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M:\DairyCo MI\Datum from M\Website PB\Supply and demand\Milk production\UK milk deliveries\"/>
    </mc:Choice>
  </mc:AlternateContent>
  <xr:revisionPtr revIDLastSave="0" documentId="13_ncr:1_{1D661117-D2F3-424A-BB91-65BCC407C929}" xr6:coauthVersionLast="47" xr6:coauthVersionMax="47" xr10:uidLastSave="{00000000-0000-0000-0000-000000000000}"/>
  <workbookProtection workbookAlgorithmName="SHA-512" workbookHashValue="eJJW6uxPbMFZZk4ThXbmYNibPJokNoA1M7advbbLMxgCFMVC1nAVXDyWvZIInq6s63PLgpLheMlZq0oOlJ7KtQ==" workbookSaltValue="FYMeQqBUf0cWt8+Bw6yvxA==" workbookSpinCount="100000" lockStructure="1"/>
  <bookViews>
    <workbookView xWindow="39600" yWindow="-16440" windowWidth="29040" windowHeight="15720" tabRatio="785" firstSheet="6" activeTab="6" xr2:uid="{00000000-000D-0000-FFFF-FFFF00000000}"/>
  </bookViews>
  <sheets>
    <sheet name="lookup" sheetId="9" state="hidden" r:id="rId1"/>
    <sheet name="daera" sheetId="15" state="hidden" r:id="rId2"/>
    <sheet name="defra" sheetId="14" state="hidden" r:id="rId3"/>
    <sheet name="data_dd" sheetId="8" state="hidden" r:id="rId4"/>
    <sheet name="data_monthly" sheetId="19" state="hidden" r:id="rId5"/>
    <sheet name="for_website" sheetId="10" state="hidden" r:id="rId6"/>
    <sheet name="Daily" sheetId="11" r:id="rId7"/>
    <sheet name="Daily charts" sheetId="21" r:id="rId8"/>
    <sheet name="Monthly" sheetId="20" r:id="rId9"/>
    <sheet name="Monthly charts" sheetId="18" r:id="rId10"/>
    <sheet name="Disclaimer and notes" sheetId="22" r:id="rId11"/>
  </sheets>
  <definedNames>
    <definedName name="_xlnm._FilterDatabase" localSheetId="3" hidden="1">data_dd!$A$1:$P$7500</definedName>
    <definedName name="_xlnm._FilterDatabase" localSheetId="4" hidden="1">data_monthly!$A$2:$AM$370</definedName>
    <definedName name="Month">#REF!</definedName>
    <definedName name="Year">#REF!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8" i="20" l="1"/>
  <c r="W35" i="18" s="1"/>
  <c r="AJ8" i="20"/>
  <c r="V35" i="18" s="1"/>
  <c r="AI8" i="20"/>
  <c r="U35" i="18" s="1"/>
  <c r="AH8" i="20"/>
  <c r="AG8" i="20"/>
  <c r="AF8" i="20"/>
  <c r="AE8" i="20"/>
  <c r="AD8" i="20"/>
  <c r="AC8" i="20"/>
  <c r="AB8" i="20"/>
  <c r="Y8" i="20"/>
  <c r="X8" i="20"/>
  <c r="W8" i="20"/>
  <c r="V8" i="20"/>
  <c r="U8" i="20"/>
  <c r="T8" i="20"/>
  <c r="S8" i="20"/>
  <c r="R8" i="20"/>
  <c r="Q8" i="20"/>
  <c r="P8" i="20"/>
  <c r="N8" i="20"/>
  <c r="L8" i="20"/>
  <c r="K8" i="20"/>
  <c r="J8" i="20"/>
  <c r="I8" i="20"/>
  <c r="H8" i="20"/>
  <c r="G8" i="20"/>
  <c r="F8" i="20"/>
  <c r="E8" i="20"/>
  <c r="E20" i="20" s="1"/>
  <c r="D8" i="20"/>
  <c r="D10" i="20" s="1"/>
  <c r="C8" i="20"/>
  <c r="C17" i="20" s="1"/>
  <c r="AM7" i="20"/>
  <c r="AB7" i="20"/>
  <c r="AC9" i="20" s="1"/>
  <c r="P7" i="20"/>
  <c r="C7" i="20"/>
  <c r="J3" i="20"/>
  <c r="D11" i="20" l="1"/>
  <c r="E11" i="20"/>
  <c r="D15" i="20"/>
  <c r="E15" i="20"/>
  <c r="E17" i="20"/>
  <c r="D12" i="20"/>
  <c r="E12" i="20"/>
  <c r="C18" i="20"/>
  <c r="D18" i="20"/>
  <c r="D17" i="20"/>
  <c r="C12" i="20"/>
  <c r="C9" i="20"/>
  <c r="P9" i="20" s="1"/>
  <c r="D14" i="20"/>
  <c r="E18" i="20"/>
  <c r="D9" i="20"/>
  <c r="Q9" i="20" s="1"/>
  <c r="Q10" i="20" s="1"/>
  <c r="E14" i="20"/>
  <c r="C19" i="20"/>
  <c r="E9" i="20"/>
  <c r="R9" i="20" s="1"/>
  <c r="E19" i="20"/>
  <c r="F9" i="20"/>
  <c r="S9" i="20" s="1"/>
  <c r="C15" i="20"/>
  <c r="C20" i="20"/>
  <c r="C10" i="20"/>
  <c r="C13" i="20"/>
  <c r="C16" i="20"/>
  <c r="D19" i="20"/>
  <c r="D13" i="20"/>
  <c r="D16" i="20"/>
  <c r="E10" i="20"/>
  <c r="E13" i="20"/>
  <c r="E16" i="20"/>
  <c r="D20" i="20"/>
  <c r="C11" i="20"/>
  <c r="C14" i="20"/>
  <c r="AB13" i="20"/>
  <c r="AB14" i="20"/>
  <c r="AB15" i="20"/>
  <c r="AC14" i="20"/>
  <c r="AC15" i="20"/>
  <c r="AD14" i="20"/>
  <c r="AD15" i="20"/>
  <c r="AD16" i="20"/>
  <c r="AB9" i="20"/>
  <c r="AD9" i="20"/>
  <c r="AD10" i="20"/>
  <c r="AB20" i="20"/>
  <c r="AE9" i="20"/>
  <c r="AC20" i="20"/>
  <c r="AB19" i="20"/>
  <c r="AD20" i="20"/>
  <c r="AC13" i="20"/>
  <c r="AC19" i="20"/>
  <c r="AB12" i="20"/>
  <c r="AB18" i="20"/>
  <c r="AD19" i="20"/>
  <c r="AD13" i="20"/>
  <c r="AC12" i="20"/>
  <c r="AC18" i="20"/>
  <c r="AB11" i="20"/>
  <c r="AD12" i="20"/>
  <c r="AB17" i="20"/>
  <c r="AD18" i="20"/>
  <c r="AC17" i="20"/>
  <c r="AB10" i="20"/>
  <c r="AC11" i="20"/>
  <c r="AD11" i="20"/>
  <c r="AB16" i="20"/>
  <c r="AD17" i="20"/>
  <c r="AC10" i="20"/>
  <c r="AC16" i="20"/>
  <c r="Q11" i="20" l="1"/>
  <c r="Q12" i="20" s="1"/>
  <c r="Q13" i="20" s="1"/>
  <c r="Q14" i="20" s="1"/>
  <c r="Q15" i="20" s="1"/>
  <c r="Q16" i="20" s="1"/>
  <c r="Q17" i="20" s="1"/>
  <c r="Q18" i="20" s="1"/>
  <c r="Q19" i="20" s="1"/>
  <c r="Q20" i="20" s="1"/>
  <c r="R10" i="20"/>
  <c r="R11" i="20" s="1"/>
  <c r="R12" i="20" s="1"/>
  <c r="R13" i="20" s="1"/>
  <c r="R14" i="20" s="1"/>
  <c r="R15" i="20" s="1"/>
  <c r="R16" i="20" s="1"/>
  <c r="R17" i="20" s="1"/>
  <c r="R18" i="20" s="1"/>
  <c r="R19" i="20" s="1"/>
  <c r="R20" i="20" s="1"/>
  <c r="P10" i="20"/>
  <c r="P11" i="20" s="1"/>
  <c r="P12" i="20" s="1"/>
  <c r="P13" i="20" s="1"/>
  <c r="P14" i="20" s="1"/>
  <c r="P15" i="20" s="1"/>
  <c r="P16" i="20" s="1"/>
  <c r="P17" i="20" s="1"/>
  <c r="P18" i="20" s="1"/>
  <c r="P19" i="20" s="1"/>
  <c r="P20" i="20" s="1"/>
  <c r="E21" i="20"/>
  <c r="C21" i="20"/>
  <c r="D21" i="20"/>
  <c r="AD21" i="20"/>
  <c r="AB21" i="20"/>
  <c r="AC21" i="20"/>
  <c r="J363" i="19" l="1"/>
  <c r="J364" i="19"/>
  <c r="J15" i="10" l="1"/>
  <c r="K15" i="10"/>
  <c r="A650" i="14"/>
  <c r="A651" i="14"/>
  <c r="A652" i="14"/>
  <c r="X383" i="19"/>
  <c r="Q383" i="19"/>
  <c r="H383" i="19" s="1"/>
  <c r="S383" i="19"/>
  <c r="B383" i="19"/>
  <c r="L383" i="19" s="1"/>
  <c r="A383" i="19"/>
  <c r="X382" i="19"/>
  <c r="B382" i="19"/>
  <c r="L382" i="19" s="1"/>
  <c r="A382" i="19"/>
  <c r="X381" i="19"/>
  <c r="Q381" i="19"/>
  <c r="H381" i="19" s="1"/>
  <c r="B381" i="19"/>
  <c r="L381" i="19" s="1"/>
  <c r="A381" i="19"/>
  <c r="X380" i="19"/>
  <c r="Q380" i="19"/>
  <c r="H380" i="19" s="1"/>
  <c r="L380" i="19"/>
  <c r="N380" i="19"/>
  <c r="B380" i="19"/>
  <c r="A380" i="19"/>
  <c r="X379" i="19"/>
  <c r="L379" i="19"/>
  <c r="B379" i="19"/>
  <c r="A379" i="19"/>
  <c r="Q379" i="19" s="1"/>
  <c r="H379" i="19" s="1"/>
  <c r="X378" i="19"/>
  <c r="L378" i="19"/>
  <c r="B378" i="19"/>
  <c r="A378" i="19"/>
  <c r="Q378" i="19" s="1"/>
  <c r="H378" i="19" s="1"/>
  <c r="X377" i="19"/>
  <c r="B377" i="19"/>
  <c r="L377" i="19" s="1"/>
  <c r="A377" i="19"/>
  <c r="X376" i="19"/>
  <c r="B376" i="19"/>
  <c r="A376" i="19"/>
  <c r="Q376" i="19" s="1"/>
  <c r="H376" i="19" s="1"/>
  <c r="X375" i="19"/>
  <c r="Q375" i="19"/>
  <c r="H375" i="19" s="1"/>
  <c r="B375" i="19"/>
  <c r="L375" i="19" s="1"/>
  <c r="A375" i="19"/>
  <c r="X374" i="19"/>
  <c r="B374" i="19"/>
  <c r="L374" i="19" s="1"/>
  <c r="A374" i="19"/>
  <c r="Q374" i="19" s="1"/>
  <c r="H374" i="19" s="1"/>
  <c r="X373" i="19"/>
  <c r="Q373" i="19"/>
  <c r="H373" i="19" s="1"/>
  <c r="F373" i="19" s="1"/>
  <c r="B373" i="19"/>
  <c r="L373" i="19" s="1"/>
  <c r="A373" i="19"/>
  <c r="X372" i="19"/>
  <c r="L372" i="19"/>
  <c r="B372" i="19"/>
  <c r="A372" i="19"/>
  <c r="Q372" i="19" s="1"/>
  <c r="H372" i="19" s="1"/>
  <c r="A371" i="19"/>
  <c r="L371" i="19" s="1"/>
  <c r="B371" i="19"/>
  <c r="X371" i="19"/>
  <c r="A647" i="14"/>
  <c r="A648" i="14"/>
  <c r="A649" i="14"/>
  <c r="S376" i="19" l="1"/>
  <c r="N378" i="19"/>
  <c r="S377" i="19"/>
  <c r="T380" i="19"/>
  <c r="F380" i="19"/>
  <c r="M380" i="19" s="1"/>
  <c r="S379" i="19"/>
  <c r="S378" i="19"/>
  <c r="N377" i="19"/>
  <c r="S372" i="19"/>
  <c r="S373" i="19"/>
  <c r="N372" i="19"/>
  <c r="S380" i="19"/>
  <c r="N373" i="19"/>
  <c r="O373" i="19"/>
  <c r="F376" i="19"/>
  <c r="K376" i="19"/>
  <c r="T372" i="19"/>
  <c r="K372" i="19"/>
  <c r="F372" i="19"/>
  <c r="O372" i="19"/>
  <c r="T373" i="19"/>
  <c r="F374" i="19"/>
  <c r="T374" i="19"/>
  <c r="O374" i="19"/>
  <c r="K374" i="19"/>
  <c r="O375" i="19"/>
  <c r="F375" i="19"/>
  <c r="T375" i="19"/>
  <c r="K375" i="19"/>
  <c r="M373" i="19"/>
  <c r="AK19" i="20" s="1"/>
  <c r="F381" i="19"/>
  <c r="O381" i="19"/>
  <c r="K381" i="19"/>
  <c r="O383" i="19"/>
  <c r="F383" i="19"/>
  <c r="T383" i="19"/>
  <c r="K383" i="19"/>
  <c r="T379" i="19"/>
  <c r="K379" i="19"/>
  <c r="O379" i="19"/>
  <c r="F379" i="19"/>
  <c r="K378" i="19"/>
  <c r="T378" i="19"/>
  <c r="O378" i="19"/>
  <c r="F378" i="19"/>
  <c r="J375" i="19"/>
  <c r="J376" i="19" s="1"/>
  <c r="J377" i="19" s="1"/>
  <c r="J378" i="19" s="1"/>
  <c r="J379" i="19" s="1"/>
  <c r="J380" i="19" s="1"/>
  <c r="J381" i="19" s="1"/>
  <c r="J382" i="19" s="1"/>
  <c r="J383" i="19" s="1"/>
  <c r="N379" i="19"/>
  <c r="O380" i="19"/>
  <c r="Q382" i="19"/>
  <c r="H382" i="19" s="1"/>
  <c r="S375" i="19"/>
  <c r="L376" i="19"/>
  <c r="N376" i="19" s="1"/>
  <c r="S374" i="19"/>
  <c r="S382" i="19"/>
  <c r="I373" i="19"/>
  <c r="S371" i="19"/>
  <c r="K373" i="19"/>
  <c r="S381" i="19"/>
  <c r="N375" i="19"/>
  <c r="K380" i="19"/>
  <c r="N383" i="19"/>
  <c r="N374" i="19"/>
  <c r="Q377" i="19"/>
  <c r="H377" i="19" s="1"/>
  <c r="T376" i="19" s="1"/>
  <c r="N382" i="19"/>
  <c r="N381" i="19"/>
  <c r="Q371" i="19"/>
  <c r="H371" i="19" s="1"/>
  <c r="N371" i="19"/>
  <c r="A646" i="14"/>
  <c r="A643" i="14"/>
  <c r="A644" i="14"/>
  <c r="A645" i="14"/>
  <c r="Q347" i="19"/>
  <c r="A641" i="14"/>
  <c r="A642" i="14"/>
  <c r="I380" i="19" l="1"/>
  <c r="O376" i="19"/>
  <c r="M379" i="19"/>
  <c r="I379" i="19"/>
  <c r="M383" i="19"/>
  <c r="I383" i="19"/>
  <c r="I378" i="19"/>
  <c r="M378" i="19"/>
  <c r="M374" i="19"/>
  <c r="AK20" i="20" s="1"/>
  <c r="I374" i="19"/>
  <c r="M381" i="19"/>
  <c r="I381" i="19"/>
  <c r="O382" i="19"/>
  <c r="F382" i="19"/>
  <c r="T382" i="19"/>
  <c r="K382" i="19"/>
  <c r="I372" i="19"/>
  <c r="M372" i="19"/>
  <c r="AK18" i="20" s="1"/>
  <c r="I376" i="19"/>
  <c r="M376" i="19"/>
  <c r="O377" i="19"/>
  <c r="F377" i="19"/>
  <c r="T377" i="19"/>
  <c r="K377" i="19"/>
  <c r="T381" i="19"/>
  <c r="I375" i="19"/>
  <c r="M375" i="19"/>
  <c r="K371" i="19"/>
  <c r="T371" i="19"/>
  <c r="F371" i="19"/>
  <c r="O371" i="19"/>
  <c r="A640" i="14"/>
  <c r="I377" i="19" l="1"/>
  <c r="M377" i="19"/>
  <c r="M382" i="19"/>
  <c r="I382" i="19"/>
  <c r="I371" i="19"/>
  <c r="M371" i="19"/>
  <c r="AK17" i="20" s="1"/>
  <c r="A639" i="14"/>
  <c r="Q342" i="19" l="1"/>
  <c r="H342" i="19" s="1"/>
  <c r="O342" i="19" l="1"/>
  <c r="A7500" i="8" l="1"/>
  <c r="A1" i="19"/>
  <c r="H1" i="21"/>
  <c r="Q1" i="8"/>
  <c r="C6" i="18"/>
  <c r="AC6" i="9"/>
  <c r="O10" i="11"/>
  <c r="O11" i="11" s="1"/>
  <c r="O12" i="11" s="1"/>
  <c r="O13" i="11" s="1"/>
  <c r="O14" i="11" s="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O41" i="11" s="1"/>
  <c r="O42" i="11" s="1"/>
  <c r="O43" i="11" s="1"/>
  <c r="O44" i="11" s="1"/>
  <c r="O45" i="11" s="1"/>
  <c r="O46" i="11" s="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O78" i="11" s="1"/>
  <c r="O79" i="11" s="1"/>
  <c r="O80" i="11" s="1"/>
  <c r="O81" i="11" s="1"/>
  <c r="O82" i="11" s="1"/>
  <c r="O83" i="11" s="1"/>
  <c r="O84" i="11" s="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O116" i="11" s="1"/>
  <c r="O117" i="11" s="1"/>
  <c r="O118" i="11" s="1"/>
  <c r="O119" i="11" s="1"/>
  <c r="O120" i="11" s="1"/>
  <c r="O121" i="11" s="1"/>
  <c r="O122" i="11" s="1"/>
  <c r="O123" i="11" s="1"/>
  <c r="O124" i="11" s="1"/>
  <c r="O125" i="11" s="1"/>
  <c r="O126" i="11" s="1"/>
  <c r="O127" i="11" s="1"/>
  <c r="O128" i="11" s="1"/>
  <c r="O129" i="11" s="1"/>
  <c r="O130" i="11" s="1"/>
  <c r="O131" i="11" s="1"/>
  <c r="O132" i="11" s="1"/>
  <c r="O133" i="11" s="1"/>
  <c r="O134" i="11" s="1"/>
  <c r="O135" i="11" s="1"/>
  <c r="O136" i="11" s="1"/>
  <c r="O137" i="11" s="1"/>
  <c r="O138" i="11" s="1"/>
  <c r="O139" i="11" s="1"/>
  <c r="O140" i="11" s="1"/>
  <c r="O141" i="11" s="1"/>
  <c r="O142" i="11" s="1"/>
  <c r="O143" i="11" s="1"/>
  <c r="O144" i="11" s="1"/>
  <c r="O145" i="11" s="1"/>
  <c r="O146" i="11" s="1"/>
  <c r="O147" i="11" s="1"/>
  <c r="O148" i="11" s="1"/>
  <c r="O149" i="11" s="1"/>
  <c r="O150" i="11" s="1"/>
  <c r="O151" i="11" s="1"/>
  <c r="O152" i="11" s="1"/>
  <c r="O153" i="11" s="1"/>
  <c r="O154" i="11" s="1"/>
  <c r="O155" i="11" s="1"/>
  <c r="O156" i="11" s="1"/>
  <c r="O157" i="11" s="1"/>
  <c r="O158" i="11" s="1"/>
  <c r="O159" i="11" s="1"/>
  <c r="O160" i="11" s="1"/>
  <c r="O161" i="11" s="1"/>
  <c r="O162" i="11" s="1"/>
  <c r="O163" i="11" s="1"/>
  <c r="O164" i="11" s="1"/>
  <c r="O165" i="11" s="1"/>
  <c r="O166" i="11" s="1"/>
  <c r="O167" i="11" s="1"/>
  <c r="O168" i="11" s="1"/>
  <c r="O169" i="11" s="1"/>
  <c r="O170" i="11" s="1"/>
  <c r="O171" i="11" s="1"/>
  <c r="O172" i="11" s="1"/>
  <c r="O173" i="11" s="1"/>
  <c r="O174" i="11" s="1"/>
  <c r="O175" i="11" s="1"/>
  <c r="O176" i="11" s="1"/>
  <c r="O177" i="11" s="1"/>
  <c r="O178" i="11" s="1"/>
  <c r="O179" i="11" s="1"/>
  <c r="O180" i="11" s="1"/>
  <c r="O181" i="11" s="1"/>
  <c r="O182" i="11" s="1"/>
  <c r="O183" i="11" s="1"/>
  <c r="O184" i="11" s="1"/>
  <c r="O185" i="11" s="1"/>
  <c r="O186" i="11" s="1"/>
  <c r="O187" i="11" s="1"/>
  <c r="O188" i="11" s="1"/>
  <c r="O189" i="11" s="1"/>
  <c r="O190" i="11" s="1"/>
  <c r="O191" i="11" s="1"/>
  <c r="O192" i="11" s="1"/>
  <c r="O193" i="11" s="1"/>
  <c r="O194" i="11" s="1"/>
  <c r="O195" i="11" s="1"/>
  <c r="O196" i="11" s="1"/>
  <c r="O197" i="11" s="1"/>
  <c r="O198" i="11" s="1"/>
  <c r="O199" i="11" s="1"/>
  <c r="O200" i="11" s="1"/>
  <c r="O201" i="11" s="1"/>
  <c r="O202" i="11" s="1"/>
  <c r="O203" i="11" s="1"/>
  <c r="O204" i="11" s="1"/>
  <c r="O205" i="11" s="1"/>
  <c r="O206" i="11" s="1"/>
  <c r="O207" i="11" s="1"/>
  <c r="O208" i="11" s="1"/>
  <c r="O209" i="11" s="1"/>
  <c r="O210" i="11" s="1"/>
  <c r="O211" i="11" s="1"/>
  <c r="O212" i="11" s="1"/>
  <c r="O213" i="11" s="1"/>
  <c r="O214" i="11" s="1"/>
  <c r="O215" i="11" s="1"/>
  <c r="O216" i="11" s="1"/>
  <c r="O217" i="11" s="1"/>
  <c r="O218" i="11" s="1"/>
  <c r="O219" i="11" s="1"/>
  <c r="O220" i="11" s="1"/>
  <c r="O221" i="11" s="1"/>
  <c r="O222" i="11" s="1"/>
  <c r="O223" i="11" s="1"/>
  <c r="O224" i="11" s="1"/>
  <c r="O225" i="11" s="1"/>
  <c r="O226" i="11" s="1"/>
  <c r="O227" i="11" s="1"/>
  <c r="O228" i="11" s="1"/>
  <c r="O229" i="11" s="1"/>
  <c r="O230" i="11" s="1"/>
  <c r="O231" i="11" s="1"/>
  <c r="O232" i="11" s="1"/>
  <c r="O233" i="11" s="1"/>
  <c r="O234" i="11" s="1"/>
  <c r="O235" i="11" s="1"/>
  <c r="O236" i="11" s="1"/>
  <c r="O237" i="11" s="1"/>
  <c r="O238" i="11" s="1"/>
  <c r="O239" i="11" s="1"/>
  <c r="O240" i="11" s="1"/>
  <c r="O241" i="11" s="1"/>
  <c r="O242" i="11" s="1"/>
  <c r="O243" i="11" s="1"/>
  <c r="O244" i="11" s="1"/>
  <c r="O245" i="11" s="1"/>
  <c r="O246" i="11" s="1"/>
  <c r="O247" i="11" s="1"/>
  <c r="O248" i="11" s="1"/>
  <c r="O249" i="11" s="1"/>
  <c r="O250" i="11" s="1"/>
  <c r="O251" i="11" s="1"/>
  <c r="O252" i="11" s="1"/>
  <c r="O253" i="11" s="1"/>
  <c r="O254" i="11" s="1"/>
  <c r="O255" i="11" s="1"/>
  <c r="O256" i="11" s="1"/>
  <c r="O257" i="11" s="1"/>
  <c r="O258" i="11" s="1"/>
  <c r="O259" i="11" s="1"/>
  <c r="O260" i="11" s="1"/>
  <c r="O261" i="11" s="1"/>
  <c r="O262" i="11" s="1"/>
  <c r="O263" i="11" s="1"/>
  <c r="O264" i="11" s="1"/>
  <c r="O265" i="11" s="1"/>
  <c r="O266" i="11" s="1"/>
  <c r="O267" i="11" s="1"/>
  <c r="O268" i="11" s="1"/>
  <c r="O269" i="11" s="1"/>
  <c r="O270" i="11" s="1"/>
  <c r="O271" i="11" s="1"/>
  <c r="O272" i="11" s="1"/>
  <c r="O273" i="11" s="1"/>
  <c r="O274" i="11" s="1"/>
  <c r="O275" i="11" s="1"/>
  <c r="O276" i="11" s="1"/>
  <c r="O277" i="11" s="1"/>
  <c r="O278" i="11" s="1"/>
  <c r="O279" i="11" s="1"/>
  <c r="O280" i="11" s="1"/>
  <c r="O281" i="11" s="1"/>
  <c r="O282" i="11" s="1"/>
  <c r="O283" i="11" s="1"/>
  <c r="O284" i="11" s="1"/>
  <c r="O285" i="11" s="1"/>
  <c r="O286" i="11" s="1"/>
  <c r="O287" i="11" s="1"/>
  <c r="O288" i="11" s="1"/>
  <c r="O289" i="11" s="1"/>
  <c r="O290" i="11" s="1"/>
  <c r="O291" i="11" s="1"/>
  <c r="O292" i="11" s="1"/>
  <c r="O293" i="11" s="1"/>
  <c r="O294" i="11" s="1"/>
  <c r="O295" i="11" s="1"/>
  <c r="O296" i="11" s="1"/>
  <c r="O297" i="11" s="1"/>
  <c r="O298" i="11" s="1"/>
  <c r="O299" i="11" s="1"/>
  <c r="O300" i="11" s="1"/>
  <c r="O301" i="11" s="1"/>
  <c r="O302" i="11" s="1"/>
  <c r="O303" i="11" s="1"/>
  <c r="O304" i="11" s="1"/>
  <c r="O305" i="11" s="1"/>
  <c r="O306" i="11" s="1"/>
  <c r="O307" i="11" s="1"/>
  <c r="O308" i="11" s="1"/>
  <c r="O309" i="11" s="1"/>
  <c r="O310" i="11" s="1"/>
  <c r="O311" i="11" s="1"/>
  <c r="O312" i="11" s="1"/>
  <c r="O313" i="11" s="1"/>
  <c r="O314" i="11" s="1"/>
  <c r="O315" i="11" s="1"/>
  <c r="O316" i="11" s="1"/>
  <c r="O317" i="11" s="1"/>
  <c r="O318" i="11" s="1"/>
  <c r="O319" i="11" s="1"/>
  <c r="O320" i="11" s="1"/>
  <c r="O321" i="11" s="1"/>
  <c r="O322" i="11" s="1"/>
  <c r="O323" i="11" s="1"/>
  <c r="O324" i="11" s="1"/>
  <c r="O325" i="11" s="1"/>
  <c r="O326" i="11" s="1"/>
  <c r="O327" i="11" s="1"/>
  <c r="O328" i="11" s="1"/>
  <c r="O329" i="11" s="1"/>
  <c r="O330" i="11" s="1"/>
  <c r="O331" i="11" s="1"/>
  <c r="O332" i="11" s="1"/>
  <c r="O333" i="11" s="1"/>
  <c r="O334" i="11" s="1"/>
  <c r="O335" i="11" s="1"/>
  <c r="O336" i="11" s="1"/>
  <c r="O337" i="11" s="1"/>
  <c r="O338" i="11" s="1"/>
  <c r="O339" i="11" s="1"/>
  <c r="O340" i="11" s="1"/>
  <c r="O341" i="11" s="1"/>
  <c r="O342" i="11" s="1"/>
  <c r="O343" i="11" s="1"/>
  <c r="O344" i="11" s="1"/>
  <c r="O345" i="11" s="1"/>
  <c r="O346" i="11" s="1"/>
  <c r="O347" i="11" s="1"/>
  <c r="O348" i="11" s="1"/>
  <c r="O349" i="11" s="1"/>
  <c r="O350" i="11" s="1"/>
  <c r="O351" i="11" s="1"/>
  <c r="O352" i="11" s="1"/>
  <c r="O353" i="11" s="1"/>
  <c r="O354" i="11" s="1"/>
  <c r="O355" i="11" s="1"/>
  <c r="O356" i="11" s="1"/>
  <c r="O357" i="11" s="1"/>
  <c r="O358" i="11" s="1"/>
  <c r="O359" i="11" s="1"/>
  <c r="O360" i="11" s="1"/>
  <c r="O361" i="11" s="1"/>
  <c r="O362" i="11" s="1"/>
  <c r="O363" i="11" s="1"/>
  <c r="O364" i="11" s="1"/>
  <c r="O365" i="11" s="1"/>
  <c r="O366" i="11" s="1"/>
  <c r="O367" i="11" s="1"/>
  <c r="O368" i="11" s="1"/>
  <c r="O369" i="11" s="1"/>
  <c r="O370" i="11" s="1"/>
  <c r="O371" i="11" s="1"/>
  <c r="O372" i="11" s="1"/>
  <c r="O373" i="11" s="1"/>
  <c r="O374" i="11" s="1"/>
  <c r="O375" i="11" s="1"/>
  <c r="K1" i="21"/>
  <c r="G4" i="11"/>
  <c r="F1" i="21"/>
  <c r="D1" i="21"/>
  <c r="W1" i="19"/>
  <c r="AD43" i="18"/>
  <c r="I10" i="11"/>
  <c r="I11" i="11" s="1"/>
  <c r="I12" i="11" s="1"/>
  <c r="I13" i="11" s="1"/>
  <c r="I14" i="11" s="1"/>
  <c r="I15" i="11" s="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I41" i="11" s="1"/>
  <c r="I42" i="11" s="1"/>
  <c r="I43" i="11" s="1"/>
  <c r="I44" i="11" s="1"/>
  <c r="I45" i="11" s="1"/>
  <c r="I46" i="11" s="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I125" i="11" s="1"/>
  <c r="I126" i="11" s="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4" i="11" s="1"/>
  <c r="I205"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I257" i="11" s="1"/>
  <c r="I258" i="11" s="1"/>
  <c r="I259" i="11" s="1"/>
  <c r="I260" i="11" s="1"/>
  <c r="I261" i="11" s="1"/>
  <c r="I262" i="11" s="1"/>
  <c r="I263" i="11" s="1"/>
  <c r="I264" i="11" s="1"/>
  <c r="I265" i="11" s="1"/>
  <c r="I266" i="11" s="1"/>
  <c r="I267" i="11" s="1"/>
  <c r="I268" i="11" s="1"/>
  <c r="I269" i="11" s="1"/>
  <c r="I270" i="11" s="1"/>
  <c r="I271" i="11" s="1"/>
  <c r="I272" i="11" s="1"/>
  <c r="I273" i="11" s="1"/>
  <c r="I274" i="11" s="1"/>
  <c r="I275" i="11" s="1"/>
  <c r="I276" i="11" s="1"/>
  <c r="I277" i="11" s="1"/>
  <c r="I278" i="11" s="1"/>
  <c r="I279" i="11" s="1"/>
  <c r="I280" i="11" s="1"/>
  <c r="I281" i="11" s="1"/>
  <c r="I282" i="11" s="1"/>
  <c r="I283" i="11" s="1"/>
  <c r="I284" i="11" s="1"/>
  <c r="I285" i="11" s="1"/>
  <c r="I286" i="11" s="1"/>
  <c r="I287" i="11" s="1"/>
  <c r="I288" i="11" s="1"/>
  <c r="I289" i="11" s="1"/>
  <c r="I290" i="11" s="1"/>
  <c r="I291" i="11" s="1"/>
  <c r="I292" i="11" s="1"/>
  <c r="I293" i="11" s="1"/>
  <c r="I294" i="11" s="1"/>
  <c r="I295" i="11" s="1"/>
  <c r="I296" i="11" s="1"/>
  <c r="I297" i="11" s="1"/>
  <c r="I298" i="11" s="1"/>
  <c r="I299" i="11" s="1"/>
  <c r="I300" i="11" s="1"/>
  <c r="I301" i="11" s="1"/>
  <c r="I302" i="11" s="1"/>
  <c r="I303" i="11" s="1"/>
  <c r="I304" i="11" s="1"/>
  <c r="I305" i="11" s="1"/>
  <c r="I306" i="11" s="1"/>
  <c r="I307" i="11" s="1"/>
  <c r="I308" i="11" s="1"/>
  <c r="I309" i="11" s="1"/>
  <c r="I310" i="11" s="1"/>
  <c r="I311" i="11" s="1"/>
  <c r="I312" i="11" s="1"/>
  <c r="I313" i="11" s="1"/>
  <c r="I314" i="11" s="1"/>
  <c r="I315" i="11" s="1"/>
  <c r="I316" i="11" s="1"/>
  <c r="I317" i="11" s="1"/>
  <c r="I318" i="11" s="1"/>
  <c r="I319" i="11" s="1"/>
  <c r="I320" i="11" s="1"/>
  <c r="I321" i="11" s="1"/>
  <c r="I322" i="11" s="1"/>
  <c r="I323" i="11" s="1"/>
  <c r="I324" i="11" s="1"/>
  <c r="I325" i="11" s="1"/>
  <c r="I326" i="11" s="1"/>
  <c r="I327" i="11" s="1"/>
  <c r="I328" i="11" s="1"/>
  <c r="I329" i="11" s="1"/>
  <c r="I330" i="11" s="1"/>
  <c r="I331" i="11" s="1"/>
  <c r="I332" i="11" s="1"/>
  <c r="I333" i="11" s="1"/>
  <c r="I334" i="11" s="1"/>
  <c r="I335" i="11" s="1"/>
  <c r="I336" i="11" s="1"/>
  <c r="I337" i="11" s="1"/>
  <c r="I338" i="11" s="1"/>
  <c r="I339" i="11" s="1"/>
  <c r="I340" i="11" s="1"/>
  <c r="I341" i="11" s="1"/>
  <c r="I342" i="11" s="1"/>
  <c r="I343" i="11" s="1"/>
  <c r="I344" i="11" s="1"/>
  <c r="I345" i="11" s="1"/>
  <c r="I346" i="11" s="1"/>
  <c r="I347" i="11" s="1"/>
  <c r="I348" i="11" s="1"/>
  <c r="I349" i="11" s="1"/>
  <c r="I350" i="11" s="1"/>
  <c r="I351" i="11" s="1"/>
  <c r="I352" i="11" s="1"/>
  <c r="I353" i="11" s="1"/>
  <c r="I354" i="11" s="1"/>
  <c r="I355" i="11" s="1"/>
  <c r="I356" i="11" s="1"/>
  <c r="I357" i="11" s="1"/>
  <c r="I358" i="11" s="1"/>
  <c r="I359" i="11" s="1"/>
  <c r="I360" i="11" s="1"/>
  <c r="I361" i="11" s="1"/>
  <c r="I362" i="11" s="1"/>
  <c r="I363" i="11" s="1"/>
  <c r="I364" i="11" s="1"/>
  <c r="I365" i="11" s="1"/>
  <c r="I366" i="11" s="1"/>
  <c r="I367" i="11" s="1"/>
  <c r="I368" i="11" s="1"/>
  <c r="I369" i="11" s="1"/>
  <c r="I370" i="11" s="1"/>
  <c r="I371" i="11" s="1"/>
  <c r="I372" i="11" s="1"/>
  <c r="I373" i="11" s="1"/>
  <c r="I374" i="11" s="1"/>
  <c r="I375" i="11" s="1"/>
  <c r="B10" i="11"/>
  <c r="A10" i="11" s="1"/>
  <c r="A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S3" i="19"/>
  <c r="T3" i="19"/>
  <c r="S4" i="19"/>
  <c r="T4" i="19"/>
  <c r="S5" i="19"/>
  <c r="T5" i="19"/>
  <c r="S6" i="19"/>
  <c r="T6" i="19"/>
  <c r="S7" i="19"/>
  <c r="T7" i="19"/>
  <c r="S8" i="19"/>
  <c r="T8" i="19"/>
  <c r="S9" i="19"/>
  <c r="T9" i="19"/>
  <c r="S10" i="19"/>
  <c r="T10" i="19"/>
  <c r="S11" i="19"/>
  <c r="T11" i="19"/>
  <c r="S12" i="19"/>
  <c r="T12" i="19"/>
  <c r="S13" i="19"/>
  <c r="T13" i="19"/>
  <c r="S14" i="19"/>
  <c r="T14" i="19"/>
  <c r="S15" i="19"/>
  <c r="T15" i="19"/>
  <c r="S16" i="19"/>
  <c r="T16" i="19"/>
  <c r="S17" i="19"/>
  <c r="T17" i="19"/>
  <c r="S18" i="19"/>
  <c r="T18" i="19"/>
  <c r="S19" i="19"/>
  <c r="T19" i="19"/>
  <c r="S20" i="19"/>
  <c r="T20" i="19"/>
  <c r="S21" i="19"/>
  <c r="T21" i="19"/>
  <c r="S22" i="19"/>
  <c r="T22" i="19"/>
  <c r="S23" i="19"/>
  <c r="T23" i="19"/>
  <c r="S24" i="19"/>
  <c r="T24" i="19"/>
  <c r="S25" i="19"/>
  <c r="T25" i="19"/>
  <c r="S26" i="19"/>
  <c r="T26" i="19"/>
  <c r="S27" i="19"/>
  <c r="T27" i="19"/>
  <c r="S28" i="19"/>
  <c r="T28" i="19"/>
  <c r="S29" i="19"/>
  <c r="T29" i="19"/>
  <c r="S30" i="19"/>
  <c r="T30" i="19"/>
  <c r="S31" i="19"/>
  <c r="T31" i="19"/>
  <c r="S32" i="19"/>
  <c r="T32" i="19"/>
  <c r="S33" i="19"/>
  <c r="T33" i="19"/>
  <c r="S34" i="19"/>
  <c r="T34" i="19"/>
  <c r="S35" i="19"/>
  <c r="T35" i="19"/>
  <c r="S36" i="19"/>
  <c r="T36" i="19"/>
  <c r="S37" i="19"/>
  <c r="T37" i="19"/>
  <c r="S38" i="19"/>
  <c r="T38" i="19"/>
  <c r="S39" i="19"/>
  <c r="T39" i="19"/>
  <c r="S40" i="19"/>
  <c r="T40" i="19"/>
  <c r="S41" i="19"/>
  <c r="T41" i="19"/>
  <c r="S42" i="19"/>
  <c r="T42" i="19"/>
  <c r="S43" i="19"/>
  <c r="T43" i="19"/>
  <c r="S44" i="19"/>
  <c r="T44" i="19"/>
  <c r="S45" i="19"/>
  <c r="T45" i="19"/>
  <c r="S46" i="19"/>
  <c r="T46" i="19"/>
  <c r="S47" i="19"/>
  <c r="T47" i="19"/>
  <c r="S48" i="19"/>
  <c r="T48" i="19"/>
  <c r="S49" i="19"/>
  <c r="T49" i="19"/>
  <c r="S50" i="19"/>
  <c r="T50" i="19"/>
  <c r="S51" i="19"/>
  <c r="T51" i="19"/>
  <c r="S52" i="19"/>
  <c r="T52" i="19"/>
  <c r="S53" i="19"/>
  <c r="T53" i="19"/>
  <c r="S54" i="19"/>
  <c r="T54" i="19"/>
  <c r="S55" i="19"/>
  <c r="T55" i="19"/>
  <c r="S56" i="19"/>
  <c r="T56" i="19"/>
  <c r="S57" i="19"/>
  <c r="T57" i="19"/>
  <c r="S58" i="19"/>
  <c r="T58" i="19"/>
  <c r="S59" i="19"/>
  <c r="T59" i="19"/>
  <c r="S60" i="19"/>
  <c r="T60" i="19"/>
  <c r="S61" i="19"/>
  <c r="T61" i="19"/>
  <c r="S62" i="19"/>
  <c r="T62" i="19"/>
  <c r="S63" i="19"/>
  <c r="T63" i="19"/>
  <c r="S64" i="19"/>
  <c r="T64" i="19"/>
  <c r="S65" i="19"/>
  <c r="T65" i="19"/>
  <c r="S66" i="19"/>
  <c r="T66" i="19"/>
  <c r="S67" i="19"/>
  <c r="T67" i="19"/>
  <c r="S68" i="19"/>
  <c r="T68" i="19"/>
  <c r="S69" i="19"/>
  <c r="T69" i="19"/>
  <c r="S70" i="19"/>
  <c r="T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B25" i="19"/>
  <c r="B37" i="19" s="1"/>
  <c r="B49" i="19" s="1"/>
  <c r="B61" i="19" s="1"/>
  <c r="B73" i="19" s="1"/>
  <c r="B85" i="19" s="1"/>
  <c r="B97" i="19" s="1"/>
  <c r="B109" i="19" s="1"/>
  <c r="B121" i="19" s="1"/>
  <c r="B133" i="19" s="1"/>
  <c r="B145" i="19" s="1"/>
  <c r="B157" i="19" s="1"/>
  <c r="B169" i="19" s="1"/>
  <c r="B181" i="19" s="1"/>
  <c r="B193" i="19" s="1"/>
  <c r="B205" i="19" s="1"/>
  <c r="B217" i="19" s="1"/>
  <c r="B229" i="19" s="1"/>
  <c r="B241" i="19" s="1"/>
  <c r="B253" i="19" s="1"/>
  <c r="B265" i="19" s="1"/>
  <c r="B277" i="19" s="1"/>
  <c r="B289" i="19" s="1"/>
  <c r="B301" i="19" s="1"/>
  <c r="B313" i="19" s="1"/>
  <c r="B325" i="19" s="1"/>
  <c r="B337" i="19" s="1"/>
  <c r="B349" i="19" s="1"/>
  <c r="B361" i="19" s="1"/>
  <c r="B24" i="19"/>
  <c r="L3" i="19"/>
  <c r="J3" i="19"/>
  <c r="J4" i="19"/>
  <c r="J5" i="19" s="1"/>
  <c r="J6" i="19" s="1"/>
  <c r="J7" i="19" s="1"/>
  <c r="J8" i="19" s="1"/>
  <c r="J9" i="19" s="1"/>
  <c r="J10" i="19" s="1"/>
  <c r="J11" i="19" s="1"/>
  <c r="J12" i="19" s="1"/>
  <c r="J13" i="19" s="1"/>
  <c r="J14" i="19" s="1"/>
  <c r="K3" i="19"/>
  <c r="K4" i="19" s="1"/>
  <c r="K5" i="19" s="1"/>
  <c r="K6" i="19" s="1"/>
  <c r="K7" i="19" s="1"/>
  <c r="K8" i="19" s="1"/>
  <c r="K9" i="19" s="1"/>
  <c r="K10" i="19" s="1"/>
  <c r="K11" i="19" s="1"/>
  <c r="K12" i="19" s="1"/>
  <c r="K13" i="19" s="1"/>
  <c r="K14" i="19" s="1"/>
  <c r="I3" i="19"/>
  <c r="I4" i="19" s="1"/>
  <c r="I5" i="19"/>
  <c r="I6" i="19" s="1"/>
  <c r="I7" i="19" s="1"/>
  <c r="I8" i="19" s="1"/>
  <c r="I9" i="19" s="1"/>
  <c r="I10" i="19" s="1"/>
  <c r="I11" i="19" s="1"/>
  <c r="I12" i="19" s="1"/>
  <c r="I13" i="19" s="1"/>
  <c r="I14" i="19" s="1"/>
  <c r="B4" i="19"/>
  <c r="A15" i="19"/>
  <c r="K15" i="19" s="1"/>
  <c r="B15" i="19"/>
  <c r="B27" i="19" s="1"/>
  <c r="A16" i="19"/>
  <c r="A17" i="19"/>
  <c r="A18" i="19"/>
  <c r="A19" i="19"/>
  <c r="A31" i="19" s="1"/>
  <c r="A43" i="19" s="1"/>
  <c r="A55" i="19" s="1"/>
  <c r="A67" i="19" s="1"/>
  <c r="A20" i="19"/>
  <c r="A32" i="19" s="1"/>
  <c r="A44" i="19"/>
  <c r="A21" i="19"/>
  <c r="A33" i="19"/>
  <c r="A22" i="19"/>
  <c r="A23" i="19"/>
  <c r="A35" i="19" s="1"/>
  <c r="A24" i="19"/>
  <c r="A36" i="19" s="1"/>
  <c r="A48" i="19" s="1"/>
  <c r="A60" i="19" s="1"/>
  <c r="A25" i="19"/>
  <c r="A26" i="19"/>
  <c r="J15" i="19"/>
  <c r="L15" i="19"/>
  <c r="I15" i="19"/>
  <c r="R15" i="9"/>
  <c r="R27" i="9" s="1"/>
  <c r="R39" i="9" s="1"/>
  <c r="R51" i="9" s="1"/>
  <c r="R63" i="9" s="1"/>
  <c r="R75" i="9" s="1"/>
  <c r="R87" i="9" s="1"/>
  <c r="R99" i="9" s="1"/>
  <c r="R111" i="9"/>
  <c r="R123" i="9" s="1"/>
  <c r="R135" i="9" s="1"/>
  <c r="R147" i="9" s="1"/>
  <c r="R159" i="9" s="1"/>
  <c r="R171" i="9" s="1"/>
  <c r="U378" i="9"/>
  <c r="R4" i="9"/>
  <c r="R5" i="9" s="1"/>
  <c r="R17" i="9" s="1"/>
  <c r="R29" i="9" s="1"/>
  <c r="T3" i="9"/>
  <c r="S16" i="9"/>
  <c r="S28" i="9" s="1"/>
  <c r="S40" i="9" s="1"/>
  <c r="S52" i="9"/>
  <c r="S64" i="9" s="1"/>
  <c r="S76" i="9" s="1"/>
  <c r="S88" i="9" s="1"/>
  <c r="S100" i="9" s="1"/>
  <c r="S112" i="9" s="1"/>
  <c r="S124" i="9" s="1"/>
  <c r="S136" i="9" s="1"/>
  <c r="S148" i="9" s="1"/>
  <c r="S160" i="9" s="1"/>
  <c r="S172" i="9" s="1"/>
  <c r="S184" i="9" s="1"/>
  <c r="S196" i="9" s="1"/>
  <c r="S208" i="9" s="1"/>
  <c r="S220" i="9" s="1"/>
  <c r="S232" i="9" s="1"/>
  <c r="S244" i="9" s="1"/>
  <c r="S256" i="9" s="1"/>
  <c r="S268" i="9" s="1"/>
  <c r="S280" i="9" s="1"/>
  <c r="S292" i="9" s="1"/>
  <c r="S304" i="9" s="1"/>
  <c r="S316" i="9" s="1"/>
  <c r="S328" i="9" s="1"/>
  <c r="S340" i="9" s="1"/>
  <c r="S352" i="9" s="1"/>
  <c r="S364" i="9" s="1"/>
  <c r="S376" i="9" s="1"/>
  <c r="S17" i="9"/>
  <c r="S29" i="9"/>
  <c r="S41" i="9" s="1"/>
  <c r="S53" i="9" s="1"/>
  <c r="S65" i="9" s="1"/>
  <c r="S77" i="9" s="1"/>
  <c r="S89" i="9" s="1"/>
  <c r="S101" i="9" s="1"/>
  <c r="S113" i="9" s="1"/>
  <c r="S125" i="9" s="1"/>
  <c r="S137" i="9" s="1"/>
  <c r="S149" i="9" s="1"/>
  <c r="S161" i="9" s="1"/>
  <c r="S173" i="9" s="1"/>
  <c r="S185" i="9" s="1"/>
  <c r="S197" i="9" s="1"/>
  <c r="S209" i="9" s="1"/>
  <c r="S221" i="9" s="1"/>
  <c r="S233" i="9" s="1"/>
  <c r="S245" i="9" s="1"/>
  <c r="S257" i="9" s="1"/>
  <c r="S269" i="9" s="1"/>
  <c r="S281" i="9" s="1"/>
  <c r="S293" i="9" s="1"/>
  <c r="S305" i="9" s="1"/>
  <c r="S317" i="9" s="1"/>
  <c r="S329" i="9" s="1"/>
  <c r="S341" i="9" s="1"/>
  <c r="S353" i="9" s="1"/>
  <c r="S365" i="9" s="1"/>
  <c r="S377" i="9" s="1"/>
  <c r="S18" i="9"/>
  <c r="S30" i="9" s="1"/>
  <c r="S42" i="9"/>
  <c r="S54" i="9" s="1"/>
  <c r="S66" i="9" s="1"/>
  <c r="S78" i="9" s="1"/>
  <c r="S90" i="9" s="1"/>
  <c r="S102" i="9" s="1"/>
  <c r="S114" i="9" s="1"/>
  <c r="S126" i="9" s="1"/>
  <c r="S138" i="9" s="1"/>
  <c r="S150" i="9" s="1"/>
  <c r="S162" i="9" s="1"/>
  <c r="S174" i="9" s="1"/>
  <c r="S186" i="9" s="1"/>
  <c r="S198" i="9" s="1"/>
  <c r="S210" i="9" s="1"/>
  <c r="S222" i="9" s="1"/>
  <c r="S234" i="9" s="1"/>
  <c r="S246" i="9" s="1"/>
  <c r="S258" i="9" s="1"/>
  <c r="S270" i="9" s="1"/>
  <c r="S282" i="9" s="1"/>
  <c r="S294" i="9" s="1"/>
  <c r="S306" i="9" s="1"/>
  <c r="S318" i="9" s="1"/>
  <c r="S330" i="9" s="1"/>
  <c r="S342" i="9" s="1"/>
  <c r="S354" i="9" s="1"/>
  <c r="S366" i="9" s="1"/>
  <c r="S378" i="9" s="1"/>
  <c r="S19" i="9"/>
  <c r="S31" i="9" s="1"/>
  <c r="S43" i="9" s="1"/>
  <c r="S55" i="9" s="1"/>
  <c r="S67" i="9" s="1"/>
  <c r="S79" i="9" s="1"/>
  <c r="S91" i="9" s="1"/>
  <c r="S103" i="9" s="1"/>
  <c r="S115" i="9" s="1"/>
  <c r="S127" i="9" s="1"/>
  <c r="S139" i="9" s="1"/>
  <c r="S151" i="9" s="1"/>
  <c r="S163" i="9" s="1"/>
  <c r="S175" i="9" s="1"/>
  <c r="S187" i="9" s="1"/>
  <c r="S199" i="9" s="1"/>
  <c r="S211" i="9" s="1"/>
  <c r="S223" i="9" s="1"/>
  <c r="S235" i="9" s="1"/>
  <c r="S247" i="9" s="1"/>
  <c r="S259" i="9" s="1"/>
  <c r="S271" i="9" s="1"/>
  <c r="S283" i="9" s="1"/>
  <c r="S295" i="9" s="1"/>
  <c r="S307" i="9" s="1"/>
  <c r="S319" i="9" s="1"/>
  <c r="S331" i="9" s="1"/>
  <c r="S343" i="9" s="1"/>
  <c r="S355" i="9" s="1"/>
  <c r="S367" i="9" s="1"/>
  <c r="S20" i="9"/>
  <c r="S32" i="9" s="1"/>
  <c r="S44" i="9" s="1"/>
  <c r="S56" i="9" s="1"/>
  <c r="S68" i="9" s="1"/>
  <c r="S80" i="9" s="1"/>
  <c r="S92" i="9"/>
  <c r="S104" i="9" s="1"/>
  <c r="S116" i="9" s="1"/>
  <c r="S128" i="9" s="1"/>
  <c r="S140" i="9" s="1"/>
  <c r="S152" i="9" s="1"/>
  <c r="S164" i="9" s="1"/>
  <c r="S176" i="9" s="1"/>
  <c r="S188" i="9" s="1"/>
  <c r="S200" i="9" s="1"/>
  <c r="S212" i="9" s="1"/>
  <c r="S224" i="9" s="1"/>
  <c r="S236" i="9" s="1"/>
  <c r="S248" i="9" s="1"/>
  <c r="S260" i="9" s="1"/>
  <c r="S272" i="9" s="1"/>
  <c r="S284" i="9" s="1"/>
  <c r="S296" i="9" s="1"/>
  <c r="S308" i="9" s="1"/>
  <c r="S320" i="9" s="1"/>
  <c r="S332" i="9" s="1"/>
  <c r="S344" i="9" s="1"/>
  <c r="S356" i="9" s="1"/>
  <c r="S368" i="9" s="1"/>
  <c r="S21" i="9"/>
  <c r="S33" i="9" s="1"/>
  <c r="S45" i="9" s="1"/>
  <c r="S57" i="9" s="1"/>
  <c r="S69" i="9" s="1"/>
  <c r="S81" i="9" s="1"/>
  <c r="S93" i="9" s="1"/>
  <c r="S105" i="9" s="1"/>
  <c r="S117" i="9" s="1"/>
  <c r="S129" i="9" s="1"/>
  <c r="S141" i="9" s="1"/>
  <c r="S153" i="9" s="1"/>
  <c r="S165" i="9" s="1"/>
  <c r="S177" i="9" s="1"/>
  <c r="S189" i="9" s="1"/>
  <c r="S201" i="9" s="1"/>
  <c r="S213" i="9" s="1"/>
  <c r="S225" i="9" s="1"/>
  <c r="S237" i="9" s="1"/>
  <c r="S249" i="9" s="1"/>
  <c r="S261" i="9" s="1"/>
  <c r="S273" i="9" s="1"/>
  <c r="S285" i="9" s="1"/>
  <c r="S297" i="9" s="1"/>
  <c r="S309" i="9" s="1"/>
  <c r="S321" i="9" s="1"/>
  <c r="S333" i="9" s="1"/>
  <c r="S345" i="9" s="1"/>
  <c r="S357" i="9" s="1"/>
  <c r="S369" i="9" s="1"/>
  <c r="S22" i="9"/>
  <c r="S34" i="9" s="1"/>
  <c r="S46" i="9" s="1"/>
  <c r="S58" i="9" s="1"/>
  <c r="S70" i="9" s="1"/>
  <c r="S82" i="9" s="1"/>
  <c r="S94" i="9" s="1"/>
  <c r="S106" i="9" s="1"/>
  <c r="S118" i="9" s="1"/>
  <c r="S130" i="9" s="1"/>
  <c r="S142" i="9" s="1"/>
  <c r="S154" i="9" s="1"/>
  <c r="S166" i="9" s="1"/>
  <c r="S178" i="9" s="1"/>
  <c r="S190" i="9" s="1"/>
  <c r="S202" i="9" s="1"/>
  <c r="S214" i="9" s="1"/>
  <c r="S226" i="9" s="1"/>
  <c r="S238" i="9" s="1"/>
  <c r="S250" i="9" s="1"/>
  <c r="S262" i="9" s="1"/>
  <c r="S274" i="9" s="1"/>
  <c r="S286" i="9" s="1"/>
  <c r="S298" i="9" s="1"/>
  <c r="S310" i="9" s="1"/>
  <c r="S322" i="9" s="1"/>
  <c r="S334" i="9" s="1"/>
  <c r="S346" i="9" s="1"/>
  <c r="S358" i="9" s="1"/>
  <c r="S370" i="9" s="1"/>
  <c r="S23" i="9"/>
  <c r="S35" i="9"/>
  <c r="S47" i="9" s="1"/>
  <c r="S59" i="9" s="1"/>
  <c r="S71" i="9" s="1"/>
  <c r="S83" i="9" s="1"/>
  <c r="S95" i="9" s="1"/>
  <c r="S107" i="9"/>
  <c r="S119" i="9" s="1"/>
  <c r="S131" i="9" s="1"/>
  <c r="S143" i="9" s="1"/>
  <c r="S155" i="9" s="1"/>
  <c r="S167" i="9" s="1"/>
  <c r="S179" i="9" s="1"/>
  <c r="S191" i="9" s="1"/>
  <c r="S203" i="9" s="1"/>
  <c r="S215" i="9" s="1"/>
  <c r="S227" i="9" s="1"/>
  <c r="S239" i="9" s="1"/>
  <c r="S251" i="9" s="1"/>
  <c r="S263" i="9" s="1"/>
  <c r="S275" i="9" s="1"/>
  <c r="S287" i="9" s="1"/>
  <c r="S299" i="9" s="1"/>
  <c r="S311" i="9" s="1"/>
  <c r="S323" i="9" s="1"/>
  <c r="S335" i="9" s="1"/>
  <c r="S347" i="9" s="1"/>
  <c r="S359" i="9" s="1"/>
  <c r="S371" i="9" s="1"/>
  <c r="S24" i="9"/>
  <c r="S36" i="9" s="1"/>
  <c r="S48" i="9" s="1"/>
  <c r="S60" i="9" s="1"/>
  <c r="S72" i="9" s="1"/>
  <c r="S84" i="9" s="1"/>
  <c r="S96" i="9" s="1"/>
  <c r="S108" i="9" s="1"/>
  <c r="S120" i="9" s="1"/>
  <c r="S132" i="9" s="1"/>
  <c r="S144" i="9" s="1"/>
  <c r="S156" i="9" s="1"/>
  <c r="S168" i="9" s="1"/>
  <c r="S180" i="9" s="1"/>
  <c r="S192" i="9" s="1"/>
  <c r="S204" i="9" s="1"/>
  <c r="S216" i="9" s="1"/>
  <c r="S228" i="9" s="1"/>
  <c r="S240" i="9" s="1"/>
  <c r="S252" i="9" s="1"/>
  <c r="S264" i="9" s="1"/>
  <c r="S276" i="9" s="1"/>
  <c r="S288" i="9" s="1"/>
  <c r="S300" i="9" s="1"/>
  <c r="S312" i="9" s="1"/>
  <c r="S324" i="9" s="1"/>
  <c r="S336" i="9" s="1"/>
  <c r="S348" i="9" s="1"/>
  <c r="S360" i="9" s="1"/>
  <c r="S372" i="9" s="1"/>
  <c r="S25" i="9"/>
  <c r="S37" i="9" s="1"/>
  <c r="S49" i="9" s="1"/>
  <c r="S61" i="9" s="1"/>
  <c r="S73" i="9" s="1"/>
  <c r="S85" i="9" s="1"/>
  <c r="S97" i="9"/>
  <c r="S109" i="9" s="1"/>
  <c r="S121" i="9" s="1"/>
  <c r="S133" i="9" s="1"/>
  <c r="S145" i="9" s="1"/>
  <c r="S157" i="9" s="1"/>
  <c r="S169" i="9" s="1"/>
  <c r="S181" i="9" s="1"/>
  <c r="S193" i="9" s="1"/>
  <c r="S205" i="9" s="1"/>
  <c r="S217" i="9" s="1"/>
  <c r="S229" i="9" s="1"/>
  <c r="S241" i="9" s="1"/>
  <c r="S253" i="9" s="1"/>
  <c r="S265" i="9" s="1"/>
  <c r="S277" i="9" s="1"/>
  <c r="S289" i="9" s="1"/>
  <c r="S301" i="9" s="1"/>
  <c r="S313" i="9" s="1"/>
  <c r="S325" i="9" s="1"/>
  <c r="S337" i="9" s="1"/>
  <c r="S349" i="9" s="1"/>
  <c r="S361" i="9" s="1"/>
  <c r="S373" i="9" s="1"/>
  <c r="S26" i="9"/>
  <c r="S38" i="9"/>
  <c r="S50" i="9" s="1"/>
  <c r="S62" i="9" s="1"/>
  <c r="S74" i="9" s="1"/>
  <c r="S86" i="9" s="1"/>
  <c r="S98" i="9" s="1"/>
  <c r="S110" i="9" s="1"/>
  <c r="S122" i="9" s="1"/>
  <c r="S134" i="9" s="1"/>
  <c r="S146" i="9" s="1"/>
  <c r="S158" i="9" s="1"/>
  <c r="S170" i="9" s="1"/>
  <c r="S182" i="9" s="1"/>
  <c r="S194" i="9" s="1"/>
  <c r="S206" i="9" s="1"/>
  <c r="S218" i="9" s="1"/>
  <c r="S230" i="9" s="1"/>
  <c r="S242" i="9" s="1"/>
  <c r="S254" i="9" s="1"/>
  <c r="S266" i="9" s="1"/>
  <c r="S278" i="9" s="1"/>
  <c r="S290" i="9" s="1"/>
  <c r="S302" i="9" s="1"/>
  <c r="S314" i="9" s="1"/>
  <c r="S326" i="9" s="1"/>
  <c r="S338" i="9" s="1"/>
  <c r="S350" i="9" s="1"/>
  <c r="S362" i="9" s="1"/>
  <c r="S374" i="9" s="1"/>
  <c r="S15" i="9"/>
  <c r="R16" i="9"/>
  <c r="T16" i="9" s="1"/>
  <c r="U15" i="9" s="1"/>
  <c r="R28" i="9"/>
  <c r="R40" i="9" s="1"/>
  <c r="T5" i="18"/>
  <c r="T6" i="18"/>
  <c r="L12" i="19"/>
  <c r="N12" i="19" s="1"/>
  <c r="L13" i="19"/>
  <c r="M13" i="19" s="1"/>
  <c r="B14" i="19"/>
  <c r="L14" i="19" s="1"/>
  <c r="N13" i="19"/>
  <c r="L25" i="19"/>
  <c r="M25" i="19" s="1"/>
  <c r="N25" i="19"/>
  <c r="M13" i="9"/>
  <c r="I1" i="9"/>
  <c r="J9" i="9" s="1"/>
  <c r="P3" i="9"/>
  <c r="P4" i="9" s="1"/>
  <c r="P5" i="9" s="1"/>
  <c r="P6" i="9" s="1"/>
  <c r="P7" i="9" s="1"/>
  <c r="P8" i="9" s="1"/>
  <c r="P9" i="9" s="1"/>
  <c r="P10" i="9" s="1"/>
  <c r="P11" i="9" s="1"/>
  <c r="P12" i="9" s="1"/>
  <c r="P13" i="9" s="1"/>
  <c r="P14" i="9" s="1"/>
  <c r="P15" i="9" s="1"/>
  <c r="P16" i="9" s="1"/>
  <c r="P17" i="9" s="1"/>
  <c r="P18" i="9" s="1"/>
  <c r="P19" i="9" s="1"/>
  <c r="P20" i="9" s="1"/>
  <c r="P21" i="9" s="1"/>
  <c r="P22" i="9" s="1"/>
  <c r="P23" i="9" s="1"/>
  <c r="P24" i="9" s="1"/>
  <c r="P25" i="9" s="1"/>
  <c r="P26" i="9" s="1"/>
  <c r="G8" i="8"/>
  <c r="E8" i="8"/>
  <c r="E9" i="8"/>
  <c r="E10"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H13" i="9"/>
  <c r="B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H14" i="9"/>
  <c r="H15" i="9"/>
  <c r="H16" i="9" s="1"/>
  <c r="H17" i="9"/>
  <c r="H18" i="9" s="1"/>
  <c r="H19" i="9"/>
  <c r="H20" i="9" s="1"/>
  <c r="N13" i="9"/>
  <c r="A30" i="14"/>
  <c r="A78" i="14"/>
  <c r="A102" i="14"/>
  <c r="A126" i="14"/>
  <c r="A222" i="14"/>
  <c r="A270" i="14"/>
  <c r="A294" i="14"/>
  <c r="A330" i="14"/>
  <c r="A426" i="14"/>
  <c r="A474" i="14"/>
  <c r="A498" i="14"/>
  <c r="A522" i="14"/>
  <c r="A18" i="14"/>
  <c r="A66" i="14"/>
  <c r="A90" i="14"/>
  <c r="A114" i="14"/>
  <c r="A210" i="14"/>
  <c r="A258" i="14"/>
  <c r="A282" i="14"/>
  <c r="A318" i="14"/>
  <c r="A414" i="14"/>
  <c r="A462" i="14"/>
  <c r="A486" i="14"/>
  <c r="A510" i="14"/>
  <c r="A558" i="14"/>
  <c r="C1737" i="8"/>
  <c r="C1736" i="8" s="1"/>
  <c r="B1737" i="8"/>
  <c r="C1738" i="9"/>
  <c r="H12" i="9"/>
  <c r="N12" i="9" s="1"/>
  <c r="A449" i="14" s="1"/>
  <c r="H11" i="9"/>
  <c r="N11" i="9"/>
  <c r="H10" i="9"/>
  <c r="N10" i="9"/>
  <c r="H9" i="9"/>
  <c r="H8" i="9"/>
  <c r="N8" i="9"/>
  <c r="H7" i="9"/>
  <c r="N7" i="9"/>
  <c r="H6" i="9"/>
  <c r="H5" i="9"/>
  <c r="H4" i="9"/>
  <c r="N4" i="9"/>
  <c r="H3" i="9"/>
  <c r="N3" i="9"/>
  <c r="H2" i="9"/>
  <c r="N2" i="9"/>
  <c r="A571" i="14" s="1"/>
  <c r="B1738" i="9"/>
  <c r="A1739" i="9"/>
  <c r="A1740" i="9" s="1"/>
  <c r="A336" i="14"/>
  <c r="A360" i="14"/>
  <c r="A408" i="14"/>
  <c r="A504" i="14"/>
  <c r="A96" i="14"/>
  <c r="A144" i="14"/>
  <c r="A216" i="14"/>
  <c r="A240" i="14"/>
  <c r="A348" i="14"/>
  <c r="A396" i="14"/>
  <c r="A492" i="14"/>
  <c r="A12" i="14"/>
  <c r="A84" i="14"/>
  <c r="A156" i="14"/>
  <c r="A204" i="14"/>
  <c r="A252" i="14"/>
  <c r="A600" i="14"/>
  <c r="A528" i="14"/>
  <c r="A313" i="14"/>
  <c r="A193" i="14"/>
  <c r="A217" i="14"/>
  <c r="A289" i="14"/>
  <c r="A253" i="14"/>
  <c r="A481" i="14"/>
  <c r="A13" i="14"/>
  <c r="A433" i="14"/>
  <c r="A109" i="14"/>
  <c r="A529" i="14"/>
  <c r="A634" i="14"/>
  <c r="A635" i="14"/>
  <c r="A618" i="14"/>
  <c r="A637" i="14"/>
  <c r="A127" i="14"/>
  <c r="A451" i="14"/>
  <c r="A307" i="14"/>
  <c r="A283" i="14"/>
  <c r="A391" i="14"/>
  <c r="A583" i="14"/>
  <c r="A603" i="14"/>
  <c r="A39" i="14"/>
  <c r="A111" i="14"/>
  <c r="A159" i="14"/>
  <c r="A183" i="14"/>
  <c r="A207" i="14"/>
  <c r="A255" i="14"/>
  <c r="A435" i="14"/>
  <c r="A459" i="14"/>
  <c r="A531" i="14"/>
  <c r="A339" i="14"/>
  <c r="A411" i="14"/>
  <c r="A507" i="14"/>
  <c r="A27" i="14"/>
  <c r="A51" i="14"/>
  <c r="A75" i="14"/>
  <c r="A99" i="14"/>
  <c r="A219" i="14"/>
  <c r="A243" i="14"/>
  <c r="A267" i="14"/>
  <c r="A291" i="14"/>
  <c r="A375" i="14"/>
  <c r="A423" i="14"/>
  <c r="A567" i="14"/>
  <c r="A399" i="14"/>
  <c r="A591" i="14"/>
  <c r="A543" i="14"/>
  <c r="A471" i="14"/>
  <c r="A320" i="14"/>
  <c r="A392" i="14"/>
  <c r="A464" i="14"/>
  <c r="A488" i="14"/>
  <c r="A512" i="14"/>
  <c r="A80" i="14"/>
  <c r="A152" i="14"/>
  <c r="A248" i="14"/>
  <c r="A272" i="14"/>
  <c r="A308" i="14"/>
  <c r="A332" i="14"/>
  <c r="A428" i="14"/>
  <c r="A524" i="14"/>
  <c r="A20" i="14"/>
  <c r="A92" i="14"/>
  <c r="A116" i="14"/>
  <c r="A164" i="14"/>
  <c r="A212" i="14"/>
  <c r="A548" i="14"/>
  <c r="A560" i="14"/>
  <c r="A572" i="14"/>
  <c r="A472" i="14"/>
  <c r="A496" i="14"/>
  <c r="A40" i="14"/>
  <c r="A208" i="14"/>
  <c r="A232" i="14"/>
  <c r="A316" i="14"/>
  <c r="A460" i="14"/>
  <c r="A508" i="14"/>
  <c r="A52" i="14"/>
  <c r="A220" i="14"/>
  <c r="A244" i="14"/>
  <c r="A292" i="14"/>
  <c r="A532" i="14"/>
  <c r="A17" i="14"/>
  <c r="A65" i="14"/>
  <c r="A233" i="14"/>
  <c r="A257" i="14"/>
  <c r="A365" i="14"/>
  <c r="A509" i="14"/>
  <c r="A197" i="14"/>
  <c r="A149" i="14"/>
  <c r="A521" i="14"/>
  <c r="A53" i="14"/>
  <c r="A293" i="14"/>
  <c r="A593" i="14"/>
  <c r="D1738" i="9"/>
  <c r="F1738" i="9"/>
  <c r="B1739" i="9"/>
  <c r="E1738" i="9"/>
  <c r="C5" i="9"/>
  <c r="C11" i="9"/>
  <c r="E11" i="9" s="1"/>
  <c r="C13" i="9"/>
  <c r="F13" i="9" s="1"/>
  <c r="C15" i="9"/>
  <c r="F15" i="9" s="1"/>
  <c r="C17" i="9"/>
  <c r="F17" i="9" s="1"/>
  <c r="C19" i="9"/>
  <c r="F19" i="9" s="1"/>
  <c r="C21" i="9"/>
  <c r="F21" i="9" s="1"/>
  <c r="C27" i="9"/>
  <c r="F27" i="9"/>
  <c r="C29" i="9"/>
  <c r="F29" i="9" s="1"/>
  <c r="C31" i="9"/>
  <c r="F31" i="9" s="1"/>
  <c r="C41" i="9"/>
  <c r="E41" i="9" s="1"/>
  <c r="C43" i="9"/>
  <c r="F43" i="9" s="1"/>
  <c r="C45" i="9"/>
  <c r="F45" i="9" s="1"/>
  <c r="C57" i="9"/>
  <c r="F57" i="9" s="1"/>
  <c r="C59" i="9"/>
  <c r="F59" i="9" s="1"/>
  <c r="C63" i="9"/>
  <c r="C73" i="9"/>
  <c r="E73" i="9" s="1"/>
  <c r="C75" i="9"/>
  <c r="F75" i="9" s="1"/>
  <c r="C81" i="9"/>
  <c r="F81" i="9" s="1"/>
  <c r="C87" i="9"/>
  <c r="F87" i="9" s="1"/>
  <c r="C89" i="9"/>
  <c r="F89" i="9" s="1"/>
  <c r="C97" i="9"/>
  <c r="E97" i="9" s="1"/>
  <c r="C107" i="9"/>
  <c r="F107" i="9" s="1"/>
  <c r="C111" i="9"/>
  <c r="F111" i="9" s="1"/>
  <c r="C119" i="9"/>
  <c r="F119" i="9"/>
  <c r="C121" i="9"/>
  <c r="F121" i="9" s="1"/>
  <c r="C135" i="9"/>
  <c r="F135" i="9" s="1"/>
  <c r="C183" i="9"/>
  <c r="F183" i="9" s="1"/>
  <c r="C209" i="9"/>
  <c r="F209" i="9" s="1"/>
  <c r="C221" i="9"/>
  <c r="E221" i="9" s="1"/>
  <c r="C233" i="9"/>
  <c r="F233" i="9" s="1"/>
  <c r="C265" i="9"/>
  <c r="F265" i="9"/>
  <c r="C275" i="9"/>
  <c r="F275" i="9" s="1"/>
  <c r="C277" i="9"/>
  <c r="C279" i="9"/>
  <c r="C281" i="9"/>
  <c r="C283" i="9"/>
  <c r="E283" i="9"/>
  <c r="C285" i="9"/>
  <c r="F285" i="9" s="1"/>
  <c r="C287" i="9"/>
  <c r="C289" i="9"/>
  <c r="F289" i="9" s="1"/>
  <c r="C291" i="9"/>
  <c r="F291" i="9" s="1"/>
  <c r="C293" i="9"/>
  <c r="F293" i="9"/>
  <c r="C295" i="9"/>
  <c r="F295" i="9"/>
  <c r="C297" i="9"/>
  <c r="F297" i="9" s="1"/>
  <c r="C299" i="9"/>
  <c r="F299" i="9" s="1"/>
  <c r="C301" i="9"/>
  <c r="F301" i="9"/>
  <c r="C303" i="9"/>
  <c r="F303" i="9" s="1"/>
  <c r="C305" i="9"/>
  <c r="F305" i="9" s="1"/>
  <c r="C307" i="9"/>
  <c r="F307" i="9" s="1"/>
  <c r="C309" i="9"/>
  <c r="C311" i="9"/>
  <c r="C313" i="9"/>
  <c r="E313" i="9" s="1"/>
  <c r="C315" i="9"/>
  <c r="C317" i="9"/>
  <c r="C319" i="9"/>
  <c r="F319" i="9" s="1"/>
  <c r="C321" i="9"/>
  <c r="F321" i="9"/>
  <c r="C323" i="9"/>
  <c r="F323" i="9" s="1"/>
  <c r="C325" i="9"/>
  <c r="F325" i="9" s="1"/>
  <c r="C327" i="9"/>
  <c r="F327" i="9" s="1"/>
  <c r="C329" i="9"/>
  <c r="F329" i="9"/>
  <c r="C331" i="9"/>
  <c r="F331" i="9"/>
  <c r="C333" i="9"/>
  <c r="F333" i="9" s="1"/>
  <c r="C335" i="9"/>
  <c r="F335" i="9" s="1"/>
  <c r="C337" i="9"/>
  <c r="C339" i="9"/>
  <c r="C341" i="9"/>
  <c r="E341" i="9" s="1"/>
  <c r="C343" i="9"/>
  <c r="C345" i="9"/>
  <c r="E345" i="9" s="1"/>
  <c r="C347" i="9"/>
  <c r="F347" i="9" s="1"/>
  <c r="C349" i="9"/>
  <c r="F349" i="9"/>
  <c r="C351" i="9"/>
  <c r="F351" i="9" s="1"/>
  <c r="C353" i="9"/>
  <c r="F353" i="9" s="1"/>
  <c r="C355" i="9"/>
  <c r="F355" i="9" s="1"/>
  <c r="C357" i="9"/>
  <c r="F357" i="9" s="1"/>
  <c r="C359" i="9"/>
  <c r="F359" i="9" s="1"/>
  <c r="C361" i="9"/>
  <c r="F361" i="9" s="1"/>
  <c r="C363" i="9"/>
  <c r="F363" i="9" s="1"/>
  <c r="C365" i="9"/>
  <c r="F365" i="9" s="1"/>
  <c r="C367" i="9"/>
  <c r="C369" i="9"/>
  <c r="C371" i="9"/>
  <c r="C373" i="9"/>
  <c r="C375" i="9"/>
  <c r="E375" i="9" s="1"/>
  <c r="C377" i="9"/>
  <c r="C379" i="9"/>
  <c r="F379" i="9" s="1"/>
  <c r="C381" i="9"/>
  <c r="F381" i="9" s="1"/>
  <c r="C383" i="9"/>
  <c r="F383" i="9"/>
  <c r="C385" i="9"/>
  <c r="F385" i="9"/>
  <c r="C387" i="9"/>
  <c r="F387" i="9" s="1"/>
  <c r="C389" i="9"/>
  <c r="F389" i="9"/>
  <c r="C391" i="9"/>
  <c r="F391" i="9" s="1"/>
  <c r="C393" i="9"/>
  <c r="F393" i="9"/>
  <c r="C395" i="9"/>
  <c r="F395" i="9" s="1"/>
  <c r="C397" i="9"/>
  <c r="C401" i="9"/>
  <c r="C405" i="9"/>
  <c r="C407" i="9"/>
  <c r="C409" i="9"/>
  <c r="F409" i="9" s="1"/>
  <c r="C411" i="9"/>
  <c r="F411" i="9" s="1"/>
  <c r="C417" i="9"/>
  <c r="F417" i="9" s="1"/>
  <c r="C419" i="9"/>
  <c r="F419" i="9" s="1"/>
  <c r="C421" i="9"/>
  <c r="F421" i="9" s="1"/>
  <c r="C429" i="9"/>
  <c r="C431" i="9"/>
  <c r="C433" i="9"/>
  <c r="C435" i="9"/>
  <c r="D435" i="9" s="1"/>
  <c r="C439" i="9"/>
  <c r="F439" i="9" s="1"/>
  <c r="C443" i="9"/>
  <c r="F443" i="9" s="1"/>
  <c r="C445" i="9"/>
  <c r="F445" i="9" s="1"/>
  <c r="C447" i="9"/>
  <c r="F447" i="9" s="1"/>
  <c r="C453" i="9"/>
  <c r="F453" i="9" s="1"/>
  <c r="C455" i="9"/>
  <c r="F455" i="9" s="1"/>
  <c r="C457" i="9"/>
  <c r="F457" i="9" s="1"/>
  <c r="C461" i="9"/>
  <c r="C467" i="9"/>
  <c r="E467" i="9" s="1"/>
  <c r="C469" i="9"/>
  <c r="F469" i="9"/>
  <c r="C473" i="9"/>
  <c r="F473" i="9" s="1"/>
  <c r="C477" i="9"/>
  <c r="F477" i="9" s="1"/>
  <c r="C479" i="9"/>
  <c r="F479" i="9" s="1"/>
  <c r="C485" i="9"/>
  <c r="F485" i="9"/>
  <c r="C487" i="9"/>
  <c r="F487" i="9" s="1"/>
  <c r="C499" i="9"/>
  <c r="C515" i="9"/>
  <c r="F515" i="9" s="1"/>
  <c r="C543" i="9"/>
  <c r="F543" i="9" s="1"/>
  <c r="C551" i="9"/>
  <c r="C563" i="9"/>
  <c r="F563" i="9" s="1"/>
  <c r="C571" i="9"/>
  <c r="F571" i="9" s="1"/>
  <c r="C587" i="9"/>
  <c r="C607" i="9"/>
  <c r="F607" i="9" s="1"/>
  <c r="C617" i="9"/>
  <c r="C627" i="9"/>
  <c r="F627" i="9" s="1"/>
  <c r="C643" i="9"/>
  <c r="C645" i="9"/>
  <c r="C647" i="9"/>
  <c r="C649" i="9"/>
  <c r="F649" i="9" s="1"/>
  <c r="C651" i="9"/>
  <c r="E651" i="9" s="1"/>
  <c r="C653" i="9"/>
  <c r="F653" i="9"/>
  <c r="C655" i="9"/>
  <c r="F655" i="9" s="1"/>
  <c r="C8" i="9"/>
  <c r="E8" i="9"/>
  <c r="C16" i="9"/>
  <c r="F16" i="9"/>
  <c r="C24" i="9"/>
  <c r="F24" i="9"/>
  <c r="C48" i="9"/>
  <c r="F48" i="9" s="1"/>
  <c r="C56" i="9"/>
  <c r="F56" i="9" s="1"/>
  <c r="C64" i="9"/>
  <c r="C88" i="9"/>
  <c r="F88" i="9" s="1"/>
  <c r="C96" i="9"/>
  <c r="C104" i="9"/>
  <c r="F104" i="9" s="1"/>
  <c r="C112" i="9"/>
  <c r="F112" i="9" s="1"/>
  <c r="C184" i="9"/>
  <c r="F184" i="9" s="1"/>
  <c r="C216" i="9"/>
  <c r="C224" i="9"/>
  <c r="E224" i="9" s="1"/>
  <c r="C256" i="9"/>
  <c r="E256" i="9" s="1"/>
  <c r="C280" i="9"/>
  <c r="C288" i="9"/>
  <c r="F288" i="9" s="1"/>
  <c r="C296" i="9"/>
  <c r="F296" i="9" s="1"/>
  <c r="C304" i="9"/>
  <c r="F304" i="9" s="1"/>
  <c r="C312" i="9"/>
  <c r="E312" i="9" s="1"/>
  <c r="C320" i="9"/>
  <c r="F320" i="9" s="1"/>
  <c r="C328" i="9"/>
  <c r="F328" i="9" s="1"/>
  <c r="C336" i="9"/>
  <c r="C344" i="9"/>
  <c r="C352" i="9"/>
  <c r="F352" i="9" s="1"/>
  <c r="C360" i="9"/>
  <c r="F360" i="9"/>
  <c r="C368" i="9"/>
  <c r="E368" i="9" s="1"/>
  <c r="C376" i="9"/>
  <c r="E376" i="9"/>
  <c r="C384" i="9"/>
  <c r="F384" i="9"/>
  <c r="C392" i="9"/>
  <c r="F392" i="9" s="1"/>
  <c r="C400" i="9"/>
  <c r="C424" i="9"/>
  <c r="F424" i="9"/>
  <c r="C432" i="9"/>
  <c r="E432" i="9" s="1"/>
  <c r="C440" i="9"/>
  <c r="F440" i="9" s="1"/>
  <c r="C448" i="9"/>
  <c r="F448" i="9" s="1"/>
  <c r="C464" i="9"/>
  <c r="E464" i="9" s="1"/>
  <c r="C472" i="9"/>
  <c r="F472" i="9" s="1"/>
  <c r="C480" i="9"/>
  <c r="F480" i="9" s="1"/>
  <c r="C512" i="9"/>
  <c r="F512" i="9" s="1"/>
  <c r="C544" i="9"/>
  <c r="F544" i="9"/>
  <c r="C616" i="9"/>
  <c r="E616" i="9" s="1"/>
  <c r="C648" i="9"/>
  <c r="E648" i="9" s="1"/>
  <c r="C656" i="9"/>
  <c r="F656" i="9" s="1"/>
  <c r="C658" i="9"/>
  <c r="F658" i="9"/>
  <c r="C660" i="9"/>
  <c r="F660" i="9" s="1"/>
  <c r="C662" i="9"/>
  <c r="F662" i="9" s="1"/>
  <c r="C664" i="9"/>
  <c r="F664" i="9" s="1"/>
  <c r="C666" i="9"/>
  <c r="F666" i="9" s="1"/>
  <c r="C668" i="9"/>
  <c r="F668" i="9"/>
  <c r="C670" i="9"/>
  <c r="F670" i="9" s="1"/>
  <c r="C672" i="9"/>
  <c r="F672" i="9" s="1"/>
  <c r="C674" i="9"/>
  <c r="E674" i="9"/>
  <c r="C676" i="9"/>
  <c r="C678" i="9"/>
  <c r="E678" i="9"/>
  <c r="C680" i="9"/>
  <c r="C682" i="9"/>
  <c r="C684" i="9"/>
  <c r="F684" i="9" s="1"/>
  <c r="C686" i="9"/>
  <c r="F686" i="9" s="1"/>
  <c r="C688" i="9"/>
  <c r="F688" i="9"/>
  <c r="C690" i="9"/>
  <c r="F690" i="9"/>
  <c r="C692" i="9"/>
  <c r="F692" i="9" s="1"/>
  <c r="C694" i="9"/>
  <c r="F694" i="9" s="1"/>
  <c r="C696" i="9"/>
  <c r="F696" i="9"/>
  <c r="C698" i="9"/>
  <c r="F698" i="9" s="1"/>
  <c r="C700" i="9"/>
  <c r="F700" i="9" s="1"/>
  <c r="C702" i="9"/>
  <c r="E702" i="9"/>
  <c r="C704" i="9"/>
  <c r="C706" i="9"/>
  <c r="E706" i="9" s="1"/>
  <c r="C708" i="9"/>
  <c r="C710" i="9"/>
  <c r="E710" i="9" s="1"/>
  <c r="C712" i="9"/>
  <c r="F712" i="9" s="1"/>
  <c r="C714" i="9"/>
  <c r="F714" i="9"/>
  <c r="C716" i="9"/>
  <c r="F716" i="9" s="1"/>
  <c r="C718" i="9"/>
  <c r="F718" i="9" s="1"/>
  <c r="C720" i="9"/>
  <c r="F720" i="9"/>
  <c r="C722" i="9"/>
  <c r="F722" i="9" s="1"/>
  <c r="C724" i="9"/>
  <c r="F724" i="9" s="1"/>
  <c r="C726" i="9"/>
  <c r="F726" i="9" s="1"/>
  <c r="C728" i="9"/>
  <c r="F728" i="9"/>
  <c r="C730" i="9"/>
  <c r="F730" i="9" s="1"/>
  <c r="C732" i="9"/>
  <c r="C734" i="9"/>
  <c r="E734" i="9"/>
  <c r="C736" i="9"/>
  <c r="E736" i="9" s="1"/>
  <c r="C738" i="9"/>
  <c r="F738" i="9" s="1"/>
  <c r="E738" i="9"/>
  <c r="C740" i="9"/>
  <c r="C742" i="9"/>
  <c r="C744" i="9"/>
  <c r="F744" i="9"/>
  <c r="C746" i="9"/>
  <c r="F746" i="9" s="1"/>
  <c r="C748" i="9"/>
  <c r="F748" i="9"/>
  <c r="C750" i="9"/>
  <c r="F750" i="9" s="1"/>
  <c r="C752" i="9"/>
  <c r="F752" i="9"/>
  <c r="C754" i="9"/>
  <c r="F754" i="9" s="1"/>
  <c r="C756" i="9"/>
  <c r="F756" i="9"/>
  <c r="C758" i="9"/>
  <c r="F758" i="9" s="1"/>
  <c r="C760" i="9"/>
  <c r="F760" i="9"/>
  <c r="C762" i="9"/>
  <c r="C766" i="9"/>
  <c r="E766" i="9" s="1"/>
  <c r="C768" i="9"/>
  <c r="C770" i="9"/>
  <c r="D770" i="9" s="1"/>
  <c r="C774" i="9"/>
  <c r="F774" i="9" s="1"/>
  <c r="C776" i="9"/>
  <c r="F776" i="9" s="1"/>
  <c r="C778" i="9"/>
  <c r="F778" i="9"/>
  <c r="C780" i="9"/>
  <c r="F780" i="9" s="1"/>
  <c r="C782" i="9"/>
  <c r="F782" i="9" s="1"/>
  <c r="C786" i="9"/>
  <c r="F786" i="9" s="1"/>
  <c r="C788" i="9"/>
  <c r="F788" i="9" s="1"/>
  <c r="C790" i="9"/>
  <c r="F790" i="9" s="1"/>
  <c r="C792" i="9"/>
  <c r="F792" i="9"/>
  <c r="C796" i="9"/>
  <c r="C800" i="9"/>
  <c r="C802" i="9"/>
  <c r="C804" i="9"/>
  <c r="F804" i="9" s="1"/>
  <c r="C806" i="9"/>
  <c r="F806" i="9"/>
  <c r="C810" i="9"/>
  <c r="F810" i="9"/>
  <c r="C812" i="9"/>
  <c r="F812" i="9" s="1"/>
  <c r="C814" i="9"/>
  <c r="F814" i="9" s="1"/>
  <c r="C818" i="9"/>
  <c r="F818" i="9" s="1"/>
  <c r="C820" i="9"/>
  <c r="F820" i="9" s="1"/>
  <c r="C822" i="9"/>
  <c r="F822" i="9"/>
  <c r="C826" i="9"/>
  <c r="C828" i="9"/>
  <c r="E828" i="9" s="1"/>
  <c r="C830" i="9"/>
  <c r="C834" i="9"/>
  <c r="F834" i="9" s="1"/>
  <c r="C838" i="9"/>
  <c r="F838" i="9"/>
  <c r="C840" i="9"/>
  <c r="F840" i="9" s="1"/>
  <c r="C842" i="9"/>
  <c r="F842" i="9"/>
  <c r="C846" i="9"/>
  <c r="F846" i="9"/>
  <c r="C848" i="9"/>
  <c r="F848" i="9" s="1"/>
  <c r="C850" i="9"/>
  <c r="F850" i="9" s="1"/>
  <c r="C860" i="9"/>
  <c r="C862" i="9"/>
  <c r="E862" i="9" s="1"/>
  <c r="C864" i="9"/>
  <c r="E864" i="9" s="1"/>
  <c r="C872" i="9"/>
  <c r="F872" i="9" s="1"/>
  <c r="C878" i="9"/>
  <c r="F878" i="9" s="1"/>
  <c r="C886" i="9"/>
  <c r="C888" i="9"/>
  <c r="C896" i="9"/>
  <c r="F896" i="9"/>
  <c r="C912" i="9"/>
  <c r="F912" i="9" s="1"/>
  <c r="C926" i="9"/>
  <c r="F926" i="9" s="1"/>
  <c r="C928" i="9"/>
  <c r="C934" i="9"/>
  <c r="F934" i="9" s="1"/>
  <c r="C936" i="9"/>
  <c r="F936" i="9" s="1"/>
  <c r="C944" i="9"/>
  <c r="F944" i="9" s="1"/>
  <c r="C952" i="9"/>
  <c r="E952" i="9" s="1"/>
  <c r="C956" i="9"/>
  <c r="C962" i="9"/>
  <c r="F962" i="9"/>
  <c r="C970" i="9"/>
  <c r="F970" i="9" s="1"/>
  <c r="C990" i="9"/>
  <c r="F990" i="9" s="1"/>
  <c r="C998" i="9"/>
  <c r="F998" i="9"/>
  <c r="C1006" i="9"/>
  <c r="F1006" i="9" s="1"/>
  <c r="C1008" i="9"/>
  <c r="C1010" i="9"/>
  <c r="C1012" i="9"/>
  <c r="E1012" i="9" s="1"/>
  <c r="C1014" i="9"/>
  <c r="F1014" i="9" s="1"/>
  <c r="C1016" i="9"/>
  <c r="E1016" i="9"/>
  <c r="C1018" i="9"/>
  <c r="F1018" i="9" s="1"/>
  <c r="C1020" i="9"/>
  <c r="F1020" i="9" s="1"/>
  <c r="C1022" i="9"/>
  <c r="F1022" i="9" s="1"/>
  <c r="C1024" i="9"/>
  <c r="F1024" i="9" s="1"/>
  <c r="C1026" i="9"/>
  <c r="F1026" i="9" s="1"/>
  <c r="C1028" i="9"/>
  <c r="F1028" i="9"/>
  <c r="C1030" i="9"/>
  <c r="F1030" i="9" s="1"/>
  <c r="C1032" i="9"/>
  <c r="F1032" i="9" s="1"/>
  <c r="C1034" i="9"/>
  <c r="F1034" i="9"/>
  <c r="C1036" i="9"/>
  <c r="F1036" i="9"/>
  <c r="C1038" i="9"/>
  <c r="C1040" i="9"/>
  <c r="E1040" i="9" s="1"/>
  <c r="C1042" i="9"/>
  <c r="E1042" i="9"/>
  <c r="C1044" i="9"/>
  <c r="C1046" i="9"/>
  <c r="E1046" i="9"/>
  <c r="C1048" i="9"/>
  <c r="C1050" i="9"/>
  <c r="F1050" i="9" s="1"/>
  <c r="C1052" i="9"/>
  <c r="F1052" i="9"/>
  <c r="C1054" i="9"/>
  <c r="F1054" i="9" s="1"/>
  <c r="C1056" i="9"/>
  <c r="F1056" i="9" s="1"/>
  <c r="C1058" i="9"/>
  <c r="F1058" i="9" s="1"/>
  <c r="C1060" i="9"/>
  <c r="F1060" i="9" s="1"/>
  <c r="C1062" i="9"/>
  <c r="F1062" i="9" s="1"/>
  <c r="C1064" i="9"/>
  <c r="F1064" i="9" s="1"/>
  <c r="C1066" i="9"/>
  <c r="F1066" i="9" s="1"/>
  <c r="C1068" i="9"/>
  <c r="C1070" i="9"/>
  <c r="E1070" i="9" s="1"/>
  <c r="C1072" i="9"/>
  <c r="C1074" i="9"/>
  <c r="E1074" i="9" s="1"/>
  <c r="C1076" i="9"/>
  <c r="C1078" i="9"/>
  <c r="F1078" i="9" s="1"/>
  <c r="C1080" i="9"/>
  <c r="F1080" i="9"/>
  <c r="C1082" i="9"/>
  <c r="F1082" i="9" s="1"/>
  <c r="C1084" i="9"/>
  <c r="F1084" i="9" s="1"/>
  <c r="C1086" i="9"/>
  <c r="F1086" i="9"/>
  <c r="C1088" i="9"/>
  <c r="F1088" i="9" s="1"/>
  <c r="C1090" i="9"/>
  <c r="F1090" i="9" s="1"/>
  <c r="C1092" i="9"/>
  <c r="F1092" i="9" s="1"/>
  <c r="C1094" i="9"/>
  <c r="F1094" i="9" s="1"/>
  <c r="C1096" i="9"/>
  <c r="F1096" i="9"/>
  <c r="C1098" i="9"/>
  <c r="E1098" i="9" s="1"/>
  <c r="C1100" i="9"/>
  <c r="C1102" i="9"/>
  <c r="E1102" i="9" s="1"/>
  <c r="C1104" i="9"/>
  <c r="C1106" i="9"/>
  <c r="F1106" i="9" s="1"/>
  <c r="C1108" i="9"/>
  <c r="F1108" i="9" s="1"/>
  <c r="C1110" i="9"/>
  <c r="F1110" i="9"/>
  <c r="C1112" i="9"/>
  <c r="F1112" i="9" s="1"/>
  <c r="C1114" i="9"/>
  <c r="F1114" i="9"/>
  <c r="C1116" i="9"/>
  <c r="F1116" i="9"/>
  <c r="C1118" i="9"/>
  <c r="F1118" i="9"/>
  <c r="C1120" i="9"/>
  <c r="F1120" i="9" s="1"/>
  <c r="C1122" i="9"/>
  <c r="F1122" i="9" s="1"/>
  <c r="C1124" i="9"/>
  <c r="F1124" i="9"/>
  <c r="C1126" i="9"/>
  <c r="F1126" i="9" s="1"/>
  <c r="C1128" i="9"/>
  <c r="C1130" i="9"/>
  <c r="C1132" i="9"/>
  <c r="C1134" i="9"/>
  <c r="C1136" i="9"/>
  <c r="E1136" i="9"/>
  <c r="C1138" i="9"/>
  <c r="F1138" i="9" s="1"/>
  <c r="C1140" i="9"/>
  <c r="F1140" i="9" s="1"/>
  <c r="C1142" i="9"/>
  <c r="F1142" i="9" s="1"/>
  <c r="C6" i="9"/>
  <c r="C14" i="9"/>
  <c r="F14" i="9" s="1"/>
  <c r="C22" i="9"/>
  <c r="F22" i="9" s="1"/>
  <c r="C30" i="9"/>
  <c r="F30" i="9" s="1"/>
  <c r="C38" i="9"/>
  <c r="C46" i="9"/>
  <c r="F46" i="9" s="1"/>
  <c r="C54" i="9"/>
  <c r="F54" i="9" s="1"/>
  <c r="C62" i="9"/>
  <c r="F62" i="9" s="1"/>
  <c r="C70" i="9"/>
  <c r="C78" i="9"/>
  <c r="F78" i="9" s="1"/>
  <c r="C86" i="9"/>
  <c r="F86" i="9" s="1"/>
  <c r="C94" i="9"/>
  <c r="E94" i="9" s="1"/>
  <c r="C102" i="9"/>
  <c r="C110" i="9"/>
  <c r="F110" i="9" s="1"/>
  <c r="C118" i="9"/>
  <c r="F118" i="9" s="1"/>
  <c r="C134" i="9"/>
  <c r="C150" i="9"/>
  <c r="F150" i="9"/>
  <c r="C158" i="9"/>
  <c r="F158" i="9" s="1"/>
  <c r="C166" i="9"/>
  <c r="F166" i="9" s="1"/>
  <c r="C174" i="9"/>
  <c r="F174" i="9" s="1"/>
  <c r="C190" i="9"/>
  <c r="C206" i="9"/>
  <c r="F206" i="9"/>
  <c r="C222" i="9"/>
  <c r="E222" i="9"/>
  <c r="C230" i="9"/>
  <c r="F230" i="9" s="1"/>
  <c r="C262" i="9"/>
  <c r="F262" i="9" s="1"/>
  <c r="C270" i="9"/>
  <c r="F270" i="9" s="1"/>
  <c r="C278" i="9"/>
  <c r="D278" i="9" s="1"/>
  <c r="C286" i="9"/>
  <c r="C294" i="9"/>
  <c r="F294" i="9" s="1"/>
  <c r="C302" i="9"/>
  <c r="F302" i="9" s="1"/>
  <c r="C310" i="9"/>
  <c r="E310" i="9" s="1"/>
  <c r="C318" i="9"/>
  <c r="E318" i="9" s="1"/>
  <c r="C326" i="9"/>
  <c r="F326" i="9"/>
  <c r="C334" i="9"/>
  <c r="F334" i="9" s="1"/>
  <c r="C342" i="9"/>
  <c r="C350" i="9"/>
  <c r="F350" i="9" s="1"/>
  <c r="C358" i="9"/>
  <c r="F358" i="9" s="1"/>
  <c r="C366" i="9"/>
  <c r="F366" i="9"/>
  <c r="C374" i="9"/>
  <c r="C382" i="9"/>
  <c r="F382" i="9"/>
  <c r="C390" i="9"/>
  <c r="F390" i="9" s="1"/>
  <c r="C398" i="9"/>
  <c r="C406" i="9"/>
  <c r="E406" i="9" s="1"/>
  <c r="C414" i="9"/>
  <c r="F414" i="9" s="1"/>
  <c r="C422" i="9"/>
  <c r="C438" i="9"/>
  <c r="E438" i="9" s="1"/>
  <c r="C446" i="9"/>
  <c r="F446" i="9" s="1"/>
  <c r="C454" i="9"/>
  <c r="F454" i="9" s="1"/>
  <c r="C462" i="9"/>
  <c r="E462" i="9" s="1"/>
  <c r="C470" i="9"/>
  <c r="F470" i="9"/>
  <c r="C486" i="9"/>
  <c r="F486" i="9" s="1"/>
  <c r="C494" i="9"/>
  <c r="E494" i="9" s="1"/>
  <c r="C510" i="9"/>
  <c r="F510" i="9"/>
  <c r="C518" i="9"/>
  <c r="F518" i="9" s="1"/>
  <c r="C526" i="9"/>
  <c r="E526" i="9" s="1"/>
  <c r="C550" i="9"/>
  <c r="C558" i="9"/>
  <c r="C574" i="9"/>
  <c r="F574" i="9"/>
  <c r="C582" i="9"/>
  <c r="E582" i="9" s="1"/>
  <c r="C590" i="9"/>
  <c r="E590" i="9"/>
  <c r="C606" i="9"/>
  <c r="F606" i="9"/>
  <c r="C614" i="9"/>
  <c r="D614" i="9" s="1"/>
  <c r="C622" i="9"/>
  <c r="F622" i="9" s="1"/>
  <c r="C630" i="9"/>
  <c r="F630" i="9" s="1"/>
  <c r="C646" i="9"/>
  <c r="E646" i="9"/>
  <c r="C654" i="9"/>
  <c r="F654" i="9" s="1"/>
  <c r="C4" i="9"/>
  <c r="C12" i="9"/>
  <c r="C20" i="9"/>
  <c r="F20" i="9" s="1"/>
  <c r="C28" i="9"/>
  <c r="F28" i="9" s="1"/>
  <c r="C36" i="9"/>
  <c r="C44" i="9"/>
  <c r="F44" i="9"/>
  <c r="C52" i="9"/>
  <c r="F52" i="9" s="1"/>
  <c r="C60" i="9"/>
  <c r="F60" i="9" s="1"/>
  <c r="C68" i="9"/>
  <c r="C84" i="9"/>
  <c r="F84" i="9" s="1"/>
  <c r="C92" i="9"/>
  <c r="F92" i="9" s="1"/>
  <c r="C100" i="9"/>
  <c r="C108" i="9"/>
  <c r="F108" i="9" s="1"/>
  <c r="C116" i="9"/>
  <c r="F116" i="9" s="1"/>
  <c r="C140" i="9"/>
  <c r="F140" i="9"/>
  <c r="C148" i="9"/>
  <c r="F148" i="9" s="1"/>
  <c r="C156" i="9"/>
  <c r="E156" i="9"/>
  <c r="C180" i="9"/>
  <c r="F180" i="9" s="1"/>
  <c r="C196" i="9"/>
  <c r="F196" i="9" s="1"/>
  <c r="C212" i="9"/>
  <c r="F212" i="9" s="1"/>
  <c r="C220" i="9"/>
  <c r="C228" i="9"/>
  <c r="F228" i="9"/>
  <c r="C252" i="9"/>
  <c r="C260" i="9"/>
  <c r="F260" i="9"/>
  <c r="C268" i="9"/>
  <c r="F268" i="9" s="1"/>
  <c r="C284" i="9"/>
  <c r="C292" i="9"/>
  <c r="F292" i="9" s="1"/>
  <c r="C300" i="9"/>
  <c r="F300" i="9"/>
  <c r="C308" i="9"/>
  <c r="C316" i="9"/>
  <c r="E316" i="9"/>
  <c r="C324" i="9"/>
  <c r="F324" i="9" s="1"/>
  <c r="C332" i="9"/>
  <c r="F332" i="9" s="1"/>
  <c r="C340" i="9"/>
  <c r="C348" i="9"/>
  <c r="F348" i="9" s="1"/>
  <c r="C356" i="9"/>
  <c r="F356" i="9" s="1"/>
  <c r="C364" i="9"/>
  <c r="F364" i="9" s="1"/>
  <c r="C372" i="9"/>
  <c r="E372" i="9" s="1"/>
  <c r="C380" i="9"/>
  <c r="F380" i="9"/>
  <c r="C388" i="9"/>
  <c r="F388" i="9"/>
  <c r="C396" i="9"/>
  <c r="F396" i="9" s="1"/>
  <c r="C404" i="9"/>
  <c r="C412" i="9"/>
  <c r="F412" i="9" s="1"/>
  <c r="C420" i="9"/>
  <c r="F420" i="9" s="1"/>
  <c r="C428" i="9"/>
  <c r="C436" i="9"/>
  <c r="F436" i="9" s="1"/>
  <c r="C444" i="9"/>
  <c r="F444" i="9" s="1"/>
  <c r="C452" i="9"/>
  <c r="F452" i="9"/>
  <c r="C460" i="9"/>
  <c r="C468" i="9"/>
  <c r="E468" i="9" s="1"/>
  <c r="C476" i="9"/>
  <c r="F476" i="9"/>
  <c r="C484" i="9"/>
  <c r="F484" i="9" s="1"/>
  <c r="C492" i="9"/>
  <c r="F492" i="9" s="1"/>
  <c r="C500" i="9"/>
  <c r="F500" i="9" s="1"/>
  <c r="C508" i="9"/>
  <c r="F508" i="9" s="1"/>
  <c r="C524" i="9"/>
  <c r="E524" i="9"/>
  <c r="C532" i="9"/>
  <c r="C540" i="9"/>
  <c r="F540" i="9" s="1"/>
  <c r="C548" i="9"/>
  <c r="F548" i="9" s="1"/>
  <c r="C556" i="9"/>
  <c r="C564" i="9"/>
  <c r="F564" i="9"/>
  <c r="C572" i="9"/>
  <c r="F572" i="9" s="1"/>
  <c r="C580" i="9"/>
  <c r="F580" i="9" s="1"/>
  <c r="C588" i="9"/>
  <c r="C604" i="9"/>
  <c r="F604" i="9" s="1"/>
  <c r="C612" i="9"/>
  <c r="C620" i="9"/>
  <c r="C628" i="9"/>
  <c r="F628" i="9" s="1"/>
  <c r="C636" i="9"/>
  <c r="F636" i="9" s="1"/>
  <c r="C644" i="9"/>
  <c r="F644" i="9" s="1"/>
  <c r="C652" i="9"/>
  <c r="E652" i="9"/>
  <c r="C657" i="9"/>
  <c r="F657" i="9" s="1"/>
  <c r="C659" i="9"/>
  <c r="F659" i="9" s="1"/>
  <c r="C661" i="9"/>
  <c r="F661" i="9"/>
  <c r="C663" i="9"/>
  <c r="F663" i="9" s="1"/>
  <c r="C665" i="9"/>
  <c r="F665" i="9" s="1"/>
  <c r="C667" i="9"/>
  <c r="F667" i="9" s="1"/>
  <c r="C669" i="9"/>
  <c r="F669" i="9" s="1"/>
  <c r="C671" i="9"/>
  <c r="F671" i="9" s="1"/>
  <c r="C673" i="9"/>
  <c r="C675" i="9"/>
  <c r="C677" i="9"/>
  <c r="D677" i="9" s="1"/>
  <c r="C679" i="9"/>
  <c r="C681" i="9"/>
  <c r="E681" i="9" s="1"/>
  <c r="C683" i="9"/>
  <c r="E683" i="9" s="1"/>
  <c r="C685" i="9"/>
  <c r="F685" i="9"/>
  <c r="C687" i="9"/>
  <c r="F687" i="9" s="1"/>
  <c r="C689" i="9"/>
  <c r="F689" i="9" s="1"/>
  <c r="C691" i="9"/>
  <c r="F691" i="9"/>
  <c r="C693" i="9"/>
  <c r="F693" i="9" s="1"/>
  <c r="C695" i="9"/>
  <c r="F695" i="9" s="1"/>
  <c r="C697" i="9"/>
  <c r="F697" i="9"/>
  <c r="C699" i="9"/>
  <c r="F699" i="9" s="1"/>
  <c r="C701" i="9"/>
  <c r="C703" i="9"/>
  <c r="C705" i="9"/>
  <c r="E705" i="9" s="1"/>
  <c r="C707" i="9"/>
  <c r="E707" i="9" s="1"/>
  <c r="C709" i="9"/>
  <c r="C711" i="9"/>
  <c r="C713" i="9"/>
  <c r="C715" i="9"/>
  <c r="F715" i="9"/>
  <c r="C717" i="9"/>
  <c r="F717" i="9" s="1"/>
  <c r="C719" i="9"/>
  <c r="F719" i="9" s="1"/>
  <c r="C721" i="9"/>
  <c r="F721" i="9" s="1"/>
  <c r="C723" i="9"/>
  <c r="F723" i="9" s="1"/>
  <c r="C725" i="9"/>
  <c r="F725" i="9"/>
  <c r="C727" i="9"/>
  <c r="F727" i="9" s="1"/>
  <c r="C729" i="9"/>
  <c r="F729" i="9" s="1"/>
  <c r="C731" i="9"/>
  <c r="F731" i="9"/>
  <c r="C733" i="9"/>
  <c r="C735" i="9"/>
  <c r="F735" i="9" s="1"/>
  <c r="C737" i="9"/>
  <c r="C739" i="9"/>
  <c r="C741" i="9"/>
  <c r="C743" i="9"/>
  <c r="F743" i="9" s="1"/>
  <c r="C745" i="9"/>
  <c r="F745" i="9"/>
  <c r="C747" i="9"/>
  <c r="F747" i="9" s="1"/>
  <c r="C749" i="9"/>
  <c r="F749" i="9" s="1"/>
  <c r="C751" i="9"/>
  <c r="F751" i="9" s="1"/>
  <c r="C753" i="9"/>
  <c r="F753" i="9" s="1"/>
  <c r="C755" i="9"/>
  <c r="F755" i="9" s="1"/>
  <c r="C757" i="9"/>
  <c r="F757" i="9"/>
  <c r="C759" i="9"/>
  <c r="F759" i="9" s="1"/>
  <c r="C761" i="9"/>
  <c r="F761" i="9"/>
  <c r="C763" i="9"/>
  <c r="E763" i="9" s="1"/>
  <c r="C765" i="9"/>
  <c r="C767" i="9"/>
  <c r="E767" i="9"/>
  <c r="C769" i="9"/>
  <c r="C773" i="9"/>
  <c r="F773" i="9" s="1"/>
  <c r="C775" i="9"/>
  <c r="F775" i="9" s="1"/>
  <c r="C777" i="9"/>
  <c r="F777" i="9" s="1"/>
  <c r="C779" i="9"/>
  <c r="F779" i="9"/>
  <c r="C781" i="9"/>
  <c r="F781" i="9" s="1"/>
  <c r="C785" i="9"/>
  <c r="F785" i="9" s="1"/>
  <c r="C787" i="9"/>
  <c r="F787" i="9"/>
  <c r="C789" i="9"/>
  <c r="F789" i="9" s="1"/>
  <c r="C791" i="9"/>
  <c r="F791" i="9" s="1"/>
  <c r="C793" i="9"/>
  <c r="C797" i="9"/>
  <c r="C799" i="9"/>
  <c r="C801" i="9"/>
  <c r="F801" i="9" s="1"/>
  <c r="C803" i="9"/>
  <c r="E803" i="9" s="1"/>
  <c r="C805" i="9"/>
  <c r="F805" i="9" s="1"/>
  <c r="C807" i="9"/>
  <c r="F807" i="9" s="1"/>
  <c r="C811" i="9"/>
  <c r="F811" i="9"/>
  <c r="C813" i="9"/>
  <c r="F813" i="9" s="1"/>
  <c r="C815" i="9"/>
  <c r="F815" i="9" s="1"/>
  <c r="C817" i="9"/>
  <c r="F817" i="9" s="1"/>
  <c r="C821" i="9"/>
  <c r="F821" i="9" s="1"/>
  <c r="C823" i="9"/>
  <c r="C825" i="9"/>
  <c r="D825" i="9" s="1"/>
  <c r="E825" i="9"/>
  <c r="C827" i="9"/>
  <c r="E827" i="9" s="1"/>
  <c r="C829" i="9"/>
  <c r="C831" i="9"/>
  <c r="E831" i="9" s="1"/>
  <c r="C835" i="9"/>
  <c r="F835" i="9"/>
  <c r="C837" i="9"/>
  <c r="F837" i="9" s="1"/>
  <c r="C839" i="9"/>
  <c r="F839" i="9" s="1"/>
  <c r="C841" i="9"/>
  <c r="F841" i="9" s="1"/>
  <c r="C843" i="9"/>
  <c r="F843" i="9" s="1"/>
  <c r="C845" i="9"/>
  <c r="F845" i="9"/>
  <c r="C847" i="9"/>
  <c r="F847" i="9" s="1"/>
  <c r="C849" i="9"/>
  <c r="F849" i="9" s="1"/>
  <c r="C853" i="9"/>
  <c r="F853" i="9" s="1"/>
  <c r="C855" i="9"/>
  <c r="C857" i="9"/>
  <c r="C859" i="9"/>
  <c r="F859" i="9" s="1"/>
  <c r="E859" i="9"/>
  <c r="C863" i="9"/>
  <c r="E863" i="9" s="1"/>
  <c r="C865" i="9"/>
  <c r="F865" i="9" s="1"/>
  <c r="C867" i="9"/>
  <c r="F867" i="9" s="1"/>
  <c r="C869" i="9"/>
  <c r="F869" i="9" s="1"/>
  <c r="C871" i="9"/>
  <c r="F871" i="9"/>
  <c r="C875" i="9"/>
  <c r="F875" i="9" s="1"/>
  <c r="C877" i="9"/>
  <c r="F877" i="9"/>
  <c r="C879" i="9"/>
  <c r="F879" i="9" s="1"/>
  <c r="C881" i="9"/>
  <c r="F881" i="9" s="1"/>
  <c r="C885" i="9"/>
  <c r="C887" i="9"/>
  <c r="C889" i="9"/>
  <c r="E889" i="9"/>
  <c r="C891" i="9"/>
  <c r="E891" i="9" s="1"/>
  <c r="C893" i="9"/>
  <c r="C897" i="9"/>
  <c r="F897" i="9"/>
  <c r="C899" i="9"/>
  <c r="F899" i="9" s="1"/>
  <c r="C901" i="9"/>
  <c r="F901" i="9" s="1"/>
  <c r="C903" i="9"/>
  <c r="F903" i="9" s="1"/>
  <c r="C907" i="9"/>
  <c r="F907" i="9"/>
  <c r="C909" i="9"/>
  <c r="F909" i="9" s="1"/>
  <c r="C911" i="9"/>
  <c r="F911" i="9" s="1"/>
  <c r="C913" i="9"/>
  <c r="F913" i="9" s="1"/>
  <c r="C915" i="9"/>
  <c r="C917" i="9"/>
  <c r="C919" i="9"/>
  <c r="C921" i="9"/>
  <c r="C923" i="9"/>
  <c r="C925" i="9"/>
  <c r="D925" i="9" s="1"/>
  <c r="C927" i="9"/>
  <c r="F927" i="9" s="1"/>
  <c r="C929" i="9"/>
  <c r="F929" i="9" s="1"/>
  <c r="C931" i="9"/>
  <c r="F931" i="9" s="1"/>
  <c r="C933" i="9"/>
  <c r="F933" i="9"/>
  <c r="C935" i="9"/>
  <c r="F935" i="9" s="1"/>
  <c r="C937" i="9"/>
  <c r="F937" i="9" s="1"/>
  <c r="C941" i="9"/>
  <c r="F941" i="9" s="1"/>
  <c r="C943" i="9"/>
  <c r="F943" i="9" s="1"/>
  <c r="C945" i="9"/>
  <c r="F945" i="9" s="1"/>
  <c r="C947" i="9"/>
  <c r="E947" i="9" s="1"/>
  <c r="C949" i="9"/>
  <c r="C951" i="9"/>
  <c r="C955" i="9"/>
  <c r="E955" i="9" s="1"/>
  <c r="C957" i="9"/>
  <c r="F957" i="9"/>
  <c r="C959" i="9"/>
  <c r="F959" i="9" s="1"/>
  <c r="C961" i="9"/>
  <c r="F961" i="9" s="1"/>
  <c r="C963" i="9"/>
  <c r="F963" i="9" s="1"/>
  <c r="C967" i="9"/>
  <c r="F967" i="9" s="1"/>
  <c r="C969" i="9"/>
  <c r="F969" i="9" s="1"/>
  <c r="C971" i="9"/>
  <c r="F971" i="9" s="1"/>
  <c r="C973" i="9"/>
  <c r="F973" i="9"/>
  <c r="C977" i="9"/>
  <c r="C979" i="9"/>
  <c r="C981" i="9"/>
  <c r="C983" i="9"/>
  <c r="C985" i="9"/>
  <c r="C987" i="9"/>
  <c r="F987" i="9" s="1"/>
  <c r="C991" i="9"/>
  <c r="F991" i="9" s="1"/>
  <c r="C993" i="9"/>
  <c r="F993" i="9" s="1"/>
  <c r="C995" i="9"/>
  <c r="F995" i="9" s="1"/>
  <c r="C997" i="9"/>
  <c r="F997" i="9" s="1"/>
  <c r="C999" i="9"/>
  <c r="F999" i="9" s="1"/>
  <c r="C1003" i="9"/>
  <c r="F1003" i="9" s="1"/>
  <c r="C1005" i="9"/>
  <c r="F1005" i="9" s="1"/>
  <c r="C1007" i="9"/>
  <c r="F1007" i="9" s="1"/>
  <c r="C1009" i="9"/>
  <c r="E1009" i="9" s="1"/>
  <c r="C1011" i="9"/>
  <c r="E1011" i="9" s="1"/>
  <c r="C1013" i="9"/>
  <c r="C1015" i="9"/>
  <c r="C1017" i="9"/>
  <c r="E1017" i="9" s="1"/>
  <c r="C1019" i="9"/>
  <c r="F1019" i="9"/>
  <c r="C1021" i="9"/>
  <c r="F1021" i="9" s="1"/>
  <c r="C1023" i="9"/>
  <c r="F1023" i="9" s="1"/>
  <c r="C1025" i="9"/>
  <c r="F1025" i="9" s="1"/>
  <c r="C1027" i="9"/>
  <c r="F1027" i="9"/>
  <c r="C1029" i="9"/>
  <c r="F1029" i="9"/>
  <c r="C1031" i="9"/>
  <c r="F1031" i="9" s="1"/>
  <c r="C1033" i="9"/>
  <c r="F1033" i="9" s="1"/>
  <c r="C1035" i="9"/>
  <c r="F1035" i="9"/>
  <c r="C1037" i="9"/>
  <c r="F1037" i="9"/>
  <c r="C1039" i="9"/>
  <c r="E1039" i="9" s="1"/>
  <c r="C1041" i="9"/>
  <c r="C1043" i="9"/>
  <c r="C1045" i="9"/>
  <c r="D1045" i="9" s="1"/>
  <c r="C1047" i="9"/>
  <c r="E1047" i="9"/>
  <c r="C1049" i="9"/>
  <c r="F1049" i="9" s="1"/>
  <c r="C1051" i="9"/>
  <c r="F1051" i="9" s="1"/>
  <c r="C1053" i="9"/>
  <c r="F1053" i="9"/>
  <c r="C1055" i="9"/>
  <c r="F1055" i="9" s="1"/>
  <c r="C1057" i="9"/>
  <c r="F1057" i="9" s="1"/>
  <c r="C1059" i="9"/>
  <c r="F1059" i="9" s="1"/>
  <c r="C1061" i="9"/>
  <c r="F1061" i="9" s="1"/>
  <c r="C1063" i="9"/>
  <c r="F1063" i="9"/>
  <c r="C1065" i="9"/>
  <c r="F1065" i="9" s="1"/>
  <c r="C1067" i="9"/>
  <c r="E1067" i="9" s="1"/>
  <c r="C1069" i="9"/>
  <c r="C1071" i="9"/>
  <c r="E1071" i="9" s="1"/>
  <c r="C1073" i="9"/>
  <c r="C1075" i="9"/>
  <c r="E1075" i="9" s="1"/>
  <c r="C1077" i="9"/>
  <c r="F1077" i="9" s="1"/>
  <c r="C1079" i="9"/>
  <c r="F1079" i="9"/>
  <c r="C1081" i="9"/>
  <c r="F1081" i="9" s="1"/>
  <c r="C1083" i="9"/>
  <c r="F1083" i="9" s="1"/>
  <c r="C1085" i="9"/>
  <c r="F1085" i="9" s="1"/>
  <c r="C1087" i="9"/>
  <c r="F1087" i="9"/>
  <c r="C1089" i="9"/>
  <c r="F1089" i="9" s="1"/>
  <c r="C1091" i="9"/>
  <c r="F1091" i="9" s="1"/>
  <c r="C1093" i="9"/>
  <c r="F1093" i="9" s="1"/>
  <c r="C1095" i="9"/>
  <c r="F1095" i="9" s="1"/>
  <c r="C1097" i="9"/>
  <c r="C1099" i="9"/>
  <c r="E1099" i="9" s="1"/>
  <c r="C1101" i="9"/>
  <c r="E1101" i="9" s="1"/>
  <c r="C1103" i="9"/>
  <c r="E1103" i="9" s="1"/>
  <c r="C1105" i="9"/>
  <c r="D1105" i="9" s="1"/>
  <c r="C1107" i="9"/>
  <c r="C1109" i="9"/>
  <c r="F1109" i="9" s="1"/>
  <c r="C1111" i="9"/>
  <c r="F1111" i="9" s="1"/>
  <c r="C1113" i="9"/>
  <c r="F1113" i="9" s="1"/>
  <c r="C1115" i="9"/>
  <c r="F1115" i="9" s="1"/>
  <c r="C1117" i="9"/>
  <c r="F1117" i="9" s="1"/>
  <c r="C1119" i="9"/>
  <c r="F1119" i="9" s="1"/>
  <c r="C1121" i="9"/>
  <c r="F1121" i="9" s="1"/>
  <c r="C1123" i="9"/>
  <c r="F1123" i="9"/>
  <c r="C1125" i="9"/>
  <c r="F1125" i="9"/>
  <c r="C1127" i="9"/>
  <c r="D1127" i="9" s="1"/>
  <c r="C10" i="9"/>
  <c r="E10" i="9"/>
  <c r="C42" i="9"/>
  <c r="E42" i="9" s="1"/>
  <c r="C74" i="9"/>
  <c r="F74" i="9" s="1"/>
  <c r="C106" i="9"/>
  <c r="F106" i="9" s="1"/>
  <c r="C138" i="9"/>
  <c r="C170" i="9"/>
  <c r="F170" i="9"/>
  <c r="C202" i="9"/>
  <c r="F202" i="9" s="1"/>
  <c r="C234" i="9"/>
  <c r="F234" i="9" s="1"/>
  <c r="C266" i="9"/>
  <c r="F266" i="9"/>
  <c r="C298" i="9"/>
  <c r="F298" i="9" s="1"/>
  <c r="C330" i="9"/>
  <c r="F330" i="9" s="1"/>
  <c r="C362" i="9"/>
  <c r="F362" i="9" s="1"/>
  <c r="C394" i="9"/>
  <c r="F394" i="9" s="1"/>
  <c r="C426" i="9"/>
  <c r="F426" i="9"/>
  <c r="C458" i="9"/>
  <c r="C490" i="9"/>
  <c r="E490" i="9" s="1"/>
  <c r="C522" i="9"/>
  <c r="C554" i="9"/>
  <c r="C586" i="9"/>
  <c r="C618" i="9"/>
  <c r="C650" i="9"/>
  <c r="E650" i="9" s="1"/>
  <c r="C18" i="9"/>
  <c r="F18" i="9" s="1"/>
  <c r="C50" i="9"/>
  <c r="F50" i="9" s="1"/>
  <c r="C82" i="9"/>
  <c r="F82" i="9" s="1"/>
  <c r="C114" i="9"/>
  <c r="F114" i="9" s="1"/>
  <c r="C146" i="9"/>
  <c r="F146" i="9" s="1"/>
  <c r="C178" i="9"/>
  <c r="F178" i="9" s="1"/>
  <c r="C210" i="9"/>
  <c r="F210" i="9"/>
  <c r="C242" i="9"/>
  <c r="C274" i="9"/>
  <c r="F274" i="9" s="1"/>
  <c r="C306" i="9"/>
  <c r="F306" i="9" s="1"/>
  <c r="C338" i="9"/>
  <c r="E338" i="9" s="1"/>
  <c r="C370" i="9"/>
  <c r="C402" i="9"/>
  <c r="E402" i="9"/>
  <c r="C434" i="9"/>
  <c r="E434" i="9" s="1"/>
  <c r="C466" i="9"/>
  <c r="E466" i="9" s="1"/>
  <c r="C498" i="9"/>
  <c r="E498" i="9"/>
  <c r="C530" i="9"/>
  <c r="E530" i="9" s="1"/>
  <c r="C562" i="9"/>
  <c r="F562" i="9" s="1"/>
  <c r="C594" i="9"/>
  <c r="F594" i="9" s="1"/>
  <c r="C626" i="9"/>
  <c r="F626" i="9"/>
  <c r="C1135" i="9"/>
  <c r="E1135" i="9" s="1"/>
  <c r="C1143" i="9"/>
  <c r="F1143" i="9" s="1"/>
  <c r="C1145" i="9"/>
  <c r="F1145" i="9" s="1"/>
  <c r="C1147" i="9"/>
  <c r="F1147" i="9" s="1"/>
  <c r="C1149" i="9"/>
  <c r="F1149" i="9" s="1"/>
  <c r="C1151" i="9"/>
  <c r="F1151" i="9" s="1"/>
  <c r="C1153" i="9"/>
  <c r="F1153" i="9" s="1"/>
  <c r="C1155" i="9"/>
  <c r="F1155" i="9" s="1"/>
  <c r="C1157" i="9"/>
  <c r="F1157" i="9" s="1"/>
  <c r="C1159" i="9"/>
  <c r="C1161" i="9"/>
  <c r="C1163" i="9"/>
  <c r="C1165" i="9"/>
  <c r="C1167" i="9"/>
  <c r="C1169" i="9"/>
  <c r="F1169" i="9" s="1"/>
  <c r="C1171" i="9"/>
  <c r="F1171" i="9" s="1"/>
  <c r="C1173" i="9"/>
  <c r="F1173" i="9" s="1"/>
  <c r="C1175" i="9"/>
  <c r="F1175" i="9"/>
  <c r="C1177" i="9"/>
  <c r="F1177" i="9" s="1"/>
  <c r="C1179" i="9"/>
  <c r="F1179" i="9" s="1"/>
  <c r="C1181" i="9"/>
  <c r="F1181" i="9" s="1"/>
  <c r="C1183" i="9"/>
  <c r="F1183" i="9"/>
  <c r="C1185" i="9"/>
  <c r="F1185" i="9" s="1"/>
  <c r="C1187" i="9"/>
  <c r="F1187" i="9" s="1"/>
  <c r="C1189" i="9"/>
  <c r="E1189" i="9" s="1"/>
  <c r="C1191" i="9"/>
  <c r="D1191" i="9" s="1"/>
  <c r="C1193" i="9"/>
  <c r="C1195" i="9"/>
  <c r="F1195" i="9" s="1"/>
  <c r="C1197" i="9"/>
  <c r="E1197" i="9" s="1"/>
  <c r="C1199" i="9"/>
  <c r="F1199" i="9" s="1"/>
  <c r="C1201" i="9"/>
  <c r="F1201" i="9" s="1"/>
  <c r="C1203" i="9"/>
  <c r="F1203" i="9" s="1"/>
  <c r="C1205" i="9"/>
  <c r="F1205" i="9" s="1"/>
  <c r="C1207" i="9"/>
  <c r="F1207" i="9" s="1"/>
  <c r="C1209" i="9"/>
  <c r="F1209" i="9" s="1"/>
  <c r="C1211" i="9"/>
  <c r="F1211" i="9" s="1"/>
  <c r="C1213" i="9"/>
  <c r="F1213" i="9" s="1"/>
  <c r="C1215" i="9"/>
  <c r="F1215" i="9" s="1"/>
  <c r="C1217" i="9"/>
  <c r="F1217" i="9"/>
  <c r="C1219" i="9"/>
  <c r="F1219" i="9" s="1"/>
  <c r="C1221" i="9"/>
  <c r="E1221" i="9" s="1"/>
  <c r="C1223" i="9"/>
  <c r="C1225" i="9"/>
  <c r="E1225" i="9" s="1"/>
  <c r="C1227" i="9"/>
  <c r="C1229" i="9"/>
  <c r="E1229" i="9" s="1"/>
  <c r="C1231" i="9"/>
  <c r="F1231" i="9"/>
  <c r="C1233" i="9"/>
  <c r="F1233" i="9" s="1"/>
  <c r="C1235" i="9"/>
  <c r="F1235" i="9" s="1"/>
  <c r="C1237" i="9"/>
  <c r="F1237" i="9" s="1"/>
  <c r="C1239" i="9"/>
  <c r="F1239" i="9"/>
  <c r="C1241" i="9"/>
  <c r="F1241" i="9" s="1"/>
  <c r="C1243" i="9"/>
  <c r="C1245" i="9"/>
  <c r="F1245" i="9" s="1"/>
  <c r="C1247" i="9"/>
  <c r="F1247" i="9" s="1"/>
  <c r="C1249" i="9"/>
  <c r="F1249" i="9"/>
  <c r="C1251" i="9"/>
  <c r="E1251" i="9" s="1"/>
  <c r="C1253" i="9"/>
  <c r="D1253" i="9" s="1"/>
  <c r="C1255" i="9"/>
  <c r="C1257" i="9"/>
  <c r="C1259" i="9"/>
  <c r="C1261" i="9"/>
  <c r="F1261" i="9" s="1"/>
  <c r="C1263" i="9"/>
  <c r="F1263" i="9" s="1"/>
  <c r="C1265" i="9"/>
  <c r="F1265" i="9" s="1"/>
  <c r="C1267" i="9"/>
  <c r="F1267" i="9"/>
  <c r="C1269" i="9"/>
  <c r="F1269" i="9"/>
  <c r="C1271" i="9"/>
  <c r="F1271" i="9" s="1"/>
  <c r="C1273" i="9"/>
  <c r="F1273" i="9" s="1"/>
  <c r="C1275" i="9"/>
  <c r="F1275" i="9"/>
  <c r="C1277" i="9"/>
  <c r="F1277" i="9"/>
  <c r="C1279" i="9"/>
  <c r="F1279" i="9" s="1"/>
  <c r="C1281" i="9"/>
  <c r="E1281" i="9" s="1"/>
  <c r="C1283" i="9"/>
  <c r="C1285" i="9"/>
  <c r="E1285" i="9" s="1"/>
  <c r="C1287" i="9"/>
  <c r="C1289" i="9"/>
  <c r="C1291" i="9"/>
  <c r="F1291" i="9" s="1"/>
  <c r="C1293" i="9"/>
  <c r="F1293" i="9" s="1"/>
  <c r="C1295" i="9"/>
  <c r="F1295" i="9" s="1"/>
  <c r="C1297" i="9"/>
  <c r="F1297" i="9" s="1"/>
  <c r="C1299" i="9"/>
  <c r="F1299" i="9" s="1"/>
  <c r="C1301" i="9"/>
  <c r="F1301" i="9" s="1"/>
  <c r="C1303" i="9"/>
  <c r="F1303" i="9" s="1"/>
  <c r="C1305" i="9"/>
  <c r="F1305" i="9" s="1"/>
  <c r="C1307" i="9"/>
  <c r="F1307" i="9" s="1"/>
  <c r="C1309" i="9"/>
  <c r="F1309" i="9"/>
  <c r="C1311" i="9"/>
  <c r="D1311" i="9" s="1"/>
  <c r="C1313" i="9"/>
  <c r="E1313" i="9" s="1"/>
  <c r="C1315" i="9"/>
  <c r="C1317" i="9"/>
  <c r="E1317" i="9" s="1"/>
  <c r="C1319" i="9"/>
  <c r="C1321" i="9"/>
  <c r="E1321" i="9"/>
  <c r="C1323" i="9"/>
  <c r="C1325" i="9"/>
  <c r="F1325" i="9" s="1"/>
  <c r="C1327" i="9"/>
  <c r="F1327" i="9" s="1"/>
  <c r="C1329" i="9"/>
  <c r="F1329" i="9" s="1"/>
  <c r="C1331" i="9"/>
  <c r="F1331" i="9" s="1"/>
  <c r="C1333" i="9"/>
  <c r="F1333" i="9" s="1"/>
  <c r="C1335" i="9"/>
  <c r="F1335" i="9" s="1"/>
  <c r="C1337" i="9"/>
  <c r="F1337" i="9" s="1"/>
  <c r="C1339" i="9"/>
  <c r="F1339" i="9" s="1"/>
  <c r="C1341" i="9"/>
  <c r="C1343" i="9"/>
  <c r="C1345" i="9"/>
  <c r="E1345" i="9"/>
  <c r="C1347" i="9"/>
  <c r="D1347" i="9" s="1"/>
  <c r="C1349" i="9"/>
  <c r="E1349" i="9" s="1"/>
  <c r="C1351" i="9"/>
  <c r="C1353" i="9"/>
  <c r="F1353" i="9" s="1"/>
  <c r="C1355" i="9"/>
  <c r="F1355" i="9" s="1"/>
  <c r="C1357" i="9"/>
  <c r="F1357" i="9" s="1"/>
  <c r="C1359" i="9"/>
  <c r="F1359" i="9"/>
  <c r="C1361" i="9"/>
  <c r="F1361" i="9" s="1"/>
  <c r="C1363" i="9"/>
  <c r="F1363" i="9" s="1"/>
  <c r="C1365" i="9"/>
  <c r="F1365" i="9" s="1"/>
  <c r="C1367" i="9"/>
  <c r="F1367" i="9"/>
  <c r="C1369" i="9"/>
  <c r="F1369" i="9" s="1"/>
  <c r="C1371" i="9"/>
  <c r="F1371" i="9" s="1"/>
  <c r="C1373" i="9"/>
  <c r="C2" i="9"/>
  <c r="C34" i="9"/>
  <c r="E34" i="9" s="1"/>
  <c r="C66" i="9"/>
  <c r="C98" i="9"/>
  <c r="E98" i="9" s="1"/>
  <c r="C130" i="9"/>
  <c r="C162" i="9"/>
  <c r="C194" i="9"/>
  <c r="D194" i="9" s="1"/>
  <c r="E194" i="9"/>
  <c r="C226" i="9"/>
  <c r="E226" i="9" s="1"/>
  <c r="C258" i="9"/>
  <c r="F258" i="9" s="1"/>
  <c r="C290" i="9"/>
  <c r="F290" i="9" s="1"/>
  <c r="C322" i="9"/>
  <c r="F322" i="9"/>
  <c r="C354" i="9"/>
  <c r="F354" i="9" s="1"/>
  <c r="C386" i="9"/>
  <c r="F386" i="9" s="1"/>
  <c r="C418" i="9"/>
  <c r="F418" i="9" s="1"/>
  <c r="C450" i="9"/>
  <c r="F450" i="9"/>
  <c r="C482" i="9"/>
  <c r="F482" i="9" s="1"/>
  <c r="C514" i="9"/>
  <c r="F514" i="9" s="1"/>
  <c r="C546" i="9"/>
  <c r="F546" i="9" s="1"/>
  <c r="C578" i="9"/>
  <c r="F578" i="9" s="1"/>
  <c r="C610" i="9"/>
  <c r="F610" i="9" s="1"/>
  <c r="C642" i="9"/>
  <c r="C1131" i="9"/>
  <c r="E1131" i="9" s="1"/>
  <c r="C1139" i="9"/>
  <c r="F1139" i="9" s="1"/>
  <c r="C1144" i="9"/>
  <c r="F1144" i="9" s="1"/>
  <c r="C1146" i="9"/>
  <c r="F1146" i="9"/>
  <c r="C1148" i="9"/>
  <c r="F1148" i="9" s="1"/>
  <c r="C1150" i="9"/>
  <c r="F1150" i="9" s="1"/>
  <c r="C1152" i="9"/>
  <c r="F1152" i="9" s="1"/>
  <c r="C1154" i="9"/>
  <c r="F1154" i="9"/>
  <c r="C1156" i="9"/>
  <c r="F1156" i="9" s="1"/>
  <c r="C1158" i="9"/>
  <c r="C1160" i="9"/>
  <c r="E1160" i="9"/>
  <c r="C1162" i="9"/>
  <c r="C1164" i="9"/>
  <c r="E1164" i="9"/>
  <c r="C1166" i="9"/>
  <c r="C1168" i="9"/>
  <c r="C1170" i="9"/>
  <c r="F1170" i="9" s="1"/>
  <c r="C1172" i="9"/>
  <c r="F1172" i="9" s="1"/>
  <c r="C1174" i="9"/>
  <c r="F1174" i="9" s="1"/>
  <c r="C1176" i="9"/>
  <c r="F1176" i="9" s="1"/>
  <c r="C1178" i="9"/>
  <c r="F1178" i="9"/>
  <c r="C1180" i="9"/>
  <c r="F1180" i="9" s="1"/>
  <c r="C1182" i="9"/>
  <c r="C1184" i="9"/>
  <c r="F1184" i="9" s="1"/>
  <c r="C1186" i="9"/>
  <c r="F1186" i="9" s="1"/>
  <c r="C1188" i="9"/>
  <c r="C1190" i="9"/>
  <c r="C1192" i="9"/>
  <c r="C1194" i="9"/>
  <c r="C1196" i="9"/>
  <c r="E1196" i="9" s="1"/>
  <c r="C1198" i="9"/>
  <c r="C1200" i="9"/>
  <c r="F1200" i="9" s="1"/>
  <c r="C1202" i="9"/>
  <c r="F1202" i="9"/>
  <c r="C1204" i="9"/>
  <c r="F1204" i="9" s="1"/>
  <c r="C1206" i="9"/>
  <c r="F1206" i="9" s="1"/>
  <c r="C1208" i="9"/>
  <c r="F1208" i="9"/>
  <c r="C1210" i="9"/>
  <c r="F1210" i="9" s="1"/>
  <c r="C1212" i="9"/>
  <c r="F1212" i="9" s="1"/>
  <c r="C1214" i="9"/>
  <c r="C1216" i="9"/>
  <c r="F1216" i="9" s="1"/>
  <c r="C1218" i="9"/>
  <c r="F1218" i="9"/>
  <c r="C1220" i="9"/>
  <c r="E1220" i="9" s="1"/>
  <c r="C1222" i="9"/>
  <c r="C1224" i="9"/>
  <c r="E1224" i="9" s="1"/>
  <c r="C1226" i="9"/>
  <c r="C1228" i="9"/>
  <c r="F1228" i="9" s="1"/>
  <c r="C1230" i="9"/>
  <c r="F1230" i="9" s="1"/>
  <c r="C1232" i="9"/>
  <c r="F1232" i="9" s="1"/>
  <c r="C1234" i="9"/>
  <c r="F1234" i="9" s="1"/>
  <c r="C1236" i="9"/>
  <c r="F1236" i="9"/>
  <c r="C1238" i="9"/>
  <c r="C1240" i="9"/>
  <c r="F1240" i="9" s="1"/>
  <c r="C1242" i="9"/>
  <c r="F1242" i="9"/>
  <c r="C1244" i="9"/>
  <c r="F1244" i="9" s="1"/>
  <c r="C1246" i="9"/>
  <c r="F1246" i="9" s="1"/>
  <c r="C1248" i="9"/>
  <c r="F1248" i="9" s="1"/>
  <c r="C1250" i="9"/>
  <c r="D1250" i="9" s="1"/>
  <c r="C1252" i="9"/>
  <c r="C1254" i="9"/>
  <c r="C1256" i="9"/>
  <c r="E1256" i="9" s="1"/>
  <c r="C1258" i="9"/>
  <c r="C1260" i="9"/>
  <c r="E1260" i="9" s="1"/>
  <c r="C1262" i="9"/>
  <c r="F1262" i="9" s="1"/>
  <c r="C1264" i="9"/>
  <c r="F1264" i="9" s="1"/>
  <c r="C1266" i="9"/>
  <c r="F1266" i="9" s="1"/>
  <c r="C1268" i="9"/>
  <c r="F1268" i="9" s="1"/>
  <c r="C1270" i="9"/>
  <c r="F1270" i="9" s="1"/>
  <c r="C1272" i="9"/>
  <c r="F1272" i="9" s="1"/>
  <c r="C1274" i="9"/>
  <c r="F1274" i="9"/>
  <c r="C1276" i="9"/>
  <c r="F1276" i="9" s="1"/>
  <c r="C1278" i="9"/>
  <c r="C1280" i="9"/>
  <c r="F1280" i="9" s="1"/>
  <c r="C1282" i="9"/>
  <c r="C1284" i="9"/>
  <c r="E1284" i="9" s="1"/>
  <c r="C1286" i="9"/>
  <c r="E1286" i="9" s="1"/>
  <c r="C1288" i="9"/>
  <c r="E1288" i="9" s="1"/>
  <c r="C1290" i="9"/>
  <c r="E1290" i="9" s="1"/>
  <c r="C1292" i="9"/>
  <c r="F1292" i="9" s="1"/>
  <c r="C1294" i="9"/>
  <c r="F1294" i="9" s="1"/>
  <c r="C1296" i="9"/>
  <c r="F1296" i="9"/>
  <c r="C1298" i="9"/>
  <c r="F1298" i="9" s="1"/>
  <c r="C1300" i="9"/>
  <c r="F1300" i="9" s="1"/>
  <c r="C1302" i="9"/>
  <c r="C1304" i="9"/>
  <c r="F1304" i="9" s="1"/>
  <c r="C1306" i="9"/>
  <c r="F1306" i="9"/>
  <c r="C1308" i="9"/>
  <c r="F1308" i="9" s="1"/>
  <c r="C1310" i="9"/>
  <c r="F1310" i="9" s="1"/>
  <c r="C1312" i="9"/>
  <c r="C1314" i="9"/>
  <c r="D1314" i="9" s="1"/>
  <c r="C1316" i="9"/>
  <c r="F1316" i="9" s="1"/>
  <c r="C1318" i="9"/>
  <c r="C1320" i="9"/>
  <c r="E1320" i="9" s="1"/>
  <c r="C1322" i="9"/>
  <c r="F1322" i="9" s="1"/>
  <c r="C1324" i="9"/>
  <c r="F1324" i="9" s="1"/>
  <c r="C1326" i="9"/>
  <c r="C1328" i="9"/>
  <c r="F1328" i="9"/>
  <c r="C1330" i="9"/>
  <c r="F1330" i="9" s="1"/>
  <c r="C1332" i="9"/>
  <c r="F1332" i="9" s="1"/>
  <c r="C1334" i="9"/>
  <c r="F1334" i="9" s="1"/>
  <c r="C1336" i="9"/>
  <c r="F1336" i="9"/>
  <c r="C1338" i="9"/>
  <c r="F1338" i="9" s="1"/>
  <c r="C1340" i="9"/>
  <c r="F1340" i="9" s="1"/>
  <c r="C1342" i="9"/>
  <c r="D1342" i="9" s="1"/>
  <c r="C1344" i="9"/>
  <c r="C1346" i="9"/>
  <c r="F1346" i="9" s="1"/>
  <c r="C1348" i="9"/>
  <c r="C122" i="9"/>
  <c r="F122" i="9" s="1"/>
  <c r="C250" i="9"/>
  <c r="E250" i="9" s="1"/>
  <c r="C378" i="9"/>
  <c r="F378" i="9" s="1"/>
  <c r="C506" i="9"/>
  <c r="F506" i="9"/>
  <c r="C634" i="9"/>
  <c r="F634" i="9" s="1"/>
  <c r="C1129" i="9"/>
  <c r="E1129" i="9" s="1"/>
  <c r="C1352" i="9"/>
  <c r="F1352" i="9" s="1"/>
  <c r="C1360" i="9"/>
  <c r="F1360" i="9"/>
  <c r="C1368" i="9"/>
  <c r="C26" i="9"/>
  <c r="F26" i="9" s="1"/>
  <c r="C154" i="9"/>
  <c r="F154" i="9" s="1"/>
  <c r="C282" i="9"/>
  <c r="E282" i="9"/>
  <c r="C410" i="9"/>
  <c r="F410" i="9" s="1"/>
  <c r="C538" i="9"/>
  <c r="F538" i="9" s="1"/>
  <c r="C1133" i="9"/>
  <c r="C1350" i="9"/>
  <c r="C1358" i="9"/>
  <c r="D1358" i="9" s="1"/>
  <c r="F1358" i="9"/>
  <c r="C1366" i="9"/>
  <c r="F1366" i="9"/>
  <c r="C1374" i="9"/>
  <c r="C1376" i="9"/>
  <c r="E1376" i="9" s="1"/>
  <c r="C1378" i="9"/>
  <c r="E1378" i="9"/>
  <c r="C1380" i="9"/>
  <c r="C1382" i="9"/>
  <c r="D1382" i="9" s="1"/>
  <c r="C1384" i="9"/>
  <c r="F1384" i="9"/>
  <c r="C1386" i="9"/>
  <c r="F1386" i="9" s="1"/>
  <c r="C1388" i="9"/>
  <c r="F1388" i="9"/>
  <c r="C1390" i="9"/>
  <c r="F1390" i="9"/>
  <c r="C1392" i="9"/>
  <c r="F1392" i="9" s="1"/>
  <c r="C1394" i="9"/>
  <c r="F1394" i="9" s="1"/>
  <c r="C1396" i="9"/>
  <c r="F1396" i="9" s="1"/>
  <c r="C1398" i="9"/>
  <c r="F1398" i="9"/>
  <c r="C1400" i="9"/>
  <c r="F1400" i="9"/>
  <c r="C1402" i="9"/>
  <c r="F1402" i="9" s="1"/>
  <c r="C1404" i="9"/>
  <c r="E1404" i="9"/>
  <c r="C1406" i="9"/>
  <c r="C1408" i="9"/>
  <c r="E1408" i="9" s="1"/>
  <c r="C1410" i="9"/>
  <c r="C1412" i="9"/>
  <c r="C1414" i="9"/>
  <c r="F1414" i="9" s="1"/>
  <c r="C1416" i="9"/>
  <c r="F1416" i="9" s="1"/>
  <c r="C1418" i="9"/>
  <c r="F1418" i="9" s="1"/>
  <c r="C1420" i="9"/>
  <c r="F1420" i="9" s="1"/>
  <c r="C1422" i="9"/>
  <c r="F1422" i="9"/>
  <c r="C1424" i="9"/>
  <c r="F1424" i="9" s="1"/>
  <c r="C1426" i="9"/>
  <c r="F1426" i="9"/>
  <c r="C1428" i="9"/>
  <c r="F1428" i="9" s="1"/>
  <c r="C1430" i="9"/>
  <c r="F1430" i="9"/>
  <c r="C1432" i="9"/>
  <c r="C1434" i="9"/>
  <c r="E1434" i="9" s="1"/>
  <c r="C1436" i="9"/>
  <c r="E1436" i="9" s="1"/>
  <c r="C1438" i="9"/>
  <c r="C1440" i="9"/>
  <c r="E1440" i="9" s="1"/>
  <c r="C1442" i="9"/>
  <c r="C1444" i="9"/>
  <c r="F1444" i="9" s="1"/>
  <c r="C1446" i="9"/>
  <c r="C1448" i="9"/>
  <c r="F1448" i="9"/>
  <c r="C1450" i="9"/>
  <c r="F1450" i="9" s="1"/>
  <c r="C1452" i="9"/>
  <c r="F1452" i="9" s="1"/>
  <c r="C1454" i="9"/>
  <c r="F1454" i="9" s="1"/>
  <c r="C1456" i="9"/>
  <c r="F1456" i="9"/>
  <c r="C1458" i="9"/>
  <c r="C1460" i="9"/>
  <c r="F1460" i="9" s="1"/>
  <c r="C1462" i="9"/>
  <c r="F1462" i="9" s="1"/>
  <c r="C1464" i="9"/>
  <c r="E1464" i="9"/>
  <c r="C1466" i="9"/>
  <c r="C1468" i="9"/>
  <c r="E1468" i="9"/>
  <c r="C1470" i="9"/>
  <c r="C1472" i="9"/>
  <c r="C1474" i="9"/>
  <c r="F1474" i="9" s="1"/>
  <c r="C1476" i="9"/>
  <c r="F1476" i="9" s="1"/>
  <c r="C1478" i="9"/>
  <c r="F1478" i="9" s="1"/>
  <c r="C1480" i="9"/>
  <c r="F1480" i="9" s="1"/>
  <c r="C1482" i="9"/>
  <c r="F1482" i="9"/>
  <c r="C1484" i="9"/>
  <c r="F1484" i="9" s="1"/>
  <c r="C1486" i="9"/>
  <c r="F1486" i="9" s="1"/>
  <c r="C1488" i="9"/>
  <c r="F1488" i="9" s="1"/>
  <c r="C1490" i="9"/>
  <c r="F1490" i="9" s="1"/>
  <c r="C1492" i="9"/>
  <c r="F1492" i="9" s="1"/>
  <c r="C1494" i="9"/>
  <c r="C1496" i="9"/>
  <c r="D1496" i="9" s="1"/>
  <c r="C1498" i="9"/>
  <c r="E1498" i="9" s="1"/>
  <c r="C1500" i="9"/>
  <c r="F1500" i="9" s="1"/>
  <c r="C1502" i="9"/>
  <c r="C1504" i="9"/>
  <c r="F1504" i="9" s="1"/>
  <c r="C1506" i="9"/>
  <c r="F1506" i="9" s="1"/>
  <c r="C1508" i="9"/>
  <c r="F1508" i="9" s="1"/>
  <c r="C1510" i="9"/>
  <c r="F1510" i="9"/>
  <c r="C1512" i="9"/>
  <c r="F1512" i="9" s="1"/>
  <c r="C1514" i="9"/>
  <c r="F1514" i="9" s="1"/>
  <c r="C1516" i="9"/>
  <c r="F1516" i="9" s="1"/>
  <c r="C1518" i="9"/>
  <c r="F1518" i="9" s="1"/>
  <c r="C1520" i="9"/>
  <c r="F1520" i="9" s="1"/>
  <c r="C1522" i="9"/>
  <c r="F1522" i="9" s="1"/>
  <c r="C1524" i="9"/>
  <c r="C1526" i="9"/>
  <c r="C1528" i="9"/>
  <c r="C1530" i="9"/>
  <c r="F1530" i="9" s="1"/>
  <c r="C1532" i="9"/>
  <c r="E1532" i="9" s="1"/>
  <c r="C1534" i="9"/>
  <c r="E1534" i="9" s="1"/>
  <c r="C1536" i="9"/>
  <c r="F1536" i="9"/>
  <c r="C1538" i="9"/>
  <c r="F1538" i="9" s="1"/>
  <c r="C1540" i="9"/>
  <c r="F1540" i="9" s="1"/>
  <c r="C1542" i="9"/>
  <c r="F1542" i="9" s="1"/>
  <c r="C1544" i="9"/>
  <c r="F1544" i="9" s="1"/>
  <c r="C1546" i="9"/>
  <c r="F1546" i="9" s="1"/>
  <c r="C1548" i="9"/>
  <c r="F1548" i="9" s="1"/>
  <c r="C1550" i="9"/>
  <c r="C1552" i="9"/>
  <c r="F1552" i="9"/>
  <c r="C1554" i="9"/>
  <c r="C1556" i="9"/>
  <c r="E1556" i="9" s="1"/>
  <c r="C1558" i="9"/>
  <c r="C1560" i="9"/>
  <c r="E1560" i="9" s="1"/>
  <c r="C1562" i="9"/>
  <c r="D1562" i="9" s="1"/>
  <c r="C1564" i="9"/>
  <c r="C1566" i="9"/>
  <c r="F1566" i="9" s="1"/>
  <c r="C1568" i="9"/>
  <c r="F1568" i="9" s="1"/>
  <c r="C1570" i="9"/>
  <c r="F1570" i="9" s="1"/>
  <c r="C1572" i="9"/>
  <c r="F1572" i="9" s="1"/>
  <c r="C1574" i="9"/>
  <c r="C1576" i="9"/>
  <c r="F1576" i="9" s="1"/>
  <c r="C1578" i="9"/>
  <c r="C1580" i="9"/>
  <c r="F1580" i="9" s="1"/>
  <c r="C1582" i="9"/>
  <c r="F1582" i="9" s="1"/>
  <c r="C1584" i="9"/>
  <c r="F1584" i="9" s="1"/>
  <c r="C1586" i="9"/>
  <c r="E1586" i="9"/>
  <c r="C1588" i="9"/>
  <c r="F1588" i="9" s="1"/>
  <c r="C1590" i="9"/>
  <c r="C1592" i="9"/>
  <c r="F1592" i="9" s="1"/>
  <c r="C1594" i="9"/>
  <c r="C1596" i="9"/>
  <c r="F1596" i="9" s="1"/>
  <c r="C1598" i="9"/>
  <c r="F1598" i="9"/>
  <c r="C1600" i="9"/>
  <c r="F1600" i="9" s="1"/>
  <c r="C1602" i="9"/>
  <c r="F1602" i="9"/>
  <c r="C1604" i="9"/>
  <c r="F1604" i="9" s="1"/>
  <c r="C1606" i="9"/>
  <c r="F1606" i="9"/>
  <c r="C1608" i="9"/>
  <c r="F1608" i="9"/>
  <c r="C1610" i="9"/>
  <c r="C1612" i="9"/>
  <c r="F1612" i="9" s="1"/>
  <c r="C1614" i="9"/>
  <c r="F1614" i="9" s="1"/>
  <c r="C1616" i="9"/>
  <c r="C1618" i="9"/>
  <c r="C1620" i="9"/>
  <c r="C1622" i="9"/>
  <c r="D1622" i="9" s="1"/>
  <c r="C1624" i="9"/>
  <c r="E1624" i="9" s="1"/>
  <c r="C1626" i="9"/>
  <c r="D1626" i="9" s="1"/>
  <c r="C1628" i="9"/>
  <c r="F1628" i="9"/>
  <c r="C1630" i="9"/>
  <c r="F1630" i="9" s="1"/>
  <c r="C1632" i="9"/>
  <c r="F1632" i="9"/>
  <c r="C1634" i="9"/>
  <c r="F1634" i="9"/>
  <c r="C1636" i="9"/>
  <c r="F1636" i="9" s="1"/>
  <c r="C1638" i="9"/>
  <c r="F1638" i="9" s="1"/>
  <c r="C1640" i="9"/>
  <c r="F1640" i="9"/>
  <c r="C1642" i="9"/>
  <c r="C1644" i="9"/>
  <c r="F1644" i="9" s="1"/>
  <c r="C1646" i="9"/>
  <c r="C1648" i="9"/>
  <c r="E1648" i="9"/>
  <c r="C1650" i="9"/>
  <c r="E1650" i="9" s="1"/>
  <c r="C1652" i="9"/>
  <c r="E1652" i="9" s="1"/>
  <c r="C1654" i="9"/>
  <c r="C1656" i="9"/>
  <c r="E1656" i="9" s="1"/>
  <c r="C1658" i="9"/>
  <c r="F1658" i="9" s="1"/>
  <c r="C1660" i="9"/>
  <c r="F1660" i="9"/>
  <c r="C1662" i="9"/>
  <c r="F1662" i="9"/>
  <c r="C1664" i="9"/>
  <c r="F1664" i="9" s="1"/>
  <c r="C1666" i="9"/>
  <c r="F1666" i="9" s="1"/>
  <c r="C1668" i="9"/>
  <c r="F1668" i="9"/>
  <c r="C1670" i="9"/>
  <c r="F1670" i="9"/>
  <c r="C1672" i="9"/>
  <c r="F1672" i="9" s="1"/>
  <c r="C1674" i="9"/>
  <c r="F1674" i="9"/>
  <c r="C1676" i="9"/>
  <c r="F1676" i="9" s="1"/>
  <c r="C1678" i="9"/>
  <c r="C1680" i="9"/>
  <c r="F1680" i="9" s="1"/>
  <c r="C1682" i="9"/>
  <c r="C1684" i="9"/>
  <c r="D1684" i="9" s="1"/>
  <c r="C1686" i="9"/>
  <c r="C1688" i="9"/>
  <c r="F1688" i="9" s="1"/>
  <c r="C1690" i="9"/>
  <c r="F1690" i="9" s="1"/>
  <c r="C1692" i="9"/>
  <c r="F1692" i="9" s="1"/>
  <c r="C1694" i="9"/>
  <c r="F1694" i="9"/>
  <c r="C1696" i="9"/>
  <c r="F1696" i="9" s="1"/>
  <c r="C1698" i="9"/>
  <c r="F1698" i="9" s="1"/>
  <c r="C1700" i="9"/>
  <c r="F1700" i="9" s="1"/>
  <c r="C1702" i="9"/>
  <c r="F1702" i="9" s="1"/>
  <c r="C1704" i="9"/>
  <c r="F1704" i="9" s="1"/>
  <c r="C1706" i="9"/>
  <c r="F1706" i="9" s="1"/>
  <c r="C1708" i="9"/>
  <c r="C1710" i="9"/>
  <c r="C1712" i="9"/>
  <c r="C1714" i="9"/>
  <c r="C1716" i="9"/>
  <c r="E1716" i="9" s="1"/>
  <c r="C1718" i="9"/>
  <c r="F1718" i="9" s="1"/>
  <c r="C1720" i="9"/>
  <c r="F1720" i="9"/>
  <c r="C1722" i="9"/>
  <c r="F1722" i="9" s="1"/>
  <c r="C1724" i="9"/>
  <c r="F1724" i="9" s="1"/>
  <c r="C1726" i="9"/>
  <c r="F1726" i="9" s="1"/>
  <c r="C1728" i="9"/>
  <c r="F1728" i="9"/>
  <c r="C1730" i="9"/>
  <c r="F1730" i="9" s="1"/>
  <c r="C1732" i="9"/>
  <c r="F1732" i="9" s="1"/>
  <c r="C1734" i="9"/>
  <c r="F1734" i="9" s="1"/>
  <c r="C1736" i="9"/>
  <c r="F1736" i="9"/>
  <c r="C1364" i="9"/>
  <c r="F1364" i="9" s="1"/>
  <c r="C58" i="9"/>
  <c r="F58" i="9" s="1"/>
  <c r="C186" i="9"/>
  <c r="E186" i="9" s="1"/>
  <c r="C314" i="9"/>
  <c r="E314" i="9" s="1"/>
  <c r="C442" i="9"/>
  <c r="F442" i="9" s="1"/>
  <c r="C570" i="9"/>
  <c r="F570" i="9"/>
  <c r="C1137" i="9"/>
  <c r="C1356" i="9"/>
  <c r="F1356" i="9" s="1"/>
  <c r="C1372" i="9"/>
  <c r="D1372" i="9" s="1"/>
  <c r="C90" i="9"/>
  <c r="F90" i="9" s="1"/>
  <c r="C218" i="9"/>
  <c r="C346" i="9"/>
  <c r="F346" i="9" s="1"/>
  <c r="E346" i="9"/>
  <c r="C474" i="9"/>
  <c r="F474" i="9" s="1"/>
  <c r="C602" i="9"/>
  <c r="F602" i="9" s="1"/>
  <c r="C1141" i="9"/>
  <c r="F1141" i="9" s="1"/>
  <c r="C1354" i="9"/>
  <c r="F1354" i="9"/>
  <c r="C1362" i="9"/>
  <c r="C1370" i="9"/>
  <c r="F1370" i="9"/>
  <c r="C1375" i="9"/>
  <c r="C1377" i="9"/>
  <c r="E1377" i="9" s="1"/>
  <c r="C1379" i="9"/>
  <c r="F1379" i="9" s="1"/>
  <c r="C1381" i="9"/>
  <c r="E1381" i="9" s="1"/>
  <c r="C1383" i="9"/>
  <c r="F1383" i="9"/>
  <c r="C1385" i="9"/>
  <c r="F1385" i="9"/>
  <c r="C1387" i="9"/>
  <c r="F1387" i="9"/>
  <c r="C1389" i="9"/>
  <c r="F1389" i="9" s="1"/>
  <c r="C1391" i="9"/>
  <c r="F1391" i="9"/>
  <c r="C1393" i="9"/>
  <c r="F1393" i="9"/>
  <c r="C1395" i="9"/>
  <c r="C1397" i="9"/>
  <c r="F1397" i="9" s="1"/>
  <c r="C1399" i="9"/>
  <c r="F1399" i="9" s="1"/>
  <c r="C1401" i="9"/>
  <c r="F1401" i="9"/>
  <c r="C1403" i="9"/>
  <c r="C1405" i="9"/>
  <c r="C1407" i="9"/>
  <c r="D1407" i="9" s="1"/>
  <c r="C1409" i="9"/>
  <c r="E1409" i="9"/>
  <c r="C1411" i="9"/>
  <c r="C1413" i="9"/>
  <c r="E1413" i="9" s="1"/>
  <c r="C1415" i="9"/>
  <c r="F1415" i="9" s="1"/>
  <c r="C1417" i="9"/>
  <c r="F1417" i="9" s="1"/>
  <c r="C1419" i="9"/>
  <c r="F1419" i="9" s="1"/>
  <c r="C1421" i="9"/>
  <c r="F1421" i="9" s="1"/>
  <c r="C1423" i="9"/>
  <c r="F1423" i="9" s="1"/>
  <c r="C1425" i="9"/>
  <c r="F1425" i="9" s="1"/>
  <c r="C1427" i="9"/>
  <c r="F1427" i="9" s="1"/>
  <c r="C1429" i="9"/>
  <c r="F1429" i="9" s="1"/>
  <c r="C1431" i="9"/>
  <c r="F1431" i="9" s="1"/>
  <c r="C1433" i="9"/>
  <c r="C1435" i="9"/>
  <c r="C1437" i="9"/>
  <c r="E1437" i="9" s="1"/>
  <c r="C1439" i="9"/>
  <c r="F1439" i="9" s="1"/>
  <c r="C1441" i="9"/>
  <c r="C1443" i="9"/>
  <c r="F1443" i="9" s="1"/>
  <c r="C1445" i="9"/>
  <c r="F1445" i="9" s="1"/>
  <c r="C1447" i="9"/>
  <c r="F1447" i="9" s="1"/>
  <c r="C1449" i="9"/>
  <c r="F1449" i="9" s="1"/>
  <c r="C1451" i="9"/>
  <c r="F1451" i="9"/>
  <c r="C1453" i="9"/>
  <c r="F1453" i="9" s="1"/>
  <c r="C1455" i="9"/>
  <c r="F1455" i="9" s="1"/>
  <c r="C1457" i="9"/>
  <c r="F1457" i="9" s="1"/>
  <c r="C1459" i="9"/>
  <c r="F1459" i="9"/>
  <c r="C1461" i="9"/>
  <c r="F1461" i="9" s="1"/>
  <c r="C1463" i="9"/>
  <c r="C1465" i="9"/>
  <c r="E1465" i="9"/>
  <c r="C1467" i="9"/>
  <c r="C1469" i="9"/>
  <c r="E1469" i="9" s="1"/>
  <c r="C1471" i="9"/>
  <c r="E1471" i="9" s="1"/>
  <c r="C1473" i="9"/>
  <c r="E1473" i="9" s="1"/>
  <c r="C1475" i="9"/>
  <c r="F1475" i="9" s="1"/>
  <c r="C1477" i="9"/>
  <c r="F1477" i="9"/>
  <c r="C1479" i="9"/>
  <c r="F1479" i="9" s="1"/>
  <c r="C1481" i="9"/>
  <c r="F1481" i="9" s="1"/>
  <c r="C1483" i="9"/>
  <c r="F1483" i="9" s="1"/>
  <c r="C1485" i="9"/>
  <c r="F1485" i="9" s="1"/>
  <c r="C1487" i="9"/>
  <c r="F1487" i="9" s="1"/>
  <c r="C1489" i="9"/>
  <c r="F1489" i="9" s="1"/>
  <c r="C1491" i="9"/>
  <c r="C1493" i="9"/>
  <c r="D1493" i="9" s="1"/>
  <c r="C1495" i="9"/>
  <c r="C1497" i="9"/>
  <c r="E1497" i="9" s="1"/>
  <c r="C1499" i="9"/>
  <c r="E1499" i="9" s="1"/>
  <c r="C1501" i="9"/>
  <c r="E1501" i="9" s="1"/>
  <c r="C1503" i="9"/>
  <c r="C1505" i="9"/>
  <c r="F1505" i="9" s="1"/>
  <c r="C1507" i="9"/>
  <c r="F1507" i="9"/>
  <c r="C1509" i="9"/>
  <c r="F1509" i="9" s="1"/>
  <c r="C1511" i="9"/>
  <c r="F1511" i="9" s="1"/>
  <c r="C1513" i="9"/>
  <c r="F1513" i="9" s="1"/>
  <c r="C1515" i="9"/>
  <c r="F1515" i="9"/>
  <c r="C1517" i="9"/>
  <c r="F1517" i="9"/>
  <c r="C1519" i="9"/>
  <c r="F1519" i="9" s="1"/>
  <c r="C1521" i="9"/>
  <c r="F1521" i="9" s="1"/>
  <c r="C1523" i="9"/>
  <c r="F1523" i="9"/>
  <c r="C1525" i="9"/>
  <c r="F1525" i="9" s="1"/>
  <c r="C1527" i="9"/>
  <c r="D1527" i="9" s="1"/>
  <c r="C1529" i="9"/>
  <c r="C1531" i="9"/>
  <c r="C1533" i="9"/>
  <c r="E1533" i="9" s="1"/>
  <c r="C1535" i="9"/>
  <c r="F1535" i="9" s="1"/>
  <c r="C1537" i="9"/>
  <c r="F1537" i="9" s="1"/>
  <c r="C1539" i="9"/>
  <c r="E1539" i="9" s="1"/>
  <c r="F1539" i="9"/>
  <c r="C1541" i="9"/>
  <c r="F1541" i="9" s="1"/>
  <c r="C1543" i="9"/>
  <c r="F1543" i="9" s="1"/>
  <c r="C1545" i="9"/>
  <c r="F1545" i="9" s="1"/>
  <c r="C1547" i="9"/>
  <c r="F1547" i="9" s="1"/>
  <c r="C1549" i="9"/>
  <c r="F1549" i="9"/>
  <c r="C1551" i="9"/>
  <c r="F1551" i="9" s="1"/>
  <c r="C1553" i="9"/>
  <c r="F1553" i="9" s="1"/>
  <c r="C1555" i="9"/>
  <c r="E1555" i="9"/>
  <c r="C1557" i="9"/>
  <c r="C1559" i="9"/>
  <c r="C1561" i="9"/>
  <c r="C1563" i="9"/>
  <c r="E1563" i="9" s="1"/>
  <c r="C1565" i="9"/>
  <c r="F1565" i="9" s="1"/>
  <c r="C1567" i="9"/>
  <c r="F1567" i="9"/>
  <c r="C1569" i="9"/>
  <c r="F1569" i="9" s="1"/>
  <c r="C1571" i="9"/>
  <c r="F1571" i="9"/>
  <c r="C1573" i="9"/>
  <c r="F1573" i="9" s="1"/>
  <c r="C1575" i="9"/>
  <c r="F1575" i="9" s="1"/>
  <c r="C1577" i="9"/>
  <c r="F1577" i="9" s="1"/>
  <c r="C1579" i="9"/>
  <c r="F1579" i="9" s="1"/>
  <c r="C1581" i="9"/>
  <c r="F1581" i="9" s="1"/>
  <c r="C1583" i="9"/>
  <c r="C1585" i="9"/>
  <c r="C1587" i="9"/>
  <c r="C1589" i="9"/>
  <c r="F1589" i="9" s="1"/>
  <c r="C1591" i="9"/>
  <c r="C1593" i="9"/>
  <c r="C1595" i="9"/>
  <c r="C1597" i="9"/>
  <c r="F1597" i="9" s="1"/>
  <c r="C1599" i="9"/>
  <c r="F1599" i="9" s="1"/>
  <c r="C1601" i="9"/>
  <c r="F1601" i="9" s="1"/>
  <c r="C1603" i="9"/>
  <c r="F1603" i="9"/>
  <c r="C1605" i="9"/>
  <c r="C1607" i="9"/>
  <c r="F1607" i="9" s="1"/>
  <c r="C1609" i="9"/>
  <c r="F1609" i="9"/>
  <c r="C1611" i="9"/>
  <c r="F1611" i="9" s="1"/>
  <c r="C1613" i="9"/>
  <c r="F1613" i="9" s="1"/>
  <c r="C1615" i="9"/>
  <c r="F1615" i="9" s="1"/>
  <c r="C1617" i="9"/>
  <c r="C1619" i="9"/>
  <c r="C1621" i="9"/>
  <c r="C1623" i="9"/>
  <c r="C1625" i="9"/>
  <c r="D1625" i="9" s="1"/>
  <c r="E1625" i="9"/>
  <c r="C1627" i="9"/>
  <c r="F1627" i="9"/>
  <c r="C1629" i="9"/>
  <c r="C1631" i="9"/>
  <c r="F1631" i="9" s="1"/>
  <c r="C1633" i="9"/>
  <c r="F1633" i="9"/>
  <c r="C1635" i="9"/>
  <c r="F1635" i="9"/>
  <c r="C1637" i="9"/>
  <c r="F1637" i="9" s="1"/>
  <c r="C1639" i="9"/>
  <c r="F1639" i="9" s="1"/>
  <c r="C1641" i="9"/>
  <c r="F1641" i="9" s="1"/>
  <c r="C1643" i="9"/>
  <c r="F1643" i="9"/>
  <c r="C1645" i="9"/>
  <c r="F1645" i="9" s="1"/>
  <c r="C1647" i="9"/>
  <c r="D1647" i="9" s="1"/>
  <c r="C1649" i="9"/>
  <c r="C1651" i="9"/>
  <c r="F1651" i="9" s="1"/>
  <c r="C1653" i="9"/>
  <c r="C1655" i="9"/>
  <c r="C1657" i="9"/>
  <c r="F1657" i="9"/>
  <c r="C1659" i="9"/>
  <c r="F1659" i="9"/>
  <c r="C1661" i="9"/>
  <c r="F1661" i="9" s="1"/>
  <c r="C1663" i="9"/>
  <c r="F1663" i="9" s="1"/>
  <c r="C1665" i="9"/>
  <c r="C1667" i="9"/>
  <c r="F1667" i="9" s="1"/>
  <c r="C1669" i="9"/>
  <c r="F1669" i="9" s="1"/>
  <c r="C1671" i="9"/>
  <c r="F1671" i="9" s="1"/>
  <c r="C1673" i="9"/>
  <c r="F1673" i="9" s="1"/>
  <c r="C1675" i="9"/>
  <c r="F1675" i="9" s="1"/>
  <c r="C1677" i="9"/>
  <c r="D1677" i="9" s="1"/>
  <c r="C1679" i="9"/>
  <c r="E1679" i="9" s="1"/>
  <c r="C1681" i="9"/>
  <c r="F1681" i="9" s="1"/>
  <c r="E1681" i="9"/>
  <c r="C1683" i="9"/>
  <c r="E1683" i="9" s="1"/>
  <c r="C1685" i="9"/>
  <c r="F1685" i="9" s="1"/>
  <c r="C1687" i="9"/>
  <c r="C1689" i="9"/>
  <c r="F1689" i="9" s="1"/>
  <c r="C1691" i="9"/>
  <c r="F1691" i="9"/>
  <c r="C1693" i="9"/>
  <c r="F1693" i="9" s="1"/>
  <c r="C1695" i="9"/>
  <c r="C1697" i="9"/>
  <c r="F1697" i="9"/>
  <c r="C1699" i="9"/>
  <c r="F1699" i="9" s="1"/>
  <c r="C1701" i="9"/>
  <c r="F1701" i="9"/>
  <c r="C1703" i="9"/>
  <c r="C1705" i="9"/>
  <c r="F1705" i="9" s="1"/>
  <c r="C1707" i="9"/>
  <c r="C1709" i="9"/>
  <c r="C1711" i="9"/>
  <c r="C1713" i="9"/>
  <c r="F1713" i="9" s="1"/>
  <c r="E1713" i="9"/>
  <c r="C1715" i="9"/>
  <c r="E1715" i="9" s="1"/>
  <c r="C1717" i="9"/>
  <c r="F1717" i="9" s="1"/>
  <c r="C1719" i="9"/>
  <c r="F1719" i="9"/>
  <c r="C1721" i="9"/>
  <c r="F1721" i="9" s="1"/>
  <c r="C1723" i="9"/>
  <c r="F1723" i="9" s="1"/>
  <c r="C1725" i="9"/>
  <c r="F1725" i="9"/>
  <c r="C1727" i="9"/>
  <c r="F1727" i="9"/>
  <c r="C1729" i="9"/>
  <c r="F1729" i="9" s="1"/>
  <c r="C1731" i="9"/>
  <c r="F1731" i="9" s="1"/>
  <c r="C1733" i="9"/>
  <c r="F1733" i="9" s="1"/>
  <c r="C1735" i="9"/>
  <c r="F1735" i="9"/>
  <c r="C1737" i="9"/>
  <c r="F1737" i="9" s="1"/>
  <c r="E220" i="9"/>
  <c r="E281" i="9"/>
  <c r="E401" i="9"/>
  <c r="E554" i="9"/>
  <c r="E919" i="9"/>
  <c r="E344" i="9"/>
  <c r="E285" i="9"/>
  <c r="E405" i="9"/>
  <c r="E770" i="9"/>
  <c r="E1015" i="9"/>
  <c r="E309" i="9"/>
  <c r="E337" i="9"/>
  <c r="E429" i="9"/>
  <c r="E733" i="9"/>
  <c r="E398" i="9"/>
  <c r="E855" i="9"/>
  <c r="E1312" i="9"/>
  <c r="E433" i="9"/>
  <c r="E190" i="9"/>
  <c r="E620" i="9"/>
  <c r="E317" i="9"/>
  <c r="E1106" i="9"/>
  <c r="E460" i="9"/>
  <c r="E369" i="9"/>
  <c r="E703" i="9"/>
  <c r="E556" i="9"/>
  <c r="E373" i="9"/>
  <c r="E679" i="9"/>
  <c r="E377" i="9"/>
  <c r="E742" i="9"/>
  <c r="E1107" i="9"/>
  <c r="C1739" i="8"/>
  <c r="B1739" i="8" s="1"/>
  <c r="D1594" i="9"/>
  <c r="F1594" i="9"/>
  <c r="D1554" i="9"/>
  <c r="F1554" i="9"/>
  <c r="D1530" i="9"/>
  <c r="D1318" i="9"/>
  <c r="F1318" i="9"/>
  <c r="D1222" i="9"/>
  <c r="F1222" i="9"/>
  <c r="D1198" i="9"/>
  <c r="F1198" i="9"/>
  <c r="D66" i="9"/>
  <c r="F66" i="9"/>
  <c r="D1283" i="9"/>
  <c r="F1283" i="9"/>
  <c r="D1259" i="9"/>
  <c r="F1259" i="9"/>
  <c r="D1219" i="9"/>
  <c r="D1195" i="9"/>
  <c r="D522" i="9"/>
  <c r="F522" i="9"/>
  <c r="D1097" i="9"/>
  <c r="F1097" i="9"/>
  <c r="D1073" i="9"/>
  <c r="F1073" i="9"/>
  <c r="D921" i="9"/>
  <c r="D737" i="9"/>
  <c r="F737" i="9"/>
  <c r="D673" i="9"/>
  <c r="F673" i="9"/>
  <c r="D436" i="9"/>
  <c r="D340" i="9"/>
  <c r="F340" i="9"/>
  <c r="F614" i="9"/>
  <c r="D134" i="9"/>
  <c r="F134" i="9"/>
  <c r="D38" i="9"/>
  <c r="D1128" i="9"/>
  <c r="F1128" i="9"/>
  <c r="D1008" i="9"/>
  <c r="F1008" i="9"/>
  <c r="D888" i="9"/>
  <c r="F888" i="9"/>
  <c r="D864" i="9"/>
  <c r="F864" i="9"/>
  <c r="D768" i="9"/>
  <c r="F768" i="9"/>
  <c r="D400" i="9"/>
  <c r="F400" i="9"/>
  <c r="D643" i="9"/>
  <c r="F643" i="9"/>
  <c r="D371" i="9"/>
  <c r="F371" i="9"/>
  <c r="D339" i="9"/>
  <c r="F339" i="9"/>
  <c r="D315" i="9"/>
  <c r="F315" i="9"/>
  <c r="E768" i="9"/>
  <c r="E1259" i="9"/>
  <c r="E436" i="9"/>
  <c r="D1713" i="9"/>
  <c r="D1681" i="9"/>
  <c r="D1649" i="9"/>
  <c r="F1649" i="9"/>
  <c r="D1617" i="9"/>
  <c r="D1593" i="9"/>
  <c r="D1561" i="9"/>
  <c r="F1561" i="9"/>
  <c r="D1529" i="9"/>
  <c r="D1497" i="9"/>
  <c r="F1497" i="9"/>
  <c r="F1473" i="9"/>
  <c r="D1465" i="9"/>
  <c r="F1465" i="9"/>
  <c r="D1441" i="9"/>
  <c r="D1433" i="9"/>
  <c r="D1409" i="9"/>
  <c r="F1409" i="9"/>
  <c r="D1377" i="9"/>
  <c r="F1377" i="9"/>
  <c r="D346" i="9"/>
  <c r="D314" i="9"/>
  <c r="F314" i="9"/>
  <c r="D1680" i="9"/>
  <c r="D1656" i="9"/>
  <c r="D1648" i="9"/>
  <c r="F1648" i="9"/>
  <c r="D1624" i="9"/>
  <c r="F1624" i="9"/>
  <c r="D1616" i="9"/>
  <c r="F1616" i="9"/>
  <c r="D1592" i="9"/>
  <c r="D1560" i="9"/>
  <c r="F1560" i="9"/>
  <c r="D1472" i="9"/>
  <c r="D1464" i="9"/>
  <c r="F1464" i="9"/>
  <c r="F1440" i="9"/>
  <c r="D1432" i="9"/>
  <c r="F1432" i="9"/>
  <c r="D1408" i="9"/>
  <c r="F1408" i="9"/>
  <c r="D1376" i="9"/>
  <c r="F1376" i="9"/>
  <c r="D282" i="9"/>
  <c r="F282" i="9"/>
  <c r="D1348" i="9"/>
  <c r="F1348" i="9"/>
  <c r="F1284" i="9"/>
  <c r="D1260" i="9"/>
  <c r="F1260" i="9"/>
  <c r="D1252" i="9"/>
  <c r="D1228" i="9"/>
  <c r="D1220" i="9"/>
  <c r="F1220" i="9"/>
  <c r="D1188" i="9"/>
  <c r="F1188" i="9"/>
  <c r="D1164" i="9"/>
  <c r="F1164" i="9"/>
  <c r="D1131" i="9"/>
  <c r="F1131" i="9"/>
  <c r="D162" i="9"/>
  <c r="F162" i="9"/>
  <c r="D34" i="9"/>
  <c r="F34" i="9"/>
  <c r="D1345" i="9"/>
  <c r="F1345" i="9"/>
  <c r="D1321" i="9"/>
  <c r="F1321" i="9"/>
  <c r="D1289" i="9"/>
  <c r="D1281" i="9"/>
  <c r="F1281" i="9"/>
  <c r="D1257" i="9"/>
  <c r="F1257" i="9"/>
  <c r="D1225" i="9"/>
  <c r="F1225" i="9"/>
  <c r="D1193" i="9"/>
  <c r="D1161" i="9"/>
  <c r="F1161" i="9"/>
  <c r="D338" i="9"/>
  <c r="F338" i="9"/>
  <c r="D618" i="9"/>
  <c r="F618" i="9"/>
  <c r="D490" i="9"/>
  <c r="D1103" i="9"/>
  <c r="F1103" i="9"/>
  <c r="D1071" i="9"/>
  <c r="F1071" i="9"/>
  <c r="D1047" i="9"/>
  <c r="F1047" i="9"/>
  <c r="D1039" i="9"/>
  <c r="F1039" i="9"/>
  <c r="D1015" i="9"/>
  <c r="F1015" i="9"/>
  <c r="D1007" i="9"/>
  <c r="D983" i="9"/>
  <c r="F983" i="9"/>
  <c r="D919" i="9"/>
  <c r="F919" i="9"/>
  <c r="D887" i="9"/>
  <c r="F863" i="9"/>
  <c r="D855" i="9"/>
  <c r="F855" i="9"/>
  <c r="D831" i="9"/>
  <c r="F831" i="9"/>
  <c r="D823" i="9"/>
  <c r="F823" i="9"/>
  <c r="D767" i="9"/>
  <c r="F767" i="9"/>
  <c r="D735" i="9"/>
  <c r="D711" i="9"/>
  <c r="D703" i="9"/>
  <c r="F703" i="9"/>
  <c r="D679" i="9"/>
  <c r="F679" i="9"/>
  <c r="D652" i="9"/>
  <c r="F652" i="9"/>
  <c r="D620" i="9"/>
  <c r="F620" i="9"/>
  <c r="D588" i="9"/>
  <c r="F588" i="9"/>
  <c r="D556" i="9"/>
  <c r="F556" i="9"/>
  <c r="D524" i="9"/>
  <c r="F524" i="9"/>
  <c r="D492" i="9"/>
  <c r="D460" i="9"/>
  <c r="F460" i="9"/>
  <c r="D428" i="9"/>
  <c r="F428" i="9"/>
  <c r="D12" i="9"/>
  <c r="D318" i="9"/>
  <c r="F318" i="9"/>
  <c r="D222" i="9"/>
  <c r="F222" i="9"/>
  <c r="D190" i="9"/>
  <c r="F190" i="9"/>
  <c r="D158" i="9"/>
  <c r="D94" i="9"/>
  <c r="F94" i="9"/>
  <c r="D1134" i="9"/>
  <c r="F1134" i="9"/>
  <c r="D1102" i="9"/>
  <c r="F1102" i="9"/>
  <c r="F1070" i="9"/>
  <c r="D1046" i="9"/>
  <c r="F1046" i="9"/>
  <c r="D1038" i="9"/>
  <c r="F1038" i="9"/>
  <c r="D1014" i="9"/>
  <c r="D862" i="9"/>
  <c r="F862" i="9"/>
  <c r="D830" i="9"/>
  <c r="F830" i="9"/>
  <c r="D766" i="9"/>
  <c r="F766" i="9"/>
  <c r="D742" i="9"/>
  <c r="F742" i="9"/>
  <c r="D734" i="9"/>
  <c r="F734" i="9"/>
  <c r="D710" i="9"/>
  <c r="F710" i="9"/>
  <c r="D678" i="9"/>
  <c r="F678" i="9"/>
  <c r="D648" i="9"/>
  <c r="F648" i="9"/>
  <c r="D616" i="9"/>
  <c r="F616" i="9"/>
  <c r="D8" i="9"/>
  <c r="F8" i="9"/>
  <c r="D649" i="9"/>
  <c r="D433" i="9"/>
  <c r="F433" i="9"/>
  <c r="D401" i="9"/>
  <c r="F401" i="9"/>
  <c r="D377" i="9"/>
  <c r="F377" i="9"/>
  <c r="D369" i="9"/>
  <c r="F369" i="9"/>
  <c r="D345" i="9"/>
  <c r="F345" i="9"/>
  <c r="D337" i="9"/>
  <c r="F337" i="9"/>
  <c r="D313" i="9"/>
  <c r="F313" i="9"/>
  <c r="D281" i="9"/>
  <c r="F281" i="9"/>
  <c r="D97" i="9"/>
  <c r="F97" i="9"/>
  <c r="D73" i="9"/>
  <c r="F73" i="9"/>
  <c r="D41" i="9"/>
  <c r="F41" i="9"/>
  <c r="D1683" i="9"/>
  <c r="F1683" i="9"/>
  <c r="D1651" i="9"/>
  <c r="D1619" i="9"/>
  <c r="F1619" i="9"/>
  <c r="D1555" i="9"/>
  <c r="F1555" i="9"/>
  <c r="D1531" i="9"/>
  <c r="F1531" i="9"/>
  <c r="D1411" i="9"/>
  <c r="F1411" i="9"/>
  <c r="D1379" i="9"/>
  <c r="D1714" i="9"/>
  <c r="F1714" i="9"/>
  <c r="D1650" i="9"/>
  <c r="F1650" i="9"/>
  <c r="F1626" i="9"/>
  <c r="D1586" i="9"/>
  <c r="F1586" i="9"/>
  <c r="F1562" i="9"/>
  <c r="D1466" i="9"/>
  <c r="F1466" i="9"/>
  <c r="D1442" i="9"/>
  <c r="F1442" i="9"/>
  <c r="D1254" i="9"/>
  <c r="F1254" i="9"/>
  <c r="D1190" i="9"/>
  <c r="F1190" i="9"/>
  <c r="D1166" i="9"/>
  <c r="F1166" i="9"/>
  <c r="F1347" i="9"/>
  <c r="D1163" i="9"/>
  <c r="F1163" i="9"/>
  <c r="D370" i="9"/>
  <c r="F370" i="9"/>
  <c r="D650" i="9"/>
  <c r="F650" i="9"/>
  <c r="D10" i="9"/>
  <c r="F10" i="9"/>
  <c r="D1009" i="9"/>
  <c r="F1009" i="9"/>
  <c r="D985" i="9"/>
  <c r="F985" i="9"/>
  <c r="F977" i="9"/>
  <c r="D857" i="9"/>
  <c r="F857" i="9"/>
  <c r="D793" i="9"/>
  <c r="F793" i="9"/>
  <c r="D404" i="9"/>
  <c r="F404" i="9"/>
  <c r="D308" i="9"/>
  <c r="F308" i="9"/>
  <c r="D582" i="9"/>
  <c r="F582" i="9"/>
  <c r="D6" i="9"/>
  <c r="F6" i="9"/>
  <c r="D1072" i="9"/>
  <c r="F1072" i="9"/>
  <c r="D1048" i="9"/>
  <c r="F1048" i="9"/>
  <c r="D952" i="9"/>
  <c r="F952" i="9"/>
  <c r="D736" i="9"/>
  <c r="F736" i="9"/>
  <c r="D704" i="9"/>
  <c r="F704" i="9"/>
  <c r="D464" i="9"/>
  <c r="F464" i="9"/>
  <c r="D368" i="9"/>
  <c r="F368" i="9"/>
  <c r="D336" i="9"/>
  <c r="F336" i="9"/>
  <c r="D587" i="9"/>
  <c r="F587" i="9"/>
  <c r="D467" i="9"/>
  <c r="F467" i="9"/>
  <c r="F435" i="9"/>
  <c r="E1048" i="9"/>
  <c r="E1442" i="9"/>
  <c r="E985" i="9"/>
  <c r="E1651" i="9"/>
  <c r="E737" i="9"/>
  <c r="E1008" i="9"/>
  <c r="E1128" i="9"/>
  <c r="E643" i="9"/>
  <c r="E1411" i="9"/>
  <c r="E1166" i="9"/>
  <c r="E1105" i="9"/>
  <c r="E1254" i="9"/>
  <c r="D1711" i="9"/>
  <c r="F1711" i="9"/>
  <c r="F1687" i="9"/>
  <c r="D1679" i="9"/>
  <c r="F1679" i="9"/>
  <c r="D1655" i="9"/>
  <c r="F1655" i="9"/>
  <c r="F1647" i="9"/>
  <c r="D1591" i="9"/>
  <c r="F1591" i="9"/>
  <c r="D1559" i="9"/>
  <c r="F1559" i="9"/>
  <c r="F1527" i="9"/>
  <c r="D1503" i="9"/>
  <c r="F1503" i="9"/>
  <c r="F1495" i="9"/>
  <c r="D1471" i="9"/>
  <c r="F1471" i="9"/>
  <c r="D1463" i="9"/>
  <c r="F1463" i="9"/>
  <c r="D1439" i="9"/>
  <c r="F1407" i="9"/>
  <c r="D1375" i="9"/>
  <c r="F1375" i="9"/>
  <c r="D218" i="9"/>
  <c r="F218" i="9"/>
  <c r="D186" i="9"/>
  <c r="F186" i="9"/>
  <c r="D1710" i="9"/>
  <c r="F1710" i="9"/>
  <c r="D1686" i="9"/>
  <c r="F1686" i="9"/>
  <c r="D1678" i="9"/>
  <c r="F1678" i="9"/>
  <c r="D1654" i="9"/>
  <c r="F1654" i="9"/>
  <c r="D1646" i="9"/>
  <c r="F1646" i="9"/>
  <c r="F1622" i="9"/>
  <c r="D1558" i="9"/>
  <c r="F1558" i="9"/>
  <c r="D1534" i="9"/>
  <c r="F1534" i="9"/>
  <c r="D1502" i="9"/>
  <c r="F1502" i="9"/>
  <c r="D1494" i="9"/>
  <c r="F1494" i="9"/>
  <c r="D1470" i="9"/>
  <c r="F1470" i="9"/>
  <c r="D1438" i="9"/>
  <c r="F1438" i="9"/>
  <c r="D1406" i="9"/>
  <c r="F1406" i="9"/>
  <c r="D1374" i="9"/>
  <c r="F1374" i="9"/>
  <c r="D1133" i="9"/>
  <c r="F1133" i="9"/>
  <c r="D1346" i="9"/>
  <c r="F1314" i="9"/>
  <c r="D1290" i="9"/>
  <c r="F1290" i="9"/>
  <c r="D1282" i="9"/>
  <c r="F1282" i="9"/>
  <c r="D1258" i="9"/>
  <c r="F1258" i="9"/>
  <c r="F1250" i="9"/>
  <c r="D1226" i="9"/>
  <c r="F1226" i="9"/>
  <c r="F1194" i="9"/>
  <c r="D1162" i="9"/>
  <c r="F1162" i="9"/>
  <c r="D642" i="9"/>
  <c r="F642" i="9"/>
  <c r="D130" i="9"/>
  <c r="F130" i="9"/>
  <c r="D2" i="9"/>
  <c r="F2" i="9"/>
  <c r="D1351" i="9"/>
  <c r="F1351" i="9"/>
  <c r="D1343" i="9"/>
  <c r="F1343" i="9"/>
  <c r="D1319" i="9"/>
  <c r="F1319" i="9"/>
  <c r="F1311" i="9"/>
  <c r="D1287" i="9"/>
  <c r="F1287" i="9"/>
  <c r="D1255" i="9"/>
  <c r="F1255" i="9"/>
  <c r="D1223" i="9"/>
  <c r="F1223" i="9"/>
  <c r="F1191" i="9"/>
  <c r="D1159" i="9"/>
  <c r="F1159" i="9"/>
  <c r="D434" i="9"/>
  <c r="F434" i="9"/>
  <c r="D586" i="9"/>
  <c r="F586" i="9"/>
  <c r="D1101" i="9"/>
  <c r="F1101" i="9"/>
  <c r="D1069" i="9"/>
  <c r="F1069" i="9"/>
  <c r="F1045" i="9"/>
  <c r="D1013" i="9"/>
  <c r="F1013" i="9"/>
  <c r="D981" i="9"/>
  <c r="F981" i="9"/>
  <c r="D949" i="9"/>
  <c r="F949" i="9"/>
  <c r="F925" i="9"/>
  <c r="D917" i="9"/>
  <c r="F917" i="9"/>
  <c r="D893" i="9"/>
  <c r="F893" i="9"/>
  <c r="D885" i="9"/>
  <c r="F885" i="9"/>
  <c r="D829" i="9"/>
  <c r="F829" i="9"/>
  <c r="D797" i="9"/>
  <c r="F797" i="9"/>
  <c r="D765" i="9"/>
  <c r="F765" i="9"/>
  <c r="D741" i="9"/>
  <c r="F741" i="9"/>
  <c r="D709" i="9"/>
  <c r="F709" i="9"/>
  <c r="D701" i="9"/>
  <c r="F701" i="9"/>
  <c r="F677" i="9"/>
  <c r="D644" i="9"/>
  <c r="D612" i="9"/>
  <c r="F612" i="9"/>
  <c r="D100" i="9"/>
  <c r="F100" i="9"/>
  <c r="D68" i="9"/>
  <c r="F68" i="9"/>
  <c r="D36" i="9"/>
  <c r="F36" i="9"/>
  <c r="D4" i="9"/>
  <c r="F4" i="9"/>
  <c r="D438" i="9"/>
  <c r="F438" i="9"/>
  <c r="D406" i="9"/>
  <c r="F406" i="9"/>
  <c r="D342" i="9"/>
  <c r="F342" i="9"/>
  <c r="D310" i="9"/>
  <c r="F310" i="9"/>
  <c r="F278" i="9"/>
  <c r="D1132" i="9"/>
  <c r="F1132" i="9"/>
  <c r="D1100" i="9"/>
  <c r="F1100" i="9"/>
  <c r="D1076" i="9"/>
  <c r="F1076" i="9"/>
  <c r="D1068" i="9"/>
  <c r="F1068" i="9"/>
  <c r="D1012" i="9"/>
  <c r="F1012" i="9"/>
  <c r="D956" i="9"/>
  <c r="F956" i="9"/>
  <c r="D860" i="9"/>
  <c r="F860" i="9"/>
  <c r="D828" i="9"/>
  <c r="F828" i="9"/>
  <c r="D796" i="9"/>
  <c r="F796" i="9"/>
  <c r="D740" i="9"/>
  <c r="F740" i="9"/>
  <c r="D732" i="9"/>
  <c r="F732" i="9"/>
  <c r="D708" i="9"/>
  <c r="F708" i="9"/>
  <c r="D676" i="9"/>
  <c r="F676" i="9"/>
  <c r="D256" i="9"/>
  <c r="F256" i="9"/>
  <c r="F224" i="9"/>
  <c r="D96" i="9"/>
  <c r="F96" i="9"/>
  <c r="D64" i="9"/>
  <c r="F64" i="9"/>
  <c r="D647" i="9"/>
  <c r="F647" i="9"/>
  <c r="D551" i="9"/>
  <c r="F551" i="9"/>
  <c r="D431" i="9"/>
  <c r="F431" i="9"/>
  <c r="D407" i="9"/>
  <c r="F407" i="9"/>
  <c r="D375" i="9"/>
  <c r="F375" i="9"/>
  <c r="D367" i="9"/>
  <c r="F367" i="9"/>
  <c r="D343" i="9"/>
  <c r="F343" i="9"/>
  <c r="D311" i="9"/>
  <c r="F311" i="9"/>
  <c r="D287" i="9"/>
  <c r="F287" i="9"/>
  <c r="D279" i="9"/>
  <c r="F279" i="9"/>
  <c r="D63" i="9"/>
  <c r="F63" i="9"/>
  <c r="D1715" i="9"/>
  <c r="F1715" i="9"/>
  <c r="D1563" i="9"/>
  <c r="F1563" i="9"/>
  <c r="F1499" i="9"/>
  <c r="D1435" i="9"/>
  <c r="F1435" i="9"/>
  <c r="D1403" i="9"/>
  <c r="F1403" i="9"/>
  <c r="F1372" i="9"/>
  <c r="D1498" i="9"/>
  <c r="F1498" i="9"/>
  <c r="D1434" i="9"/>
  <c r="F1434" i="9"/>
  <c r="D1410" i="9"/>
  <c r="F1410" i="9"/>
  <c r="D1378" i="9"/>
  <c r="F1378" i="9"/>
  <c r="D1286" i="9"/>
  <c r="F1286" i="9"/>
  <c r="D1158" i="9"/>
  <c r="F1158" i="9"/>
  <c r="F194" i="9"/>
  <c r="D1251" i="9"/>
  <c r="F1251" i="9"/>
  <c r="D1227" i="9"/>
  <c r="F1227" i="9"/>
  <c r="D498" i="9"/>
  <c r="F498" i="9"/>
  <c r="D1017" i="9"/>
  <c r="F1017" i="9"/>
  <c r="D889" i="9"/>
  <c r="F889" i="9"/>
  <c r="F825" i="9"/>
  <c r="D801" i="9"/>
  <c r="D705" i="9"/>
  <c r="F705" i="9"/>
  <c r="D681" i="9"/>
  <c r="F681" i="9"/>
  <c r="D468" i="9"/>
  <c r="F468" i="9"/>
  <c r="D372" i="9"/>
  <c r="F372" i="9"/>
  <c r="D646" i="9"/>
  <c r="F646" i="9"/>
  <c r="D550" i="9"/>
  <c r="F550" i="9"/>
  <c r="D70" i="9"/>
  <c r="F70" i="9"/>
  <c r="D1136" i="9"/>
  <c r="F1136" i="9"/>
  <c r="D1040" i="9"/>
  <c r="F1040" i="9"/>
  <c r="D1016" i="9"/>
  <c r="F1016" i="9"/>
  <c r="D432" i="9"/>
  <c r="F432" i="9"/>
  <c r="D651" i="9"/>
  <c r="F651" i="9"/>
  <c r="D283" i="9"/>
  <c r="F283" i="9"/>
  <c r="D11" i="9"/>
  <c r="F11" i="9"/>
  <c r="E134" i="9"/>
  <c r="E1198" i="9"/>
  <c r="E1072" i="9"/>
  <c r="E1530" i="9"/>
  <c r="E587" i="9"/>
  <c r="E1190" i="9"/>
  <c r="E522" i="9"/>
  <c r="E102" i="9"/>
  <c r="E1594" i="9"/>
  <c r="E1163" i="9"/>
  <c r="E1682" i="9"/>
  <c r="E1227" i="9"/>
  <c r="E801" i="9"/>
  <c r="E6" i="9"/>
  <c r="E371" i="9"/>
  <c r="D1717" i="9"/>
  <c r="D1709" i="9"/>
  <c r="F1709" i="9"/>
  <c r="D1685" i="9"/>
  <c r="F1677" i="9"/>
  <c r="D1653" i="9"/>
  <c r="F1653" i="9"/>
  <c r="D1621" i="9"/>
  <c r="F1621" i="9"/>
  <c r="D1589" i="9"/>
  <c r="D1557" i="9"/>
  <c r="F1557" i="9"/>
  <c r="D1533" i="9"/>
  <c r="F1533" i="9"/>
  <c r="D1525" i="9"/>
  <c r="D1501" i="9"/>
  <c r="F1501" i="9"/>
  <c r="D1469" i="9"/>
  <c r="F1469" i="9"/>
  <c r="D1437" i="9"/>
  <c r="F1437" i="9"/>
  <c r="D1413" i="9"/>
  <c r="F1413" i="9"/>
  <c r="F1405" i="9"/>
  <c r="D1381" i="9"/>
  <c r="F1381" i="9"/>
  <c r="D1716" i="9"/>
  <c r="D1708" i="9"/>
  <c r="F1684" i="9"/>
  <c r="D1652" i="9"/>
  <c r="F1652" i="9"/>
  <c r="D1588" i="9"/>
  <c r="F1564" i="9"/>
  <c r="D1556" i="9"/>
  <c r="F1556" i="9"/>
  <c r="D1532" i="9"/>
  <c r="F1532" i="9"/>
  <c r="D1500" i="9"/>
  <c r="D1468" i="9"/>
  <c r="F1468" i="9"/>
  <c r="D1436" i="9"/>
  <c r="F1436" i="9"/>
  <c r="D1412" i="9"/>
  <c r="D1404" i="9"/>
  <c r="F1404" i="9"/>
  <c r="F1380" i="9"/>
  <c r="D1129" i="9"/>
  <c r="F1129" i="9"/>
  <c r="D250" i="9"/>
  <c r="F250" i="9"/>
  <c r="D1344" i="9"/>
  <c r="F1344" i="9"/>
  <c r="D1320" i="9"/>
  <c r="F1320" i="9"/>
  <c r="D1312" i="9"/>
  <c r="F1312" i="9"/>
  <c r="D1288" i="9"/>
  <c r="F1288" i="9"/>
  <c r="D1280" i="9"/>
  <c r="D1256" i="9"/>
  <c r="F1256" i="9"/>
  <c r="D1224" i="9"/>
  <c r="F1224" i="9"/>
  <c r="D1192" i="9"/>
  <c r="D1168" i="9"/>
  <c r="D1160" i="9"/>
  <c r="F1160" i="9"/>
  <c r="D226" i="9"/>
  <c r="F226" i="9"/>
  <c r="D98" i="9"/>
  <c r="F98" i="9"/>
  <c r="D1373" i="9"/>
  <c r="D1349" i="9"/>
  <c r="F1349" i="9"/>
  <c r="D1341" i="9"/>
  <c r="F1341" i="9"/>
  <c r="D1317" i="9"/>
  <c r="F1317" i="9"/>
  <c r="D1285" i="9"/>
  <c r="F1285" i="9"/>
  <c r="F1253" i="9"/>
  <c r="D1229" i="9"/>
  <c r="F1229" i="9"/>
  <c r="D1221" i="9"/>
  <c r="D1197" i="9"/>
  <c r="F1197" i="9"/>
  <c r="D1189" i="9"/>
  <c r="F1189" i="9"/>
  <c r="D1165" i="9"/>
  <c r="F1165" i="9"/>
  <c r="D1135" i="9"/>
  <c r="D530" i="9"/>
  <c r="F530" i="9"/>
  <c r="D402" i="9"/>
  <c r="F402" i="9"/>
  <c r="D554" i="9"/>
  <c r="F554" i="9"/>
  <c r="D42" i="9"/>
  <c r="F42" i="9"/>
  <c r="D1107" i="9"/>
  <c r="F1107" i="9"/>
  <c r="D1099" i="9"/>
  <c r="F1099" i="9"/>
  <c r="D1075" i="9"/>
  <c r="F1075" i="9"/>
  <c r="D1067" i="9"/>
  <c r="D1043" i="9"/>
  <c r="D1011" i="9"/>
  <c r="F1011" i="9"/>
  <c r="D979" i="9"/>
  <c r="F979" i="9"/>
  <c r="D955" i="9"/>
  <c r="F955" i="9"/>
  <c r="D947" i="9"/>
  <c r="F947" i="9"/>
  <c r="F923" i="9"/>
  <c r="D915" i="9"/>
  <c r="F915" i="9"/>
  <c r="D891" i="9"/>
  <c r="F891" i="9"/>
  <c r="D859" i="9"/>
  <c r="F827" i="9"/>
  <c r="D803" i="9"/>
  <c r="F803" i="9"/>
  <c r="D763" i="9"/>
  <c r="F763" i="9"/>
  <c r="D739" i="9"/>
  <c r="F739" i="9"/>
  <c r="D707" i="9"/>
  <c r="F707" i="9"/>
  <c r="D683" i="9"/>
  <c r="F683" i="9"/>
  <c r="F675" i="9"/>
  <c r="D316" i="9"/>
  <c r="F316" i="9"/>
  <c r="D284" i="9"/>
  <c r="F284" i="9"/>
  <c r="D252" i="9"/>
  <c r="D220" i="9"/>
  <c r="F220" i="9"/>
  <c r="D156" i="9"/>
  <c r="F156" i="9"/>
  <c r="D590" i="9"/>
  <c r="F590" i="9"/>
  <c r="F558" i="9"/>
  <c r="D526" i="9"/>
  <c r="F526" i="9"/>
  <c r="D494" i="9"/>
  <c r="F494" i="9"/>
  <c r="D462" i="9"/>
  <c r="F462" i="9"/>
  <c r="D398" i="9"/>
  <c r="F398" i="9"/>
  <c r="D1130" i="9"/>
  <c r="F1130" i="9"/>
  <c r="D1106" i="9"/>
  <c r="D1098" i="9"/>
  <c r="F1098" i="9"/>
  <c r="D1074" i="9"/>
  <c r="F1074" i="9"/>
  <c r="D1066" i="9"/>
  <c r="D1042" i="9"/>
  <c r="F1042" i="9"/>
  <c r="D1010" i="9"/>
  <c r="F1010" i="9"/>
  <c r="D826" i="9"/>
  <c r="F826" i="9"/>
  <c r="D802" i="9"/>
  <c r="F770" i="9"/>
  <c r="D762" i="9"/>
  <c r="F762" i="9"/>
  <c r="D738" i="9"/>
  <c r="D706" i="9"/>
  <c r="F706" i="9"/>
  <c r="F682" i="9"/>
  <c r="D674" i="9"/>
  <c r="F674" i="9"/>
  <c r="D376" i="9"/>
  <c r="F376" i="9"/>
  <c r="D344" i="9"/>
  <c r="F344" i="9"/>
  <c r="D312" i="9"/>
  <c r="F312" i="9"/>
  <c r="D280" i="9"/>
  <c r="F280" i="9"/>
  <c r="D216" i="9"/>
  <c r="F216" i="9"/>
  <c r="D645" i="9"/>
  <c r="F645" i="9"/>
  <c r="D461" i="9"/>
  <c r="F461" i="9"/>
  <c r="D429" i="9"/>
  <c r="F429" i="9"/>
  <c r="D405" i="9"/>
  <c r="F405" i="9"/>
  <c r="D397" i="9"/>
  <c r="F397" i="9"/>
  <c r="D373" i="9"/>
  <c r="F373" i="9"/>
  <c r="D341" i="9"/>
  <c r="F341" i="9"/>
  <c r="D317" i="9"/>
  <c r="F317" i="9"/>
  <c r="D309" i="9"/>
  <c r="F309" i="9"/>
  <c r="D285" i="9"/>
  <c r="D277" i="9"/>
  <c r="F277" i="9"/>
  <c r="D221" i="9"/>
  <c r="F221" i="9"/>
  <c r="D5" i="9"/>
  <c r="F5" i="9"/>
  <c r="E956" i="9"/>
  <c r="E407" i="9"/>
  <c r="E860" i="9"/>
  <c r="E342" i="9"/>
  <c r="E1591" i="9"/>
  <c r="E1438" i="9"/>
  <c r="E829" i="9"/>
  <c r="E1068" i="9"/>
  <c r="E1655" i="9"/>
  <c r="E1686" i="9"/>
  <c r="E1559" i="9"/>
  <c r="E647" i="9"/>
  <c r="E1159" i="9"/>
  <c r="E1494" i="9"/>
  <c r="E64" i="9"/>
  <c r="E1654" i="9"/>
  <c r="E893" i="9"/>
  <c r="E1711" i="9"/>
  <c r="E1223" i="9"/>
  <c r="E1162" i="9"/>
  <c r="E797" i="9"/>
  <c r="E1076" i="9"/>
  <c r="E1503" i="9"/>
  <c r="E1382" i="9"/>
  <c r="E925" i="9"/>
  <c r="E287" i="9"/>
  <c r="E1044" i="9"/>
  <c r="E130" i="9"/>
  <c r="E1133" i="9"/>
  <c r="E1374" i="9"/>
  <c r="E218" i="9"/>
  <c r="E1132" i="9"/>
  <c r="E1255" i="9"/>
  <c r="E1346" i="9"/>
  <c r="E586" i="9"/>
  <c r="E68" i="9"/>
  <c r="E278" i="9"/>
  <c r="E1647" i="9"/>
  <c r="E612" i="9"/>
  <c r="E740" i="9"/>
  <c r="E1319" i="9"/>
  <c r="E36" i="9"/>
  <c r="E1351" i="9"/>
  <c r="E1622" i="9"/>
  <c r="E1013" i="9"/>
  <c r="E1343" i="9"/>
  <c r="E1282" i="9"/>
  <c r="E917" i="9"/>
  <c r="E644" i="9"/>
  <c r="E4" i="9"/>
  <c r="E279" i="9"/>
  <c r="E1502" i="9"/>
  <c r="E741" i="9"/>
  <c r="E981" i="9"/>
  <c r="E1678" i="9"/>
  <c r="E551" i="9"/>
  <c r="E1258" i="9"/>
  <c r="E709" i="9"/>
  <c r="E1407" i="9"/>
  <c r="E1558" i="9"/>
  <c r="E677" i="9"/>
  <c r="D1637" i="9"/>
  <c r="E1717" i="9"/>
  <c r="E1621" i="9"/>
  <c r="D1731" i="9"/>
  <c r="D1723" i="9"/>
  <c r="E1723" i="9"/>
  <c r="D1699" i="9"/>
  <c r="D1691" i="9"/>
  <c r="E1691" i="9"/>
  <c r="D1675" i="9"/>
  <c r="D1667" i="9"/>
  <c r="D1659" i="9"/>
  <c r="E1659" i="9"/>
  <c r="D1643" i="9"/>
  <c r="D1635" i="9"/>
  <c r="D1627" i="9"/>
  <c r="E1627" i="9"/>
  <c r="D1603" i="9"/>
  <c r="D1579" i="9"/>
  <c r="D1571" i="9"/>
  <c r="E1571" i="9"/>
  <c r="D1547" i="9"/>
  <c r="D1539" i="9"/>
  <c r="D1523" i="9"/>
  <c r="D1515" i="9"/>
  <c r="D1507" i="9"/>
  <c r="E1507" i="9"/>
  <c r="D1491" i="9"/>
  <c r="D1483" i="9"/>
  <c r="D1475" i="9"/>
  <c r="E1475" i="9"/>
  <c r="D1459" i="9"/>
  <c r="D1451" i="9"/>
  <c r="D1443" i="9"/>
  <c r="E1443" i="9"/>
  <c r="D1427" i="9"/>
  <c r="D1419" i="9"/>
  <c r="E1419" i="9"/>
  <c r="D1395" i="9"/>
  <c r="D1387" i="9"/>
  <c r="E1387" i="9"/>
  <c r="E474" i="9"/>
  <c r="D442" i="9"/>
  <c r="E442" i="9"/>
  <c r="D1364" i="9"/>
  <c r="D1730" i="9"/>
  <c r="D1722" i="9"/>
  <c r="E1722" i="9"/>
  <c r="D1706" i="9"/>
  <c r="D1698" i="9"/>
  <c r="D1690" i="9"/>
  <c r="E1690" i="9"/>
  <c r="D1674" i="9"/>
  <c r="D1666" i="9"/>
  <c r="D1658" i="9"/>
  <c r="E1658" i="9"/>
  <c r="D1634" i="9"/>
  <c r="E1634" i="9"/>
  <c r="D1610" i="9"/>
  <c r="D1602" i="9"/>
  <c r="E1602" i="9"/>
  <c r="D1570" i="9"/>
  <c r="E1570" i="9"/>
  <c r="D1546" i="9"/>
  <c r="D1538" i="9"/>
  <c r="E1538" i="9"/>
  <c r="D1522" i="9"/>
  <c r="D1514" i="9"/>
  <c r="D1506" i="9"/>
  <c r="E1506" i="9"/>
  <c r="D1490" i="9"/>
  <c r="D1482" i="9"/>
  <c r="D1474" i="9"/>
  <c r="E1474" i="9"/>
  <c r="D1450" i="9"/>
  <c r="D1426" i="9"/>
  <c r="D1418" i="9"/>
  <c r="E1418" i="9"/>
  <c r="D1402" i="9"/>
  <c r="D1394" i="9"/>
  <c r="D1386" i="9"/>
  <c r="E1386" i="9"/>
  <c r="E1358" i="9"/>
  <c r="D410" i="9"/>
  <c r="E410" i="9"/>
  <c r="D1368" i="9"/>
  <c r="D634" i="9"/>
  <c r="D122" i="9"/>
  <c r="D1334" i="9"/>
  <c r="D1326" i="9"/>
  <c r="D1310" i="9"/>
  <c r="D1294" i="9"/>
  <c r="E1294" i="9"/>
  <c r="D1278" i="9"/>
  <c r="D1270" i="9"/>
  <c r="D1262" i="9"/>
  <c r="E1262" i="9"/>
  <c r="D1246" i="9"/>
  <c r="D1238" i="9"/>
  <c r="D1230" i="9"/>
  <c r="E1230" i="9"/>
  <c r="D1206" i="9"/>
  <c r="E1206" i="9"/>
  <c r="D1182" i="9"/>
  <c r="D1174" i="9"/>
  <c r="E1174" i="9"/>
  <c r="D1150" i="9"/>
  <c r="D1139" i="9"/>
  <c r="E1139" i="9"/>
  <c r="D578" i="9"/>
  <c r="D450" i="9"/>
  <c r="D322" i="9"/>
  <c r="E322" i="9"/>
  <c r="D1371" i="9"/>
  <c r="D1363" i="9"/>
  <c r="D1355" i="9"/>
  <c r="E1355" i="9"/>
  <c r="D1339" i="9"/>
  <c r="D1331" i="9"/>
  <c r="D1323" i="9"/>
  <c r="D1307" i="9"/>
  <c r="D1299" i="9"/>
  <c r="D1291" i="9"/>
  <c r="E1291" i="9"/>
  <c r="D1275" i="9"/>
  <c r="D1267" i="9"/>
  <c r="E1267" i="9"/>
  <c r="D1235" i="9"/>
  <c r="E1235" i="9"/>
  <c r="D1211" i="9"/>
  <c r="D1203" i="9"/>
  <c r="E1203" i="9"/>
  <c r="D1187" i="9"/>
  <c r="D1179" i="9"/>
  <c r="D1171" i="9"/>
  <c r="E1171" i="9"/>
  <c r="D1155" i="9"/>
  <c r="D1147" i="9"/>
  <c r="D626" i="9"/>
  <c r="E626" i="9"/>
  <c r="D242" i="9"/>
  <c r="D114" i="9"/>
  <c r="D394" i="9"/>
  <c r="D266" i="9"/>
  <c r="D138" i="9"/>
  <c r="D1121" i="9"/>
  <c r="D1113" i="9"/>
  <c r="E1113" i="9"/>
  <c r="D1089" i="9"/>
  <c r="D1081" i="9"/>
  <c r="E1081" i="9"/>
  <c r="D1065" i="9"/>
  <c r="D1057" i="9"/>
  <c r="D1049" i="9"/>
  <c r="E1049" i="9"/>
  <c r="D1033" i="9"/>
  <c r="D1025" i="9"/>
  <c r="E1025" i="9"/>
  <c r="D993" i="9"/>
  <c r="E993" i="9"/>
  <c r="D969" i="9"/>
  <c r="D961" i="9"/>
  <c r="E961" i="9"/>
  <c r="D945" i="9"/>
  <c r="D937" i="9"/>
  <c r="D929" i="9"/>
  <c r="E929" i="9"/>
  <c r="D913" i="9"/>
  <c r="D897" i="9"/>
  <c r="E897" i="9"/>
  <c r="D881" i="9"/>
  <c r="D865" i="9"/>
  <c r="E865" i="9"/>
  <c r="D849" i="9"/>
  <c r="D841" i="9"/>
  <c r="D817" i="9"/>
  <c r="D785" i="9"/>
  <c r="D777" i="9"/>
  <c r="E777" i="9"/>
  <c r="D761" i="9"/>
  <c r="D753" i="9"/>
  <c r="D745" i="9"/>
  <c r="E745" i="9"/>
  <c r="D729" i="9"/>
  <c r="D721" i="9"/>
  <c r="E713" i="9"/>
  <c r="D697" i="9"/>
  <c r="D689" i="9"/>
  <c r="E689" i="9"/>
  <c r="D665" i="9"/>
  <c r="D657" i="9"/>
  <c r="E657" i="9"/>
  <c r="D628" i="9"/>
  <c r="E628" i="9"/>
  <c r="D564" i="9"/>
  <c r="E564" i="9"/>
  <c r="E532" i="9"/>
  <c r="D500" i="9"/>
  <c r="E500" i="9"/>
  <c r="D212" i="9"/>
  <c r="D180" i="9"/>
  <c r="D148" i="9"/>
  <c r="D116" i="9"/>
  <c r="D84" i="9"/>
  <c r="D52" i="9"/>
  <c r="D20" i="9"/>
  <c r="E20" i="9"/>
  <c r="D518" i="9"/>
  <c r="D486" i="9"/>
  <c r="D454" i="9"/>
  <c r="D390" i="9"/>
  <c r="D358" i="9"/>
  <c r="D326" i="9"/>
  <c r="E326" i="9"/>
  <c r="D294" i="9"/>
  <c r="E294" i="9"/>
  <c r="D262" i="9"/>
  <c r="E262" i="9"/>
  <c r="D230" i="9"/>
  <c r="E230" i="9"/>
  <c r="D166" i="9"/>
  <c r="E166" i="9"/>
  <c r="D1120" i="9"/>
  <c r="D1112" i="9"/>
  <c r="E1112" i="9"/>
  <c r="D1096" i="9"/>
  <c r="D1088" i="9"/>
  <c r="D1080" i="9"/>
  <c r="E1080" i="9"/>
  <c r="D1064" i="9"/>
  <c r="D1056" i="9"/>
  <c r="E1056" i="9"/>
  <c r="D1032" i="9"/>
  <c r="D1024" i="9"/>
  <c r="E1024" i="9"/>
  <c r="D944" i="9"/>
  <c r="D936" i="9"/>
  <c r="E928" i="9"/>
  <c r="D912" i="9"/>
  <c r="D896" i="9"/>
  <c r="E896" i="9"/>
  <c r="D872" i="9"/>
  <c r="E872" i="9"/>
  <c r="D848" i="9"/>
  <c r="D840" i="9"/>
  <c r="E840" i="9"/>
  <c r="D792" i="9"/>
  <c r="D776" i="9"/>
  <c r="E776" i="9"/>
  <c r="D760" i="9"/>
  <c r="D752" i="9"/>
  <c r="D744" i="9"/>
  <c r="E744" i="9"/>
  <c r="D728" i="9"/>
  <c r="D720" i="9"/>
  <c r="D712" i="9"/>
  <c r="E712" i="9"/>
  <c r="D696" i="9"/>
  <c r="D688" i="9"/>
  <c r="E688" i="9"/>
  <c r="D672" i="9"/>
  <c r="D664" i="9"/>
  <c r="D656" i="9"/>
  <c r="E656" i="9"/>
  <c r="D304" i="9"/>
  <c r="D112" i="9"/>
  <c r="D48" i="9"/>
  <c r="E48" i="9"/>
  <c r="D16" i="9"/>
  <c r="E16" i="9"/>
  <c r="E1616" i="9"/>
  <c r="D627" i="9"/>
  <c r="E627" i="9"/>
  <c r="D571" i="9"/>
  <c r="D563" i="9"/>
  <c r="E563" i="9"/>
  <c r="D515" i="9"/>
  <c r="D443" i="9"/>
  <c r="E443" i="9"/>
  <c r="D419" i="9"/>
  <c r="D411" i="9"/>
  <c r="E411" i="9"/>
  <c r="D395" i="9"/>
  <c r="D387" i="9"/>
  <c r="D379" i="9"/>
  <c r="E379" i="9"/>
  <c r="D363" i="9"/>
  <c r="D355" i="9"/>
  <c r="D347" i="9"/>
  <c r="E347" i="9"/>
  <c r="D331" i="9"/>
  <c r="D323" i="9"/>
  <c r="E323" i="9"/>
  <c r="D307" i="9"/>
  <c r="D299" i="9"/>
  <c r="D291" i="9"/>
  <c r="E291" i="9"/>
  <c r="D275" i="9"/>
  <c r="D107" i="9"/>
  <c r="E107" i="9"/>
  <c r="D75" i="9"/>
  <c r="E75" i="9"/>
  <c r="D59" i="9"/>
  <c r="D43" i="9"/>
  <c r="E43" i="9"/>
  <c r="D27" i="9"/>
  <c r="D19" i="9"/>
  <c r="E19" i="9"/>
  <c r="E1707" i="9"/>
  <c r="E1219" i="9"/>
  <c r="E823" i="9"/>
  <c r="E1554" i="9"/>
  <c r="E1038" i="9"/>
  <c r="E1677" i="9"/>
  <c r="E1097" i="9"/>
  <c r="E673" i="9"/>
  <c r="E397" i="9"/>
  <c r="E216" i="9"/>
  <c r="E367" i="9"/>
  <c r="E70" i="9"/>
  <c r="E1592" i="9"/>
  <c r="E1348" i="9"/>
  <c r="E1439" i="9"/>
  <c r="E983" i="9"/>
  <c r="E1470" i="9"/>
  <c r="E1134" i="9"/>
  <c r="E1653" i="9"/>
  <c r="E1073" i="9"/>
  <c r="E769" i="9"/>
  <c r="E100" i="9"/>
  <c r="E315" i="9"/>
  <c r="E796" i="9"/>
  <c r="E704" i="9"/>
  <c r="E676" i="9"/>
  <c r="E1435" i="9"/>
  <c r="E979" i="9"/>
  <c r="E1710" i="9"/>
  <c r="E1222" i="9"/>
  <c r="E826" i="9"/>
  <c r="E1253" i="9"/>
  <c r="E949" i="9"/>
  <c r="E339" i="9"/>
  <c r="D1661" i="9"/>
  <c r="E1661" i="9"/>
  <c r="E1685" i="9"/>
  <c r="D1737" i="9"/>
  <c r="D1729" i="9"/>
  <c r="D1721" i="9"/>
  <c r="E1721" i="9"/>
  <c r="D1705" i="9"/>
  <c r="D1697" i="9"/>
  <c r="D1689" i="9"/>
  <c r="E1689" i="9"/>
  <c r="D1673" i="9"/>
  <c r="D1657" i="9"/>
  <c r="E1657" i="9"/>
  <c r="D1641" i="9"/>
  <c r="D1633" i="9"/>
  <c r="E1633" i="9"/>
  <c r="D1609" i="9"/>
  <c r="D1601" i="9"/>
  <c r="E1601" i="9"/>
  <c r="D1577" i="9"/>
  <c r="D1569" i="9"/>
  <c r="E1569" i="9"/>
  <c r="D1553" i="9"/>
  <c r="D1545" i="9"/>
  <c r="D1537" i="9"/>
  <c r="E1537" i="9"/>
  <c r="D1521" i="9"/>
  <c r="D1513" i="9"/>
  <c r="D1505" i="9"/>
  <c r="E1505" i="9"/>
  <c r="D1489" i="9"/>
  <c r="D1481" i="9"/>
  <c r="E1481" i="9"/>
  <c r="D1457" i="9"/>
  <c r="D1449" i="9"/>
  <c r="E1449" i="9"/>
  <c r="D1425" i="9"/>
  <c r="D1417" i="9"/>
  <c r="E1417" i="9"/>
  <c r="D1401" i="9"/>
  <c r="D1393" i="9"/>
  <c r="D1385" i="9"/>
  <c r="E1385" i="9"/>
  <c r="D1354" i="9"/>
  <c r="E1354" i="9"/>
  <c r="D1356" i="9"/>
  <c r="E1356" i="9"/>
  <c r="D1736" i="9"/>
  <c r="D1728" i="9"/>
  <c r="D1720" i="9"/>
  <c r="E1720" i="9"/>
  <c r="D1704" i="9"/>
  <c r="D1696" i="9"/>
  <c r="D1688" i="9"/>
  <c r="E1688" i="9"/>
  <c r="D1672" i="9"/>
  <c r="D1664" i="9"/>
  <c r="E1664" i="9"/>
  <c r="D1640" i="9"/>
  <c r="D1632" i="9"/>
  <c r="E1632" i="9"/>
  <c r="D1608" i="9"/>
  <c r="D1600" i="9"/>
  <c r="E1600" i="9"/>
  <c r="D1584" i="9"/>
  <c r="D1576" i="9"/>
  <c r="D1568" i="9"/>
  <c r="E1568" i="9"/>
  <c r="D1552" i="9"/>
  <c r="D1544" i="9"/>
  <c r="D1536" i="9"/>
  <c r="E1536" i="9"/>
  <c r="D1520" i="9"/>
  <c r="D1512" i="9"/>
  <c r="D1504" i="9"/>
  <c r="E1504" i="9"/>
  <c r="D1488" i="9"/>
  <c r="D1480" i="9"/>
  <c r="E1480" i="9"/>
  <c r="D1456" i="9"/>
  <c r="D1448" i="9"/>
  <c r="E1448" i="9"/>
  <c r="D1424" i="9"/>
  <c r="D1416" i="9"/>
  <c r="E1416" i="9"/>
  <c r="D1400" i="9"/>
  <c r="D1392" i="9"/>
  <c r="D1384" i="9"/>
  <c r="E1384" i="9"/>
  <c r="D1360" i="9"/>
  <c r="D506" i="9"/>
  <c r="E506" i="9"/>
  <c r="D1340" i="9"/>
  <c r="D1332" i="9"/>
  <c r="D1324" i="9"/>
  <c r="E1324" i="9"/>
  <c r="D1308" i="9"/>
  <c r="D1300" i="9"/>
  <c r="D1292" i="9"/>
  <c r="E1292" i="9"/>
  <c r="D1276" i="9"/>
  <c r="D1268" i="9"/>
  <c r="E1268" i="9"/>
  <c r="D1244" i="9"/>
  <c r="D1236" i="9"/>
  <c r="E1236" i="9"/>
  <c r="D1212" i="9"/>
  <c r="D1204" i="9"/>
  <c r="E1204" i="9"/>
  <c r="D1180" i="9"/>
  <c r="D1172" i="9"/>
  <c r="E1172" i="9"/>
  <c r="D1156" i="9"/>
  <c r="D1148" i="9"/>
  <c r="D546" i="9"/>
  <c r="D418" i="9"/>
  <c r="D290" i="9"/>
  <c r="E290" i="9"/>
  <c r="D1369" i="9"/>
  <c r="D1361" i="9"/>
  <c r="D1353" i="9"/>
  <c r="E1353" i="9"/>
  <c r="D1337" i="9"/>
  <c r="D1329" i="9"/>
  <c r="E1329" i="9"/>
  <c r="D1305" i="9"/>
  <c r="D1297" i="9"/>
  <c r="E1297" i="9"/>
  <c r="D1273" i="9"/>
  <c r="D1265" i="9"/>
  <c r="E1265" i="9"/>
  <c r="D1249" i="9"/>
  <c r="D1241" i="9"/>
  <c r="D1233" i="9"/>
  <c r="E1233" i="9"/>
  <c r="D1217" i="9"/>
  <c r="D1209" i="9"/>
  <c r="D1201" i="9"/>
  <c r="E1201" i="9"/>
  <c r="D1185" i="9"/>
  <c r="D1177" i="9"/>
  <c r="D1169" i="9"/>
  <c r="E1169" i="9"/>
  <c r="D1153" i="9"/>
  <c r="D1145" i="9"/>
  <c r="E1145" i="9"/>
  <c r="D594" i="9"/>
  <c r="E594" i="9"/>
  <c r="D210" i="9"/>
  <c r="D82" i="9"/>
  <c r="D362" i="9"/>
  <c r="D234" i="9"/>
  <c r="E234" i="9"/>
  <c r="D106" i="9"/>
  <c r="E106" i="9"/>
  <c r="D1119" i="9"/>
  <c r="D1111" i="9"/>
  <c r="E1111" i="9"/>
  <c r="D1095" i="9"/>
  <c r="D1087" i="9"/>
  <c r="D1079" i="9"/>
  <c r="E1079" i="9"/>
  <c r="D1063" i="9"/>
  <c r="D1055" i="9"/>
  <c r="E1055" i="9"/>
  <c r="D1031" i="9"/>
  <c r="D1023" i="9"/>
  <c r="E1023" i="9"/>
  <c r="D999" i="9"/>
  <c r="D991" i="9"/>
  <c r="E991" i="9"/>
  <c r="D967" i="9"/>
  <c r="D959" i="9"/>
  <c r="E959" i="9"/>
  <c r="D943" i="9"/>
  <c r="D935" i="9"/>
  <c r="D927" i="9"/>
  <c r="E927" i="9"/>
  <c r="D911" i="9"/>
  <c r="D903" i="9"/>
  <c r="E903" i="9"/>
  <c r="D879" i="9"/>
  <c r="D871" i="9"/>
  <c r="E871" i="9"/>
  <c r="D847" i="9"/>
  <c r="D839" i="9"/>
  <c r="E839" i="9"/>
  <c r="D815" i="9"/>
  <c r="D807" i="9"/>
  <c r="E807" i="9"/>
  <c r="D791" i="9"/>
  <c r="D775" i="9"/>
  <c r="E775" i="9"/>
  <c r="D759" i="9"/>
  <c r="D751" i="9"/>
  <c r="D743" i="9"/>
  <c r="E743" i="9"/>
  <c r="D727" i="9"/>
  <c r="D719" i="9"/>
  <c r="E719" i="9"/>
  <c r="D695" i="9"/>
  <c r="D687" i="9"/>
  <c r="E687" i="9"/>
  <c r="D671" i="9"/>
  <c r="D663" i="9"/>
  <c r="D396" i="9"/>
  <c r="D364" i="9"/>
  <c r="D332" i="9"/>
  <c r="D300" i="9"/>
  <c r="D268" i="9"/>
  <c r="D140" i="9"/>
  <c r="E140" i="9"/>
  <c r="D108" i="9"/>
  <c r="E108" i="9"/>
  <c r="D44" i="9"/>
  <c r="E44" i="9"/>
  <c r="D606" i="9"/>
  <c r="D574" i="9"/>
  <c r="D510" i="9"/>
  <c r="D446" i="9"/>
  <c r="E446" i="9"/>
  <c r="D414" i="9"/>
  <c r="E414" i="9"/>
  <c r="D382" i="9"/>
  <c r="E382" i="9"/>
  <c r="D350" i="9"/>
  <c r="E350" i="9"/>
  <c r="D62" i="9"/>
  <c r="D30" i="9"/>
  <c r="D1142" i="9"/>
  <c r="E1142" i="9"/>
  <c r="D1126" i="9"/>
  <c r="D1118" i="9"/>
  <c r="D1110" i="9"/>
  <c r="E1110" i="9"/>
  <c r="D1094" i="9"/>
  <c r="D1086" i="9"/>
  <c r="D1078" i="9"/>
  <c r="E1078" i="9"/>
  <c r="D1062" i="9"/>
  <c r="D1054" i="9"/>
  <c r="E1054" i="9"/>
  <c r="D1030" i="9"/>
  <c r="D1022" i="9"/>
  <c r="E1022" i="9"/>
  <c r="D1006" i="9"/>
  <c r="D998" i="9"/>
  <c r="D990" i="9"/>
  <c r="E990" i="9"/>
  <c r="D934" i="9"/>
  <c r="D926" i="9"/>
  <c r="E926" i="9"/>
  <c r="D878" i="9"/>
  <c r="D846" i="9"/>
  <c r="D838" i="9"/>
  <c r="E838" i="9"/>
  <c r="D822" i="9"/>
  <c r="D814" i="9"/>
  <c r="D806" i="9"/>
  <c r="E806" i="9"/>
  <c r="D790" i="9"/>
  <c r="D782" i="9"/>
  <c r="D774" i="9"/>
  <c r="E774" i="9"/>
  <c r="D758" i="9"/>
  <c r="D750" i="9"/>
  <c r="E750" i="9"/>
  <c r="D726" i="9"/>
  <c r="D718" i="9"/>
  <c r="E718" i="9"/>
  <c r="D694" i="9"/>
  <c r="D686" i="9"/>
  <c r="E686" i="9"/>
  <c r="D670" i="9"/>
  <c r="D662" i="9"/>
  <c r="D424" i="9"/>
  <c r="D392" i="9"/>
  <c r="D360" i="9"/>
  <c r="D328" i="9"/>
  <c r="D296" i="9"/>
  <c r="D104" i="9"/>
  <c r="E104" i="9"/>
  <c r="D473" i="9"/>
  <c r="E473" i="9"/>
  <c r="D457" i="9"/>
  <c r="D417" i="9"/>
  <c r="D409" i="9"/>
  <c r="E409" i="9"/>
  <c r="D393" i="9"/>
  <c r="D385" i="9"/>
  <c r="E385" i="9"/>
  <c r="D361" i="9"/>
  <c r="D353" i="9"/>
  <c r="E353" i="9"/>
  <c r="D329" i="9"/>
  <c r="D321" i="9"/>
  <c r="E321" i="9"/>
  <c r="D305" i="9"/>
  <c r="D297" i="9"/>
  <c r="D289" i="9"/>
  <c r="E289" i="9"/>
  <c r="D265" i="9"/>
  <c r="D233" i="9"/>
  <c r="E233" i="9"/>
  <c r="D209" i="9"/>
  <c r="D121" i="9"/>
  <c r="D89" i="9"/>
  <c r="D81" i="9"/>
  <c r="E81" i="9"/>
  <c r="D57" i="9"/>
  <c r="D17" i="9"/>
  <c r="E17" i="9"/>
  <c r="E2" i="9"/>
  <c r="E1463" i="9"/>
  <c r="E1127" i="9"/>
  <c r="E642" i="9"/>
  <c r="E1250" i="9"/>
  <c r="E1585" i="9"/>
  <c r="E885" i="9"/>
  <c r="E458" i="9"/>
  <c r="E277" i="9"/>
  <c r="E428" i="9"/>
  <c r="E1500" i="9"/>
  <c r="E680" i="9"/>
  <c r="E708" i="9"/>
  <c r="E1379" i="9"/>
  <c r="E739" i="9"/>
  <c r="E1410" i="9"/>
  <c r="E1014" i="9"/>
  <c r="E1561" i="9"/>
  <c r="E1045" i="9"/>
  <c r="E618" i="9"/>
  <c r="E404" i="9"/>
  <c r="E1680" i="9"/>
  <c r="E1496" i="9"/>
  <c r="E614" i="9"/>
  <c r="E1375" i="9"/>
  <c r="E735" i="9"/>
  <c r="E1466" i="9"/>
  <c r="E1130" i="9"/>
  <c r="E158" i="9"/>
  <c r="E1161" i="9"/>
  <c r="E857" i="9"/>
  <c r="E461" i="9"/>
  <c r="E492" i="9"/>
  <c r="E96" i="9"/>
  <c r="E311" i="9"/>
  <c r="E1709" i="9"/>
  <c r="E1525" i="9"/>
  <c r="E1589" i="9"/>
  <c r="D1735" i="9"/>
  <c r="D1727" i="9"/>
  <c r="D1719" i="9"/>
  <c r="E1719" i="9"/>
  <c r="D1671" i="9"/>
  <c r="D1663" i="9"/>
  <c r="E1663" i="9"/>
  <c r="D1639" i="9"/>
  <c r="D1631" i="9"/>
  <c r="E1631" i="9"/>
  <c r="D1615" i="9"/>
  <c r="D1607" i="9"/>
  <c r="D1599" i="9"/>
  <c r="E1599" i="9"/>
  <c r="D1583" i="9"/>
  <c r="D1575" i="9"/>
  <c r="D1567" i="9"/>
  <c r="E1567" i="9"/>
  <c r="D1551" i="9"/>
  <c r="D1543" i="9"/>
  <c r="D1535" i="9"/>
  <c r="E1535" i="9"/>
  <c r="D1519" i="9"/>
  <c r="D1511" i="9"/>
  <c r="E1511" i="9"/>
  <c r="D1487" i="9"/>
  <c r="D1479" i="9"/>
  <c r="E1479" i="9"/>
  <c r="D1455" i="9"/>
  <c r="D1447" i="9"/>
  <c r="E1447" i="9"/>
  <c r="D1431" i="9"/>
  <c r="D1423" i="9"/>
  <c r="D1415" i="9"/>
  <c r="E1415" i="9"/>
  <c r="D1399" i="9"/>
  <c r="D1391" i="9"/>
  <c r="D1383" i="9"/>
  <c r="E1383" i="9"/>
  <c r="D1141" i="9"/>
  <c r="E1141" i="9"/>
  <c r="D1734" i="9"/>
  <c r="D1726" i="9"/>
  <c r="D1718" i="9"/>
  <c r="E1718" i="9"/>
  <c r="D1702" i="9"/>
  <c r="D1694" i="9"/>
  <c r="E1694" i="9"/>
  <c r="D1670" i="9"/>
  <c r="D1662" i="9"/>
  <c r="E1662" i="9"/>
  <c r="D1638" i="9"/>
  <c r="D1630" i="9"/>
  <c r="E1630" i="9"/>
  <c r="D1614" i="9"/>
  <c r="D1606" i="9"/>
  <c r="D1598" i="9"/>
  <c r="E1598" i="9"/>
  <c r="D1582" i="9"/>
  <c r="D1574" i="9"/>
  <c r="D1566" i="9"/>
  <c r="E1566" i="9"/>
  <c r="D1542" i="9"/>
  <c r="E1542" i="9"/>
  <c r="D1518" i="9"/>
  <c r="D1510" i="9"/>
  <c r="E1510" i="9"/>
  <c r="D1486" i="9"/>
  <c r="D1478" i="9"/>
  <c r="E1478" i="9"/>
  <c r="D1462" i="9"/>
  <c r="D1454" i="9"/>
  <c r="E1446" i="9"/>
  <c r="D1430" i="9"/>
  <c r="D1422" i="9"/>
  <c r="D1414" i="9"/>
  <c r="E1414" i="9"/>
  <c r="D1398" i="9"/>
  <c r="D1390" i="9"/>
  <c r="E1390" i="9"/>
  <c r="D154" i="9"/>
  <c r="D1352" i="9"/>
  <c r="E1352" i="9"/>
  <c r="D378" i="9"/>
  <c r="E378" i="9"/>
  <c r="D1338" i="9"/>
  <c r="D1330" i="9"/>
  <c r="D1322" i="9"/>
  <c r="E1322" i="9"/>
  <c r="D1306" i="9"/>
  <c r="D1298" i="9"/>
  <c r="E1298" i="9"/>
  <c r="D1274" i="9"/>
  <c r="D1266" i="9"/>
  <c r="E1266" i="9"/>
  <c r="D1242" i="9"/>
  <c r="D1234" i="9"/>
  <c r="E1234" i="9"/>
  <c r="D1218" i="9"/>
  <c r="D1210" i="9"/>
  <c r="D1202" i="9"/>
  <c r="E1202" i="9"/>
  <c r="D1186" i="9"/>
  <c r="D1178" i="9"/>
  <c r="D1170" i="9"/>
  <c r="E1170" i="9"/>
  <c r="D1154" i="9"/>
  <c r="D1146" i="9"/>
  <c r="D514" i="9"/>
  <c r="D386" i="9"/>
  <c r="D258" i="9"/>
  <c r="E258" i="9"/>
  <c r="D1367" i="9"/>
  <c r="D1359" i="9"/>
  <c r="E1359" i="9"/>
  <c r="D1335" i="9"/>
  <c r="D1327" i="9"/>
  <c r="E1327" i="9"/>
  <c r="D1303" i="9"/>
  <c r="D1295" i="9"/>
  <c r="E1295" i="9"/>
  <c r="D1279" i="9"/>
  <c r="D1271" i="9"/>
  <c r="D1263" i="9"/>
  <c r="E1263" i="9"/>
  <c r="D1247" i="9"/>
  <c r="D1239" i="9"/>
  <c r="D1231" i="9"/>
  <c r="E1231" i="9"/>
  <c r="D1215" i="9"/>
  <c r="D1207" i="9"/>
  <c r="D1199" i="9"/>
  <c r="E1199" i="9"/>
  <c r="D1183" i="9"/>
  <c r="D1175" i="9"/>
  <c r="E1175" i="9"/>
  <c r="D1151" i="9"/>
  <c r="D1143" i="9"/>
  <c r="E1143" i="9"/>
  <c r="D562" i="9"/>
  <c r="E562" i="9"/>
  <c r="D306" i="9"/>
  <c r="D178" i="9"/>
  <c r="D50" i="9"/>
  <c r="E50" i="9"/>
  <c r="D330" i="9"/>
  <c r="D202" i="9"/>
  <c r="E202" i="9"/>
  <c r="D74" i="9"/>
  <c r="E74" i="9"/>
  <c r="D1125" i="9"/>
  <c r="D1117" i="9"/>
  <c r="D1109" i="9"/>
  <c r="E1109" i="9"/>
  <c r="D1093" i="9"/>
  <c r="D1085" i="9"/>
  <c r="D1077" i="9"/>
  <c r="E1077" i="9"/>
  <c r="D1061" i="9"/>
  <c r="D1053" i="9"/>
  <c r="E1053" i="9"/>
  <c r="D1037" i="9"/>
  <c r="D1029" i="9"/>
  <c r="D1021" i="9"/>
  <c r="E1021" i="9"/>
  <c r="D1005" i="9"/>
  <c r="D997" i="9"/>
  <c r="D973" i="9"/>
  <c r="D957" i="9"/>
  <c r="E957" i="9"/>
  <c r="D941" i="9"/>
  <c r="D933" i="9"/>
  <c r="E933" i="9"/>
  <c r="D909" i="9"/>
  <c r="D901" i="9"/>
  <c r="E901" i="9"/>
  <c r="D877" i="9"/>
  <c r="D869" i="9"/>
  <c r="E869" i="9"/>
  <c r="D853" i="9"/>
  <c r="D845" i="9"/>
  <c r="D837" i="9"/>
  <c r="E837" i="9"/>
  <c r="D821" i="9"/>
  <c r="D813" i="9"/>
  <c r="D805" i="9"/>
  <c r="E805" i="9"/>
  <c r="D789" i="9"/>
  <c r="D781" i="9"/>
  <c r="D773" i="9"/>
  <c r="E773" i="9"/>
  <c r="D757" i="9"/>
  <c r="D749" i="9"/>
  <c r="E749" i="9"/>
  <c r="D725" i="9"/>
  <c r="D717" i="9"/>
  <c r="E717" i="9"/>
  <c r="D693" i="9"/>
  <c r="D685" i="9"/>
  <c r="E685" i="9"/>
  <c r="D669" i="9"/>
  <c r="D661" i="9"/>
  <c r="D580" i="9"/>
  <c r="D548" i="9"/>
  <c r="D484" i="9"/>
  <c r="D452" i="9"/>
  <c r="D420" i="9"/>
  <c r="D388" i="9"/>
  <c r="D356" i="9"/>
  <c r="D324" i="9"/>
  <c r="E324" i="9"/>
  <c r="D292" i="9"/>
  <c r="E292" i="9"/>
  <c r="D260" i="9"/>
  <c r="E260" i="9"/>
  <c r="D228" i="9"/>
  <c r="E228" i="9"/>
  <c r="D196" i="9"/>
  <c r="E196" i="9"/>
  <c r="D630" i="9"/>
  <c r="D470" i="9"/>
  <c r="E470" i="9"/>
  <c r="D150" i="9"/>
  <c r="D118" i="9"/>
  <c r="D86" i="9"/>
  <c r="D54" i="9"/>
  <c r="D22" i="9"/>
  <c r="D1140" i="9"/>
  <c r="E1140" i="9"/>
  <c r="D1124" i="9"/>
  <c r="D1116" i="9"/>
  <c r="D1108" i="9"/>
  <c r="E1108" i="9"/>
  <c r="D1092" i="9"/>
  <c r="D1084" i="9"/>
  <c r="E1084" i="9"/>
  <c r="D1060" i="9"/>
  <c r="D1052" i="9"/>
  <c r="E1052" i="9"/>
  <c r="D1036" i="9"/>
  <c r="D1028" i="9"/>
  <c r="D1020" i="9"/>
  <c r="E1020" i="9"/>
  <c r="D820" i="9"/>
  <c r="D812" i="9"/>
  <c r="D804" i="9"/>
  <c r="E804" i="9"/>
  <c r="D788" i="9"/>
  <c r="D780" i="9"/>
  <c r="E780" i="9"/>
  <c r="D756" i="9"/>
  <c r="D748" i="9"/>
  <c r="E748" i="9"/>
  <c r="D724" i="9"/>
  <c r="D716" i="9"/>
  <c r="E716" i="9"/>
  <c r="D700" i="9"/>
  <c r="D692" i="9"/>
  <c r="D684" i="9"/>
  <c r="E684" i="9"/>
  <c r="D668" i="9"/>
  <c r="D660" i="9"/>
  <c r="E660" i="9"/>
  <c r="D544" i="9"/>
  <c r="D512" i="9"/>
  <c r="D480" i="9"/>
  <c r="D448" i="9"/>
  <c r="D384" i="9"/>
  <c r="E384" i="9"/>
  <c r="D352" i="9"/>
  <c r="E352" i="9"/>
  <c r="D320" i="9"/>
  <c r="E320" i="9"/>
  <c r="D288" i="9"/>
  <c r="E288" i="9"/>
  <c r="E1372" i="9"/>
  <c r="D655" i="9"/>
  <c r="E655" i="9"/>
  <c r="D607" i="9"/>
  <c r="D543" i="9"/>
  <c r="D487" i="9"/>
  <c r="D479" i="9"/>
  <c r="D455" i="9"/>
  <c r="D447" i="9"/>
  <c r="D439" i="9"/>
  <c r="E439" i="9"/>
  <c r="D391" i="9"/>
  <c r="D383" i="9"/>
  <c r="E383" i="9"/>
  <c r="D359" i="9"/>
  <c r="D351" i="9"/>
  <c r="E351" i="9"/>
  <c r="D335" i="9"/>
  <c r="D327" i="9"/>
  <c r="D319" i="9"/>
  <c r="E319" i="9"/>
  <c r="D303" i="9"/>
  <c r="D295" i="9"/>
  <c r="E295" i="9"/>
  <c r="D183" i="9"/>
  <c r="D135" i="9"/>
  <c r="E135" i="9"/>
  <c r="D119" i="9"/>
  <c r="D111" i="9"/>
  <c r="E111" i="9"/>
  <c r="D87" i="9"/>
  <c r="D31" i="9"/>
  <c r="D15" i="9"/>
  <c r="E15" i="9"/>
  <c r="E1280" i="9"/>
  <c r="E1188" i="9"/>
  <c r="E1403" i="9"/>
  <c r="E1007" i="9"/>
  <c r="E1158" i="9"/>
  <c r="E1493" i="9"/>
  <c r="E793" i="9"/>
  <c r="E336" i="9"/>
  <c r="E63" i="9"/>
  <c r="E1104" i="9"/>
  <c r="E374" i="9"/>
  <c r="E1623" i="9"/>
  <c r="E1287" i="9"/>
  <c r="E162" i="9"/>
  <c r="E1318" i="9"/>
  <c r="E1257" i="9"/>
  <c r="E649" i="9"/>
  <c r="E284" i="9"/>
  <c r="E435" i="9"/>
  <c r="E1100" i="9"/>
  <c r="E888" i="9"/>
  <c r="E1619" i="9"/>
  <c r="E1283" i="9"/>
  <c r="E370" i="9"/>
  <c r="E1406" i="9"/>
  <c r="E1010" i="9"/>
  <c r="E1649" i="9"/>
  <c r="E1069" i="9"/>
  <c r="E765" i="9"/>
  <c r="E400" i="9"/>
  <c r="D1733" i="9"/>
  <c r="D1725" i="9"/>
  <c r="E1725" i="9"/>
  <c r="D1701" i="9"/>
  <c r="D1693" i="9"/>
  <c r="E1693" i="9"/>
  <c r="D1669" i="9"/>
  <c r="D1645" i="9"/>
  <c r="E1629" i="9"/>
  <c r="D1613" i="9"/>
  <c r="D1605" i="9"/>
  <c r="D1597" i="9"/>
  <c r="E1597" i="9"/>
  <c r="D1581" i="9"/>
  <c r="D1573" i="9"/>
  <c r="D1565" i="9"/>
  <c r="E1565" i="9"/>
  <c r="D1549" i="9"/>
  <c r="D1541" i="9"/>
  <c r="E1541" i="9"/>
  <c r="D1517" i="9"/>
  <c r="D1509" i="9"/>
  <c r="E1509" i="9"/>
  <c r="D1485" i="9"/>
  <c r="D1477" i="9"/>
  <c r="E1477" i="9"/>
  <c r="D1461" i="9"/>
  <c r="D1453" i="9"/>
  <c r="D1445" i="9"/>
  <c r="E1445" i="9"/>
  <c r="D1429" i="9"/>
  <c r="D1421" i="9"/>
  <c r="E1421" i="9"/>
  <c r="D1397" i="9"/>
  <c r="D1389" i="9"/>
  <c r="E1389" i="9"/>
  <c r="D1370" i="9"/>
  <c r="D602" i="9"/>
  <c r="D90" i="9"/>
  <c r="D570" i="9"/>
  <c r="D58" i="9"/>
  <c r="D1732" i="9"/>
  <c r="D1724" i="9"/>
  <c r="E1724" i="9"/>
  <c r="D1700" i="9"/>
  <c r="D1692" i="9"/>
  <c r="E1692" i="9"/>
  <c r="D1676" i="9"/>
  <c r="D1668" i="9"/>
  <c r="D1660" i="9"/>
  <c r="E1660" i="9"/>
  <c r="D1644" i="9"/>
  <c r="D1636" i="9"/>
  <c r="D1628" i="9"/>
  <c r="E1628" i="9"/>
  <c r="D1612" i="9"/>
  <c r="D1604" i="9"/>
  <c r="D1596" i="9"/>
  <c r="E1596" i="9"/>
  <c r="D1580" i="9"/>
  <c r="D1572" i="9"/>
  <c r="E1572" i="9"/>
  <c r="D1548" i="9"/>
  <c r="D1540" i="9"/>
  <c r="E1540" i="9"/>
  <c r="D1516" i="9"/>
  <c r="D1508" i="9"/>
  <c r="E1508" i="9"/>
  <c r="D1492" i="9"/>
  <c r="D1484" i="9"/>
  <c r="D1476" i="9"/>
  <c r="E1476" i="9"/>
  <c r="D1460" i="9"/>
  <c r="D1452" i="9"/>
  <c r="D1444" i="9"/>
  <c r="E1444" i="9"/>
  <c r="D1428" i="9"/>
  <c r="D1420" i="9"/>
  <c r="E1420" i="9"/>
  <c r="D1396" i="9"/>
  <c r="D1388" i="9"/>
  <c r="E1388" i="9"/>
  <c r="D1366" i="9"/>
  <c r="D538" i="9"/>
  <c r="E538" i="9"/>
  <c r="D26" i="9"/>
  <c r="D1336" i="9"/>
  <c r="D1328" i="9"/>
  <c r="E1328" i="9"/>
  <c r="D1304" i="9"/>
  <c r="D1296" i="9"/>
  <c r="E1296" i="9"/>
  <c r="D1272" i="9"/>
  <c r="D1264" i="9"/>
  <c r="E1264" i="9"/>
  <c r="D1248" i="9"/>
  <c r="D1240" i="9"/>
  <c r="D1232" i="9"/>
  <c r="E1232" i="9"/>
  <c r="D1216" i="9"/>
  <c r="D1208" i="9"/>
  <c r="D1200" i="9"/>
  <c r="E1200" i="9"/>
  <c r="D1184" i="9"/>
  <c r="D1176" i="9"/>
  <c r="E1176" i="9"/>
  <c r="D1152" i="9"/>
  <c r="D1144" i="9"/>
  <c r="E1144" i="9"/>
  <c r="D610" i="9"/>
  <c r="D482" i="9"/>
  <c r="D354" i="9"/>
  <c r="E354" i="9"/>
  <c r="D1365" i="9"/>
  <c r="D1357" i="9"/>
  <c r="E1357" i="9"/>
  <c r="D1333" i="9"/>
  <c r="D1325" i="9"/>
  <c r="E1325" i="9"/>
  <c r="D1309" i="9"/>
  <c r="D1301" i="9"/>
  <c r="D1293" i="9"/>
  <c r="E1293" i="9"/>
  <c r="D1277" i="9"/>
  <c r="D1269" i="9"/>
  <c r="D1261" i="9"/>
  <c r="E1261" i="9"/>
  <c r="D1245" i="9"/>
  <c r="D1237" i="9"/>
  <c r="E1237" i="9"/>
  <c r="D1213" i="9"/>
  <c r="D1205" i="9"/>
  <c r="E1205" i="9"/>
  <c r="D1181" i="9"/>
  <c r="D1173" i="9"/>
  <c r="E1173" i="9"/>
  <c r="D1157" i="9"/>
  <c r="D1149" i="9"/>
  <c r="D274" i="9"/>
  <c r="D146" i="9"/>
  <c r="D18" i="9"/>
  <c r="E18" i="9"/>
  <c r="D426" i="9"/>
  <c r="D298" i="9"/>
  <c r="D170" i="9"/>
  <c r="E170" i="9"/>
  <c r="D1123" i="9"/>
  <c r="D1115" i="9"/>
  <c r="E1115" i="9"/>
  <c r="D1091" i="9"/>
  <c r="D1083" i="9"/>
  <c r="E1083" i="9"/>
  <c r="D1059" i="9"/>
  <c r="D1051" i="9"/>
  <c r="E1051" i="9"/>
  <c r="D1035" i="9"/>
  <c r="D1027" i="9"/>
  <c r="D1019" i="9"/>
  <c r="E1019" i="9"/>
  <c r="D1003" i="9"/>
  <c r="D995" i="9"/>
  <c r="D987" i="9"/>
  <c r="E987" i="9"/>
  <c r="D971" i="9"/>
  <c r="D963" i="9"/>
  <c r="E963" i="9"/>
  <c r="D931" i="9"/>
  <c r="E931" i="9"/>
  <c r="D907" i="9"/>
  <c r="D899" i="9"/>
  <c r="E899" i="9"/>
  <c r="D875" i="9"/>
  <c r="D867" i="9"/>
  <c r="E867" i="9"/>
  <c r="D843" i="9"/>
  <c r="D835" i="9"/>
  <c r="E835" i="9"/>
  <c r="D811" i="9"/>
  <c r="E811" i="9"/>
  <c r="D787" i="9"/>
  <c r="D779" i="9"/>
  <c r="E779" i="9"/>
  <c r="D755" i="9"/>
  <c r="D747" i="9"/>
  <c r="E747" i="9"/>
  <c r="D731" i="9"/>
  <c r="D723" i="9"/>
  <c r="D715" i="9"/>
  <c r="E715" i="9"/>
  <c r="D699" i="9"/>
  <c r="D691" i="9"/>
  <c r="E691" i="9"/>
  <c r="D667" i="9"/>
  <c r="D659" i="9"/>
  <c r="E659" i="9"/>
  <c r="D636" i="9"/>
  <c r="D604" i="9"/>
  <c r="D572" i="9"/>
  <c r="D540" i="9"/>
  <c r="D508" i="9"/>
  <c r="D476" i="9"/>
  <c r="E476" i="9"/>
  <c r="D444" i="9"/>
  <c r="E444" i="9"/>
  <c r="D412" i="9"/>
  <c r="E412" i="9"/>
  <c r="D380" i="9"/>
  <c r="E380" i="9"/>
  <c r="D348" i="9"/>
  <c r="E348" i="9"/>
  <c r="D92" i="9"/>
  <c r="D60" i="9"/>
  <c r="D28" i="9"/>
  <c r="D654" i="9"/>
  <c r="E654" i="9"/>
  <c r="D622" i="9"/>
  <c r="E622" i="9"/>
  <c r="D366" i="9"/>
  <c r="D334" i="9"/>
  <c r="D302" i="9"/>
  <c r="D270" i="9"/>
  <c r="D206" i="9"/>
  <c r="D174" i="9"/>
  <c r="D110" i="9"/>
  <c r="E110" i="9"/>
  <c r="D78" i="9"/>
  <c r="E78" i="9"/>
  <c r="D46" i="9"/>
  <c r="E46" i="9"/>
  <c r="D14" i="9"/>
  <c r="E14" i="9"/>
  <c r="D1138" i="9"/>
  <c r="E1138" i="9"/>
  <c r="D1122" i="9"/>
  <c r="D1114" i="9"/>
  <c r="E1114" i="9"/>
  <c r="D1090" i="9"/>
  <c r="D1082" i="9"/>
  <c r="E1082" i="9"/>
  <c r="D1058" i="9"/>
  <c r="D1050" i="9"/>
  <c r="E1050" i="9"/>
  <c r="D1034" i="9"/>
  <c r="D1026" i="9"/>
  <c r="D1018" i="9"/>
  <c r="E1018" i="9"/>
  <c r="D970" i="9"/>
  <c r="D962" i="9"/>
  <c r="E962" i="9"/>
  <c r="D850" i="9"/>
  <c r="D842" i="9"/>
  <c r="D834" i="9"/>
  <c r="E834" i="9"/>
  <c r="D818" i="9"/>
  <c r="D810" i="9"/>
  <c r="E810" i="9"/>
  <c r="D786" i="9"/>
  <c r="D778" i="9"/>
  <c r="E778" i="9"/>
  <c r="D754" i="9"/>
  <c r="D746" i="9"/>
  <c r="E746" i="9"/>
  <c r="D730" i="9"/>
  <c r="D722" i="9"/>
  <c r="D714" i="9"/>
  <c r="E714" i="9"/>
  <c r="D698" i="9"/>
  <c r="D690" i="9"/>
  <c r="E690" i="9"/>
  <c r="D666" i="9"/>
  <c r="D658" i="9"/>
  <c r="E658" i="9"/>
  <c r="D472" i="9"/>
  <c r="E472" i="9"/>
  <c r="D440" i="9"/>
  <c r="E440" i="9"/>
  <c r="D184" i="9"/>
  <c r="D88" i="9"/>
  <c r="D56" i="9"/>
  <c r="D24" i="9"/>
  <c r="E732" i="9"/>
  <c r="D653" i="9"/>
  <c r="E653" i="9"/>
  <c r="D485" i="9"/>
  <c r="D477" i="9"/>
  <c r="D469" i="9"/>
  <c r="E469" i="9"/>
  <c r="D453" i="9"/>
  <c r="D445" i="9"/>
  <c r="E445" i="9"/>
  <c r="D421" i="9"/>
  <c r="D389" i="9"/>
  <c r="D381" i="9"/>
  <c r="E381" i="9"/>
  <c r="D365" i="9"/>
  <c r="D357" i="9"/>
  <c r="D349" i="9"/>
  <c r="E349" i="9"/>
  <c r="D333" i="9"/>
  <c r="D325" i="9"/>
  <c r="E325" i="9"/>
  <c r="D301" i="9"/>
  <c r="D293" i="9"/>
  <c r="E293" i="9"/>
  <c r="D45" i="9"/>
  <c r="E45" i="9"/>
  <c r="D29" i="9"/>
  <c r="D21" i="9"/>
  <c r="D13" i="9"/>
  <c r="E13" i="9"/>
  <c r="E1432" i="9"/>
  <c r="E550" i="9"/>
  <c r="E1311" i="9"/>
  <c r="E915" i="9"/>
  <c r="E1646" i="9"/>
  <c r="E1066" i="9"/>
  <c r="E762" i="9"/>
  <c r="E1341" i="9"/>
  <c r="E701" i="9"/>
  <c r="E308" i="9"/>
  <c r="E800" i="9"/>
  <c r="E1684" i="9"/>
  <c r="E1531" i="9"/>
  <c r="E1195" i="9"/>
  <c r="E1714" i="9"/>
  <c r="E1226" i="9"/>
  <c r="E830" i="9"/>
  <c r="E1165" i="9"/>
  <c r="E588" i="9"/>
  <c r="E343" i="9"/>
  <c r="E1344" i="9"/>
  <c r="E1588" i="9"/>
  <c r="E1527" i="9"/>
  <c r="E1191" i="9"/>
  <c r="E66" i="9"/>
  <c r="E1314" i="9"/>
  <c r="E1557" i="9"/>
  <c r="E1041" i="9"/>
  <c r="E645" i="9"/>
  <c r="E5" i="9"/>
  <c r="E280" i="9"/>
  <c r="E431" i="9"/>
  <c r="A1741" i="9"/>
  <c r="C1741" i="9" s="1"/>
  <c r="C1740" i="9"/>
  <c r="D1740" i="9" s="1"/>
  <c r="B1740" i="9"/>
  <c r="F1740" i="9"/>
  <c r="K1" i="9"/>
  <c r="K13" i="9" s="1"/>
  <c r="M12" i="9" s="1"/>
  <c r="L10" i="9"/>
  <c r="K11" i="9"/>
  <c r="M10" i="9" s="1"/>
  <c r="K12" i="9"/>
  <c r="M11" i="9"/>
  <c r="L13" i="9"/>
  <c r="L11" i="9"/>
  <c r="K6" i="9"/>
  <c r="M5" i="9" s="1"/>
  <c r="K5" i="9"/>
  <c r="M4" i="9" s="1"/>
  <c r="L6" i="9"/>
  <c r="K4" i="9"/>
  <c r="M3" i="9" s="1"/>
  <c r="L3" i="9"/>
  <c r="L4" i="9"/>
  <c r="L8" i="9"/>
  <c r="L5" i="9"/>
  <c r="K7" i="9"/>
  <c r="M6" i="9" s="1"/>
  <c r="K8" i="9"/>
  <c r="M7" i="9"/>
  <c r="K10" i="9"/>
  <c r="M9" i="9" s="1"/>
  <c r="K3" i="9"/>
  <c r="M2" i="9" s="1"/>
  <c r="A7035" i="8" l="1"/>
  <c r="A7135" i="8"/>
  <c r="A7207" i="8"/>
  <c r="A7411" i="8"/>
  <c r="A7499" i="8"/>
  <c r="A6143" i="8"/>
  <c r="A6151" i="8"/>
  <c r="A6171" i="8"/>
  <c r="A6179" i="8"/>
  <c r="A6199" i="8"/>
  <c r="A6203" i="8"/>
  <c r="A6207" i="8"/>
  <c r="A6211" i="8"/>
  <c r="A6215" i="8"/>
  <c r="A6219" i="8"/>
  <c r="A6223" i="8"/>
  <c r="A6227" i="8"/>
  <c r="A6231" i="8"/>
  <c r="A6235" i="8"/>
  <c r="A6239" i="8"/>
  <c r="A6243" i="8"/>
  <c r="A6247" i="8"/>
  <c r="A6251" i="8"/>
  <c r="A6255" i="8"/>
  <c r="A6259" i="8"/>
  <c r="A6263" i="8"/>
  <c r="A6267" i="8"/>
  <c r="A6271" i="8"/>
  <c r="A6275" i="8"/>
  <c r="A6279" i="8"/>
  <c r="A6283" i="8"/>
  <c r="A6287" i="8"/>
  <c r="A6291" i="8"/>
  <c r="A6295" i="8"/>
  <c r="A6299" i="8"/>
  <c r="A6303" i="8"/>
  <c r="A6307" i="8"/>
  <c r="A6311" i="8"/>
  <c r="A6315" i="8"/>
  <c r="A6319" i="8"/>
  <c r="A6323" i="8"/>
  <c r="A6327" i="8"/>
  <c r="A6331" i="8"/>
  <c r="A6335" i="8"/>
  <c r="A6339" i="8"/>
  <c r="A6343" i="8"/>
  <c r="A6347" i="8"/>
  <c r="A6351" i="8"/>
  <c r="A6355" i="8"/>
  <c r="A6359" i="8"/>
  <c r="A6363" i="8"/>
  <c r="A6367" i="8"/>
  <c r="A6371" i="8"/>
  <c r="A6375" i="8"/>
  <c r="A6379" i="8"/>
  <c r="A6383" i="8"/>
  <c r="A6387" i="8"/>
  <c r="A6391" i="8"/>
  <c r="A6395" i="8"/>
  <c r="A6399" i="8"/>
  <c r="A6403" i="8"/>
  <c r="A6407" i="8"/>
  <c r="A6411" i="8"/>
  <c r="A6443" i="8"/>
  <c r="A6547" i="8"/>
  <c r="A6655" i="8"/>
  <c r="B1736" i="8"/>
  <c r="C1735" i="8"/>
  <c r="C1740" i="8"/>
  <c r="A6144" i="8"/>
  <c r="A6160" i="8"/>
  <c r="A6176" i="8"/>
  <c r="A6192" i="8"/>
  <c r="A6208" i="8"/>
  <c r="A6224" i="8"/>
  <c r="A6415" i="8"/>
  <c r="A6419" i="8"/>
  <c r="A6423" i="8"/>
  <c r="A6427" i="8"/>
  <c r="A6431" i="8"/>
  <c r="A6435" i="8"/>
  <c r="A6439" i="8"/>
  <c r="A6447" i="8"/>
  <c r="A6451" i="8"/>
  <c r="A6455" i="8"/>
  <c r="A6459" i="8"/>
  <c r="A6463" i="8"/>
  <c r="A6467" i="8"/>
  <c r="A6471" i="8"/>
  <c r="A6475" i="8"/>
  <c r="A6479" i="8"/>
  <c r="A6483" i="8"/>
  <c r="A6487" i="8"/>
  <c r="A6491" i="8"/>
  <c r="A6495" i="8"/>
  <c r="A6499" i="8"/>
  <c r="A6503" i="8"/>
  <c r="A6507" i="8"/>
  <c r="A6511" i="8"/>
  <c r="A6515" i="8"/>
  <c r="A6519" i="8"/>
  <c r="A6523" i="8"/>
  <c r="A6527" i="8"/>
  <c r="A6531" i="8"/>
  <c r="A6535" i="8"/>
  <c r="A6539" i="8"/>
  <c r="A6543" i="8"/>
  <c r="A6551" i="8"/>
  <c r="A6555" i="8"/>
  <c r="A6559" i="8"/>
  <c r="A6563" i="8"/>
  <c r="A6567" i="8"/>
  <c r="A6571" i="8"/>
  <c r="A6575" i="8"/>
  <c r="A6579" i="8"/>
  <c r="A6583" i="8"/>
  <c r="A6587" i="8"/>
  <c r="A6591" i="8"/>
  <c r="A6595" i="8"/>
  <c r="A6599" i="8"/>
  <c r="A6603" i="8"/>
  <c r="A6607" i="8"/>
  <c r="A6611" i="8"/>
  <c r="A6615" i="8"/>
  <c r="A6619" i="8"/>
  <c r="A6623" i="8"/>
  <c r="A6627" i="8"/>
  <c r="A6631" i="8"/>
  <c r="A6635" i="8"/>
  <c r="A6639" i="8"/>
  <c r="A6643" i="8"/>
  <c r="A6647" i="8"/>
  <c r="A6651" i="8"/>
  <c r="A6659" i="8"/>
  <c r="A6663" i="8"/>
  <c r="A6667" i="8"/>
  <c r="A6671" i="8"/>
  <c r="A6675" i="8"/>
  <c r="A6679" i="8"/>
  <c r="A6683" i="8"/>
  <c r="A6687" i="8"/>
  <c r="A6691" i="8"/>
  <c r="A6695" i="8"/>
  <c r="A6699" i="8"/>
  <c r="A6703" i="8"/>
  <c r="A6707" i="8"/>
  <c r="A6711" i="8"/>
  <c r="A6723" i="8"/>
  <c r="A6739" i="8"/>
  <c r="A6799" i="8"/>
  <c r="A6879" i="8"/>
  <c r="A6899" i="8"/>
  <c r="A6975" i="8"/>
  <c r="A7007" i="8"/>
  <c r="A7079" i="8"/>
  <c r="A7191" i="8"/>
  <c r="A7227" i="8"/>
  <c r="A7255" i="8"/>
  <c r="A7331" i="8"/>
  <c r="A7391" i="8"/>
  <c r="A6256" i="8"/>
  <c r="A6272" i="8"/>
  <c r="A6288" i="8"/>
  <c r="A6304" i="8"/>
  <c r="A6320" i="8"/>
  <c r="A6336" i="8"/>
  <c r="A6352" i="8"/>
  <c r="A6368" i="8"/>
  <c r="A6384" i="8"/>
  <c r="A6400" i="8"/>
  <c r="A6432" i="8"/>
  <c r="A6448" i="8"/>
  <c r="A6464" i="8"/>
  <c r="A6636" i="8"/>
  <c r="A6715" i="8"/>
  <c r="A6719" i="8"/>
  <c r="A6727" i="8"/>
  <c r="A6731" i="8"/>
  <c r="A6735" i="8"/>
  <c r="A6743" i="8"/>
  <c r="A6747" i="8"/>
  <c r="A6751" i="8"/>
  <c r="A6755" i="8"/>
  <c r="A6759" i="8"/>
  <c r="A6763" i="8"/>
  <c r="A6767" i="8"/>
  <c r="A6771" i="8"/>
  <c r="A6775" i="8"/>
  <c r="A6779" i="8"/>
  <c r="A6783" i="8"/>
  <c r="A6787" i="8"/>
  <c r="A6791" i="8"/>
  <c r="A6795" i="8"/>
  <c r="A6815" i="8"/>
  <c r="A6819" i="8"/>
  <c r="A6823" i="8"/>
  <c r="A6827" i="8"/>
  <c r="A6831" i="8"/>
  <c r="A6835" i="8"/>
  <c r="A6839" i="8"/>
  <c r="A6843" i="8"/>
  <c r="A6847" i="8"/>
  <c r="A6851" i="8"/>
  <c r="A6855" i="8"/>
  <c r="A6859" i="8"/>
  <c r="A6863" i="8"/>
  <c r="A6867" i="8"/>
  <c r="A6871" i="8"/>
  <c r="A6875" i="8"/>
  <c r="A6883" i="8"/>
  <c r="A6887" i="8"/>
  <c r="A6891" i="8"/>
  <c r="A6895" i="8"/>
  <c r="A6903" i="8"/>
  <c r="A6915" i="8"/>
  <c r="A6919" i="8"/>
  <c r="A6923" i="8"/>
  <c r="A6951" i="8"/>
  <c r="A6963" i="8"/>
  <c r="A7011" i="8"/>
  <c r="A7055" i="8"/>
  <c r="A7059" i="8"/>
  <c r="A7099" i="8"/>
  <c r="A7143" i="8"/>
  <c r="A7151" i="8"/>
  <c r="A7179" i="8"/>
  <c r="A7239" i="8"/>
  <c r="A7259" i="8"/>
  <c r="A7343" i="8"/>
  <c r="A7383" i="8"/>
  <c r="A7423" i="8"/>
  <c r="A7447" i="8"/>
  <c r="A7471" i="8"/>
  <c r="A7483" i="8"/>
  <c r="A6480" i="8"/>
  <c r="A6496" i="8"/>
  <c r="A6512" i="8"/>
  <c r="A6528" i="8"/>
  <c r="A6544" i="8"/>
  <c r="A6600" i="8"/>
  <c r="B11" i="11"/>
  <c r="J3" i="9"/>
  <c r="J11" i="9"/>
  <c r="J4" i="9"/>
  <c r="J12" i="9"/>
  <c r="J5" i="9"/>
  <c r="J13" i="9"/>
  <c r="J10" i="9"/>
  <c r="J8" i="9"/>
  <c r="J2" i="9"/>
  <c r="A7115" i="8"/>
  <c r="A7295" i="8"/>
  <c r="A7303" i="8"/>
  <c r="A7315" i="8"/>
  <c r="A7367" i="8"/>
  <c r="B1740" i="8"/>
  <c r="C1741" i="8"/>
  <c r="D1585" i="9"/>
  <c r="F1585" i="9"/>
  <c r="D1137" i="9"/>
  <c r="F1137" i="9"/>
  <c r="E1620" i="9"/>
  <c r="F1620" i="9"/>
  <c r="E1526" i="9"/>
  <c r="D1526" i="9"/>
  <c r="E1043" i="9"/>
  <c r="F1043" i="9"/>
  <c r="E923" i="9"/>
  <c r="D923" i="9"/>
  <c r="F422" i="9"/>
  <c r="D422" i="9"/>
  <c r="A609" i="14"/>
  <c r="A345" i="14"/>
  <c r="A153" i="14"/>
  <c r="A333" i="14"/>
  <c r="A525" i="14"/>
  <c r="A393" i="14"/>
  <c r="A549" i="14"/>
  <c r="A441" i="14"/>
  <c r="A621" i="14"/>
  <c r="A9" i="14"/>
  <c r="A201" i="14"/>
  <c r="A381" i="14"/>
  <c r="A417" i="14"/>
  <c r="A21" i="14"/>
  <c r="A561" i="14"/>
  <c r="A369" i="14"/>
  <c r="A249" i="14"/>
  <c r="A477" i="14"/>
  <c r="A489" i="14"/>
  <c r="A117" i="14"/>
  <c r="A57" i="14"/>
  <c r="A297" i="14"/>
  <c r="A189" i="14"/>
  <c r="A537" i="14"/>
  <c r="A45" i="14"/>
  <c r="A81" i="14"/>
  <c r="A309" i="14"/>
  <c r="A513" i="14"/>
  <c r="A93" i="14"/>
  <c r="A237" i="14"/>
  <c r="A105" i="14"/>
  <c r="A357" i="14"/>
  <c r="A597" i="14"/>
  <c r="A285" i="14"/>
  <c r="A129" i="14"/>
  <c r="A405" i="14"/>
  <c r="A69" i="14"/>
  <c r="A465" i="14"/>
  <c r="A177" i="14"/>
  <c r="A213" i="14"/>
  <c r="A225" i="14"/>
  <c r="A165" i="14"/>
  <c r="A273" i="14"/>
  <c r="A573" i="14"/>
  <c r="A429" i="14"/>
  <c r="A585" i="14"/>
  <c r="A453" i="14"/>
  <c r="A501" i="14"/>
  <c r="A33" i="14"/>
  <c r="A141" i="14"/>
  <c r="F1491" i="9"/>
  <c r="F1395" i="9"/>
  <c r="E1708" i="9"/>
  <c r="F1708" i="9"/>
  <c r="F1642" i="9"/>
  <c r="D1642" i="9"/>
  <c r="E1380" i="9"/>
  <c r="D1380" i="9"/>
  <c r="F1302" i="9"/>
  <c r="D1302" i="9"/>
  <c r="E1194" i="9"/>
  <c r="D1194" i="9"/>
  <c r="D1041" i="9"/>
  <c r="F1041" i="9"/>
  <c r="E921" i="9"/>
  <c r="F921" i="9"/>
  <c r="E799" i="9"/>
  <c r="D799" i="9"/>
  <c r="F799" i="9"/>
  <c r="D558" i="9"/>
  <c r="E558" i="9"/>
  <c r="F802" i="9"/>
  <c r="E802" i="9"/>
  <c r="E682" i="9"/>
  <c r="D682" i="9"/>
  <c r="H21" i="9"/>
  <c r="E1603" i="9"/>
  <c r="E1450" i="9"/>
  <c r="E841" i="9"/>
  <c r="F1526" i="9"/>
  <c r="D1623" i="9"/>
  <c r="F1623" i="9"/>
  <c r="E1529" i="9"/>
  <c r="F1529" i="9"/>
  <c r="E1564" i="9"/>
  <c r="D1564" i="9"/>
  <c r="E1350" i="9"/>
  <c r="D1350" i="9"/>
  <c r="F1350" i="9"/>
  <c r="F1368" i="9"/>
  <c r="F1326" i="9"/>
  <c r="E1326" i="9"/>
  <c r="E1192" i="9"/>
  <c r="F1192" i="9"/>
  <c r="F1323" i="9"/>
  <c r="E1323" i="9"/>
  <c r="F1243" i="9"/>
  <c r="D1243" i="9"/>
  <c r="D458" i="9"/>
  <c r="F458" i="9"/>
  <c r="E951" i="9"/>
  <c r="D951" i="9"/>
  <c r="F951" i="9"/>
  <c r="D675" i="9"/>
  <c r="E675" i="9"/>
  <c r="F12" i="9"/>
  <c r="E12" i="9"/>
  <c r="D800" i="9"/>
  <c r="F800" i="9"/>
  <c r="D680" i="9"/>
  <c r="F680" i="9"/>
  <c r="A261" i="14"/>
  <c r="F1313" i="9"/>
  <c r="F1196" i="9"/>
  <c r="F1496" i="9"/>
  <c r="E1342" i="9"/>
  <c r="E1433" i="9"/>
  <c r="F1433" i="9"/>
  <c r="E1405" i="9"/>
  <c r="D1405" i="9"/>
  <c r="F1362" i="9"/>
  <c r="D1362" i="9"/>
  <c r="F1578" i="9"/>
  <c r="D1578" i="9"/>
  <c r="E1562" i="9"/>
  <c r="E1412" i="9"/>
  <c r="F1412" i="9"/>
  <c r="E1228" i="9"/>
  <c r="E1347" i="9"/>
  <c r="F242" i="9"/>
  <c r="F887" i="9"/>
  <c r="E887" i="9"/>
  <c r="E886" i="9"/>
  <c r="D886" i="9"/>
  <c r="F886" i="9"/>
  <c r="A321" i="14"/>
  <c r="F1493" i="9"/>
  <c r="D1313" i="9"/>
  <c r="D1196" i="9"/>
  <c r="D1316" i="9"/>
  <c r="F1625" i="9"/>
  <c r="D1707" i="9"/>
  <c r="F1707" i="9"/>
  <c r="E1593" i="9"/>
  <c r="F1593" i="9"/>
  <c r="E1590" i="9"/>
  <c r="D1590" i="9"/>
  <c r="F1590" i="9"/>
  <c r="E1373" i="9"/>
  <c r="F1373" i="9"/>
  <c r="D977" i="9"/>
  <c r="E977" i="9"/>
  <c r="F713" i="9"/>
  <c r="D713" i="9"/>
  <c r="E286" i="9"/>
  <c r="D286" i="9"/>
  <c r="F286" i="9"/>
  <c r="D1104" i="9"/>
  <c r="F1104" i="9"/>
  <c r="D702" i="9"/>
  <c r="F702" i="9"/>
  <c r="D474" i="9"/>
  <c r="D1620" i="9"/>
  <c r="F1617" i="9"/>
  <c r="E1617" i="9"/>
  <c r="F1610" i="9"/>
  <c r="E1472" i="9"/>
  <c r="F1472" i="9"/>
  <c r="E1252" i="9"/>
  <c r="F1252" i="9"/>
  <c r="F1238" i="9"/>
  <c r="E1238" i="9"/>
  <c r="F1214" i="9"/>
  <c r="D1214" i="9"/>
  <c r="E711" i="9"/>
  <c r="F711" i="9"/>
  <c r="F928" i="9"/>
  <c r="D928" i="9"/>
  <c r="D1467" i="9"/>
  <c r="E1467" i="9"/>
  <c r="F1467" i="9"/>
  <c r="F1278" i="9"/>
  <c r="E1289" i="9"/>
  <c r="F1289" i="9"/>
  <c r="D1167" i="9"/>
  <c r="F1167" i="9"/>
  <c r="E1167" i="9"/>
  <c r="D733" i="9"/>
  <c r="F733" i="9"/>
  <c r="F532" i="9"/>
  <c r="D532" i="9"/>
  <c r="D102" i="9"/>
  <c r="F102" i="9"/>
  <c r="F38" i="9"/>
  <c r="E38" i="9"/>
  <c r="D617" i="9"/>
  <c r="F617" i="9"/>
  <c r="E617" i="9"/>
  <c r="E499" i="9"/>
  <c r="D499" i="9"/>
  <c r="F499" i="9"/>
  <c r="D1611" i="9"/>
  <c r="F1382" i="9"/>
  <c r="E1587" i="9"/>
  <c r="D1587" i="9"/>
  <c r="F1587" i="9"/>
  <c r="E1495" i="9"/>
  <c r="D1495" i="9"/>
  <c r="E1441" i="9"/>
  <c r="F1441" i="9"/>
  <c r="E1137" i="9"/>
  <c r="E1712" i="9"/>
  <c r="D1712" i="9"/>
  <c r="F1712" i="9"/>
  <c r="D1682" i="9"/>
  <c r="F1682" i="9"/>
  <c r="E1528" i="9"/>
  <c r="D1528" i="9"/>
  <c r="F1528" i="9"/>
  <c r="E1316" i="9"/>
  <c r="F1182" i="9"/>
  <c r="E1168" i="9"/>
  <c r="F1168" i="9"/>
  <c r="E1315" i="9"/>
  <c r="D1315" i="9"/>
  <c r="F1315" i="9"/>
  <c r="E1193" i="9"/>
  <c r="F1193" i="9"/>
  <c r="E138" i="9"/>
  <c r="F138" i="9"/>
  <c r="D769" i="9"/>
  <c r="F769" i="9"/>
  <c r="F252" i="9"/>
  <c r="E252" i="9"/>
  <c r="D374" i="9"/>
  <c r="F374" i="9"/>
  <c r="D1044" i="9"/>
  <c r="F1044" i="9"/>
  <c r="F1127" i="9"/>
  <c r="F466" i="9"/>
  <c r="A377" i="14"/>
  <c r="D827" i="9"/>
  <c r="F1105" i="9"/>
  <c r="D1070" i="9"/>
  <c r="D863" i="9"/>
  <c r="D466" i="9"/>
  <c r="D1284" i="9"/>
  <c r="D1440" i="9"/>
  <c r="D1473" i="9"/>
  <c r="N6" i="9"/>
  <c r="C47" i="9"/>
  <c r="C79" i="9"/>
  <c r="C93" i="9"/>
  <c r="C109" i="9"/>
  <c r="C123" i="9"/>
  <c r="C399" i="9"/>
  <c r="C413" i="9"/>
  <c r="C423" i="9"/>
  <c r="C437" i="9"/>
  <c r="C449" i="9"/>
  <c r="C459" i="9"/>
  <c r="C471" i="9"/>
  <c r="C481" i="9"/>
  <c r="C507" i="9"/>
  <c r="C579" i="9"/>
  <c r="C635" i="9"/>
  <c r="C72" i="9"/>
  <c r="C264" i="9"/>
  <c r="C576" i="9"/>
  <c r="C772" i="9"/>
  <c r="C784" i="9"/>
  <c r="C794" i="9"/>
  <c r="C832" i="9"/>
  <c r="C870" i="9"/>
  <c r="C904" i="9"/>
  <c r="C942" i="9"/>
  <c r="C980" i="9"/>
  <c r="C126" i="9"/>
  <c r="C198" i="9"/>
  <c r="C238" i="9"/>
  <c r="C430" i="9"/>
  <c r="C478" i="9"/>
  <c r="C542" i="9"/>
  <c r="C76" i="9"/>
  <c r="C188" i="9"/>
  <c r="C236" i="9"/>
  <c r="C516" i="9"/>
  <c r="C596" i="9"/>
  <c r="C771" i="9"/>
  <c r="C783" i="9"/>
  <c r="C795" i="9"/>
  <c r="C809" i="9"/>
  <c r="C819" i="9"/>
  <c r="C833" i="9"/>
  <c r="C851" i="9"/>
  <c r="C861" i="9"/>
  <c r="C873" i="9"/>
  <c r="C883" i="9"/>
  <c r="C895" i="9"/>
  <c r="C905" i="9"/>
  <c r="C939" i="9"/>
  <c r="C953" i="9"/>
  <c r="C965" i="9"/>
  <c r="C975" i="9"/>
  <c r="C989" i="9"/>
  <c r="C1001" i="9"/>
  <c r="C51" i="9"/>
  <c r="C65" i="9"/>
  <c r="C83" i="9"/>
  <c r="C147" i="9"/>
  <c r="C243" i="9"/>
  <c r="C403" i="9"/>
  <c r="C415" i="9"/>
  <c r="C425" i="9"/>
  <c r="C441" i="9"/>
  <c r="C451" i="9"/>
  <c r="C463" i="9"/>
  <c r="C483" i="9"/>
  <c r="C523" i="9"/>
  <c r="C589" i="9"/>
  <c r="C32" i="9"/>
  <c r="C80" i="9"/>
  <c r="C120" i="9"/>
  <c r="C408" i="9"/>
  <c r="C37" i="9"/>
  <c r="C53" i="9"/>
  <c r="C69" i="9"/>
  <c r="C99" i="9"/>
  <c r="C113" i="9"/>
  <c r="C157" i="9"/>
  <c r="C255" i="9"/>
  <c r="C427" i="9"/>
  <c r="C465" i="9"/>
  <c r="C475" i="9"/>
  <c r="C535" i="9"/>
  <c r="C599" i="9"/>
  <c r="C40" i="9"/>
  <c r="C144" i="9"/>
  <c r="C416" i="9"/>
  <c r="C456" i="9"/>
  <c r="C488" i="9"/>
  <c r="C764" i="9"/>
  <c r="C798" i="9"/>
  <c r="C808" i="9"/>
  <c r="C816" i="9"/>
  <c r="C824" i="9"/>
  <c r="C836" i="9"/>
  <c r="C844" i="9"/>
  <c r="C852" i="9"/>
  <c r="C880" i="9"/>
  <c r="C924" i="9"/>
  <c r="C39" i="9"/>
  <c r="C55" i="9"/>
  <c r="C71" i="9"/>
  <c r="C85" i="9"/>
  <c r="C103" i="9"/>
  <c r="C115" i="9"/>
  <c r="C173" i="9"/>
  <c r="C257" i="9"/>
  <c r="A616" i="14"/>
  <c r="A376" i="14"/>
  <c r="A352" i="14"/>
  <c r="A64" i="14"/>
  <c r="A256" i="14"/>
  <c r="A436" i="14"/>
  <c r="A124" i="14"/>
  <c r="A544" i="14"/>
  <c r="A424" i="14"/>
  <c r="A112" i="14"/>
  <c r="A304" i="14"/>
  <c r="A484" i="14"/>
  <c r="A172" i="14"/>
  <c r="A580" i="14"/>
  <c r="A16" i="14"/>
  <c r="A280" i="14"/>
  <c r="A28" i="14"/>
  <c r="A268" i="14"/>
  <c r="A604" i="14"/>
  <c r="A88" i="14"/>
  <c r="A340" i="14"/>
  <c r="A76" i="14"/>
  <c r="A556" i="14"/>
  <c r="A328" i="14"/>
  <c r="A136" i="14"/>
  <c r="A364" i="14"/>
  <c r="A100" i="14"/>
  <c r="A520" i="14"/>
  <c r="A400" i="14"/>
  <c r="A160" i="14"/>
  <c r="A388" i="14"/>
  <c r="A148" i="14"/>
  <c r="A568" i="14"/>
  <c r="A448" i="14"/>
  <c r="A184" i="14"/>
  <c r="A412" i="14"/>
  <c r="A196" i="14"/>
  <c r="A592" i="14"/>
  <c r="F490" i="9"/>
  <c r="E1626" i="9"/>
  <c r="A89" i="14"/>
  <c r="A281" i="14"/>
  <c r="A485" i="14"/>
  <c r="A77" i="14"/>
  <c r="A29" i="14"/>
  <c r="A173" i="14"/>
  <c r="A329" i="14"/>
  <c r="A137" i="14"/>
  <c r="A341" i="14"/>
  <c r="A125" i="14"/>
  <c r="A425" i="14"/>
  <c r="A401" i="14"/>
  <c r="A617" i="14"/>
  <c r="A41" i="14"/>
  <c r="A317" i="14"/>
  <c r="A533" i="14"/>
  <c r="A569" i="14"/>
  <c r="A473" i="14"/>
  <c r="A113" i="14"/>
  <c r="A389" i="14"/>
  <c r="A545" i="14"/>
  <c r="A221" i="14"/>
  <c r="A161" i="14"/>
  <c r="A413" i="14"/>
  <c r="A245" i="14"/>
  <c r="A497" i="14"/>
  <c r="A605" i="14"/>
  <c r="A185" i="14"/>
  <c r="A437" i="14"/>
  <c r="A269" i="14"/>
  <c r="A581" i="14"/>
  <c r="A353" i="14"/>
  <c r="A209" i="14"/>
  <c r="A461" i="14"/>
  <c r="A557" i="14"/>
  <c r="A101" i="14"/>
  <c r="F1067" i="9"/>
  <c r="F1135" i="9"/>
  <c r="F1221" i="9"/>
  <c r="F1716" i="9"/>
  <c r="D1499" i="9"/>
  <c r="D224" i="9"/>
  <c r="F1656" i="9"/>
  <c r="A169" i="14"/>
  <c r="A421" i="14"/>
  <c r="A577" i="14"/>
  <c r="A37" i="14"/>
  <c r="A73" i="14"/>
  <c r="A373" i="14"/>
  <c r="A133" i="14"/>
  <c r="A229" i="14"/>
  <c r="A121" i="14"/>
  <c r="A469" i="14"/>
  <c r="A457" i="14"/>
  <c r="A409" i="14"/>
  <c r="A265" i="14"/>
  <c r="A565" i="14"/>
  <c r="A505" i="14"/>
  <c r="A361" i="14"/>
  <c r="A325" i="14"/>
  <c r="A589" i="14"/>
  <c r="A385" i="14"/>
  <c r="A397" i="14"/>
  <c r="A553" i="14"/>
  <c r="A625" i="14"/>
  <c r="A25" i="14"/>
  <c r="A493" i="14"/>
  <c r="A277" i="14"/>
  <c r="A613" i="14"/>
  <c r="A97" i="14"/>
  <c r="A517" i="14"/>
  <c r="A157" i="14"/>
  <c r="C1739" i="9"/>
  <c r="N5" i="9"/>
  <c r="C7" i="9"/>
  <c r="C23" i="9"/>
  <c r="C33" i="9"/>
  <c r="C49" i="9"/>
  <c r="C61" i="9"/>
  <c r="C77" i="9"/>
  <c r="C91" i="9"/>
  <c r="C105" i="9"/>
  <c r="C117" i="9"/>
  <c r="C161" i="9"/>
  <c r="C25" i="9"/>
  <c r="A87" i="14"/>
  <c r="A279" i="14"/>
  <c r="A387" i="14"/>
  <c r="A123" i="14"/>
  <c r="A555" i="14"/>
  <c r="A495" i="14"/>
  <c r="A615" i="14"/>
  <c r="A15" i="14"/>
  <c r="A231" i="14"/>
  <c r="A363" i="14"/>
  <c r="A147" i="14"/>
  <c r="A327" i="14"/>
  <c r="A351" i="14"/>
  <c r="A63" i="14"/>
  <c r="A303" i="14"/>
  <c r="A483" i="14"/>
  <c r="A195" i="14"/>
  <c r="A519" i="14"/>
  <c r="A447" i="14"/>
  <c r="A55" i="14"/>
  <c r="A511" i="14"/>
  <c r="A331" i="14"/>
  <c r="A631" i="14"/>
  <c r="A91" i="14"/>
  <c r="E340" i="9"/>
  <c r="A579" i="14"/>
  <c r="A171" i="14"/>
  <c r="A315" i="14"/>
  <c r="A135" i="14"/>
  <c r="A43" i="14"/>
  <c r="A416" i="14"/>
  <c r="A176" i="14"/>
  <c r="A500" i="14"/>
  <c r="A284" i="14"/>
  <c r="A56" i="14"/>
  <c r="A356" i="14"/>
  <c r="A188" i="14"/>
  <c r="A128" i="14"/>
  <c r="A452" i="14"/>
  <c r="A596" i="14"/>
  <c r="A612" i="14"/>
  <c r="A456" i="14"/>
  <c r="A288" i="14"/>
  <c r="A108" i="14"/>
  <c r="A564" i="14"/>
  <c r="A24" i="14"/>
  <c r="A420" i="14"/>
  <c r="A276" i="14"/>
  <c r="A120" i="14"/>
  <c r="A516" i="14"/>
  <c r="A588" i="14"/>
  <c r="O14" i="19"/>
  <c r="N14" i="19"/>
  <c r="M14" i="19"/>
  <c r="J6" i="9"/>
  <c r="J7" i="9"/>
  <c r="K16" i="19"/>
  <c r="N15" i="19"/>
  <c r="M15" i="19"/>
  <c r="O15" i="19"/>
  <c r="B36" i="19"/>
  <c r="L24" i="19"/>
  <c r="B26" i="19"/>
  <c r="J16" i="19"/>
  <c r="A28" i="19"/>
  <c r="I16" i="19"/>
  <c r="A6803" i="8"/>
  <c r="A6807" i="8"/>
  <c r="A6811" i="8"/>
  <c r="A6907" i="8"/>
  <c r="A6911" i="8"/>
  <c r="A6927" i="8"/>
  <c r="A6931" i="8"/>
  <c r="A6935" i="8"/>
  <c r="A6939" i="8"/>
  <c r="A6943" i="8"/>
  <c r="A6947" i="8"/>
  <c r="A6955" i="8"/>
  <c r="A6959" i="8"/>
  <c r="A6967" i="8"/>
  <c r="A6971" i="8"/>
  <c r="A6979" i="8"/>
  <c r="A6983" i="8"/>
  <c r="A6987" i="8"/>
  <c r="A6991" i="8"/>
  <c r="A6995" i="8"/>
  <c r="A6999" i="8"/>
  <c r="A7003" i="8"/>
  <c r="A7015" i="8"/>
  <c r="A7019" i="8"/>
  <c r="A7023" i="8"/>
  <c r="A7027" i="8"/>
  <c r="A7031" i="8"/>
  <c r="A7039" i="8"/>
  <c r="A7043" i="8"/>
  <c r="M12" i="19"/>
  <c r="A27" i="19"/>
  <c r="I27" i="19" s="1"/>
  <c r="O12" i="19"/>
  <c r="O25" i="19"/>
  <c r="O13" i="19"/>
  <c r="A7047" i="8"/>
  <c r="A7051" i="8"/>
  <c r="A7063" i="8"/>
  <c r="A7067" i="8"/>
  <c r="A7071" i="8"/>
  <c r="A7075" i="8"/>
  <c r="A7083" i="8"/>
  <c r="A7087" i="8"/>
  <c r="A7091" i="8"/>
  <c r="A7095" i="8"/>
  <c r="A7103" i="8"/>
  <c r="A7107" i="8"/>
  <c r="A7111" i="8"/>
  <c r="A7119" i="8"/>
  <c r="A7123" i="8"/>
  <c r="A7127" i="8"/>
  <c r="A7131" i="8"/>
  <c r="A7139" i="8"/>
  <c r="A7147" i="8"/>
  <c r="A7155" i="8"/>
  <c r="A7159" i="8"/>
  <c r="A7163" i="8"/>
  <c r="A7167" i="8"/>
  <c r="A7171" i="8"/>
  <c r="A7175" i="8"/>
  <c r="A7183" i="8"/>
  <c r="A7187" i="8"/>
  <c r="A7195" i="8"/>
  <c r="A7199" i="8"/>
  <c r="A7203" i="8"/>
  <c r="A7211" i="8"/>
  <c r="A7215" i="8"/>
  <c r="A7219" i="8"/>
  <c r="A7223" i="8"/>
  <c r="A7231" i="8"/>
  <c r="A7235" i="8"/>
  <c r="A7243" i="8"/>
  <c r="A7247" i="8"/>
  <c r="A7251" i="8"/>
  <c r="A7263" i="8"/>
  <c r="A7267" i="8"/>
  <c r="A7271" i="8"/>
  <c r="A7275" i="8"/>
  <c r="A7279" i="8"/>
  <c r="A7283" i="8"/>
  <c r="A7287" i="8"/>
  <c r="A7291" i="8"/>
  <c r="A7299" i="8"/>
  <c r="A7307" i="8"/>
  <c r="A7311" i="8"/>
  <c r="A7319" i="8"/>
  <c r="A7323" i="8"/>
  <c r="A7327" i="8"/>
  <c r="A7335" i="8"/>
  <c r="A7339" i="8"/>
  <c r="A7347" i="8"/>
  <c r="A7351" i="8"/>
  <c r="A7355" i="8"/>
  <c r="A7359" i="8"/>
  <c r="A7363" i="8"/>
  <c r="A7371" i="8"/>
  <c r="A7375" i="8"/>
  <c r="A7379" i="8"/>
  <c r="A7387" i="8"/>
  <c r="A7395" i="8"/>
  <c r="A7399" i="8"/>
  <c r="A7403" i="8"/>
  <c r="A7407" i="8"/>
  <c r="A7415" i="8"/>
  <c r="A7419" i="8"/>
  <c r="A7427" i="8"/>
  <c r="A7431" i="8"/>
  <c r="A7435" i="8"/>
  <c r="A7439" i="8"/>
  <c r="A7443" i="8"/>
  <c r="A7451" i="8"/>
  <c r="A7455" i="8"/>
  <c r="A7459" i="8"/>
  <c r="A7463" i="8"/>
  <c r="A7467" i="8"/>
  <c r="A7475" i="8"/>
  <c r="A7479" i="8"/>
  <c r="A7487" i="8"/>
  <c r="A7491" i="8"/>
  <c r="A7495" i="8"/>
  <c r="A6130" i="8"/>
  <c r="A6134" i="8"/>
  <c r="A6138" i="8"/>
  <c r="A6142" i="8"/>
  <c r="A6146" i="8"/>
  <c r="A6150" i="8"/>
  <c r="A6154" i="8"/>
  <c r="A6158" i="8"/>
  <c r="A6162" i="8"/>
  <c r="A6166" i="8"/>
  <c r="A6170" i="8"/>
  <c r="A6174" i="8"/>
  <c r="A6178" i="8"/>
  <c r="A6182" i="8"/>
  <c r="A6186" i="8"/>
  <c r="A6190" i="8"/>
  <c r="A6194" i="8"/>
  <c r="A6198" i="8"/>
  <c r="A6202" i="8"/>
  <c r="A6206" i="8"/>
  <c r="A6210" i="8"/>
  <c r="A6214" i="8"/>
  <c r="A6218" i="8"/>
  <c r="A6222" i="8"/>
  <c r="A6226" i="8"/>
  <c r="A6230" i="8"/>
  <c r="A6234" i="8"/>
  <c r="A6238" i="8"/>
  <c r="A6242" i="8"/>
  <c r="A6246" i="8"/>
  <c r="A6250" i="8"/>
  <c r="A6254" i="8"/>
  <c r="A6258" i="8"/>
  <c r="A6262" i="8"/>
  <c r="A6266" i="8"/>
  <c r="A6270" i="8"/>
  <c r="A6274" i="8"/>
  <c r="A6278" i="8"/>
  <c r="A6282" i="8"/>
  <c r="A6286" i="8"/>
  <c r="A6290" i="8"/>
  <c r="A6294" i="8"/>
  <c r="A6298" i="8"/>
  <c r="A6302" i="8"/>
  <c r="A6306" i="8"/>
  <c r="A6310" i="8"/>
  <c r="A6314" i="8"/>
  <c r="A6318" i="8"/>
  <c r="A6322" i="8"/>
  <c r="A6326" i="8"/>
  <c r="A6330" i="8"/>
  <c r="A6334" i="8"/>
  <c r="A6338" i="8"/>
  <c r="A6342" i="8"/>
  <c r="A6346" i="8"/>
  <c r="A6350" i="8"/>
  <c r="A6354" i="8"/>
  <c r="A6358" i="8"/>
  <c r="A6362" i="8"/>
  <c r="A6366" i="8"/>
  <c r="A6370" i="8"/>
  <c r="A6374" i="8"/>
  <c r="A6378" i="8"/>
  <c r="A6382" i="8"/>
  <c r="A6386" i="8"/>
  <c r="A6390" i="8"/>
  <c r="A6394" i="8"/>
  <c r="A6398" i="8"/>
  <c r="A6402" i="8"/>
  <c r="A6406" i="8"/>
  <c r="A6410" i="8"/>
  <c r="A6414" i="8"/>
  <c r="A6418" i="8"/>
  <c r="A6422" i="8"/>
  <c r="A6426" i="8"/>
  <c r="A6430" i="8"/>
  <c r="A6434" i="8"/>
  <c r="A6438" i="8"/>
  <c r="A6442" i="8"/>
  <c r="A6446" i="8"/>
  <c r="A6450" i="8"/>
  <c r="A6454" i="8"/>
  <c r="A6458" i="8"/>
  <c r="A6462" i="8"/>
  <c r="A6466" i="8"/>
  <c r="A6470" i="8"/>
  <c r="A6474" i="8"/>
  <c r="A6478" i="8"/>
  <c r="A6482" i="8"/>
  <c r="A6486" i="8"/>
  <c r="A6490" i="8"/>
  <c r="A6494" i="8"/>
  <c r="A6498" i="8"/>
  <c r="A6502" i="8"/>
  <c r="A6506" i="8"/>
  <c r="A6510" i="8"/>
  <c r="A6514" i="8"/>
  <c r="A6518" i="8"/>
  <c r="A6522" i="8"/>
  <c r="A6526" i="8"/>
  <c r="A6530" i="8"/>
  <c r="A6534" i="8"/>
  <c r="A6538" i="8"/>
  <c r="A6542" i="8"/>
  <c r="A6546" i="8"/>
  <c r="A6550" i="8"/>
  <c r="A6554" i="8"/>
  <c r="A6558" i="8"/>
  <c r="A6562" i="8"/>
  <c r="A6566" i="8"/>
  <c r="A6570" i="8"/>
  <c r="A6574" i="8"/>
  <c r="A6578" i="8"/>
  <c r="A6582" i="8"/>
  <c r="A6586" i="8"/>
  <c r="A6590" i="8"/>
  <c r="A6594" i="8"/>
  <c r="A6598" i="8"/>
  <c r="A6602" i="8"/>
  <c r="A6606" i="8"/>
  <c r="A6610" i="8"/>
  <c r="A6614" i="8"/>
  <c r="A6618" i="8"/>
  <c r="A6622" i="8"/>
  <c r="A6626" i="8"/>
  <c r="A6630" i="8"/>
  <c r="A6634" i="8"/>
  <c r="A6638" i="8"/>
  <c r="A6642" i="8"/>
  <c r="A6646" i="8"/>
  <c r="A6650" i="8"/>
  <c r="A6654" i="8"/>
  <c r="A6658" i="8"/>
  <c r="A6662" i="8"/>
  <c r="A6666" i="8"/>
  <c r="G7403" i="8"/>
  <c r="G7499" i="8"/>
  <c r="A6670" i="8"/>
  <c r="A6674" i="8"/>
  <c r="A6678" i="8"/>
  <c r="A6682" i="8"/>
  <c r="A6686" i="8"/>
  <c r="A6690" i="8"/>
  <c r="A6694" i="8"/>
  <c r="A6698" i="8"/>
  <c r="A6702" i="8"/>
  <c r="A6706" i="8"/>
  <c r="A6710" i="8"/>
  <c r="A6714" i="8"/>
  <c r="A6718" i="8"/>
  <c r="A6722" i="8"/>
  <c r="A6131" i="8"/>
  <c r="A6135" i="8"/>
  <c r="A6139" i="8"/>
  <c r="A6147" i="8"/>
  <c r="A6155" i="8"/>
  <c r="A6159" i="8"/>
  <c r="A6163" i="8"/>
  <c r="A6167" i="8"/>
  <c r="A6175" i="8"/>
  <c r="A6183" i="8"/>
  <c r="A6187" i="8"/>
  <c r="A6191" i="8"/>
  <c r="A6195" i="8"/>
  <c r="A6726" i="8"/>
  <c r="A6730" i="8"/>
  <c r="A6734" i="8"/>
  <c r="A6738" i="8"/>
  <c r="A6742" i="8"/>
  <c r="A6746" i="8"/>
  <c r="A6750" i="8"/>
  <c r="A6754" i="8"/>
  <c r="A6758" i="8"/>
  <c r="A6762" i="8"/>
  <c r="A6766" i="8"/>
  <c r="A6770" i="8"/>
  <c r="A6774" i="8"/>
  <c r="A6778" i="8"/>
  <c r="A6782" i="8"/>
  <c r="A6786" i="8"/>
  <c r="A6790" i="8"/>
  <c r="A6794" i="8"/>
  <c r="A6798" i="8"/>
  <c r="A6802" i="8"/>
  <c r="A6806" i="8"/>
  <c r="A6810" i="8"/>
  <c r="A6814" i="8"/>
  <c r="A6818" i="8"/>
  <c r="A6822" i="8"/>
  <c r="A6826" i="8"/>
  <c r="A6830" i="8"/>
  <c r="A6834" i="8"/>
  <c r="A6838" i="8"/>
  <c r="A6842" i="8"/>
  <c r="A6846" i="8"/>
  <c r="A6850" i="8"/>
  <c r="A6854" i="8"/>
  <c r="A6858" i="8"/>
  <c r="A6862" i="8"/>
  <c r="A6866" i="8"/>
  <c r="A6870" i="8"/>
  <c r="A6874" i="8"/>
  <c r="A6878" i="8"/>
  <c r="A6882" i="8"/>
  <c r="A6886" i="8"/>
  <c r="A6890" i="8"/>
  <c r="A6894" i="8"/>
  <c r="A6898" i="8"/>
  <c r="A6902" i="8"/>
  <c r="A6906" i="8"/>
  <c r="A6910" i="8"/>
  <c r="A6914" i="8"/>
  <c r="A6918" i="8"/>
  <c r="A6922" i="8"/>
  <c r="A6926" i="8"/>
  <c r="A6930" i="8"/>
  <c r="A6934" i="8"/>
  <c r="A6938" i="8"/>
  <c r="A6942" i="8"/>
  <c r="A6946" i="8"/>
  <c r="A6950" i="8"/>
  <c r="A6954" i="8"/>
  <c r="A6958" i="8"/>
  <c r="A6962" i="8"/>
  <c r="A6966" i="8"/>
  <c r="A6970" i="8"/>
  <c r="A6974" i="8"/>
  <c r="A6978" i="8"/>
  <c r="A6982" i="8"/>
  <c r="A6986" i="8"/>
  <c r="A6990" i="8"/>
  <c r="A6994" i="8"/>
  <c r="A6998" i="8"/>
  <c r="A7002" i="8"/>
  <c r="A7006" i="8"/>
  <c r="A7010" i="8"/>
  <c r="A7014" i="8"/>
  <c r="A7018" i="8"/>
  <c r="A7022" i="8"/>
  <c r="A7026" i="8"/>
  <c r="A7030" i="8"/>
  <c r="A7034" i="8"/>
  <c r="A7038" i="8"/>
  <c r="A7042" i="8"/>
  <c r="A7046" i="8"/>
  <c r="A7050" i="8"/>
  <c r="A7054" i="8"/>
  <c r="A7182" i="8"/>
  <c r="A7438" i="8"/>
  <c r="A7246" i="8"/>
  <c r="A7058" i="8"/>
  <c r="A7062" i="8"/>
  <c r="A7066" i="8"/>
  <c r="A7070" i="8"/>
  <c r="A7074" i="8"/>
  <c r="A7078" i="8"/>
  <c r="A7082" i="8"/>
  <c r="A7086" i="8"/>
  <c r="A7090" i="8"/>
  <c r="A7094" i="8"/>
  <c r="A7098" i="8"/>
  <c r="A7102" i="8"/>
  <c r="A7106" i="8"/>
  <c r="A7110" i="8"/>
  <c r="A7114" i="8"/>
  <c r="A7118" i="8"/>
  <c r="A7122" i="8"/>
  <c r="A7126" i="8"/>
  <c r="A7130" i="8"/>
  <c r="A7134" i="8"/>
  <c r="A7138" i="8"/>
  <c r="A7142" i="8"/>
  <c r="A7146" i="8"/>
  <c r="G7165" i="8"/>
  <c r="A7150" i="8"/>
  <c r="A7154" i="8"/>
  <c r="A7158" i="8"/>
  <c r="A7162" i="8"/>
  <c r="A7166" i="8"/>
  <c r="A7170" i="8"/>
  <c r="A7174" i="8"/>
  <c r="A7178" i="8"/>
  <c r="A7186" i="8"/>
  <c r="A7190" i="8"/>
  <c r="A7194" i="8"/>
  <c r="A7198" i="8"/>
  <c r="A7202" i="8"/>
  <c r="A7206" i="8"/>
  <c r="A7210" i="8"/>
  <c r="A7214" i="8"/>
  <c r="A7218" i="8"/>
  <c r="A7222" i="8"/>
  <c r="A7226" i="8"/>
  <c r="A7230" i="8"/>
  <c r="A7234" i="8"/>
  <c r="A7238" i="8"/>
  <c r="A7242" i="8"/>
  <c r="A7250" i="8"/>
  <c r="A7254" i="8"/>
  <c r="A7258" i="8"/>
  <c r="A7262" i="8"/>
  <c r="A7266" i="8"/>
  <c r="A7270" i="8"/>
  <c r="A7274" i="8"/>
  <c r="A7278" i="8"/>
  <c r="A7282" i="8"/>
  <c r="A7286" i="8"/>
  <c r="A7290" i="8"/>
  <c r="A7294" i="8"/>
  <c r="A7298" i="8"/>
  <c r="A7302" i="8"/>
  <c r="A7306" i="8"/>
  <c r="A7310" i="8"/>
  <c r="A7314" i="8"/>
  <c r="A7318" i="8"/>
  <c r="A7322" i="8"/>
  <c r="A7326" i="8"/>
  <c r="A7330" i="8"/>
  <c r="A7334" i="8"/>
  <c r="A7338" i="8"/>
  <c r="A7342" i="8"/>
  <c r="A7346" i="8"/>
  <c r="A7350" i="8"/>
  <c r="A7354" i="8"/>
  <c r="A7358" i="8"/>
  <c r="A7362" i="8"/>
  <c r="A7366" i="8"/>
  <c r="A7370" i="8"/>
  <c r="A7374" i="8"/>
  <c r="A7378" i="8"/>
  <c r="A7382" i="8"/>
  <c r="A7386" i="8"/>
  <c r="A7390" i="8"/>
  <c r="A7394" i="8"/>
  <c r="A7398" i="8"/>
  <c r="A7402" i="8"/>
  <c r="A7406" i="8"/>
  <c r="A7410" i="8"/>
  <c r="A7414" i="8"/>
  <c r="A7418" i="8"/>
  <c r="A7422" i="8"/>
  <c r="A7426" i="8"/>
  <c r="A7430" i="8"/>
  <c r="A7434" i="8"/>
  <c r="A7442" i="8"/>
  <c r="A7446" i="8"/>
  <c r="A7450" i="8"/>
  <c r="A7454" i="8"/>
  <c r="A7458" i="8"/>
  <c r="A7462" i="8"/>
  <c r="A7466" i="8"/>
  <c r="A7470" i="8"/>
  <c r="A7474" i="8"/>
  <c r="A7478" i="8"/>
  <c r="A7482" i="8"/>
  <c r="A7486" i="8"/>
  <c r="A7490" i="8"/>
  <c r="A7494" i="8"/>
  <c r="A7498" i="8"/>
  <c r="G7325" i="8"/>
  <c r="G7437" i="8"/>
  <c r="A6401" i="8"/>
  <c r="G7469" i="8"/>
  <c r="A6149" i="8"/>
  <c r="A6197" i="8"/>
  <c r="A6241" i="8"/>
  <c r="A6285" i="8"/>
  <c r="A6417" i="8"/>
  <c r="E6461" i="8"/>
  <c r="A6477" i="8"/>
  <c r="A6521" i="8"/>
  <c r="A6541" i="8"/>
  <c r="A6629" i="8"/>
  <c r="A6801" i="8"/>
  <c r="A6837" i="8"/>
  <c r="A6993" i="8"/>
  <c r="A6997" i="8"/>
  <c r="A7053" i="8"/>
  <c r="A7113" i="8"/>
  <c r="A7405" i="8"/>
  <c r="A7469" i="8"/>
  <c r="G6652" i="8"/>
  <c r="G6986" i="8"/>
  <c r="G7007" i="8"/>
  <c r="G7018" i="8"/>
  <c r="G7042" i="8"/>
  <c r="G7046" i="8"/>
  <c r="G7052" i="8"/>
  <c r="G7055" i="8"/>
  <c r="G7070" i="8"/>
  <c r="G7082" i="8"/>
  <c r="G7092" i="8"/>
  <c r="G7098" i="8"/>
  <c r="G7117" i="8"/>
  <c r="G7118" i="8"/>
  <c r="G7124" i="8"/>
  <c r="G7133" i="8"/>
  <c r="G7134" i="8"/>
  <c r="G7145" i="8"/>
  <c r="G7149" i="8"/>
  <c r="G7150" i="8"/>
  <c r="G7166" i="8"/>
  <c r="G7181" i="8"/>
  <c r="G7182" i="8"/>
  <c r="G7188" i="8"/>
  <c r="G7197" i="8"/>
  <c r="G7198" i="8"/>
  <c r="G7209" i="8"/>
  <c r="G7213" i="8"/>
  <c r="G7214" i="8"/>
  <c r="G7229" i="8"/>
  <c r="G7230" i="8"/>
  <c r="G7245" i="8"/>
  <c r="G7246" i="8"/>
  <c r="G7252" i="8"/>
  <c r="G7261" i="8"/>
  <c r="G7262" i="8"/>
  <c r="G7273" i="8"/>
  <c r="G7277" i="8"/>
  <c r="G7278" i="8"/>
  <c r="G7293" i="8"/>
  <c r="G7294" i="8"/>
  <c r="G7313" i="8"/>
  <c r="G7324" i="8"/>
  <c r="G7483" i="8"/>
  <c r="G7494" i="8"/>
  <c r="G7076" i="8"/>
  <c r="G7077" i="8"/>
  <c r="G7104" i="8"/>
  <c r="G7105" i="8"/>
  <c r="G7110" i="8"/>
  <c r="G7113" i="8"/>
  <c r="G7128" i="8"/>
  <c r="G7129" i="8"/>
  <c r="G7138" i="8"/>
  <c r="G7140" i="8"/>
  <c r="G7154" i="8"/>
  <c r="G7156" i="8"/>
  <c r="G7160" i="8"/>
  <c r="G7161" i="8"/>
  <c r="G7170" i="8"/>
  <c r="G7172" i="8"/>
  <c r="G7176" i="8"/>
  <c r="G7177" i="8"/>
  <c r="G7192" i="8"/>
  <c r="G7193" i="8"/>
  <c r="G7202" i="8"/>
  <c r="G7204" i="8"/>
  <c r="G7218" i="8"/>
  <c r="G7220" i="8"/>
  <c r="G7224" i="8"/>
  <c r="G7225" i="8"/>
  <c r="G7234" i="8"/>
  <c r="G7236" i="8"/>
  <c r="G7240" i="8"/>
  <c r="G7241" i="8"/>
  <c r="G7256" i="8"/>
  <c r="G7257" i="8"/>
  <c r="G7266" i="8"/>
  <c r="G7268" i="8"/>
  <c r="G7282" i="8"/>
  <c r="G7284" i="8"/>
  <c r="G7288" i="8"/>
  <c r="G7289" i="8"/>
  <c r="G7298" i="8"/>
  <c r="G7300" i="8"/>
  <c r="G7304" i="8"/>
  <c r="G7305" i="8"/>
  <c r="G7308" i="8"/>
  <c r="G7309" i="8"/>
  <c r="G7314" i="8"/>
  <c r="G7316" i="8"/>
  <c r="G7318" i="8"/>
  <c r="G7320" i="8"/>
  <c r="G7321" i="8"/>
  <c r="G7326" i="8"/>
  <c r="G7328" i="8"/>
  <c r="G7329" i="8"/>
  <c r="G7330" i="8"/>
  <c r="G7332" i="8"/>
  <c r="G7333" i="8"/>
  <c r="G7337" i="8"/>
  <c r="G7334" i="8"/>
  <c r="G7338" i="8"/>
  <c r="G7340" i="8"/>
  <c r="G7341" i="8"/>
  <c r="G7342" i="8"/>
  <c r="G7344" i="8"/>
  <c r="G7345" i="8"/>
  <c r="G7348" i="8"/>
  <c r="G7349" i="8"/>
  <c r="G7350" i="8"/>
  <c r="G7352" i="8"/>
  <c r="G7353" i="8"/>
  <c r="G7354" i="8"/>
  <c r="G7356" i="8"/>
  <c r="G7358" i="8"/>
  <c r="G7360" i="8"/>
  <c r="G7361" i="8"/>
  <c r="G7362" i="8"/>
  <c r="G7364" i="8"/>
  <c r="G7365" i="8"/>
  <c r="G7369" i="8"/>
  <c r="G7366" i="8"/>
  <c r="G7370" i="8"/>
  <c r="G7372" i="8"/>
  <c r="G7373" i="8"/>
  <c r="G7374" i="8"/>
  <c r="G7376" i="8"/>
  <c r="G7377" i="8"/>
  <c r="G7380" i="8"/>
  <c r="G7381" i="8"/>
  <c r="G7382" i="8"/>
  <c r="G7383" i="8"/>
  <c r="G7384" i="8"/>
  <c r="G7385" i="8"/>
  <c r="G7388" i="8"/>
  <c r="G7389" i="8"/>
  <c r="G7386" i="8"/>
  <c r="G7390" i="8"/>
  <c r="G7391" i="8"/>
  <c r="G7392" i="8"/>
  <c r="G7393" i="8"/>
  <c r="G7396" i="8"/>
  <c r="G7397" i="8"/>
  <c r="G7394" i="8"/>
  <c r="G7398" i="8"/>
  <c r="G7399" i="8"/>
  <c r="G7400" i="8"/>
  <c r="G7401" i="8"/>
  <c r="G7404" i="8"/>
  <c r="G7405" i="8"/>
  <c r="G7402" i="8"/>
  <c r="G7406" i="8"/>
  <c r="G7407" i="8"/>
  <c r="G7408" i="8"/>
  <c r="G7409" i="8"/>
  <c r="G7412" i="8"/>
  <c r="G7410" i="8"/>
  <c r="G7414" i="8"/>
  <c r="G7415" i="8"/>
  <c r="G7416" i="8"/>
  <c r="G7417" i="8"/>
  <c r="G7420" i="8"/>
  <c r="G7418" i="8"/>
  <c r="G7422" i="8"/>
  <c r="G7423" i="8"/>
  <c r="G7424" i="8"/>
  <c r="G7425" i="8"/>
  <c r="G7428" i="8"/>
  <c r="G7426" i="8"/>
  <c r="G7430" i="8"/>
  <c r="G7431" i="8"/>
  <c r="G7432" i="8"/>
  <c r="G7433" i="8"/>
  <c r="G7436" i="8"/>
  <c r="G7434" i="8"/>
  <c r="G7438" i="8"/>
  <c r="G7439" i="8"/>
  <c r="G7440" i="8"/>
  <c r="G7441" i="8"/>
  <c r="G7444" i="8"/>
  <c r="G7442" i="8"/>
  <c r="G7446" i="8"/>
  <c r="G7447" i="8"/>
  <c r="G7448" i="8"/>
  <c r="G7449" i="8"/>
  <c r="G7452" i="8"/>
  <c r="G7450" i="8"/>
  <c r="G7454" i="8"/>
  <c r="G7455" i="8"/>
  <c r="G7456" i="8"/>
  <c r="G7457" i="8"/>
  <c r="G7460" i="8"/>
  <c r="G7458" i="8"/>
  <c r="G7462" i="8"/>
  <c r="G7463" i="8"/>
  <c r="G7464" i="8"/>
  <c r="G7465" i="8"/>
  <c r="G7468" i="8"/>
  <c r="G7466" i="8"/>
  <c r="G7470" i="8"/>
  <c r="G7471" i="8"/>
  <c r="G7472" i="8"/>
  <c r="G7473" i="8"/>
  <c r="G7476" i="8"/>
  <c r="G7474" i="8"/>
  <c r="G7492" i="8"/>
  <c r="G7490" i="8"/>
  <c r="G7467" i="8"/>
  <c r="G7435" i="8"/>
  <c r="G7395" i="8"/>
  <c r="G7310" i="8"/>
  <c r="G7144" i="8"/>
  <c r="G7500" i="8"/>
  <c r="G7498" i="8"/>
  <c r="G7493" i="8"/>
  <c r="G7461" i="8"/>
  <c r="G7429" i="8"/>
  <c r="G7387" i="8"/>
  <c r="G7478" i="8"/>
  <c r="G7479" i="8"/>
  <c r="G7480" i="8"/>
  <c r="G7481" i="8"/>
  <c r="G7491" i="8"/>
  <c r="G7459" i="8"/>
  <c r="G7427" i="8"/>
  <c r="G7378" i="8"/>
  <c r="G7272" i="8"/>
  <c r="G7084" i="8"/>
  <c r="G7485" i="8"/>
  <c r="G7453" i="8"/>
  <c r="G7421" i="8"/>
  <c r="G7368" i="8"/>
  <c r="G7250" i="8"/>
  <c r="G7495" i="8"/>
  <c r="G7496" i="8"/>
  <c r="G7497" i="8"/>
  <c r="G7451" i="8"/>
  <c r="G7419" i="8"/>
  <c r="G7357" i="8"/>
  <c r="G7486" i="8"/>
  <c r="G7487" i="8"/>
  <c r="G7488" i="8"/>
  <c r="G7489" i="8"/>
  <c r="G7477" i="8"/>
  <c r="G7445" i="8"/>
  <c r="G7413" i="8"/>
  <c r="G7346" i="8"/>
  <c r="G7208" i="8"/>
  <c r="G7484" i="8"/>
  <c r="G7482" i="8"/>
  <c r="G7475" i="8"/>
  <c r="G7443" i="8"/>
  <c r="G7411" i="8"/>
  <c r="G7336" i="8"/>
  <c r="G7186" i="8"/>
  <c r="G6863" i="8"/>
  <c r="G6864" i="8"/>
  <c r="G6976" i="8"/>
  <c r="G7024" i="8"/>
  <c r="G7034" i="8"/>
  <c r="G7061" i="8"/>
  <c r="G7068" i="8"/>
  <c r="G7089" i="8"/>
  <c r="G7097" i="8"/>
  <c r="G7122" i="8"/>
  <c r="G6210" i="8"/>
  <c r="G6318" i="8"/>
  <c r="G6338" i="8"/>
  <c r="G6382" i="8"/>
  <c r="G6444" i="8"/>
  <c r="G6460" i="8"/>
  <c r="G6462" i="8"/>
  <c r="G6469" i="8"/>
  <c r="G6476" i="8"/>
  <c r="G6482" i="8"/>
  <c r="G6488" i="8"/>
  <c r="G6491" i="8"/>
  <c r="G6495" i="8"/>
  <c r="G6498" i="8"/>
  <c r="G6504" i="8"/>
  <c r="G6507" i="8"/>
  <c r="G6514" i="8"/>
  <c r="G6520" i="8"/>
  <c r="G6523" i="8"/>
  <c r="G6527" i="8"/>
  <c r="G6536" i="8"/>
  <c r="G6540" i="8"/>
  <c r="G6552" i="8"/>
  <c r="G6555" i="8"/>
  <c r="G6559" i="8"/>
  <c r="G6568" i="8"/>
  <c r="G6572" i="8"/>
  <c r="G6584" i="8"/>
  <c r="G6587" i="8"/>
  <c r="G6591" i="8"/>
  <c r="G6594" i="8"/>
  <c r="G6600" i="8"/>
  <c r="G6603" i="8"/>
  <c r="G6610" i="8"/>
  <c r="G6616" i="8"/>
  <c r="G6619" i="8"/>
  <c r="G6623" i="8"/>
  <c r="G6626" i="8"/>
  <c r="G6632" i="8"/>
  <c r="G6635" i="8"/>
  <c r="G6642" i="8"/>
  <c r="G6648" i="8"/>
  <c r="G6651" i="8"/>
  <c r="G6655" i="8"/>
  <c r="G6664" i="8"/>
  <c r="G6667" i="8"/>
  <c r="G6680" i="8"/>
  <c r="G6683" i="8"/>
  <c r="G6687" i="8"/>
  <c r="G6696" i="8"/>
  <c r="G6700" i="8"/>
  <c r="G6712" i="8"/>
  <c r="G6715" i="8"/>
  <c r="G6719" i="8"/>
  <c r="G6722" i="8"/>
  <c r="G6728" i="8"/>
  <c r="G6731" i="8"/>
  <c r="G6738" i="8"/>
  <c r="G6744" i="8"/>
  <c r="G6747" i="8"/>
  <c r="G6751" i="8"/>
  <c r="G6754" i="8"/>
  <c r="G6760" i="8"/>
  <c r="G6763" i="8"/>
  <c r="G6770" i="8"/>
  <c r="G6776" i="8"/>
  <c r="G6779" i="8"/>
  <c r="G6783" i="8"/>
  <c r="G6792" i="8"/>
  <c r="G6795" i="8"/>
  <c r="G6808" i="8"/>
  <c r="G6811" i="8"/>
  <c r="G6815" i="8"/>
  <c r="G6824" i="8"/>
  <c r="G6828" i="8"/>
  <c r="G6831" i="8"/>
  <c r="G6835" i="8"/>
  <c r="G6840" i="8"/>
  <c r="G6844" i="8"/>
  <c r="G6848" i="8"/>
  <c r="G6856" i="8"/>
  <c r="G6859" i="8"/>
  <c r="G6867" i="8"/>
  <c r="G6872" i="8"/>
  <c r="G6876" i="8"/>
  <c r="G6880" i="8"/>
  <c r="G6883" i="8"/>
  <c r="G6891" i="8"/>
  <c r="G6895" i="8"/>
  <c r="G6899" i="8"/>
  <c r="G6904" i="8"/>
  <c r="G6908" i="8"/>
  <c r="G6911" i="8"/>
  <c r="G6920" i="8"/>
  <c r="G6923" i="8"/>
  <c r="G6927" i="8"/>
  <c r="G6931" i="8"/>
  <c r="G6936" i="8"/>
  <c r="G6939" i="8"/>
  <c r="G6944" i="8"/>
  <c r="G6947" i="8"/>
  <c r="G6950" i="8"/>
  <c r="G6955" i="8"/>
  <c r="G6959" i="8"/>
  <c r="G6963" i="8"/>
  <c r="G6968" i="8"/>
  <c r="G6972" i="8"/>
  <c r="G6975" i="8"/>
  <c r="G6984" i="8"/>
  <c r="G6978" i="8"/>
  <c r="G7035" i="8"/>
  <c r="G7062" i="8"/>
  <c r="G7026" i="8"/>
  <c r="G6656" i="8"/>
  <c r="A7149" i="8"/>
  <c r="A7257" i="8"/>
  <c r="A7437" i="8"/>
  <c r="G6987" i="8"/>
  <c r="G6991" i="8"/>
  <c r="G6995" i="8"/>
  <c r="G7000" i="8"/>
  <c r="G7003" i="8"/>
  <c r="G7008" i="8"/>
  <c r="G7011" i="8"/>
  <c r="G7014" i="8"/>
  <c r="G7019" i="8"/>
  <c r="G7023" i="8"/>
  <c r="G7027" i="8"/>
  <c r="G7032" i="8"/>
  <c r="G7036" i="8"/>
  <c r="G7039" i="8"/>
  <c r="G7048" i="8"/>
  <c r="G7051" i="8"/>
  <c r="G7056" i="8"/>
  <c r="G7059" i="8"/>
  <c r="G7067" i="8"/>
  <c r="G7071" i="8"/>
  <c r="G7075" i="8"/>
  <c r="G7083" i="8"/>
  <c r="G7087" i="8"/>
  <c r="G7091" i="8"/>
  <c r="G7099" i="8"/>
  <c r="G7103" i="8"/>
  <c r="G7107" i="8"/>
  <c r="G7115" i="8"/>
  <c r="G7119" i="8"/>
  <c r="G7123" i="8"/>
  <c r="G7127" i="8"/>
  <c r="G7131" i="8"/>
  <c r="G7135" i="8"/>
  <c r="G7139" i="8"/>
  <c r="G7143" i="8"/>
  <c r="G7147" i="8"/>
  <c r="G7151" i="8"/>
  <c r="G7155" i="8"/>
  <c r="G7159" i="8"/>
  <c r="G7163" i="8"/>
  <c r="G7167" i="8"/>
  <c r="G7171" i="8"/>
  <c r="G7175" i="8"/>
  <c r="G7179" i="8"/>
  <c r="G7183" i="8"/>
  <c r="G7187" i="8"/>
  <c r="G7191" i="8"/>
  <c r="G7195" i="8"/>
  <c r="G7199" i="8"/>
  <c r="G7203" i="8"/>
  <c r="G7207" i="8"/>
  <c r="G7211" i="8"/>
  <c r="G7215" i="8"/>
  <c r="G7219" i="8"/>
  <c r="G7223" i="8"/>
  <c r="G7227" i="8"/>
  <c r="G7231" i="8"/>
  <c r="G7235" i="8"/>
  <c r="G7239" i="8"/>
  <c r="G7243" i="8"/>
  <c r="G7247" i="8"/>
  <c r="G7251" i="8"/>
  <c r="G7255" i="8"/>
  <c r="G7259" i="8"/>
  <c r="G7263" i="8"/>
  <c r="G7267" i="8"/>
  <c r="G7271" i="8"/>
  <c r="G7275" i="8"/>
  <c r="G7279" i="8"/>
  <c r="G7283" i="8"/>
  <c r="G7287" i="8"/>
  <c r="G7291" i="8"/>
  <c r="G7295" i="8"/>
  <c r="G7299" i="8"/>
  <c r="G7303" i="8"/>
  <c r="G7307" i="8"/>
  <c r="G7311" i="8"/>
  <c r="G7315" i="8"/>
  <c r="G7319" i="8"/>
  <c r="G7323" i="8"/>
  <c r="G7327" i="8"/>
  <c r="G7331" i="8"/>
  <c r="G7335" i="8"/>
  <c r="G7339" i="8"/>
  <c r="G7343" i="8"/>
  <c r="A6305" i="8"/>
  <c r="G7347" i="8"/>
  <c r="G7351" i="8"/>
  <c r="G7355" i="8"/>
  <c r="G7359" i="8"/>
  <c r="G7363" i="8"/>
  <c r="G7367" i="8"/>
  <c r="G7371" i="8"/>
  <c r="G7375" i="8"/>
  <c r="G7379" i="8"/>
  <c r="A6416" i="8"/>
  <c r="G6956" i="8"/>
  <c r="G6827" i="8"/>
  <c r="G6599" i="8"/>
  <c r="A6240" i="8"/>
  <c r="G6948" i="8"/>
  <c r="G6823" i="8"/>
  <c r="G7004" i="8"/>
  <c r="G6940" i="8"/>
  <c r="G6539" i="8"/>
  <c r="G6998" i="8"/>
  <c r="G6764" i="8"/>
  <c r="G6226" i="8"/>
  <c r="G6270" i="8"/>
  <c r="G6274" i="8"/>
  <c r="G6996" i="8"/>
  <c r="G6903" i="8"/>
  <c r="G6711" i="8"/>
  <c r="G6900" i="8"/>
  <c r="G6710" i="8"/>
  <c r="K9" i="9"/>
  <c r="M8" i="9" s="1"/>
  <c r="L7" i="9"/>
  <c r="L9" i="9"/>
  <c r="K2" i="9"/>
  <c r="L12" i="9"/>
  <c r="L2" i="9"/>
  <c r="F1695" i="9"/>
  <c r="E1695" i="9"/>
  <c r="D1695" i="9"/>
  <c r="F1741" i="9"/>
  <c r="D1741" i="9"/>
  <c r="C1742" i="8"/>
  <c r="B1741" i="8"/>
  <c r="E1740" i="9"/>
  <c r="B1735" i="8"/>
  <c r="C1734" i="8"/>
  <c r="F1703" i="9"/>
  <c r="D1703" i="9"/>
  <c r="E1618" i="9"/>
  <c r="D1618" i="9"/>
  <c r="F1618" i="9"/>
  <c r="F1574" i="9"/>
  <c r="F1550" i="9"/>
  <c r="D1550" i="9"/>
  <c r="E1524" i="9"/>
  <c r="D1524" i="9"/>
  <c r="F1524" i="9"/>
  <c r="F1458" i="9"/>
  <c r="D1458" i="9"/>
  <c r="F1446" i="9"/>
  <c r="D1446" i="9"/>
  <c r="F1583" i="9"/>
  <c r="B1741" i="9"/>
  <c r="E1741" i="9"/>
  <c r="A1742" i="9"/>
  <c r="E1595" i="9"/>
  <c r="D1595" i="9"/>
  <c r="F1595" i="9"/>
  <c r="F1665" i="9"/>
  <c r="D1665" i="9"/>
  <c r="E1665" i="9"/>
  <c r="F1629" i="9"/>
  <c r="D1629" i="9"/>
  <c r="F1605" i="9"/>
  <c r="E1687" i="9"/>
  <c r="D1687" i="9"/>
  <c r="F1342" i="9"/>
  <c r="C211" i="9"/>
  <c r="C219" i="9"/>
  <c r="C259" i="9"/>
  <c r="C267" i="9"/>
  <c r="C199" i="9"/>
  <c r="C207" i="9"/>
  <c r="C215" i="9"/>
  <c r="C225" i="9"/>
  <c r="N9" i="9"/>
  <c r="C978" i="9"/>
  <c r="C950" i="9"/>
  <c r="C940" i="9"/>
  <c r="C932" i="9"/>
  <c r="C922" i="9"/>
  <c r="C894" i="9"/>
  <c r="C884" i="9"/>
  <c r="C876" i="9"/>
  <c r="C868" i="9"/>
  <c r="C640" i="9"/>
  <c r="C608" i="9"/>
  <c r="C504" i="9"/>
  <c r="C248" i="9"/>
  <c r="C176" i="9"/>
  <c r="C615" i="9"/>
  <c r="C605" i="9"/>
  <c r="C597" i="9"/>
  <c r="C577" i="9"/>
  <c r="C569" i="9"/>
  <c r="C561" i="9"/>
  <c r="C549" i="9"/>
  <c r="C541" i="9"/>
  <c r="C533" i="9"/>
  <c r="C521" i="9"/>
  <c r="C513" i="9"/>
  <c r="C505" i="9"/>
  <c r="C497" i="9"/>
  <c r="C273" i="9"/>
  <c r="C253" i="9"/>
  <c r="C241" i="9"/>
  <c r="C197" i="9"/>
  <c r="C181" i="9"/>
  <c r="C171" i="9"/>
  <c r="C155" i="9"/>
  <c r="C133" i="9"/>
  <c r="A627" i="14"/>
  <c r="A619" i="14"/>
  <c r="A632" i="14"/>
  <c r="A175" i="14"/>
  <c r="A499" i="14"/>
  <c r="A19" i="14"/>
  <c r="A211" i="14"/>
  <c r="A487" i="14"/>
  <c r="A439" i="14"/>
  <c r="A636" i="14"/>
  <c r="A633" i="14"/>
  <c r="A79" i="14"/>
  <c r="A271" i="14"/>
  <c r="A379" i="14"/>
  <c r="A115" i="14"/>
  <c r="A319" i="14"/>
  <c r="A463" i="14"/>
  <c r="A415" i="14"/>
  <c r="A638" i="14"/>
  <c r="A223" i="14"/>
  <c r="A403" i="14"/>
  <c r="A187" i="14"/>
  <c r="A547" i="14"/>
  <c r="A629" i="14"/>
  <c r="A607" i="14"/>
  <c r="A247" i="14"/>
  <c r="A427" i="14"/>
  <c r="A235" i="14"/>
  <c r="A343" i="14"/>
  <c r="A626" i="14"/>
  <c r="A31" i="14"/>
  <c r="A295" i="14"/>
  <c r="A523" i="14"/>
  <c r="A259" i="14"/>
  <c r="A559" i="14"/>
  <c r="A103" i="14"/>
  <c r="A475" i="14"/>
  <c r="A67" i="14"/>
  <c r="B1738" i="8"/>
  <c r="A7" i="14"/>
  <c r="C1004" i="9"/>
  <c r="C996" i="9"/>
  <c r="C988" i="9"/>
  <c r="C976" i="9"/>
  <c r="C968" i="9"/>
  <c r="C960" i="9"/>
  <c r="C948" i="9"/>
  <c r="C920" i="9"/>
  <c r="C910" i="9"/>
  <c r="C902" i="9"/>
  <c r="C892" i="9"/>
  <c r="C858" i="9"/>
  <c r="C568" i="9"/>
  <c r="C536" i="9"/>
  <c r="C496" i="9"/>
  <c r="C208" i="9"/>
  <c r="C136" i="9"/>
  <c r="C641" i="9"/>
  <c r="C633" i="9"/>
  <c r="C625" i="9"/>
  <c r="C613" i="9"/>
  <c r="C585" i="9"/>
  <c r="C559" i="9"/>
  <c r="C495" i="9"/>
  <c r="C263" i="9"/>
  <c r="C251" i="9"/>
  <c r="C231" i="9"/>
  <c r="C217" i="9"/>
  <c r="C195" i="9"/>
  <c r="C169" i="9"/>
  <c r="C143" i="9"/>
  <c r="A367" i="14"/>
  <c r="A163" i="14"/>
  <c r="A199" i="14"/>
  <c r="C276" i="9"/>
  <c r="C244" i="9"/>
  <c r="C172" i="9"/>
  <c r="C132" i="9"/>
  <c r="C638" i="9"/>
  <c r="C534" i="9"/>
  <c r="C502" i="9"/>
  <c r="C254" i="9"/>
  <c r="C182" i="9"/>
  <c r="C986" i="9"/>
  <c r="C946" i="9"/>
  <c r="C938" i="9"/>
  <c r="C930" i="9"/>
  <c r="C918" i="9"/>
  <c r="C882" i="9"/>
  <c r="C874" i="9"/>
  <c r="C866" i="9"/>
  <c r="C856" i="9"/>
  <c r="C632" i="9"/>
  <c r="C600" i="9"/>
  <c r="C240" i="9"/>
  <c r="C168" i="9"/>
  <c r="C128" i="9"/>
  <c r="C611" i="9"/>
  <c r="C603" i="9"/>
  <c r="C595" i="9"/>
  <c r="C575" i="9"/>
  <c r="C567" i="9"/>
  <c r="C557" i="9"/>
  <c r="C547" i="9"/>
  <c r="C539" i="9"/>
  <c r="C531" i="9"/>
  <c r="C519" i="9"/>
  <c r="C511" i="9"/>
  <c r="C503" i="9"/>
  <c r="C493" i="9"/>
  <c r="C271" i="9"/>
  <c r="C249" i="9"/>
  <c r="C239" i="9"/>
  <c r="C229" i="9"/>
  <c r="C205" i="9"/>
  <c r="C191" i="9"/>
  <c r="C179" i="9"/>
  <c r="C129" i="9"/>
  <c r="A595" i="14"/>
  <c r="A139" i="14"/>
  <c r="A151" i="14"/>
  <c r="A344" i="14"/>
  <c r="A8" i="14"/>
  <c r="A200" i="14"/>
  <c r="A380" i="14"/>
  <c r="A44" i="14"/>
  <c r="A236" i="14"/>
  <c r="A584" i="14"/>
  <c r="A368" i="14"/>
  <c r="A32" i="14"/>
  <c r="A224" i="14"/>
  <c r="A404" i="14"/>
  <c r="A68" i="14"/>
  <c r="A260" i="14"/>
  <c r="A608" i="14"/>
  <c r="A440" i="14"/>
  <c r="A104" i="14"/>
  <c r="A296" i="14"/>
  <c r="A476" i="14"/>
  <c r="A140" i="14"/>
  <c r="A536" i="14"/>
  <c r="A620" i="14"/>
  <c r="C204" i="9"/>
  <c r="C164" i="9"/>
  <c r="C124" i="9"/>
  <c r="C598" i="9"/>
  <c r="C566" i="9"/>
  <c r="C246" i="9"/>
  <c r="C214" i="9"/>
  <c r="C142" i="9"/>
  <c r="C1002" i="9"/>
  <c r="C994" i="9"/>
  <c r="C984" i="9"/>
  <c r="C974" i="9"/>
  <c r="C966" i="9"/>
  <c r="C958" i="9"/>
  <c r="C916" i="9"/>
  <c r="C908" i="9"/>
  <c r="C900" i="9"/>
  <c r="C890" i="9"/>
  <c r="C854" i="9"/>
  <c r="C560" i="9"/>
  <c r="C528" i="9"/>
  <c r="C200" i="9"/>
  <c r="C160" i="9"/>
  <c r="C639" i="9"/>
  <c r="C631" i="9"/>
  <c r="C623" i="9"/>
  <c r="C583" i="9"/>
  <c r="C529" i="9"/>
  <c r="C261" i="9"/>
  <c r="C247" i="9"/>
  <c r="C237" i="9"/>
  <c r="C189" i="9"/>
  <c r="C177" i="9"/>
  <c r="C167" i="9"/>
  <c r="C151" i="9"/>
  <c r="C127" i="9"/>
  <c r="A628" i="14"/>
  <c r="C624" i="9"/>
  <c r="C592" i="9"/>
  <c r="C520" i="9"/>
  <c r="C272" i="9"/>
  <c r="C232" i="9"/>
  <c r="C192" i="9"/>
  <c r="C621" i="9"/>
  <c r="C609" i="9"/>
  <c r="C601" i="9"/>
  <c r="C593" i="9"/>
  <c r="C581" i="9"/>
  <c r="C573" i="9"/>
  <c r="C565" i="9"/>
  <c r="C555" i="9"/>
  <c r="C545" i="9"/>
  <c r="C537" i="9"/>
  <c r="C527" i="9"/>
  <c r="C517" i="9"/>
  <c r="C509" i="9"/>
  <c r="C501" i="9"/>
  <c r="C491" i="9"/>
  <c r="C269" i="9"/>
  <c r="C245" i="9"/>
  <c r="C227" i="9"/>
  <c r="C213" i="9"/>
  <c r="C139" i="9"/>
  <c r="C125" i="9"/>
  <c r="C1000" i="9"/>
  <c r="C992" i="9"/>
  <c r="C982" i="9"/>
  <c r="C972" i="9"/>
  <c r="C964" i="9"/>
  <c r="C954" i="9"/>
  <c r="C914" i="9"/>
  <c r="C906" i="9"/>
  <c r="C898" i="9"/>
  <c r="C584" i="9"/>
  <c r="C552" i="9"/>
  <c r="C152" i="9"/>
  <c r="C637" i="9"/>
  <c r="C629" i="9"/>
  <c r="C619" i="9"/>
  <c r="C591" i="9"/>
  <c r="C553" i="9"/>
  <c r="C525" i="9"/>
  <c r="C489" i="9"/>
  <c r="C235" i="9"/>
  <c r="C223" i="9"/>
  <c r="C201" i="9"/>
  <c r="C185" i="9"/>
  <c r="C175" i="9"/>
  <c r="C163" i="9"/>
  <c r="A535" i="14"/>
  <c r="A355" i="14"/>
  <c r="A630" i="14"/>
  <c r="A190" i="14"/>
  <c r="A394" i="14"/>
  <c r="A586" i="14"/>
  <c r="A178" i="14"/>
  <c r="A358" i="14"/>
  <c r="A550" i="14"/>
  <c r="A94" i="14"/>
  <c r="A286" i="14"/>
  <c r="A490" i="14"/>
  <c r="A82" i="14"/>
  <c r="A274" i="14"/>
  <c r="A454" i="14"/>
  <c r="C187" i="9"/>
  <c r="C159" i="9"/>
  <c r="C149" i="9"/>
  <c r="C141" i="9"/>
  <c r="C131" i="9"/>
  <c r="C95" i="9"/>
  <c r="C67" i="9"/>
  <c r="C3" i="9"/>
  <c r="A624" i="14"/>
  <c r="A598" i="14"/>
  <c r="A334" i="14"/>
  <c r="A106" i="14"/>
  <c r="A442" i="14"/>
  <c r="A166" i="14"/>
  <c r="A300" i="14"/>
  <c r="A60" i="14"/>
  <c r="A324" i="14"/>
  <c r="A48" i="14"/>
  <c r="A312" i="14"/>
  <c r="A143" i="14"/>
  <c r="A491" i="14"/>
  <c r="A11" i="14"/>
  <c r="A203" i="14"/>
  <c r="A599" i="14"/>
  <c r="A359" i="14"/>
  <c r="A47" i="14"/>
  <c r="A239" i="14"/>
  <c r="A371" i="14"/>
  <c r="A107" i="14"/>
  <c r="A299" i="14"/>
  <c r="A311" i="14"/>
  <c r="A563" i="14"/>
  <c r="A526" i="14"/>
  <c r="A298" i="14"/>
  <c r="A34" i="14"/>
  <c r="A370" i="14"/>
  <c r="A118" i="14"/>
  <c r="A384" i="14"/>
  <c r="A72" i="14"/>
  <c r="A264" i="14"/>
  <c r="A468" i="14"/>
  <c r="A132" i="14"/>
  <c r="A576" i="14"/>
  <c r="A480" i="14"/>
  <c r="A168" i="14"/>
  <c r="A372" i="14"/>
  <c r="A36" i="14"/>
  <c r="A228" i="14"/>
  <c r="A540" i="14"/>
  <c r="A502" i="14"/>
  <c r="A250" i="14"/>
  <c r="A10" i="14"/>
  <c r="A346" i="14"/>
  <c r="A70" i="14"/>
  <c r="C203" i="9"/>
  <c r="C193" i="9"/>
  <c r="C165" i="9"/>
  <c r="C153" i="9"/>
  <c r="C145" i="9"/>
  <c r="C137" i="9"/>
  <c r="C101" i="9"/>
  <c r="C35" i="9"/>
  <c r="C9" i="9"/>
  <c r="A478" i="14"/>
  <c r="A226" i="14"/>
  <c r="A562" i="14"/>
  <c r="A322" i="14"/>
  <c r="A46" i="14"/>
  <c r="A552" i="14"/>
  <c r="A180" i="14"/>
  <c r="A444" i="14"/>
  <c r="A192" i="14"/>
  <c r="A432" i="14"/>
  <c r="A337" i="14"/>
  <c r="A145" i="14"/>
  <c r="A349" i="14"/>
  <c r="A61" i="14"/>
  <c r="A205" i="14"/>
  <c r="A181" i="14"/>
  <c r="A541" i="14"/>
  <c r="A49" i="14"/>
  <c r="A241" i="14"/>
  <c r="A445" i="14"/>
  <c r="A601" i="14"/>
  <c r="A85" i="14"/>
  <c r="A301" i="14"/>
  <c r="A54" i="14"/>
  <c r="A246" i="14"/>
  <c r="A450" i="14"/>
  <c r="A42" i="14"/>
  <c r="A234" i="14"/>
  <c r="A438" i="14"/>
  <c r="A150" i="14"/>
  <c r="A354" i="14"/>
  <c r="A546" i="14"/>
  <c r="A138" i="14"/>
  <c r="A342" i="14"/>
  <c r="A534" i="14"/>
  <c r="A174" i="14"/>
  <c r="A378" i="14"/>
  <c r="A570" i="14"/>
  <c r="A162" i="14"/>
  <c r="A366" i="14"/>
  <c r="A606" i="14"/>
  <c r="A198" i="14"/>
  <c r="A402" i="14"/>
  <c r="A594" i="14"/>
  <c r="A186" i="14"/>
  <c r="A390" i="14"/>
  <c r="A582" i="14"/>
  <c r="R183" i="9"/>
  <c r="R52" i="9"/>
  <c r="T40" i="9"/>
  <c r="U39" i="9" s="1"/>
  <c r="T28" i="9"/>
  <c r="U27" i="9" s="1"/>
  <c r="S27" i="9"/>
  <c r="T15" i="9"/>
  <c r="U14" i="9" s="1"/>
  <c r="T17" i="9"/>
  <c r="U16" i="9" s="1"/>
  <c r="A56" i="19"/>
  <c r="T5" i="9"/>
  <c r="U4" i="9" s="1"/>
  <c r="R6" i="9"/>
  <c r="A72" i="19"/>
  <c r="O3" i="19"/>
  <c r="N3" i="19"/>
  <c r="M3" i="19"/>
  <c r="T29" i="9"/>
  <c r="U28" i="9" s="1"/>
  <c r="R41" i="9"/>
  <c r="K27" i="19"/>
  <c r="J27" i="19"/>
  <c r="J28" i="19" s="1"/>
  <c r="A39" i="19"/>
  <c r="A47" i="19"/>
  <c r="A37" i="19"/>
  <c r="A79" i="19"/>
  <c r="I28" i="19"/>
  <c r="A40" i="19"/>
  <c r="K28" i="19"/>
  <c r="A29" i="19"/>
  <c r="K17" i="19"/>
  <c r="K18" i="19" s="1"/>
  <c r="K19" i="19" s="1"/>
  <c r="K20" i="19" s="1"/>
  <c r="K21" i="19" s="1"/>
  <c r="K22" i="19" s="1"/>
  <c r="K23" i="19" s="1"/>
  <c r="K24" i="19" s="1"/>
  <c r="K25" i="19" s="1"/>
  <c r="K26" i="19" s="1"/>
  <c r="J17" i="19"/>
  <c r="J18" i="19" s="1"/>
  <c r="J19" i="19" s="1"/>
  <c r="J20" i="19" s="1"/>
  <c r="J21" i="19" s="1"/>
  <c r="J22" i="19" s="1"/>
  <c r="J23" i="19" s="1"/>
  <c r="J24" i="19" s="1"/>
  <c r="J25" i="19" s="1"/>
  <c r="J26" i="19" s="1"/>
  <c r="I17" i="19"/>
  <c r="I18" i="19" s="1"/>
  <c r="I19" i="19" s="1"/>
  <c r="I20" i="19" s="1"/>
  <c r="I21" i="19" s="1"/>
  <c r="I22" i="19" s="1"/>
  <c r="I23" i="19" s="1"/>
  <c r="I24" i="19" s="1"/>
  <c r="I25" i="19" s="1"/>
  <c r="I26" i="19" s="1"/>
  <c r="A45" i="19"/>
  <c r="A30" i="19"/>
  <c r="B39" i="19"/>
  <c r="L27" i="19"/>
  <c r="T4" i="9"/>
  <c r="U3" i="9" s="1"/>
  <c r="A34" i="19"/>
  <c r="L4" i="19"/>
  <c r="B16" i="19"/>
  <c r="B5" i="19"/>
  <c r="A38" i="19"/>
  <c r="G6486" i="8"/>
  <c r="G6970" i="8"/>
  <c r="G6932" i="8"/>
  <c r="G6892" i="8"/>
  <c r="G6855" i="8"/>
  <c r="G6812" i="8"/>
  <c r="G6699" i="8"/>
  <c r="G6583" i="8"/>
  <c r="G6528" i="8"/>
  <c r="G6967" i="8"/>
  <c r="G6928" i="8"/>
  <c r="G6854" i="8"/>
  <c r="G6807" i="8"/>
  <c r="G6752" i="8"/>
  <c r="G6695" i="8"/>
  <c r="G6636" i="8"/>
  <c r="G6582" i="8"/>
  <c r="G6524" i="8"/>
  <c r="G6960" i="8"/>
  <c r="G6922" i="8"/>
  <c r="G6884" i="8"/>
  <c r="G6847" i="8"/>
  <c r="G6796" i="8"/>
  <c r="G6742" i="8"/>
  <c r="G6684" i="8"/>
  <c r="G6571" i="8"/>
  <c r="G6443" i="8"/>
  <c r="G6919" i="8"/>
  <c r="G6882" i="8"/>
  <c r="G6843" i="8"/>
  <c r="G6679" i="8"/>
  <c r="G6624" i="8"/>
  <c r="G6567" i="8"/>
  <c r="G6508" i="8"/>
  <c r="G6442" i="8"/>
  <c r="G6145" i="8"/>
  <c r="G6169" i="8"/>
  <c r="G6185" i="8"/>
  <c r="G6189" i="8"/>
  <c r="G6209" i="8"/>
  <c r="G6225" i="8"/>
  <c r="G6233" i="8"/>
  <c r="G6253" i="8"/>
  <c r="G6269" i="8"/>
  <c r="G6273" i="8"/>
  <c r="G6297" i="8"/>
  <c r="G6313" i="8"/>
  <c r="G6317" i="8"/>
  <c r="G6337" i="8"/>
  <c r="G6353" i="8"/>
  <c r="G6361" i="8"/>
  <c r="G6381" i="8"/>
  <c r="G6397" i="8"/>
  <c r="G6401" i="8"/>
  <c r="G6425" i="8"/>
  <c r="G6441" i="8"/>
  <c r="G6453" i="8"/>
  <c r="G6461" i="8"/>
  <c r="G6470" i="8"/>
  <c r="G6473" i="8"/>
  <c r="G6481" i="8"/>
  <c r="G6485" i="8"/>
  <c r="G6497" i="8"/>
  <c r="G6513" i="8"/>
  <c r="G6517" i="8"/>
  <c r="G6529" i="8"/>
  <c r="G6545" i="8"/>
  <c r="G6549" i="8"/>
  <c r="G6561" i="8"/>
  <c r="G6577" i="8"/>
  <c r="G6581" i="8"/>
  <c r="G6593" i="8"/>
  <c r="G6609" i="8"/>
  <c r="G6613" i="8"/>
  <c r="G6625" i="8"/>
  <c r="G6641" i="8"/>
  <c r="G6645" i="8"/>
  <c r="G6657" i="8"/>
  <c r="G6673" i="8"/>
  <c r="G6677" i="8"/>
  <c r="G6689" i="8"/>
  <c r="G6705" i="8"/>
  <c r="G6709" i="8"/>
  <c r="G6721" i="8"/>
  <c r="G6737" i="8"/>
  <c r="G6741" i="8"/>
  <c r="G6753" i="8"/>
  <c r="G6769" i="8"/>
  <c r="G6773" i="8"/>
  <c r="G6785" i="8"/>
  <c r="G6988" i="8"/>
  <c r="G6912" i="8"/>
  <c r="G6875" i="8"/>
  <c r="G6836" i="8"/>
  <c r="G6784" i="8"/>
  <c r="G6727" i="8"/>
  <c r="G6668" i="8"/>
  <c r="G6614" i="8"/>
  <c r="G6556" i="8"/>
  <c r="G6398" i="8"/>
  <c r="G6170" i="8"/>
  <c r="G6871" i="8"/>
  <c r="G6834" i="8"/>
  <c r="G6780" i="8"/>
  <c r="G6551" i="8"/>
  <c r="G6496" i="8"/>
  <c r="G6801" i="8"/>
  <c r="G6805" i="8"/>
  <c r="G6817" i="8"/>
  <c r="G6833" i="8"/>
  <c r="G6841" i="8"/>
  <c r="G6849" i="8"/>
  <c r="G6853" i="8"/>
  <c r="G6857" i="8"/>
  <c r="G6869" i="8"/>
  <c r="G6881" i="8"/>
  <c r="G6885" i="8"/>
  <c r="G6889" i="8"/>
  <c r="G6897" i="8"/>
  <c r="G6905" i="8"/>
  <c r="G6913" i="8"/>
  <c r="G6917" i="8"/>
  <c r="G6921" i="8"/>
  <c r="G6933" i="8"/>
  <c r="G6945" i="8"/>
  <c r="G6949" i="8"/>
  <c r="G6953" i="8"/>
  <c r="G6961" i="8"/>
  <c r="G6969" i="8"/>
  <c r="G6977" i="8"/>
  <c r="G6981" i="8"/>
  <c r="G6985" i="8"/>
  <c r="G6997" i="8"/>
  <c r="G7009" i="8"/>
  <c r="G7013" i="8"/>
  <c r="G7017" i="8"/>
  <c r="G7025" i="8"/>
  <c r="G7033" i="8"/>
  <c r="G7041" i="8"/>
  <c r="G7045" i="8"/>
  <c r="G7049" i="8"/>
  <c r="G7065" i="8"/>
  <c r="G7069" i="8"/>
  <c r="G7074" i="8"/>
  <c r="G7078" i="8"/>
  <c r="G7081" i="8"/>
  <c r="G7085" i="8"/>
  <c r="G7090" i="8"/>
  <c r="G7093" i="8"/>
  <c r="G7101" i="8"/>
  <c r="G7106" i="8"/>
  <c r="G7109" i="8"/>
  <c r="G7114" i="8"/>
  <c r="G7121" i="8"/>
  <c r="G7125" i="8"/>
  <c r="G7130" i="8"/>
  <c r="G7137" i="8"/>
  <c r="G7141" i="8"/>
  <c r="G7146" i="8"/>
  <c r="G7153" i="8"/>
  <c r="G7157" i="8"/>
  <c r="G7162" i="8"/>
  <c r="G7169" i="8"/>
  <c r="G7173" i="8"/>
  <c r="G7178" i="8"/>
  <c r="G7185" i="8"/>
  <c r="G7189" i="8"/>
  <c r="G7194" i="8"/>
  <c r="G7201" i="8"/>
  <c r="G7205" i="8"/>
  <c r="G7210" i="8"/>
  <c r="G7217" i="8"/>
  <c r="G7221" i="8"/>
  <c r="G7226" i="8"/>
  <c r="G7233" i="8"/>
  <c r="G7237" i="8"/>
  <c r="G7242" i="8"/>
  <c r="G7249" i="8"/>
  <c r="G7253" i="8"/>
  <c r="G7258" i="8"/>
  <c r="G7265" i="8"/>
  <c r="G7269" i="8"/>
  <c r="G7274" i="8"/>
  <c r="G7281" i="8"/>
  <c r="G7285" i="8"/>
  <c r="G7290" i="8"/>
  <c r="G7297" i="8"/>
  <c r="G7301" i="8"/>
  <c r="G7306" i="8"/>
  <c r="G7317" i="8"/>
  <c r="G7322" i="8"/>
  <c r="H1" i="8"/>
  <c r="Q4568" i="8"/>
  <c r="G6137" i="8"/>
  <c r="G6138" i="8"/>
  <c r="G6140" i="8"/>
  <c r="G6139" i="8"/>
  <c r="G6141" i="8"/>
  <c r="G6142" i="8"/>
  <c r="G6144" i="8"/>
  <c r="G6143" i="8"/>
  <c r="G6148" i="8"/>
  <c r="G6147" i="8"/>
  <c r="G6149" i="8"/>
  <c r="G6150" i="8"/>
  <c r="G6152" i="8"/>
  <c r="G6151" i="8"/>
  <c r="G6153" i="8"/>
  <c r="G6154" i="8"/>
  <c r="G6156" i="8"/>
  <c r="G6155" i="8"/>
  <c r="G6157" i="8"/>
  <c r="G6158" i="8"/>
  <c r="G6160" i="8"/>
  <c r="G6159" i="8"/>
  <c r="G6161" i="8"/>
  <c r="G6162" i="8"/>
  <c r="G6164" i="8"/>
  <c r="G6163" i="8"/>
  <c r="G6146" i="8"/>
  <c r="G6165" i="8"/>
  <c r="G6166" i="8"/>
  <c r="G6168" i="8"/>
  <c r="G6167" i="8"/>
  <c r="G6172" i="8"/>
  <c r="G6171" i="8"/>
  <c r="G6173" i="8"/>
  <c r="G6174" i="8"/>
  <c r="G6176" i="8"/>
  <c r="G6175" i="8"/>
  <c r="G6177" i="8"/>
  <c r="G6178" i="8"/>
  <c r="G6180" i="8"/>
  <c r="G6179" i="8"/>
  <c r="G6181" i="8"/>
  <c r="G6182" i="8"/>
  <c r="G6184" i="8"/>
  <c r="G6183" i="8"/>
  <c r="G6188" i="8"/>
  <c r="G6187" i="8"/>
  <c r="G6192" i="8"/>
  <c r="G6191" i="8"/>
  <c r="G6193" i="8"/>
  <c r="G6194" i="8"/>
  <c r="G6196" i="8"/>
  <c r="G6195" i="8"/>
  <c r="G6197" i="8"/>
  <c r="G6198" i="8"/>
  <c r="G6200" i="8"/>
  <c r="G6199" i="8"/>
  <c r="G6201" i="8"/>
  <c r="G6202" i="8"/>
  <c r="G6204" i="8"/>
  <c r="G6203" i="8"/>
  <c r="G6205" i="8"/>
  <c r="G6206" i="8"/>
  <c r="G6208" i="8"/>
  <c r="G6207" i="8"/>
  <c r="G6212" i="8"/>
  <c r="G6211" i="8"/>
  <c r="G6213" i="8"/>
  <c r="G6214" i="8"/>
  <c r="G6216" i="8"/>
  <c r="G6215" i="8"/>
  <c r="G6217" i="8"/>
  <c r="G6218" i="8"/>
  <c r="G6220" i="8"/>
  <c r="G6219" i="8"/>
  <c r="G6221" i="8"/>
  <c r="G6222" i="8"/>
  <c r="G6224" i="8"/>
  <c r="G6223" i="8"/>
  <c r="G6228" i="8"/>
  <c r="G6227" i="8"/>
  <c r="G6229" i="8"/>
  <c r="G6230" i="8"/>
  <c r="G6232" i="8"/>
  <c r="G6231" i="8"/>
  <c r="G6236" i="8"/>
  <c r="G6235" i="8"/>
  <c r="G6237" i="8"/>
  <c r="G6238" i="8"/>
  <c r="G6240" i="8"/>
  <c r="G6239" i="8"/>
  <c r="G6241" i="8"/>
  <c r="G6242" i="8"/>
  <c r="G6244" i="8"/>
  <c r="G6243" i="8"/>
  <c r="G6245" i="8"/>
  <c r="G6246" i="8"/>
  <c r="G6248" i="8"/>
  <c r="G6247" i="8"/>
  <c r="G6249" i="8"/>
  <c r="G6250" i="8"/>
  <c r="G6252" i="8"/>
  <c r="G6251" i="8"/>
  <c r="G6256" i="8"/>
  <c r="G6255" i="8"/>
  <c r="G6257" i="8"/>
  <c r="G6258" i="8"/>
  <c r="G6260" i="8"/>
  <c r="G6259" i="8"/>
  <c r="G6261" i="8"/>
  <c r="G6262" i="8"/>
  <c r="G6264" i="8"/>
  <c r="G6263" i="8"/>
  <c r="G6265" i="8"/>
  <c r="G6266" i="8"/>
  <c r="G6268" i="8"/>
  <c r="G6267" i="8"/>
  <c r="G6272" i="8"/>
  <c r="G6271" i="8"/>
  <c r="G6276" i="8"/>
  <c r="G6275" i="8"/>
  <c r="G6277" i="8"/>
  <c r="G6278" i="8"/>
  <c r="G6280" i="8"/>
  <c r="G6279" i="8"/>
  <c r="G6281" i="8"/>
  <c r="G6282" i="8"/>
  <c r="G6284" i="8"/>
  <c r="G6283" i="8"/>
  <c r="G6285" i="8"/>
  <c r="G6286" i="8"/>
  <c r="G6288" i="8"/>
  <c r="G6287" i="8"/>
  <c r="G6289" i="8"/>
  <c r="G6290" i="8"/>
  <c r="G6292" i="8"/>
  <c r="G6291" i="8"/>
  <c r="G6293" i="8"/>
  <c r="G6294" i="8"/>
  <c r="G6296" i="8"/>
  <c r="G6295" i="8"/>
  <c r="G6300" i="8"/>
  <c r="G6299" i="8"/>
  <c r="G6301" i="8"/>
  <c r="G6302" i="8"/>
  <c r="G6304" i="8"/>
  <c r="G6303" i="8"/>
  <c r="G6305" i="8"/>
  <c r="G6306" i="8"/>
  <c r="G6308" i="8"/>
  <c r="G6307" i="8"/>
  <c r="G6309" i="8"/>
  <c r="G6310" i="8"/>
  <c r="G6312" i="8"/>
  <c r="G6311" i="8"/>
  <c r="G6316" i="8"/>
  <c r="G6315" i="8"/>
  <c r="G6320" i="8"/>
  <c r="G6319" i="8"/>
  <c r="G6321" i="8"/>
  <c r="G6322" i="8"/>
  <c r="G6324" i="8"/>
  <c r="G6323" i="8"/>
  <c r="G6325" i="8"/>
  <c r="G6326" i="8"/>
  <c r="G6328" i="8"/>
  <c r="G6327" i="8"/>
  <c r="G6329" i="8"/>
  <c r="G6330" i="8"/>
  <c r="G6332" i="8"/>
  <c r="G6331" i="8"/>
  <c r="G6333" i="8"/>
  <c r="G6334" i="8"/>
  <c r="G6336" i="8"/>
  <c r="G6335" i="8"/>
  <c r="G6340" i="8"/>
  <c r="G6339" i="8"/>
  <c r="G6341" i="8"/>
  <c r="G6342" i="8"/>
  <c r="G6344" i="8"/>
  <c r="G6343" i="8"/>
  <c r="G6345" i="8"/>
  <c r="G6346" i="8"/>
  <c r="G6348" i="8"/>
  <c r="G6347" i="8"/>
  <c r="G6349" i="8"/>
  <c r="G6350" i="8"/>
  <c r="G6352" i="8"/>
  <c r="G6351" i="8"/>
  <c r="G6356" i="8"/>
  <c r="G6355" i="8"/>
  <c r="G6357" i="8"/>
  <c r="G6358" i="8"/>
  <c r="G6360" i="8"/>
  <c r="G6359" i="8"/>
  <c r="G6364" i="8"/>
  <c r="G6363" i="8"/>
  <c r="G6365" i="8"/>
  <c r="G6366" i="8"/>
  <c r="G6368" i="8"/>
  <c r="G6367" i="8"/>
  <c r="G6369" i="8"/>
  <c r="G6370" i="8"/>
  <c r="G6372" i="8"/>
  <c r="G6371" i="8"/>
  <c r="G6373" i="8"/>
  <c r="G6374" i="8"/>
  <c r="G6376" i="8"/>
  <c r="G6375" i="8"/>
  <c r="G6377" i="8"/>
  <c r="G6378" i="8"/>
  <c r="G6380" i="8"/>
  <c r="G6379" i="8"/>
  <c r="G6384" i="8"/>
  <c r="G6383" i="8"/>
  <c r="G6385" i="8"/>
  <c r="G6386" i="8"/>
  <c r="G6388" i="8"/>
  <c r="G6387" i="8"/>
  <c r="G6389" i="8"/>
  <c r="G6390" i="8"/>
  <c r="G6392" i="8"/>
  <c r="G6391" i="8"/>
  <c r="G6393" i="8"/>
  <c r="G6394" i="8"/>
  <c r="G6396" i="8"/>
  <c r="G6395" i="8"/>
  <c r="G6400" i="8"/>
  <c r="G6399" i="8"/>
  <c r="G6404" i="8"/>
  <c r="G6403" i="8"/>
  <c r="G6405" i="8"/>
  <c r="G6406" i="8"/>
  <c r="G6408" i="8"/>
  <c r="G6407" i="8"/>
  <c r="G6409" i="8"/>
  <c r="G6410" i="8"/>
  <c r="G6412" i="8"/>
  <c r="G6411" i="8"/>
  <c r="G6413" i="8"/>
  <c r="G6414" i="8"/>
  <c r="G6416" i="8"/>
  <c r="G6415" i="8"/>
  <c r="G6417" i="8"/>
  <c r="G6418" i="8"/>
  <c r="G6420" i="8"/>
  <c r="G6419" i="8"/>
  <c r="G6421" i="8"/>
  <c r="G6422" i="8"/>
  <c r="G6424" i="8"/>
  <c r="G6423" i="8"/>
  <c r="G6428" i="8"/>
  <c r="G6427" i="8"/>
  <c r="G6429" i="8"/>
  <c r="G6430" i="8"/>
  <c r="G6432" i="8"/>
  <c r="G6431" i="8"/>
  <c r="G6433" i="8"/>
  <c r="G6434" i="8"/>
  <c r="G6436" i="8"/>
  <c r="G6435" i="8"/>
  <c r="G6437" i="8"/>
  <c r="G6438" i="8"/>
  <c r="G6440" i="8"/>
  <c r="G6439" i="8"/>
  <c r="G6445" i="8"/>
  <c r="G6446" i="8"/>
  <c r="G6448" i="8"/>
  <c r="G6447" i="8"/>
  <c r="G6449" i="8"/>
  <c r="G6450" i="8"/>
  <c r="G6452" i="8"/>
  <c r="G6451" i="8"/>
  <c r="G6456" i="8"/>
  <c r="G6455" i="8"/>
  <c r="G6457" i="8"/>
  <c r="G6458" i="8"/>
  <c r="G6464" i="8"/>
  <c r="G6463" i="8"/>
  <c r="G6466" i="8"/>
  <c r="G6465" i="8"/>
  <c r="G6468" i="8"/>
  <c r="G6467" i="8"/>
  <c r="G6472" i="8"/>
  <c r="G6471" i="8"/>
  <c r="G6477" i="8"/>
  <c r="G6478" i="8"/>
  <c r="G6479" i="8"/>
  <c r="G6480" i="8"/>
  <c r="G6483" i="8"/>
  <c r="G6484" i="8"/>
  <c r="G6489" i="8"/>
  <c r="G6490" i="8"/>
  <c r="G6493" i="8"/>
  <c r="G6494" i="8"/>
  <c r="G6499" i="8"/>
  <c r="G6500" i="8"/>
  <c r="G6501" i="8"/>
  <c r="G6502" i="8"/>
  <c r="G6505" i="8"/>
  <c r="G6506" i="8"/>
  <c r="G6509" i="8"/>
  <c r="G6510" i="8"/>
  <c r="G6511" i="8"/>
  <c r="G6512" i="8"/>
  <c r="G6515" i="8"/>
  <c r="G6516" i="8"/>
  <c r="G6521" i="8"/>
  <c r="G6522" i="8"/>
  <c r="G6525" i="8"/>
  <c r="G6526" i="8"/>
  <c r="G6531" i="8"/>
  <c r="G6532" i="8"/>
  <c r="G6533" i="8"/>
  <c r="G6534" i="8"/>
  <c r="G6537" i="8"/>
  <c r="G6538" i="8"/>
  <c r="G6541" i="8"/>
  <c r="G6542" i="8"/>
  <c r="G6543" i="8"/>
  <c r="G6544" i="8"/>
  <c r="G6547" i="8"/>
  <c r="G6548" i="8"/>
  <c r="G6553" i="8"/>
  <c r="G6554" i="8"/>
  <c r="G6557" i="8"/>
  <c r="G6558" i="8"/>
  <c r="G6563" i="8"/>
  <c r="G6564" i="8"/>
  <c r="G6565" i="8"/>
  <c r="G6566" i="8"/>
  <c r="G6569" i="8"/>
  <c r="G6570" i="8"/>
  <c r="G6573" i="8"/>
  <c r="G6574" i="8"/>
  <c r="G6575" i="8"/>
  <c r="G6576" i="8"/>
  <c r="G6579" i="8"/>
  <c r="G6580" i="8"/>
  <c r="G6585" i="8"/>
  <c r="G6586" i="8"/>
  <c r="G6589" i="8"/>
  <c r="G6590" i="8"/>
  <c r="G6595" i="8"/>
  <c r="G6596" i="8"/>
  <c r="G6597" i="8"/>
  <c r="G6598" i="8"/>
  <c r="G6601" i="8"/>
  <c r="G6602" i="8"/>
  <c r="G6605" i="8"/>
  <c r="G6606" i="8"/>
  <c r="G6607" i="8"/>
  <c r="G6608" i="8"/>
  <c r="G6611" i="8"/>
  <c r="G6612" i="8"/>
  <c r="G6617" i="8"/>
  <c r="G6618" i="8"/>
  <c r="G6621" i="8"/>
  <c r="G6622" i="8"/>
  <c r="G6627" i="8"/>
  <c r="G6628" i="8"/>
  <c r="G6629" i="8"/>
  <c r="G6630" i="8"/>
  <c r="G6633" i="8"/>
  <c r="G6634" i="8"/>
  <c r="G6637" i="8"/>
  <c r="G6638" i="8"/>
  <c r="G6639" i="8"/>
  <c r="G6640" i="8"/>
  <c r="G6643" i="8"/>
  <c r="G6644" i="8"/>
  <c r="G6649" i="8"/>
  <c r="G6650" i="8"/>
  <c r="G6653" i="8"/>
  <c r="G6654" i="8"/>
  <c r="G6659" i="8"/>
  <c r="G6660" i="8"/>
  <c r="G6661" i="8"/>
  <c r="G6662" i="8"/>
  <c r="G6665" i="8"/>
  <c r="G6666" i="8"/>
  <c r="G6669" i="8"/>
  <c r="G6670" i="8"/>
  <c r="G6671" i="8"/>
  <c r="G6672" i="8"/>
  <c r="G6675" i="8"/>
  <c r="G6676" i="8"/>
  <c r="G6681" i="8"/>
  <c r="G6682" i="8"/>
  <c r="G6685" i="8"/>
  <c r="G6686" i="8"/>
  <c r="G6691" i="8"/>
  <c r="G6692" i="8"/>
  <c r="G6693" i="8"/>
  <c r="G6694" i="8"/>
  <c r="G6697" i="8"/>
  <c r="G6698" i="8"/>
  <c r="G6701" i="8"/>
  <c r="G6702" i="8"/>
  <c r="G6703" i="8"/>
  <c r="G6704" i="8"/>
  <c r="G6707" i="8"/>
  <c r="G6708" i="8"/>
  <c r="G6713" i="8"/>
  <c r="G6714" i="8"/>
  <c r="G6717" i="8"/>
  <c r="G6718" i="8"/>
  <c r="G6723" i="8"/>
  <c r="G6724" i="8"/>
  <c r="G6725" i="8"/>
  <c r="G6726" i="8"/>
  <c r="G6729" i="8"/>
  <c r="G6730" i="8"/>
  <c r="G6733" i="8"/>
  <c r="G6734" i="8"/>
  <c r="G6735" i="8"/>
  <c r="G6736" i="8"/>
  <c r="G6739" i="8"/>
  <c r="G6740" i="8"/>
  <c r="G6745" i="8"/>
  <c r="G6746" i="8"/>
  <c r="G6749" i="8"/>
  <c r="G6750" i="8"/>
  <c r="G6755" i="8"/>
  <c r="G6756" i="8"/>
  <c r="G6757" i="8"/>
  <c r="G6758" i="8"/>
  <c r="G6761" i="8"/>
  <c r="G6762" i="8"/>
  <c r="G6765" i="8"/>
  <c r="G6766" i="8"/>
  <c r="G6767" i="8"/>
  <c r="G6768" i="8"/>
  <c r="G6771" i="8"/>
  <c r="G6772" i="8"/>
  <c r="G6777" i="8"/>
  <c r="G6778" i="8"/>
  <c r="G6781" i="8"/>
  <c r="G6782" i="8"/>
  <c r="G6787" i="8"/>
  <c r="G6788" i="8"/>
  <c r="G6789" i="8"/>
  <c r="G6790" i="8"/>
  <c r="G6793" i="8"/>
  <c r="G6794" i="8"/>
  <c r="G6797" i="8"/>
  <c r="G6798" i="8"/>
  <c r="G6799" i="8"/>
  <c r="G6800" i="8"/>
  <c r="G6803" i="8"/>
  <c r="G6804" i="8"/>
  <c r="G6809" i="8"/>
  <c r="G6810" i="8"/>
  <c r="G6813" i="8"/>
  <c r="G6814" i="8"/>
  <c r="G6819" i="8"/>
  <c r="G6820" i="8"/>
  <c r="G6821" i="8"/>
  <c r="G6822" i="8"/>
  <c r="G6825" i="8"/>
  <c r="G6826" i="8"/>
  <c r="G6829" i="8"/>
  <c r="G6830" i="8"/>
  <c r="G6837" i="8"/>
  <c r="G6838" i="8"/>
  <c r="G6845" i="8"/>
  <c r="G6846" i="8"/>
  <c r="G6851" i="8"/>
  <c r="G6852" i="8"/>
  <c r="G6861" i="8"/>
  <c r="G6862" i="8"/>
  <c r="G6865" i="8"/>
  <c r="G6866" i="8"/>
  <c r="G6873" i="8"/>
  <c r="G6874" i="8"/>
  <c r="G6877" i="8"/>
  <c r="G6878" i="8"/>
  <c r="G6888" i="8"/>
  <c r="G6887" i="8"/>
  <c r="G6893" i="8"/>
  <c r="G6894" i="8"/>
  <c r="G6901" i="8"/>
  <c r="G6902" i="8"/>
  <c r="G6909" i="8"/>
  <c r="G6910" i="8"/>
  <c r="G6915" i="8"/>
  <c r="G6916" i="8"/>
  <c r="G6925" i="8"/>
  <c r="G6926" i="8"/>
  <c r="G6929" i="8"/>
  <c r="G6930" i="8"/>
  <c r="G6937" i="8"/>
  <c r="G6938" i="8"/>
  <c r="G6941" i="8"/>
  <c r="G6942" i="8"/>
  <c r="G6952" i="8"/>
  <c r="G6951" i="8"/>
  <c r="G6957" i="8"/>
  <c r="G6958" i="8"/>
  <c r="G6965" i="8"/>
  <c r="G6966" i="8"/>
  <c r="G6973" i="8"/>
  <c r="G6974" i="8"/>
  <c r="G6979" i="8"/>
  <c r="G6980" i="8"/>
  <c r="G6989" i="8"/>
  <c r="G6990" i="8"/>
  <c r="G6993" i="8"/>
  <c r="G6994" i="8"/>
  <c r="G7001" i="8"/>
  <c r="G7002" i="8"/>
  <c r="G7005" i="8"/>
  <c r="G7006" i="8"/>
  <c r="G7016" i="8"/>
  <c r="G7015" i="8"/>
  <c r="G7021" i="8"/>
  <c r="G7022" i="8"/>
  <c r="G7029" i="8"/>
  <c r="G7030" i="8"/>
  <c r="G7037" i="8"/>
  <c r="G7038" i="8"/>
  <c r="G7043" i="8"/>
  <c r="G7044" i="8"/>
  <c r="G7053" i="8"/>
  <c r="G7054" i="8"/>
  <c r="G7057" i="8"/>
  <c r="G7058" i="8"/>
  <c r="G7063" i="8"/>
  <c r="G7064" i="8"/>
  <c r="G7079" i="8"/>
  <c r="G7080" i="8"/>
  <c r="G7095" i="8"/>
  <c r="G7096" i="8"/>
  <c r="G7111" i="8"/>
  <c r="G7112" i="8"/>
  <c r="G7302" i="8"/>
  <c r="G7292" i="8"/>
  <c r="G7286" i="8"/>
  <c r="G7276" i="8"/>
  <c r="G7270" i="8"/>
  <c r="G7260" i="8"/>
  <c r="G7254" i="8"/>
  <c r="G7244" i="8"/>
  <c r="G7238" i="8"/>
  <c r="G7228" i="8"/>
  <c r="G7222" i="8"/>
  <c r="G7212" i="8"/>
  <c r="G7206" i="8"/>
  <c r="G7196" i="8"/>
  <c r="G7190" i="8"/>
  <c r="G7180" i="8"/>
  <c r="G7174" i="8"/>
  <c r="G7164" i="8"/>
  <c r="G7158" i="8"/>
  <c r="G7148" i="8"/>
  <c r="G7142" i="8"/>
  <c r="G7132" i="8"/>
  <c r="G7126" i="8"/>
  <c r="G7116" i="8"/>
  <c r="G7102" i="8"/>
  <c r="G7094" i="8"/>
  <c r="G7088" i="8"/>
  <c r="G7073" i="8"/>
  <c r="G7066" i="8"/>
  <c r="G7060" i="8"/>
  <c r="G7050" i="8"/>
  <c r="G7040" i="8"/>
  <c r="G7031" i="8"/>
  <c r="G7020" i="8"/>
  <c r="G7012" i="8"/>
  <c r="G6992" i="8"/>
  <c r="G6983" i="8"/>
  <c r="G6964" i="8"/>
  <c r="G6946" i="8"/>
  <c r="G6935" i="8"/>
  <c r="G6918" i="8"/>
  <c r="G6907" i="8"/>
  <c r="G6898" i="8"/>
  <c r="G6890" i="8"/>
  <c r="G6879" i="8"/>
  <c r="G6870" i="8"/>
  <c r="G6860" i="8"/>
  <c r="G6850" i="8"/>
  <c r="G6842" i="8"/>
  <c r="G6832" i="8"/>
  <c r="G6818" i="8"/>
  <c r="G6806" i="8"/>
  <c r="G6791" i="8"/>
  <c r="G6775" i="8"/>
  <c r="G6748" i="8"/>
  <c r="G6732" i="8"/>
  <c r="G6720" i="8"/>
  <c r="G6706" i="8"/>
  <c r="G6690" i="8"/>
  <c r="G6678" i="8"/>
  <c r="G6663" i="8"/>
  <c r="G6647" i="8"/>
  <c r="G6620" i="8"/>
  <c r="G6604" i="8"/>
  <c r="G6592" i="8"/>
  <c r="G6578" i="8"/>
  <c r="G6562" i="8"/>
  <c r="G6550" i="8"/>
  <c r="G6535" i="8"/>
  <c r="G6519" i="8"/>
  <c r="G6492" i="8"/>
  <c r="G6475" i="8"/>
  <c r="G6459" i="8"/>
  <c r="G6426" i="8"/>
  <c r="G6362" i="8"/>
  <c r="G6314" i="8"/>
  <c r="G6254" i="8"/>
  <c r="G6190" i="8"/>
  <c r="G7312" i="8"/>
  <c r="G7296" i="8"/>
  <c r="G7280" i="8"/>
  <c r="G7264" i="8"/>
  <c r="G7248" i="8"/>
  <c r="G7232" i="8"/>
  <c r="G7216" i="8"/>
  <c r="G7200" i="8"/>
  <c r="G7184" i="8"/>
  <c r="G7168" i="8"/>
  <c r="G7152" i="8"/>
  <c r="G7136" i="8"/>
  <c r="G7120" i="8"/>
  <c r="G7108" i="8"/>
  <c r="G7100" i="8"/>
  <c r="G7086" i="8"/>
  <c r="G7072" i="8"/>
  <c r="G7047" i="8"/>
  <c r="G7028" i="8"/>
  <c r="G7010" i="8"/>
  <c r="G6999" i="8"/>
  <c r="G6982" i="8"/>
  <c r="G6971" i="8"/>
  <c r="G6962" i="8"/>
  <c r="G6954" i="8"/>
  <c r="G6943" i="8"/>
  <c r="G6934" i="8"/>
  <c r="G6924" i="8"/>
  <c r="G6914" i="8"/>
  <c r="G6906" i="8"/>
  <c r="G6896" i="8"/>
  <c r="G6886" i="8"/>
  <c r="G6868" i="8"/>
  <c r="G6858" i="8"/>
  <c r="G6839" i="8"/>
  <c r="G6816" i="8"/>
  <c r="G6802" i="8"/>
  <c r="G6786" i="8"/>
  <c r="G6774" i="8"/>
  <c r="G6759" i="8"/>
  <c r="G6743" i="8"/>
  <c r="G6716" i="8"/>
  <c r="G6688" i="8"/>
  <c r="G6674" i="8"/>
  <c r="G6658" i="8"/>
  <c r="G6646" i="8"/>
  <c r="G6631" i="8"/>
  <c r="G6615" i="8"/>
  <c r="G6588" i="8"/>
  <c r="G6560" i="8"/>
  <c r="G6546" i="8"/>
  <c r="G6530" i="8"/>
  <c r="G6518" i="8"/>
  <c r="G6503" i="8"/>
  <c r="G6487" i="8"/>
  <c r="G6474" i="8"/>
  <c r="G6454" i="8"/>
  <c r="G6402" i="8"/>
  <c r="G6354" i="8"/>
  <c r="G6298" i="8"/>
  <c r="G6234" i="8"/>
  <c r="G6186" i="8"/>
  <c r="E6137" i="8"/>
  <c r="E6140" i="8"/>
  <c r="E6139" i="8"/>
  <c r="E6138" i="8"/>
  <c r="A6133" i="8"/>
  <c r="A6132" i="8"/>
  <c r="E6144" i="8"/>
  <c r="E6142" i="8"/>
  <c r="E6143" i="8"/>
  <c r="E6141" i="8"/>
  <c r="A6137" i="8"/>
  <c r="A6136" i="8"/>
  <c r="E6147" i="8"/>
  <c r="E6146" i="8"/>
  <c r="E6148" i="8"/>
  <c r="E6145" i="8"/>
  <c r="A6141" i="8"/>
  <c r="A6140" i="8"/>
  <c r="E6152" i="8"/>
  <c r="E6151" i="8"/>
  <c r="E6149" i="8"/>
  <c r="E6150" i="8"/>
  <c r="A6145" i="8"/>
  <c r="E6156" i="8"/>
  <c r="E6153" i="8"/>
  <c r="E6155" i="8"/>
  <c r="E6154" i="8"/>
  <c r="A6148" i="8"/>
  <c r="E6159" i="8"/>
  <c r="E6157" i="8"/>
  <c r="E6160" i="8"/>
  <c r="E6158" i="8"/>
  <c r="A6152" i="8"/>
  <c r="A6153" i="8"/>
  <c r="E6164" i="8"/>
  <c r="E6161" i="8"/>
  <c r="E6162" i="8"/>
  <c r="E6163" i="8"/>
  <c r="A6156" i="8"/>
  <c r="A6157" i="8"/>
  <c r="E6165" i="8"/>
  <c r="E6167" i="8"/>
  <c r="E6168" i="8"/>
  <c r="E6166" i="8"/>
  <c r="A6161" i="8"/>
  <c r="E6169" i="8"/>
  <c r="E6172" i="8"/>
  <c r="E6171" i="8"/>
  <c r="E6170" i="8"/>
  <c r="A6165" i="8"/>
  <c r="A6164" i="8"/>
  <c r="E6173" i="8"/>
  <c r="E6175" i="8"/>
  <c r="E6176" i="8"/>
  <c r="E6174" i="8"/>
  <c r="A6169" i="8"/>
  <c r="A6168" i="8"/>
  <c r="E6180" i="8"/>
  <c r="E6179" i="8"/>
  <c r="E6177" i="8"/>
  <c r="E6178" i="8"/>
  <c r="A6173" i="8"/>
  <c r="A6172" i="8"/>
  <c r="E6183" i="8"/>
  <c r="E6184" i="8"/>
  <c r="E6182" i="8"/>
  <c r="E6181" i="8"/>
  <c r="A6177" i="8"/>
  <c r="E6187" i="8"/>
  <c r="E6185" i="8"/>
  <c r="E6188" i="8"/>
  <c r="E6186" i="8"/>
  <c r="A6181" i="8"/>
  <c r="A6180" i="8"/>
  <c r="E6189" i="8"/>
  <c r="E6190" i="8"/>
  <c r="E6191" i="8"/>
  <c r="E6192" i="8"/>
  <c r="A6185" i="8"/>
  <c r="A6184" i="8"/>
  <c r="E6193" i="8"/>
  <c r="E6195" i="8"/>
  <c r="E6194" i="8"/>
  <c r="E6196" i="8"/>
  <c r="A6189" i="8"/>
  <c r="A6188" i="8"/>
  <c r="E6200" i="8"/>
  <c r="E6198" i="8"/>
  <c r="E6199" i="8"/>
  <c r="E6197" i="8"/>
  <c r="A6193" i="8"/>
  <c r="E6203" i="8"/>
  <c r="E6202" i="8"/>
  <c r="E6201" i="8"/>
  <c r="E6204" i="8"/>
  <c r="A6196" i="8"/>
  <c r="E6208" i="8"/>
  <c r="E6207" i="8"/>
  <c r="E6206" i="8"/>
  <c r="E6205" i="8"/>
  <c r="A6201" i="8"/>
  <c r="A6200" i="8"/>
  <c r="E6212" i="8"/>
  <c r="E6209" i="8"/>
  <c r="E6211" i="8"/>
  <c r="E6210" i="8"/>
  <c r="A6205" i="8"/>
  <c r="A6204" i="8"/>
  <c r="E6216" i="8"/>
  <c r="E6215" i="8"/>
  <c r="E6214" i="8"/>
  <c r="E6213" i="8"/>
  <c r="A6209" i="8"/>
  <c r="E6219" i="8"/>
  <c r="E6217" i="8"/>
  <c r="E6218" i="8"/>
  <c r="E6220" i="8"/>
  <c r="A6213" i="8"/>
  <c r="A6212" i="8"/>
  <c r="E6222" i="8"/>
  <c r="E6221" i="8"/>
  <c r="E6223" i="8"/>
  <c r="E6224" i="8"/>
  <c r="A6216" i="8"/>
  <c r="A6217" i="8"/>
  <c r="E6228" i="8"/>
  <c r="E6227" i="8"/>
  <c r="E6225" i="8"/>
  <c r="E6226" i="8"/>
  <c r="A6220" i="8"/>
  <c r="A6221" i="8"/>
  <c r="E6231" i="8"/>
  <c r="E6232" i="8"/>
  <c r="E6230" i="8"/>
  <c r="E6229" i="8"/>
  <c r="A6225" i="8"/>
  <c r="E6233" i="8"/>
  <c r="E6235" i="8"/>
  <c r="E6236" i="8"/>
  <c r="E6234" i="8"/>
  <c r="A6229" i="8"/>
  <c r="A6228" i="8"/>
  <c r="E6240" i="8"/>
  <c r="E6238" i="8"/>
  <c r="E6239" i="8"/>
  <c r="E6237" i="8"/>
  <c r="A6233" i="8"/>
  <c r="A6232" i="8"/>
  <c r="E6244" i="8"/>
  <c r="E6242" i="8"/>
  <c r="E6243" i="8"/>
  <c r="E6241" i="8"/>
  <c r="A6237" i="8"/>
  <c r="A6236" i="8"/>
  <c r="E6246" i="8"/>
  <c r="E6248" i="8"/>
  <c r="E6247" i="8"/>
  <c r="E6245" i="8"/>
  <c r="E6252" i="8"/>
  <c r="E6250" i="8"/>
  <c r="E6251" i="8"/>
  <c r="E6249" i="8"/>
  <c r="A6245" i="8"/>
  <c r="A6244" i="8"/>
  <c r="E6254" i="8"/>
  <c r="E6253" i="8"/>
  <c r="E6255" i="8"/>
  <c r="E6256" i="8"/>
  <c r="A6249" i="8"/>
  <c r="A6248" i="8"/>
  <c r="E6258" i="8"/>
  <c r="E6259" i="8"/>
  <c r="E6260" i="8"/>
  <c r="E6257" i="8"/>
  <c r="A6252" i="8"/>
  <c r="A6253" i="8"/>
  <c r="E6264" i="8"/>
  <c r="E6262" i="8"/>
  <c r="E6263" i="8"/>
  <c r="E6261" i="8"/>
  <c r="A6257" i="8"/>
  <c r="E6267" i="8"/>
  <c r="E6268" i="8"/>
  <c r="E6266" i="8"/>
  <c r="E6265" i="8"/>
  <c r="A6261" i="8"/>
  <c r="A6260" i="8"/>
  <c r="E6269" i="8"/>
  <c r="E6270" i="8"/>
  <c r="E6271" i="8"/>
  <c r="E6272" i="8"/>
  <c r="A6265" i="8"/>
  <c r="A6264" i="8"/>
  <c r="E6274" i="8"/>
  <c r="E6273" i="8"/>
  <c r="E6276" i="8"/>
  <c r="E6275" i="8"/>
  <c r="A6268" i="8"/>
  <c r="A6269" i="8"/>
  <c r="E6278" i="8"/>
  <c r="E6280" i="8"/>
  <c r="E6277" i="8"/>
  <c r="E6279" i="8"/>
  <c r="A6273" i="8"/>
  <c r="E6284" i="8"/>
  <c r="E6283" i="8"/>
  <c r="E6281" i="8"/>
  <c r="E6282" i="8"/>
  <c r="A6277" i="8"/>
  <c r="A6276" i="8"/>
  <c r="E6288" i="8"/>
  <c r="E6287" i="8"/>
  <c r="E6286" i="8"/>
  <c r="E6285" i="8"/>
  <c r="A6281" i="8"/>
  <c r="A6280" i="8"/>
  <c r="E6290" i="8"/>
  <c r="E6292" i="8"/>
  <c r="E6291" i="8"/>
  <c r="E6289" i="8"/>
  <c r="A6284" i="8"/>
  <c r="E6293" i="8"/>
  <c r="E6296" i="8"/>
  <c r="E6295" i="8"/>
  <c r="E6294" i="8"/>
  <c r="A6289" i="8"/>
  <c r="E6297" i="8"/>
  <c r="E6300" i="8"/>
  <c r="E6298" i="8"/>
  <c r="E6299" i="8"/>
  <c r="A6293" i="8"/>
  <c r="A6292" i="8"/>
  <c r="E6303" i="8"/>
  <c r="E6304" i="8"/>
  <c r="E6302" i="8"/>
  <c r="E6301" i="8"/>
  <c r="A6297" i="8"/>
  <c r="A6296" i="8"/>
  <c r="E6307" i="8"/>
  <c r="E6306" i="8"/>
  <c r="E6305" i="8"/>
  <c r="E6308" i="8"/>
  <c r="A6301" i="8"/>
  <c r="A6300" i="8"/>
  <c r="E6310" i="8"/>
  <c r="E6309" i="8"/>
  <c r="E6312" i="8"/>
  <c r="E6311" i="8"/>
  <c r="E6314" i="8"/>
  <c r="E6316" i="8"/>
  <c r="E6313" i="8"/>
  <c r="E6315" i="8"/>
  <c r="A6309" i="8"/>
  <c r="A6308" i="8"/>
  <c r="E6319" i="8"/>
  <c r="E6318" i="8"/>
  <c r="E6320" i="8"/>
  <c r="E6317" i="8"/>
  <c r="A6313" i="8"/>
  <c r="A6312" i="8"/>
  <c r="E6322" i="8"/>
  <c r="E6324" i="8"/>
  <c r="E6321" i="8"/>
  <c r="E6323" i="8"/>
  <c r="A6316" i="8"/>
  <c r="A6317" i="8"/>
  <c r="E6328" i="8"/>
  <c r="E6325" i="8"/>
  <c r="E6327" i="8"/>
  <c r="E6326" i="8"/>
  <c r="A6321" i="8"/>
  <c r="E6331" i="8"/>
  <c r="E6330" i="8"/>
  <c r="E6329" i="8"/>
  <c r="E6332" i="8"/>
  <c r="A6325" i="8"/>
  <c r="A6324" i="8"/>
  <c r="E6336" i="8"/>
  <c r="E6334" i="8"/>
  <c r="E6335" i="8"/>
  <c r="E6333" i="8"/>
  <c r="A6329" i="8"/>
  <c r="A6328" i="8"/>
  <c r="E6340" i="8"/>
  <c r="E6338" i="8"/>
  <c r="E6337" i="8"/>
  <c r="E6339" i="8"/>
  <c r="A6332" i="8"/>
  <c r="A6333" i="8"/>
  <c r="E6341" i="8"/>
  <c r="E6344" i="8"/>
  <c r="E6342" i="8"/>
  <c r="E6343" i="8"/>
  <c r="A6337" i="8"/>
  <c r="E6348" i="8"/>
  <c r="E6346" i="8"/>
  <c r="E6347" i="8"/>
  <c r="E6345" i="8"/>
  <c r="A6341" i="8"/>
  <c r="A6340" i="8"/>
  <c r="E6351" i="8"/>
  <c r="E6349" i="8"/>
  <c r="E6350" i="8"/>
  <c r="E6352" i="8"/>
  <c r="A6345" i="8"/>
  <c r="A6344" i="8"/>
  <c r="E6353" i="8"/>
  <c r="E6356" i="8"/>
  <c r="E6354" i="8"/>
  <c r="E6355" i="8"/>
  <c r="A6349" i="8"/>
  <c r="A6348" i="8"/>
  <c r="E6359" i="8"/>
  <c r="E6357" i="8"/>
  <c r="E6358" i="8"/>
  <c r="E6360" i="8"/>
  <c r="A6353" i="8"/>
  <c r="E6361" i="8"/>
  <c r="E6364" i="8"/>
  <c r="E6362" i="8"/>
  <c r="E6363" i="8"/>
  <c r="A6357" i="8"/>
  <c r="A6356" i="8"/>
  <c r="E6367" i="8"/>
  <c r="E6366" i="8"/>
  <c r="E6368" i="8"/>
  <c r="E6365" i="8"/>
  <c r="A6361" i="8"/>
  <c r="A6360" i="8"/>
  <c r="E6369" i="8"/>
  <c r="E6372" i="8"/>
  <c r="E6370" i="8"/>
  <c r="E6371" i="8"/>
  <c r="A6365" i="8"/>
  <c r="A6364" i="8"/>
  <c r="E6375" i="8"/>
  <c r="E6376" i="8"/>
  <c r="E6374" i="8"/>
  <c r="E6373" i="8"/>
  <c r="A6369" i="8"/>
  <c r="E6380" i="8"/>
  <c r="E6378" i="8"/>
  <c r="E6377" i="8"/>
  <c r="E6379" i="8"/>
  <c r="A6373" i="8"/>
  <c r="A6372" i="8"/>
  <c r="E6383" i="8"/>
  <c r="E6384" i="8"/>
  <c r="E6381" i="8"/>
  <c r="E6382" i="8"/>
  <c r="A6377" i="8"/>
  <c r="A6376" i="8"/>
  <c r="E6386" i="8"/>
  <c r="E6387" i="8"/>
  <c r="E6388" i="8"/>
  <c r="E6385" i="8"/>
  <c r="A6381" i="8"/>
  <c r="A6380" i="8"/>
  <c r="E6390" i="8"/>
  <c r="E6392" i="8"/>
  <c r="E6389" i="8"/>
  <c r="E6391" i="8"/>
  <c r="A6385" i="8"/>
  <c r="E6394" i="8"/>
  <c r="E6396" i="8"/>
  <c r="E6395" i="8"/>
  <c r="E6393" i="8"/>
  <c r="A6389" i="8"/>
  <c r="A6388" i="8"/>
  <c r="E6398" i="8"/>
  <c r="E6399" i="8"/>
  <c r="E6397" i="8"/>
  <c r="E6400" i="8"/>
  <c r="A6393" i="8"/>
  <c r="A6392" i="8"/>
  <c r="E6402" i="8"/>
  <c r="E6404" i="8"/>
  <c r="E6403" i="8"/>
  <c r="E6401" i="8"/>
  <c r="A6397" i="8"/>
  <c r="A6396" i="8"/>
  <c r="E6405" i="8"/>
  <c r="E6406" i="8"/>
  <c r="E6408" i="8"/>
  <c r="E6407" i="8"/>
  <c r="E6410" i="8"/>
  <c r="E6409" i="8"/>
  <c r="E6412" i="8"/>
  <c r="E6411" i="8"/>
  <c r="A6404" i="8"/>
  <c r="A6405" i="8"/>
  <c r="E6415" i="8"/>
  <c r="E6416" i="8"/>
  <c r="E6413" i="8"/>
  <c r="E6414" i="8"/>
  <c r="A6408" i="8"/>
  <c r="A6409" i="8"/>
  <c r="E6417" i="8"/>
  <c r="E6418" i="8"/>
  <c r="E6420" i="8"/>
  <c r="E6419" i="8"/>
  <c r="A6413" i="8"/>
  <c r="A6412" i="8"/>
  <c r="E6423" i="8"/>
  <c r="E6421" i="8"/>
  <c r="E6422" i="8"/>
  <c r="E6424" i="8"/>
  <c r="E6425" i="8"/>
  <c r="E6428" i="8"/>
  <c r="E6427" i="8"/>
  <c r="E6426" i="8"/>
  <c r="A6420" i="8"/>
  <c r="A6421" i="8"/>
  <c r="E6431" i="8"/>
  <c r="E6430" i="8"/>
  <c r="E6432" i="8"/>
  <c r="E6429" i="8"/>
  <c r="A6424" i="8"/>
  <c r="A6425" i="8"/>
  <c r="E6435" i="8"/>
  <c r="E6433" i="8"/>
  <c r="E6434" i="8"/>
  <c r="E6436" i="8"/>
  <c r="A6428" i="8"/>
  <c r="A6429" i="8"/>
  <c r="E6438" i="8"/>
  <c r="E6439" i="8"/>
  <c r="E6440" i="8"/>
  <c r="E6437" i="8"/>
  <c r="A6433" i="8"/>
  <c r="E6444" i="8"/>
  <c r="E6442" i="8"/>
  <c r="E6443" i="8"/>
  <c r="E6441" i="8"/>
  <c r="A6437" i="8"/>
  <c r="A6436" i="8"/>
  <c r="E6445" i="8"/>
  <c r="E6447" i="8"/>
  <c r="E6448" i="8"/>
  <c r="A6441" i="8"/>
  <c r="E6446" i="8"/>
  <c r="A6440" i="8"/>
  <c r="E6451" i="8"/>
  <c r="E6452" i="8"/>
  <c r="E6450" i="8"/>
  <c r="E6449" i="8"/>
  <c r="A6445" i="8"/>
  <c r="A6444" i="8"/>
  <c r="E6454" i="8"/>
  <c r="E6456" i="8"/>
  <c r="E6455" i="8"/>
  <c r="E6453" i="8"/>
  <c r="A6449" i="8"/>
  <c r="E6460" i="8"/>
  <c r="E6459" i="8"/>
  <c r="E6458" i="8"/>
  <c r="E6457" i="8"/>
  <c r="A6453" i="8"/>
  <c r="A6452" i="8"/>
  <c r="E6463" i="8"/>
  <c r="E6464" i="8"/>
  <c r="E6462" i="8"/>
  <c r="A6457" i="8"/>
  <c r="A6456" i="8"/>
  <c r="E6468" i="8"/>
  <c r="E6467" i="8"/>
  <c r="E6466" i="8"/>
  <c r="E6465" i="8"/>
  <c r="A6461" i="8"/>
  <c r="A6460" i="8"/>
  <c r="E6469" i="8"/>
  <c r="E6470" i="8"/>
  <c r="E6471" i="8"/>
  <c r="E6472" i="8"/>
  <c r="A6465" i="8"/>
  <c r="E6473" i="8"/>
  <c r="E6476" i="8"/>
  <c r="E6475" i="8"/>
  <c r="E6474" i="8"/>
  <c r="A6469" i="8"/>
  <c r="A6468" i="8"/>
  <c r="E6479" i="8"/>
  <c r="E6480" i="8"/>
  <c r="E6478" i="8"/>
  <c r="E6477" i="8"/>
  <c r="A6473" i="8"/>
  <c r="A6472" i="8"/>
  <c r="E6484" i="8"/>
  <c r="E6481" i="8"/>
  <c r="E6483" i="8"/>
  <c r="E6482" i="8"/>
  <c r="A6476" i="8"/>
  <c r="E6488" i="8"/>
  <c r="E6485" i="8"/>
  <c r="E6487" i="8"/>
  <c r="E6486" i="8"/>
  <c r="A6481" i="8"/>
  <c r="E6490" i="8"/>
  <c r="E6492" i="8"/>
  <c r="E6489" i="8"/>
  <c r="E6491" i="8"/>
  <c r="E6495" i="8"/>
  <c r="E6496" i="8"/>
  <c r="E6493" i="8"/>
  <c r="E6494" i="8"/>
  <c r="A6489" i="8"/>
  <c r="E6497" i="8"/>
  <c r="E6500" i="8"/>
  <c r="E6499" i="8"/>
  <c r="E6498" i="8"/>
  <c r="A6493" i="8"/>
  <c r="E6501" i="8"/>
  <c r="E6504" i="8"/>
  <c r="E6502" i="8"/>
  <c r="E6503" i="8"/>
  <c r="A6497" i="8"/>
  <c r="E6508" i="8"/>
  <c r="E6506" i="8"/>
  <c r="E6505" i="8"/>
  <c r="E6507" i="8"/>
  <c r="E6511" i="8"/>
  <c r="E6510" i="8"/>
  <c r="E6512" i="8"/>
  <c r="E6509" i="8"/>
  <c r="E6516" i="8"/>
  <c r="E6513" i="8"/>
  <c r="E6515" i="8"/>
  <c r="E6514" i="8"/>
  <c r="E6519" i="8"/>
  <c r="E6520" i="8"/>
  <c r="E6517" i="8"/>
  <c r="E6518" i="8"/>
  <c r="E6524" i="8"/>
  <c r="E6523" i="8"/>
  <c r="E6522" i="8"/>
  <c r="E6521" i="8"/>
  <c r="E6527" i="8"/>
  <c r="E6528" i="8"/>
  <c r="E6525" i="8"/>
  <c r="E6526" i="8"/>
  <c r="E6532" i="8"/>
  <c r="E6531" i="8"/>
  <c r="E6530" i="8"/>
  <c r="E6529" i="8"/>
  <c r="A6525" i="8"/>
  <c r="E6536" i="8"/>
  <c r="E6533" i="8"/>
  <c r="E6535" i="8"/>
  <c r="E6534" i="8"/>
  <c r="A6529" i="8"/>
  <c r="E6539" i="8"/>
  <c r="E6540" i="8"/>
  <c r="E6537" i="8"/>
  <c r="E6538" i="8"/>
  <c r="A6533" i="8"/>
  <c r="E6543" i="8"/>
  <c r="E6542" i="8"/>
  <c r="E6544" i="8"/>
  <c r="E6541" i="8"/>
  <c r="A6537" i="8"/>
  <c r="E6545" i="8"/>
  <c r="E6547" i="8"/>
  <c r="E6548" i="8"/>
  <c r="E6546" i="8"/>
  <c r="E6551" i="8"/>
  <c r="E6549" i="8"/>
  <c r="E6552" i="8"/>
  <c r="A6545" i="8"/>
  <c r="E6550" i="8"/>
  <c r="E6556" i="8"/>
  <c r="E6553" i="8"/>
  <c r="E6554" i="8"/>
  <c r="E6555" i="8"/>
  <c r="A6549" i="8"/>
  <c r="A6548" i="8"/>
  <c r="E6560" i="8"/>
  <c r="E6557" i="8"/>
  <c r="E6559" i="8"/>
  <c r="E6558" i="8"/>
  <c r="E6564" i="8"/>
  <c r="E6561" i="8"/>
  <c r="E6563" i="8"/>
  <c r="E6562" i="8"/>
  <c r="E6568" i="8"/>
  <c r="E6565" i="8"/>
  <c r="E6566" i="8"/>
  <c r="E6567" i="8"/>
  <c r="A6561" i="8"/>
  <c r="E6571" i="8"/>
  <c r="E6572" i="8"/>
  <c r="E6569" i="8"/>
  <c r="E6570" i="8"/>
  <c r="A6565" i="8"/>
  <c r="A6564" i="8"/>
  <c r="E6575" i="8"/>
  <c r="E6576" i="8"/>
  <c r="E6574" i="8"/>
  <c r="E6573" i="8"/>
  <c r="A6569" i="8"/>
  <c r="E6577" i="8"/>
  <c r="E6578" i="8"/>
  <c r="E6579" i="8"/>
  <c r="E6580" i="8"/>
  <c r="A6573" i="8"/>
  <c r="E6581" i="8"/>
  <c r="E6583" i="8"/>
  <c r="E6582" i="8"/>
  <c r="E6584" i="8"/>
  <c r="A6577" i="8"/>
  <c r="E6585" i="8"/>
  <c r="E6588" i="8"/>
  <c r="E6586" i="8"/>
  <c r="E6587" i="8"/>
  <c r="A6580" i="8"/>
  <c r="E6589" i="8"/>
  <c r="E6592" i="8"/>
  <c r="E6590" i="8"/>
  <c r="E6591" i="8"/>
  <c r="A6585" i="8"/>
  <c r="E6596" i="8"/>
  <c r="E6594" i="8"/>
  <c r="E6593" i="8"/>
  <c r="E6595" i="8"/>
  <c r="A6589" i="8"/>
  <c r="E6600" i="8"/>
  <c r="E6599" i="8"/>
  <c r="E6597" i="8"/>
  <c r="E6598" i="8"/>
  <c r="A6593" i="8"/>
  <c r="E6604" i="8"/>
  <c r="E6602" i="8"/>
  <c r="E6603" i="8"/>
  <c r="E6601" i="8"/>
  <c r="A6596" i="8"/>
  <c r="E6607" i="8"/>
  <c r="E6606" i="8"/>
  <c r="E6605" i="8"/>
  <c r="A6601" i="8"/>
  <c r="E6609" i="8"/>
  <c r="E6612" i="8"/>
  <c r="E6610" i="8"/>
  <c r="E6611" i="8"/>
  <c r="A6605" i="8"/>
  <c r="E6613" i="8"/>
  <c r="E6615" i="8"/>
  <c r="E6616" i="8"/>
  <c r="E6614" i="8"/>
  <c r="A6609" i="8"/>
  <c r="E6619" i="8"/>
  <c r="E6620" i="8"/>
  <c r="E6617" i="8"/>
  <c r="E6618" i="8"/>
  <c r="A6612" i="8"/>
  <c r="E6621" i="8"/>
  <c r="E6623" i="8"/>
  <c r="E6624" i="8"/>
  <c r="E6622" i="8"/>
  <c r="A6617" i="8"/>
  <c r="E6628" i="8"/>
  <c r="E6625" i="8"/>
  <c r="E6627" i="8"/>
  <c r="E6626" i="8"/>
  <c r="A6621" i="8"/>
  <c r="E6632" i="8"/>
  <c r="E6629" i="8"/>
  <c r="E6631" i="8"/>
  <c r="E6630" i="8"/>
  <c r="A6625" i="8"/>
  <c r="E6634" i="8"/>
  <c r="E6635" i="8"/>
  <c r="E6633" i="8"/>
  <c r="E6636" i="8"/>
  <c r="A6628" i="8"/>
  <c r="E6640" i="8"/>
  <c r="E6637" i="8"/>
  <c r="E6639" i="8"/>
  <c r="A6633" i="8"/>
  <c r="E6644" i="8"/>
  <c r="E6643" i="8"/>
  <c r="E6642" i="8"/>
  <c r="E6641" i="8"/>
  <c r="A6637" i="8"/>
  <c r="E6645" i="8"/>
  <c r="E6648" i="8"/>
  <c r="E6646" i="8"/>
  <c r="A6641" i="8"/>
  <c r="E6647" i="8"/>
  <c r="E6650" i="8"/>
  <c r="E6652" i="8"/>
  <c r="E6649" i="8"/>
  <c r="E6651" i="8"/>
  <c r="A6644" i="8"/>
  <c r="E6656" i="8"/>
  <c r="E6654" i="8"/>
  <c r="E6653" i="8"/>
  <c r="E6655" i="8"/>
  <c r="A6649" i="8"/>
  <c r="E6660" i="8"/>
  <c r="E6659" i="8"/>
  <c r="E6658" i="8"/>
  <c r="E6657" i="8"/>
  <c r="A6653" i="8"/>
  <c r="E6661" i="8"/>
  <c r="E6663" i="8"/>
  <c r="E6664" i="8"/>
  <c r="E6662" i="8"/>
  <c r="A6657" i="8"/>
  <c r="E6667" i="8"/>
  <c r="E6668" i="8"/>
  <c r="E6665" i="8"/>
  <c r="E6666" i="8"/>
  <c r="A6660" i="8"/>
  <c r="E6671" i="8"/>
  <c r="E6672" i="8"/>
  <c r="E6670" i="8"/>
  <c r="E6669" i="8"/>
  <c r="A6664" i="8"/>
  <c r="A6665" i="8"/>
  <c r="E6674" i="8"/>
  <c r="E6673" i="8"/>
  <c r="E6675" i="8"/>
  <c r="E6676" i="8"/>
  <c r="A6669" i="8"/>
  <c r="E6677" i="8"/>
  <c r="E6679" i="8"/>
  <c r="E6680" i="8"/>
  <c r="E6678" i="8"/>
  <c r="A6673" i="8"/>
  <c r="E6684" i="8"/>
  <c r="E6682" i="8"/>
  <c r="E6683" i="8"/>
  <c r="E6681" i="8"/>
  <c r="A6676" i="8"/>
  <c r="E6685" i="8"/>
  <c r="E6688" i="8"/>
  <c r="E6686" i="8"/>
  <c r="E6687" i="8"/>
  <c r="A6680" i="8"/>
  <c r="A6681" i="8"/>
  <c r="E6689" i="8"/>
  <c r="E6691" i="8"/>
  <c r="E6690" i="8"/>
  <c r="E6692" i="8"/>
  <c r="A6685" i="8"/>
  <c r="E6695" i="8"/>
  <c r="E6696" i="8"/>
  <c r="E6693" i="8"/>
  <c r="E6694" i="8"/>
  <c r="A6689" i="8"/>
  <c r="E6698" i="8"/>
  <c r="E6697" i="8"/>
  <c r="E6700" i="8"/>
  <c r="E6699" i="8"/>
  <c r="A6693" i="8"/>
  <c r="A6692" i="8"/>
  <c r="E6703" i="8"/>
  <c r="E6701" i="8"/>
  <c r="E6702" i="8"/>
  <c r="E6704" i="8"/>
  <c r="A6696" i="8"/>
  <c r="E6708" i="8"/>
  <c r="E6706" i="8"/>
  <c r="E6707" i="8"/>
  <c r="E6705" i="8"/>
  <c r="A6701" i="8"/>
  <c r="E6710" i="8"/>
  <c r="E6711" i="8"/>
  <c r="E6712" i="8"/>
  <c r="E6709" i="8"/>
  <c r="A6705" i="8"/>
  <c r="E6716" i="8"/>
  <c r="E6713" i="8"/>
  <c r="E6715" i="8"/>
  <c r="A6709" i="8"/>
  <c r="E6714" i="8"/>
  <c r="A6708" i="8"/>
  <c r="E6719" i="8"/>
  <c r="E6717" i="8"/>
  <c r="E6718" i="8"/>
  <c r="E6720" i="8"/>
  <c r="A6712" i="8"/>
  <c r="E6721" i="8"/>
  <c r="E6722" i="8"/>
  <c r="E6724" i="8"/>
  <c r="E6723" i="8"/>
  <c r="A6717" i="8"/>
  <c r="E6725" i="8"/>
  <c r="E6727" i="8"/>
  <c r="E6726" i="8"/>
  <c r="E6728" i="8"/>
  <c r="A6721" i="8"/>
  <c r="E6732" i="8"/>
  <c r="E6731" i="8"/>
  <c r="E6730" i="8"/>
  <c r="E6729" i="8"/>
  <c r="A6725" i="8"/>
  <c r="A6724" i="8"/>
  <c r="E6736" i="8"/>
  <c r="E6733" i="8"/>
  <c r="E6734" i="8"/>
  <c r="E6735" i="8"/>
  <c r="A6728" i="8"/>
  <c r="E6738" i="8"/>
  <c r="E6739" i="8"/>
  <c r="E6740" i="8"/>
  <c r="E6737" i="8"/>
  <c r="A6733" i="8"/>
  <c r="E6744" i="8"/>
  <c r="E6743" i="8"/>
  <c r="E6741" i="8"/>
  <c r="E6742" i="8"/>
  <c r="A6737" i="8"/>
  <c r="E6746" i="8"/>
  <c r="E6748" i="8"/>
  <c r="A6741" i="8"/>
  <c r="E6747" i="8"/>
  <c r="E6745" i="8"/>
  <c r="A6740" i="8"/>
  <c r="E6750" i="8"/>
  <c r="E6752" i="8"/>
  <c r="E6749" i="8"/>
  <c r="A6745" i="8"/>
  <c r="E6751" i="8"/>
  <c r="A6744" i="8"/>
  <c r="E6756" i="8"/>
  <c r="E6754" i="8"/>
  <c r="E6755" i="8"/>
  <c r="E6753" i="8"/>
  <c r="A6749" i="8"/>
  <c r="E6757" i="8"/>
  <c r="E6760" i="8"/>
  <c r="E6758" i="8"/>
  <c r="E6759" i="8"/>
  <c r="E6762" i="8"/>
  <c r="E6761" i="8"/>
  <c r="E6764" i="8"/>
  <c r="E6763" i="8"/>
  <c r="A6756" i="8"/>
  <c r="A6757" i="8"/>
  <c r="E6766" i="8"/>
  <c r="E6768" i="8"/>
  <c r="E6765" i="8"/>
  <c r="A6761" i="8"/>
  <c r="E6767" i="8"/>
  <c r="A6760" i="8"/>
  <c r="E6772" i="8"/>
  <c r="E6769" i="8"/>
  <c r="E6771" i="8"/>
  <c r="E6770" i="8"/>
  <c r="A6765" i="8"/>
  <c r="E6774" i="8"/>
  <c r="E6776" i="8"/>
  <c r="E6775" i="8"/>
  <c r="E6773" i="8"/>
  <c r="A6769" i="8"/>
  <c r="E6777" i="8"/>
  <c r="E6780" i="8"/>
  <c r="E6778" i="8"/>
  <c r="E6779" i="8"/>
  <c r="A6772" i="8"/>
  <c r="E6781" i="8"/>
  <c r="E6784" i="8"/>
  <c r="E6782" i="8"/>
  <c r="E6783" i="8"/>
  <c r="A6777" i="8"/>
  <c r="A6776" i="8"/>
  <c r="E6787" i="8"/>
  <c r="E6788" i="8"/>
  <c r="E6785" i="8"/>
  <c r="A6781" i="8"/>
  <c r="E6786" i="8"/>
  <c r="E6789" i="8"/>
  <c r="E6790" i="8"/>
  <c r="E6792" i="8"/>
  <c r="E6791" i="8"/>
  <c r="A6785" i="8"/>
  <c r="E6793" i="8"/>
  <c r="E6794" i="8"/>
  <c r="E6795" i="8"/>
  <c r="A6789" i="8"/>
  <c r="E6796" i="8"/>
  <c r="A6788" i="8"/>
  <c r="E6800" i="8"/>
  <c r="E6798" i="8"/>
  <c r="E6799" i="8"/>
  <c r="E6797" i="8"/>
  <c r="A6793" i="8"/>
  <c r="A6792" i="8"/>
  <c r="E6803" i="8"/>
  <c r="A6797" i="8"/>
  <c r="E6802" i="8"/>
  <c r="E6804" i="8"/>
  <c r="E6801" i="8"/>
  <c r="E6805" i="8"/>
  <c r="E6808" i="8"/>
  <c r="E6807" i="8"/>
  <c r="E6806" i="8"/>
  <c r="E6809" i="8"/>
  <c r="E6810" i="8"/>
  <c r="E6812" i="8"/>
  <c r="E6811" i="8"/>
  <c r="A6805" i="8"/>
  <c r="A6804" i="8"/>
  <c r="E6813" i="8"/>
  <c r="E6815" i="8"/>
  <c r="E6814" i="8"/>
  <c r="E6816" i="8"/>
  <c r="A6808" i="8"/>
  <c r="A6809" i="8"/>
  <c r="E6819" i="8"/>
  <c r="E6818" i="8"/>
  <c r="E6817" i="8"/>
  <c r="E6820" i="8"/>
  <c r="E6823" i="8"/>
  <c r="E6824" i="8"/>
  <c r="A6817" i="8"/>
  <c r="E6822" i="8"/>
  <c r="E6821" i="8"/>
  <c r="E6828" i="8"/>
  <c r="E6827" i="8"/>
  <c r="E6826" i="8"/>
  <c r="E6825" i="8"/>
  <c r="A6821" i="8"/>
  <c r="A6820" i="8"/>
  <c r="E6830" i="8"/>
  <c r="E6832" i="8"/>
  <c r="E6831" i="8"/>
  <c r="E6829" i="8"/>
  <c r="A6825" i="8"/>
  <c r="A6824" i="8"/>
  <c r="E6836" i="8"/>
  <c r="E6834" i="8"/>
  <c r="E6835" i="8"/>
  <c r="E6833" i="8"/>
  <c r="A6829" i="8"/>
  <c r="E6840" i="8"/>
  <c r="E6838" i="8"/>
  <c r="E6839" i="8"/>
  <c r="A6833" i="8"/>
  <c r="E6837" i="8"/>
  <c r="E6844" i="8"/>
  <c r="E6841" i="8"/>
  <c r="E6842" i="8"/>
  <c r="E6843" i="8"/>
  <c r="A6836" i="8"/>
  <c r="E6847" i="8"/>
  <c r="E6845" i="8"/>
  <c r="E6846" i="8"/>
  <c r="A6840" i="8"/>
  <c r="E6848" i="8"/>
  <c r="E6852" i="8"/>
  <c r="E6850" i="8"/>
  <c r="E6851" i="8"/>
  <c r="A6845" i="8"/>
  <c r="E6849" i="8"/>
  <c r="E6855" i="8"/>
  <c r="E6856" i="8"/>
  <c r="A6849" i="8"/>
  <c r="E6853" i="8"/>
  <c r="E6854" i="8"/>
  <c r="E6858" i="8"/>
  <c r="A6853" i="8"/>
  <c r="E6860" i="8"/>
  <c r="E6859" i="8"/>
  <c r="E6857" i="8"/>
  <c r="A6852" i="8"/>
  <c r="E6864" i="8"/>
  <c r="E6863" i="8"/>
  <c r="E6862" i="8"/>
  <c r="E6861" i="8"/>
  <c r="A6856" i="8"/>
  <c r="E6866" i="8"/>
  <c r="E6868" i="8"/>
  <c r="E6865" i="8"/>
  <c r="E6867" i="8"/>
  <c r="A6861" i="8"/>
  <c r="E6870" i="8"/>
  <c r="E6872" i="8"/>
  <c r="E6871" i="8"/>
  <c r="E6869" i="8"/>
  <c r="A6865" i="8"/>
  <c r="E6876" i="8"/>
  <c r="E6875" i="8"/>
  <c r="E6874" i="8"/>
  <c r="A6869" i="8"/>
  <c r="E6873" i="8"/>
  <c r="A6868" i="8"/>
  <c r="E6879" i="8"/>
  <c r="E6880" i="8"/>
  <c r="E6878" i="8"/>
  <c r="E6877" i="8"/>
  <c r="A6872" i="8"/>
  <c r="E6882" i="8"/>
  <c r="E6884" i="8"/>
  <c r="E6883" i="8"/>
  <c r="E6881" i="8"/>
  <c r="A6877" i="8"/>
  <c r="E6887" i="8"/>
  <c r="E6888" i="8"/>
  <c r="E6886" i="8"/>
  <c r="A6881" i="8"/>
  <c r="E6885" i="8"/>
  <c r="E6889" i="8"/>
  <c r="E6892" i="8"/>
  <c r="E6890" i="8"/>
  <c r="E6891" i="8"/>
  <c r="A6884" i="8"/>
  <c r="E6895" i="8"/>
  <c r="E6893" i="8"/>
  <c r="E6894" i="8"/>
  <c r="E6896" i="8"/>
  <c r="A6888" i="8"/>
  <c r="A6889" i="8"/>
  <c r="E6898" i="8"/>
  <c r="E6900" i="8"/>
  <c r="E6897" i="8"/>
  <c r="E6899" i="8"/>
  <c r="A6893" i="8"/>
  <c r="E6904" i="8"/>
  <c r="E6902" i="8"/>
  <c r="E6901" i="8"/>
  <c r="E6903" i="8"/>
  <c r="E6907" i="8"/>
  <c r="E6908" i="8"/>
  <c r="E6906" i="8"/>
  <c r="E6905" i="8"/>
  <c r="A6901" i="8"/>
  <c r="A6900" i="8"/>
  <c r="E6911" i="8"/>
  <c r="E6912" i="8"/>
  <c r="E6910" i="8"/>
  <c r="E6909" i="8"/>
  <c r="A6905" i="8"/>
  <c r="A6904" i="8"/>
  <c r="E6914" i="8"/>
  <c r="E6913" i="8"/>
  <c r="E6915" i="8"/>
  <c r="E6916" i="8"/>
  <c r="E6919" i="8"/>
  <c r="E6920" i="8"/>
  <c r="E6917" i="8"/>
  <c r="E6918" i="8"/>
  <c r="A6913" i="8"/>
  <c r="E6922" i="8"/>
  <c r="E6921" i="8"/>
  <c r="E6923" i="8"/>
  <c r="E6924" i="8"/>
  <c r="A6916" i="8"/>
  <c r="E6927" i="8"/>
  <c r="E6925" i="8"/>
  <c r="E6928" i="8"/>
  <c r="E6926" i="8"/>
  <c r="A6920" i="8"/>
  <c r="A6921" i="8"/>
  <c r="E6930" i="8"/>
  <c r="E6932" i="8"/>
  <c r="E6931" i="8"/>
  <c r="A6925" i="8"/>
  <c r="E6929" i="8"/>
  <c r="E6936" i="8"/>
  <c r="E6935" i="8"/>
  <c r="E6933" i="8"/>
  <c r="E6934" i="8"/>
  <c r="E6938" i="8"/>
  <c r="E6940" i="8"/>
  <c r="E6939" i="8"/>
  <c r="E6937" i="8"/>
  <c r="A6933" i="8"/>
  <c r="A6932" i="8"/>
  <c r="E6942" i="8"/>
  <c r="E6941" i="8"/>
  <c r="E6944" i="8"/>
  <c r="E6943" i="8"/>
  <c r="A6936" i="8"/>
  <c r="E6946" i="8"/>
  <c r="E6947" i="8"/>
  <c r="E6948" i="8"/>
  <c r="E6945" i="8"/>
  <c r="A6941" i="8"/>
  <c r="E6949" i="8"/>
  <c r="E6952" i="8"/>
  <c r="E6950" i="8"/>
  <c r="E6951" i="8"/>
  <c r="A6945" i="8"/>
  <c r="E6955" i="8"/>
  <c r="E6956" i="8"/>
  <c r="E6953" i="8"/>
  <c r="E6954" i="8"/>
  <c r="A6948" i="8"/>
  <c r="E6958" i="8"/>
  <c r="E6957" i="8"/>
  <c r="E6960" i="8"/>
  <c r="A6952" i="8"/>
  <c r="E6959" i="8"/>
  <c r="E6962" i="8"/>
  <c r="E6964" i="8"/>
  <c r="E6961" i="8"/>
  <c r="A6957" i="8"/>
  <c r="E6963" i="8"/>
  <c r="E6966" i="8"/>
  <c r="E6965" i="8"/>
  <c r="E6967" i="8"/>
  <c r="E6968" i="8"/>
  <c r="E6969" i="8"/>
  <c r="E6972" i="8"/>
  <c r="E6970" i="8"/>
  <c r="E6971" i="8"/>
  <c r="A6965" i="8"/>
  <c r="A6964" i="8"/>
  <c r="E6974" i="8"/>
  <c r="A6969" i="8"/>
  <c r="E6976" i="8"/>
  <c r="E6973" i="8"/>
  <c r="E6975" i="8"/>
  <c r="A6968" i="8"/>
  <c r="E6979" i="8"/>
  <c r="E6980" i="8"/>
  <c r="E6978" i="8"/>
  <c r="A6973" i="8"/>
  <c r="E6977" i="8"/>
  <c r="E6981" i="8"/>
  <c r="E6982" i="8"/>
  <c r="E6983" i="8"/>
  <c r="E6984" i="8"/>
  <c r="A6977" i="8"/>
  <c r="E6986" i="8"/>
  <c r="E6988" i="8"/>
  <c r="E6985" i="8"/>
  <c r="E6987" i="8"/>
  <c r="A6981" i="8"/>
  <c r="A6980" i="8"/>
  <c r="E6989" i="8"/>
  <c r="E6990" i="8"/>
  <c r="E6992" i="8"/>
  <c r="E6991" i="8"/>
  <c r="A6985" i="8"/>
  <c r="A6984" i="8"/>
  <c r="E6994" i="8"/>
  <c r="E6993" i="8"/>
  <c r="E6995" i="8"/>
  <c r="E6996" i="8"/>
  <c r="E6998" i="8"/>
  <c r="E6999" i="8"/>
  <c r="E7000" i="8"/>
  <c r="E6997" i="8"/>
  <c r="E7004" i="8"/>
  <c r="E7003" i="8"/>
  <c r="E7002" i="8"/>
  <c r="E7001" i="8"/>
  <c r="A6996" i="8"/>
  <c r="E7006" i="8"/>
  <c r="E7007" i="8"/>
  <c r="E7005" i="8"/>
  <c r="A7001" i="8"/>
  <c r="E7008" i="8"/>
  <c r="A7000" i="8"/>
  <c r="E7010" i="8"/>
  <c r="E7011" i="8"/>
  <c r="E7012" i="8"/>
  <c r="E7009" i="8"/>
  <c r="A7005" i="8"/>
  <c r="A7009" i="8"/>
  <c r="E7015" i="8"/>
  <c r="E7014" i="8"/>
  <c r="E7016" i="8"/>
  <c r="E7013" i="8"/>
  <c r="E7020" i="8"/>
  <c r="E7018" i="8"/>
  <c r="E7017" i="8"/>
  <c r="E7019" i="8"/>
  <c r="A7012" i="8"/>
  <c r="E7022" i="8"/>
  <c r="E7021" i="8"/>
  <c r="E7024" i="8"/>
  <c r="E7023" i="8"/>
  <c r="A7016" i="8"/>
  <c r="A7017" i="8"/>
  <c r="E7027" i="8"/>
  <c r="E7026" i="8"/>
  <c r="E7028" i="8"/>
  <c r="A7021" i="8"/>
  <c r="E7025" i="8"/>
  <c r="E7031" i="8"/>
  <c r="E7029" i="8"/>
  <c r="E7032" i="8"/>
  <c r="A7025" i="8"/>
  <c r="E7030" i="8"/>
  <c r="E7036" i="8"/>
  <c r="E7033" i="8"/>
  <c r="E7034" i="8"/>
  <c r="E7035" i="8"/>
  <c r="A7029" i="8"/>
  <c r="A7028" i="8"/>
  <c r="E7038" i="8"/>
  <c r="E7039" i="8"/>
  <c r="E7037" i="8"/>
  <c r="E7040" i="8"/>
  <c r="A7032" i="8"/>
  <c r="E7042" i="8"/>
  <c r="E7044" i="8"/>
  <c r="E7043" i="8"/>
  <c r="E7041" i="8"/>
  <c r="A7037" i="8"/>
  <c r="E7047" i="8"/>
  <c r="E7048" i="8"/>
  <c r="E7045" i="8"/>
  <c r="A7041" i="8"/>
  <c r="E7046" i="8"/>
  <c r="E7052" i="8"/>
  <c r="E7051" i="8"/>
  <c r="E7050" i="8"/>
  <c r="A7044" i="8"/>
  <c r="E7049" i="8"/>
  <c r="E7056" i="8"/>
  <c r="E7055" i="8"/>
  <c r="E7053" i="8"/>
  <c r="A7048" i="8"/>
  <c r="E7059" i="8"/>
  <c r="E7058" i="8"/>
  <c r="E7057" i="8"/>
  <c r="E7060" i="8"/>
  <c r="E7064" i="8"/>
  <c r="E7061" i="8"/>
  <c r="E7063" i="8"/>
  <c r="A7057" i="8"/>
  <c r="E7062" i="8"/>
  <c r="E7067" i="8"/>
  <c r="E7068" i="8"/>
  <c r="E7066" i="8"/>
  <c r="E7065" i="8"/>
  <c r="A7060" i="8"/>
  <c r="E7070" i="8"/>
  <c r="E7072" i="8"/>
  <c r="E7069" i="8"/>
  <c r="E7071" i="8"/>
  <c r="A7064" i="8"/>
  <c r="E7076" i="8"/>
  <c r="E7074" i="8"/>
  <c r="E7075" i="8"/>
  <c r="E7073" i="8"/>
  <c r="A7069" i="8"/>
  <c r="E7078" i="8"/>
  <c r="E7077" i="8"/>
  <c r="E7080" i="8"/>
  <c r="E7079" i="8"/>
  <c r="A7073" i="8"/>
  <c r="E7082" i="8"/>
  <c r="E7084" i="8"/>
  <c r="E7083" i="8"/>
  <c r="E7081" i="8"/>
  <c r="A7076" i="8"/>
  <c r="E7086" i="8"/>
  <c r="E7088" i="8"/>
  <c r="E7085" i="8"/>
  <c r="E7087" i="8"/>
  <c r="A7081" i="8"/>
  <c r="A7080" i="8"/>
  <c r="E7092" i="8"/>
  <c r="E7089" i="8"/>
  <c r="E7090" i="8"/>
  <c r="E7091" i="8"/>
  <c r="E7095" i="8"/>
  <c r="E7096" i="8"/>
  <c r="E7094" i="8"/>
  <c r="E7093" i="8"/>
  <c r="A7089" i="8"/>
  <c r="E7099" i="8"/>
  <c r="E7100" i="8"/>
  <c r="E7097" i="8"/>
  <c r="E7098" i="8"/>
  <c r="A7092" i="8"/>
  <c r="E7103" i="8"/>
  <c r="E7101" i="8"/>
  <c r="E7102" i="8"/>
  <c r="A7096" i="8"/>
  <c r="E7104" i="8"/>
  <c r="E7108" i="8"/>
  <c r="A7101" i="8"/>
  <c r="E7107" i="8"/>
  <c r="E7105" i="8"/>
  <c r="E7106" i="8"/>
  <c r="E7112" i="8"/>
  <c r="E7111" i="8"/>
  <c r="A7105" i="8"/>
  <c r="E7110" i="8"/>
  <c r="E7114" i="8"/>
  <c r="E7116" i="8"/>
  <c r="E7113" i="8"/>
  <c r="E7115" i="8"/>
  <c r="A7108" i="8"/>
  <c r="E7117" i="8"/>
  <c r="E7120" i="8"/>
  <c r="E7118" i="8"/>
  <c r="E7119" i="8"/>
  <c r="A7112" i="8"/>
  <c r="E7122" i="8"/>
  <c r="E7123" i="8"/>
  <c r="E7121" i="8"/>
  <c r="E7124" i="8"/>
  <c r="E7126" i="8"/>
  <c r="E7127" i="8"/>
  <c r="E7128" i="8"/>
  <c r="E7125" i="8"/>
  <c r="A7121" i="8"/>
  <c r="E7130" i="8"/>
  <c r="E7131" i="8"/>
  <c r="E7132" i="8"/>
  <c r="E7129" i="8"/>
  <c r="A7125" i="8"/>
  <c r="A7124" i="8"/>
  <c r="E7133" i="8"/>
  <c r="E7136" i="8"/>
  <c r="E7135" i="8"/>
  <c r="E7134" i="8"/>
  <c r="A7129" i="8"/>
  <c r="A7128" i="8"/>
  <c r="E7138" i="8"/>
  <c r="E7140" i="8"/>
  <c r="E7139" i="8"/>
  <c r="E7137" i="8"/>
  <c r="A7133" i="8"/>
  <c r="E7144" i="8"/>
  <c r="E7142" i="8"/>
  <c r="E7141" i="8"/>
  <c r="E7143" i="8"/>
  <c r="A7137" i="8"/>
  <c r="E7146" i="8"/>
  <c r="E7148" i="8"/>
  <c r="E7147" i="8"/>
  <c r="E7145" i="8"/>
  <c r="A7140" i="8"/>
  <c r="E7150" i="8"/>
  <c r="E7152" i="8"/>
  <c r="E7149" i="8"/>
  <c r="E7151" i="8"/>
  <c r="A7144" i="8"/>
  <c r="E7154" i="8"/>
  <c r="E7155" i="8"/>
  <c r="E7156" i="8"/>
  <c r="E7153" i="8"/>
  <c r="E7157" i="8"/>
  <c r="E7159" i="8"/>
  <c r="E7160" i="8"/>
  <c r="E7158" i="8"/>
  <c r="A7153" i="8"/>
  <c r="E7162" i="8"/>
  <c r="E7161" i="8"/>
  <c r="E7164" i="8"/>
  <c r="E7163" i="8"/>
  <c r="A7156" i="8"/>
  <c r="E7165" i="8"/>
  <c r="E7167" i="8"/>
  <c r="E7166" i="8"/>
  <c r="E7168" i="8"/>
  <c r="A7160" i="8"/>
  <c r="E7172" i="8"/>
  <c r="E7170" i="8"/>
  <c r="E7169" i="8"/>
  <c r="A7165" i="8"/>
  <c r="E7171" i="8"/>
  <c r="E7173" i="8"/>
  <c r="E7176" i="8"/>
  <c r="E7175" i="8"/>
  <c r="E7174" i="8"/>
  <c r="A7169" i="8"/>
  <c r="E7178" i="8"/>
  <c r="E7180" i="8"/>
  <c r="E7177" i="8"/>
  <c r="E7179" i="8"/>
  <c r="A7173" i="8"/>
  <c r="A7172" i="8"/>
  <c r="E7182" i="8"/>
  <c r="E7184" i="8"/>
  <c r="E7181" i="8"/>
  <c r="E7183" i="8"/>
  <c r="A7176" i="8"/>
  <c r="A7177" i="8"/>
  <c r="E7187" i="8"/>
  <c r="E7188" i="8"/>
  <c r="E7186" i="8"/>
  <c r="E7185" i="8"/>
  <c r="E7190" i="8"/>
  <c r="E7191" i="8"/>
  <c r="E7192" i="8"/>
  <c r="E7189" i="8"/>
  <c r="E7194" i="8"/>
  <c r="E7196" i="8"/>
  <c r="E7195" i="8"/>
  <c r="E7193" i="8"/>
  <c r="A7189" i="8"/>
  <c r="A7188" i="8"/>
  <c r="E7200" i="8"/>
  <c r="E7197" i="8"/>
  <c r="E7199" i="8"/>
  <c r="E7198" i="8"/>
  <c r="A7193" i="8"/>
  <c r="A7192" i="8"/>
  <c r="E7203" i="8"/>
  <c r="A7197" i="8"/>
  <c r="E7204" i="8"/>
  <c r="E7202" i="8"/>
  <c r="E7201" i="8"/>
  <c r="E7206" i="8"/>
  <c r="E7205" i="8"/>
  <c r="E7207" i="8"/>
  <c r="E7208" i="8"/>
  <c r="E7210" i="8"/>
  <c r="E7211" i="8"/>
  <c r="E7212" i="8"/>
  <c r="E7209" i="8"/>
  <c r="A7204" i="8"/>
  <c r="E7214" i="8"/>
  <c r="E7216" i="8"/>
  <c r="E7213" i="8"/>
  <c r="E7215" i="8"/>
  <c r="A7208" i="8"/>
  <c r="A7209" i="8"/>
  <c r="E7218" i="8"/>
  <c r="E7220" i="8"/>
  <c r="E7217" i="8"/>
  <c r="E7219" i="8"/>
  <c r="E7224" i="8"/>
  <c r="E7221" i="8"/>
  <c r="E7223" i="8"/>
  <c r="E7222" i="8"/>
  <c r="A7217" i="8"/>
  <c r="E7226" i="8"/>
  <c r="E7225" i="8"/>
  <c r="E7228" i="8"/>
  <c r="A7221" i="8"/>
  <c r="E7227" i="8"/>
  <c r="A7220" i="8"/>
  <c r="E7230" i="8"/>
  <c r="E7232" i="8"/>
  <c r="E7229" i="8"/>
  <c r="A7224" i="8"/>
  <c r="E7234" i="8"/>
  <c r="E7233" i="8"/>
  <c r="E7236" i="8"/>
  <c r="E7235" i="8"/>
  <c r="A7229" i="8"/>
  <c r="E7240" i="8"/>
  <c r="E7237" i="8"/>
  <c r="E7239" i="8"/>
  <c r="E7238" i="8"/>
  <c r="E7242" i="8"/>
  <c r="E7244" i="8"/>
  <c r="E7243" i="8"/>
  <c r="A7237" i="8"/>
  <c r="E7241" i="8"/>
  <c r="A7236" i="8"/>
  <c r="E7247" i="8"/>
  <c r="E7246" i="8"/>
  <c r="E7245" i="8"/>
  <c r="E7248" i="8"/>
  <c r="A7240" i="8"/>
  <c r="E7252" i="8"/>
  <c r="E7251" i="8"/>
  <c r="E7250" i="8"/>
  <c r="E7249" i="8"/>
  <c r="E7254" i="8"/>
  <c r="E7255" i="8"/>
  <c r="E7253" i="8"/>
  <c r="E7256" i="8"/>
  <c r="E7258" i="8"/>
  <c r="E7260" i="8"/>
  <c r="E7259" i="8"/>
  <c r="E7257" i="8"/>
  <c r="A7253" i="8"/>
  <c r="A7252" i="8"/>
  <c r="E7264" i="8"/>
  <c r="E7261" i="8"/>
  <c r="E7263" i="8"/>
  <c r="E7262" i="8"/>
  <c r="A7256" i="8"/>
  <c r="E7266" i="8"/>
  <c r="E7268" i="8"/>
  <c r="E7267" i="8"/>
  <c r="E7265" i="8"/>
  <c r="E7270" i="8"/>
  <c r="E7271" i="8"/>
  <c r="E7272" i="8"/>
  <c r="E7269" i="8"/>
  <c r="A7265" i="8"/>
  <c r="E7274" i="8"/>
  <c r="E7276" i="8"/>
  <c r="E7275" i="8"/>
  <c r="A7269" i="8"/>
  <c r="E7273" i="8"/>
  <c r="A7268" i="8"/>
  <c r="E7280" i="8"/>
  <c r="E7278" i="8"/>
  <c r="E7277" i="8"/>
  <c r="E7279" i="8"/>
  <c r="A7272" i="8"/>
  <c r="E7282" i="8"/>
  <c r="E7283" i="8"/>
  <c r="E7281" i="8"/>
  <c r="E7284" i="8"/>
  <c r="A7277" i="8"/>
  <c r="E7285" i="8"/>
  <c r="E7287" i="8"/>
  <c r="E7286" i="8"/>
  <c r="E7288" i="8"/>
  <c r="A7281" i="8"/>
  <c r="E7290" i="8"/>
  <c r="E7289" i="8"/>
  <c r="E7292" i="8"/>
  <c r="E7291" i="8"/>
  <c r="A7284" i="8"/>
  <c r="E7293" i="8"/>
  <c r="E7295" i="8"/>
  <c r="E7294" i="8"/>
  <c r="A7289" i="8"/>
  <c r="A7288" i="8"/>
  <c r="E7296" i="8"/>
  <c r="E7298" i="8"/>
  <c r="E7297" i="8"/>
  <c r="E7300" i="8"/>
  <c r="E7299" i="8"/>
  <c r="A7293" i="8"/>
  <c r="E7301" i="8"/>
  <c r="E7304" i="8"/>
  <c r="E7303" i="8"/>
  <c r="E7302" i="8"/>
  <c r="E7306" i="8"/>
  <c r="E7305" i="8"/>
  <c r="E7308" i="8"/>
  <c r="E7307" i="8"/>
  <c r="A7300" i="8"/>
  <c r="E7309" i="8"/>
  <c r="E7312" i="8"/>
  <c r="E7310" i="8"/>
  <c r="A7305" i="8"/>
  <c r="E7311" i="8"/>
  <c r="A7304" i="8"/>
  <c r="E7314" i="8"/>
  <c r="E7316" i="8"/>
  <c r="E7315" i="8"/>
  <c r="E7313" i="8"/>
  <c r="E7318" i="8"/>
  <c r="E7317" i="8"/>
  <c r="E7319" i="8"/>
  <c r="E7320" i="8"/>
  <c r="E7322" i="8"/>
  <c r="E7323" i="8"/>
  <c r="E7321" i="8"/>
  <c r="E7324" i="8"/>
  <c r="A7316" i="8"/>
  <c r="E7325" i="8"/>
  <c r="E7327" i="8"/>
  <c r="E7328" i="8"/>
  <c r="E7326" i="8"/>
  <c r="A7320" i="8"/>
  <c r="E7331" i="8"/>
  <c r="A7325" i="8"/>
  <c r="E7332" i="8"/>
  <c r="E7329" i="8"/>
  <c r="E7330" i="8"/>
  <c r="E7334" i="8"/>
  <c r="E7333" i="8"/>
  <c r="A7329" i="8"/>
  <c r="E7335" i="8"/>
  <c r="E7336" i="8"/>
  <c r="E7338" i="8"/>
  <c r="E7339" i="8"/>
  <c r="E7340" i="8"/>
  <c r="A7332" i="8"/>
  <c r="E7337" i="8"/>
  <c r="A7333" i="8"/>
  <c r="E7344" i="8"/>
  <c r="E7342" i="8"/>
  <c r="E7341" i="8"/>
  <c r="E7343" i="8"/>
  <c r="A7336" i="8"/>
  <c r="E7346" i="8"/>
  <c r="E7345" i="8"/>
  <c r="E7348" i="8"/>
  <c r="E7347" i="8"/>
  <c r="E7349" i="8"/>
  <c r="E7351" i="8"/>
  <c r="E7350" i="8"/>
  <c r="E7352" i="8"/>
  <c r="A7345" i="8"/>
  <c r="E7354" i="8"/>
  <c r="E7353" i="8"/>
  <c r="E7356" i="8"/>
  <c r="A7349" i="8"/>
  <c r="E7355" i="8"/>
  <c r="A7348" i="8"/>
  <c r="E7358" i="8"/>
  <c r="E7357" i="8"/>
  <c r="E7359" i="8"/>
  <c r="E7360" i="8"/>
  <c r="A7352" i="8"/>
  <c r="E7362" i="8"/>
  <c r="E7363" i="8"/>
  <c r="E7361" i="8"/>
  <c r="E7364" i="8"/>
  <c r="E7368" i="8"/>
  <c r="E7365" i="8"/>
  <c r="E7367" i="8"/>
  <c r="E7366" i="8"/>
  <c r="A7361" i="8"/>
  <c r="E7370" i="8"/>
  <c r="E7372" i="8"/>
  <c r="E7371" i="8"/>
  <c r="E7369" i="8"/>
  <c r="A7365" i="8"/>
  <c r="A7364" i="8"/>
  <c r="E7376" i="8"/>
  <c r="E7373" i="8"/>
  <c r="E7375" i="8"/>
  <c r="A7369" i="8"/>
  <c r="E7374" i="8"/>
  <c r="A7368" i="8"/>
  <c r="E7380" i="8"/>
  <c r="E7379" i="8"/>
  <c r="E7378" i="8"/>
  <c r="E7377" i="8"/>
  <c r="A7373" i="8"/>
  <c r="E7382" i="8"/>
  <c r="E7383" i="8"/>
  <c r="A7377" i="8"/>
  <c r="E7384" i="8"/>
  <c r="E7381" i="8"/>
  <c r="E7386" i="8"/>
  <c r="E7387" i="8"/>
  <c r="A7381" i="8"/>
  <c r="E7388" i="8"/>
  <c r="E7385" i="8"/>
  <c r="A7380" i="8"/>
  <c r="E7392" i="8"/>
  <c r="E7389" i="8"/>
  <c r="E7391" i="8"/>
  <c r="A7385" i="8"/>
  <c r="E7390" i="8"/>
  <c r="A7384" i="8"/>
  <c r="E7396" i="8"/>
  <c r="E7394" i="8"/>
  <c r="E7393" i="8"/>
  <c r="E7398" i="8"/>
  <c r="E7400" i="8"/>
  <c r="E7397" i="8"/>
  <c r="E7399" i="8"/>
  <c r="E7402" i="8"/>
  <c r="E7404" i="8"/>
  <c r="E7403" i="8"/>
  <c r="A7396" i="8"/>
  <c r="E7408" i="8"/>
  <c r="E7406" i="8"/>
  <c r="E7407" i="8"/>
  <c r="A7401" i="8"/>
  <c r="E7405" i="8"/>
  <c r="A7400" i="8"/>
  <c r="E7410" i="8"/>
  <c r="E7411" i="8"/>
  <c r="E7409" i="8"/>
  <c r="E7412" i="8"/>
  <c r="E7415" i="8"/>
  <c r="E7414" i="8"/>
  <c r="E7413" i="8"/>
  <c r="E7416" i="8"/>
  <c r="E7418" i="8"/>
  <c r="E7420" i="8"/>
  <c r="E7417" i="8"/>
  <c r="E7419" i="8"/>
  <c r="A7412" i="8"/>
  <c r="E7424" i="8"/>
  <c r="A7417" i="8"/>
  <c r="E7422" i="8"/>
  <c r="E7421" i="8"/>
  <c r="E7423" i="8"/>
  <c r="A7416" i="8"/>
  <c r="E7426" i="8"/>
  <c r="E7428" i="8"/>
  <c r="E7427" i="8"/>
  <c r="E7425" i="8"/>
  <c r="A7421" i="8"/>
  <c r="E7429" i="8"/>
  <c r="E7432" i="8"/>
  <c r="E7431" i="8"/>
  <c r="E7430" i="8"/>
  <c r="A7425" i="8"/>
  <c r="E7434" i="8"/>
  <c r="E7435" i="8"/>
  <c r="E7433" i="8"/>
  <c r="A7429" i="8"/>
  <c r="E7436" i="8"/>
  <c r="A7428" i="8"/>
  <c r="E7438" i="8"/>
  <c r="E7440" i="8"/>
  <c r="E7437" i="8"/>
  <c r="E7439" i="8"/>
  <c r="A7432" i="8"/>
  <c r="E7441" i="8"/>
  <c r="E7444" i="8"/>
  <c r="E7443" i="8"/>
  <c r="E7446" i="8"/>
  <c r="E7445" i="8"/>
  <c r="E7447" i="8"/>
  <c r="E7448" i="8"/>
  <c r="E7450" i="8"/>
  <c r="E7452" i="8"/>
  <c r="E7449" i="8"/>
  <c r="E7451" i="8"/>
  <c r="A7444" i="8"/>
  <c r="E7453" i="8"/>
  <c r="E7456" i="8"/>
  <c r="E7455" i="8"/>
  <c r="E7454" i="8"/>
  <c r="A7448" i="8"/>
  <c r="E7459" i="8"/>
  <c r="E7460" i="8"/>
  <c r="E7458" i="8"/>
  <c r="E7457" i="8"/>
  <c r="E7462" i="8"/>
  <c r="E7463" i="8"/>
  <c r="E7461" i="8"/>
  <c r="E7464" i="8"/>
  <c r="E7466" i="8"/>
  <c r="E7468" i="8"/>
  <c r="E7467" i="8"/>
  <c r="E7465" i="8"/>
  <c r="A7460" i="8"/>
  <c r="A7461" i="8"/>
  <c r="E7472" i="8"/>
  <c r="E7470" i="8"/>
  <c r="E7471" i="8"/>
  <c r="A7465" i="8"/>
  <c r="E7469" i="8"/>
  <c r="A7464" i="8"/>
  <c r="E7474" i="8"/>
  <c r="E7476" i="8"/>
  <c r="E7475" i="8"/>
  <c r="E7473" i="8"/>
  <c r="E7478" i="8"/>
  <c r="E7479" i="8"/>
  <c r="E7480" i="8"/>
  <c r="E7477" i="8"/>
  <c r="A7473" i="8"/>
  <c r="E7481" i="8"/>
  <c r="E7482" i="8"/>
  <c r="E7484" i="8"/>
  <c r="E7483" i="8"/>
  <c r="A7476" i="8"/>
  <c r="A7477" i="8"/>
  <c r="E7487" i="8"/>
  <c r="A7481" i="8"/>
  <c r="E7486" i="8"/>
  <c r="E7485" i="8"/>
  <c r="A7480" i="8"/>
  <c r="E7488" i="8"/>
  <c r="E7492" i="8"/>
  <c r="E7490" i="8"/>
  <c r="A7484" i="8"/>
  <c r="E7489" i="8"/>
  <c r="E7491" i="8"/>
  <c r="E7495" i="8"/>
  <c r="E7493" i="8"/>
  <c r="E7496" i="8"/>
  <c r="A7489" i="8"/>
  <c r="E7494" i="8"/>
  <c r="E7500" i="8"/>
  <c r="E7497" i="8"/>
  <c r="E7499" i="8"/>
  <c r="A7493" i="8"/>
  <c r="A7492" i="8"/>
  <c r="E7498" i="8"/>
  <c r="A7497" i="8"/>
  <c r="A7496" i="8"/>
  <c r="A6949" i="8"/>
  <c r="A7109" i="8"/>
  <c r="A7205" i="8"/>
  <c r="A7261" i="8"/>
  <c r="A7309" i="8"/>
  <c r="A7337" i="8"/>
  <c r="A7409" i="8"/>
  <c r="A7441" i="8"/>
  <c r="A6584" i="8"/>
  <c r="A6620" i="8"/>
  <c r="A6656" i="8"/>
  <c r="A6700" i="8"/>
  <c r="A6720" i="8"/>
  <c r="A6764" i="8"/>
  <c r="A6784" i="8"/>
  <c r="A6828" i="8"/>
  <c r="A6848" i="8"/>
  <c r="A6892" i="8"/>
  <c r="A6912" i="8"/>
  <c r="A6956" i="8"/>
  <c r="A6976" i="8"/>
  <c r="A7020" i="8"/>
  <c r="A7040" i="8"/>
  <c r="A7084" i="8"/>
  <c r="A7104" i="8"/>
  <c r="A7148" i="8"/>
  <c r="A7168" i="8"/>
  <c r="A7212" i="8"/>
  <c r="A7232" i="8"/>
  <c r="A7276" i="8"/>
  <c r="A7296" i="8"/>
  <c r="A7340" i="8"/>
  <c r="A7360" i="8"/>
  <c r="A7404" i="8"/>
  <c r="A7424" i="8"/>
  <c r="A7468" i="8"/>
  <c r="A6813" i="8"/>
  <c r="A6885" i="8"/>
  <c r="A7061" i="8"/>
  <c r="A7201" i="8"/>
  <c r="A6581" i="8"/>
  <c r="A6713" i="8"/>
  <c r="A6773" i="8"/>
  <c r="A7485" i="8"/>
  <c r="E7401" i="8"/>
  <c r="E6608" i="8"/>
  <c r="A6897" i="8"/>
  <c r="A7065" i="8"/>
  <c r="A7161" i="8"/>
  <c r="A7341" i="8"/>
  <c r="A7413" i="8"/>
  <c r="A7445" i="8"/>
  <c r="A6484" i="8"/>
  <c r="A6500" i="8"/>
  <c r="A6516" i="8"/>
  <c r="A6532" i="8"/>
  <c r="A6568" i="8"/>
  <c r="A6604" i="8"/>
  <c r="A6640" i="8"/>
  <c r="A6661" i="8"/>
  <c r="A7117" i="8"/>
  <c r="A7488" i="8"/>
  <c r="E7231" i="8"/>
  <c r="A6909" i="8"/>
  <c r="A6961" i="8"/>
  <c r="A7273" i="8"/>
  <c r="A7313" i="8"/>
  <c r="A7449" i="8"/>
  <c r="A6552" i="8"/>
  <c r="A6588" i="8"/>
  <c r="A6624" i="8"/>
  <c r="A6684" i="8"/>
  <c r="A6704" i="8"/>
  <c r="A6748" i="8"/>
  <c r="A6768" i="8"/>
  <c r="A6812" i="8"/>
  <c r="A6832" i="8"/>
  <c r="A6876" i="8"/>
  <c r="A6896" i="8"/>
  <c r="A6940" i="8"/>
  <c r="A6960" i="8"/>
  <c r="A7004" i="8"/>
  <c r="A7024" i="8"/>
  <c r="A7068" i="8"/>
  <c r="A7088" i="8"/>
  <c r="A7132" i="8"/>
  <c r="A7152" i="8"/>
  <c r="A7196" i="8"/>
  <c r="A7216" i="8"/>
  <c r="A7260" i="8"/>
  <c r="A7280" i="8"/>
  <c r="A7324" i="8"/>
  <c r="A7344" i="8"/>
  <c r="A7388" i="8"/>
  <c r="A7408" i="8"/>
  <c r="A7452" i="8"/>
  <c r="A7472" i="8"/>
  <c r="A6485" i="8"/>
  <c r="A6553" i="8"/>
  <c r="A6953" i="8"/>
  <c r="A7013" i="8"/>
  <c r="A7145" i="8"/>
  <c r="A7213" i="8"/>
  <c r="A6613" i="8"/>
  <c r="A6753" i="8"/>
  <c r="A7357" i="8"/>
  <c r="E7109" i="8"/>
  <c r="A6917" i="8"/>
  <c r="A7077" i="8"/>
  <c r="A7225" i="8"/>
  <c r="A7317" i="8"/>
  <c r="A7353" i="8"/>
  <c r="A7389" i="8"/>
  <c r="A7453" i="8"/>
  <c r="A6488" i="8"/>
  <c r="A6504" i="8"/>
  <c r="A6520" i="8"/>
  <c r="A6536" i="8"/>
  <c r="A6572" i="8"/>
  <c r="A6608" i="8"/>
  <c r="A6557" i="8"/>
  <c r="A6697" i="8"/>
  <c r="E7395" i="8"/>
  <c r="A7033" i="8"/>
  <c r="A7085" i="8"/>
  <c r="A7181" i="8"/>
  <c r="A7233" i="8"/>
  <c r="A7285" i="8"/>
  <c r="A7321" i="8"/>
  <c r="A7393" i="8"/>
  <c r="A7457" i="8"/>
  <c r="A6556" i="8"/>
  <c r="A6592" i="8"/>
  <c r="A6648" i="8"/>
  <c r="A6668" i="8"/>
  <c r="A6688" i="8"/>
  <c r="A6732" i="8"/>
  <c r="A6752" i="8"/>
  <c r="A6796" i="8"/>
  <c r="A6816" i="8"/>
  <c r="A6860" i="8"/>
  <c r="A6880" i="8"/>
  <c r="A6924" i="8"/>
  <c r="A6944" i="8"/>
  <c r="A6988" i="8"/>
  <c r="A7008" i="8"/>
  <c r="A7052" i="8"/>
  <c r="A7072" i="8"/>
  <c r="A7116" i="8"/>
  <c r="A7136" i="8"/>
  <c r="A7180" i="8"/>
  <c r="A7200" i="8"/>
  <c r="A7244" i="8"/>
  <c r="A7264" i="8"/>
  <c r="A7308" i="8"/>
  <c r="A7328" i="8"/>
  <c r="A7372" i="8"/>
  <c r="A7392" i="8"/>
  <c r="A7436" i="8"/>
  <c r="A7456" i="8"/>
  <c r="A7093" i="8"/>
  <c r="A7157" i="8"/>
  <c r="A7301" i="8"/>
  <c r="A6645" i="8"/>
  <c r="A6841" i="8"/>
  <c r="E7054" i="8"/>
  <c r="A6501" i="8"/>
  <c r="A6929" i="8"/>
  <c r="A7185" i="8"/>
  <c r="A7397" i="8"/>
  <c r="A6492" i="8"/>
  <c r="A6508" i="8"/>
  <c r="A6524" i="8"/>
  <c r="A6540" i="8"/>
  <c r="A6576" i="8"/>
  <c r="A6632" i="8"/>
  <c r="A6513" i="8"/>
  <c r="A6873" i="8"/>
  <c r="A7241" i="8"/>
  <c r="A6505" i="8"/>
  <c r="A6597" i="8"/>
  <c r="A6729" i="8"/>
  <c r="A6857" i="8"/>
  <c r="A7245" i="8"/>
  <c r="E7442" i="8"/>
  <c r="A6937" i="8"/>
  <c r="A7045" i="8"/>
  <c r="A7097" i="8"/>
  <c r="A7141" i="8"/>
  <c r="A7249" i="8"/>
  <c r="A7297" i="8"/>
  <c r="A7433" i="8"/>
  <c r="A6560" i="8"/>
  <c r="A6616" i="8"/>
  <c r="A6652" i="8"/>
  <c r="A6672" i="8"/>
  <c r="A6716" i="8"/>
  <c r="A6736" i="8"/>
  <c r="A6780" i="8"/>
  <c r="A6800" i="8"/>
  <c r="A6844" i="8"/>
  <c r="A6864" i="8"/>
  <c r="A6908" i="8"/>
  <c r="A6928" i="8"/>
  <c r="A6972" i="8"/>
  <c r="A6992" i="8"/>
  <c r="A7036" i="8"/>
  <c r="A7056" i="8"/>
  <c r="A7100" i="8"/>
  <c r="A7120" i="8"/>
  <c r="A7164" i="8"/>
  <c r="A7184" i="8"/>
  <c r="A7228" i="8"/>
  <c r="A7248" i="8"/>
  <c r="A7292" i="8"/>
  <c r="A7312" i="8"/>
  <c r="A7356" i="8"/>
  <c r="A7376" i="8"/>
  <c r="A7420" i="8"/>
  <c r="A7440" i="8"/>
  <c r="A6517" i="8"/>
  <c r="A7049" i="8"/>
  <c r="A6509" i="8"/>
  <c r="A6677" i="8"/>
  <c r="A6989" i="8"/>
  <c r="E6638" i="8"/>
  <c r="H5506" i="8" l="1"/>
  <c r="H5514" i="8"/>
  <c r="H5522" i="8"/>
  <c r="H5530" i="8"/>
  <c r="H5538" i="8"/>
  <c r="H5546" i="8"/>
  <c r="H5554" i="8"/>
  <c r="H5562" i="8"/>
  <c r="H5570" i="8"/>
  <c r="H5578" i="8"/>
  <c r="H5586" i="8"/>
  <c r="H5594" i="8"/>
  <c r="H5602" i="8"/>
  <c r="H5610" i="8"/>
  <c r="H5618" i="8"/>
  <c r="H5626" i="8"/>
  <c r="H5634" i="8"/>
  <c r="H5642" i="8"/>
  <c r="H5650" i="8"/>
  <c r="H5658" i="8"/>
  <c r="H5666" i="8"/>
  <c r="H5674" i="8"/>
  <c r="H5682" i="8"/>
  <c r="H5690" i="8"/>
  <c r="H5698" i="8"/>
  <c r="H5706" i="8"/>
  <c r="H5714" i="8"/>
  <c r="H5722" i="8"/>
  <c r="H5730" i="8"/>
  <c r="H5738" i="8"/>
  <c r="H5746" i="8"/>
  <c r="H5754" i="8"/>
  <c r="H5762" i="8"/>
  <c r="H5770" i="8"/>
  <c r="H5778" i="8"/>
  <c r="H5786" i="8"/>
  <c r="H5794" i="8"/>
  <c r="H5802" i="8"/>
  <c r="H5810" i="8"/>
  <c r="H5819" i="8"/>
  <c r="H5827" i="8"/>
  <c r="H5835" i="8"/>
  <c r="H5843" i="8"/>
  <c r="H5851" i="8"/>
  <c r="H5859" i="8"/>
  <c r="H5867" i="8"/>
  <c r="H5875" i="8"/>
  <c r="H5883" i="8"/>
  <c r="H5891" i="8"/>
  <c r="H5899" i="8"/>
  <c r="H5907" i="8"/>
  <c r="H5915" i="8"/>
  <c r="H5923" i="8"/>
  <c r="H5931" i="8"/>
  <c r="H5939" i="8"/>
  <c r="H5947" i="8"/>
  <c r="H5955" i="8"/>
  <c r="H5963" i="8"/>
  <c r="H5971" i="8"/>
  <c r="H5979" i="8"/>
  <c r="H5987" i="8"/>
  <c r="H5995" i="8"/>
  <c r="H6003" i="8"/>
  <c r="H6011" i="8"/>
  <c r="H6019" i="8"/>
  <c r="H6027" i="8"/>
  <c r="H6035" i="8"/>
  <c r="H6043" i="8"/>
  <c r="H6051" i="8"/>
  <c r="H6059" i="8"/>
  <c r="H6067" i="8"/>
  <c r="H6075" i="8"/>
  <c r="H6083" i="8"/>
  <c r="H6091" i="8"/>
  <c r="H6099" i="8"/>
  <c r="H6107" i="8"/>
  <c r="H6115" i="8"/>
  <c r="H6123" i="8"/>
  <c r="H6131" i="8"/>
  <c r="H6139" i="8"/>
  <c r="H6147" i="8"/>
  <c r="H6155" i="8"/>
  <c r="H5507" i="8"/>
  <c r="H5515" i="8"/>
  <c r="H5523" i="8"/>
  <c r="H5531" i="8"/>
  <c r="H5539" i="8"/>
  <c r="H5547" i="8"/>
  <c r="H5555" i="8"/>
  <c r="H5563" i="8"/>
  <c r="H5571" i="8"/>
  <c r="H5579" i="8"/>
  <c r="H5587" i="8"/>
  <c r="H5595" i="8"/>
  <c r="H5603" i="8"/>
  <c r="H5611" i="8"/>
  <c r="H5619" i="8"/>
  <c r="H5627" i="8"/>
  <c r="H5635" i="8"/>
  <c r="H5643" i="8"/>
  <c r="H5651" i="8"/>
  <c r="H5659" i="8"/>
  <c r="H5667" i="8"/>
  <c r="H5675" i="8"/>
  <c r="H5683" i="8"/>
  <c r="H5691" i="8"/>
  <c r="H5699" i="8"/>
  <c r="H5707" i="8"/>
  <c r="H5715" i="8"/>
  <c r="H5723" i="8"/>
  <c r="H5731" i="8"/>
  <c r="H5739" i="8"/>
  <c r="H5747" i="8"/>
  <c r="H5755" i="8"/>
  <c r="H5763" i="8"/>
  <c r="H5771" i="8"/>
  <c r="H5779" i="8"/>
  <c r="H5787" i="8"/>
  <c r="H5795" i="8"/>
  <c r="H5803" i="8"/>
  <c r="H5811" i="8"/>
  <c r="H5820" i="8"/>
  <c r="H5828" i="8"/>
  <c r="H5836" i="8"/>
  <c r="H5844" i="8"/>
  <c r="H5852" i="8"/>
  <c r="H5860" i="8"/>
  <c r="H5868" i="8"/>
  <c r="H5876" i="8"/>
  <c r="H5884" i="8"/>
  <c r="H5892" i="8"/>
  <c r="H5900" i="8"/>
  <c r="H5908" i="8"/>
  <c r="H5916" i="8"/>
  <c r="H5924" i="8"/>
  <c r="H5932" i="8"/>
  <c r="H5940" i="8"/>
  <c r="H5948" i="8"/>
  <c r="H5956" i="8"/>
  <c r="H5964" i="8"/>
  <c r="H5972" i="8"/>
  <c r="H5980" i="8"/>
  <c r="H5988" i="8"/>
  <c r="H5996" i="8"/>
  <c r="H6004" i="8"/>
  <c r="H6012" i="8"/>
  <c r="H6020" i="8"/>
  <c r="H6028" i="8"/>
  <c r="H6036" i="8"/>
  <c r="H6044" i="8"/>
  <c r="H6052" i="8"/>
  <c r="H6060" i="8"/>
  <c r="H6068" i="8"/>
  <c r="H6076" i="8"/>
  <c r="H6084" i="8"/>
  <c r="H6092" i="8"/>
  <c r="H6100" i="8"/>
  <c r="H6108" i="8"/>
  <c r="H6116" i="8"/>
  <c r="H6124" i="8"/>
  <c r="H6132" i="8"/>
  <c r="H6140" i="8"/>
  <c r="H6148" i="8"/>
  <c r="H6156" i="8"/>
  <c r="H6164" i="8"/>
  <c r="H6172" i="8"/>
  <c r="H6180" i="8"/>
  <c r="H5508" i="8"/>
  <c r="H5516" i="8"/>
  <c r="H5524" i="8"/>
  <c r="H5532" i="8"/>
  <c r="H5540" i="8"/>
  <c r="H5548" i="8"/>
  <c r="H5556" i="8"/>
  <c r="H5564" i="8"/>
  <c r="H5572" i="8"/>
  <c r="H5580" i="8"/>
  <c r="H5588" i="8"/>
  <c r="H5596" i="8"/>
  <c r="H5604" i="8"/>
  <c r="H5612" i="8"/>
  <c r="H5620" i="8"/>
  <c r="H5628" i="8"/>
  <c r="H5636" i="8"/>
  <c r="H5644" i="8"/>
  <c r="H5652" i="8"/>
  <c r="H5660" i="8"/>
  <c r="H5668" i="8"/>
  <c r="H5676" i="8"/>
  <c r="H5684" i="8"/>
  <c r="H5692" i="8"/>
  <c r="H5700" i="8"/>
  <c r="H5708" i="8"/>
  <c r="H5716" i="8"/>
  <c r="H5724" i="8"/>
  <c r="H5732" i="8"/>
  <c r="H5740" i="8"/>
  <c r="H5748" i="8"/>
  <c r="H5756" i="8"/>
  <c r="H5764" i="8"/>
  <c r="H5772" i="8"/>
  <c r="H5780" i="8"/>
  <c r="H5788" i="8"/>
  <c r="H5796" i="8"/>
  <c r="H5804" i="8"/>
  <c r="H5812" i="8"/>
  <c r="H5821" i="8"/>
  <c r="H5829" i="8"/>
  <c r="H5837" i="8"/>
  <c r="H5845" i="8"/>
  <c r="H5853" i="8"/>
  <c r="H5861" i="8"/>
  <c r="H5869" i="8"/>
  <c r="H5877" i="8"/>
  <c r="H5885" i="8"/>
  <c r="H5893" i="8"/>
  <c r="H5901" i="8"/>
  <c r="H5909" i="8"/>
  <c r="H5917" i="8"/>
  <c r="H5925" i="8"/>
  <c r="H5933" i="8"/>
  <c r="H5941" i="8"/>
  <c r="H5949" i="8"/>
  <c r="H5957" i="8"/>
  <c r="H5965" i="8"/>
  <c r="H5973" i="8"/>
  <c r="H5981" i="8"/>
  <c r="H5989" i="8"/>
  <c r="H5997" i="8"/>
  <c r="H6005" i="8"/>
  <c r="H6013" i="8"/>
  <c r="H6021" i="8"/>
  <c r="H6029" i="8"/>
  <c r="H6037" i="8"/>
  <c r="H6045" i="8"/>
  <c r="H6053" i="8"/>
  <c r="H6061" i="8"/>
  <c r="H6069" i="8"/>
  <c r="H6077" i="8"/>
  <c r="H6085" i="8"/>
  <c r="H6093" i="8"/>
  <c r="H6101" i="8"/>
  <c r="H6109" i="8"/>
  <c r="H6117" i="8"/>
  <c r="H6125" i="8"/>
  <c r="H6133" i="8"/>
  <c r="H5501" i="8"/>
  <c r="H5509" i="8"/>
  <c r="H5517" i="8"/>
  <c r="H5525" i="8"/>
  <c r="H5533" i="8"/>
  <c r="H5541" i="8"/>
  <c r="H5549" i="8"/>
  <c r="H5557" i="8"/>
  <c r="H5565" i="8"/>
  <c r="H5573" i="8"/>
  <c r="H5581" i="8"/>
  <c r="H5589" i="8"/>
  <c r="H5597" i="8"/>
  <c r="H5605" i="8"/>
  <c r="H5613" i="8"/>
  <c r="H5621" i="8"/>
  <c r="H5629" i="8"/>
  <c r="H5637" i="8"/>
  <c r="H5645" i="8"/>
  <c r="H5653" i="8"/>
  <c r="H5661" i="8"/>
  <c r="H5669" i="8"/>
  <c r="H5677" i="8"/>
  <c r="H5685" i="8"/>
  <c r="H5693" i="8"/>
  <c r="H5701" i="8"/>
  <c r="H5709" i="8"/>
  <c r="H5717" i="8"/>
  <c r="H5725" i="8"/>
  <c r="H5733" i="8"/>
  <c r="H5741" i="8"/>
  <c r="H5749" i="8"/>
  <c r="H5757" i="8"/>
  <c r="H5765" i="8"/>
  <c r="H5773" i="8"/>
  <c r="H5781" i="8"/>
  <c r="H5789" i="8"/>
  <c r="H5797" i="8"/>
  <c r="H5805" i="8"/>
  <c r="H5813" i="8"/>
  <c r="H5822" i="8"/>
  <c r="H5830" i="8"/>
  <c r="H5838" i="8"/>
  <c r="H5846" i="8"/>
  <c r="H5854" i="8"/>
  <c r="H5862" i="8"/>
  <c r="H5870" i="8"/>
  <c r="H5878" i="8"/>
  <c r="H5886" i="8"/>
  <c r="H5894" i="8"/>
  <c r="H5902" i="8"/>
  <c r="H5910" i="8"/>
  <c r="H5918" i="8"/>
  <c r="H5926" i="8"/>
  <c r="H5934" i="8"/>
  <c r="H5942" i="8"/>
  <c r="H5950" i="8"/>
  <c r="H5958" i="8"/>
  <c r="H5966" i="8"/>
  <c r="H5974" i="8"/>
  <c r="H5982" i="8"/>
  <c r="H5990" i="8"/>
  <c r="H5998" i="8"/>
  <c r="H6006" i="8"/>
  <c r="H6014" i="8"/>
  <c r="H6022" i="8"/>
  <c r="H6030" i="8"/>
  <c r="H6038" i="8"/>
  <c r="H6046" i="8"/>
  <c r="H6054" i="8"/>
  <c r="H6062" i="8"/>
  <c r="H6070" i="8"/>
  <c r="H6078" i="8"/>
  <c r="H6086" i="8"/>
  <c r="H6094" i="8"/>
  <c r="H6102" i="8"/>
  <c r="H6110" i="8"/>
  <c r="H6118" i="8"/>
  <c r="H6126" i="8"/>
  <c r="H6134" i="8"/>
  <c r="H6142" i="8"/>
  <c r="H6150" i="8"/>
  <c r="H6158" i="8"/>
  <c r="H6166" i="8"/>
  <c r="H6174" i="8"/>
  <c r="H5502" i="8"/>
  <c r="H5510" i="8"/>
  <c r="H5518" i="8"/>
  <c r="H5526" i="8"/>
  <c r="H5534" i="8"/>
  <c r="H5542" i="8"/>
  <c r="H5550" i="8"/>
  <c r="H5558" i="8"/>
  <c r="H5566" i="8"/>
  <c r="H5574" i="8"/>
  <c r="H5582" i="8"/>
  <c r="H5590" i="8"/>
  <c r="H5598" i="8"/>
  <c r="H5606" i="8"/>
  <c r="H5614" i="8"/>
  <c r="H5622" i="8"/>
  <c r="H5630" i="8"/>
  <c r="H5638" i="8"/>
  <c r="H5646" i="8"/>
  <c r="H5654" i="8"/>
  <c r="H5662" i="8"/>
  <c r="H5670" i="8"/>
  <c r="H5678" i="8"/>
  <c r="H5686" i="8"/>
  <c r="H5694" i="8"/>
  <c r="H5702" i="8"/>
  <c r="H5710" i="8"/>
  <c r="H5718" i="8"/>
  <c r="H5726" i="8"/>
  <c r="H5734" i="8"/>
  <c r="H5742" i="8"/>
  <c r="H5750" i="8"/>
  <c r="H5758" i="8"/>
  <c r="H5766" i="8"/>
  <c r="H5774" i="8"/>
  <c r="H5782" i="8"/>
  <c r="H5790" i="8"/>
  <c r="H5798" i="8"/>
  <c r="H5806" i="8"/>
  <c r="H5815" i="8"/>
  <c r="H5823" i="8"/>
  <c r="H5831" i="8"/>
  <c r="H5839" i="8"/>
  <c r="H5847" i="8"/>
  <c r="H5855" i="8"/>
  <c r="H5863" i="8"/>
  <c r="H5871" i="8"/>
  <c r="H5879" i="8"/>
  <c r="H5887" i="8"/>
  <c r="H5895" i="8"/>
  <c r="H5903" i="8"/>
  <c r="H5911" i="8"/>
  <c r="H5919" i="8"/>
  <c r="H5927" i="8"/>
  <c r="H5935" i="8"/>
  <c r="H5943" i="8"/>
  <c r="H5951" i="8"/>
  <c r="H5959" i="8"/>
  <c r="H5967" i="8"/>
  <c r="H5975" i="8"/>
  <c r="H5983" i="8"/>
  <c r="H5991" i="8"/>
  <c r="H5999" i="8"/>
  <c r="H6007" i="8"/>
  <c r="H6015" i="8"/>
  <c r="H6023" i="8"/>
  <c r="H6031" i="8"/>
  <c r="H6039" i="8"/>
  <c r="H6047" i="8"/>
  <c r="H6055" i="8"/>
  <c r="H6063" i="8"/>
  <c r="H6071" i="8"/>
  <c r="H6079" i="8"/>
  <c r="H5503" i="8"/>
  <c r="H5511" i="8"/>
  <c r="H5519" i="8"/>
  <c r="H5527" i="8"/>
  <c r="H5535" i="8"/>
  <c r="H5543" i="8"/>
  <c r="H5551" i="8"/>
  <c r="H5559" i="8"/>
  <c r="H5567" i="8"/>
  <c r="H5575" i="8"/>
  <c r="H5583" i="8"/>
  <c r="H5591" i="8"/>
  <c r="H5599" i="8"/>
  <c r="H5607" i="8"/>
  <c r="H5615" i="8"/>
  <c r="H5623" i="8"/>
  <c r="H5631" i="8"/>
  <c r="H5639" i="8"/>
  <c r="H5647" i="8"/>
  <c r="H5655" i="8"/>
  <c r="H5663" i="8"/>
  <c r="H5671" i="8"/>
  <c r="H5679" i="8"/>
  <c r="H5687" i="8"/>
  <c r="H5695" i="8"/>
  <c r="H5703" i="8"/>
  <c r="H5711" i="8"/>
  <c r="H5719" i="8"/>
  <c r="H5727" i="8"/>
  <c r="H5735" i="8"/>
  <c r="H5743" i="8"/>
  <c r="H5751" i="8"/>
  <c r="H5759" i="8"/>
  <c r="H5767" i="8"/>
  <c r="H5775" i="8"/>
  <c r="H5783" i="8"/>
  <c r="H5791" i="8"/>
  <c r="H5799" i="8"/>
  <c r="H5807" i="8"/>
  <c r="H5816" i="8"/>
  <c r="H5824" i="8"/>
  <c r="H5832" i="8"/>
  <c r="H5840" i="8"/>
  <c r="H5848" i="8"/>
  <c r="H5856" i="8"/>
  <c r="H5864" i="8"/>
  <c r="H5872" i="8"/>
  <c r="H5880" i="8"/>
  <c r="H5888" i="8"/>
  <c r="H5896" i="8"/>
  <c r="H5904" i="8"/>
  <c r="H5912" i="8"/>
  <c r="H5920" i="8"/>
  <c r="H5928" i="8"/>
  <c r="H5936" i="8"/>
  <c r="H5944" i="8"/>
  <c r="H5952" i="8"/>
  <c r="H5960" i="8"/>
  <c r="H5968" i="8"/>
  <c r="H5976" i="8"/>
  <c r="H5984" i="8"/>
  <c r="H5992" i="8"/>
  <c r="H6000" i="8"/>
  <c r="H6008" i="8"/>
  <c r="H6016" i="8"/>
  <c r="H6024" i="8"/>
  <c r="H6032" i="8"/>
  <c r="H6040" i="8"/>
  <c r="H6048" i="8"/>
  <c r="H6056" i="8"/>
  <c r="H6064" i="8"/>
  <c r="H6072" i="8"/>
  <c r="H6080" i="8"/>
  <c r="H6088" i="8"/>
  <c r="H6096" i="8"/>
  <c r="H6104" i="8"/>
  <c r="H6112" i="8"/>
  <c r="H6120" i="8"/>
  <c r="H6128" i="8"/>
  <c r="H6136" i="8"/>
  <c r="H6144" i="8"/>
  <c r="H6152" i="8"/>
  <c r="H6160" i="8"/>
  <c r="H6168" i="8"/>
  <c r="H6176" i="8"/>
  <c r="H5504" i="8"/>
  <c r="H5512" i="8"/>
  <c r="H5520" i="8"/>
  <c r="H5528" i="8"/>
  <c r="H5536" i="8"/>
  <c r="H5544" i="8"/>
  <c r="H5552" i="8"/>
  <c r="H5560" i="8"/>
  <c r="H5568" i="8"/>
  <c r="H5576" i="8"/>
  <c r="H5584" i="8"/>
  <c r="H5592" i="8"/>
  <c r="H5600" i="8"/>
  <c r="H5608" i="8"/>
  <c r="H5616" i="8"/>
  <c r="H5624" i="8"/>
  <c r="H5632" i="8"/>
  <c r="H5640" i="8"/>
  <c r="H5648" i="8"/>
  <c r="H5656" i="8"/>
  <c r="H5664" i="8"/>
  <c r="H5672" i="8"/>
  <c r="H5680" i="8"/>
  <c r="H5688" i="8"/>
  <c r="H5696" i="8"/>
  <c r="H5704" i="8"/>
  <c r="H5712" i="8"/>
  <c r="H5720" i="8"/>
  <c r="H5728" i="8"/>
  <c r="H5736" i="8"/>
  <c r="H5744" i="8"/>
  <c r="H5752" i="8"/>
  <c r="H5760" i="8"/>
  <c r="H5768" i="8"/>
  <c r="H5776" i="8"/>
  <c r="H5784" i="8"/>
  <c r="H5792" i="8"/>
  <c r="H5800" i="8"/>
  <c r="H5808" i="8"/>
  <c r="H5817" i="8"/>
  <c r="H5825" i="8"/>
  <c r="H5833" i="8"/>
  <c r="H5841" i="8"/>
  <c r="H5849" i="8"/>
  <c r="H5857" i="8"/>
  <c r="H5865" i="8"/>
  <c r="H5873" i="8"/>
  <c r="H5881" i="8"/>
  <c r="H5889" i="8"/>
  <c r="H5897" i="8"/>
  <c r="H5905" i="8"/>
  <c r="H5913" i="8"/>
  <c r="H5921" i="8"/>
  <c r="H5929" i="8"/>
  <c r="H5937" i="8"/>
  <c r="H5945" i="8"/>
  <c r="H5953" i="8"/>
  <c r="H5961" i="8"/>
  <c r="H5969" i="8"/>
  <c r="H5977" i="8"/>
  <c r="H5985" i="8"/>
  <c r="H5993" i="8"/>
  <c r="H6001" i="8"/>
  <c r="H6009" i="8"/>
  <c r="H6017" i="8"/>
  <c r="H6025" i="8"/>
  <c r="H6033" i="8"/>
  <c r="H6041" i="8"/>
  <c r="H6049" i="8"/>
  <c r="H6057" i="8"/>
  <c r="H6065" i="8"/>
  <c r="H6073" i="8"/>
  <c r="H6081" i="8"/>
  <c r="H6089" i="8"/>
  <c r="H6097" i="8"/>
  <c r="H6105" i="8"/>
  <c r="H6113" i="8"/>
  <c r="H6121" i="8"/>
  <c r="H5545" i="8"/>
  <c r="H5609" i="8"/>
  <c r="H5673" i="8"/>
  <c r="H5737" i="8"/>
  <c r="H5801" i="8"/>
  <c r="H5866" i="8"/>
  <c r="H5930" i="8"/>
  <c r="H5994" i="8"/>
  <c r="H6058" i="8"/>
  <c r="H6103" i="8"/>
  <c r="H6130" i="8"/>
  <c r="H6149" i="8"/>
  <c r="H6163" i="8"/>
  <c r="H6177" i="8"/>
  <c r="H6186" i="8"/>
  <c r="H6194" i="8"/>
  <c r="H6202" i="8"/>
  <c r="H6210" i="8"/>
  <c r="H6218" i="8"/>
  <c r="H6226" i="8"/>
  <c r="H6234" i="8"/>
  <c r="H6242" i="8"/>
  <c r="H6250" i="8"/>
  <c r="H6258" i="8"/>
  <c r="H6266" i="8"/>
  <c r="H6274" i="8"/>
  <c r="H6282" i="8"/>
  <c r="H6290" i="8"/>
  <c r="H6298" i="8"/>
  <c r="H6306" i="8"/>
  <c r="H6314" i="8"/>
  <c r="H6322" i="8"/>
  <c r="H6330" i="8"/>
  <c r="H6338" i="8"/>
  <c r="H6346" i="8"/>
  <c r="H6354" i="8"/>
  <c r="H6362" i="8"/>
  <c r="H6370" i="8"/>
  <c r="H6378" i="8"/>
  <c r="H6386" i="8"/>
  <c r="H6394" i="8"/>
  <c r="H6402" i="8"/>
  <c r="H6410" i="8"/>
  <c r="H6418" i="8"/>
  <c r="H6426" i="8"/>
  <c r="H6434" i="8"/>
  <c r="H6442" i="8"/>
  <c r="H6450" i="8"/>
  <c r="H6458" i="8"/>
  <c r="H6466" i="8"/>
  <c r="H6474" i="8"/>
  <c r="H6482" i="8"/>
  <c r="H6490" i="8"/>
  <c r="H6498" i="8"/>
  <c r="H6506" i="8"/>
  <c r="H6514" i="8"/>
  <c r="H6522" i="8"/>
  <c r="H6530" i="8"/>
  <c r="H6538" i="8"/>
  <c r="H6546" i="8"/>
  <c r="H6554" i="8"/>
  <c r="H6562" i="8"/>
  <c r="H6570" i="8"/>
  <c r="H6578" i="8"/>
  <c r="H6586" i="8"/>
  <c r="H6594" i="8"/>
  <c r="H6602" i="8"/>
  <c r="H6610" i="8"/>
  <c r="H6618" i="8"/>
  <c r="H6626" i="8"/>
  <c r="H6634" i="8"/>
  <c r="H6642" i="8"/>
  <c r="H6650" i="8"/>
  <c r="H6658" i="8"/>
  <c r="H6666" i="8"/>
  <c r="H6674" i="8"/>
  <c r="H6682" i="8"/>
  <c r="H6690" i="8"/>
  <c r="H6698" i="8"/>
  <c r="H6706" i="8"/>
  <c r="H6714" i="8"/>
  <c r="H6722" i="8"/>
  <c r="H6730" i="8"/>
  <c r="H5553" i="8"/>
  <c r="H5617" i="8"/>
  <c r="H5681" i="8"/>
  <c r="H5745" i="8"/>
  <c r="H5809" i="8"/>
  <c r="H5874" i="8"/>
  <c r="H5938" i="8"/>
  <c r="H6002" i="8"/>
  <c r="H6066" i="8"/>
  <c r="H6106" i="8"/>
  <c r="H6135" i="8"/>
  <c r="H6151" i="8"/>
  <c r="H6165" i="8"/>
  <c r="H6178" i="8"/>
  <c r="H6187" i="8"/>
  <c r="H6195" i="8"/>
  <c r="H6203" i="8"/>
  <c r="H6211" i="8"/>
  <c r="H6219" i="8"/>
  <c r="H6227" i="8"/>
  <c r="H6235" i="8"/>
  <c r="H6243" i="8"/>
  <c r="H6251" i="8"/>
  <c r="H6259" i="8"/>
  <c r="H6267" i="8"/>
  <c r="H6275" i="8"/>
  <c r="H6283" i="8"/>
  <c r="H6291" i="8"/>
  <c r="H6299" i="8"/>
  <c r="H6307" i="8"/>
  <c r="H6315" i="8"/>
  <c r="H6323" i="8"/>
  <c r="H6331" i="8"/>
  <c r="H6339" i="8"/>
  <c r="H6347" i="8"/>
  <c r="H6355" i="8"/>
  <c r="H6363" i="8"/>
  <c r="H6371" i="8"/>
  <c r="H6379" i="8"/>
  <c r="H6387" i="8"/>
  <c r="H6395" i="8"/>
  <c r="H6403" i="8"/>
  <c r="H6411" i="8"/>
  <c r="H6419" i="8"/>
  <c r="H6427" i="8"/>
  <c r="H6435" i="8"/>
  <c r="H6443" i="8"/>
  <c r="H6451" i="8"/>
  <c r="H6459" i="8"/>
  <c r="H6467" i="8"/>
  <c r="H6475" i="8"/>
  <c r="H6483" i="8"/>
  <c r="H6491" i="8"/>
  <c r="H6499" i="8"/>
  <c r="H6507" i="8"/>
  <c r="H6515" i="8"/>
  <c r="H6523" i="8"/>
  <c r="H6531" i="8"/>
  <c r="H6539" i="8"/>
  <c r="H6547" i="8"/>
  <c r="H6555" i="8"/>
  <c r="H6563" i="8"/>
  <c r="H6571" i="8"/>
  <c r="H6579" i="8"/>
  <c r="H6587" i="8"/>
  <c r="H6595" i="8"/>
  <c r="H6603" i="8"/>
  <c r="H6611" i="8"/>
  <c r="H6619" i="8"/>
  <c r="H6627" i="8"/>
  <c r="H6635" i="8"/>
  <c r="H6643" i="8"/>
  <c r="H6651" i="8"/>
  <c r="H6659" i="8"/>
  <c r="H6667" i="8"/>
  <c r="H6675" i="8"/>
  <c r="H6683" i="8"/>
  <c r="H6691" i="8"/>
  <c r="H6699" i="8"/>
  <c r="H6707" i="8"/>
  <c r="H6715" i="8"/>
  <c r="H6723" i="8"/>
  <c r="H6731" i="8"/>
  <c r="H6739" i="8"/>
  <c r="H6747" i="8"/>
  <c r="H5561" i="8"/>
  <c r="H5625" i="8"/>
  <c r="H5689" i="8"/>
  <c r="H5753" i="8"/>
  <c r="H5818" i="8"/>
  <c r="H5882" i="8"/>
  <c r="H5946" i="8"/>
  <c r="H6010" i="8"/>
  <c r="H6074" i="8"/>
  <c r="H6111" i="8"/>
  <c r="H6137" i="8"/>
  <c r="H6153" i="8"/>
  <c r="H6167" i="8"/>
  <c r="H6179" i="8"/>
  <c r="H6188" i="8"/>
  <c r="H6196" i="8"/>
  <c r="H6204" i="8"/>
  <c r="H6212" i="8"/>
  <c r="H6220" i="8"/>
  <c r="H6228" i="8"/>
  <c r="H6236" i="8"/>
  <c r="H6244" i="8"/>
  <c r="H6252" i="8"/>
  <c r="H6260" i="8"/>
  <c r="H6268" i="8"/>
  <c r="H6276" i="8"/>
  <c r="H6284" i="8"/>
  <c r="H6292" i="8"/>
  <c r="H6300" i="8"/>
  <c r="H6308" i="8"/>
  <c r="H6316" i="8"/>
  <c r="H6324" i="8"/>
  <c r="H6332" i="8"/>
  <c r="H6340" i="8"/>
  <c r="H6348" i="8"/>
  <c r="H6356" i="8"/>
  <c r="H6364" i="8"/>
  <c r="H6372" i="8"/>
  <c r="H6380" i="8"/>
  <c r="H6388" i="8"/>
  <c r="H6396" i="8"/>
  <c r="H6404" i="8"/>
  <c r="H6412" i="8"/>
  <c r="H6420" i="8"/>
  <c r="H6428" i="8"/>
  <c r="H6436" i="8"/>
  <c r="H6444" i="8"/>
  <c r="H6452" i="8"/>
  <c r="H6460" i="8"/>
  <c r="H6468" i="8"/>
  <c r="H6476" i="8"/>
  <c r="H6484" i="8"/>
  <c r="H6492" i="8"/>
  <c r="H6500" i="8"/>
  <c r="H6508" i="8"/>
  <c r="H6516" i="8"/>
  <c r="H6524" i="8"/>
  <c r="H6532" i="8"/>
  <c r="H6540" i="8"/>
  <c r="H6548" i="8"/>
  <c r="H6556" i="8"/>
  <c r="H6564" i="8"/>
  <c r="H6572" i="8"/>
  <c r="H6580" i="8"/>
  <c r="H6588" i="8"/>
  <c r="H6596" i="8"/>
  <c r="H6604" i="8"/>
  <c r="H6612" i="8"/>
  <c r="H6620" i="8"/>
  <c r="H6628" i="8"/>
  <c r="H6636" i="8"/>
  <c r="H6644" i="8"/>
  <c r="H6652" i="8"/>
  <c r="H6660" i="8"/>
  <c r="H6668" i="8"/>
  <c r="H6676" i="8"/>
  <c r="H6684" i="8"/>
  <c r="H6692" i="8"/>
  <c r="H6700" i="8"/>
  <c r="H6708" i="8"/>
  <c r="H6716" i="8"/>
  <c r="H6724" i="8"/>
  <c r="H6732" i="8"/>
  <c r="H6740" i="8"/>
  <c r="H6748" i="8"/>
  <c r="H5505" i="8"/>
  <c r="H5569" i="8"/>
  <c r="H5633" i="8"/>
  <c r="H5697" i="8"/>
  <c r="H5761" i="8"/>
  <c r="H5826" i="8"/>
  <c r="H5890" i="8"/>
  <c r="H5954" i="8"/>
  <c r="H6018" i="8"/>
  <c r="H6082" i="8"/>
  <c r="H6114" i="8"/>
  <c r="H6138" i="8"/>
  <c r="H6154" i="8"/>
  <c r="H6169" i="8"/>
  <c r="H6181" i="8"/>
  <c r="H6189" i="8"/>
  <c r="H6197" i="8"/>
  <c r="H6205" i="8"/>
  <c r="H6213" i="8"/>
  <c r="H6221" i="8"/>
  <c r="H6229" i="8"/>
  <c r="H6237" i="8"/>
  <c r="H6245" i="8"/>
  <c r="H6253" i="8"/>
  <c r="H6261" i="8"/>
  <c r="H6269" i="8"/>
  <c r="H6277" i="8"/>
  <c r="H6285" i="8"/>
  <c r="H6293" i="8"/>
  <c r="H6301" i="8"/>
  <c r="H6309" i="8"/>
  <c r="H6317" i="8"/>
  <c r="H6325" i="8"/>
  <c r="H6333" i="8"/>
  <c r="H6341" i="8"/>
  <c r="H6349" i="8"/>
  <c r="H6357" i="8"/>
  <c r="H6365" i="8"/>
  <c r="H6373" i="8"/>
  <c r="H6381" i="8"/>
  <c r="H6389" i="8"/>
  <c r="H6397" i="8"/>
  <c r="H6405" i="8"/>
  <c r="H6413" i="8"/>
  <c r="H6421" i="8"/>
  <c r="H6429" i="8"/>
  <c r="H6437" i="8"/>
  <c r="H6445" i="8"/>
  <c r="H6453" i="8"/>
  <c r="H6461" i="8"/>
  <c r="H6469" i="8"/>
  <c r="H6477" i="8"/>
  <c r="H6485" i="8"/>
  <c r="H6493" i="8"/>
  <c r="H6501" i="8"/>
  <c r="H6509" i="8"/>
  <c r="H6517" i="8"/>
  <c r="H6525" i="8"/>
  <c r="H6533" i="8"/>
  <c r="H6541" i="8"/>
  <c r="H6549" i="8"/>
  <c r="H6557" i="8"/>
  <c r="H6565" i="8"/>
  <c r="H6573" i="8"/>
  <c r="H6581" i="8"/>
  <c r="H6589" i="8"/>
  <c r="H6597" i="8"/>
  <c r="H6605" i="8"/>
  <c r="H6613" i="8"/>
  <c r="H6621" i="8"/>
  <c r="H6629" i="8"/>
  <c r="H6637" i="8"/>
  <c r="H6645" i="8"/>
  <c r="H6653" i="8"/>
  <c r="H6661" i="8"/>
  <c r="H6669" i="8"/>
  <c r="H6677" i="8"/>
  <c r="H6685" i="8"/>
  <c r="H6693" i="8"/>
  <c r="H6701" i="8"/>
  <c r="H6709" i="8"/>
  <c r="H6717" i="8"/>
  <c r="H6725" i="8"/>
  <c r="H6733" i="8"/>
  <c r="H6741" i="8"/>
  <c r="H6749" i="8"/>
  <c r="H5513" i="8"/>
  <c r="H5577" i="8"/>
  <c r="H5641" i="8"/>
  <c r="H5705" i="8"/>
  <c r="H5769" i="8"/>
  <c r="H5834" i="8"/>
  <c r="H5898" i="8"/>
  <c r="H5962" i="8"/>
  <c r="H6026" i="8"/>
  <c r="H6087" i="8"/>
  <c r="H6119" i="8"/>
  <c r="H6141" i="8"/>
  <c r="H6157" i="8"/>
  <c r="H6170" i="8"/>
  <c r="H6182" i="8"/>
  <c r="H6190" i="8"/>
  <c r="H6198" i="8"/>
  <c r="H6206" i="8"/>
  <c r="H6214" i="8"/>
  <c r="H6222" i="8"/>
  <c r="H6230" i="8"/>
  <c r="H6238" i="8"/>
  <c r="H6246" i="8"/>
  <c r="H6254" i="8"/>
  <c r="H6262" i="8"/>
  <c r="H6270" i="8"/>
  <c r="H6278" i="8"/>
  <c r="H6286" i="8"/>
  <c r="H6294" i="8"/>
  <c r="H6302" i="8"/>
  <c r="H6310" i="8"/>
  <c r="H6318" i="8"/>
  <c r="H6326" i="8"/>
  <c r="H6334" i="8"/>
  <c r="H6342" i="8"/>
  <c r="H6350" i="8"/>
  <c r="H6358" i="8"/>
  <c r="H6366" i="8"/>
  <c r="H6374" i="8"/>
  <c r="H6382" i="8"/>
  <c r="H6390" i="8"/>
  <c r="H6398" i="8"/>
  <c r="H6406" i="8"/>
  <c r="H6414" i="8"/>
  <c r="H6422" i="8"/>
  <c r="H6430" i="8"/>
  <c r="H6438" i="8"/>
  <c r="H6446" i="8"/>
  <c r="H6454" i="8"/>
  <c r="H6462" i="8"/>
  <c r="H6470" i="8"/>
  <c r="H6478" i="8"/>
  <c r="H6486" i="8"/>
  <c r="H6494" i="8"/>
  <c r="H6502" i="8"/>
  <c r="H6510" i="8"/>
  <c r="H6518" i="8"/>
  <c r="H6526" i="8"/>
  <c r="H6534" i="8"/>
  <c r="H6542" i="8"/>
  <c r="H6550" i="8"/>
  <c r="H6558" i="8"/>
  <c r="H6566" i="8"/>
  <c r="H6574" i="8"/>
  <c r="H6582" i="8"/>
  <c r="H6590" i="8"/>
  <c r="H6598" i="8"/>
  <c r="H6606" i="8"/>
  <c r="H6614" i="8"/>
  <c r="H6622" i="8"/>
  <c r="H6630" i="8"/>
  <c r="H6638" i="8"/>
  <c r="H6646" i="8"/>
  <c r="H6654" i="8"/>
  <c r="H6662" i="8"/>
  <c r="H6670" i="8"/>
  <c r="H6678" i="8"/>
  <c r="H6686" i="8"/>
  <c r="H6694" i="8"/>
  <c r="H6702" i="8"/>
  <c r="H6710" i="8"/>
  <c r="H6718" i="8"/>
  <c r="H6726" i="8"/>
  <c r="H6734" i="8"/>
  <c r="H6742" i="8"/>
  <c r="H5529" i="8"/>
  <c r="H5593" i="8"/>
  <c r="H5657" i="8"/>
  <c r="H5721" i="8"/>
  <c r="H5785" i="8"/>
  <c r="H5850" i="8"/>
  <c r="H5914" i="8"/>
  <c r="H5978" i="8"/>
  <c r="H6042" i="8"/>
  <c r="H6095" i="8"/>
  <c r="H6127" i="8"/>
  <c r="H6145" i="8"/>
  <c r="H6161" i="8"/>
  <c r="H6173" i="8"/>
  <c r="H6184" i="8"/>
  <c r="H6192" i="8"/>
  <c r="H6200" i="8"/>
  <c r="H6208" i="8"/>
  <c r="H6216" i="8"/>
  <c r="H6224" i="8"/>
  <c r="H6232" i="8"/>
  <c r="H6240" i="8"/>
  <c r="H6248" i="8"/>
  <c r="H6256" i="8"/>
  <c r="H6264" i="8"/>
  <c r="H6272" i="8"/>
  <c r="H6280" i="8"/>
  <c r="H6288" i="8"/>
  <c r="H6296" i="8"/>
  <c r="H6304" i="8"/>
  <c r="H6312" i="8"/>
  <c r="H6320" i="8"/>
  <c r="H6328" i="8"/>
  <c r="H6336" i="8"/>
  <c r="H6344" i="8"/>
  <c r="H6352" i="8"/>
  <c r="H6360" i="8"/>
  <c r="H6368" i="8"/>
  <c r="H6376" i="8"/>
  <c r="H6384" i="8"/>
  <c r="H6392" i="8"/>
  <c r="H6400" i="8"/>
  <c r="H6408" i="8"/>
  <c r="H6416" i="8"/>
  <c r="H6424" i="8"/>
  <c r="H6432" i="8"/>
  <c r="H6440" i="8"/>
  <c r="H6448" i="8"/>
  <c r="H6456" i="8"/>
  <c r="H6464" i="8"/>
  <c r="H6472" i="8"/>
  <c r="H6480" i="8"/>
  <c r="H6488" i="8"/>
  <c r="H6496" i="8"/>
  <c r="H6504" i="8"/>
  <c r="H6512" i="8"/>
  <c r="H6520" i="8"/>
  <c r="H6528" i="8"/>
  <c r="H6536" i="8"/>
  <c r="H6544" i="8"/>
  <c r="H6552" i="8"/>
  <c r="H6560" i="8"/>
  <c r="H6568" i="8"/>
  <c r="H6576" i="8"/>
  <c r="H6584" i="8"/>
  <c r="H6592" i="8"/>
  <c r="H6600" i="8"/>
  <c r="H6608" i="8"/>
  <c r="H6616" i="8"/>
  <c r="H6624" i="8"/>
  <c r="H6632" i="8"/>
  <c r="H6640" i="8"/>
  <c r="H6648" i="8"/>
  <c r="H6656" i="8"/>
  <c r="H6664" i="8"/>
  <c r="H6672" i="8"/>
  <c r="H6680" i="8"/>
  <c r="H5665" i="8"/>
  <c r="H5922" i="8"/>
  <c r="H6129" i="8"/>
  <c r="H6185" i="8"/>
  <c r="H6217" i="8"/>
  <c r="H6249" i="8"/>
  <c r="H6281" i="8"/>
  <c r="H6313" i="8"/>
  <c r="H6345" i="8"/>
  <c r="H6377" i="8"/>
  <c r="H6409" i="8"/>
  <c r="H6441" i="8"/>
  <c r="H6473" i="8"/>
  <c r="H6505" i="8"/>
  <c r="H6537" i="8"/>
  <c r="H6569" i="8"/>
  <c r="H6601" i="8"/>
  <c r="H6633" i="8"/>
  <c r="H6665" i="8"/>
  <c r="H6695" i="8"/>
  <c r="H6713" i="8"/>
  <c r="H6736" i="8"/>
  <c r="H6751" i="8"/>
  <c r="H6759" i="8"/>
  <c r="H6767" i="8"/>
  <c r="H6775" i="8"/>
  <c r="H6783" i="8"/>
  <c r="H6791" i="8"/>
  <c r="H6799" i="8"/>
  <c r="H6807" i="8"/>
  <c r="H6815" i="8"/>
  <c r="H6823" i="8"/>
  <c r="H6831" i="8"/>
  <c r="H6839" i="8"/>
  <c r="H6847" i="8"/>
  <c r="H6855" i="8"/>
  <c r="H6863" i="8"/>
  <c r="H6871" i="8"/>
  <c r="H6879" i="8"/>
  <c r="H6887" i="8"/>
  <c r="H6895" i="8"/>
  <c r="H6903" i="8"/>
  <c r="H6911" i="8"/>
  <c r="H6919" i="8"/>
  <c r="H6927" i="8"/>
  <c r="H6935" i="8"/>
  <c r="H6943" i="8"/>
  <c r="H6951" i="8"/>
  <c r="H6959" i="8"/>
  <c r="H6967" i="8"/>
  <c r="H6975" i="8"/>
  <c r="H6983" i="8"/>
  <c r="H6991" i="8"/>
  <c r="H6999" i="8"/>
  <c r="H7007" i="8"/>
  <c r="H7015" i="8"/>
  <c r="H7023" i="8"/>
  <c r="H7031" i="8"/>
  <c r="H7039" i="8"/>
  <c r="H7047" i="8"/>
  <c r="H7055" i="8"/>
  <c r="H7063" i="8"/>
  <c r="H7071" i="8"/>
  <c r="H7079" i="8"/>
  <c r="H7087" i="8"/>
  <c r="H7095" i="8"/>
  <c r="H7103" i="8"/>
  <c r="H7111" i="8"/>
  <c r="H7119" i="8"/>
  <c r="H7127" i="8"/>
  <c r="H7135" i="8"/>
  <c r="H7143" i="8"/>
  <c r="H7151" i="8"/>
  <c r="H7159" i="8"/>
  <c r="H7167" i="8"/>
  <c r="H7175" i="8"/>
  <c r="H7183" i="8"/>
  <c r="H7191" i="8"/>
  <c r="H7199" i="8"/>
  <c r="H7207" i="8"/>
  <c r="H7215" i="8"/>
  <c r="H7223" i="8"/>
  <c r="H7231" i="8"/>
  <c r="H7239" i="8"/>
  <c r="H7247" i="8"/>
  <c r="H5713" i="8"/>
  <c r="H5970" i="8"/>
  <c r="H6143" i="8"/>
  <c r="H6191" i="8"/>
  <c r="H6223" i="8"/>
  <c r="H6255" i="8"/>
  <c r="H6287" i="8"/>
  <c r="H6319" i="8"/>
  <c r="H6351" i="8"/>
  <c r="H6383" i="8"/>
  <c r="H6415" i="8"/>
  <c r="H6447" i="8"/>
  <c r="H6479" i="8"/>
  <c r="H6511" i="8"/>
  <c r="H6543" i="8"/>
  <c r="H6575" i="8"/>
  <c r="H6607" i="8"/>
  <c r="H6639" i="8"/>
  <c r="H6671" i="8"/>
  <c r="H6696" i="8"/>
  <c r="H6719" i="8"/>
  <c r="H6737" i="8"/>
  <c r="H6752" i="8"/>
  <c r="H6760" i="8"/>
  <c r="H6768" i="8"/>
  <c r="H6776" i="8"/>
  <c r="H6784" i="8"/>
  <c r="H6792" i="8"/>
  <c r="H6800" i="8"/>
  <c r="H6808" i="8"/>
  <c r="H6816" i="8"/>
  <c r="H6824" i="8"/>
  <c r="H6832" i="8"/>
  <c r="H6840" i="8"/>
  <c r="H6848" i="8"/>
  <c r="H6856" i="8"/>
  <c r="H6864" i="8"/>
  <c r="H6872" i="8"/>
  <c r="H6880" i="8"/>
  <c r="H6888" i="8"/>
  <c r="H6896" i="8"/>
  <c r="H6904" i="8"/>
  <c r="H6912" i="8"/>
  <c r="H6920" i="8"/>
  <c r="H6928" i="8"/>
  <c r="H6936" i="8"/>
  <c r="H6944" i="8"/>
  <c r="H6952" i="8"/>
  <c r="H6960" i="8"/>
  <c r="H6968" i="8"/>
  <c r="H6976" i="8"/>
  <c r="H6984" i="8"/>
  <c r="H6992" i="8"/>
  <c r="H7000" i="8"/>
  <c r="H7008" i="8"/>
  <c r="H7016" i="8"/>
  <c r="H7024" i="8"/>
  <c r="H7032" i="8"/>
  <c r="H7040" i="8"/>
  <c r="H7048" i="8"/>
  <c r="H7056" i="8"/>
  <c r="H7064" i="8"/>
  <c r="H7072" i="8"/>
  <c r="H7080" i="8"/>
  <c r="H7088" i="8"/>
  <c r="H7096" i="8"/>
  <c r="H7104" i="8"/>
  <c r="H7112" i="8"/>
  <c r="H7120" i="8"/>
  <c r="H7128" i="8"/>
  <c r="H7136" i="8"/>
  <c r="H7144" i="8"/>
  <c r="H7152" i="8"/>
  <c r="H7160" i="8"/>
  <c r="H7168" i="8"/>
  <c r="H7176" i="8"/>
  <c r="H7184" i="8"/>
  <c r="H7192" i="8"/>
  <c r="H7200" i="8"/>
  <c r="H7208" i="8"/>
  <c r="H7216" i="8"/>
  <c r="H7224" i="8"/>
  <c r="H7232" i="8"/>
  <c r="H7240" i="8"/>
  <c r="H7248" i="8"/>
  <c r="H7256" i="8"/>
  <c r="H7264" i="8"/>
  <c r="H7272" i="8"/>
  <c r="H7280" i="8"/>
  <c r="H7288" i="8"/>
  <c r="H7296" i="8"/>
  <c r="H5729" i="8"/>
  <c r="H5986" i="8"/>
  <c r="H6146" i="8"/>
  <c r="H6193" i="8"/>
  <c r="H6225" i="8"/>
  <c r="H6257" i="8"/>
  <c r="H6289" i="8"/>
  <c r="H6321" i="8"/>
  <c r="H6353" i="8"/>
  <c r="H6385" i="8"/>
  <c r="H6417" i="8"/>
  <c r="H6449" i="8"/>
  <c r="H6481" i="8"/>
  <c r="H6513" i="8"/>
  <c r="H6545" i="8"/>
  <c r="H6577" i="8"/>
  <c r="H6609" i="8"/>
  <c r="H6641" i="8"/>
  <c r="H6673" i="8"/>
  <c r="H6697" i="8"/>
  <c r="H6720" i="8"/>
  <c r="H6738" i="8"/>
  <c r="H6753" i="8"/>
  <c r="H6761" i="8"/>
  <c r="H6769" i="8"/>
  <c r="H6777" i="8"/>
  <c r="H6785" i="8"/>
  <c r="H6793" i="8"/>
  <c r="H6801" i="8"/>
  <c r="H6809" i="8"/>
  <c r="H6817" i="8"/>
  <c r="H6825" i="8"/>
  <c r="H6833" i="8"/>
  <c r="H6841" i="8"/>
  <c r="H6849" i="8"/>
  <c r="H6857" i="8"/>
  <c r="H6865" i="8"/>
  <c r="H6873" i="8"/>
  <c r="H6881" i="8"/>
  <c r="H6889" i="8"/>
  <c r="H6897" i="8"/>
  <c r="H6905" i="8"/>
  <c r="H6913" i="8"/>
  <c r="H6921" i="8"/>
  <c r="H6929" i="8"/>
  <c r="H6937" i="8"/>
  <c r="H6945" i="8"/>
  <c r="H6953" i="8"/>
  <c r="H6961" i="8"/>
  <c r="H6969" i="8"/>
  <c r="H6977" i="8"/>
  <c r="H6985" i="8"/>
  <c r="H6993" i="8"/>
  <c r="H7001" i="8"/>
  <c r="H7009" i="8"/>
  <c r="H7017" i="8"/>
  <c r="H7025" i="8"/>
  <c r="H7033" i="8"/>
  <c r="H7041" i="8"/>
  <c r="H7049" i="8"/>
  <c r="H7057" i="8"/>
  <c r="H7065" i="8"/>
  <c r="H7073" i="8"/>
  <c r="H7081" i="8"/>
  <c r="H7089" i="8"/>
  <c r="H7097" i="8"/>
  <c r="H7105" i="8"/>
  <c r="H7113" i="8"/>
  <c r="H7121" i="8"/>
  <c r="H7129" i="8"/>
  <c r="H7137" i="8"/>
  <c r="H7145" i="8"/>
  <c r="H7153" i="8"/>
  <c r="H7161" i="8"/>
  <c r="H7169" i="8"/>
  <c r="H7177" i="8"/>
  <c r="H7185" i="8"/>
  <c r="H7193" i="8"/>
  <c r="H7201" i="8"/>
  <c r="H7209" i="8"/>
  <c r="H7217" i="8"/>
  <c r="H7225" i="8"/>
  <c r="H7233" i="8"/>
  <c r="H7241" i="8"/>
  <c r="H7249" i="8"/>
  <c r="H7257" i="8"/>
  <c r="H7265" i="8"/>
  <c r="H7273" i="8"/>
  <c r="H7281" i="8"/>
  <c r="H5521" i="8"/>
  <c r="H5777" i="8"/>
  <c r="H6034" i="8"/>
  <c r="H6159" i="8"/>
  <c r="H6199" i="8"/>
  <c r="H6231" i="8"/>
  <c r="H6263" i="8"/>
  <c r="H6295" i="8"/>
  <c r="H6327" i="8"/>
  <c r="H6359" i="8"/>
  <c r="H6391" i="8"/>
  <c r="H6423" i="8"/>
  <c r="H6455" i="8"/>
  <c r="H6487" i="8"/>
  <c r="H6519" i="8"/>
  <c r="H6551" i="8"/>
  <c r="H6583" i="8"/>
  <c r="H6615" i="8"/>
  <c r="H6647" i="8"/>
  <c r="H6679" i="8"/>
  <c r="H6703" i="8"/>
  <c r="H6721" i="8"/>
  <c r="H6743" i="8"/>
  <c r="H6754" i="8"/>
  <c r="H6762" i="8"/>
  <c r="H6770" i="8"/>
  <c r="H6778" i="8"/>
  <c r="H6786" i="8"/>
  <c r="H6794" i="8"/>
  <c r="H6802" i="8"/>
  <c r="H6810" i="8"/>
  <c r="H6818" i="8"/>
  <c r="H6826" i="8"/>
  <c r="H6834" i="8"/>
  <c r="H6842" i="8"/>
  <c r="H6850" i="8"/>
  <c r="H6858" i="8"/>
  <c r="H6866" i="8"/>
  <c r="H6874" i="8"/>
  <c r="H6882" i="8"/>
  <c r="H6890" i="8"/>
  <c r="H6898" i="8"/>
  <c r="H6906" i="8"/>
  <c r="H6914" i="8"/>
  <c r="H6922" i="8"/>
  <c r="H6930" i="8"/>
  <c r="H6938" i="8"/>
  <c r="H6946" i="8"/>
  <c r="H6954" i="8"/>
  <c r="H6962" i="8"/>
  <c r="H6970" i="8"/>
  <c r="H6978" i="8"/>
  <c r="H6986" i="8"/>
  <c r="H6994" i="8"/>
  <c r="H7002" i="8"/>
  <c r="H7010" i="8"/>
  <c r="H7018" i="8"/>
  <c r="H7026" i="8"/>
  <c r="H7034" i="8"/>
  <c r="H7042" i="8"/>
  <c r="H7050" i="8"/>
  <c r="H7058" i="8"/>
  <c r="H7066" i="8"/>
  <c r="H7074" i="8"/>
  <c r="H7082" i="8"/>
  <c r="H7090" i="8"/>
  <c r="H7098" i="8"/>
  <c r="H7106" i="8"/>
  <c r="H7114" i="8"/>
  <c r="H7122" i="8"/>
  <c r="H7130" i="8"/>
  <c r="H7138" i="8"/>
  <c r="H7146" i="8"/>
  <c r="H7154" i="8"/>
  <c r="H7162" i="8"/>
  <c r="H7170" i="8"/>
  <c r="H7178" i="8"/>
  <c r="H7186" i="8"/>
  <c r="H7194" i="8"/>
  <c r="H7202" i="8"/>
  <c r="H7210" i="8"/>
  <c r="H7218" i="8"/>
  <c r="H7226" i="8"/>
  <c r="H5537" i="8"/>
  <c r="H5793" i="8"/>
  <c r="H6050" i="8"/>
  <c r="H6162" i="8"/>
  <c r="H6201" i="8"/>
  <c r="H6233" i="8"/>
  <c r="H6265" i="8"/>
  <c r="H6297" i="8"/>
  <c r="H6329" i="8"/>
  <c r="H6361" i="8"/>
  <c r="H6393" i="8"/>
  <c r="H6425" i="8"/>
  <c r="H6457" i="8"/>
  <c r="H6489" i="8"/>
  <c r="H6521" i="8"/>
  <c r="H6553" i="8"/>
  <c r="H6585" i="8"/>
  <c r="H6617" i="8"/>
  <c r="H6649" i="8"/>
  <c r="H6681" i="8"/>
  <c r="H6704" i="8"/>
  <c r="H6727" i="8"/>
  <c r="H6744" i="8"/>
  <c r="H6755" i="8"/>
  <c r="H6763" i="8"/>
  <c r="H6771" i="8"/>
  <c r="H6779" i="8"/>
  <c r="H6787" i="8"/>
  <c r="H6795" i="8"/>
  <c r="H6803" i="8"/>
  <c r="H6811" i="8"/>
  <c r="H6819" i="8"/>
  <c r="H6827" i="8"/>
  <c r="H6835" i="8"/>
  <c r="H6843" i="8"/>
  <c r="H6851" i="8"/>
  <c r="H6859" i="8"/>
  <c r="H6867" i="8"/>
  <c r="H6875" i="8"/>
  <c r="H6883" i="8"/>
  <c r="H6891" i="8"/>
  <c r="H6899" i="8"/>
  <c r="H6907" i="8"/>
  <c r="H6915" i="8"/>
  <c r="H6923" i="8"/>
  <c r="H6931" i="8"/>
  <c r="H6939" i="8"/>
  <c r="H6947" i="8"/>
  <c r="H6955" i="8"/>
  <c r="H6963" i="8"/>
  <c r="H6971" i="8"/>
  <c r="H6979" i="8"/>
  <c r="H6987" i="8"/>
  <c r="H6995" i="8"/>
  <c r="H7003" i="8"/>
  <c r="H7011" i="8"/>
  <c r="H7019" i="8"/>
  <c r="H7027" i="8"/>
  <c r="H7035" i="8"/>
  <c r="H7043" i="8"/>
  <c r="H7051" i="8"/>
  <c r="H7059" i="8"/>
  <c r="H7067" i="8"/>
  <c r="H7075" i="8"/>
  <c r="H7083" i="8"/>
  <c r="H7091" i="8"/>
  <c r="H7099" i="8"/>
  <c r="H7107" i="8"/>
  <c r="H7115" i="8"/>
  <c r="H7123" i="8"/>
  <c r="H7131" i="8"/>
  <c r="H7139" i="8"/>
  <c r="H7147" i="8"/>
  <c r="H7155" i="8"/>
  <c r="H7163" i="8"/>
  <c r="H7171" i="8"/>
  <c r="H7179" i="8"/>
  <c r="H7187" i="8"/>
  <c r="H7195" i="8"/>
  <c r="H7203" i="8"/>
  <c r="H7211" i="8"/>
  <c r="H7219" i="8"/>
  <c r="H7227" i="8"/>
  <c r="H7235" i="8"/>
  <c r="H7243" i="8"/>
  <c r="H7251" i="8"/>
  <c r="H7259" i="8"/>
  <c r="H7267" i="8"/>
  <c r="H7275" i="8"/>
  <c r="H7283" i="8"/>
  <c r="H5585" i="8"/>
  <c r="H5842" i="8"/>
  <c r="H6090" i="8"/>
  <c r="H6171" i="8"/>
  <c r="H6207" i="8"/>
  <c r="H6239" i="8"/>
  <c r="H6271" i="8"/>
  <c r="H6303" i="8"/>
  <c r="H6335" i="8"/>
  <c r="H6367" i="8"/>
  <c r="H6399" i="8"/>
  <c r="H6431" i="8"/>
  <c r="H6463" i="8"/>
  <c r="H6495" i="8"/>
  <c r="H6527" i="8"/>
  <c r="H6559" i="8"/>
  <c r="H6591" i="8"/>
  <c r="H6623" i="8"/>
  <c r="H6655" i="8"/>
  <c r="H6687" i="8"/>
  <c r="H6705" i="8"/>
  <c r="H6728" i="8"/>
  <c r="H6745" i="8"/>
  <c r="H6756" i="8"/>
  <c r="H6764" i="8"/>
  <c r="H6772" i="8"/>
  <c r="H6780" i="8"/>
  <c r="H6788" i="8"/>
  <c r="H6796" i="8"/>
  <c r="H6804" i="8"/>
  <c r="H6812" i="8"/>
  <c r="H6820" i="8"/>
  <c r="H6828" i="8"/>
  <c r="H6836" i="8"/>
  <c r="H6844" i="8"/>
  <c r="H6852" i="8"/>
  <c r="H6860" i="8"/>
  <c r="H6868" i="8"/>
  <c r="H6876" i="8"/>
  <c r="H6884" i="8"/>
  <c r="H6892" i="8"/>
  <c r="H6900" i="8"/>
  <c r="H6908" i="8"/>
  <c r="H6916" i="8"/>
  <c r="H6924" i="8"/>
  <c r="H6932" i="8"/>
  <c r="H6940" i="8"/>
  <c r="H6948" i="8"/>
  <c r="H6956" i="8"/>
  <c r="H6964" i="8"/>
  <c r="H6972" i="8"/>
  <c r="H6980" i="8"/>
  <c r="H6988" i="8"/>
  <c r="H6996" i="8"/>
  <c r="H7004" i="8"/>
  <c r="H7012" i="8"/>
  <c r="H7020" i="8"/>
  <c r="H7028" i="8"/>
  <c r="H7036" i="8"/>
  <c r="H7044" i="8"/>
  <c r="H7052" i="8"/>
  <c r="H7060" i="8"/>
  <c r="H7068" i="8"/>
  <c r="H7076" i="8"/>
  <c r="H7084" i="8"/>
  <c r="H7092" i="8"/>
  <c r="H7100" i="8"/>
  <c r="H7108" i="8"/>
  <c r="H7116" i="8"/>
  <c r="H7124" i="8"/>
  <c r="H7132" i="8"/>
  <c r="H7140" i="8"/>
  <c r="H7148" i="8"/>
  <c r="H7156" i="8"/>
  <c r="H7164" i="8"/>
  <c r="H7172" i="8"/>
  <c r="H7180" i="8"/>
  <c r="H7188" i="8"/>
  <c r="H7196" i="8"/>
  <c r="H7204" i="8"/>
  <c r="H7212" i="8"/>
  <c r="H7220" i="8"/>
  <c r="H7228" i="8"/>
  <c r="H5601" i="8"/>
  <c r="H5858" i="8"/>
  <c r="H6098" i="8"/>
  <c r="H6175" i="8"/>
  <c r="H6209" i="8"/>
  <c r="H6241" i="8"/>
  <c r="H6273" i="8"/>
  <c r="H6305" i="8"/>
  <c r="H6337" i="8"/>
  <c r="H6369" i="8"/>
  <c r="H6401" i="8"/>
  <c r="H6433" i="8"/>
  <c r="H6465" i="8"/>
  <c r="H6497" i="8"/>
  <c r="H6529" i="8"/>
  <c r="H6561" i="8"/>
  <c r="H6593" i="8"/>
  <c r="H6625" i="8"/>
  <c r="H6657" i="8"/>
  <c r="H6688" i="8"/>
  <c r="H6711" i="8"/>
  <c r="H6729" i="8"/>
  <c r="H6746" i="8"/>
  <c r="H6757" i="8"/>
  <c r="H6765" i="8"/>
  <c r="H6773" i="8"/>
  <c r="H6781" i="8"/>
  <c r="H6789" i="8"/>
  <c r="H6797" i="8"/>
  <c r="H6805" i="8"/>
  <c r="H6813" i="8"/>
  <c r="H6821" i="8"/>
  <c r="H6829" i="8"/>
  <c r="H6837" i="8"/>
  <c r="H6845" i="8"/>
  <c r="H6853" i="8"/>
  <c r="H6861" i="8"/>
  <c r="H6869" i="8"/>
  <c r="H6877" i="8"/>
  <c r="H6885" i="8"/>
  <c r="H6893" i="8"/>
  <c r="H6901" i="8"/>
  <c r="H6909" i="8"/>
  <c r="H6917" i="8"/>
  <c r="H6925" i="8"/>
  <c r="H6933" i="8"/>
  <c r="H6941" i="8"/>
  <c r="H6949" i="8"/>
  <c r="H6957" i="8"/>
  <c r="H6965" i="8"/>
  <c r="H6973" i="8"/>
  <c r="H6981" i="8"/>
  <c r="H6989" i="8"/>
  <c r="H6997" i="8"/>
  <c r="H7005" i="8"/>
  <c r="H7013" i="8"/>
  <c r="H7021" i="8"/>
  <c r="H7029" i="8"/>
  <c r="H7037" i="8"/>
  <c r="H7045" i="8"/>
  <c r="H7053" i="8"/>
  <c r="H7061" i="8"/>
  <c r="H7069" i="8"/>
  <c r="H7077" i="8"/>
  <c r="H7085" i="8"/>
  <c r="H7093" i="8"/>
  <c r="H7101" i="8"/>
  <c r="H7109" i="8"/>
  <c r="H7117" i="8"/>
  <c r="H7125" i="8"/>
  <c r="H7133" i="8"/>
  <c r="H7141" i="8"/>
  <c r="H7149" i="8"/>
  <c r="H7157" i="8"/>
  <c r="H6247" i="8"/>
  <c r="H6503" i="8"/>
  <c r="H6735" i="8"/>
  <c r="H6806" i="8"/>
  <c r="H6870" i="8"/>
  <c r="H6934" i="8"/>
  <c r="H6998" i="8"/>
  <c r="H7062" i="8"/>
  <c r="H7126" i="8"/>
  <c r="H7174" i="8"/>
  <c r="H7206" i="8"/>
  <c r="H7236" i="8"/>
  <c r="H7252" i="8"/>
  <c r="H7263" i="8"/>
  <c r="H7277" i="8"/>
  <c r="H7289" i="8"/>
  <c r="H7298" i="8"/>
  <c r="H7306" i="8"/>
  <c r="H7314" i="8"/>
  <c r="H7322" i="8"/>
  <c r="H7330" i="8"/>
  <c r="H7338" i="8"/>
  <c r="H7346" i="8"/>
  <c r="H7354" i="8"/>
  <c r="H7362" i="8"/>
  <c r="H7370" i="8"/>
  <c r="H7378" i="8"/>
  <c r="H7386" i="8"/>
  <c r="H7394" i="8"/>
  <c r="H7402" i="8"/>
  <c r="H7410" i="8"/>
  <c r="H7418" i="8"/>
  <c r="H7426" i="8"/>
  <c r="H7434" i="8"/>
  <c r="H7442" i="8"/>
  <c r="H7450" i="8"/>
  <c r="H7458" i="8"/>
  <c r="H7466" i="8"/>
  <c r="H7474" i="8"/>
  <c r="H7482" i="8"/>
  <c r="H7490" i="8"/>
  <c r="H7498" i="8"/>
  <c r="H6918" i="8"/>
  <c r="H7304" i="8"/>
  <c r="H7376" i="8"/>
  <c r="H7448" i="8"/>
  <c r="H6215" i="8"/>
  <c r="H7262" i="8"/>
  <c r="H7353" i="8"/>
  <c r="H7425" i="8"/>
  <c r="H7489" i="8"/>
  <c r="H6279" i="8"/>
  <c r="H6535" i="8"/>
  <c r="H6750" i="8"/>
  <c r="H6814" i="8"/>
  <c r="H6878" i="8"/>
  <c r="H6942" i="8"/>
  <c r="H7006" i="8"/>
  <c r="H7070" i="8"/>
  <c r="H7134" i="8"/>
  <c r="H7181" i="8"/>
  <c r="H7213" i="8"/>
  <c r="H7237" i="8"/>
  <c r="H7253" i="8"/>
  <c r="H7266" i="8"/>
  <c r="H7278" i="8"/>
  <c r="H7290" i="8"/>
  <c r="H7299" i="8"/>
  <c r="H7307" i="8"/>
  <c r="H7315" i="8"/>
  <c r="H7323" i="8"/>
  <c r="H7331" i="8"/>
  <c r="H7339" i="8"/>
  <c r="H7347" i="8"/>
  <c r="H7355" i="8"/>
  <c r="H7363" i="8"/>
  <c r="H7371" i="8"/>
  <c r="H7379" i="8"/>
  <c r="H7387" i="8"/>
  <c r="H7395" i="8"/>
  <c r="H7403" i="8"/>
  <c r="H7411" i="8"/>
  <c r="H7419" i="8"/>
  <c r="H7427" i="8"/>
  <c r="H7435" i="8"/>
  <c r="H7443" i="8"/>
  <c r="H7451" i="8"/>
  <c r="H7459" i="8"/>
  <c r="H7467" i="8"/>
  <c r="H7475" i="8"/>
  <c r="H7483" i="8"/>
  <c r="H7491" i="8"/>
  <c r="H7499" i="8"/>
  <c r="H6790" i="8"/>
  <c r="H7312" i="8"/>
  <c r="H7392" i="8"/>
  <c r="H7464" i="8"/>
  <c r="H6926" i="8"/>
  <c r="H7173" i="8"/>
  <c r="H7313" i="8"/>
  <c r="H7393" i="8"/>
  <c r="H7457" i="8"/>
  <c r="H6311" i="8"/>
  <c r="H6567" i="8"/>
  <c r="H6758" i="8"/>
  <c r="H6822" i="8"/>
  <c r="H6886" i="8"/>
  <c r="H6950" i="8"/>
  <c r="H7014" i="8"/>
  <c r="H7078" i="8"/>
  <c r="H7142" i="8"/>
  <c r="H7182" i="8"/>
  <c r="H7214" i="8"/>
  <c r="H7238" i="8"/>
  <c r="H7254" i="8"/>
  <c r="H7268" i="8"/>
  <c r="H7279" i="8"/>
  <c r="H7291" i="8"/>
  <c r="H7300" i="8"/>
  <c r="H7308" i="8"/>
  <c r="H7316" i="8"/>
  <c r="H7324" i="8"/>
  <c r="H7332" i="8"/>
  <c r="H7340" i="8"/>
  <c r="H7348" i="8"/>
  <c r="H7356" i="8"/>
  <c r="H7364" i="8"/>
  <c r="H7372" i="8"/>
  <c r="H7380" i="8"/>
  <c r="H7388" i="8"/>
  <c r="H7396" i="8"/>
  <c r="H7404" i="8"/>
  <c r="H7412" i="8"/>
  <c r="H7420" i="8"/>
  <c r="H7428" i="8"/>
  <c r="H7436" i="8"/>
  <c r="H7444" i="8"/>
  <c r="H7452" i="8"/>
  <c r="H7460" i="8"/>
  <c r="H7468" i="8"/>
  <c r="H7476" i="8"/>
  <c r="H7484" i="8"/>
  <c r="H7492" i="8"/>
  <c r="H7500" i="8"/>
  <c r="H6854" i="8"/>
  <c r="H7261" i="8"/>
  <c r="H7320" i="8"/>
  <c r="H7352" i="8"/>
  <c r="H7400" i="8"/>
  <c r="H7432" i="8"/>
  <c r="H7488" i="8"/>
  <c r="H6862" i="8"/>
  <c r="H7118" i="8"/>
  <c r="H7287" i="8"/>
  <c r="H7337" i="8"/>
  <c r="H7385" i="8"/>
  <c r="H7433" i="8"/>
  <c r="H7481" i="8"/>
  <c r="H5649" i="8"/>
  <c r="H6343" i="8"/>
  <c r="H6599" i="8"/>
  <c r="H6766" i="8"/>
  <c r="H6830" i="8"/>
  <c r="H6894" i="8"/>
  <c r="H6958" i="8"/>
  <c r="H7022" i="8"/>
  <c r="H7086" i="8"/>
  <c r="H7150" i="8"/>
  <c r="H7189" i="8"/>
  <c r="H7221" i="8"/>
  <c r="H7242" i="8"/>
  <c r="H7255" i="8"/>
  <c r="H7269" i="8"/>
  <c r="H7282" i="8"/>
  <c r="H7292" i="8"/>
  <c r="H7301" i="8"/>
  <c r="H7309" i="8"/>
  <c r="H7317" i="8"/>
  <c r="H7325" i="8"/>
  <c r="H7333" i="8"/>
  <c r="H7341" i="8"/>
  <c r="H7349" i="8"/>
  <c r="H7357" i="8"/>
  <c r="H7365" i="8"/>
  <c r="H7373" i="8"/>
  <c r="H7381" i="8"/>
  <c r="H7389" i="8"/>
  <c r="H7397" i="8"/>
  <c r="H7405" i="8"/>
  <c r="H7413" i="8"/>
  <c r="H7421" i="8"/>
  <c r="H7429" i="8"/>
  <c r="H7437" i="8"/>
  <c r="H7445" i="8"/>
  <c r="H7453" i="8"/>
  <c r="H7461" i="8"/>
  <c r="H7469" i="8"/>
  <c r="H7477" i="8"/>
  <c r="H7485" i="8"/>
  <c r="H7493" i="8"/>
  <c r="H6689" i="8"/>
  <c r="H7198" i="8"/>
  <c r="H7295" i="8"/>
  <c r="H7344" i="8"/>
  <c r="H7384" i="8"/>
  <c r="H7424" i="8"/>
  <c r="H7472" i="8"/>
  <c r="H6798" i="8"/>
  <c r="H7205" i="8"/>
  <c r="H7305" i="8"/>
  <c r="H7361" i="8"/>
  <c r="H7409" i="8"/>
  <c r="H7449" i="8"/>
  <c r="H7497" i="8"/>
  <c r="H5906" i="8"/>
  <c r="H6375" i="8"/>
  <c r="H6631" i="8"/>
  <c r="H6774" i="8"/>
  <c r="H6838" i="8"/>
  <c r="H6902" i="8"/>
  <c r="H6966" i="8"/>
  <c r="H7030" i="8"/>
  <c r="H7094" i="8"/>
  <c r="H7158" i="8"/>
  <c r="H7190" i="8"/>
  <c r="H7222" i="8"/>
  <c r="H7244" i="8"/>
  <c r="H7258" i="8"/>
  <c r="H7270" i="8"/>
  <c r="H7284" i="8"/>
  <c r="H7293" i="8"/>
  <c r="H7302" i="8"/>
  <c r="H7310" i="8"/>
  <c r="H7318" i="8"/>
  <c r="H7326" i="8"/>
  <c r="H7334" i="8"/>
  <c r="H7342" i="8"/>
  <c r="H7350" i="8"/>
  <c r="H7358" i="8"/>
  <c r="H7366" i="8"/>
  <c r="H7374" i="8"/>
  <c r="H7382" i="8"/>
  <c r="H7390" i="8"/>
  <c r="H7398" i="8"/>
  <c r="H7406" i="8"/>
  <c r="H7414" i="8"/>
  <c r="H7422" i="8"/>
  <c r="H7430" i="8"/>
  <c r="H7438" i="8"/>
  <c r="H7446" i="8"/>
  <c r="H7454" i="8"/>
  <c r="H7462" i="8"/>
  <c r="H7470" i="8"/>
  <c r="H7478" i="8"/>
  <c r="H7486" i="8"/>
  <c r="H7494" i="8"/>
  <c r="H6439" i="8"/>
  <c r="H7046" i="8"/>
  <c r="H7166" i="8"/>
  <c r="H7246" i="8"/>
  <c r="H7286" i="8"/>
  <c r="H7336" i="8"/>
  <c r="H7368" i="8"/>
  <c r="H7416" i="8"/>
  <c r="H7456" i="8"/>
  <c r="H7496" i="8"/>
  <c r="H6471" i="8"/>
  <c r="H7054" i="8"/>
  <c r="H7250" i="8"/>
  <c r="H7297" i="8"/>
  <c r="H7329" i="8"/>
  <c r="H7369" i="8"/>
  <c r="H7401" i="8"/>
  <c r="H7441" i="8"/>
  <c r="H7473" i="8"/>
  <c r="H6122" i="8"/>
  <c r="H6407" i="8"/>
  <c r="H6663" i="8"/>
  <c r="H6782" i="8"/>
  <c r="H6846" i="8"/>
  <c r="H6910" i="8"/>
  <c r="H6974" i="8"/>
  <c r="H7038" i="8"/>
  <c r="H7102" i="8"/>
  <c r="H7165" i="8"/>
  <c r="H7197" i="8"/>
  <c r="H7229" i="8"/>
  <c r="H7245" i="8"/>
  <c r="H7260" i="8"/>
  <c r="H7271" i="8"/>
  <c r="H7285" i="8"/>
  <c r="H7294" i="8"/>
  <c r="H7303" i="8"/>
  <c r="H7311" i="8"/>
  <c r="H7319" i="8"/>
  <c r="H7327" i="8"/>
  <c r="H7335" i="8"/>
  <c r="H7343" i="8"/>
  <c r="H7351" i="8"/>
  <c r="H7359" i="8"/>
  <c r="H7367" i="8"/>
  <c r="H7375" i="8"/>
  <c r="H7383" i="8"/>
  <c r="H7391" i="8"/>
  <c r="H7399" i="8"/>
  <c r="H7407" i="8"/>
  <c r="H7415" i="8"/>
  <c r="H7423" i="8"/>
  <c r="H7431" i="8"/>
  <c r="H7439" i="8"/>
  <c r="H7447" i="8"/>
  <c r="H7455" i="8"/>
  <c r="H7463" i="8"/>
  <c r="H7471" i="8"/>
  <c r="H7479" i="8"/>
  <c r="H7487" i="8"/>
  <c r="H7495" i="8"/>
  <c r="H6183" i="8"/>
  <c r="H6982" i="8"/>
  <c r="H7110" i="8"/>
  <c r="H7230" i="8"/>
  <c r="H7274" i="8"/>
  <c r="H7328" i="8"/>
  <c r="H7360" i="8"/>
  <c r="H7408" i="8"/>
  <c r="H7440" i="8"/>
  <c r="H7480" i="8"/>
  <c r="H6712" i="8"/>
  <c r="H6990" i="8"/>
  <c r="H7234" i="8"/>
  <c r="H7276" i="8"/>
  <c r="H7321" i="8"/>
  <c r="H7345" i="8"/>
  <c r="H7377" i="8"/>
  <c r="H7417" i="8"/>
  <c r="H7465" i="8"/>
  <c r="B12" i="11"/>
  <c r="A11" i="11"/>
  <c r="F77" i="9"/>
  <c r="D77" i="9"/>
  <c r="E77" i="9"/>
  <c r="F257" i="9"/>
  <c r="E257" i="9"/>
  <c r="D257" i="9"/>
  <c r="D924" i="9"/>
  <c r="F924" i="9"/>
  <c r="E924" i="9"/>
  <c r="F798" i="9"/>
  <c r="E798" i="9"/>
  <c r="D798" i="9"/>
  <c r="F535" i="9"/>
  <c r="D535" i="9"/>
  <c r="E535" i="9"/>
  <c r="F69" i="9"/>
  <c r="D69" i="9"/>
  <c r="E69" i="9"/>
  <c r="F523" i="9"/>
  <c r="D523" i="9"/>
  <c r="E523" i="9"/>
  <c r="F243" i="9"/>
  <c r="D243" i="9"/>
  <c r="F965" i="9"/>
  <c r="E965" i="9"/>
  <c r="D965" i="9"/>
  <c r="F851" i="9"/>
  <c r="D851" i="9"/>
  <c r="F516" i="9"/>
  <c r="D516" i="9"/>
  <c r="F198" i="9"/>
  <c r="D198" i="9"/>
  <c r="E198" i="9"/>
  <c r="F784" i="9"/>
  <c r="D784" i="9"/>
  <c r="F481" i="9"/>
  <c r="D481" i="9"/>
  <c r="F123" i="9"/>
  <c r="D123" i="9"/>
  <c r="F61" i="9"/>
  <c r="D61" i="9"/>
  <c r="F173" i="9"/>
  <c r="D173" i="9"/>
  <c r="E173" i="9"/>
  <c r="F880" i="9"/>
  <c r="D880" i="9"/>
  <c r="E764" i="9"/>
  <c r="D764" i="9"/>
  <c r="F764" i="9"/>
  <c r="F475" i="9"/>
  <c r="D475" i="9"/>
  <c r="E475" i="9"/>
  <c r="F53" i="9"/>
  <c r="D53" i="9"/>
  <c r="F483" i="9"/>
  <c r="D483" i="9"/>
  <c r="F147" i="9"/>
  <c r="D147" i="9"/>
  <c r="D953" i="9"/>
  <c r="F953" i="9"/>
  <c r="E953" i="9"/>
  <c r="E833" i="9"/>
  <c r="D833" i="9"/>
  <c r="F833" i="9"/>
  <c r="F236" i="9"/>
  <c r="D236" i="9"/>
  <c r="E126" i="9"/>
  <c r="D126" i="9"/>
  <c r="F126" i="9"/>
  <c r="D772" i="9"/>
  <c r="F772" i="9"/>
  <c r="E772" i="9"/>
  <c r="F471" i="9"/>
  <c r="D471" i="9"/>
  <c r="E471" i="9"/>
  <c r="F109" i="9"/>
  <c r="D109" i="9"/>
  <c r="E109" i="9"/>
  <c r="L26" i="19"/>
  <c r="B38" i="19"/>
  <c r="F49" i="9"/>
  <c r="E49" i="9"/>
  <c r="D49" i="9"/>
  <c r="F115" i="9"/>
  <c r="D115" i="9"/>
  <c r="F852" i="9"/>
  <c r="D852" i="9"/>
  <c r="F488" i="9"/>
  <c r="D488" i="9"/>
  <c r="F465" i="9"/>
  <c r="D465" i="9"/>
  <c r="E465" i="9"/>
  <c r="D37" i="9"/>
  <c r="E37" i="9"/>
  <c r="F37" i="9"/>
  <c r="E463" i="9"/>
  <c r="D463" i="9"/>
  <c r="F463" i="9"/>
  <c r="F83" i="9"/>
  <c r="D83" i="9"/>
  <c r="F939" i="9"/>
  <c r="D939" i="9"/>
  <c r="F819" i="9"/>
  <c r="D819" i="9"/>
  <c r="D188" i="9"/>
  <c r="F188" i="9"/>
  <c r="E188" i="9"/>
  <c r="E980" i="9"/>
  <c r="D980" i="9"/>
  <c r="F980" i="9"/>
  <c r="F576" i="9"/>
  <c r="D576" i="9"/>
  <c r="D459" i="9"/>
  <c r="F459" i="9"/>
  <c r="E459" i="9"/>
  <c r="F93" i="9"/>
  <c r="D93" i="9"/>
  <c r="E93" i="9"/>
  <c r="H22" i="9"/>
  <c r="E83" i="9" s="1"/>
  <c r="E1451" i="9"/>
  <c r="E1696" i="9"/>
  <c r="E296" i="9"/>
  <c r="E265" i="9"/>
  <c r="E1057" i="9"/>
  <c r="E355" i="9"/>
  <c r="E720" i="9"/>
  <c r="E82" i="9"/>
  <c r="E1482" i="9"/>
  <c r="E112" i="9"/>
  <c r="E1360" i="9"/>
  <c r="E751" i="9"/>
  <c r="E934" i="9"/>
  <c r="E1543" i="9"/>
  <c r="E1635" i="9"/>
  <c r="E1299" i="9"/>
  <c r="E692" i="9"/>
  <c r="E1026" i="9"/>
  <c r="E327" i="9"/>
  <c r="E386" i="9"/>
  <c r="E1085" i="9"/>
  <c r="E1604" i="9"/>
  <c r="E1269" i="9"/>
  <c r="E842" i="9"/>
  <c r="E1422" i="9"/>
  <c r="E630" i="9"/>
  <c r="E1512" i="9"/>
  <c r="E1573" i="9"/>
  <c r="E508" i="9"/>
  <c r="E1726" i="9"/>
  <c r="E1146" i="9"/>
  <c r="E781" i="9"/>
  <c r="E1116" i="9"/>
  <c r="E477" i="9"/>
  <c r="E21" i="9"/>
  <c r="E1207" i="9"/>
  <c r="E1177" i="9"/>
  <c r="E1391" i="9"/>
  <c r="E812" i="9"/>
  <c r="E995" i="9"/>
  <c r="E174" i="9"/>
  <c r="E1330" i="9"/>
  <c r="E661" i="9"/>
  <c r="E447" i="9"/>
  <c r="N24" i="19"/>
  <c r="O24" i="19"/>
  <c r="M24" i="19"/>
  <c r="F25" i="9"/>
  <c r="D25" i="9"/>
  <c r="F33" i="9"/>
  <c r="E33" i="9"/>
  <c r="D33" i="9"/>
  <c r="E103" i="9"/>
  <c r="D103" i="9"/>
  <c r="F103" i="9"/>
  <c r="F844" i="9"/>
  <c r="D844" i="9"/>
  <c r="F456" i="9"/>
  <c r="D456" i="9"/>
  <c r="F427" i="9"/>
  <c r="D427" i="9"/>
  <c r="F408" i="9"/>
  <c r="D408" i="9"/>
  <c r="E408" i="9"/>
  <c r="F451" i="9"/>
  <c r="D451" i="9"/>
  <c r="E65" i="9"/>
  <c r="D65" i="9"/>
  <c r="F65" i="9"/>
  <c r="F905" i="9"/>
  <c r="D905" i="9"/>
  <c r="E905" i="9"/>
  <c r="F809" i="9"/>
  <c r="D809" i="9"/>
  <c r="E809" i="9"/>
  <c r="F76" i="9"/>
  <c r="E76" i="9"/>
  <c r="D76" i="9"/>
  <c r="F942" i="9"/>
  <c r="D942" i="9"/>
  <c r="F264" i="9"/>
  <c r="E264" i="9"/>
  <c r="D264" i="9"/>
  <c r="F449" i="9"/>
  <c r="D449" i="9"/>
  <c r="F79" i="9"/>
  <c r="D79" i="9"/>
  <c r="E79" i="9"/>
  <c r="B48" i="19"/>
  <c r="L36" i="19"/>
  <c r="E161" i="9"/>
  <c r="F161" i="9"/>
  <c r="D161" i="9"/>
  <c r="F23" i="9"/>
  <c r="D23" i="9"/>
  <c r="F85" i="9"/>
  <c r="D85" i="9"/>
  <c r="F836" i="9"/>
  <c r="D836" i="9"/>
  <c r="E836" i="9"/>
  <c r="F416" i="9"/>
  <c r="D416" i="9"/>
  <c r="E416" i="9"/>
  <c r="D255" i="9"/>
  <c r="E255" i="9"/>
  <c r="F255" i="9"/>
  <c r="F120" i="9"/>
  <c r="D120" i="9"/>
  <c r="F441" i="9"/>
  <c r="D441" i="9"/>
  <c r="E441" i="9"/>
  <c r="F51" i="9"/>
  <c r="D51" i="9"/>
  <c r="E51" i="9"/>
  <c r="F895" i="9"/>
  <c r="E895" i="9"/>
  <c r="D895" i="9"/>
  <c r="E795" i="9"/>
  <c r="F795" i="9"/>
  <c r="D795" i="9"/>
  <c r="F542" i="9"/>
  <c r="D542" i="9"/>
  <c r="F904" i="9"/>
  <c r="D904" i="9"/>
  <c r="E904" i="9"/>
  <c r="D72" i="9"/>
  <c r="F72" i="9"/>
  <c r="E72" i="9"/>
  <c r="E437" i="9"/>
  <c r="F437" i="9"/>
  <c r="D437" i="9"/>
  <c r="F47" i="9"/>
  <c r="D47" i="9"/>
  <c r="E47" i="9"/>
  <c r="F117" i="9"/>
  <c r="D117" i="9"/>
  <c r="D7" i="9"/>
  <c r="F7" i="9"/>
  <c r="E7" i="9"/>
  <c r="F71" i="9"/>
  <c r="E71" i="9"/>
  <c r="D71" i="9"/>
  <c r="D824" i="9"/>
  <c r="F824" i="9"/>
  <c r="E824" i="9"/>
  <c r="F144" i="9"/>
  <c r="D144" i="9"/>
  <c r="E144" i="9"/>
  <c r="E157" i="9"/>
  <c r="D157" i="9"/>
  <c r="F157" i="9"/>
  <c r="F80" i="9"/>
  <c r="D80" i="9"/>
  <c r="E80" i="9"/>
  <c r="F425" i="9"/>
  <c r="D425" i="9"/>
  <c r="F1001" i="9"/>
  <c r="D1001" i="9"/>
  <c r="F883" i="9"/>
  <c r="D883" i="9"/>
  <c r="F783" i="9"/>
  <c r="D783" i="9"/>
  <c r="E478" i="9"/>
  <c r="F478" i="9"/>
  <c r="D478" i="9"/>
  <c r="F870" i="9"/>
  <c r="E870" i="9"/>
  <c r="D870" i="9"/>
  <c r="F635" i="9"/>
  <c r="D635" i="9"/>
  <c r="F423" i="9"/>
  <c r="D423" i="9"/>
  <c r="A23" i="14"/>
  <c r="A287" i="14"/>
  <c r="A35" i="14"/>
  <c r="A275" i="14"/>
  <c r="A527" i="14"/>
  <c r="A191" i="14"/>
  <c r="A443" i="14"/>
  <c r="A251" i="14"/>
  <c r="A539" i="14"/>
  <c r="A263" i="14"/>
  <c r="A59" i="14"/>
  <c r="A587" i="14"/>
  <c r="A503" i="14"/>
  <c r="A95" i="14"/>
  <c r="A395" i="14"/>
  <c r="A455" i="14"/>
  <c r="A611" i="14"/>
  <c r="A167" i="14"/>
  <c r="A83" i="14"/>
  <c r="A575" i="14"/>
  <c r="A215" i="14"/>
  <c r="A131" i="14"/>
  <c r="A335" i="14"/>
  <c r="A419" i="14"/>
  <c r="A155" i="14"/>
  <c r="A431" i="14"/>
  <c r="A515" i="14"/>
  <c r="A179" i="14"/>
  <c r="A407" i="14"/>
  <c r="A323" i="14"/>
  <c r="A347" i="14"/>
  <c r="A467" i="14"/>
  <c r="A227" i="14"/>
  <c r="A383" i="14"/>
  <c r="A623" i="14"/>
  <c r="A479" i="14"/>
  <c r="A119" i="14"/>
  <c r="A71" i="14"/>
  <c r="A551" i="14"/>
  <c r="F105" i="9"/>
  <c r="E105" i="9"/>
  <c r="D105" i="9"/>
  <c r="A214" i="14"/>
  <c r="A130" i="14"/>
  <c r="A262" i="14"/>
  <c r="A310" i="14"/>
  <c r="A466" i="14"/>
  <c r="A406" i="14"/>
  <c r="A58" i="14"/>
  <c r="A22" i="14"/>
  <c r="A202" i="14"/>
  <c r="A142" i="14"/>
  <c r="A382" i="14"/>
  <c r="A610" i="14"/>
  <c r="A238" i="14"/>
  <c r="A430" i="14"/>
  <c r="A622" i="14"/>
  <c r="A418" i="14"/>
  <c r="A574" i="14"/>
  <c r="A514" i="14"/>
  <c r="A538" i="14"/>
  <c r="A154" i="14"/>
  <c r="F55" i="9"/>
  <c r="D55" i="9"/>
  <c r="F816" i="9"/>
  <c r="D816" i="9"/>
  <c r="E40" i="9"/>
  <c r="D40" i="9"/>
  <c r="F40" i="9"/>
  <c r="F113" i="9"/>
  <c r="E113" i="9"/>
  <c r="D113" i="9"/>
  <c r="D32" i="9"/>
  <c r="F32" i="9"/>
  <c r="E32" i="9"/>
  <c r="F415" i="9"/>
  <c r="D415" i="9"/>
  <c r="E415" i="9"/>
  <c r="F989" i="9"/>
  <c r="D989" i="9"/>
  <c r="E989" i="9"/>
  <c r="D873" i="9"/>
  <c r="E873" i="9"/>
  <c r="F873" i="9"/>
  <c r="F771" i="9"/>
  <c r="D771" i="9"/>
  <c r="E771" i="9"/>
  <c r="E430" i="9"/>
  <c r="D430" i="9"/>
  <c r="F430" i="9"/>
  <c r="D832" i="9"/>
  <c r="F832" i="9"/>
  <c r="E832" i="9"/>
  <c r="F579" i="9"/>
  <c r="D579" i="9"/>
  <c r="F413" i="9"/>
  <c r="D413" i="9"/>
  <c r="E413" i="9"/>
  <c r="F91" i="9"/>
  <c r="D91" i="9"/>
  <c r="F1739" i="9"/>
  <c r="E1739" i="9"/>
  <c r="D1739" i="9"/>
  <c r="D39" i="9"/>
  <c r="F39" i="9"/>
  <c r="E39" i="9"/>
  <c r="F808" i="9"/>
  <c r="D808" i="9"/>
  <c r="E808" i="9"/>
  <c r="F599" i="9"/>
  <c r="D599" i="9"/>
  <c r="E599" i="9"/>
  <c r="D99" i="9"/>
  <c r="F99" i="9"/>
  <c r="E99" i="9"/>
  <c r="E589" i="9"/>
  <c r="D589" i="9"/>
  <c r="F589" i="9"/>
  <c r="E403" i="9"/>
  <c r="D403" i="9"/>
  <c r="F403" i="9"/>
  <c r="F975" i="9"/>
  <c r="D975" i="9"/>
  <c r="D861" i="9"/>
  <c r="F861" i="9"/>
  <c r="E861" i="9"/>
  <c r="F596" i="9"/>
  <c r="E596" i="9"/>
  <c r="D596" i="9"/>
  <c r="F238" i="9"/>
  <c r="D238" i="9"/>
  <c r="E794" i="9"/>
  <c r="F794" i="9"/>
  <c r="D794" i="9"/>
  <c r="F507" i="9"/>
  <c r="D507" i="9"/>
  <c r="E507" i="9"/>
  <c r="D399" i="9"/>
  <c r="F399" i="9"/>
  <c r="E399" i="9"/>
  <c r="B51" i="19"/>
  <c r="L39" i="19"/>
  <c r="A59" i="19"/>
  <c r="R64" i="9"/>
  <c r="T52" i="9"/>
  <c r="U51" i="9" s="1"/>
  <c r="F153" i="9"/>
  <c r="D153" i="9"/>
  <c r="E159" i="9"/>
  <c r="D159" i="9"/>
  <c r="F159" i="9"/>
  <c r="E525" i="9"/>
  <c r="D525" i="9"/>
  <c r="F525" i="9"/>
  <c r="D584" i="9"/>
  <c r="F584" i="9"/>
  <c r="E584" i="9"/>
  <c r="F992" i="9"/>
  <c r="D992" i="9"/>
  <c r="E992" i="9"/>
  <c r="E491" i="9"/>
  <c r="D491" i="9"/>
  <c r="F491" i="9"/>
  <c r="F565" i="9"/>
  <c r="D565" i="9"/>
  <c r="E565" i="9"/>
  <c r="F232" i="9"/>
  <c r="D232" i="9"/>
  <c r="E232" i="9"/>
  <c r="F167" i="9"/>
  <c r="E167" i="9"/>
  <c r="D167" i="9"/>
  <c r="F623" i="9"/>
  <c r="E623" i="9"/>
  <c r="D623" i="9"/>
  <c r="E890" i="9"/>
  <c r="D890" i="9"/>
  <c r="F890" i="9"/>
  <c r="F994" i="9"/>
  <c r="E994" i="9"/>
  <c r="D994" i="9"/>
  <c r="D164" i="9"/>
  <c r="F164" i="9"/>
  <c r="E164" i="9"/>
  <c r="F249" i="9"/>
  <c r="E249" i="9"/>
  <c r="D249" i="9"/>
  <c r="F547" i="9"/>
  <c r="D547" i="9"/>
  <c r="F168" i="9"/>
  <c r="E168" i="9"/>
  <c r="D168" i="9"/>
  <c r="D918" i="9"/>
  <c r="F918" i="9"/>
  <c r="E918" i="9"/>
  <c r="F534" i="9"/>
  <c r="D534" i="9"/>
  <c r="E534" i="9"/>
  <c r="E495" i="9"/>
  <c r="D495" i="9"/>
  <c r="F495" i="9"/>
  <c r="F208" i="9"/>
  <c r="D208" i="9"/>
  <c r="E920" i="9"/>
  <c r="D920" i="9"/>
  <c r="F920" i="9"/>
  <c r="F133" i="9"/>
  <c r="E133" i="9"/>
  <c r="D133" i="9"/>
  <c r="E497" i="9"/>
  <c r="D497" i="9"/>
  <c r="F497" i="9"/>
  <c r="F569" i="9"/>
  <c r="D569" i="9"/>
  <c r="E569" i="9"/>
  <c r="F608" i="9"/>
  <c r="D608" i="9"/>
  <c r="F940" i="9"/>
  <c r="D940" i="9"/>
  <c r="F267" i="9"/>
  <c r="D267" i="9"/>
  <c r="C1733" i="8"/>
  <c r="B1734" i="8"/>
  <c r="A50" i="19"/>
  <c r="A46" i="19"/>
  <c r="E165" i="9"/>
  <c r="D165" i="9"/>
  <c r="F165" i="9"/>
  <c r="E187" i="9"/>
  <c r="D187" i="9"/>
  <c r="F187" i="9"/>
  <c r="E163" i="9"/>
  <c r="F163" i="9"/>
  <c r="D163" i="9"/>
  <c r="D553" i="9"/>
  <c r="F553" i="9"/>
  <c r="E553" i="9"/>
  <c r="F898" i="9"/>
  <c r="E898" i="9"/>
  <c r="D898" i="9"/>
  <c r="F1000" i="9"/>
  <c r="D1000" i="9"/>
  <c r="F501" i="9"/>
  <c r="E501" i="9"/>
  <c r="D501" i="9"/>
  <c r="F573" i="9"/>
  <c r="D573" i="9"/>
  <c r="F272" i="9"/>
  <c r="D272" i="9"/>
  <c r="F177" i="9"/>
  <c r="D177" i="9"/>
  <c r="F631" i="9"/>
  <c r="D631" i="9"/>
  <c r="E631" i="9"/>
  <c r="F900" i="9"/>
  <c r="D900" i="9"/>
  <c r="E900" i="9"/>
  <c r="F1002" i="9"/>
  <c r="D1002" i="9"/>
  <c r="F204" i="9"/>
  <c r="E204" i="9"/>
  <c r="D204" i="9"/>
  <c r="F271" i="9"/>
  <c r="D271" i="9"/>
  <c r="D557" i="9"/>
  <c r="F557" i="9"/>
  <c r="E557" i="9"/>
  <c r="F240" i="9"/>
  <c r="D240" i="9"/>
  <c r="F930" i="9"/>
  <c r="E930" i="9"/>
  <c r="D930" i="9"/>
  <c r="F638" i="9"/>
  <c r="D638" i="9"/>
  <c r="F143" i="9"/>
  <c r="D143" i="9"/>
  <c r="E143" i="9"/>
  <c r="E559" i="9"/>
  <c r="D559" i="9"/>
  <c r="F559" i="9"/>
  <c r="D496" i="9"/>
  <c r="F496" i="9"/>
  <c r="E496" i="9"/>
  <c r="E948" i="9"/>
  <c r="D948" i="9"/>
  <c r="F948" i="9"/>
  <c r="D155" i="9"/>
  <c r="E155" i="9"/>
  <c r="F155" i="9"/>
  <c r="F505" i="9"/>
  <c r="D505" i="9"/>
  <c r="E505" i="9"/>
  <c r="F577" i="9"/>
  <c r="D577" i="9"/>
  <c r="F640" i="9"/>
  <c r="D640" i="9"/>
  <c r="E950" i="9"/>
  <c r="D950" i="9"/>
  <c r="F950" i="9"/>
  <c r="F259" i="9"/>
  <c r="D259" i="9"/>
  <c r="E259" i="9"/>
  <c r="E1742" i="9"/>
  <c r="C1742" i="9"/>
  <c r="F1742" i="9" s="1"/>
  <c r="B1742" i="9"/>
  <c r="A1743" i="9"/>
  <c r="L5" i="19"/>
  <c r="B6" i="19"/>
  <c r="B17" i="19"/>
  <c r="A42" i="19"/>
  <c r="A68" i="19"/>
  <c r="S39" i="9"/>
  <c r="T27" i="9"/>
  <c r="U26" i="9" s="1"/>
  <c r="E193" i="9"/>
  <c r="D193" i="9"/>
  <c r="F193" i="9"/>
  <c r="E3" i="9"/>
  <c r="D3" i="9"/>
  <c r="F3" i="9"/>
  <c r="F175" i="9"/>
  <c r="D175" i="9"/>
  <c r="E175" i="9"/>
  <c r="E591" i="9"/>
  <c r="D591" i="9"/>
  <c r="F591" i="9"/>
  <c r="F906" i="9"/>
  <c r="D906" i="9"/>
  <c r="E125" i="9"/>
  <c r="D125" i="9"/>
  <c r="F125" i="9"/>
  <c r="F509" i="9"/>
  <c r="D509" i="9"/>
  <c r="E509" i="9"/>
  <c r="F581" i="9"/>
  <c r="E581" i="9"/>
  <c r="D581" i="9"/>
  <c r="E520" i="9"/>
  <c r="D520" i="9"/>
  <c r="F520" i="9"/>
  <c r="E189" i="9"/>
  <c r="D189" i="9"/>
  <c r="F189" i="9"/>
  <c r="F639" i="9"/>
  <c r="D639" i="9"/>
  <c r="F908" i="9"/>
  <c r="D908" i="9"/>
  <c r="F142" i="9"/>
  <c r="E142" i="9"/>
  <c r="D142" i="9"/>
  <c r="E129" i="9"/>
  <c r="D129" i="9"/>
  <c r="F129" i="9"/>
  <c r="E493" i="9"/>
  <c r="D493" i="9"/>
  <c r="F493" i="9"/>
  <c r="F567" i="9"/>
  <c r="E567" i="9"/>
  <c r="D567" i="9"/>
  <c r="F600" i="9"/>
  <c r="E600" i="9"/>
  <c r="D600" i="9"/>
  <c r="F938" i="9"/>
  <c r="D938" i="9"/>
  <c r="E132" i="9"/>
  <c r="D132" i="9"/>
  <c r="F132" i="9"/>
  <c r="F169" i="9"/>
  <c r="E169" i="9"/>
  <c r="D169" i="9"/>
  <c r="E585" i="9"/>
  <c r="D585" i="9"/>
  <c r="F585" i="9"/>
  <c r="F536" i="9"/>
  <c r="E536" i="9"/>
  <c r="D536" i="9"/>
  <c r="F960" i="9"/>
  <c r="D960" i="9"/>
  <c r="E960" i="9"/>
  <c r="F171" i="9"/>
  <c r="D171" i="9"/>
  <c r="E171" i="9"/>
  <c r="F513" i="9"/>
  <c r="D513" i="9"/>
  <c r="F597" i="9"/>
  <c r="E597" i="9"/>
  <c r="D597" i="9"/>
  <c r="F868" i="9"/>
  <c r="D868" i="9"/>
  <c r="E868" i="9"/>
  <c r="E978" i="9"/>
  <c r="D978" i="9"/>
  <c r="F978" i="9"/>
  <c r="D219" i="9"/>
  <c r="F219" i="9"/>
  <c r="E219" i="9"/>
  <c r="L16" i="19"/>
  <c r="B28" i="19"/>
  <c r="A41" i="19"/>
  <c r="I29" i="19"/>
  <c r="I30" i="19" s="1"/>
  <c r="I31" i="19" s="1"/>
  <c r="I32" i="19" s="1"/>
  <c r="I33" i="19" s="1"/>
  <c r="I34" i="19" s="1"/>
  <c r="I35" i="19" s="1"/>
  <c r="I36" i="19" s="1"/>
  <c r="I37" i="19" s="1"/>
  <c r="I38" i="19" s="1"/>
  <c r="K29" i="19"/>
  <c r="K30" i="19" s="1"/>
  <c r="K31" i="19" s="1"/>
  <c r="K32" i="19" s="1"/>
  <c r="K33" i="19" s="1"/>
  <c r="K34" i="19" s="1"/>
  <c r="K35" i="19" s="1"/>
  <c r="K36" i="19" s="1"/>
  <c r="K37" i="19" s="1"/>
  <c r="K38" i="19" s="1"/>
  <c r="J29" i="19"/>
  <c r="J30" i="19" s="1"/>
  <c r="J31" i="19" s="1"/>
  <c r="J32" i="19" s="1"/>
  <c r="J33" i="19" s="1"/>
  <c r="J34" i="19" s="1"/>
  <c r="J35" i="19" s="1"/>
  <c r="J36" i="19" s="1"/>
  <c r="J37" i="19" s="1"/>
  <c r="J38" i="19" s="1"/>
  <c r="A91" i="19"/>
  <c r="R195" i="9"/>
  <c r="F9" i="9"/>
  <c r="E9" i="9"/>
  <c r="D9" i="9"/>
  <c r="F203" i="9"/>
  <c r="E203" i="9"/>
  <c r="D203" i="9"/>
  <c r="D67" i="9"/>
  <c r="F67" i="9"/>
  <c r="E67" i="9"/>
  <c r="F185" i="9"/>
  <c r="E185" i="9"/>
  <c r="D185" i="9"/>
  <c r="E619" i="9"/>
  <c r="D619" i="9"/>
  <c r="F619" i="9"/>
  <c r="F914" i="9"/>
  <c r="D914" i="9"/>
  <c r="F139" i="9"/>
  <c r="E139" i="9"/>
  <c r="D139" i="9"/>
  <c r="F517" i="9"/>
  <c r="D517" i="9"/>
  <c r="F593" i="9"/>
  <c r="D593" i="9"/>
  <c r="E593" i="9"/>
  <c r="F592" i="9"/>
  <c r="D592" i="9"/>
  <c r="E592" i="9"/>
  <c r="F237" i="9"/>
  <c r="D237" i="9"/>
  <c r="E160" i="9"/>
  <c r="D160" i="9"/>
  <c r="F160" i="9"/>
  <c r="D916" i="9"/>
  <c r="F916" i="9"/>
  <c r="E916" i="9"/>
  <c r="F214" i="9"/>
  <c r="D214" i="9"/>
  <c r="F179" i="9"/>
  <c r="D179" i="9"/>
  <c r="F503" i="9"/>
  <c r="D503" i="9"/>
  <c r="E503" i="9"/>
  <c r="F575" i="9"/>
  <c r="D575" i="9"/>
  <c r="F632" i="9"/>
  <c r="D632" i="9"/>
  <c r="D946" i="9"/>
  <c r="F946" i="9"/>
  <c r="E946" i="9"/>
  <c r="F172" i="9"/>
  <c r="D172" i="9"/>
  <c r="E172" i="9"/>
  <c r="D195" i="9"/>
  <c r="E195" i="9"/>
  <c r="F195" i="9"/>
  <c r="E613" i="9"/>
  <c r="D613" i="9"/>
  <c r="F613" i="9"/>
  <c r="F568" i="9"/>
  <c r="D568" i="9"/>
  <c r="E568" i="9"/>
  <c r="F968" i="9"/>
  <c r="D968" i="9"/>
  <c r="F181" i="9"/>
  <c r="D181" i="9"/>
  <c r="E521" i="9"/>
  <c r="F521" i="9"/>
  <c r="D521" i="9"/>
  <c r="F605" i="9"/>
  <c r="D605" i="9"/>
  <c r="F876" i="9"/>
  <c r="D876" i="9"/>
  <c r="A134" i="14"/>
  <c r="A314" i="14"/>
  <c r="A506" i="14"/>
  <c r="A98" i="14"/>
  <c r="A290" i="14"/>
  <c r="A494" i="14"/>
  <c r="A614" i="14"/>
  <c r="A38" i="14"/>
  <c r="A230" i="14"/>
  <c r="A410" i="14"/>
  <c r="A602" i="14"/>
  <c r="A194" i="14"/>
  <c r="A398" i="14"/>
  <c r="A590" i="14"/>
  <c r="A110" i="14"/>
  <c r="A362" i="14"/>
  <c r="A26" i="14"/>
  <c r="A266" i="14"/>
  <c r="A542" i="14"/>
  <c r="A158" i="14"/>
  <c r="A386" i="14"/>
  <c r="A50" i="14"/>
  <c r="A326" i="14"/>
  <c r="A566" i="14"/>
  <c r="A182" i="14"/>
  <c r="A434" i="14"/>
  <c r="A74" i="14"/>
  <c r="A350" i="14"/>
  <c r="A254" i="14"/>
  <c r="A482" i="14"/>
  <c r="A146" i="14"/>
  <c r="A422" i="14"/>
  <c r="A278" i="14"/>
  <c r="A170" i="14"/>
  <c r="A302" i="14"/>
  <c r="A218" i="14"/>
  <c r="A338" i="14"/>
  <c r="A242" i="14"/>
  <c r="A458" i="14"/>
  <c r="A374" i="14"/>
  <c r="A14" i="14"/>
  <c r="P377" i="19" s="1"/>
  <c r="R377" i="19" s="1"/>
  <c r="A530" i="14"/>
  <c r="A446" i="14"/>
  <c r="A62" i="14"/>
  <c r="A554" i="14"/>
  <c r="A470" i="14"/>
  <c r="A86" i="14"/>
  <c r="A578" i="14"/>
  <c r="A518" i="14"/>
  <c r="A206" i="14"/>
  <c r="A122" i="14"/>
  <c r="F211" i="9"/>
  <c r="D211" i="9"/>
  <c r="O4" i="19"/>
  <c r="M4" i="19"/>
  <c r="N4" i="19"/>
  <c r="K39" i="19"/>
  <c r="A51" i="19"/>
  <c r="J39" i="19"/>
  <c r="I39" i="19"/>
  <c r="A84" i="19"/>
  <c r="E35" i="9"/>
  <c r="D35" i="9"/>
  <c r="F35" i="9"/>
  <c r="D95" i="9"/>
  <c r="F95" i="9"/>
  <c r="E95" i="9"/>
  <c r="F201" i="9"/>
  <c r="D201" i="9"/>
  <c r="E201" i="9"/>
  <c r="F629" i="9"/>
  <c r="D629" i="9"/>
  <c r="E629" i="9"/>
  <c r="E954" i="9"/>
  <c r="F954" i="9"/>
  <c r="D954" i="9"/>
  <c r="F213" i="9"/>
  <c r="D213" i="9"/>
  <c r="D527" i="9"/>
  <c r="F527" i="9"/>
  <c r="E527" i="9"/>
  <c r="F601" i="9"/>
  <c r="D601" i="9"/>
  <c r="E601" i="9"/>
  <c r="F624" i="9"/>
  <c r="D624" i="9"/>
  <c r="E624" i="9"/>
  <c r="D247" i="9"/>
  <c r="F247" i="9"/>
  <c r="E247" i="9"/>
  <c r="F200" i="9"/>
  <c r="D200" i="9"/>
  <c r="E200" i="9"/>
  <c r="F958" i="9"/>
  <c r="D958" i="9"/>
  <c r="E958" i="9"/>
  <c r="D246" i="9"/>
  <c r="F246" i="9"/>
  <c r="E246" i="9"/>
  <c r="E191" i="9"/>
  <c r="D191" i="9"/>
  <c r="F191" i="9"/>
  <c r="F511" i="9"/>
  <c r="D511" i="9"/>
  <c r="F595" i="9"/>
  <c r="D595" i="9"/>
  <c r="E595" i="9"/>
  <c r="D856" i="9"/>
  <c r="F856" i="9"/>
  <c r="E856" i="9"/>
  <c r="E986" i="9"/>
  <c r="D986" i="9"/>
  <c r="F986" i="9"/>
  <c r="F244" i="9"/>
  <c r="D244" i="9"/>
  <c r="E217" i="9"/>
  <c r="D217" i="9"/>
  <c r="F217" i="9"/>
  <c r="F625" i="9"/>
  <c r="E625" i="9"/>
  <c r="D625" i="9"/>
  <c r="E858" i="9"/>
  <c r="F858" i="9"/>
  <c r="D858" i="9"/>
  <c r="D976" i="9"/>
  <c r="F976" i="9"/>
  <c r="E976" i="9"/>
  <c r="F197" i="9"/>
  <c r="E197" i="9"/>
  <c r="D197" i="9"/>
  <c r="F533" i="9"/>
  <c r="D533" i="9"/>
  <c r="E533" i="9"/>
  <c r="D615" i="9"/>
  <c r="F615" i="9"/>
  <c r="E615" i="9"/>
  <c r="F884" i="9"/>
  <c r="D884" i="9"/>
  <c r="D225" i="9"/>
  <c r="F225" i="9"/>
  <c r="E225" i="9"/>
  <c r="C1743" i="8"/>
  <c r="B1742" i="8"/>
  <c r="A49" i="19"/>
  <c r="L37" i="19"/>
  <c r="E101" i="9"/>
  <c r="D101" i="9"/>
  <c r="F101" i="9"/>
  <c r="D131" i="9"/>
  <c r="E131" i="9"/>
  <c r="F131" i="9"/>
  <c r="D223" i="9"/>
  <c r="E223" i="9"/>
  <c r="F223" i="9"/>
  <c r="F637" i="9"/>
  <c r="D637" i="9"/>
  <c r="F964" i="9"/>
  <c r="D964" i="9"/>
  <c r="E964" i="9"/>
  <c r="F227" i="9"/>
  <c r="D227" i="9"/>
  <c r="E227" i="9"/>
  <c r="F537" i="9"/>
  <c r="E537" i="9"/>
  <c r="D537" i="9"/>
  <c r="F609" i="9"/>
  <c r="D609" i="9"/>
  <c r="F261" i="9"/>
  <c r="D261" i="9"/>
  <c r="E261" i="9"/>
  <c r="E528" i="9"/>
  <c r="D528" i="9"/>
  <c r="F528" i="9"/>
  <c r="F966" i="9"/>
  <c r="D966" i="9"/>
  <c r="E966" i="9"/>
  <c r="F566" i="9"/>
  <c r="E566" i="9"/>
  <c r="D566" i="9"/>
  <c r="F205" i="9"/>
  <c r="D205" i="9"/>
  <c r="E205" i="9"/>
  <c r="F519" i="9"/>
  <c r="D519" i="9"/>
  <c r="F603" i="9"/>
  <c r="D603" i="9"/>
  <c r="F866" i="9"/>
  <c r="E866" i="9"/>
  <c r="D866" i="9"/>
  <c r="F182" i="9"/>
  <c r="D182" i="9"/>
  <c r="F276" i="9"/>
  <c r="D276" i="9"/>
  <c r="F231" i="9"/>
  <c r="D231" i="9"/>
  <c r="E231" i="9"/>
  <c r="F633" i="9"/>
  <c r="D633" i="9"/>
  <c r="D892" i="9"/>
  <c r="F892" i="9"/>
  <c r="E892" i="9"/>
  <c r="F988" i="9"/>
  <c r="E988" i="9"/>
  <c r="D988" i="9"/>
  <c r="F241" i="9"/>
  <c r="D241" i="9"/>
  <c r="F541" i="9"/>
  <c r="D541" i="9"/>
  <c r="F176" i="9"/>
  <c r="D176" i="9"/>
  <c r="D894" i="9"/>
  <c r="F894" i="9"/>
  <c r="E894" i="9"/>
  <c r="F215" i="9"/>
  <c r="D215" i="9"/>
  <c r="A57" i="19"/>
  <c r="F137" i="9"/>
  <c r="D137" i="9"/>
  <c r="E137" i="9"/>
  <c r="F141" i="9"/>
  <c r="E141" i="9"/>
  <c r="D141" i="9"/>
  <c r="F235" i="9"/>
  <c r="D235" i="9"/>
  <c r="E235" i="9"/>
  <c r="F152" i="9"/>
  <c r="D152" i="9"/>
  <c r="F972" i="9"/>
  <c r="D972" i="9"/>
  <c r="F245" i="9"/>
  <c r="D245" i="9"/>
  <c r="F545" i="9"/>
  <c r="D545" i="9"/>
  <c r="E621" i="9"/>
  <c r="D621" i="9"/>
  <c r="F621" i="9"/>
  <c r="E127" i="9"/>
  <c r="D127" i="9"/>
  <c r="F127" i="9"/>
  <c r="E529" i="9"/>
  <c r="D529" i="9"/>
  <c r="F529" i="9"/>
  <c r="E560" i="9"/>
  <c r="F560" i="9"/>
  <c r="D560" i="9"/>
  <c r="F974" i="9"/>
  <c r="D974" i="9"/>
  <c r="F598" i="9"/>
  <c r="D598" i="9"/>
  <c r="E598" i="9"/>
  <c r="F229" i="9"/>
  <c r="D229" i="9"/>
  <c r="E229" i="9"/>
  <c r="F531" i="9"/>
  <c r="E531" i="9"/>
  <c r="D531" i="9"/>
  <c r="F611" i="9"/>
  <c r="E611" i="9"/>
  <c r="D611" i="9"/>
  <c r="F874" i="9"/>
  <c r="D874" i="9"/>
  <c r="E874" i="9"/>
  <c r="E254" i="9"/>
  <c r="F254" i="9"/>
  <c r="D254" i="9"/>
  <c r="D251" i="9"/>
  <c r="F251" i="9"/>
  <c r="E251" i="9"/>
  <c r="F641" i="9"/>
  <c r="D641" i="9"/>
  <c r="F902" i="9"/>
  <c r="D902" i="9"/>
  <c r="E902" i="9"/>
  <c r="F996" i="9"/>
  <c r="D996" i="9"/>
  <c r="E996" i="9"/>
  <c r="E253" i="9"/>
  <c r="D253" i="9"/>
  <c r="F253" i="9"/>
  <c r="F549" i="9"/>
  <c r="D549" i="9"/>
  <c r="E248" i="9"/>
  <c r="D248" i="9"/>
  <c r="F248" i="9"/>
  <c r="E922" i="9"/>
  <c r="D922" i="9"/>
  <c r="F922" i="9"/>
  <c r="F207" i="9"/>
  <c r="D207" i="9"/>
  <c r="M27" i="19"/>
  <c r="N27" i="19"/>
  <c r="O27" i="19"/>
  <c r="K40" i="19"/>
  <c r="A52" i="19"/>
  <c r="J40" i="19"/>
  <c r="I40" i="19"/>
  <c r="R53" i="9"/>
  <c r="T41" i="9"/>
  <c r="U40" i="9" s="1"/>
  <c r="R18" i="9"/>
  <c r="T6" i="9"/>
  <c r="U5" i="9" s="1"/>
  <c r="R7" i="9"/>
  <c r="F145" i="9"/>
  <c r="D145" i="9"/>
  <c r="F149" i="9"/>
  <c r="D149" i="9"/>
  <c r="D489" i="9"/>
  <c r="E489" i="9"/>
  <c r="F489" i="9"/>
  <c r="E552" i="9"/>
  <c r="D552" i="9"/>
  <c r="F552" i="9"/>
  <c r="E982" i="9"/>
  <c r="F982" i="9"/>
  <c r="D982" i="9"/>
  <c r="F269" i="9"/>
  <c r="D269" i="9"/>
  <c r="E555" i="9"/>
  <c r="D555" i="9"/>
  <c r="F555" i="9"/>
  <c r="D192" i="9"/>
  <c r="F192" i="9"/>
  <c r="E192" i="9"/>
  <c r="F151" i="9"/>
  <c r="D151" i="9"/>
  <c r="E583" i="9"/>
  <c r="D583" i="9"/>
  <c r="F583" i="9"/>
  <c r="D854" i="9"/>
  <c r="E854" i="9"/>
  <c r="F854" i="9"/>
  <c r="D984" i="9"/>
  <c r="F984" i="9"/>
  <c r="E984" i="9"/>
  <c r="D124" i="9"/>
  <c r="E124" i="9"/>
  <c r="F124" i="9"/>
  <c r="F239" i="9"/>
  <c r="D239" i="9"/>
  <c r="F539" i="9"/>
  <c r="D539" i="9"/>
  <c r="E539" i="9"/>
  <c r="D128" i="9"/>
  <c r="F128" i="9"/>
  <c r="E128" i="9"/>
  <c r="F882" i="9"/>
  <c r="D882" i="9"/>
  <c r="F502" i="9"/>
  <c r="D502" i="9"/>
  <c r="E502" i="9"/>
  <c r="F263" i="9"/>
  <c r="E263" i="9"/>
  <c r="D263" i="9"/>
  <c r="F136" i="9"/>
  <c r="D136" i="9"/>
  <c r="E136" i="9"/>
  <c r="F910" i="9"/>
  <c r="D910" i="9"/>
  <c r="F1004" i="9"/>
  <c r="D1004" i="9"/>
  <c r="F273" i="9"/>
  <c r="D273" i="9"/>
  <c r="F561" i="9"/>
  <c r="D561" i="9"/>
  <c r="E561" i="9"/>
  <c r="F504" i="9"/>
  <c r="E504" i="9"/>
  <c r="D504" i="9"/>
  <c r="E932" i="9"/>
  <c r="F932" i="9"/>
  <c r="D932" i="9"/>
  <c r="F199" i="9"/>
  <c r="D199" i="9"/>
  <c r="E199" i="9"/>
  <c r="P376" i="19" l="1"/>
  <c r="R376" i="19" s="1"/>
  <c r="P379" i="19"/>
  <c r="R379" i="19" s="1"/>
  <c r="P380" i="19"/>
  <c r="R380" i="19" s="1"/>
  <c r="P382" i="19"/>
  <c r="R382" i="19" s="1"/>
  <c r="P375" i="19"/>
  <c r="R375" i="19" s="1"/>
  <c r="P373" i="19"/>
  <c r="R373" i="19" s="1"/>
  <c r="P383" i="19"/>
  <c r="R383" i="19" s="1"/>
  <c r="P381" i="19"/>
  <c r="R381" i="19" s="1"/>
  <c r="P371" i="19"/>
  <c r="R371" i="19" s="1"/>
  <c r="P374" i="19"/>
  <c r="R374" i="19" s="1"/>
  <c r="P378" i="19"/>
  <c r="R378" i="19" s="1"/>
  <c r="P372" i="19"/>
  <c r="R372" i="19" s="1"/>
  <c r="B13" i="11"/>
  <c r="A12" i="11"/>
  <c r="P168" i="19"/>
  <c r="R168" i="19" s="1"/>
  <c r="E236" i="9"/>
  <c r="B50" i="19"/>
  <c r="L38" i="19"/>
  <c r="N36" i="19"/>
  <c r="O36" i="19"/>
  <c r="M36" i="19"/>
  <c r="M26" i="19"/>
  <c r="N26" i="19"/>
  <c r="O26" i="19"/>
  <c r="B60" i="19"/>
  <c r="L48" i="19"/>
  <c r="H23" i="9"/>
  <c r="E1666" i="9"/>
  <c r="E1544" i="9"/>
  <c r="E1392" i="9"/>
  <c r="E1300" i="9"/>
  <c r="E1361" i="9"/>
  <c r="E935" i="9"/>
  <c r="E1086" i="9"/>
  <c r="E782" i="9"/>
  <c r="E1331" i="9"/>
  <c r="E1483" i="9"/>
  <c r="E1270" i="9"/>
  <c r="E52" i="9"/>
  <c r="E1697" i="9"/>
  <c r="E662" i="9"/>
  <c r="E417" i="9"/>
  <c r="E1147" i="9"/>
  <c r="E387" i="9"/>
  <c r="E266" i="9"/>
  <c r="E752" i="9"/>
  <c r="E297" i="9"/>
  <c r="E448" i="9"/>
  <c r="E570" i="9"/>
  <c r="E1208" i="9"/>
  <c r="E1027" i="9"/>
  <c r="E693" i="9"/>
  <c r="E721" i="9"/>
  <c r="E1513" i="9"/>
  <c r="E1423" i="9"/>
  <c r="E1239" i="9"/>
  <c r="E1727" i="9"/>
  <c r="E1452" i="9"/>
  <c r="E540" i="9"/>
  <c r="E1058" i="9"/>
  <c r="E1178" i="9"/>
  <c r="E1117" i="9"/>
  <c r="E1636" i="9"/>
  <c r="E22" i="9"/>
  <c r="E328" i="9"/>
  <c r="E813" i="9"/>
  <c r="E843" i="9"/>
  <c r="E356" i="9"/>
  <c r="E1605" i="9"/>
  <c r="E1574" i="9"/>
  <c r="A64" i="19"/>
  <c r="A80" i="19"/>
  <c r="P26" i="19"/>
  <c r="R26" i="19" s="1"/>
  <c r="P69" i="19"/>
  <c r="R69" i="19" s="1"/>
  <c r="P218" i="19"/>
  <c r="R218" i="19" s="1"/>
  <c r="P281" i="19"/>
  <c r="R281" i="19" s="1"/>
  <c r="P169" i="19"/>
  <c r="R169" i="19" s="1"/>
  <c r="P71" i="19"/>
  <c r="R71" i="19" s="1"/>
  <c r="P51" i="19"/>
  <c r="R51" i="19" s="1"/>
  <c r="P55" i="19"/>
  <c r="R55" i="19" s="1"/>
  <c r="P70" i="19"/>
  <c r="R70" i="19" s="1"/>
  <c r="P277" i="19"/>
  <c r="R277" i="19" s="1"/>
  <c r="P300" i="19"/>
  <c r="P159" i="19"/>
  <c r="R159" i="19" s="1"/>
  <c r="P336" i="19"/>
  <c r="P204" i="19"/>
  <c r="R204" i="19" s="1"/>
  <c r="P361" i="19"/>
  <c r="P269" i="19"/>
  <c r="R269" i="19" s="1"/>
  <c r="P214" i="19"/>
  <c r="R214" i="19" s="1"/>
  <c r="P225" i="19"/>
  <c r="R225" i="19" s="1"/>
  <c r="P255" i="19"/>
  <c r="R255" i="19" s="1"/>
  <c r="P199" i="19"/>
  <c r="R199" i="19" s="1"/>
  <c r="P236" i="19"/>
  <c r="R236" i="19" s="1"/>
  <c r="P310" i="19"/>
  <c r="P100" i="19"/>
  <c r="R100" i="19" s="1"/>
  <c r="P89" i="19"/>
  <c r="R89" i="19" s="1"/>
  <c r="P180" i="19"/>
  <c r="R180" i="19" s="1"/>
  <c r="P291" i="19"/>
  <c r="R291" i="19" s="1"/>
  <c r="P44" i="19"/>
  <c r="R44" i="19" s="1"/>
  <c r="P185" i="19"/>
  <c r="R185" i="19" s="1"/>
  <c r="P198" i="19"/>
  <c r="R198" i="19" s="1"/>
  <c r="P58" i="19"/>
  <c r="R58" i="19" s="1"/>
  <c r="P181" i="19"/>
  <c r="R181" i="19" s="1"/>
  <c r="P208" i="19"/>
  <c r="R208" i="19" s="1"/>
  <c r="P46" i="19"/>
  <c r="R46" i="19" s="1"/>
  <c r="P280" i="19"/>
  <c r="R280" i="19" s="1"/>
  <c r="P57" i="19"/>
  <c r="R57" i="19" s="1"/>
  <c r="P301" i="19"/>
  <c r="P62" i="19"/>
  <c r="R62" i="19" s="1"/>
  <c r="P346" i="19"/>
  <c r="P6" i="19"/>
  <c r="P213" i="19"/>
  <c r="R213" i="19" s="1"/>
  <c r="P65" i="19"/>
  <c r="R65" i="19" s="1"/>
  <c r="P337" i="19"/>
  <c r="P265" i="19"/>
  <c r="R265" i="19" s="1"/>
  <c r="P227" i="19"/>
  <c r="R227" i="19" s="1"/>
  <c r="P295" i="19"/>
  <c r="R295" i="19" s="1"/>
  <c r="P75" i="19"/>
  <c r="R75" i="19" s="1"/>
  <c r="L51" i="19"/>
  <c r="B63" i="19"/>
  <c r="R19" i="9"/>
  <c r="R8" i="9"/>
  <c r="T7" i="9"/>
  <c r="U6" i="9" s="1"/>
  <c r="N37" i="19"/>
  <c r="O37" i="19"/>
  <c r="M37" i="19"/>
  <c r="D1742" i="9"/>
  <c r="P78" i="19"/>
  <c r="R78" i="19" s="1"/>
  <c r="P234" i="19"/>
  <c r="R234" i="19" s="1"/>
  <c r="P81" i="19"/>
  <c r="R81" i="19" s="1"/>
  <c r="P129" i="19"/>
  <c r="R129" i="19" s="1"/>
  <c r="P127" i="19"/>
  <c r="R127" i="19" s="1"/>
  <c r="P32" i="19"/>
  <c r="R32" i="19" s="1"/>
  <c r="P179" i="19"/>
  <c r="R179" i="19" s="1"/>
  <c r="P247" i="19"/>
  <c r="R247" i="19" s="1"/>
  <c r="P271" i="19"/>
  <c r="R271" i="19" s="1"/>
  <c r="P228" i="19"/>
  <c r="R228" i="19" s="1"/>
  <c r="P176" i="19"/>
  <c r="R176" i="19" s="1"/>
  <c r="P120" i="19"/>
  <c r="R120" i="19" s="1"/>
  <c r="P250" i="19"/>
  <c r="R250" i="19" s="1"/>
  <c r="P324" i="19"/>
  <c r="P318" i="19"/>
  <c r="P20" i="19"/>
  <c r="R20" i="19" s="1"/>
  <c r="P150" i="19"/>
  <c r="R150" i="19" s="1"/>
  <c r="P119" i="19"/>
  <c r="R119" i="19" s="1"/>
  <c r="P216" i="19"/>
  <c r="R216" i="19" s="1"/>
  <c r="P160" i="19"/>
  <c r="R160" i="19" s="1"/>
  <c r="P21" i="19"/>
  <c r="R21" i="19" s="1"/>
  <c r="P238" i="19"/>
  <c r="R238" i="19" s="1"/>
  <c r="P332" i="19"/>
  <c r="P264" i="19"/>
  <c r="R264" i="19" s="1"/>
  <c r="P319" i="19"/>
  <c r="P252" i="19"/>
  <c r="R252" i="19" s="1"/>
  <c r="P172" i="19"/>
  <c r="R172" i="19" s="1"/>
  <c r="P25" i="19"/>
  <c r="R25" i="19" s="1"/>
  <c r="P74" i="19"/>
  <c r="R74" i="19" s="1"/>
  <c r="P365" i="19"/>
  <c r="P313" i="19"/>
  <c r="P352" i="19"/>
  <c r="P296" i="19"/>
  <c r="R296" i="19" s="1"/>
  <c r="P347" i="19"/>
  <c r="P136" i="19"/>
  <c r="R136" i="19" s="1"/>
  <c r="P38" i="19"/>
  <c r="R38" i="19" s="1"/>
  <c r="P79" i="19"/>
  <c r="R79" i="19" s="1"/>
  <c r="P315" i="19"/>
  <c r="P294" i="19"/>
  <c r="R294" i="19" s="1"/>
  <c r="P36" i="19"/>
  <c r="R36" i="19" s="1"/>
  <c r="P193" i="19"/>
  <c r="R193" i="19" s="1"/>
  <c r="P116" i="19"/>
  <c r="R116" i="19" s="1"/>
  <c r="P95" i="19"/>
  <c r="R95" i="19" s="1"/>
  <c r="P60" i="19"/>
  <c r="R60" i="19" s="1"/>
  <c r="P128" i="19"/>
  <c r="R128" i="19" s="1"/>
  <c r="P203" i="19"/>
  <c r="R203" i="19" s="1"/>
  <c r="A69" i="19"/>
  <c r="A61" i="19"/>
  <c r="L49" i="19"/>
  <c r="C1744" i="8"/>
  <c r="B1743" i="8"/>
  <c r="P335" i="19"/>
  <c r="P98" i="19"/>
  <c r="R98" i="19" s="1"/>
  <c r="P130" i="19"/>
  <c r="R130" i="19" s="1"/>
  <c r="P268" i="19"/>
  <c r="R268" i="19" s="1"/>
  <c r="P215" i="19"/>
  <c r="R215" i="19" s="1"/>
  <c r="P88" i="19"/>
  <c r="R88" i="19" s="1"/>
  <c r="P288" i="19"/>
  <c r="R288" i="19" s="1"/>
  <c r="P345" i="19"/>
  <c r="P355" i="19"/>
  <c r="P173" i="19"/>
  <c r="R173" i="19" s="1"/>
  <c r="P110" i="19"/>
  <c r="R110" i="19" s="1"/>
  <c r="P323" i="19"/>
  <c r="P9" i="19"/>
  <c r="P47" i="19"/>
  <c r="R47" i="19" s="1"/>
  <c r="P354" i="19"/>
  <c r="P206" i="19"/>
  <c r="R206" i="19" s="1"/>
  <c r="P209" i="19"/>
  <c r="R209" i="19" s="1"/>
  <c r="P125" i="19"/>
  <c r="R125" i="19" s="1"/>
  <c r="P272" i="19"/>
  <c r="R272" i="19" s="1"/>
  <c r="P342" i="19"/>
  <c r="P353" i="19"/>
  <c r="P48" i="19"/>
  <c r="R48" i="19" s="1"/>
  <c r="P45" i="19"/>
  <c r="R45" i="19" s="1"/>
  <c r="P138" i="19"/>
  <c r="R138" i="19" s="1"/>
  <c r="P97" i="19"/>
  <c r="R97" i="19" s="1"/>
  <c r="P66" i="19"/>
  <c r="R66" i="19" s="1"/>
  <c r="P242" i="19"/>
  <c r="R242" i="19" s="1"/>
  <c r="P22" i="19"/>
  <c r="R22" i="19" s="1"/>
  <c r="P317" i="19"/>
  <c r="P226" i="19"/>
  <c r="R226" i="19" s="1"/>
  <c r="P145" i="19"/>
  <c r="R145" i="19" s="1"/>
  <c r="P132" i="19"/>
  <c r="R132" i="19" s="1"/>
  <c r="P12" i="19"/>
  <c r="R12" i="19" s="1"/>
  <c r="P105" i="19"/>
  <c r="R105" i="19" s="1"/>
  <c r="P67" i="19"/>
  <c r="R67" i="19" s="1"/>
  <c r="P325" i="19"/>
  <c r="P270" i="19"/>
  <c r="R270" i="19" s="1"/>
  <c r="P37" i="19"/>
  <c r="R37" i="19" s="1"/>
  <c r="P246" i="19"/>
  <c r="R246" i="19" s="1"/>
  <c r="P34" i="19"/>
  <c r="R34" i="19" s="1"/>
  <c r="P164" i="19"/>
  <c r="R164" i="19" s="1"/>
  <c r="P19" i="19"/>
  <c r="R19" i="19" s="1"/>
  <c r="P244" i="19"/>
  <c r="R244" i="19" s="1"/>
  <c r="P223" i="19"/>
  <c r="R223" i="19" s="1"/>
  <c r="P188" i="19"/>
  <c r="R188" i="19" s="1"/>
  <c r="P256" i="19"/>
  <c r="R256" i="19" s="1"/>
  <c r="T64" i="9"/>
  <c r="U63" i="9" s="1"/>
  <c r="R76" i="9"/>
  <c r="T18" i="9"/>
  <c r="U17" i="9" s="1"/>
  <c r="R30" i="9"/>
  <c r="A58" i="19"/>
  <c r="P111" i="19"/>
  <c r="R111" i="19" s="1"/>
  <c r="P3" i="19"/>
  <c r="P275" i="19"/>
  <c r="R275" i="19" s="1"/>
  <c r="P357" i="19"/>
  <c r="P144" i="19"/>
  <c r="R144" i="19" s="1"/>
  <c r="P344" i="19"/>
  <c r="P122" i="19"/>
  <c r="R122" i="19" s="1"/>
  <c r="P16" i="19"/>
  <c r="R16" i="19" s="1"/>
  <c r="P102" i="19"/>
  <c r="R102" i="19" s="1"/>
  <c r="P5" i="19"/>
  <c r="P328" i="19"/>
  <c r="P52" i="19"/>
  <c r="R52" i="19" s="1"/>
  <c r="P163" i="19"/>
  <c r="R163" i="19" s="1"/>
  <c r="P341" i="19"/>
  <c r="P298" i="19"/>
  <c r="R298" i="19" s="1"/>
  <c r="P197" i="19"/>
  <c r="R197" i="19" s="1"/>
  <c r="P306" i="19"/>
  <c r="P253" i="19"/>
  <c r="R253" i="19" s="1"/>
  <c r="P174" i="19"/>
  <c r="R174" i="19" s="1"/>
  <c r="P309" i="19"/>
  <c r="P363" i="19"/>
  <c r="P258" i="19"/>
  <c r="R258" i="19" s="1"/>
  <c r="P305" i="19"/>
  <c r="P29" i="19"/>
  <c r="R29" i="19" s="1"/>
  <c r="P257" i="19"/>
  <c r="R257" i="19" s="1"/>
  <c r="P73" i="19"/>
  <c r="R73" i="19" s="1"/>
  <c r="P231" i="19"/>
  <c r="R231" i="19" s="1"/>
  <c r="P327" i="19"/>
  <c r="P133" i="19"/>
  <c r="R133" i="19" s="1"/>
  <c r="P232" i="19"/>
  <c r="R232" i="19" s="1"/>
  <c r="P273" i="19"/>
  <c r="R273" i="19" s="1"/>
  <c r="P260" i="19"/>
  <c r="R260" i="19" s="1"/>
  <c r="P326" i="19"/>
  <c r="P233" i="19"/>
  <c r="R233" i="19" s="1"/>
  <c r="P195" i="19"/>
  <c r="R195" i="19" s="1"/>
  <c r="P135" i="19"/>
  <c r="R135" i="19" s="1"/>
  <c r="P207" i="19"/>
  <c r="R207" i="19" s="1"/>
  <c r="P165" i="19"/>
  <c r="R165" i="19" s="1"/>
  <c r="P50" i="19"/>
  <c r="R50" i="19" s="1"/>
  <c r="P360" i="19"/>
  <c r="P292" i="19"/>
  <c r="R292" i="19" s="1"/>
  <c r="P151" i="19"/>
  <c r="R151" i="19" s="1"/>
  <c r="P314" i="19"/>
  <c r="P56" i="19"/>
  <c r="R56" i="19" s="1"/>
  <c r="P370" i="19"/>
  <c r="P339" i="19"/>
  <c r="A96" i="19"/>
  <c r="R207" i="9"/>
  <c r="T39" i="9"/>
  <c r="U38" i="9" s="1"/>
  <c r="S51" i="9"/>
  <c r="A54" i="19"/>
  <c r="K42" i="19"/>
  <c r="K43" i="19" s="1"/>
  <c r="K44" i="19" s="1"/>
  <c r="K45" i="19" s="1"/>
  <c r="K46" i="19" s="1"/>
  <c r="K47" i="19" s="1"/>
  <c r="K48" i="19" s="1"/>
  <c r="K49" i="19" s="1"/>
  <c r="K50" i="19" s="1"/>
  <c r="P359" i="19"/>
  <c r="P239" i="19"/>
  <c r="R239" i="19" s="1"/>
  <c r="P27" i="19"/>
  <c r="R27" i="19" s="1"/>
  <c r="P196" i="19"/>
  <c r="R196" i="19" s="1"/>
  <c r="P7" i="19"/>
  <c r="P131" i="19"/>
  <c r="R131" i="19" s="1"/>
  <c r="P153" i="19"/>
  <c r="R153" i="19" s="1"/>
  <c r="P170" i="19"/>
  <c r="R170" i="19" s="1"/>
  <c r="P200" i="19"/>
  <c r="R200" i="19" s="1"/>
  <c r="P54" i="19"/>
  <c r="R54" i="19" s="1"/>
  <c r="P93" i="19"/>
  <c r="R93" i="19" s="1"/>
  <c r="P14" i="19"/>
  <c r="R14" i="19" s="1"/>
  <c r="P124" i="19"/>
  <c r="R124" i="19" s="1"/>
  <c r="P267" i="19"/>
  <c r="R267" i="19" s="1"/>
  <c r="P146" i="19"/>
  <c r="R146" i="19" s="1"/>
  <c r="P155" i="19"/>
  <c r="R155" i="19" s="1"/>
  <c r="P117" i="19"/>
  <c r="R117" i="19" s="1"/>
  <c r="P76" i="19"/>
  <c r="R76" i="19" s="1"/>
  <c r="P148" i="19"/>
  <c r="R148" i="19" s="1"/>
  <c r="P259" i="19"/>
  <c r="R259" i="19" s="1"/>
  <c r="P107" i="19"/>
  <c r="R107" i="19" s="1"/>
  <c r="P162" i="19"/>
  <c r="R162" i="19" s="1"/>
  <c r="P282" i="19"/>
  <c r="R282" i="19" s="1"/>
  <c r="P157" i="19"/>
  <c r="R157" i="19" s="1"/>
  <c r="P183" i="19"/>
  <c r="R183" i="19" s="1"/>
  <c r="P31" i="19"/>
  <c r="R31" i="19" s="1"/>
  <c r="P192" i="19"/>
  <c r="R192" i="19" s="1"/>
  <c r="P106" i="19"/>
  <c r="R106" i="19" s="1"/>
  <c r="P261" i="19"/>
  <c r="R261" i="19" s="1"/>
  <c r="P77" i="19"/>
  <c r="R77" i="19" s="1"/>
  <c r="P303" i="19"/>
  <c r="P299" i="19"/>
  <c r="R299" i="19" s="1"/>
  <c r="P84" i="19"/>
  <c r="R84" i="19" s="1"/>
  <c r="P63" i="19"/>
  <c r="R63" i="19" s="1"/>
  <c r="P28" i="19"/>
  <c r="R28" i="19" s="1"/>
  <c r="P263" i="19"/>
  <c r="R263" i="19" s="1"/>
  <c r="P43" i="19"/>
  <c r="R43" i="19" s="1"/>
  <c r="P293" i="19"/>
  <c r="R293" i="19" s="1"/>
  <c r="P24" i="19"/>
  <c r="R24" i="19" s="1"/>
  <c r="P49" i="19"/>
  <c r="R49" i="19" s="1"/>
  <c r="P367" i="19"/>
  <c r="P279" i="19"/>
  <c r="R279" i="19" s="1"/>
  <c r="P82" i="19"/>
  <c r="R82" i="19" s="1"/>
  <c r="P184" i="19"/>
  <c r="R184" i="19" s="1"/>
  <c r="P304" i="19"/>
  <c r="P118" i="19"/>
  <c r="R118" i="19" s="1"/>
  <c r="R65" i="9"/>
  <c r="T53" i="9"/>
  <c r="U52" i="9" s="1"/>
  <c r="A53" i="19"/>
  <c r="J41" i="19"/>
  <c r="J42" i="19" s="1"/>
  <c r="J43" i="19" s="1"/>
  <c r="J44" i="19" s="1"/>
  <c r="J45" i="19" s="1"/>
  <c r="J46" i="19" s="1"/>
  <c r="J47" i="19" s="1"/>
  <c r="J48" i="19" s="1"/>
  <c r="J49" i="19" s="1"/>
  <c r="J50" i="19" s="1"/>
  <c r="I41" i="19"/>
  <c r="I42" i="19" s="1"/>
  <c r="I43" i="19" s="1"/>
  <c r="I44" i="19" s="1"/>
  <c r="I45" i="19" s="1"/>
  <c r="I46" i="19" s="1"/>
  <c r="I47" i="19" s="1"/>
  <c r="I48" i="19" s="1"/>
  <c r="I49" i="19" s="1"/>
  <c r="I50" i="19" s="1"/>
  <c r="K41" i="19"/>
  <c r="B29" i="19"/>
  <c r="L17" i="19"/>
  <c r="P141" i="19"/>
  <c r="R141" i="19" s="1"/>
  <c r="P340" i="19"/>
  <c r="P245" i="19"/>
  <c r="R245" i="19" s="1"/>
  <c r="P61" i="19"/>
  <c r="R61" i="19" s="1"/>
  <c r="P276" i="19"/>
  <c r="R276" i="19" s="1"/>
  <c r="P92" i="19"/>
  <c r="R92" i="19" s="1"/>
  <c r="P235" i="19"/>
  <c r="R235" i="19" s="1"/>
  <c r="P190" i="19"/>
  <c r="R190" i="19" s="1"/>
  <c r="P101" i="19"/>
  <c r="R101" i="19" s="1"/>
  <c r="P113" i="19"/>
  <c r="R113" i="19" s="1"/>
  <c r="P221" i="19"/>
  <c r="R221" i="19" s="1"/>
  <c r="P230" i="19"/>
  <c r="R230" i="19" s="1"/>
  <c r="P40" i="19"/>
  <c r="R40" i="19" s="1"/>
  <c r="P362" i="19"/>
  <c r="P329" i="19"/>
  <c r="P13" i="19"/>
  <c r="R13" i="19" s="1"/>
  <c r="P68" i="19"/>
  <c r="R68" i="19" s="1"/>
  <c r="P322" i="19"/>
  <c r="P90" i="19"/>
  <c r="R90" i="19" s="1"/>
  <c r="P220" i="19"/>
  <c r="R220" i="19" s="1"/>
  <c r="P121" i="19"/>
  <c r="R121" i="19" s="1"/>
  <c r="P229" i="19"/>
  <c r="R229" i="19" s="1"/>
  <c r="P241" i="19"/>
  <c r="R241" i="19" s="1"/>
  <c r="P285" i="19"/>
  <c r="R285" i="19" s="1"/>
  <c r="P80" i="19"/>
  <c r="R80" i="19" s="1"/>
  <c r="P287" i="19"/>
  <c r="R287" i="19" s="1"/>
  <c r="P142" i="19"/>
  <c r="R142" i="19" s="1"/>
  <c r="P126" i="19"/>
  <c r="R126" i="19" s="1"/>
  <c r="P91" i="19"/>
  <c r="R91" i="19" s="1"/>
  <c r="P205" i="19"/>
  <c r="R205" i="19" s="1"/>
  <c r="P334" i="19"/>
  <c r="P330" i="19"/>
  <c r="P212" i="19"/>
  <c r="R212" i="19" s="1"/>
  <c r="P191" i="19"/>
  <c r="R191" i="19" s="1"/>
  <c r="P156" i="19"/>
  <c r="R156" i="19" s="1"/>
  <c r="P96" i="19"/>
  <c r="R96" i="19" s="1"/>
  <c r="P171" i="19"/>
  <c r="R171" i="19" s="1"/>
  <c r="P123" i="19"/>
  <c r="R123" i="19" s="1"/>
  <c r="P358" i="19"/>
  <c r="P177" i="19"/>
  <c r="R177" i="19" s="1"/>
  <c r="P114" i="19"/>
  <c r="R114" i="19" s="1"/>
  <c r="P112" i="19"/>
  <c r="R112" i="19" s="1"/>
  <c r="P222" i="19"/>
  <c r="R222" i="19" s="1"/>
  <c r="P10" i="19"/>
  <c r="R10" i="19" s="1"/>
  <c r="P217" i="19"/>
  <c r="R217" i="19" s="1"/>
  <c r="P42" i="19"/>
  <c r="R42" i="19" s="1"/>
  <c r="B40" i="19"/>
  <c r="L28" i="19"/>
  <c r="L6" i="19"/>
  <c r="B7" i="19"/>
  <c r="B18" i="19"/>
  <c r="A1744" i="9"/>
  <c r="C1743" i="9"/>
  <c r="F1743" i="9" s="1"/>
  <c r="B1743" i="9"/>
  <c r="P166" i="19"/>
  <c r="R166" i="19" s="1"/>
  <c r="P147" i="19"/>
  <c r="R147" i="19" s="1"/>
  <c r="P289" i="19"/>
  <c r="R289" i="19" s="1"/>
  <c r="P189" i="19"/>
  <c r="R189" i="19" s="1"/>
  <c r="P290" i="19"/>
  <c r="R290" i="19" s="1"/>
  <c r="P307" i="19"/>
  <c r="P302" i="19"/>
  <c r="P154" i="19"/>
  <c r="R154" i="19" s="1"/>
  <c r="P59" i="19"/>
  <c r="R59" i="19" s="1"/>
  <c r="P368" i="19"/>
  <c r="P356" i="19"/>
  <c r="P249" i="19"/>
  <c r="R249" i="19" s="1"/>
  <c r="P103" i="19"/>
  <c r="R103" i="19" s="1"/>
  <c r="P83" i="19"/>
  <c r="R83" i="19" s="1"/>
  <c r="P33" i="19"/>
  <c r="R33" i="19" s="1"/>
  <c r="P30" i="19"/>
  <c r="R30" i="19" s="1"/>
  <c r="P364" i="19"/>
  <c r="P321" i="19"/>
  <c r="P41" i="19"/>
  <c r="R41" i="19" s="1"/>
  <c r="P338" i="19"/>
  <c r="P115" i="19"/>
  <c r="R115" i="19" s="1"/>
  <c r="P187" i="19"/>
  <c r="R187" i="19" s="1"/>
  <c r="P366" i="19"/>
  <c r="P108" i="19"/>
  <c r="R108" i="19" s="1"/>
  <c r="P18" i="19"/>
  <c r="R18" i="19" s="1"/>
  <c r="P248" i="19"/>
  <c r="R248" i="19" s="1"/>
  <c r="P178" i="19"/>
  <c r="R178" i="19" s="1"/>
  <c r="P182" i="19"/>
  <c r="R182" i="19" s="1"/>
  <c r="P219" i="19"/>
  <c r="R219" i="19" s="1"/>
  <c r="P343" i="19"/>
  <c r="P369" i="19"/>
  <c r="P266" i="19"/>
  <c r="R266" i="19" s="1"/>
  <c r="P348" i="19"/>
  <c r="P23" i="19"/>
  <c r="R23" i="19" s="1"/>
  <c r="P284" i="19"/>
  <c r="R284" i="19" s="1"/>
  <c r="P224" i="19"/>
  <c r="R224" i="19" s="1"/>
  <c r="P320" i="19"/>
  <c r="P251" i="19"/>
  <c r="R251" i="19" s="1"/>
  <c r="P109" i="19"/>
  <c r="R109" i="19" s="1"/>
  <c r="P94" i="19"/>
  <c r="R94" i="19" s="1"/>
  <c r="P15" i="19"/>
  <c r="R15" i="19" s="1"/>
  <c r="P240" i="19"/>
  <c r="R240" i="19" s="1"/>
  <c r="P333" i="19"/>
  <c r="P4" i="19"/>
  <c r="P39" i="19"/>
  <c r="R39" i="19" s="1"/>
  <c r="P274" i="19"/>
  <c r="R274" i="19" s="1"/>
  <c r="A71" i="19"/>
  <c r="K51" i="19"/>
  <c r="K52" i="19" s="1"/>
  <c r="A63" i="19"/>
  <c r="I51" i="19"/>
  <c r="I52" i="19" s="1"/>
  <c r="J51" i="19"/>
  <c r="J52" i="19" s="1"/>
  <c r="A103" i="19"/>
  <c r="O16" i="19"/>
  <c r="M16" i="19"/>
  <c r="N16" i="19"/>
  <c r="O5" i="19"/>
  <c r="M5" i="19"/>
  <c r="N5" i="19"/>
  <c r="A62" i="19"/>
  <c r="C1732" i="8"/>
  <c r="B1733" i="8"/>
  <c r="P17" i="19"/>
  <c r="R17" i="19" s="1"/>
  <c r="P331" i="19"/>
  <c r="P283" i="19"/>
  <c r="R283" i="19" s="1"/>
  <c r="P140" i="19"/>
  <c r="R140" i="19" s="1"/>
  <c r="P194" i="19"/>
  <c r="R194" i="19" s="1"/>
  <c r="P143" i="19"/>
  <c r="R143" i="19" s="1"/>
  <c r="P72" i="19"/>
  <c r="R72" i="19" s="1"/>
  <c r="P161" i="19"/>
  <c r="R161" i="19" s="1"/>
  <c r="P312" i="19"/>
  <c r="P11" i="19"/>
  <c r="R11" i="19" s="1"/>
  <c r="P175" i="19"/>
  <c r="R175" i="19" s="1"/>
  <c r="P201" i="19"/>
  <c r="R201" i="19" s="1"/>
  <c r="P64" i="19"/>
  <c r="R64" i="19" s="1"/>
  <c r="P211" i="19"/>
  <c r="R211" i="19" s="1"/>
  <c r="P87" i="19"/>
  <c r="R87" i="19" s="1"/>
  <c r="P349" i="19"/>
  <c r="P134" i="19"/>
  <c r="R134" i="19" s="1"/>
  <c r="P104" i="19"/>
  <c r="R104" i="19" s="1"/>
  <c r="P297" i="19"/>
  <c r="R297" i="19" s="1"/>
  <c r="P254" i="19"/>
  <c r="R254" i="19" s="1"/>
  <c r="P243" i="19"/>
  <c r="R243" i="19" s="1"/>
  <c r="P351" i="19"/>
  <c r="P149" i="19"/>
  <c r="R149" i="19" s="1"/>
  <c r="P210" i="19"/>
  <c r="R210" i="19" s="1"/>
  <c r="P278" i="19"/>
  <c r="R278" i="19" s="1"/>
  <c r="P35" i="19"/>
  <c r="R35" i="19" s="1"/>
  <c r="P139" i="19"/>
  <c r="R139" i="19" s="1"/>
  <c r="P86" i="19"/>
  <c r="R86" i="19" s="1"/>
  <c r="P8" i="19"/>
  <c r="P262" i="19"/>
  <c r="R262" i="19" s="1"/>
  <c r="P53" i="19"/>
  <c r="R53" i="19" s="1"/>
  <c r="P158" i="19"/>
  <c r="R158" i="19" s="1"/>
  <c r="P202" i="19"/>
  <c r="R202" i="19" s="1"/>
  <c r="P152" i="19"/>
  <c r="R152" i="19" s="1"/>
  <c r="P311" i="19"/>
  <c r="P308" i="19"/>
  <c r="P186" i="19"/>
  <c r="R186" i="19" s="1"/>
  <c r="P316" i="19"/>
  <c r="P237" i="19"/>
  <c r="R237" i="19" s="1"/>
  <c r="P85" i="19"/>
  <c r="R85" i="19" s="1"/>
  <c r="P286" i="19"/>
  <c r="R286" i="19" s="1"/>
  <c r="P350" i="19"/>
  <c r="P137" i="19"/>
  <c r="R137" i="19" s="1"/>
  <c r="P99" i="19"/>
  <c r="R99" i="19" s="1"/>
  <c r="P167" i="19"/>
  <c r="R167" i="19" s="1"/>
  <c r="N39" i="19"/>
  <c r="O39" i="19"/>
  <c r="M39" i="19"/>
  <c r="B14" i="11" l="1"/>
  <c r="A13" i="11"/>
  <c r="H24" i="9"/>
  <c r="E84" i="9"/>
  <c r="E1667" i="9"/>
  <c r="E114" i="9"/>
  <c r="E1545" i="9"/>
  <c r="E1393" i="9"/>
  <c r="E1209" i="9"/>
  <c r="E1087" i="9"/>
  <c r="E1362" i="9"/>
  <c r="E936" i="9"/>
  <c r="E1637" i="9"/>
  <c r="E753" i="9"/>
  <c r="E1728" i="9"/>
  <c r="E1424" i="9"/>
  <c r="E1332" i="9"/>
  <c r="E418" i="9"/>
  <c r="E967" i="9"/>
  <c r="E663" i="9"/>
  <c r="E1118" i="9"/>
  <c r="E814" i="9"/>
  <c r="E571" i="9"/>
  <c r="E694" i="9"/>
  <c r="E1514" i="9"/>
  <c r="E1179" i="9"/>
  <c r="E1698" i="9"/>
  <c r="E1148" i="9"/>
  <c r="E875" i="9"/>
  <c r="E479" i="9"/>
  <c r="E997" i="9"/>
  <c r="E1240" i="9"/>
  <c r="E1059" i="9"/>
  <c r="E1606" i="9"/>
  <c r="E1271" i="9"/>
  <c r="E1028" i="9"/>
  <c r="E602" i="9"/>
  <c r="E1484" i="9"/>
  <c r="E1301" i="9"/>
  <c r="E206" i="9"/>
  <c r="E722" i="9"/>
  <c r="E1575" i="9"/>
  <c r="E388" i="9"/>
  <c r="E329" i="9"/>
  <c r="E1453" i="9"/>
  <c r="E298" i="9"/>
  <c r="E510" i="9"/>
  <c r="E357" i="9"/>
  <c r="E632" i="9"/>
  <c r="E23" i="9"/>
  <c r="E176" i="9"/>
  <c r="E906" i="9"/>
  <c r="E844" i="9"/>
  <c r="E449" i="9"/>
  <c r="E783" i="9"/>
  <c r="E237" i="9"/>
  <c r="E145" i="9"/>
  <c r="E53" i="9"/>
  <c r="E267" i="9"/>
  <c r="E541" i="9"/>
  <c r="D1743" i="9"/>
  <c r="M48" i="19"/>
  <c r="N48" i="19"/>
  <c r="O48" i="19"/>
  <c r="B72" i="19"/>
  <c r="L60" i="19"/>
  <c r="O38" i="19"/>
  <c r="M38" i="19"/>
  <c r="N38" i="19"/>
  <c r="B62" i="19"/>
  <c r="B74" i="19" s="1"/>
  <c r="L50" i="19"/>
  <c r="A115" i="19"/>
  <c r="L7" i="19"/>
  <c r="B8" i="19"/>
  <c r="B19" i="19"/>
  <c r="A70" i="19"/>
  <c r="M49" i="19"/>
  <c r="N49" i="19"/>
  <c r="O49" i="19"/>
  <c r="O51" i="19"/>
  <c r="N51" i="19"/>
  <c r="M51" i="19"/>
  <c r="A1745" i="9"/>
  <c r="E1744" i="9"/>
  <c r="C1744" i="9"/>
  <c r="F1744" i="9" s="1"/>
  <c r="B1744" i="9"/>
  <c r="A83" i="19"/>
  <c r="N6" i="19"/>
  <c r="M6" i="19"/>
  <c r="O6" i="19"/>
  <c r="R77" i="9"/>
  <c r="T65" i="9"/>
  <c r="U64" i="9" s="1"/>
  <c r="R219" i="9"/>
  <c r="O28" i="19"/>
  <c r="N28" i="19"/>
  <c r="M28" i="19"/>
  <c r="N17" i="19"/>
  <c r="O17" i="19"/>
  <c r="M17" i="19"/>
  <c r="T30" i="9"/>
  <c r="U29" i="9" s="1"/>
  <c r="R42" i="9"/>
  <c r="A73" i="19"/>
  <c r="L61" i="19"/>
  <c r="A92" i="19"/>
  <c r="L40" i="19"/>
  <c r="B52" i="19"/>
  <c r="L29" i="19"/>
  <c r="B41" i="19"/>
  <c r="R88" i="9"/>
  <c r="T76" i="9"/>
  <c r="U75" i="9" s="1"/>
  <c r="R9" i="9"/>
  <c r="R20" i="9"/>
  <c r="T8" i="9"/>
  <c r="U7" i="9" s="1"/>
  <c r="B1732" i="8"/>
  <c r="C1731" i="8"/>
  <c r="A75" i="19"/>
  <c r="I63" i="19"/>
  <c r="I64" i="19" s="1"/>
  <c r="K63" i="19"/>
  <c r="J63" i="19"/>
  <c r="J64" i="19" s="1"/>
  <c r="E1743" i="9"/>
  <c r="A66" i="19"/>
  <c r="R31" i="9"/>
  <c r="T19" i="9"/>
  <c r="U18" i="9" s="1"/>
  <c r="B86" i="19"/>
  <c r="A74" i="19"/>
  <c r="S63" i="9"/>
  <c r="T51" i="9"/>
  <c r="U50" i="9" s="1"/>
  <c r="A81" i="19"/>
  <c r="B30" i="19"/>
  <c r="L18" i="19"/>
  <c r="I53" i="19"/>
  <c r="I54" i="19" s="1"/>
  <c r="I55" i="19" s="1"/>
  <c r="I56" i="19" s="1"/>
  <c r="I57" i="19" s="1"/>
  <c r="I58" i="19" s="1"/>
  <c r="I59" i="19" s="1"/>
  <c r="I60" i="19" s="1"/>
  <c r="I61" i="19" s="1"/>
  <c r="I62" i="19" s="1"/>
  <c r="A65" i="19"/>
  <c r="K53" i="19"/>
  <c r="K54" i="19" s="1"/>
  <c r="K55" i="19" s="1"/>
  <c r="K56" i="19" s="1"/>
  <c r="K57" i="19" s="1"/>
  <c r="K58" i="19" s="1"/>
  <c r="K59" i="19" s="1"/>
  <c r="K60" i="19" s="1"/>
  <c r="K61" i="19" s="1"/>
  <c r="K62" i="19" s="1"/>
  <c r="J53" i="19"/>
  <c r="J54" i="19" s="1"/>
  <c r="J55" i="19" s="1"/>
  <c r="J56" i="19" s="1"/>
  <c r="J57" i="19" s="1"/>
  <c r="J58" i="19" s="1"/>
  <c r="J59" i="19" s="1"/>
  <c r="J60" i="19" s="1"/>
  <c r="J61" i="19" s="1"/>
  <c r="J62" i="19" s="1"/>
  <c r="A108" i="19"/>
  <c r="B1744" i="8"/>
  <c r="C1745" i="8"/>
  <c r="L63" i="19"/>
  <c r="B75" i="19"/>
  <c r="K64" i="19"/>
  <c r="A76" i="19"/>
  <c r="B15" i="11" l="1"/>
  <c r="A14" i="11"/>
  <c r="N50" i="19"/>
  <c r="O50" i="19"/>
  <c r="M50" i="19"/>
  <c r="L62" i="19"/>
  <c r="O60" i="19"/>
  <c r="N60" i="19"/>
  <c r="M60" i="19"/>
  <c r="H25" i="9"/>
  <c r="E1546" i="9"/>
  <c r="E1394" i="9"/>
  <c r="E1363" i="9"/>
  <c r="E937" i="9"/>
  <c r="E1180" i="9"/>
  <c r="E815" i="9"/>
  <c r="E1699" i="9"/>
  <c r="E1425" i="9"/>
  <c r="E1576" i="9"/>
  <c r="E1241" i="9"/>
  <c r="E1119" i="9"/>
  <c r="E1088" i="9"/>
  <c r="E299" i="9"/>
  <c r="E664" i="9"/>
  <c r="E1729" i="9"/>
  <c r="E695" i="9"/>
  <c r="E268" i="9"/>
  <c r="E1515" i="9"/>
  <c r="E1302" i="9"/>
  <c r="E419" i="9"/>
  <c r="E450" i="9"/>
  <c r="E1607" i="9"/>
  <c r="E1485" i="9"/>
  <c r="E146" i="9"/>
  <c r="E723" i="9"/>
  <c r="E572" i="9"/>
  <c r="E845" i="9"/>
  <c r="E389" i="9"/>
  <c r="E1638" i="9"/>
  <c r="E1210" i="9"/>
  <c r="E1454" i="9"/>
  <c r="E907" i="9"/>
  <c r="E330" i="9"/>
  <c r="E1029" i="9"/>
  <c r="E1272" i="9"/>
  <c r="E1149" i="9"/>
  <c r="E54" i="9"/>
  <c r="E1060" i="9"/>
  <c r="E358" i="9"/>
  <c r="E998" i="9"/>
  <c r="E480" i="9"/>
  <c r="E1668" i="9"/>
  <c r="E1333" i="9"/>
  <c r="E754" i="9"/>
  <c r="E24" i="9"/>
  <c r="E238" i="9"/>
  <c r="E115" i="9"/>
  <c r="E177" i="9"/>
  <c r="E511" i="9"/>
  <c r="E633" i="9"/>
  <c r="E968" i="9"/>
  <c r="E603" i="9"/>
  <c r="E207" i="9"/>
  <c r="E85" i="9"/>
  <c r="E784" i="9"/>
  <c r="E542" i="9"/>
  <c r="E876" i="9"/>
  <c r="B84" i="19"/>
  <c r="L72" i="19"/>
  <c r="Q72" i="19"/>
  <c r="H72" i="19" s="1"/>
  <c r="L75" i="19"/>
  <c r="B87" i="19"/>
  <c r="J75" i="19"/>
  <c r="A87" i="19"/>
  <c r="I75" i="19"/>
  <c r="Q75" i="19"/>
  <c r="H75" i="19" s="1"/>
  <c r="R21" i="9"/>
  <c r="T9" i="9"/>
  <c r="U8" i="9" s="1"/>
  <c r="R10" i="9"/>
  <c r="A95" i="19"/>
  <c r="M7" i="19"/>
  <c r="N7" i="19"/>
  <c r="O7" i="19"/>
  <c r="N63" i="19"/>
  <c r="O63" i="19"/>
  <c r="M63" i="19"/>
  <c r="A120" i="19"/>
  <c r="A86" i="19"/>
  <c r="Q74" i="19"/>
  <c r="H74" i="19" s="1"/>
  <c r="L74" i="19"/>
  <c r="L73" i="19"/>
  <c r="A85" i="19"/>
  <c r="Q73" i="19"/>
  <c r="H73" i="19" s="1"/>
  <c r="T77" i="9"/>
  <c r="U76" i="9" s="1"/>
  <c r="R89" i="9"/>
  <c r="B1745" i="8"/>
  <c r="C1746" i="8"/>
  <c r="B98" i="19"/>
  <c r="L86" i="19"/>
  <c r="B1731" i="8"/>
  <c r="C1730" i="8"/>
  <c r="R100" i="9"/>
  <c r="T88" i="9"/>
  <c r="U87" i="9" s="1"/>
  <c r="T42" i="9"/>
  <c r="U41" i="9" s="1"/>
  <c r="R54" i="9"/>
  <c r="A82" i="19"/>
  <c r="I66" i="19"/>
  <c r="I67" i="19" s="1"/>
  <c r="I68" i="19" s="1"/>
  <c r="I69" i="19" s="1"/>
  <c r="I70" i="19" s="1"/>
  <c r="I71" i="19" s="1"/>
  <c r="I72" i="19" s="1"/>
  <c r="I73" i="19" s="1"/>
  <c r="I74" i="19" s="1"/>
  <c r="A78" i="19"/>
  <c r="A93" i="19"/>
  <c r="K65" i="19"/>
  <c r="K66" i="19" s="1"/>
  <c r="K67" i="19" s="1"/>
  <c r="K68" i="19" s="1"/>
  <c r="K69" i="19" s="1"/>
  <c r="K70" i="19" s="1"/>
  <c r="K71" i="19" s="1"/>
  <c r="J65" i="19"/>
  <c r="J66" i="19" s="1"/>
  <c r="J67" i="19" s="1"/>
  <c r="J68" i="19" s="1"/>
  <c r="J69" i="19" s="1"/>
  <c r="J70" i="19" s="1"/>
  <c r="J71" i="19" s="1"/>
  <c r="J72" i="19" s="1"/>
  <c r="J73" i="19" s="1"/>
  <c r="J74" i="19" s="1"/>
  <c r="I65" i="19"/>
  <c r="A77" i="19"/>
  <c r="B53" i="19"/>
  <c r="L41" i="19"/>
  <c r="A104" i="19"/>
  <c r="D1744" i="9"/>
  <c r="J76" i="19"/>
  <c r="I76" i="19"/>
  <c r="A88" i="19"/>
  <c r="S75" i="9"/>
  <c r="T63" i="9"/>
  <c r="U62" i="9" s="1"/>
  <c r="T31" i="9"/>
  <c r="U30" i="9" s="1"/>
  <c r="R43" i="9"/>
  <c r="M29" i="19"/>
  <c r="N29" i="19"/>
  <c r="O29" i="19"/>
  <c r="N61" i="19"/>
  <c r="O61" i="19"/>
  <c r="M61" i="19"/>
  <c r="A127" i="19"/>
  <c r="M18" i="19"/>
  <c r="O18" i="19"/>
  <c r="N18" i="19"/>
  <c r="L52" i="19"/>
  <c r="B64" i="19"/>
  <c r="A1746" i="9"/>
  <c r="B1745" i="9"/>
  <c r="C1745" i="9"/>
  <c r="F1745" i="9" s="1"/>
  <c r="B31" i="19"/>
  <c r="L19" i="19"/>
  <c r="B42" i="19"/>
  <c r="L30" i="19"/>
  <c r="T20" i="9"/>
  <c r="U19" i="9" s="1"/>
  <c r="R32" i="9"/>
  <c r="M40" i="19"/>
  <c r="N40" i="19"/>
  <c r="O40" i="19"/>
  <c r="R231" i="9"/>
  <c r="L8" i="19"/>
  <c r="B9" i="19"/>
  <c r="B20" i="19"/>
  <c r="B16" i="11" l="1"/>
  <c r="A15" i="11"/>
  <c r="K72" i="19"/>
  <c r="K73" i="19" s="1"/>
  <c r="K74" i="19" s="1"/>
  <c r="H26" i="9"/>
  <c r="E1211" i="9"/>
  <c r="E969" i="9"/>
  <c r="E1547" i="9"/>
  <c r="E1426" i="9"/>
  <c r="E1030" i="9"/>
  <c r="E1730" i="9"/>
  <c r="E1334" i="9"/>
  <c r="E1150" i="9"/>
  <c r="E1577" i="9"/>
  <c r="E300" i="9"/>
  <c r="E1089" i="9"/>
  <c r="E785" i="9"/>
  <c r="E1608" i="9"/>
  <c r="E1273" i="9"/>
  <c r="E999" i="9"/>
  <c r="E846" i="9"/>
  <c r="E634" i="9"/>
  <c r="E390" i="9"/>
  <c r="E1120" i="9"/>
  <c r="E331" i="9"/>
  <c r="E665" i="9"/>
  <c r="E696" i="9"/>
  <c r="E1669" i="9"/>
  <c r="E1700" i="9"/>
  <c r="E1639" i="9"/>
  <c r="E724" i="9"/>
  <c r="E755" i="9"/>
  <c r="E178" i="9"/>
  <c r="E1242" i="9"/>
  <c r="E877" i="9"/>
  <c r="E420" i="9"/>
  <c r="E86" i="9"/>
  <c r="E543" i="9"/>
  <c r="E359" i="9"/>
  <c r="E116" i="9"/>
  <c r="E1455" i="9"/>
  <c r="E512" i="9"/>
  <c r="E1364" i="9"/>
  <c r="E1486" i="9"/>
  <c r="E1303" i="9"/>
  <c r="E1061" i="9"/>
  <c r="E1516" i="9"/>
  <c r="E1181" i="9"/>
  <c r="E604" i="9"/>
  <c r="E1395" i="9"/>
  <c r="E451" i="9"/>
  <c r="E55" i="9"/>
  <c r="E481" i="9"/>
  <c r="E908" i="9"/>
  <c r="E208" i="9"/>
  <c r="E938" i="9"/>
  <c r="E25" i="9"/>
  <c r="E816" i="9"/>
  <c r="E573" i="9"/>
  <c r="E269" i="9"/>
  <c r="E239" i="9"/>
  <c r="E147" i="9"/>
  <c r="T71" i="19"/>
  <c r="O72" i="19"/>
  <c r="N62" i="19"/>
  <c r="O62" i="19"/>
  <c r="M62" i="19"/>
  <c r="N72" i="19"/>
  <c r="M72" i="19"/>
  <c r="B96" i="19"/>
  <c r="Q84" i="19"/>
  <c r="H84" i="19" s="1"/>
  <c r="L84" i="19"/>
  <c r="N8" i="19"/>
  <c r="M8" i="19"/>
  <c r="O8" i="19"/>
  <c r="O30" i="19"/>
  <c r="N30" i="19"/>
  <c r="M30" i="19"/>
  <c r="S87" i="9"/>
  <c r="T75" i="9"/>
  <c r="U74" i="9" s="1"/>
  <c r="A89" i="19"/>
  <c r="I77" i="19"/>
  <c r="J77" i="19"/>
  <c r="A94" i="19"/>
  <c r="B110" i="19"/>
  <c r="T73" i="19"/>
  <c r="O73" i="19"/>
  <c r="T72" i="19"/>
  <c r="A132" i="19"/>
  <c r="O75" i="19"/>
  <c r="B54" i="19"/>
  <c r="L42" i="19"/>
  <c r="A1747" i="9"/>
  <c r="C1746" i="9"/>
  <c r="F1746" i="9" s="1"/>
  <c r="B1746" i="9"/>
  <c r="R66" i="9"/>
  <c r="T54" i="9"/>
  <c r="U53" i="9" s="1"/>
  <c r="B1746" i="8"/>
  <c r="C1747" i="8"/>
  <c r="A97" i="19"/>
  <c r="L85" i="19"/>
  <c r="Q85" i="19"/>
  <c r="H85" i="19" s="1"/>
  <c r="A98" i="19"/>
  <c r="Q86" i="19"/>
  <c r="H86" i="19" s="1"/>
  <c r="R243" i="9"/>
  <c r="B76" i="19"/>
  <c r="L64" i="19"/>
  <c r="J78" i="19"/>
  <c r="J79" i="19" s="1"/>
  <c r="J80" i="19" s="1"/>
  <c r="J81" i="19" s="1"/>
  <c r="J82" i="19" s="1"/>
  <c r="J83" i="19" s="1"/>
  <c r="J84" i="19" s="1"/>
  <c r="J85" i="19" s="1"/>
  <c r="J86" i="19" s="1"/>
  <c r="I78" i="19"/>
  <c r="I79" i="19" s="1"/>
  <c r="I80" i="19" s="1"/>
  <c r="I81" i="19" s="1"/>
  <c r="I82" i="19" s="1"/>
  <c r="I83" i="19" s="1"/>
  <c r="I84" i="19" s="1"/>
  <c r="I85" i="19" s="1"/>
  <c r="I86" i="19" s="1"/>
  <c r="A90" i="19"/>
  <c r="N73" i="19"/>
  <c r="M73" i="19"/>
  <c r="J87" i="19"/>
  <c r="I87" i="19"/>
  <c r="A99" i="19"/>
  <c r="Q87" i="19"/>
  <c r="H87" i="19" s="1"/>
  <c r="K87" i="19" s="1"/>
  <c r="N19" i="19"/>
  <c r="M19" i="19"/>
  <c r="O19" i="19"/>
  <c r="M52" i="19"/>
  <c r="O52" i="19"/>
  <c r="N52" i="19"/>
  <c r="A116" i="19"/>
  <c r="A107" i="19"/>
  <c r="L31" i="19"/>
  <c r="B43" i="19"/>
  <c r="R112" i="9"/>
  <c r="T100" i="9"/>
  <c r="U99" i="9" s="1"/>
  <c r="R22" i="9"/>
  <c r="R11" i="9"/>
  <c r="T10" i="9"/>
  <c r="U9" i="9" s="1"/>
  <c r="B99" i="19"/>
  <c r="L87" i="19"/>
  <c r="T43" i="9"/>
  <c r="U42" i="9" s="1"/>
  <c r="R55" i="9"/>
  <c r="A100" i="19"/>
  <c r="J88" i="19"/>
  <c r="I88" i="19"/>
  <c r="C1729" i="8"/>
  <c r="B1730" i="8"/>
  <c r="T89" i="9"/>
  <c r="U88" i="9" s="1"/>
  <c r="R101" i="9"/>
  <c r="M74" i="19"/>
  <c r="N74" i="19"/>
  <c r="M75" i="19"/>
  <c r="N75" i="19"/>
  <c r="B32" i="19"/>
  <c r="L20" i="19"/>
  <c r="R44" i="9"/>
  <c r="T32" i="9"/>
  <c r="U31" i="9" s="1"/>
  <c r="E1745" i="9"/>
  <c r="A139" i="19"/>
  <c r="O41" i="19"/>
  <c r="M41" i="19"/>
  <c r="N41" i="19"/>
  <c r="T21" i="9"/>
  <c r="U20" i="9" s="1"/>
  <c r="R33" i="9"/>
  <c r="L9" i="19"/>
  <c r="B21" i="19"/>
  <c r="B10" i="19"/>
  <c r="D1745" i="9"/>
  <c r="L53" i="19"/>
  <c r="B65" i="19"/>
  <c r="A105" i="19"/>
  <c r="N86" i="19"/>
  <c r="M86" i="19"/>
  <c r="T74" i="19"/>
  <c r="O74" i="19"/>
  <c r="K75" i="19"/>
  <c r="B17" i="11" l="1"/>
  <c r="A16" i="11"/>
  <c r="N84" i="19"/>
  <c r="M84" i="19"/>
  <c r="O84" i="19"/>
  <c r="B108" i="19"/>
  <c r="L96" i="19"/>
  <c r="Q96" i="19"/>
  <c r="H96" i="19" s="1"/>
  <c r="H27" i="9"/>
  <c r="E1640" i="9"/>
  <c r="E1031" i="9"/>
  <c r="E332" i="9"/>
  <c r="E878" i="9"/>
  <c r="E817" i="9"/>
  <c r="E697" i="9"/>
  <c r="E574" i="9"/>
  <c r="E1427" i="9"/>
  <c r="E1578" i="9"/>
  <c r="E1243" i="9"/>
  <c r="E1212" i="9"/>
  <c r="E847" i="9"/>
  <c r="E1062" i="9"/>
  <c r="E360" i="9"/>
  <c r="E1487" i="9"/>
  <c r="E148" i="9"/>
  <c r="E1731" i="9"/>
  <c r="E1304" i="9"/>
  <c r="E270" i="9"/>
  <c r="E452" i="9"/>
  <c r="E87" i="9"/>
  <c r="E1335" i="9"/>
  <c r="E209" i="9"/>
  <c r="E544" i="9"/>
  <c r="E1548" i="9"/>
  <c r="E1396" i="9"/>
  <c r="E26" i="9"/>
  <c r="E1365" i="9"/>
  <c r="E786" i="9"/>
  <c r="E1274" i="9"/>
  <c r="E909" i="9"/>
  <c r="E1456" i="9"/>
  <c r="E1609" i="9"/>
  <c r="E1701" i="9"/>
  <c r="E1517" i="9"/>
  <c r="E970" i="9"/>
  <c r="E666" i="9"/>
  <c r="E56" i="9"/>
  <c r="E1121" i="9"/>
  <c r="E1670" i="9"/>
  <c r="E725" i="9"/>
  <c r="E421" i="9"/>
  <c r="E756" i="9"/>
  <c r="E482" i="9"/>
  <c r="E1090" i="9"/>
  <c r="E1151" i="9"/>
  <c r="E391" i="9"/>
  <c r="E301" i="9"/>
  <c r="E1182" i="9"/>
  <c r="E513" i="9"/>
  <c r="E179" i="9"/>
  <c r="E1000" i="9"/>
  <c r="E605" i="9"/>
  <c r="E939" i="9"/>
  <c r="E635" i="9"/>
  <c r="E240" i="9"/>
  <c r="E117" i="9"/>
  <c r="O9" i="19"/>
  <c r="N9" i="19"/>
  <c r="M9" i="19"/>
  <c r="A151" i="19"/>
  <c r="R67" i="9"/>
  <c r="T55" i="9"/>
  <c r="U54" i="9" s="1"/>
  <c r="T22" i="9"/>
  <c r="U21" i="9" s="1"/>
  <c r="R34" i="9"/>
  <c r="A128" i="19"/>
  <c r="N64" i="19"/>
  <c r="M64" i="19"/>
  <c r="O64" i="19"/>
  <c r="A110" i="19"/>
  <c r="Q98" i="19"/>
  <c r="H98" i="19" s="1"/>
  <c r="N42" i="19"/>
  <c r="M42" i="19"/>
  <c r="O42" i="19"/>
  <c r="A106" i="19"/>
  <c r="A119" i="19"/>
  <c r="B88" i="19"/>
  <c r="L76" i="19"/>
  <c r="Q76" i="19"/>
  <c r="H76" i="19" s="1"/>
  <c r="B66" i="19"/>
  <c r="L54" i="19"/>
  <c r="A117" i="19"/>
  <c r="B1729" i="8"/>
  <c r="C1728" i="8"/>
  <c r="T85" i="19"/>
  <c r="O85" i="19"/>
  <c r="T84" i="19"/>
  <c r="R78" i="9"/>
  <c r="T66" i="9"/>
  <c r="U65" i="9" s="1"/>
  <c r="L98" i="19"/>
  <c r="B77" i="19"/>
  <c r="L65" i="19"/>
  <c r="R56" i="9"/>
  <c r="T44" i="9"/>
  <c r="U43" i="9" s="1"/>
  <c r="R255" i="9"/>
  <c r="M85" i="19"/>
  <c r="N85" i="19"/>
  <c r="D1746" i="9"/>
  <c r="L110" i="19"/>
  <c r="B122" i="19"/>
  <c r="O53" i="19"/>
  <c r="N53" i="19"/>
  <c r="M53" i="19"/>
  <c r="O20" i="19"/>
  <c r="M20" i="19"/>
  <c r="N20" i="19"/>
  <c r="N87" i="19"/>
  <c r="M87" i="19"/>
  <c r="R124" i="9"/>
  <c r="T112" i="9"/>
  <c r="U111" i="9" s="1"/>
  <c r="L32" i="19"/>
  <c r="B44" i="19"/>
  <c r="L99" i="19"/>
  <c r="B111" i="19"/>
  <c r="L43" i="19"/>
  <c r="B55" i="19"/>
  <c r="O87" i="19"/>
  <c r="A102" i="19"/>
  <c r="T86" i="19"/>
  <c r="O86" i="19"/>
  <c r="E1746" i="9"/>
  <c r="A144" i="19"/>
  <c r="A101" i="19"/>
  <c r="I89" i="19"/>
  <c r="I90" i="19" s="1"/>
  <c r="I91" i="19" s="1"/>
  <c r="I92" i="19" s="1"/>
  <c r="I93" i="19" s="1"/>
  <c r="I94" i="19" s="1"/>
  <c r="I95" i="19" s="1"/>
  <c r="I96" i="19" s="1"/>
  <c r="I97" i="19" s="1"/>
  <c r="I98" i="19" s="1"/>
  <c r="J89" i="19"/>
  <c r="J90" i="19" s="1"/>
  <c r="J91" i="19" s="1"/>
  <c r="J92" i="19" s="1"/>
  <c r="J93" i="19" s="1"/>
  <c r="J94" i="19" s="1"/>
  <c r="J95" i="19" s="1"/>
  <c r="J96" i="19" s="1"/>
  <c r="J97" i="19" s="1"/>
  <c r="J98" i="19" s="1"/>
  <c r="B11" i="19"/>
  <c r="L10" i="19"/>
  <c r="B22" i="19"/>
  <c r="N31" i="19"/>
  <c r="O31" i="19"/>
  <c r="M31" i="19"/>
  <c r="J99" i="19"/>
  <c r="A111" i="19"/>
  <c r="I99" i="19"/>
  <c r="I100" i="19" s="1"/>
  <c r="Q99" i="19"/>
  <c r="H99" i="19" s="1"/>
  <c r="K99" i="19" s="1"/>
  <c r="A109" i="19"/>
  <c r="L97" i="19"/>
  <c r="Q97" i="19"/>
  <c r="H97" i="19" s="1"/>
  <c r="L21" i="19"/>
  <c r="B33" i="19"/>
  <c r="R45" i="9"/>
  <c r="T33" i="9"/>
  <c r="U32" i="9" s="1"/>
  <c r="R113" i="9"/>
  <c r="T101" i="9"/>
  <c r="U100" i="9" s="1"/>
  <c r="J100" i="19"/>
  <c r="A112" i="19"/>
  <c r="R12" i="9"/>
  <c r="T11" i="9"/>
  <c r="U10" i="9" s="1"/>
  <c r="R23" i="9"/>
  <c r="B1747" i="8"/>
  <c r="C1748" i="8"/>
  <c r="B1747" i="9"/>
  <c r="C1747" i="9"/>
  <c r="F1747" i="9" s="1"/>
  <c r="A1748" i="9"/>
  <c r="S99" i="9"/>
  <c r="T87" i="9"/>
  <c r="U86" i="9" s="1"/>
  <c r="B18" i="11" l="1"/>
  <c r="A17" i="11"/>
  <c r="O96" i="19"/>
  <c r="M96" i="19"/>
  <c r="N96" i="19"/>
  <c r="B120" i="19"/>
  <c r="Q108" i="19"/>
  <c r="H108" i="19" s="1"/>
  <c r="L108" i="19"/>
  <c r="H28" i="9"/>
  <c r="E1275" i="9"/>
  <c r="E1244" i="9"/>
  <c r="E1305" i="9"/>
  <c r="E210" i="9"/>
  <c r="E879" i="9"/>
  <c r="E606" i="9"/>
  <c r="E726" i="9"/>
  <c r="E1641" i="9"/>
  <c r="E1488" i="9"/>
  <c r="E392" i="9"/>
  <c r="E361" i="9"/>
  <c r="E57" i="9"/>
  <c r="E1518" i="9"/>
  <c r="E180" i="9"/>
  <c r="E422" i="9"/>
  <c r="E1032" i="9"/>
  <c r="E1579" i="9"/>
  <c r="E1063" i="9"/>
  <c r="E848" i="9"/>
  <c r="E1457" i="9"/>
  <c r="E1549" i="9"/>
  <c r="E1152" i="9"/>
  <c r="E667" i="9"/>
  <c r="E698" i="9"/>
  <c r="E757" i="9"/>
  <c r="E118" i="9"/>
  <c r="E453" i="9"/>
  <c r="E1702" i="9"/>
  <c r="E1213" i="9"/>
  <c r="E971" i="9"/>
  <c r="E1122" i="9"/>
  <c r="E88" i="9"/>
  <c r="E1183" i="9"/>
  <c r="E333" i="9"/>
  <c r="E27" i="9"/>
  <c r="E1732" i="9"/>
  <c r="E1336" i="9"/>
  <c r="E636" i="9"/>
  <c r="E1671" i="9"/>
  <c r="E1397" i="9"/>
  <c r="E1428" i="9"/>
  <c r="E1366" i="9"/>
  <c r="E1091" i="9"/>
  <c r="E787" i="9"/>
  <c r="E302" i="9"/>
  <c r="E818" i="9"/>
  <c r="E514" i="9"/>
  <c r="E1610" i="9"/>
  <c r="E271" i="9"/>
  <c r="E545" i="9"/>
  <c r="E483" i="9"/>
  <c r="E940" i="9"/>
  <c r="E241" i="9"/>
  <c r="E910" i="9"/>
  <c r="E1001" i="9"/>
  <c r="E575" i="9"/>
  <c r="E149" i="9"/>
  <c r="S111" i="9"/>
  <c r="T99" i="9"/>
  <c r="U98" i="9" s="1"/>
  <c r="M97" i="19"/>
  <c r="N97" i="19"/>
  <c r="T98" i="19"/>
  <c r="O98" i="19"/>
  <c r="T23" i="9"/>
  <c r="U22" i="9" s="1"/>
  <c r="R35" i="9"/>
  <c r="I101" i="19"/>
  <c r="A113" i="19"/>
  <c r="J101" i="19"/>
  <c r="B134" i="19"/>
  <c r="R267" i="9"/>
  <c r="N98" i="19"/>
  <c r="M98" i="19"/>
  <c r="B1728" i="8"/>
  <c r="C1727" i="8"/>
  <c r="N54" i="19"/>
  <c r="M54" i="19"/>
  <c r="O54" i="19"/>
  <c r="D1747" i="9"/>
  <c r="T113" i="9"/>
  <c r="U112" i="9" s="1"/>
  <c r="R125" i="9"/>
  <c r="B67" i="19"/>
  <c r="L55" i="19"/>
  <c r="N110" i="19"/>
  <c r="M110" i="19"/>
  <c r="B78" i="19"/>
  <c r="L66" i="19"/>
  <c r="A131" i="19"/>
  <c r="A140" i="19"/>
  <c r="B1748" i="9"/>
  <c r="A1749" i="9"/>
  <c r="C1748" i="9"/>
  <c r="F1748" i="9" s="1"/>
  <c r="R13" i="9"/>
  <c r="T12" i="9"/>
  <c r="U11" i="9" s="1"/>
  <c r="R24" i="9"/>
  <c r="A121" i="19"/>
  <c r="L109" i="19"/>
  <c r="Q109" i="19"/>
  <c r="H109" i="19" s="1"/>
  <c r="O43" i="19"/>
  <c r="N43" i="19"/>
  <c r="M43" i="19"/>
  <c r="R68" i="9"/>
  <c r="T56" i="9"/>
  <c r="U55" i="9" s="1"/>
  <c r="O76" i="19"/>
  <c r="K76" i="19"/>
  <c r="T75" i="19"/>
  <c r="A118" i="19"/>
  <c r="A122" i="19"/>
  <c r="L122" i="19" s="1"/>
  <c r="Q110" i="19"/>
  <c r="H110" i="19" s="1"/>
  <c r="R57" i="9"/>
  <c r="T45" i="9"/>
  <c r="U44" i="9" s="1"/>
  <c r="B34" i="19"/>
  <c r="L22" i="19"/>
  <c r="B123" i="19"/>
  <c r="L111" i="19"/>
  <c r="M65" i="19"/>
  <c r="N65" i="19"/>
  <c r="O65" i="19"/>
  <c r="M76" i="19"/>
  <c r="N76" i="19"/>
  <c r="R46" i="9"/>
  <c r="T34" i="9"/>
  <c r="U33" i="9" s="1"/>
  <c r="A163" i="19"/>
  <c r="B45" i="19"/>
  <c r="L33" i="19"/>
  <c r="N10" i="19"/>
  <c r="O10" i="19"/>
  <c r="M10" i="19"/>
  <c r="N99" i="19"/>
  <c r="M99" i="19"/>
  <c r="B89" i="19"/>
  <c r="L77" i="19"/>
  <c r="Q77" i="19"/>
  <c r="H77" i="19" s="1"/>
  <c r="T78" i="9"/>
  <c r="U77" i="9" s="1"/>
  <c r="R90" i="9"/>
  <c r="B100" i="19"/>
  <c r="L88" i="19"/>
  <c r="Q88" i="19"/>
  <c r="H88" i="19" s="1"/>
  <c r="E1747" i="9"/>
  <c r="A124" i="19"/>
  <c r="O21" i="19"/>
  <c r="N21" i="19"/>
  <c r="M21" i="19"/>
  <c r="L11" i="19"/>
  <c r="B23" i="19"/>
  <c r="A114" i="19"/>
  <c r="I102" i="19"/>
  <c r="I103" i="19" s="1"/>
  <c r="I104" i="19" s="1"/>
  <c r="I105" i="19" s="1"/>
  <c r="I106" i="19" s="1"/>
  <c r="I107" i="19" s="1"/>
  <c r="I108" i="19" s="1"/>
  <c r="I109" i="19" s="1"/>
  <c r="I110" i="19" s="1"/>
  <c r="J102" i="19"/>
  <c r="J103" i="19" s="1"/>
  <c r="J104" i="19" s="1"/>
  <c r="J105" i="19" s="1"/>
  <c r="J106" i="19" s="1"/>
  <c r="J107" i="19" s="1"/>
  <c r="J108" i="19" s="1"/>
  <c r="J109" i="19" s="1"/>
  <c r="J110" i="19" s="1"/>
  <c r="B56" i="19"/>
  <c r="L44" i="19"/>
  <c r="R136" i="9"/>
  <c r="T124" i="9"/>
  <c r="U123" i="9" s="1"/>
  <c r="O99" i="19"/>
  <c r="C1749" i="8"/>
  <c r="B1748" i="8"/>
  <c r="T97" i="19"/>
  <c r="O97" i="19"/>
  <c r="T96" i="19"/>
  <c r="J111" i="19"/>
  <c r="J112" i="19" s="1"/>
  <c r="A123" i="19"/>
  <c r="I111" i="19"/>
  <c r="I112" i="19" s="1"/>
  <c r="Q111" i="19"/>
  <c r="H111" i="19" s="1"/>
  <c r="A156" i="19"/>
  <c r="N32" i="19"/>
  <c r="O32" i="19"/>
  <c r="M32" i="19"/>
  <c r="A129" i="19"/>
  <c r="R79" i="9"/>
  <c r="T67" i="9"/>
  <c r="U66" i="9" s="1"/>
  <c r="B19" i="11" l="1"/>
  <c r="A18" i="11"/>
  <c r="N108" i="19"/>
  <c r="M108" i="19"/>
  <c r="O108" i="19"/>
  <c r="B132" i="19"/>
  <c r="Q120" i="19"/>
  <c r="H120" i="19" s="1"/>
  <c r="L120" i="19"/>
  <c r="H29" i="9"/>
  <c r="E1033" i="9"/>
  <c r="E546" i="9"/>
  <c r="E727" i="9"/>
  <c r="E1611" i="9"/>
  <c r="E1214" i="9"/>
  <c r="E454" i="9"/>
  <c r="E1489" i="9"/>
  <c r="E1153" i="9"/>
  <c r="E1672" i="9"/>
  <c r="E1276" i="9"/>
  <c r="E1337" i="9"/>
  <c r="E362" i="9"/>
  <c r="E911" i="9"/>
  <c r="E758" i="9"/>
  <c r="E1642" i="9"/>
  <c r="E849" i="9"/>
  <c r="E89" i="9"/>
  <c r="E1733" i="9"/>
  <c r="E1092" i="9"/>
  <c r="E1064" i="9"/>
  <c r="E515" i="9"/>
  <c r="E788" i="9"/>
  <c r="E1429" i="9"/>
  <c r="E58" i="9"/>
  <c r="E1123" i="9"/>
  <c r="E393" i="9"/>
  <c r="E484" i="9"/>
  <c r="E1398" i="9"/>
  <c r="E1306" i="9"/>
  <c r="E941" i="9"/>
  <c r="E668" i="9"/>
  <c r="E1184" i="9"/>
  <c r="E699" i="9"/>
  <c r="E28" i="9"/>
  <c r="E334" i="9"/>
  <c r="E1519" i="9"/>
  <c r="E1367" i="9"/>
  <c r="E303" i="9"/>
  <c r="E119" i="9"/>
  <c r="E1550" i="9"/>
  <c r="E1580" i="9"/>
  <c r="E1245" i="9"/>
  <c r="E150" i="9"/>
  <c r="E607" i="9"/>
  <c r="E1703" i="9"/>
  <c r="E242" i="9"/>
  <c r="E1458" i="9"/>
  <c r="E819" i="9"/>
  <c r="E576" i="9"/>
  <c r="E423" i="9"/>
  <c r="E1002" i="9"/>
  <c r="E637" i="9"/>
  <c r="E972" i="9"/>
  <c r="E880" i="9"/>
  <c r="E211" i="9"/>
  <c r="E272" i="9"/>
  <c r="E181" i="9"/>
  <c r="N122" i="19"/>
  <c r="M122" i="19"/>
  <c r="O111" i="19"/>
  <c r="B1749" i="8"/>
  <c r="C1750" i="8"/>
  <c r="N88" i="19"/>
  <c r="M88" i="19"/>
  <c r="T109" i="19"/>
  <c r="O109" i="19"/>
  <c r="T108" i="19"/>
  <c r="E1748" i="9"/>
  <c r="B90" i="19"/>
  <c r="L78" i="19"/>
  <c r="Q78" i="19"/>
  <c r="H78" i="19" s="1"/>
  <c r="T77" i="19" s="1"/>
  <c r="R279" i="9"/>
  <c r="R47" i="9"/>
  <c r="T35" i="9"/>
  <c r="U34" i="9" s="1"/>
  <c r="B112" i="19"/>
  <c r="L100" i="19"/>
  <c r="Q100" i="19"/>
  <c r="H100" i="19" s="1"/>
  <c r="T57" i="9"/>
  <c r="U56" i="9" s="1"/>
  <c r="R69" i="9"/>
  <c r="T68" i="9"/>
  <c r="U67" i="9" s="1"/>
  <c r="R80" i="9"/>
  <c r="D1748" i="9"/>
  <c r="A152" i="19"/>
  <c r="A135" i="19"/>
  <c r="I123" i="19"/>
  <c r="I124" i="19" s="1"/>
  <c r="J123" i="19"/>
  <c r="J124" i="19" s="1"/>
  <c r="Q123" i="19"/>
  <c r="H123" i="19" s="1"/>
  <c r="R102" i="9"/>
  <c r="T90" i="9"/>
  <c r="U89" i="9" s="1"/>
  <c r="A175" i="19"/>
  <c r="A130" i="19"/>
  <c r="N109" i="19"/>
  <c r="M109" i="19"/>
  <c r="B146" i="19"/>
  <c r="A126" i="19"/>
  <c r="T110" i="19"/>
  <c r="O110" i="19"/>
  <c r="A1750" i="9"/>
  <c r="B1749" i="9"/>
  <c r="C1749" i="9"/>
  <c r="F1749" i="9" s="1"/>
  <c r="N55" i="19"/>
  <c r="M55" i="19"/>
  <c r="O55" i="19"/>
  <c r="B1727" i="8"/>
  <c r="C1726" i="8"/>
  <c r="R148" i="9"/>
  <c r="T136" i="9"/>
  <c r="U135" i="9" s="1"/>
  <c r="L23" i="19"/>
  <c r="B35" i="19"/>
  <c r="A136" i="19"/>
  <c r="O77" i="19"/>
  <c r="K77" i="19"/>
  <c r="M111" i="19"/>
  <c r="N111" i="19"/>
  <c r="A133" i="19"/>
  <c r="L121" i="19"/>
  <c r="Q121" i="19"/>
  <c r="H121" i="19" s="1"/>
  <c r="L67" i="19"/>
  <c r="B79" i="19"/>
  <c r="A141" i="19"/>
  <c r="O44" i="19"/>
  <c r="N44" i="19"/>
  <c r="M44" i="19"/>
  <c r="N11" i="19"/>
  <c r="O11" i="19"/>
  <c r="M11" i="19"/>
  <c r="N77" i="19"/>
  <c r="M77" i="19"/>
  <c r="B135" i="19"/>
  <c r="L123" i="19"/>
  <c r="R36" i="9"/>
  <c r="T24" i="9"/>
  <c r="U23" i="9" s="1"/>
  <c r="A143" i="19"/>
  <c r="T125" i="9"/>
  <c r="U124" i="9" s="1"/>
  <c r="R137" i="9"/>
  <c r="A168" i="19"/>
  <c r="B68" i="19"/>
  <c r="L56" i="19"/>
  <c r="B101" i="19"/>
  <c r="L89" i="19"/>
  <c r="Q89" i="19"/>
  <c r="H89" i="19" s="1"/>
  <c r="O33" i="19"/>
  <c r="M33" i="19"/>
  <c r="N33" i="19"/>
  <c r="R58" i="9"/>
  <c r="T46" i="9"/>
  <c r="U45" i="9" s="1"/>
  <c r="O22" i="19"/>
  <c r="N22" i="19"/>
  <c r="M22" i="19"/>
  <c r="A134" i="19"/>
  <c r="Q122" i="19"/>
  <c r="H122" i="19" s="1"/>
  <c r="A125" i="19"/>
  <c r="J113" i="19"/>
  <c r="J114" i="19" s="1"/>
  <c r="J115" i="19" s="1"/>
  <c r="J116" i="19" s="1"/>
  <c r="J117" i="19" s="1"/>
  <c r="J118" i="19" s="1"/>
  <c r="J119" i="19" s="1"/>
  <c r="J120" i="19" s="1"/>
  <c r="J121" i="19" s="1"/>
  <c r="J122" i="19" s="1"/>
  <c r="I113" i="19"/>
  <c r="I114" i="19" s="1"/>
  <c r="I115" i="19" s="1"/>
  <c r="I116" i="19" s="1"/>
  <c r="I117" i="19" s="1"/>
  <c r="I118" i="19" s="1"/>
  <c r="I119" i="19" s="1"/>
  <c r="I120" i="19" s="1"/>
  <c r="I121" i="19" s="1"/>
  <c r="I122" i="19" s="1"/>
  <c r="R91" i="9"/>
  <c r="T79" i="9"/>
  <c r="U78" i="9" s="1"/>
  <c r="K111" i="19"/>
  <c r="O88" i="19"/>
  <c r="K88" i="19"/>
  <c r="T87" i="19"/>
  <c r="B57" i="19"/>
  <c r="L45" i="19"/>
  <c r="B46" i="19"/>
  <c r="L34" i="19"/>
  <c r="T76" i="19"/>
  <c r="R25" i="9"/>
  <c r="T13" i="9"/>
  <c r="U12" i="9" s="1"/>
  <c r="R14" i="9"/>
  <c r="N66" i="19"/>
  <c r="M66" i="19"/>
  <c r="O66" i="19"/>
  <c r="S123" i="9"/>
  <c r="T111" i="9"/>
  <c r="U110" i="9" s="1"/>
  <c r="B20" i="11" l="1"/>
  <c r="A19" i="11"/>
  <c r="H30" i="9"/>
  <c r="E1643" i="9"/>
  <c r="E881" i="9"/>
  <c r="E212" i="9"/>
  <c r="E728" i="9"/>
  <c r="E304" i="9"/>
  <c r="E424" i="9"/>
  <c r="E1490" i="9"/>
  <c r="E59" i="9"/>
  <c r="E394" i="9"/>
  <c r="E759" i="9"/>
  <c r="E1551" i="9"/>
  <c r="E1399" i="9"/>
  <c r="E1734" i="9"/>
  <c r="E1307" i="9"/>
  <c r="E912" i="9"/>
  <c r="E1520" i="9"/>
  <c r="E1185" i="9"/>
  <c r="E1459" i="9"/>
  <c r="E1246" i="9"/>
  <c r="E1673" i="9"/>
  <c r="E1612" i="9"/>
  <c r="E1277" i="9"/>
  <c r="E850" i="9"/>
  <c r="E1581" i="9"/>
  <c r="E1154" i="9"/>
  <c r="E789" i="9"/>
  <c r="E1124" i="9"/>
  <c r="E485" i="9"/>
  <c r="E29" i="9"/>
  <c r="E1704" i="9"/>
  <c r="E820" i="9"/>
  <c r="E1003" i="9"/>
  <c r="E1430" i="9"/>
  <c r="E1338" i="9"/>
  <c r="E1215" i="9"/>
  <c r="E973" i="9"/>
  <c r="E669" i="9"/>
  <c r="E455" i="9"/>
  <c r="E1065" i="9"/>
  <c r="E363" i="9"/>
  <c r="E700" i="9"/>
  <c r="E90" i="9"/>
  <c r="E1034" i="9"/>
  <c r="E1093" i="9"/>
  <c r="E335" i="9"/>
  <c r="E1368" i="9"/>
  <c r="E516" i="9"/>
  <c r="E120" i="9"/>
  <c r="E608" i="9"/>
  <c r="E577" i="9"/>
  <c r="E182" i="9"/>
  <c r="E547" i="9"/>
  <c r="E151" i="9"/>
  <c r="E273" i="9"/>
  <c r="E638" i="9"/>
  <c r="E942" i="9"/>
  <c r="E243" i="9"/>
  <c r="N120" i="19"/>
  <c r="M120" i="19"/>
  <c r="O120" i="19"/>
  <c r="B144" i="19"/>
  <c r="Q132" i="19"/>
  <c r="H132" i="19" s="1"/>
  <c r="L132" i="19"/>
  <c r="B69" i="19"/>
  <c r="L57" i="19"/>
  <c r="A146" i="19"/>
  <c r="Q134" i="19"/>
  <c r="H134" i="19" s="1"/>
  <c r="T121" i="19"/>
  <c r="O121" i="19"/>
  <c r="T120" i="19"/>
  <c r="B47" i="19"/>
  <c r="L35" i="19"/>
  <c r="L134" i="19"/>
  <c r="O123" i="19"/>
  <c r="O100" i="19"/>
  <c r="K100" i="19"/>
  <c r="T99" i="19"/>
  <c r="O78" i="19"/>
  <c r="K78" i="19"/>
  <c r="R26" i="9"/>
  <c r="T14" i="9"/>
  <c r="U13" i="9" s="1"/>
  <c r="M121" i="19"/>
  <c r="N121" i="19"/>
  <c r="N23" i="19"/>
  <c r="O23" i="19"/>
  <c r="M23" i="19"/>
  <c r="E1749" i="9"/>
  <c r="A164" i="19"/>
  <c r="M100" i="19"/>
  <c r="N100" i="19"/>
  <c r="N78" i="19"/>
  <c r="M78" i="19"/>
  <c r="B1750" i="8"/>
  <c r="C1751" i="8"/>
  <c r="O89" i="19"/>
  <c r="K89" i="19"/>
  <c r="A155" i="19"/>
  <c r="A153" i="19"/>
  <c r="A187" i="19"/>
  <c r="B124" i="19"/>
  <c r="L112" i="19"/>
  <c r="Q112" i="19"/>
  <c r="H112" i="19" s="1"/>
  <c r="B102" i="19"/>
  <c r="L90" i="19"/>
  <c r="Q90" i="19"/>
  <c r="H90" i="19" s="1"/>
  <c r="T89" i="19" s="1"/>
  <c r="T25" i="9"/>
  <c r="U24" i="9" s="1"/>
  <c r="R37" i="9"/>
  <c r="M89" i="19"/>
  <c r="N89" i="19"/>
  <c r="A180" i="19"/>
  <c r="R160" i="9"/>
  <c r="T148" i="9"/>
  <c r="U147" i="9" s="1"/>
  <c r="D1749" i="9"/>
  <c r="A147" i="19"/>
  <c r="I135" i="19"/>
  <c r="J135" i="19"/>
  <c r="Q135" i="19"/>
  <c r="H135" i="19" s="1"/>
  <c r="K135" i="19" s="1"/>
  <c r="T88" i="19"/>
  <c r="A137" i="19"/>
  <c r="I125" i="19"/>
  <c r="J125" i="19"/>
  <c r="B113" i="19"/>
  <c r="L101" i="19"/>
  <c r="Q101" i="19"/>
  <c r="H101" i="19" s="1"/>
  <c r="A145" i="19"/>
  <c r="L133" i="19"/>
  <c r="Q133" i="19"/>
  <c r="H133" i="19" s="1"/>
  <c r="B1726" i="8"/>
  <c r="C1725" i="8"/>
  <c r="A138" i="19"/>
  <c r="I126" i="19"/>
  <c r="I127" i="19" s="1"/>
  <c r="I128" i="19" s="1"/>
  <c r="I129" i="19" s="1"/>
  <c r="I130" i="19" s="1"/>
  <c r="I131" i="19" s="1"/>
  <c r="I132" i="19" s="1"/>
  <c r="I133" i="19" s="1"/>
  <c r="I134" i="19" s="1"/>
  <c r="J126" i="19"/>
  <c r="J127" i="19" s="1"/>
  <c r="J128" i="19" s="1"/>
  <c r="J129" i="19" s="1"/>
  <c r="J130" i="19" s="1"/>
  <c r="J131" i="19" s="1"/>
  <c r="J132" i="19" s="1"/>
  <c r="J133" i="19" s="1"/>
  <c r="J134" i="19" s="1"/>
  <c r="R92" i="9"/>
  <c r="T80" i="9"/>
  <c r="U79" i="9" s="1"/>
  <c r="N34" i="19"/>
  <c r="M34" i="19"/>
  <c r="O34" i="19"/>
  <c r="O56" i="19"/>
  <c r="N56" i="19"/>
  <c r="M56" i="19"/>
  <c r="T137" i="9"/>
  <c r="U136" i="9" s="1"/>
  <c r="R149" i="9"/>
  <c r="R48" i="9"/>
  <c r="T36" i="9"/>
  <c r="U35" i="9" s="1"/>
  <c r="B91" i="19"/>
  <c r="L79" i="19"/>
  <c r="Q79" i="19"/>
  <c r="H79" i="19" s="1"/>
  <c r="T78" i="19" s="1"/>
  <c r="A148" i="19"/>
  <c r="I136" i="19"/>
  <c r="J136" i="19"/>
  <c r="A1751" i="9"/>
  <c r="C1750" i="9"/>
  <c r="F1750" i="9" s="1"/>
  <c r="B1750" i="9"/>
  <c r="R59" i="9"/>
  <c r="T47" i="9"/>
  <c r="U46" i="9" s="1"/>
  <c r="S135" i="9"/>
  <c r="T123" i="9"/>
  <c r="U122" i="9" s="1"/>
  <c r="B58" i="19"/>
  <c r="L46" i="19"/>
  <c r="T122" i="19"/>
  <c r="O122" i="19"/>
  <c r="R70" i="9"/>
  <c r="T58" i="9"/>
  <c r="U57" i="9" s="1"/>
  <c r="L68" i="19"/>
  <c r="B80" i="19"/>
  <c r="N123" i="19"/>
  <c r="M123" i="19"/>
  <c r="M67" i="19"/>
  <c r="O67" i="19"/>
  <c r="N67" i="19"/>
  <c r="R114" i="9"/>
  <c r="T102" i="9"/>
  <c r="U101" i="9" s="1"/>
  <c r="R81" i="9"/>
  <c r="T69" i="9"/>
  <c r="U68" i="9" s="1"/>
  <c r="N45" i="19"/>
  <c r="M45" i="19"/>
  <c r="O45" i="19"/>
  <c r="R103" i="9"/>
  <c r="T91" i="9"/>
  <c r="U90" i="9" s="1"/>
  <c r="B147" i="19"/>
  <c r="L135" i="19"/>
  <c r="B158" i="19"/>
  <c r="L146" i="19"/>
  <c r="A142" i="19"/>
  <c r="K123" i="19"/>
  <c r="R291" i="9"/>
  <c r="B21" i="11" l="1"/>
  <c r="A20" i="11"/>
  <c r="M132" i="19"/>
  <c r="N132" i="19"/>
  <c r="O132" i="19"/>
  <c r="B156" i="19"/>
  <c r="L144" i="19"/>
  <c r="Q144" i="19"/>
  <c r="H144" i="19" s="1"/>
  <c r="O144" i="19" s="1"/>
  <c r="E1750" i="9"/>
  <c r="H31" i="9"/>
  <c r="E729" i="9"/>
  <c r="E486" i="9"/>
  <c r="E1705" i="9"/>
  <c r="E670" i="9"/>
  <c r="E1155" i="9"/>
  <c r="E395" i="9"/>
  <c r="E1674" i="9"/>
  <c r="E760" i="9"/>
  <c r="E305" i="9"/>
  <c r="E1582" i="9"/>
  <c r="E913" i="9"/>
  <c r="E1521" i="9"/>
  <c r="E30" i="9"/>
  <c r="E1431" i="9"/>
  <c r="E1735" i="9"/>
  <c r="E1460" i="9"/>
  <c r="E183" i="9"/>
  <c r="E1125" i="9"/>
  <c r="E1339" i="9"/>
  <c r="E1400" i="9"/>
  <c r="E1094" i="9"/>
  <c r="E1644" i="9"/>
  <c r="E60" i="9"/>
  <c r="E943" i="9"/>
  <c r="E548" i="9"/>
  <c r="E121" i="9"/>
  <c r="E790" i="9"/>
  <c r="E1186" i="9"/>
  <c r="E821" i="9"/>
  <c r="E1613" i="9"/>
  <c r="E1552" i="9"/>
  <c r="E1308" i="9"/>
  <c r="E1369" i="9"/>
  <c r="E364" i="9"/>
  <c r="E1216" i="9"/>
  <c r="E274" i="9"/>
  <c r="E1035" i="9"/>
  <c r="E1247" i="9"/>
  <c r="E1491" i="9"/>
  <c r="E1278" i="9"/>
  <c r="E578" i="9"/>
  <c r="E244" i="9"/>
  <c r="E213" i="9"/>
  <c r="E425" i="9"/>
  <c r="E882" i="9"/>
  <c r="E1004" i="9"/>
  <c r="E517" i="9"/>
  <c r="E851" i="9"/>
  <c r="E456" i="9"/>
  <c r="E639" i="9"/>
  <c r="E91" i="9"/>
  <c r="E609" i="9"/>
  <c r="E152" i="9"/>
  <c r="E974" i="9"/>
  <c r="R126" i="9"/>
  <c r="T114" i="9"/>
  <c r="U113" i="9" s="1"/>
  <c r="T48" i="9"/>
  <c r="U47" i="9" s="1"/>
  <c r="R60" i="9"/>
  <c r="C1724" i="8"/>
  <c r="B1725" i="8"/>
  <c r="O101" i="19"/>
  <c r="K101" i="19"/>
  <c r="R172" i="9"/>
  <c r="T160" i="9"/>
  <c r="U159" i="9" s="1"/>
  <c r="B136" i="19"/>
  <c r="L124" i="19"/>
  <c r="Q124" i="19"/>
  <c r="H124" i="19" s="1"/>
  <c r="A154" i="19"/>
  <c r="R115" i="9"/>
  <c r="T103" i="9"/>
  <c r="U102" i="9" s="1"/>
  <c r="T70" i="9"/>
  <c r="U69" i="9" s="1"/>
  <c r="R82" i="9"/>
  <c r="R71" i="9"/>
  <c r="T59" i="9"/>
  <c r="U58" i="9" s="1"/>
  <c r="R161" i="9"/>
  <c r="T149" i="9"/>
  <c r="U148" i="9" s="1"/>
  <c r="M101" i="19"/>
  <c r="N101" i="19"/>
  <c r="R49" i="9"/>
  <c r="T37" i="9"/>
  <c r="U36" i="9" s="1"/>
  <c r="M134" i="19"/>
  <c r="N134" i="19"/>
  <c r="N146" i="19"/>
  <c r="M146" i="19"/>
  <c r="R104" i="9"/>
  <c r="T92" i="9"/>
  <c r="U91" i="9" s="1"/>
  <c r="B125" i="19"/>
  <c r="L113" i="19"/>
  <c r="Q113" i="19"/>
  <c r="H113" i="19" s="1"/>
  <c r="T112" i="19" s="1"/>
  <c r="O135" i="19"/>
  <c r="A165" i="19"/>
  <c r="O35" i="19"/>
  <c r="M35" i="19"/>
  <c r="N35" i="19"/>
  <c r="T134" i="19"/>
  <c r="O134" i="19"/>
  <c r="R303" i="9"/>
  <c r="B170" i="19"/>
  <c r="D1750" i="9"/>
  <c r="A160" i="19"/>
  <c r="T133" i="19"/>
  <c r="O133" i="19"/>
  <c r="T132" i="19"/>
  <c r="O90" i="19"/>
  <c r="K90" i="19"/>
  <c r="B1751" i="8"/>
  <c r="C1752" i="8"/>
  <c r="B59" i="19"/>
  <c r="L47" i="19"/>
  <c r="A158" i="19"/>
  <c r="L158" i="19" s="1"/>
  <c r="Q146" i="19"/>
  <c r="H146" i="19" s="1"/>
  <c r="N46" i="19"/>
  <c r="O46" i="19"/>
  <c r="M46" i="19"/>
  <c r="O79" i="19"/>
  <c r="K79" i="19"/>
  <c r="N133" i="19"/>
  <c r="M133" i="19"/>
  <c r="M90" i="19"/>
  <c r="N90" i="19"/>
  <c r="A199" i="19"/>
  <c r="M135" i="19"/>
  <c r="N135" i="19"/>
  <c r="L58" i="19"/>
  <c r="B70" i="19"/>
  <c r="N79" i="19"/>
  <c r="M79" i="19"/>
  <c r="A157" i="19"/>
  <c r="L145" i="19"/>
  <c r="Q145" i="19"/>
  <c r="H145" i="19" s="1"/>
  <c r="I147" i="19"/>
  <c r="I148" i="19" s="1"/>
  <c r="A159" i="19"/>
  <c r="J147" i="19"/>
  <c r="J148" i="19" s="1"/>
  <c r="Q147" i="19"/>
  <c r="H147" i="19" s="1"/>
  <c r="K147" i="19" s="1"/>
  <c r="B114" i="19"/>
  <c r="L102" i="19"/>
  <c r="Q102" i="19"/>
  <c r="H102" i="19" s="1"/>
  <c r="A176" i="19"/>
  <c r="B159" i="19"/>
  <c r="L147" i="19"/>
  <c r="R93" i="9"/>
  <c r="T81" i="9"/>
  <c r="U80" i="9" s="1"/>
  <c r="B92" i="19"/>
  <c r="L80" i="19"/>
  <c r="Q80" i="19"/>
  <c r="H80" i="19" s="1"/>
  <c r="T79" i="19" s="1"/>
  <c r="B1751" i="9"/>
  <c r="A1752" i="9"/>
  <c r="C1751" i="9"/>
  <c r="F1751" i="9" s="1"/>
  <c r="B103" i="19"/>
  <c r="L91" i="19"/>
  <c r="Q91" i="19"/>
  <c r="H91" i="19" s="1"/>
  <c r="A192" i="19"/>
  <c r="O112" i="19"/>
  <c r="K112" i="19"/>
  <c r="T111" i="19"/>
  <c r="T100" i="19"/>
  <c r="N57" i="19"/>
  <c r="M57" i="19"/>
  <c r="O57" i="19"/>
  <c r="M68" i="19"/>
  <c r="O68" i="19"/>
  <c r="N68" i="19"/>
  <c r="S147" i="9"/>
  <c r="T135" i="9"/>
  <c r="U134" i="9" s="1"/>
  <c r="J138" i="19"/>
  <c r="J139" i="19" s="1"/>
  <c r="J140" i="19" s="1"/>
  <c r="J141" i="19" s="1"/>
  <c r="J142" i="19" s="1"/>
  <c r="J143" i="19" s="1"/>
  <c r="J144" i="19" s="1"/>
  <c r="J145" i="19" s="1"/>
  <c r="J146" i="19" s="1"/>
  <c r="A150" i="19"/>
  <c r="I138" i="19"/>
  <c r="I139" i="19" s="1"/>
  <c r="I140" i="19" s="1"/>
  <c r="I141" i="19" s="1"/>
  <c r="I142" i="19" s="1"/>
  <c r="I143" i="19" s="1"/>
  <c r="I144" i="19" s="1"/>
  <c r="I145" i="19" s="1"/>
  <c r="I146" i="19" s="1"/>
  <c r="I137" i="19"/>
  <c r="J137" i="19"/>
  <c r="A149" i="19"/>
  <c r="M112" i="19"/>
  <c r="N112" i="19"/>
  <c r="A167" i="19"/>
  <c r="T26" i="9"/>
  <c r="U25" i="9" s="1"/>
  <c r="R38" i="9"/>
  <c r="B81" i="19"/>
  <c r="L69" i="19"/>
  <c r="B22" i="11" l="1"/>
  <c r="A21" i="11"/>
  <c r="M144" i="19"/>
  <c r="N144" i="19"/>
  <c r="B168" i="19"/>
  <c r="Q156" i="19"/>
  <c r="H156" i="19" s="1"/>
  <c r="L156" i="19"/>
  <c r="H32" i="9"/>
  <c r="E1706" i="9"/>
  <c r="E761" i="9"/>
  <c r="E1736" i="9"/>
  <c r="E1340" i="9"/>
  <c r="E671" i="9"/>
  <c r="E1126" i="9"/>
  <c r="E822" i="9"/>
  <c r="E457" i="9"/>
  <c r="E1522" i="9"/>
  <c r="E1187" i="9"/>
  <c r="E1156" i="9"/>
  <c r="E791" i="9"/>
  <c r="E396" i="9"/>
  <c r="E1675" i="9"/>
  <c r="E518" i="9"/>
  <c r="E944" i="9"/>
  <c r="E1217" i="9"/>
  <c r="E1248" i="9"/>
  <c r="E92" i="9"/>
  <c r="E1036" i="9"/>
  <c r="E1095" i="9"/>
  <c r="E1279" i="9"/>
  <c r="E31" i="9"/>
  <c r="E275" i="9"/>
  <c r="E1645" i="9"/>
  <c r="E1370" i="9"/>
  <c r="E1492" i="9"/>
  <c r="E1309" i="9"/>
  <c r="E730" i="9"/>
  <c r="E1401" i="9"/>
  <c r="E122" i="9"/>
  <c r="E1553" i="9"/>
  <c r="E1461" i="9"/>
  <c r="E610" i="9"/>
  <c r="E426" i="9"/>
  <c r="E1614" i="9"/>
  <c r="E306" i="9"/>
  <c r="E365" i="9"/>
  <c r="E184" i="9"/>
  <c r="E1005" i="9"/>
  <c r="E487" i="9"/>
  <c r="E1583" i="9"/>
  <c r="E579" i="9"/>
  <c r="E153" i="9"/>
  <c r="E883" i="9"/>
  <c r="E852" i="9"/>
  <c r="E640" i="9"/>
  <c r="E549" i="9"/>
  <c r="E975" i="9"/>
  <c r="E214" i="9"/>
  <c r="E914" i="9"/>
  <c r="E245" i="9"/>
  <c r="E61" i="9"/>
  <c r="E1751" i="9"/>
  <c r="N158" i="19"/>
  <c r="M158" i="19"/>
  <c r="R50" i="9"/>
  <c r="T38" i="9"/>
  <c r="U37" i="9" s="1"/>
  <c r="B115" i="19"/>
  <c r="L103" i="19"/>
  <c r="Q103" i="19"/>
  <c r="H103" i="19" s="1"/>
  <c r="T102" i="19" s="1"/>
  <c r="L92" i="19"/>
  <c r="B104" i="19"/>
  <c r="Q92" i="19"/>
  <c r="H92" i="19" s="1"/>
  <c r="T91" i="19" s="1"/>
  <c r="J159" i="19"/>
  <c r="A171" i="19"/>
  <c r="I159" i="19"/>
  <c r="Q159" i="19"/>
  <c r="H159" i="19" s="1"/>
  <c r="K159" i="19" s="1"/>
  <c r="B137" i="19"/>
  <c r="L125" i="19"/>
  <c r="Q125" i="19"/>
  <c r="H125" i="19" s="1"/>
  <c r="R61" i="9"/>
  <c r="T49" i="9"/>
  <c r="U48" i="9" s="1"/>
  <c r="O124" i="19"/>
  <c r="K124" i="19"/>
  <c r="T123" i="19"/>
  <c r="A162" i="19"/>
  <c r="A188" i="19"/>
  <c r="A211" i="19"/>
  <c r="J160" i="19"/>
  <c r="A172" i="19"/>
  <c r="I160" i="19"/>
  <c r="A177" i="19"/>
  <c r="M124" i="19"/>
  <c r="N124" i="19"/>
  <c r="B1724" i="8"/>
  <c r="C1723" i="8"/>
  <c r="B1752" i="9"/>
  <c r="A1753" i="9"/>
  <c r="C1752" i="9"/>
  <c r="F1752" i="9" s="1"/>
  <c r="T93" i="9"/>
  <c r="U92" i="9" s="1"/>
  <c r="R105" i="9"/>
  <c r="O102" i="19"/>
  <c r="K102" i="19"/>
  <c r="B82" i="19"/>
  <c r="L70" i="19"/>
  <c r="N47" i="19"/>
  <c r="O47" i="19"/>
  <c r="M47" i="19"/>
  <c r="R116" i="9"/>
  <c r="T104" i="9"/>
  <c r="U103" i="9" s="1"/>
  <c r="R127" i="9"/>
  <c r="T115" i="9"/>
  <c r="U114" i="9" s="1"/>
  <c r="B148" i="19"/>
  <c r="L136" i="19"/>
  <c r="Q136" i="19"/>
  <c r="H136" i="19" s="1"/>
  <c r="R72" i="9"/>
  <c r="T60" i="9"/>
  <c r="U59" i="9" s="1"/>
  <c r="N147" i="19"/>
  <c r="M147" i="19"/>
  <c r="N102" i="19"/>
  <c r="M102" i="19"/>
  <c r="T145" i="19"/>
  <c r="O145" i="19"/>
  <c r="T144" i="19"/>
  <c r="N58" i="19"/>
  <c r="O58" i="19"/>
  <c r="M58" i="19"/>
  <c r="B71" i="19"/>
  <c r="L59" i="19"/>
  <c r="A161" i="19"/>
  <c r="I149" i="19"/>
  <c r="I150" i="19" s="1"/>
  <c r="I151" i="19" s="1"/>
  <c r="I152" i="19" s="1"/>
  <c r="I153" i="19" s="1"/>
  <c r="I154" i="19" s="1"/>
  <c r="I155" i="19" s="1"/>
  <c r="I156" i="19" s="1"/>
  <c r="I157" i="19" s="1"/>
  <c r="I158" i="19" s="1"/>
  <c r="J149" i="19"/>
  <c r="J150" i="19" s="1"/>
  <c r="J151" i="19" s="1"/>
  <c r="J152" i="19" s="1"/>
  <c r="J153" i="19" s="1"/>
  <c r="J154" i="19" s="1"/>
  <c r="J155" i="19" s="1"/>
  <c r="J156" i="19" s="1"/>
  <c r="J157" i="19" s="1"/>
  <c r="J158" i="19" s="1"/>
  <c r="S159" i="9"/>
  <c r="T147" i="9"/>
  <c r="U146" i="9" s="1"/>
  <c r="B171" i="19"/>
  <c r="L159" i="19"/>
  <c r="B126" i="19"/>
  <c r="L114" i="19"/>
  <c r="Q114" i="19"/>
  <c r="H114" i="19" s="1"/>
  <c r="T113" i="19" s="1"/>
  <c r="C1753" i="8"/>
  <c r="B1752" i="8"/>
  <c r="R173" i="9"/>
  <c r="T161" i="9"/>
  <c r="U160" i="9" s="1"/>
  <c r="R184" i="9"/>
  <c r="T172" i="9"/>
  <c r="U171" i="9" s="1"/>
  <c r="A204" i="19"/>
  <c r="D1751" i="9"/>
  <c r="N145" i="19"/>
  <c r="M145" i="19"/>
  <c r="B182" i="19"/>
  <c r="R138" i="9"/>
  <c r="T126" i="9"/>
  <c r="U125" i="9" s="1"/>
  <c r="O69" i="19"/>
  <c r="M69" i="19"/>
  <c r="N69" i="19"/>
  <c r="A179" i="19"/>
  <c r="O91" i="19"/>
  <c r="K91" i="19"/>
  <c r="O80" i="19"/>
  <c r="K80" i="19"/>
  <c r="O147" i="19"/>
  <c r="T146" i="19"/>
  <c r="O146" i="19"/>
  <c r="O113" i="19"/>
  <c r="K113" i="19"/>
  <c r="T71" i="9"/>
  <c r="U70" i="9" s="1"/>
  <c r="R83" i="9"/>
  <c r="B93" i="19"/>
  <c r="L81" i="19"/>
  <c r="Q81" i="19"/>
  <c r="H81" i="19" s="1"/>
  <c r="T80" i="19" s="1"/>
  <c r="N91" i="19"/>
  <c r="M91" i="19"/>
  <c r="N80" i="19"/>
  <c r="M80" i="19"/>
  <c r="A169" i="19"/>
  <c r="L157" i="19"/>
  <c r="Q157" i="19"/>
  <c r="H157" i="19" s="1"/>
  <c r="A170" i="19"/>
  <c r="L170" i="19" s="1"/>
  <c r="Q158" i="19"/>
  <c r="H158" i="19" s="1"/>
  <c r="T90" i="19"/>
  <c r="R315" i="9"/>
  <c r="N113" i="19"/>
  <c r="M113" i="19"/>
  <c r="R94" i="9"/>
  <c r="T82" i="9"/>
  <c r="U81" i="9" s="1"/>
  <c r="A166" i="19"/>
  <c r="T101" i="19"/>
  <c r="B23" i="11" l="1"/>
  <c r="A22" i="11"/>
  <c r="E1584" i="9"/>
  <c r="E1249" i="9"/>
  <c r="E1096" i="9"/>
  <c r="E307" i="9"/>
  <c r="E1371" i="9"/>
  <c r="E672" i="9"/>
  <c r="E62" i="9"/>
  <c r="E1462" i="9"/>
  <c r="E1523" i="9"/>
  <c r="E1402" i="9"/>
  <c r="E1310" i="9"/>
  <c r="E792" i="9"/>
  <c r="E1006" i="9"/>
  <c r="E945" i="9"/>
  <c r="E580" i="9"/>
  <c r="E1037" i="9"/>
  <c r="E1157" i="9"/>
  <c r="E366" i="9"/>
  <c r="E1676" i="9"/>
  <c r="E1218" i="9"/>
  <c r="E154" i="9"/>
  <c r="E1615" i="9"/>
  <c r="E731" i="9"/>
  <c r="E853" i="9"/>
  <c r="E1737" i="9"/>
  <c r="E884" i="9"/>
  <c r="E215" i="9"/>
  <c r="E641" i="9"/>
  <c r="E519" i="9"/>
  <c r="E427" i="9"/>
  <c r="E123" i="9"/>
  <c r="E488" i="9"/>
  <c r="E276" i="9"/>
  <c r="N156" i="19"/>
  <c r="M156" i="19"/>
  <c r="O156" i="19"/>
  <c r="B180" i="19"/>
  <c r="L168" i="19"/>
  <c r="Q168" i="19"/>
  <c r="H168" i="19" s="1"/>
  <c r="A178" i="19"/>
  <c r="M81" i="19"/>
  <c r="N81" i="19"/>
  <c r="B183" i="19"/>
  <c r="L171" i="19"/>
  <c r="N59" i="19"/>
  <c r="O59" i="19"/>
  <c r="M59" i="19"/>
  <c r="B160" i="19"/>
  <c r="L148" i="19"/>
  <c r="Q148" i="19"/>
  <c r="H148" i="19" s="1"/>
  <c r="N70" i="19"/>
  <c r="O70" i="19"/>
  <c r="M70" i="19"/>
  <c r="B127" i="19"/>
  <c r="L115" i="19"/>
  <c r="Q115" i="19"/>
  <c r="H115" i="19" s="1"/>
  <c r="T114" i="19" s="1"/>
  <c r="T158" i="19"/>
  <c r="O158" i="19"/>
  <c r="B105" i="19"/>
  <c r="L93" i="19"/>
  <c r="Q93" i="19"/>
  <c r="H93" i="19" s="1"/>
  <c r="T92" i="19" s="1"/>
  <c r="R185" i="9"/>
  <c r="T173" i="9"/>
  <c r="U172" i="9" s="1"/>
  <c r="B83" i="19"/>
  <c r="L71" i="19"/>
  <c r="B94" i="19"/>
  <c r="L82" i="19"/>
  <c r="Q82" i="19"/>
  <c r="H82" i="19" s="1"/>
  <c r="T81" i="19" s="1"/>
  <c r="E1752" i="9"/>
  <c r="I171" i="19"/>
  <c r="I172" i="19" s="1"/>
  <c r="J171" i="19"/>
  <c r="J172" i="19" s="1"/>
  <c r="A183" i="19"/>
  <c r="Q171" i="19"/>
  <c r="H171" i="19" s="1"/>
  <c r="K171" i="19" s="1"/>
  <c r="T94" i="9"/>
  <c r="U93" i="9" s="1"/>
  <c r="R106" i="9"/>
  <c r="A181" i="19"/>
  <c r="L169" i="19"/>
  <c r="Q169" i="19"/>
  <c r="H169" i="19" s="1"/>
  <c r="R95" i="9"/>
  <c r="T83" i="9"/>
  <c r="U82" i="9" s="1"/>
  <c r="T138" i="9"/>
  <c r="U137" i="9" s="1"/>
  <c r="R150" i="9"/>
  <c r="S171" i="9"/>
  <c r="T159" i="9"/>
  <c r="U158" i="9" s="1"/>
  <c r="T127" i="9"/>
  <c r="U126" i="9" s="1"/>
  <c r="R139" i="9"/>
  <c r="A1754" i="9"/>
  <c r="B1753" i="9"/>
  <c r="C1753" i="9"/>
  <c r="F1753" i="9" s="1"/>
  <c r="A184" i="19"/>
  <c r="T61" i="9"/>
  <c r="U60" i="9" s="1"/>
  <c r="R73" i="9"/>
  <c r="R62" i="9"/>
  <c r="T50" i="9"/>
  <c r="U49" i="9" s="1"/>
  <c r="N170" i="19"/>
  <c r="M170" i="19"/>
  <c r="B1753" i="8"/>
  <c r="C1754" i="8"/>
  <c r="O125" i="19"/>
  <c r="K125" i="19"/>
  <c r="O92" i="19"/>
  <c r="K92" i="19"/>
  <c r="A182" i="19"/>
  <c r="Q170" i="19"/>
  <c r="H170" i="19" s="1"/>
  <c r="B194" i="19"/>
  <c r="A216" i="19"/>
  <c r="O114" i="19"/>
  <c r="K114" i="19"/>
  <c r="R128" i="9"/>
  <c r="T116" i="9"/>
  <c r="U115" i="9" s="1"/>
  <c r="A200" i="19"/>
  <c r="A174" i="19"/>
  <c r="N125" i="19"/>
  <c r="M125" i="19"/>
  <c r="L104" i="19"/>
  <c r="B116" i="19"/>
  <c r="Q104" i="19"/>
  <c r="H104" i="19" s="1"/>
  <c r="T103" i="19" s="1"/>
  <c r="A191" i="19"/>
  <c r="N114" i="19"/>
  <c r="M114" i="19"/>
  <c r="R84" i="9"/>
  <c r="T72" i="9"/>
  <c r="U71" i="9" s="1"/>
  <c r="T105" i="9"/>
  <c r="U104" i="9" s="1"/>
  <c r="R117" i="9"/>
  <c r="B149" i="19"/>
  <c r="L137" i="19"/>
  <c r="Q137" i="19"/>
  <c r="H137" i="19" s="1"/>
  <c r="T136" i="19" s="1"/>
  <c r="M92" i="19"/>
  <c r="N92" i="19"/>
  <c r="R327" i="9"/>
  <c r="O157" i="19"/>
  <c r="T157" i="19"/>
  <c r="T156" i="19"/>
  <c r="B138" i="19"/>
  <c r="L126" i="19"/>
  <c r="Q126" i="19"/>
  <c r="H126" i="19" s="1"/>
  <c r="T125" i="19" s="1"/>
  <c r="O136" i="19"/>
  <c r="K136" i="19"/>
  <c r="T135" i="19"/>
  <c r="B1723" i="8"/>
  <c r="C1722" i="8"/>
  <c r="A189" i="19"/>
  <c r="O103" i="19"/>
  <c r="K103" i="19"/>
  <c r="N157" i="19"/>
  <c r="M157" i="19"/>
  <c r="O81" i="19"/>
  <c r="K81" i="19"/>
  <c r="R196" i="9"/>
  <c r="T184" i="9"/>
  <c r="U183" i="9" s="1"/>
  <c r="N159" i="19"/>
  <c r="M159" i="19"/>
  <c r="A173" i="19"/>
  <c r="I161" i="19"/>
  <c r="I162" i="19" s="1"/>
  <c r="I163" i="19" s="1"/>
  <c r="I164" i="19" s="1"/>
  <c r="I165" i="19" s="1"/>
  <c r="I166" i="19" s="1"/>
  <c r="I167" i="19" s="1"/>
  <c r="I168" i="19" s="1"/>
  <c r="I169" i="19" s="1"/>
  <c r="I170" i="19" s="1"/>
  <c r="J161" i="19"/>
  <c r="J162" i="19" s="1"/>
  <c r="J163" i="19" s="1"/>
  <c r="J164" i="19" s="1"/>
  <c r="J165" i="19" s="1"/>
  <c r="J166" i="19" s="1"/>
  <c r="J167" i="19" s="1"/>
  <c r="J168" i="19" s="1"/>
  <c r="J169" i="19" s="1"/>
  <c r="J170" i="19" s="1"/>
  <c r="N136" i="19"/>
  <c r="M136" i="19"/>
  <c r="D1752" i="9"/>
  <c r="A223" i="19"/>
  <c r="T124" i="19"/>
  <c r="O159" i="19"/>
  <c r="N103" i="19"/>
  <c r="M103" i="19"/>
  <c r="B24" i="11" l="1"/>
  <c r="A23" i="11"/>
  <c r="O168" i="19"/>
  <c r="N168" i="19"/>
  <c r="M168" i="19"/>
  <c r="B192" i="19"/>
  <c r="Q180" i="19"/>
  <c r="H180" i="19" s="1"/>
  <c r="L180" i="19"/>
  <c r="R129" i="9"/>
  <c r="T117" i="9"/>
  <c r="U116" i="9" s="1"/>
  <c r="O170" i="19"/>
  <c r="T170" i="19"/>
  <c r="R85" i="9"/>
  <c r="T73" i="9"/>
  <c r="U72" i="9" s="1"/>
  <c r="E1753" i="9"/>
  <c r="M169" i="19"/>
  <c r="N169" i="19"/>
  <c r="J183" i="19"/>
  <c r="I183" i="19"/>
  <c r="A195" i="19"/>
  <c r="Q183" i="19"/>
  <c r="H183" i="19" s="1"/>
  <c r="B95" i="19"/>
  <c r="L83" i="19"/>
  <c r="Q83" i="19"/>
  <c r="H83" i="19" s="1"/>
  <c r="T82" i="19" s="1"/>
  <c r="O148" i="19"/>
  <c r="K148" i="19"/>
  <c r="T147" i="19"/>
  <c r="D1753" i="9"/>
  <c r="N148" i="19"/>
  <c r="M148" i="19"/>
  <c r="R339" i="9"/>
  <c r="A203" i="19"/>
  <c r="B1754" i="8"/>
  <c r="C1755" i="8"/>
  <c r="R162" i="9"/>
  <c r="T150" i="9"/>
  <c r="U149" i="9" s="1"/>
  <c r="R197" i="9"/>
  <c r="T185" i="9"/>
  <c r="U184" i="9" s="1"/>
  <c r="O115" i="19"/>
  <c r="K115" i="19"/>
  <c r="B172" i="19"/>
  <c r="L160" i="19"/>
  <c r="Q160" i="19"/>
  <c r="H160" i="19" s="1"/>
  <c r="A235" i="19"/>
  <c r="I173" i="19"/>
  <c r="I174" i="19" s="1"/>
  <c r="I175" i="19" s="1"/>
  <c r="I176" i="19" s="1"/>
  <c r="I177" i="19" s="1"/>
  <c r="I178" i="19" s="1"/>
  <c r="I179" i="19" s="1"/>
  <c r="I180" i="19" s="1"/>
  <c r="I181" i="19" s="1"/>
  <c r="I182" i="19" s="1"/>
  <c r="A185" i="19"/>
  <c r="J173" i="19"/>
  <c r="O126" i="19"/>
  <c r="K126" i="19"/>
  <c r="T84" i="9"/>
  <c r="U83" i="9" s="1"/>
  <c r="R96" i="9"/>
  <c r="O104" i="19"/>
  <c r="K104" i="19"/>
  <c r="R140" i="9"/>
  <c r="T128" i="9"/>
  <c r="U127" i="9" s="1"/>
  <c r="A194" i="19"/>
  <c r="Q182" i="19"/>
  <c r="H182" i="19" s="1"/>
  <c r="A1755" i="9"/>
  <c r="C1754" i="9"/>
  <c r="F1754" i="9" s="1"/>
  <c r="B1754" i="9"/>
  <c r="A193" i="19"/>
  <c r="L181" i="19"/>
  <c r="Q181" i="19"/>
  <c r="H181" i="19" s="1"/>
  <c r="N115" i="19"/>
  <c r="M115" i="19"/>
  <c r="A201" i="19"/>
  <c r="M126" i="19"/>
  <c r="N126" i="19"/>
  <c r="L116" i="19"/>
  <c r="B128" i="19"/>
  <c r="Q116" i="19"/>
  <c r="H116" i="19" s="1"/>
  <c r="A186" i="19"/>
  <c r="J174" i="19"/>
  <c r="J175" i="19" s="1"/>
  <c r="J176" i="19" s="1"/>
  <c r="J177" i="19" s="1"/>
  <c r="A228" i="19"/>
  <c r="T139" i="9"/>
  <c r="U138" i="9" s="1"/>
  <c r="R151" i="9"/>
  <c r="R118" i="9"/>
  <c r="T106" i="9"/>
  <c r="U105" i="9" s="1"/>
  <c r="O82" i="19"/>
  <c r="K82" i="19"/>
  <c r="B139" i="19"/>
  <c r="L127" i="19"/>
  <c r="Q127" i="19"/>
  <c r="H127" i="19" s="1"/>
  <c r="B1722" i="8"/>
  <c r="C1721" i="8"/>
  <c r="L138" i="19"/>
  <c r="B150" i="19"/>
  <c r="Q138" i="19"/>
  <c r="H138" i="19" s="1"/>
  <c r="T137" i="19" s="1"/>
  <c r="O137" i="19"/>
  <c r="K137" i="19"/>
  <c r="M104" i="19"/>
  <c r="N104" i="19"/>
  <c r="L182" i="19"/>
  <c r="J184" i="19"/>
  <c r="A196" i="19"/>
  <c r="I184" i="19"/>
  <c r="R107" i="9"/>
  <c r="T95" i="9"/>
  <c r="U94" i="9" s="1"/>
  <c r="N82" i="19"/>
  <c r="M82" i="19"/>
  <c r="O93" i="19"/>
  <c r="K93" i="19"/>
  <c r="M137" i="19"/>
  <c r="N137" i="19"/>
  <c r="B206" i="19"/>
  <c r="L194" i="19"/>
  <c r="B106" i="19"/>
  <c r="L94" i="19"/>
  <c r="Q94" i="19"/>
  <c r="H94" i="19" s="1"/>
  <c r="N93" i="19"/>
  <c r="M93" i="19"/>
  <c r="N171" i="19"/>
  <c r="M171" i="19"/>
  <c r="J178" i="19"/>
  <c r="J179" i="19" s="1"/>
  <c r="J180" i="19" s="1"/>
  <c r="J181" i="19" s="1"/>
  <c r="J182" i="19" s="1"/>
  <c r="A190" i="19"/>
  <c r="R208" i="9"/>
  <c r="T196" i="9"/>
  <c r="U195" i="9" s="1"/>
  <c r="B161" i="19"/>
  <c r="L149" i="19"/>
  <c r="Q149" i="19"/>
  <c r="H149" i="19" s="1"/>
  <c r="T148" i="19" s="1"/>
  <c r="A212" i="19"/>
  <c r="R74" i="9"/>
  <c r="T62" i="9"/>
  <c r="U61" i="9" s="1"/>
  <c r="S183" i="9"/>
  <c r="T171" i="9"/>
  <c r="U170" i="9" s="1"/>
  <c r="T169" i="19"/>
  <c r="O169" i="19"/>
  <c r="T168" i="19"/>
  <c r="O171" i="19"/>
  <c r="N71" i="19"/>
  <c r="M71" i="19"/>
  <c r="O71" i="19"/>
  <c r="B117" i="19"/>
  <c r="L105" i="19"/>
  <c r="Q105" i="19"/>
  <c r="H105" i="19" s="1"/>
  <c r="B195" i="19"/>
  <c r="L183" i="19"/>
  <c r="B25" i="11" l="1"/>
  <c r="A24" i="11"/>
  <c r="M180" i="19"/>
  <c r="N180" i="19"/>
  <c r="O180" i="19"/>
  <c r="B204" i="19"/>
  <c r="L192" i="19"/>
  <c r="Q192" i="19"/>
  <c r="H192" i="19" s="1"/>
  <c r="N149" i="19"/>
  <c r="M149" i="19"/>
  <c r="N194" i="19"/>
  <c r="M194" i="19"/>
  <c r="N182" i="19"/>
  <c r="M182" i="19"/>
  <c r="N138" i="19"/>
  <c r="M138" i="19"/>
  <c r="O116" i="19"/>
  <c r="K116" i="19"/>
  <c r="T182" i="19"/>
  <c r="O182" i="19"/>
  <c r="O160" i="19"/>
  <c r="K160" i="19"/>
  <c r="T159" i="19"/>
  <c r="A215" i="19"/>
  <c r="O183" i="19"/>
  <c r="T85" i="9"/>
  <c r="U84" i="9" s="1"/>
  <c r="R97" i="9"/>
  <c r="M183" i="19"/>
  <c r="N183" i="19"/>
  <c r="T74" i="9"/>
  <c r="U73" i="9" s="1"/>
  <c r="R86" i="9"/>
  <c r="B173" i="19"/>
  <c r="L161" i="19"/>
  <c r="Q161" i="19"/>
  <c r="H161" i="19" s="1"/>
  <c r="T160" i="19" s="1"/>
  <c r="B218" i="19"/>
  <c r="B1721" i="8"/>
  <c r="C1720" i="8"/>
  <c r="B140" i="19"/>
  <c r="L128" i="19"/>
  <c r="Q128" i="19"/>
  <c r="H128" i="19" s="1"/>
  <c r="T127" i="19" s="1"/>
  <c r="A213" i="19"/>
  <c r="A205" i="19"/>
  <c r="L193" i="19"/>
  <c r="Q193" i="19"/>
  <c r="H193" i="19" s="1"/>
  <c r="R108" i="9"/>
  <c r="T96" i="9"/>
  <c r="U95" i="9" s="1"/>
  <c r="J185" i="19"/>
  <c r="I185" i="19"/>
  <c r="A197" i="19"/>
  <c r="N160" i="19"/>
  <c r="M160" i="19"/>
  <c r="R174" i="9"/>
  <c r="T162" i="9"/>
  <c r="U161" i="9" s="1"/>
  <c r="J195" i="19"/>
  <c r="A207" i="19"/>
  <c r="I195" i="19"/>
  <c r="I196" i="19" s="1"/>
  <c r="Q195" i="19"/>
  <c r="H195" i="19" s="1"/>
  <c r="K195" i="19" s="1"/>
  <c r="B207" i="19"/>
  <c r="L195" i="19"/>
  <c r="R119" i="9"/>
  <c r="T107" i="9"/>
  <c r="U106" i="9" s="1"/>
  <c r="R130" i="9"/>
  <c r="T118" i="9"/>
  <c r="U117" i="9" s="1"/>
  <c r="A240" i="19"/>
  <c r="N116" i="19"/>
  <c r="M116" i="19"/>
  <c r="E1754" i="9"/>
  <c r="A206" i="19"/>
  <c r="Q194" i="19"/>
  <c r="H194" i="19" s="1"/>
  <c r="B184" i="19"/>
  <c r="L172" i="19"/>
  <c r="Q172" i="19"/>
  <c r="H172" i="19" s="1"/>
  <c r="B1755" i="8"/>
  <c r="C1756" i="8"/>
  <c r="R351" i="9"/>
  <c r="O105" i="19"/>
  <c r="K105" i="19"/>
  <c r="R220" i="9"/>
  <c r="T208" i="9"/>
  <c r="U207" i="9" s="1"/>
  <c r="O127" i="19"/>
  <c r="K127" i="19"/>
  <c r="T151" i="9"/>
  <c r="U150" i="9" s="1"/>
  <c r="R163" i="9"/>
  <c r="N105" i="19"/>
  <c r="M105" i="19"/>
  <c r="M127" i="19"/>
  <c r="N127" i="19"/>
  <c r="D1754" i="9"/>
  <c r="T83" i="19"/>
  <c r="O83" i="19"/>
  <c r="K83" i="19"/>
  <c r="K84" i="19" s="1"/>
  <c r="K85" i="19" s="1"/>
  <c r="K86" i="19" s="1"/>
  <c r="B129" i="19"/>
  <c r="L117" i="19"/>
  <c r="Q117" i="19"/>
  <c r="H117" i="19" s="1"/>
  <c r="O94" i="19"/>
  <c r="K94" i="19"/>
  <c r="B151" i="19"/>
  <c r="L139" i="19"/>
  <c r="Q139" i="19"/>
  <c r="H139" i="19" s="1"/>
  <c r="T138" i="19" s="1"/>
  <c r="T181" i="19"/>
  <c r="O181" i="19"/>
  <c r="T180" i="19"/>
  <c r="T140" i="9"/>
  <c r="U139" i="9" s="1"/>
  <c r="R152" i="9"/>
  <c r="T126" i="19"/>
  <c r="T115" i="19"/>
  <c r="M83" i="19"/>
  <c r="N83" i="19"/>
  <c r="A224" i="19"/>
  <c r="A202" i="19"/>
  <c r="N94" i="19"/>
  <c r="M94" i="19"/>
  <c r="T93" i="19"/>
  <c r="A208" i="19"/>
  <c r="J196" i="19"/>
  <c r="O138" i="19"/>
  <c r="K138" i="19"/>
  <c r="N181" i="19"/>
  <c r="M181" i="19"/>
  <c r="B1755" i="9"/>
  <c r="C1755" i="9"/>
  <c r="F1755" i="9" s="1"/>
  <c r="A1756" i="9"/>
  <c r="B107" i="19"/>
  <c r="L95" i="19"/>
  <c r="Q95" i="19"/>
  <c r="H95" i="19" s="1"/>
  <c r="T94" i="19" s="1"/>
  <c r="R141" i="9"/>
  <c r="T129" i="9"/>
  <c r="U128" i="9" s="1"/>
  <c r="S195" i="9"/>
  <c r="T183" i="9"/>
  <c r="U182" i="9" s="1"/>
  <c r="O149" i="19"/>
  <c r="K149" i="19"/>
  <c r="L106" i="19"/>
  <c r="B118" i="19"/>
  <c r="Q106" i="19"/>
  <c r="H106" i="19" s="1"/>
  <c r="L150" i="19"/>
  <c r="B162" i="19"/>
  <c r="Q150" i="19"/>
  <c r="H150" i="19" s="1"/>
  <c r="J186" i="19"/>
  <c r="J187" i="19" s="1"/>
  <c r="J188" i="19" s="1"/>
  <c r="J189" i="19" s="1"/>
  <c r="J190" i="19" s="1"/>
  <c r="J191" i="19" s="1"/>
  <c r="J192" i="19" s="1"/>
  <c r="J193" i="19" s="1"/>
  <c r="J194" i="19" s="1"/>
  <c r="A198" i="19"/>
  <c r="I186" i="19"/>
  <c r="I187" i="19" s="1"/>
  <c r="I188" i="19" s="1"/>
  <c r="I189" i="19" s="1"/>
  <c r="I190" i="19" s="1"/>
  <c r="I191" i="19" s="1"/>
  <c r="I192" i="19" s="1"/>
  <c r="I193" i="19" s="1"/>
  <c r="I194" i="19" s="1"/>
  <c r="T104" i="19"/>
  <c r="A247" i="19"/>
  <c r="R209" i="9"/>
  <c r="T197" i="9"/>
  <c r="U196" i="9" s="1"/>
  <c r="K183" i="19"/>
  <c r="B26" i="11" l="1"/>
  <c r="A25" i="11"/>
  <c r="O192" i="19"/>
  <c r="N192" i="19"/>
  <c r="M192" i="19"/>
  <c r="B216" i="19"/>
  <c r="Q204" i="19"/>
  <c r="H204" i="19" s="1"/>
  <c r="L204" i="19"/>
  <c r="N150" i="19"/>
  <c r="M150" i="19"/>
  <c r="S207" i="9"/>
  <c r="T195" i="9"/>
  <c r="U194" i="9" s="1"/>
  <c r="T152" i="9"/>
  <c r="U151" i="9" s="1"/>
  <c r="R164" i="9"/>
  <c r="O194" i="19"/>
  <c r="T194" i="19"/>
  <c r="R131" i="9"/>
  <c r="T119" i="9"/>
  <c r="U118" i="9" s="1"/>
  <c r="B152" i="19"/>
  <c r="L140" i="19"/>
  <c r="Q140" i="19"/>
  <c r="H140" i="19" s="1"/>
  <c r="T139" i="19" s="1"/>
  <c r="R98" i="9"/>
  <c r="T86" i="9"/>
  <c r="U85" i="9" s="1"/>
  <c r="R363" i="9"/>
  <c r="N195" i="19"/>
  <c r="M195" i="19"/>
  <c r="T174" i="9"/>
  <c r="U173" i="9" s="1"/>
  <c r="R186" i="9"/>
  <c r="B1720" i="8"/>
  <c r="C1719" i="8"/>
  <c r="O106" i="19"/>
  <c r="K106" i="19"/>
  <c r="A210" i="19"/>
  <c r="B130" i="19"/>
  <c r="L118" i="19"/>
  <c r="Q118" i="19"/>
  <c r="H118" i="19" s="1"/>
  <c r="R153" i="9"/>
  <c r="T141" i="9"/>
  <c r="U140" i="9" s="1"/>
  <c r="E1755" i="9"/>
  <c r="B1756" i="8"/>
  <c r="C1757" i="8"/>
  <c r="B219" i="19"/>
  <c r="L207" i="19"/>
  <c r="R120" i="9"/>
  <c r="T108" i="9"/>
  <c r="U107" i="9" s="1"/>
  <c r="A259" i="19"/>
  <c r="M106" i="19"/>
  <c r="N106" i="19"/>
  <c r="T95" i="19"/>
  <c r="O95" i="19"/>
  <c r="K95" i="19"/>
  <c r="K96" i="19" s="1"/>
  <c r="K97" i="19" s="1"/>
  <c r="K98" i="19" s="1"/>
  <c r="A236" i="19"/>
  <c r="O117" i="19"/>
  <c r="K117" i="19"/>
  <c r="A218" i="19"/>
  <c r="L218" i="19" s="1"/>
  <c r="Q206" i="19"/>
  <c r="H206" i="19" s="1"/>
  <c r="L206" i="19"/>
  <c r="N95" i="19"/>
  <c r="M95" i="19"/>
  <c r="M117" i="19"/>
  <c r="N117" i="19"/>
  <c r="R232" i="9"/>
  <c r="T220" i="9"/>
  <c r="U219" i="9" s="1"/>
  <c r="O172" i="19"/>
  <c r="K172" i="19"/>
  <c r="T171" i="19"/>
  <c r="A252" i="19"/>
  <c r="O195" i="19"/>
  <c r="T193" i="19"/>
  <c r="O193" i="19"/>
  <c r="T192" i="19"/>
  <c r="A225" i="19"/>
  <c r="B230" i="19"/>
  <c r="L107" i="19"/>
  <c r="B119" i="19"/>
  <c r="Q107" i="19"/>
  <c r="H107" i="19" s="1"/>
  <c r="O139" i="19"/>
  <c r="K139" i="19"/>
  <c r="L129" i="19"/>
  <c r="B141" i="19"/>
  <c r="Q129" i="19"/>
  <c r="H129" i="19" s="1"/>
  <c r="T128" i="19" s="1"/>
  <c r="M172" i="19"/>
  <c r="N172" i="19"/>
  <c r="N193" i="19"/>
  <c r="M193" i="19"/>
  <c r="O161" i="19"/>
  <c r="K161" i="19"/>
  <c r="R109" i="9"/>
  <c r="T97" i="9"/>
  <c r="U96" i="9" s="1"/>
  <c r="A227" i="19"/>
  <c r="O150" i="19"/>
  <c r="K150" i="19"/>
  <c r="T149" i="19"/>
  <c r="B1756" i="9"/>
  <c r="A1757" i="9"/>
  <c r="C1756" i="9"/>
  <c r="F1756" i="9" s="1"/>
  <c r="A220" i="19"/>
  <c r="A214" i="19"/>
  <c r="M139" i="19"/>
  <c r="N139" i="19"/>
  <c r="T163" i="9"/>
  <c r="U162" i="9" s="1"/>
  <c r="R175" i="9"/>
  <c r="B196" i="19"/>
  <c r="L184" i="19"/>
  <c r="Q184" i="19"/>
  <c r="H184" i="19" s="1"/>
  <c r="R142" i="9"/>
  <c r="T130" i="9"/>
  <c r="U129" i="9" s="1"/>
  <c r="J207" i="19"/>
  <c r="J208" i="19" s="1"/>
  <c r="I207" i="19"/>
  <c r="I208" i="19" s="1"/>
  <c r="A219" i="19"/>
  <c r="Q207" i="19"/>
  <c r="H207" i="19" s="1"/>
  <c r="K207" i="19" s="1"/>
  <c r="A209" i="19"/>
  <c r="J197" i="19"/>
  <c r="J198" i="19" s="1"/>
  <c r="J199" i="19" s="1"/>
  <c r="J200" i="19" s="1"/>
  <c r="J201" i="19" s="1"/>
  <c r="J202" i="19" s="1"/>
  <c r="J203" i="19" s="1"/>
  <c r="J204" i="19" s="1"/>
  <c r="J205" i="19" s="1"/>
  <c r="J206" i="19" s="1"/>
  <c r="I197" i="19"/>
  <c r="I198" i="19" s="1"/>
  <c r="I199" i="19" s="1"/>
  <c r="I200" i="19" s="1"/>
  <c r="I201" i="19" s="1"/>
  <c r="I202" i="19" s="1"/>
  <c r="I203" i="19" s="1"/>
  <c r="I204" i="19" s="1"/>
  <c r="I205" i="19" s="1"/>
  <c r="I206" i="19" s="1"/>
  <c r="O128" i="19"/>
  <c r="K128" i="19"/>
  <c r="N161" i="19"/>
  <c r="M161" i="19"/>
  <c r="T116" i="19"/>
  <c r="T209" i="9"/>
  <c r="U208" i="9" s="1"/>
  <c r="R221" i="9"/>
  <c r="B174" i="19"/>
  <c r="L162" i="19"/>
  <c r="Q162" i="19"/>
  <c r="H162" i="19" s="1"/>
  <c r="D1755" i="9"/>
  <c r="B163" i="19"/>
  <c r="L151" i="19"/>
  <c r="Q151" i="19"/>
  <c r="H151" i="19" s="1"/>
  <c r="T105" i="19"/>
  <c r="A217" i="19"/>
  <c r="L205" i="19"/>
  <c r="Q205" i="19"/>
  <c r="H205" i="19" s="1"/>
  <c r="N128" i="19"/>
  <c r="M128" i="19"/>
  <c r="B185" i="19"/>
  <c r="L173" i="19"/>
  <c r="Q173" i="19"/>
  <c r="H173" i="19" s="1"/>
  <c r="T172" i="19" s="1"/>
  <c r="B27" i="11" l="1"/>
  <c r="A26" i="11"/>
  <c r="N204" i="19"/>
  <c r="M204" i="19"/>
  <c r="O204" i="19"/>
  <c r="B228" i="19"/>
  <c r="Q216" i="19"/>
  <c r="H216" i="19" s="1"/>
  <c r="L216" i="19"/>
  <c r="M218" i="19"/>
  <c r="N218" i="19"/>
  <c r="T205" i="19"/>
  <c r="O205" i="19"/>
  <c r="T204" i="19"/>
  <c r="O151" i="19"/>
  <c r="K151" i="19"/>
  <c r="N206" i="19"/>
  <c r="M206" i="19"/>
  <c r="R165" i="9"/>
  <c r="T153" i="9"/>
  <c r="U152" i="9" s="1"/>
  <c r="A222" i="19"/>
  <c r="O140" i="19"/>
  <c r="K140" i="19"/>
  <c r="M205" i="19"/>
  <c r="N205" i="19"/>
  <c r="M151" i="19"/>
  <c r="N151" i="19"/>
  <c r="A239" i="19"/>
  <c r="T107" i="19"/>
  <c r="O107" i="19"/>
  <c r="K107" i="19"/>
  <c r="K108" i="19" s="1"/>
  <c r="K109" i="19" s="1"/>
  <c r="K110" i="19" s="1"/>
  <c r="R132" i="9"/>
  <c r="T120" i="9"/>
  <c r="U119" i="9" s="1"/>
  <c r="O118" i="19"/>
  <c r="K118" i="19"/>
  <c r="N140" i="19"/>
  <c r="M140" i="19"/>
  <c r="T164" i="9"/>
  <c r="U163" i="9" s="1"/>
  <c r="R176" i="9"/>
  <c r="R154" i="9"/>
  <c r="T142" i="9"/>
  <c r="U141" i="9" s="1"/>
  <c r="T206" i="19"/>
  <c r="O206" i="19"/>
  <c r="N207" i="19"/>
  <c r="M207" i="19"/>
  <c r="N118" i="19"/>
  <c r="M118" i="19"/>
  <c r="L152" i="19"/>
  <c r="B164" i="19"/>
  <c r="Q152" i="19"/>
  <c r="H152" i="19" s="1"/>
  <c r="N173" i="19"/>
  <c r="M173" i="19"/>
  <c r="A229" i="19"/>
  <c r="L217" i="19"/>
  <c r="Q217" i="19"/>
  <c r="H217" i="19" s="1"/>
  <c r="I209" i="19"/>
  <c r="I210" i="19" s="1"/>
  <c r="I211" i="19" s="1"/>
  <c r="I212" i="19" s="1"/>
  <c r="I213" i="19" s="1"/>
  <c r="I214" i="19" s="1"/>
  <c r="I215" i="19" s="1"/>
  <c r="I216" i="19" s="1"/>
  <c r="I217" i="19" s="1"/>
  <c r="I218" i="19" s="1"/>
  <c r="J209" i="19"/>
  <c r="J210" i="19" s="1"/>
  <c r="J211" i="19" s="1"/>
  <c r="J212" i="19" s="1"/>
  <c r="J213" i="19" s="1"/>
  <c r="J214" i="19" s="1"/>
  <c r="J215" i="19" s="1"/>
  <c r="J216" i="19" s="1"/>
  <c r="J217" i="19" s="1"/>
  <c r="J218" i="19" s="1"/>
  <c r="A221" i="19"/>
  <c r="O184" i="19"/>
  <c r="K184" i="19"/>
  <c r="T183" i="19"/>
  <c r="T109" i="9"/>
  <c r="U108" i="9" s="1"/>
  <c r="R121" i="9"/>
  <c r="O129" i="19"/>
  <c r="K129" i="19"/>
  <c r="M107" i="19"/>
  <c r="N107" i="19"/>
  <c r="R244" i="9"/>
  <c r="T232" i="9"/>
  <c r="U231" i="9" s="1"/>
  <c r="B231" i="19"/>
  <c r="L219" i="19"/>
  <c r="L130" i="19"/>
  <c r="B142" i="19"/>
  <c r="Q130" i="19"/>
  <c r="H130" i="19" s="1"/>
  <c r="T129" i="19" s="1"/>
  <c r="T106" i="19"/>
  <c r="A232" i="19"/>
  <c r="L119" i="19"/>
  <c r="B131" i="19"/>
  <c r="Q119" i="19"/>
  <c r="H119" i="19" s="1"/>
  <c r="T118" i="19" s="1"/>
  <c r="B197" i="19"/>
  <c r="L185" i="19"/>
  <c r="Q185" i="19"/>
  <c r="H185" i="19" s="1"/>
  <c r="T184" i="19" s="1"/>
  <c r="O162" i="19"/>
  <c r="K162" i="19"/>
  <c r="M184" i="19"/>
  <c r="N184" i="19"/>
  <c r="E1756" i="9"/>
  <c r="T150" i="19"/>
  <c r="L141" i="19"/>
  <c r="B153" i="19"/>
  <c r="Q141" i="19"/>
  <c r="H141" i="19" s="1"/>
  <c r="B1757" i="8"/>
  <c r="C1758" i="8"/>
  <c r="B1719" i="8"/>
  <c r="C1718" i="8"/>
  <c r="R143" i="9"/>
  <c r="T131" i="9"/>
  <c r="U130" i="9" s="1"/>
  <c r="S219" i="9"/>
  <c r="T207" i="9"/>
  <c r="U206" i="9" s="1"/>
  <c r="O173" i="19"/>
  <c r="K173" i="19"/>
  <c r="N162" i="19"/>
  <c r="M162" i="19"/>
  <c r="O207" i="19"/>
  <c r="B208" i="19"/>
  <c r="L196" i="19"/>
  <c r="Q196" i="19"/>
  <c r="H196" i="19" s="1"/>
  <c r="D1756" i="9"/>
  <c r="N129" i="19"/>
  <c r="M129" i="19"/>
  <c r="B242" i="19"/>
  <c r="A264" i="19"/>
  <c r="A230" i="19"/>
  <c r="L230" i="19" s="1"/>
  <c r="Q218" i="19"/>
  <c r="H218" i="19" s="1"/>
  <c r="A248" i="19"/>
  <c r="A271" i="19"/>
  <c r="R375" i="9"/>
  <c r="B175" i="19"/>
  <c r="L163" i="19"/>
  <c r="Q163" i="19"/>
  <c r="H163" i="19" s="1"/>
  <c r="T162" i="19" s="1"/>
  <c r="L174" i="19"/>
  <c r="B186" i="19"/>
  <c r="Q174" i="19"/>
  <c r="H174" i="19" s="1"/>
  <c r="I219" i="19"/>
  <c r="I220" i="19" s="1"/>
  <c r="A231" i="19"/>
  <c r="J219" i="19"/>
  <c r="J220" i="19" s="1"/>
  <c r="Q219" i="19"/>
  <c r="H219" i="19" s="1"/>
  <c r="T175" i="9"/>
  <c r="U174" i="9" s="1"/>
  <c r="R187" i="9"/>
  <c r="A226" i="19"/>
  <c r="T161" i="19"/>
  <c r="R198" i="9"/>
  <c r="T186" i="9"/>
  <c r="U185" i="9" s="1"/>
  <c r="A237" i="19"/>
  <c r="R233" i="9"/>
  <c r="T221" i="9"/>
  <c r="U220" i="9" s="1"/>
  <c r="A1758" i="9"/>
  <c r="B1757" i="9"/>
  <c r="C1757" i="9"/>
  <c r="F1757" i="9" s="1"/>
  <c r="T117" i="19"/>
  <c r="R110" i="9"/>
  <c r="T98" i="9"/>
  <c r="U97" i="9" s="1"/>
  <c r="B28" i="11" l="1"/>
  <c r="A27" i="11"/>
  <c r="N216" i="19"/>
  <c r="M216" i="19"/>
  <c r="D1757" i="9"/>
  <c r="O216" i="19"/>
  <c r="B240" i="19"/>
  <c r="L228" i="19"/>
  <c r="Q228" i="19"/>
  <c r="H228" i="19" s="1"/>
  <c r="O228" i="19" s="1"/>
  <c r="E1757" i="9"/>
  <c r="N230" i="19"/>
  <c r="M230" i="19"/>
  <c r="O219" i="19"/>
  <c r="M163" i="19"/>
  <c r="N163" i="19"/>
  <c r="A283" i="19"/>
  <c r="A276" i="19"/>
  <c r="B220" i="19"/>
  <c r="L208" i="19"/>
  <c r="Q208" i="19"/>
  <c r="H208" i="19" s="1"/>
  <c r="O141" i="19"/>
  <c r="K141" i="19"/>
  <c r="N119" i="19"/>
  <c r="M119" i="19"/>
  <c r="B154" i="19"/>
  <c r="L142" i="19"/>
  <c r="Q142" i="19"/>
  <c r="H142" i="19" s="1"/>
  <c r="T141" i="19" s="1"/>
  <c r="N217" i="19"/>
  <c r="M217" i="19"/>
  <c r="O152" i="19"/>
  <c r="K152" i="19"/>
  <c r="B187" i="19"/>
  <c r="L175" i="19"/>
  <c r="Q175" i="19"/>
  <c r="H175" i="19" s="1"/>
  <c r="T174" i="19" s="1"/>
  <c r="S231" i="9"/>
  <c r="T219" i="9"/>
  <c r="U218" i="9" s="1"/>
  <c r="B165" i="19"/>
  <c r="L153" i="19"/>
  <c r="Q153" i="19"/>
  <c r="H153" i="19" s="1"/>
  <c r="T152" i="19" s="1"/>
  <c r="N130" i="19"/>
  <c r="M130" i="19"/>
  <c r="L229" i="19"/>
  <c r="A241" i="19"/>
  <c r="Q229" i="19"/>
  <c r="H229" i="19" s="1"/>
  <c r="L164" i="19"/>
  <c r="B176" i="19"/>
  <c r="Q164" i="19"/>
  <c r="H164" i="19" s="1"/>
  <c r="T163" i="19" s="1"/>
  <c r="A234" i="19"/>
  <c r="I231" i="19"/>
  <c r="J231" i="19"/>
  <c r="J232" i="19" s="1"/>
  <c r="A243" i="19"/>
  <c r="Q231" i="19"/>
  <c r="H231" i="19" s="1"/>
  <c r="K231" i="19" s="1"/>
  <c r="A242" i="19"/>
  <c r="L242" i="19" s="1"/>
  <c r="Q230" i="19"/>
  <c r="H230" i="19" s="1"/>
  <c r="B254" i="19"/>
  <c r="M141" i="19"/>
  <c r="N141" i="19"/>
  <c r="O185" i="19"/>
  <c r="K185" i="19"/>
  <c r="N219" i="19"/>
  <c r="M219" i="19"/>
  <c r="N152" i="19"/>
  <c r="M152" i="19"/>
  <c r="T154" i="9"/>
  <c r="U153" i="9" s="1"/>
  <c r="R166" i="9"/>
  <c r="R155" i="9"/>
  <c r="T143" i="9"/>
  <c r="U142" i="9" s="1"/>
  <c r="N185" i="19"/>
  <c r="M185" i="19"/>
  <c r="B243" i="19"/>
  <c r="L231" i="19"/>
  <c r="R133" i="9"/>
  <c r="T121" i="9"/>
  <c r="U120" i="9" s="1"/>
  <c r="A233" i="19"/>
  <c r="I221" i="19"/>
  <c r="I222" i="19" s="1"/>
  <c r="I223" i="19" s="1"/>
  <c r="I224" i="19" s="1"/>
  <c r="I225" i="19" s="1"/>
  <c r="I226" i="19" s="1"/>
  <c r="I227" i="19" s="1"/>
  <c r="I228" i="19" s="1"/>
  <c r="I229" i="19" s="1"/>
  <c r="I230" i="19" s="1"/>
  <c r="J221" i="19"/>
  <c r="J222" i="19" s="1"/>
  <c r="J223" i="19" s="1"/>
  <c r="J224" i="19" s="1"/>
  <c r="J225" i="19" s="1"/>
  <c r="J226" i="19" s="1"/>
  <c r="J227" i="19" s="1"/>
  <c r="J228" i="19" s="1"/>
  <c r="J229" i="19" s="1"/>
  <c r="J230" i="19" s="1"/>
  <c r="R188" i="9"/>
  <c r="T176" i="9"/>
  <c r="U175" i="9" s="1"/>
  <c r="R144" i="9"/>
  <c r="T132" i="9"/>
  <c r="U131" i="9" s="1"/>
  <c r="A251" i="19"/>
  <c r="T140" i="19"/>
  <c r="T165" i="9"/>
  <c r="U164" i="9" s="1"/>
  <c r="R177" i="9"/>
  <c r="A1759" i="9"/>
  <c r="C1758" i="9"/>
  <c r="F1758" i="9" s="1"/>
  <c r="B1758" i="9"/>
  <c r="A249" i="19"/>
  <c r="A238" i="19"/>
  <c r="O174" i="19"/>
  <c r="K174" i="19"/>
  <c r="B1718" i="8"/>
  <c r="C1717" i="8"/>
  <c r="B209" i="19"/>
  <c r="L197" i="19"/>
  <c r="Q197" i="19"/>
  <c r="H197" i="19" s="1"/>
  <c r="T196" i="19" s="1"/>
  <c r="T187" i="9"/>
  <c r="U186" i="9" s="1"/>
  <c r="R199" i="9"/>
  <c r="B198" i="19"/>
  <c r="L186" i="19"/>
  <c r="Q186" i="19"/>
  <c r="H186" i="19" s="1"/>
  <c r="A260" i="19"/>
  <c r="I232" i="19"/>
  <c r="A244" i="19"/>
  <c r="R256" i="9"/>
  <c r="T244" i="9"/>
  <c r="U243" i="9" s="1"/>
  <c r="R122" i="9"/>
  <c r="T110" i="9"/>
  <c r="U109" i="9" s="1"/>
  <c r="R245" i="9"/>
  <c r="T233" i="9"/>
  <c r="U232" i="9" s="1"/>
  <c r="R210" i="9"/>
  <c r="T198" i="9"/>
  <c r="U197" i="9" s="1"/>
  <c r="M174" i="19"/>
  <c r="N174" i="19"/>
  <c r="O196" i="19"/>
  <c r="K196" i="19"/>
  <c r="T195" i="19"/>
  <c r="B1758" i="8"/>
  <c r="C1759" i="8"/>
  <c r="T119" i="19"/>
  <c r="O119" i="19"/>
  <c r="K119" i="19"/>
  <c r="K120" i="19" s="1"/>
  <c r="K121" i="19" s="1"/>
  <c r="K122" i="19" s="1"/>
  <c r="K219" i="19"/>
  <c r="O163" i="19"/>
  <c r="K163" i="19"/>
  <c r="T218" i="19"/>
  <c r="O218" i="19"/>
  <c r="N196" i="19"/>
  <c r="M196" i="19"/>
  <c r="T173" i="19"/>
  <c r="B143" i="19"/>
  <c r="L131" i="19"/>
  <c r="Q131" i="19"/>
  <c r="H131" i="19" s="1"/>
  <c r="T130" i="19" s="1"/>
  <c r="O130" i="19"/>
  <c r="K130" i="19"/>
  <c r="T217" i="19"/>
  <c r="O217" i="19"/>
  <c r="T216" i="19"/>
  <c r="T151" i="19"/>
  <c r="B29" i="11" l="1"/>
  <c r="A28" i="11"/>
  <c r="N228" i="19"/>
  <c r="M228" i="19"/>
  <c r="B252" i="19"/>
  <c r="L240" i="19"/>
  <c r="Q240" i="19"/>
  <c r="H240" i="19" s="1"/>
  <c r="R257" i="9"/>
  <c r="T245" i="9"/>
  <c r="U244" i="9" s="1"/>
  <c r="M186" i="19"/>
  <c r="N186" i="19"/>
  <c r="R200" i="9"/>
  <c r="T188" i="9"/>
  <c r="U187" i="9" s="1"/>
  <c r="M231" i="19"/>
  <c r="N231" i="19"/>
  <c r="A254" i="19"/>
  <c r="Q242" i="19"/>
  <c r="H242" i="19" s="1"/>
  <c r="A253" i="19"/>
  <c r="L241" i="19"/>
  <c r="Q241" i="19"/>
  <c r="H241" i="19" s="1"/>
  <c r="B177" i="19"/>
  <c r="L165" i="19"/>
  <c r="Q165" i="19"/>
  <c r="H165" i="19" s="1"/>
  <c r="T164" i="19" s="1"/>
  <c r="B210" i="19"/>
  <c r="L198" i="19"/>
  <c r="Q198" i="19"/>
  <c r="H198" i="19" s="1"/>
  <c r="T197" i="19" s="1"/>
  <c r="D1758" i="9"/>
  <c r="B255" i="19"/>
  <c r="L243" i="19"/>
  <c r="A246" i="19"/>
  <c r="N229" i="19"/>
  <c r="M229" i="19"/>
  <c r="R134" i="9"/>
  <c r="T122" i="9"/>
  <c r="U121" i="9" s="1"/>
  <c r="T199" i="9"/>
  <c r="U198" i="9" s="1"/>
  <c r="R211" i="9"/>
  <c r="A250" i="19"/>
  <c r="E1758" i="9"/>
  <c r="M242" i="19"/>
  <c r="N242" i="19"/>
  <c r="O231" i="19"/>
  <c r="S243" i="9"/>
  <c r="T231" i="9"/>
  <c r="U230" i="9" s="1"/>
  <c r="B266" i="19"/>
  <c r="L254" i="19"/>
  <c r="A255" i="19"/>
  <c r="I243" i="19"/>
  <c r="J243" i="19"/>
  <c r="J244" i="19" s="1"/>
  <c r="Q243" i="19"/>
  <c r="H243" i="19" s="1"/>
  <c r="K243" i="19" s="1"/>
  <c r="O164" i="19"/>
  <c r="K164" i="19"/>
  <c r="O175" i="19"/>
  <c r="K175" i="19"/>
  <c r="O142" i="19"/>
  <c r="K142" i="19"/>
  <c r="O208" i="19"/>
  <c r="K208" i="19"/>
  <c r="T207" i="19"/>
  <c r="A288" i="19"/>
  <c r="B1759" i="8"/>
  <c r="C1760" i="8"/>
  <c r="T131" i="19"/>
  <c r="O131" i="19"/>
  <c r="K131" i="19"/>
  <c r="K132" i="19" s="1"/>
  <c r="K133" i="19" s="1"/>
  <c r="K134" i="19" s="1"/>
  <c r="R268" i="9"/>
  <c r="T256" i="9"/>
  <c r="U255" i="9" s="1"/>
  <c r="O197" i="19"/>
  <c r="K197" i="19"/>
  <c r="B1759" i="9"/>
  <c r="A1760" i="9"/>
  <c r="C1759" i="9"/>
  <c r="F1759" i="9" s="1"/>
  <c r="A263" i="19"/>
  <c r="B188" i="19"/>
  <c r="L176" i="19"/>
  <c r="Q176" i="19"/>
  <c r="H176" i="19" s="1"/>
  <c r="T175" i="19" s="1"/>
  <c r="N175" i="19"/>
  <c r="M175" i="19"/>
  <c r="M142" i="19"/>
  <c r="N142" i="19"/>
  <c r="M208" i="19"/>
  <c r="N208" i="19"/>
  <c r="M131" i="19"/>
  <c r="N131" i="19"/>
  <c r="M197" i="19"/>
  <c r="N197" i="19"/>
  <c r="A261" i="19"/>
  <c r="T177" i="9"/>
  <c r="U176" i="9" s="1"/>
  <c r="R189" i="9"/>
  <c r="A245" i="19"/>
  <c r="I233" i="19"/>
  <c r="I234" i="19" s="1"/>
  <c r="I235" i="19" s="1"/>
  <c r="I236" i="19" s="1"/>
  <c r="I237" i="19" s="1"/>
  <c r="I238" i="19" s="1"/>
  <c r="I239" i="19" s="1"/>
  <c r="I240" i="19" s="1"/>
  <c r="I241" i="19" s="1"/>
  <c r="I242" i="19" s="1"/>
  <c r="J233" i="19"/>
  <c r="J234" i="19" s="1"/>
  <c r="J235" i="19" s="1"/>
  <c r="J236" i="19" s="1"/>
  <c r="J237" i="19" s="1"/>
  <c r="J238" i="19" s="1"/>
  <c r="J239" i="19" s="1"/>
  <c r="J240" i="19" s="1"/>
  <c r="J241" i="19" s="1"/>
  <c r="J242" i="19" s="1"/>
  <c r="T155" i="9"/>
  <c r="U154" i="9" s="1"/>
  <c r="R167" i="9"/>
  <c r="O230" i="19"/>
  <c r="T230" i="19"/>
  <c r="M164" i="19"/>
  <c r="N164" i="19"/>
  <c r="B199" i="19"/>
  <c r="L187" i="19"/>
  <c r="Q187" i="19"/>
  <c r="H187" i="19" s="1"/>
  <c r="T186" i="19" s="1"/>
  <c r="B166" i="19"/>
  <c r="L154" i="19"/>
  <c r="Q154" i="19"/>
  <c r="H154" i="19" s="1"/>
  <c r="T153" i="19" s="1"/>
  <c r="B232" i="19"/>
  <c r="L220" i="19"/>
  <c r="Q220" i="19"/>
  <c r="H220" i="19" s="1"/>
  <c r="B155" i="19"/>
  <c r="L143" i="19"/>
  <c r="Q143" i="19"/>
  <c r="H143" i="19" s="1"/>
  <c r="R222" i="9"/>
  <c r="T210" i="9"/>
  <c r="U209" i="9" s="1"/>
  <c r="A272" i="19"/>
  <c r="B221" i="19"/>
  <c r="L209" i="19"/>
  <c r="Q209" i="19"/>
  <c r="H209" i="19" s="1"/>
  <c r="T208" i="19" s="1"/>
  <c r="T144" i="9"/>
  <c r="U143" i="9" s="1"/>
  <c r="R156" i="9"/>
  <c r="O153" i="19"/>
  <c r="K153" i="19"/>
  <c r="A295" i="19"/>
  <c r="A256" i="19"/>
  <c r="I244" i="19"/>
  <c r="O186" i="19"/>
  <c r="K186" i="19"/>
  <c r="C1716" i="8"/>
  <c r="B1717" i="8"/>
  <c r="R145" i="9"/>
  <c r="T133" i="9"/>
  <c r="U132" i="9" s="1"/>
  <c r="R178" i="9"/>
  <c r="T166" i="9"/>
  <c r="U165" i="9" s="1"/>
  <c r="T185" i="19"/>
  <c r="T229" i="19"/>
  <c r="O229" i="19"/>
  <c r="T228" i="19"/>
  <c r="N153" i="19"/>
  <c r="M153" i="19"/>
  <c r="B30" i="11" l="1"/>
  <c r="A29" i="11"/>
  <c r="O240" i="19"/>
  <c r="N240" i="19"/>
  <c r="M240" i="19"/>
  <c r="B264" i="19"/>
  <c r="L252" i="19"/>
  <c r="Q252" i="19"/>
  <c r="H252" i="19" s="1"/>
  <c r="O252" i="19" s="1"/>
  <c r="E1759" i="9"/>
  <c r="R234" i="9"/>
  <c r="T222" i="9"/>
  <c r="U221" i="9" s="1"/>
  <c r="M154" i="19"/>
  <c r="N154" i="19"/>
  <c r="T189" i="9"/>
  <c r="U188" i="9" s="1"/>
  <c r="R201" i="9"/>
  <c r="J255" i="19"/>
  <c r="J256" i="19" s="1"/>
  <c r="I255" i="19"/>
  <c r="A267" i="19"/>
  <c r="Q255" i="19"/>
  <c r="H255" i="19" s="1"/>
  <c r="K255" i="19" s="1"/>
  <c r="N241" i="19"/>
  <c r="M241" i="19"/>
  <c r="B233" i="19"/>
  <c r="L221" i="19"/>
  <c r="Q221" i="19"/>
  <c r="H221" i="19" s="1"/>
  <c r="T220" i="19" s="1"/>
  <c r="R179" i="9"/>
  <c r="T167" i="9"/>
  <c r="U166" i="9" s="1"/>
  <c r="A275" i="19"/>
  <c r="N254" i="19"/>
  <c r="M254" i="19"/>
  <c r="A258" i="19"/>
  <c r="R157" i="9"/>
  <c r="T145" i="9"/>
  <c r="U144" i="9" s="1"/>
  <c r="A268" i="19"/>
  <c r="I256" i="19"/>
  <c r="M143" i="19"/>
  <c r="N143" i="19"/>
  <c r="O187" i="19"/>
  <c r="K187" i="19"/>
  <c r="O176" i="19"/>
  <c r="K176" i="19"/>
  <c r="B278" i="19"/>
  <c r="T134" i="9"/>
  <c r="U133" i="9" s="1"/>
  <c r="R146" i="9"/>
  <c r="N243" i="19"/>
  <c r="M243" i="19"/>
  <c r="O165" i="19"/>
  <c r="K165" i="19"/>
  <c r="A265" i="19"/>
  <c r="L253" i="19"/>
  <c r="Q253" i="19"/>
  <c r="H253" i="19" s="1"/>
  <c r="T143" i="19"/>
  <c r="O143" i="19"/>
  <c r="K143" i="19"/>
  <c r="K144" i="19" s="1"/>
  <c r="K145" i="19" s="1"/>
  <c r="K146" i="19" s="1"/>
  <c r="B1716" i="8"/>
  <c r="C1715" i="8"/>
  <c r="B167" i="19"/>
  <c r="L155" i="19"/>
  <c r="Q155" i="19"/>
  <c r="H155" i="19" s="1"/>
  <c r="T154" i="19" s="1"/>
  <c r="N176" i="19"/>
  <c r="M176" i="19"/>
  <c r="B1760" i="9"/>
  <c r="A1761" i="9"/>
  <c r="C1760" i="9"/>
  <c r="F1760" i="9" s="1"/>
  <c r="R280" i="9"/>
  <c r="T268" i="9"/>
  <c r="U267" i="9" s="1"/>
  <c r="B267" i="19"/>
  <c r="L255" i="19"/>
  <c r="M165" i="19"/>
  <c r="N165" i="19"/>
  <c r="T200" i="9"/>
  <c r="U199" i="9" s="1"/>
  <c r="R212" i="9"/>
  <c r="M209" i="19"/>
  <c r="N209" i="19"/>
  <c r="B178" i="19"/>
  <c r="L166" i="19"/>
  <c r="Q166" i="19"/>
  <c r="H166" i="19" s="1"/>
  <c r="N187" i="19"/>
  <c r="M187" i="19"/>
  <c r="O220" i="19"/>
  <c r="K220" i="19"/>
  <c r="T219" i="19"/>
  <c r="L199" i="19"/>
  <c r="B211" i="19"/>
  <c r="Q199" i="19"/>
  <c r="H199" i="19" s="1"/>
  <c r="B200" i="19"/>
  <c r="L188" i="19"/>
  <c r="Q188" i="19"/>
  <c r="H188" i="19" s="1"/>
  <c r="D1759" i="9"/>
  <c r="S255" i="9"/>
  <c r="T243" i="9"/>
  <c r="U242" i="9" s="1"/>
  <c r="B189" i="19"/>
  <c r="L177" i="19"/>
  <c r="Q177" i="19"/>
  <c r="H177" i="19" s="1"/>
  <c r="T176" i="19" s="1"/>
  <c r="T242" i="19"/>
  <c r="O242" i="19"/>
  <c r="T156" i="9"/>
  <c r="U155" i="9" s="1"/>
  <c r="R168" i="9"/>
  <c r="M220" i="19"/>
  <c r="N220" i="19"/>
  <c r="T142" i="19"/>
  <c r="O243" i="19"/>
  <c r="O198" i="19"/>
  <c r="K198" i="19"/>
  <c r="A284" i="19"/>
  <c r="B244" i="19"/>
  <c r="L232" i="19"/>
  <c r="Q232" i="19"/>
  <c r="H232" i="19" s="1"/>
  <c r="A273" i="19"/>
  <c r="A300" i="19"/>
  <c r="A262" i="19"/>
  <c r="N198" i="19"/>
  <c r="M198" i="19"/>
  <c r="T241" i="19"/>
  <c r="O241" i="19"/>
  <c r="T240" i="19"/>
  <c r="R190" i="9"/>
  <c r="T178" i="9"/>
  <c r="U177" i="9" s="1"/>
  <c r="A307" i="19"/>
  <c r="O209" i="19"/>
  <c r="K209" i="19"/>
  <c r="O154" i="19"/>
  <c r="K154" i="19"/>
  <c r="J245" i="19"/>
  <c r="J246" i="19" s="1"/>
  <c r="J247" i="19" s="1"/>
  <c r="J248" i="19" s="1"/>
  <c r="J249" i="19" s="1"/>
  <c r="J250" i="19" s="1"/>
  <c r="J251" i="19" s="1"/>
  <c r="J252" i="19" s="1"/>
  <c r="J253" i="19" s="1"/>
  <c r="J254" i="19" s="1"/>
  <c r="I245" i="19"/>
  <c r="I246" i="19" s="1"/>
  <c r="I247" i="19" s="1"/>
  <c r="I248" i="19" s="1"/>
  <c r="I249" i="19" s="1"/>
  <c r="I250" i="19" s="1"/>
  <c r="I251" i="19" s="1"/>
  <c r="I252" i="19" s="1"/>
  <c r="I253" i="19" s="1"/>
  <c r="I254" i="19" s="1"/>
  <c r="A257" i="19"/>
  <c r="C1761" i="8"/>
  <c r="B1760" i="8"/>
  <c r="R223" i="9"/>
  <c r="T211" i="9"/>
  <c r="U210" i="9" s="1"/>
  <c r="B222" i="19"/>
  <c r="L210" i="19"/>
  <c r="Q210" i="19"/>
  <c r="H210" i="19" s="1"/>
  <c r="A266" i="19"/>
  <c r="L266" i="19" s="1"/>
  <c r="Q254" i="19"/>
  <c r="H254" i="19" s="1"/>
  <c r="R269" i="9"/>
  <c r="T257" i="9"/>
  <c r="U256" i="9" s="1"/>
  <c r="B31" i="11" l="1"/>
  <c r="A30" i="11"/>
  <c r="M252" i="19"/>
  <c r="N252" i="19"/>
  <c r="B276" i="19"/>
  <c r="L264" i="19"/>
  <c r="Q264" i="19"/>
  <c r="H264" i="19" s="1"/>
  <c r="E1760" i="9"/>
  <c r="M266" i="19"/>
  <c r="N266" i="19"/>
  <c r="R281" i="9"/>
  <c r="T269" i="9"/>
  <c r="U268" i="9" s="1"/>
  <c r="B234" i="19"/>
  <c r="L222" i="19"/>
  <c r="Q222" i="19"/>
  <c r="H222" i="19" s="1"/>
  <c r="T221" i="19" s="1"/>
  <c r="N177" i="19"/>
  <c r="M177" i="19"/>
  <c r="O199" i="19"/>
  <c r="K199" i="19"/>
  <c r="N155" i="19"/>
  <c r="M155" i="19"/>
  <c r="T253" i="19"/>
  <c r="O253" i="19"/>
  <c r="T252" i="19"/>
  <c r="R213" i="9"/>
  <c r="T201" i="9"/>
  <c r="U200" i="9" s="1"/>
  <c r="B201" i="19"/>
  <c r="L189" i="19"/>
  <c r="Q189" i="19"/>
  <c r="H189" i="19" s="1"/>
  <c r="T188" i="19" s="1"/>
  <c r="B223" i="19"/>
  <c r="L211" i="19"/>
  <c r="Q211" i="19"/>
  <c r="H211" i="19" s="1"/>
  <c r="T210" i="19" s="1"/>
  <c r="O166" i="19"/>
  <c r="K166" i="19"/>
  <c r="B179" i="19"/>
  <c r="L167" i="19"/>
  <c r="Q167" i="19"/>
  <c r="H167" i="19" s="1"/>
  <c r="T166" i="19" s="1"/>
  <c r="T254" i="19"/>
  <c r="O254" i="19"/>
  <c r="R235" i="9"/>
  <c r="T223" i="9"/>
  <c r="U222" i="9" s="1"/>
  <c r="A319" i="19"/>
  <c r="A285" i="19"/>
  <c r="A296" i="19"/>
  <c r="M199" i="19"/>
  <c r="N199" i="19"/>
  <c r="M166" i="19"/>
  <c r="N166" i="19"/>
  <c r="M255" i="19"/>
  <c r="N255" i="19"/>
  <c r="D1760" i="9"/>
  <c r="B1715" i="8"/>
  <c r="C1714" i="8"/>
  <c r="N253" i="19"/>
  <c r="M253" i="19"/>
  <c r="R158" i="9"/>
  <c r="T146" i="9"/>
  <c r="U145" i="9" s="1"/>
  <c r="A287" i="19"/>
  <c r="O232" i="19"/>
  <c r="K232" i="19"/>
  <c r="T231" i="19"/>
  <c r="T168" i="9"/>
  <c r="U167" i="9" s="1"/>
  <c r="R180" i="9"/>
  <c r="S267" i="9"/>
  <c r="T255" i="9"/>
  <c r="U254" i="9" s="1"/>
  <c r="B190" i="19"/>
  <c r="L178" i="19"/>
  <c r="Q178" i="19"/>
  <c r="H178" i="19" s="1"/>
  <c r="T177" i="19" s="1"/>
  <c r="B279" i="19"/>
  <c r="L267" i="19"/>
  <c r="A1762" i="9"/>
  <c r="B1761" i="9"/>
  <c r="C1761" i="9"/>
  <c r="F1761" i="9" s="1"/>
  <c r="A277" i="19"/>
  <c r="L265" i="19"/>
  <c r="Q265" i="19"/>
  <c r="H265" i="19" s="1"/>
  <c r="A270" i="19"/>
  <c r="J258" i="19"/>
  <c r="J259" i="19" s="1"/>
  <c r="J260" i="19" s="1"/>
  <c r="J261" i="19" s="1"/>
  <c r="J262" i="19" s="1"/>
  <c r="J263" i="19" s="1"/>
  <c r="J264" i="19" s="1"/>
  <c r="J265" i="19" s="1"/>
  <c r="J266" i="19" s="1"/>
  <c r="B1761" i="8"/>
  <c r="C1762" i="8"/>
  <c r="A280" i="19"/>
  <c r="R191" i="9"/>
  <c r="T179" i="9"/>
  <c r="U178" i="9" s="1"/>
  <c r="O255" i="19"/>
  <c r="M232" i="19"/>
  <c r="N232" i="19"/>
  <c r="A278" i="19"/>
  <c r="Q266" i="19"/>
  <c r="H266" i="19" s="1"/>
  <c r="R202" i="9"/>
  <c r="T190" i="9"/>
  <c r="U189" i="9" s="1"/>
  <c r="A312" i="19"/>
  <c r="B256" i="19"/>
  <c r="L244" i="19"/>
  <c r="Q244" i="19"/>
  <c r="H244" i="19" s="1"/>
  <c r="T198" i="19"/>
  <c r="O188" i="19"/>
  <c r="K188" i="19"/>
  <c r="B290" i="19"/>
  <c r="L278" i="19"/>
  <c r="T187" i="19"/>
  <c r="O221" i="19"/>
  <c r="K221" i="19"/>
  <c r="J267" i="19"/>
  <c r="J268" i="19" s="1"/>
  <c r="A279" i="19"/>
  <c r="I267" i="19"/>
  <c r="I268" i="19" s="1"/>
  <c r="Q267" i="19"/>
  <c r="H267" i="19" s="1"/>
  <c r="K267" i="19" s="1"/>
  <c r="R246" i="9"/>
  <c r="T234" i="9"/>
  <c r="U233" i="9" s="1"/>
  <c r="O210" i="19"/>
  <c r="K210" i="19"/>
  <c r="A274" i="19"/>
  <c r="M188" i="19"/>
  <c r="N188" i="19"/>
  <c r="R224" i="9"/>
  <c r="T212" i="9"/>
  <c r="U211" i="9" s="1"/>
  <c r="T165" i="19"/>
  <c r="T157" i="9"/>
  <c r="U156" i="9" s="1"/>
  <c r="R169" i="9"/>
  <c r="N221" i="19"/>
  <c r="M221" i="19"/>
  <c r="N210" i="19"/>
  <c r="M210" i="19"/>
  <c r="A269" i="19"/>
  <c r="I257" i="19"/>
  <c r="I258" i="19" s="1"/>
  <c r="I259" i="19" s="1"/>
  <c r="I260" i="19" s="1"/>
  <c r="I261" i="19" s="1"/>
  <c r="I262" i="19" s="1"/>
  <c r="I263" i="19" s="1"/>
  <c r="I264" i="19" s="1"/>
  <c r="I265" i="19" s="1"/>
  <c r="I266" i="19" s="1"/>
  <c r="J257" i="19"/>
  <c r="T209" i="19"/>
  <c r="O177" i="19"/>
  <c r="K177" i="19"/>
  <c r="L200" i="19"/>
  <c r="B212" i="19"/>
  <c r="Q200" i="19"/>
  <c r="H200" i="19" s="1"/>
  <c r="R292" i="9"/>
  <c r="T280" i="9"/>
  <c r="U279" i="9" s="1"/>
  <c r="O155" i="19"/>
  <c r="T155" i="19"/>
  <c r="K155" i="19"/>
  <c r="K156" i="19" s="1"/>
  <c r="K157" i="19" s="1"/>
  <c r="K158" i="19" s="1"/>
  <c r="B245" i="19"/>
  <c r="L233" i="19"/>
  <c r="Q233" i="19"/>
  <c r="H233" i="19" s="1"/>
  <c r="B32" i="11" l="1"/>
  <c r="A31" i="11"/>
  <c r="O264" i="19"/>
  <c r="M264" i="19"/>
  <c r="N264" i="19"/>
  <c r="B288" i="19"/>
  <c r="L276" i="19"/>
  <c r="Q276" i="19"/>
  <c r="H276" i="19" s="1"/>
  <c r="O233" i="19"/>
  <c r="K233" i="19"/>
  <c r="R304" i="9"/>
  <c r="T292" i="9"/>
  <c r="U291" i="9" s="1"/>
  <c r="T202" i="9"/>
  <c r="U201" i="9" s="1"/>
  <c r="R214" i="9"/>
  <c r="A292" i="19"/>
  <c r="A282" i="19"/>
  <c r="E1761" i="9"/>
  <c r="L190" i="19"/>
  <c r="B202" i="19"/>
  <c r="Q190" i="19"/>
  <c r="H190" i="19" s="1"/>
  <c r="T189" i="19" s="1"/>
  <c r="T232" i="19"/>
  <c r="B191" i="19"/>
  <c r="L179" i="19"/>
  <c r="Q179" i="19"/>
  <c r="H179" i="19" s="1"/>
  <c r="T178" i="19" s="1"/>
  <c r="M189" i="19"/>
  <c r="N189" i="19"/>
  <c r="O222" i="19"/>
  <c r="K222" i="19"/>
  <c r="N233" i="19"/>
  <c r="M233" i="19"/>
  <c r="O200" i="19"/>
  <c r="K200" i="19"/>
  <c r="R181" i="9"/>
  <c r="T169" i="9"/>
  <c r="U168" i="9" s="1"/>
  <c r="T246" i="9"/>
  <c r="U245" i="9" s="1"/>
  <c r="R258" i="9"/>
  <c r="O244" i="19"/>
  <c r="K244" i="19"/>
  <c r="T243" i="19"/>
  <c r="D1761" i="9"/>
  <c r="A331" i="19"/>
  <c r="L201" i="19"/>
  <c r="B213" i="19"/>
  <c r="Q201" i="19"/>
  <c r="H201" i="19" s="1"/>
  <c r="M222" i="19"/>
  <c r="N222" i="19"/>
  <c r="B257" i="19"/>
  <c r="L245" i="19"/>
  <c r="Q245" i="19"/>
  <c r="H245" i="19" s="1"/>
  <c r="T244" i="19" s="1"/>
  <c r="B224" i="19"/>
  <c r="L212" i="19"/>
  <c r="Q212" i="19"/>
  <c r="H212" i="19" s="1"/>
  <c r="T211" i="19" s="1"/>
  <c r="N244" i="19"/>
  <c r="M244" i="19"/>
  <c r="T266" i="19"/>
  <c r="O266" i="19"/>
  <c r="B1762" i="8"/>
  <c r="C1763" i="8"/>
  <c r="T265" i="19"/>
  <c r="O265" i="19"/>
  <c r="T264" i="19"/>
  <c r="S279" i="9"/>
  <c r="T267" i="9"/>
  <c r="U266" i="9" s="1"/>
  <c r="B1714" i="8"/>
  <c r="C1713" i="8"/>
  <c r="B246" i="19"/>
  <c r="L234" i="19"/>
  <c r="Q234" i="19"/>
  <c r="H234" i="19" s="1"/>
  <c r="N200" i="19"/>
  <c r="M200" i="19"/>
  <c r="O267" i="19"/>
  <c r="M278" i="19"/>
  <c r="N278" i="19"/>
  <c r="B268" i="19"/>
  <c r="L256" i="19"/>
  <c r="Q256" i="19"/>
  <c r="H256" i="19" s="1"/>
  <c r="T191" i="9"/>
  <c r="U190" i="9" s="1"/>
  <c r="R203" i="9"/>
  <c r="N265" i="19"/>
  <c r="M265" i="19"/>
  <c r="A1763" i="9"/>
  <c r="C1762" i="9"/>
  <c r="F1762" i="9" s="1"/>
  <c r="B1762" i="9"/>
  <c r="R192" i="9"/>
  <c r="T180" i="9"/>
  <c r="U179" i="9" s="1"/>
  <c r="R247" i="9"/>
  <c r="T235" i="9"/>
  <c r="U234" i="9" s="1"/>
  <c r="A281" i="19"/>
  <c r="I269" i="19"/>
  <c r="I270" i="19" s="1"/>
  <c r="I271" i="19" s="1"/>
  <c r="I272" i="19" s="1"/>
  <c r="I273" i="19" s="1"/>
  <c r="I274" i="19" s="1"/>
  <c r="I275" i="19" s="1"/>
  <c r="I276" i="19" s="1"/>
  <c r="I277" i="19" s="1"/>
  <c r="I278" i="19" s="1"/>
  <c r="J269" i="19"/>
  <c r="J270" i="19" s="1"/>
  <c r="J271" i="19" s="1"/>
  <c r="J272" i="19" s="1"/>
  <c r="J273" i="19" s="1"/>
  <c r="J274" i="19" s="1"/>
  <c r="J275" i="19" s="1"/>
  <c r="J276" i="19" s="1"/>
  <c r="J277" i="19" s="1"/>
  <c r="J278" i="19" s="1"/>
  <c r="A286" i="19"/>
  <c r="B302" i="19"/>
  <c r="A289" i="19"/>
  <c r="L277" i="19"/>
  <c r="Q277" i="19"/>
  <c r="H277" i="19" s="1"/>
  <c r="M267" i="19"/>
  <c r="N267" i="19"/>
  <c r="O211" i="19"/>
  <c r="K211" i="19"/>
  <c r="T281" i="9"/>
  <c r="U280" i="9" s="1"/>
  <c r="R293" i="9"/>
  <c r="R236" i="9"/>
  <c r="T224" i="9"/>
  <c r="U223" i="9" s="1"/>
  <c r="I279" i="19"/>
  <c r="I280" i="19" s="1"/>
  <c r="A291" i="19"/>
  <c r="J279" i="19"/>
  <c r="J280" i="19" s="1"/>
  <c r="Q279" i="19"/>
  <c r="H279" i="19" s="1"/>
  <c r="K279" i="19" s="1"/>
  <c r="A324" i="19"/>
  <c r="A290" i="19"/>
  <c r="L290" i="19" s="1"/>
  <c r="Q278" i="19"/>
  <c r="H278" i="19" s="1"/>
  <c r="B291" i="19"/>
  <c r="L279" i="19"/>
  <c r="A299" i="19"/>
  <c r="A297" i="19"/>
  <c r="M211" i="19"/>
  <c r="N211" i="19"/>
  <c r="T213" i="9"/>
  <c r="U212" i="9" s="1"/>
  <c r="R225" i="9"/>
  <c r="T199" i="19"/>
  <c r="O178" i="19"/>
  <c r="K178" i="19"/>
  <c r="T167" i="19"/>
  <c r="O167" i="19"/>
  <c r="K167" i="19"/>
  <c r="K168" i="19" s="1"/>
  <c r="K169" i="19" s="1"/>
  <c r="K170" i="19" s="1"/>
  <c r="B235" i="19"/>
  <c r="L223" i="19"/>
  <c r="Q223" i="19"/>
  <c r="H223" i="19" s="1"/>
  <c r="T222" i="19" s="1"/>
  <c r="N178" i="19"/>
  <c r="M178" i="19"/>
  <c r="R170" i="9"/>
  <c r="T158" i="9"/>
  <c r="U157" i="9" s="1"/>
  <c r="A308" i="19"/>
  <c r="N167" i="19"/>
  <c r="M167" i="19"/>
  <c r="O189" i="19"/>
  <c r="K189" i="19"/>
  <c r="B33" i="11" l="1"/>
  <c r="A32" i="11"/>
  <c r="O276" i="19"/>
  <c r="N276" i="19"/>
  <c r="M276" i="19"/>
  <c r="B300" i="19"/>
  <c r="L288" i="19"/>
  <c r="Q288" i="19"/>
  <c r="H288" i="19" s="1"/>
  <c r="O288" i="19" s="1"/>
  <c r="A293" i="19"/>
  <c r="I281" i="19"/>
  <c r="J281" i="19"/>
  <c r="J282" i="19" s="1"/>
  <c r="J283" i="19" s="1"/>
  <c r="J284" i="19" s="1"/>
  <c r="J285" i="19" s="1"/>
  <c r="J286" i="19" s="1"/>
  <c r="J287" i="19" s="1"/>
  <c r="J288" i="19" s="1"/>
  <c r="J289" i="19" s="1"/>
  <c r="J290" i="19" s="1"/>
  <c r="M223" i="19"/>
  <c r="N223" i="19"/>
  <c r="A320" i="19"/>
  <c r="B247" i="19"/>
  <c r="L235" i="19"/>
  <c r="Q235" i="19"/>
  <c r="H235" i="19" s="1"/>
  <c r="T234" i="19" s="1"/>
  <c r="R237" i="9"/>
  <c r="T225" i="9"/>
  <c r="U224" i="9" s="1"/>
  <c r="A309" i="19"/>
  <c r="R305" i="9"/>
  <c r="T293" i="9"/>
  <c r="U292" i="9" s="1"/>
  <c r="T277" i="19"/>
  <c r="O277" i="19"/>
  <c r="T276" i="19"/>
  <c r="A298" i="19"/>
  <c r="N245" i="19"/>
  <c r="M245" i="19"/>
  <c r="A343" i="19"/>
  <c r="O190" i="19"/>
  <c r="K190" i="19"/>
  <c r="A294" i="19"/>
  <c r="I282" i="19"/>
  <c r="I283" i="19" s="1"/>
  <c r="I284" i="19" s="1"/>
  <c r="I285" i="19" s="1"/>
  <c r="I286" i="19" s="1"/>
  <c r="I287" i="19" s="1"/>
  <c r="I288" i="19" s="1"/>
  <c r="I289" i="19" s="1"/>
  <c r="I290" i="19" s="1"/>
  <c r="T278" i="19"/>
  <c r="O278" i="19"/>
  <c r="O279" i="19"/>
  <c r="M277" i="19"/>
  <c r="N277" i="19"/>
  <c r="R204" i="9"/>
  <c r="T192" i="9"/>
  <c r="U191" i="9" s="1"/>
  <c r="R215" i="9"/>
  <c r="T203" i="9"/>
  <c r="U202" i="9" s="1"/>
  <c r="B269" i="19"/>
  <c r="L257" i="19"/>
  <c r="Q257" i="19"/>
  <c r="H257" i="19" s="1"/>
  <c r="T181" i="9"/>
  <c r="U180" i="9" s="1"/>
  <c r="R193" i="9"/>
  <c r="L202" i="19"/>
  <c r="B214" i="19"/>
  <c r="Q202" i="19"/>
  <c r="H202" i="19" s="1"/>
  <c r="R316" i="9"/>
  <c r="T304" i="9"/>
  <c r="U303" i="9" s="1"/>
  <c r="R182" i="9"/>
  <c r="T170" i="9"/>
  <c r="U169" i="9" s="1"/>
  <c r="L289" i="19"/>
  <c r="A301" i="19"/>
  <c r="Q289" i="19"/>
  <c r="H289" i="19" s="1"/>
  <c r="B314" i="19"/>
  <c r="E1762" i="9"/>
  <c r="S291" i="9"/>
  <c r="T279" i="9"/>
  <c r="U278" i="9" s="1"/>
  <c r="N190" i="19"/>
  <c r="M190" i="19"/>
  <c r="A303" i="19"/>
  <c r="J291" i="19"/>
  <c r="I291" i="19"/>
  <c r="Q291" i="19"/>
  <c r="H291" i="19" s="1"/>
  <c r="K291" i="19" s="1"/>
  <c r="N290" i="19"/>
  <c r="M290" i="19"/>
  <c r="O256" i="19"/>
  <c r="K256" i="19"/>
  <c r="T255" i="19"/>
  <c r="A302" i="19"/>
  <c r="L302" i="19" s="1"/>
  <c r="Q290" i="19"/>
  <c r="H290" i="19" s="1"/>
  <c r="D1762" i="9"/>
  <c r="N256" i="19"/>
  <c r="M256" i="19"/>
  <c r="O234" i="19"/>
  <c r="K234" i="19"/>
  <c r="O212" i="19"/>
  <c r="K212" i="19"/>
  <c r="O201" i="19"/>
  <c r="K201" i="19"/>
  <c r="T200" i="19"/>
  <c r="T179" i="19"/>
  <c r="O179" i="19"/>
  <c r="K179" i="19"/>
  <c r="K180" i="19" s="1"/>
  <c r="K181" i="19" s="1"/>
  <c r="K182" i="19" s="1"/>
  <c r="I292" i="19"/>
  <c r="A304" i="19"/>
  <c r="T233" i="19"/>
  <c r="A311" i="19"/>
  <c r="B280" i="19"/>
  <c r="L268" i="19"/>
  <c r="Q268" i="19"/>
  <c r="H268" i="19" s="1"/>
  <c r="N234" i="19"/>
  <c r="M234" i="19"/>
  <c r="M212" i="19"/>
  <c r="N212" i="19"/>
  <c r="B225" i="19"/>
  <c r="L213" i="19"/>
  <c r="Q213" i="19"/>
  <c r="H213" i="19" s="1"/>
  <c r="M179" i="19"/>
  <c r="N179" i="19"/>
  <c r="O223" i="19"/>
  <c r="K223" i="19"/>
  <c r="M279" i="19"/>
  <c r="N279" i="19"/>
  <c r="R248" i="9"/>
  <c r="T236" i="9"/>
  <c r="U235" i="9" s="1"/>
  <c r="B1763" i="9"/>
  <c r="C1763" i="9"/>
  <c r="F1763" i="9" s="1"/>
  <c r="A1764" i="9"/>
  <c r="E1763" i="9"/>
  <c r="L246" i="19"/>
  <c r="B258" i="19"/>
  <c r="Q246" i="19"/>
  <c r="H246" i="19" s="1"/>
  <c r="T245" i="19" s="1"/>
  <c r="B1763" i="8"/>
  <c r="C1764" i="8"/>
  <c r="L224" i="19"/>
  <c r="B236" i="19"/>
  <c r="Q224" i="19"/>
  <c r="H224" i="19" s="1"/>
  <c r="M201" i="19"/>
  <c r="N201" i="19"/>
  <c r="R270" i="9"/>
  <c r="T258" i="9"/>
  <c r="U257" i="9" s="1"/>
  <c r="B203" i="19"/>
  <c r="L191" i="19"/>
  <c r="Q191" i="19"/>
  <c r="H191" i="19" s="1"/>
  <c r="T214" i="9"/>
  <c r="U213" i="9" s="1"/>
  <c r="R226" i="9"/>
  <c r="B303" i="19"/>
  <c r="L291" i="19"/>
  <c r="A336" i="19"/>
  <c r="T247" i="9"/>
  <c r="U246" i="9" s="1"/>
  <c r="R259" i="9"/>
  <c r="C1712" i="8"/>
  <c r="B1713" i="8"/>
  <c r="O245" i="19"/>
  <c r="K245" i="19"/>
  <c r="B34" i="11" l="1"/>
  <c r="A33" i="11"/>
  <c r="N288" i="19"/>
  <c r="M288" i="19"/>
  <c r="B312" i="19"/>
  <c r="Q300" i="19"/>
  <c r="H300" i="19" s="1"/>
  <c r="O300" i="19" s="1"/>
  <c r="L300" i="19"/>
  <c r="D1763" i="9"/>
  <c r="B1712" i="8"/>
  <c r="C1711" i="8"/>
  <c r="B315" i="19"/>
  <c r="L303" i="19"/>
  <c r="B270" i="19"/>
  <c r="L258" i="19"/>
  <c r="Q258" i="19"/>
  <c r="H258" i="19" s="1"/>
  <c r="T257" i="19" s="1"/>
  <c r="R238" i="9"/>
  <c r="T226" i="9"/>
  <c r="U225" i="9" s="1"/>
  <c r="N246" i="19"/>
  <c r="M246" i="19"/>
  <c r="A313" i="19"/>
  <c r="L301" i="19"/>
  <c r="Q301" i="19"/>
  <c r="H301" i="19" s="1"/>
  <c r="O202" i="19"/>
  <c r="K202" i="19"/>
  <c r="A355" i="19"/>
  <c r="A321" i="19"/>
  <c r="O268" i="19"/>
  <c r="K268" i="19"/>
  <c r="T267" i="19"/>
  <c r="M289" i="19"/>
  <c r="N289" i="19"/>
  <c r="B226" i="19"/>
  <c r="L214" i="19"/>
  <c r="Q214" i="19"/>
  <c r="H214" i="19" s="1"/>
  <c r="R227" i="9"/>
  <c r="T215" i="9"/>
  <c r="U214" i="9" s="1"/>
  <c r="R271" i="9"/>
  <c r="T259" i="9"/>
  <c r="U258" i="9" s="1"/>
  <c r="O191" i="19"/>
  <c r="T191" i="19"/>
  <c r="K191" i="19"/>
  <c r="K192" i="19" s="1"/>
  <c r="K193" i="19" s="1"/>
  <c r="K194" i="19" s="1"/>
  <c r="B248" i="19"/>
  <c r="L236" i="19"/>
  <c r="Q236" i="19"/>
  <c r="H236" i="19" s="1"/>
  <c r="T235" i="19" s="1"/>
  <c r="B1764" i="9"/>
  <c r="A1765" i="9"/>
  <c r="C1764" i="9"/>
  <c r="F1764" i="9" s="1"/>
  <c r="R260" i="9"/>
  <c r="T248" i="9"/>
  <c r="U247" i="9" s="1"/>
  <c r="O213" i="19"/>
  <c r="K213" i="19"/>
  <c r="N268" i="19"/>
  <c r="M268" i="19"/>
  <c r="A314" i="19"/>
  <c r="L314" i="19" s="1"/>
  <c r="Q302" i="19"/>
  <c r="H302" i="19" s="1"/>
  <c r="O291" i="19"/>
  <c r="S303" i="9"/>
  <c r="T291" i="9"/>
  <c r="U290" i="9" s="1"/>
  <c r="N202" i="19"/>
  <c r="M202" i="19"/>
  <c r="R249" i="9"/>
  <c r="T237" i="9"/>
  <c r="U236" i="9" s="1"/>
  <c r="M191" i="19"/>
  <c r="N191" i="19"/>
  <c r="N224" i="19"/>
  <c r="M224" i="19"/>
  <c r="N213" i="19"/>
  <c r="M213" i="19"/>
  <c r="B292" i="19"/>
  <c r="L280" i="19"/>
  <c r="Q280" i="19"/>
  <c r="H280" i="19" s="1"/>
  <c r="R205" i="9"/>
  <c r="T193" i="9"/>
  <c r="U192" i="9" s="1"/>
  <c r="R216" i="9"/>
  <c r="T204" i="9"/>
  <c r="U203" i="9" s="1"/>
  <c r="A306" i="19"/>
  <c r="O235" i="19"/>
  <c r="K235" i="19"/>
  <c r="O224" i="19"/>
  <c r="K224" i="19"/>
  <c r="A348" i="19"/>
  <c r="L203" i="19"/>
  <c r="B215" i="19"/>
  <c r="Q203" i="19"/>
  <c r="H203" i="19" s="1"/>
  <c r="B1764" i="8"/>
  <c r="C1765" i="8"/>
  <c r="B237" i="19"/>
  <c r="L225" i="19"/>
  <c r="Q225" i="19"/>
  <c r="H225" i="19" s="1"/>
  <c r="T224" i="19" s="1"/>
  <c r="A316" i="19"/>
  <c r="T201" i="19"/>
  <c r="B326" i="19"/>
  <c r="R317" i="9"/>
  <c r="T305" i="9"/>
  <c r="U304" i="9" s="1"/>
  <c r="N235" i="19"/>
  <c r="M235" i="19"/>
  <c r="A315" i="19"/>
  <c r="Q303" i="19"/>
  <c r="H303" i="19" s="1"/>
  <c r="R194" i="9"/>
  <c r="T182" i="9"/>
  <c r="U181" i="9" s="1"/>
  <c r="O257" i="19"/>
  <c r="K257" i="19"/>
  <c r="A310" i="19"/>
  <c r="B259" i="19"/>
  <c r="L247" i="19"/>
  <c r="Q247" i="19"/>
  <c r="H247" i="19" s="1"/>
  <c r="N291" i="19"/>
  <c r="M291" i="19"/>
  <c r="R282" i="9"/>
  <c r="T270" i="9"/>
  <c r="U269" i="9" s="1"/>
  <c r="O246" i="19"/>
  <c r="K246" i="19"/>
  <c r="T212" i="19"/>
  <c r="T256" i="19"/>
  <c r="N257" i="19"/>
  <c r="M257" i="19"/>
  <c r="T190" i="19"/>
  <c r="I293" i="19"/>
  <c r="I294" i="19" s="1"/>
  <c r="I295" i="19" s="1"/>
  <c r="I296" i="19" s="1"/>
  <c r="I297" i="19" s="1"/>
  <c r="I298" i="19" s="1"/>
  <c r="I299" i="19" s="1"/>
  <c r="A305" i="19"/>
  <c r="T223" i="19"/>
  <c r="A323" i="19"/>
  <c r="T290" i="19"/>
  <c r="O290" i="19"/>
  <c r="T289" i="19"/>
  <c r="O289" i="19"/>
  <c r="T288" i="19"/>
  <c r="R328" i="9"/>
  <c r="T316" i="9"/>
  <c r="U315" i="9" s="1"/>
  <c r="B281" i="19"/>
  <c r="L269" i="19"/>
  <c r="Q269" i="19"/>
  <c r="H269" i="19" s="1"/>
  <c r="A332" i="19"/>
  <c r="B35" i="11" l="1"/>
  <c r="A34" i="11"/>
  <c r="B324" i="19"/>
  <c r="Q312" i="19"/>
  <c r="H312" i="19" s="1"/>
  <c r="L312" i="19"/>
  <c r="O269" i="19"/>
  <c r="K269" i="19"/>
  <c r="O225" i="19"/>
  <c r="K225" i="19"/>
  <c r="R206" i="9"/>
  <c r="T194" i="9"/>
  <c r="U193" i="9" s="1"/>
  <c r="B1765" i="8"/>
  <c r="C1766" i="8"/>
  <c r="T302" i="19"/>
  <c r="O302" i="19"/>
  <c r="R272" i="9"/>
  <c r="T260" i="9"/>
  <c r="U259" i="9" s="1"/>
  <c r="B260" i="19"/>
  <c r="L248" i="19"/>
  <c r="Q248" i="19"/>
  <c r="H248" i="19" s="1"/>
  <c r="T247" i="19" s="1"/>
  <c r="O214" i="19"/>
  <c r="K214" i="19"/>
  <c r="T268" i="19"/>
  <c r="T301" i="19"/>
  <c r="O301" i="19"/>
  <c r="T300" i="19"/>
  <c r="N258" i="19"/>
  <c r="M258" i="19"/>
  <c r="R340" i="9"/>
  <c r="T328" i="9"/>
  <c r="U327" i="9" s="1"/>
  <c r="A335" i="19"/>
  <c r="B338" i="19"/>
  <c r="A318" i="19"/>
  <c r="O280" i="19"/>
  <c r="K280" i="19"/>
  <c r="T279" i="19"/>
  <c r="T249" i="9"/>
  <c r="U248" i="9" s="1"/>
  <c r="R261" i="9"/>
  <c r="A326" i="19"/>
  <c r="L326" i="19" s="1"/>
  <c r="Q314" i="19"/>
  <c r="H314" i="19" s="1"/>
  <c r="E1764" i="9"/>
  <c r="N214" i="19"/>
  <c r="M214" i="19"/>
  <c r="L270" i="19"/>
  <c r="B282" i="19"/>
  <c r="Q270" i="19"/>
  <c r="H270" i="19" s="1"/>
  <c r="R294" i="9"/>
  <c r="T282" i="9"/>
  <c r="U281" i="9" s="1"/>
  <c r="K303" i="19"/>
  <c r="O303" i="19"/>
  <c r="T203" i="19"/>
  <c r="O203" i="19"/>
  <c r="K203" i="19"/>
  <c r="K204" i="19" s="1"/>
  <c r="K205" i="19" s="1"/>
  <c r="K206" i="19" s="1"/>
  <c r="M280" i="19"/>
  <c r="N280" i="19"/>
  <c r="D1764" i="9"/>
  <c r="B238" i="19"/>
  <c r="L226" i="19"/>
  <c r="Q226" i="19"/>
  <c r="H226" i="19" s="1"/>
  <c r="T225" i="19" s="1"/>
  <c r="A333" i="19"/>
  <c r="L313" i="19"/>
  <c r="A325" i="19"/>
  <c r="Q313" i="19"/>
  <c r="H313" i="19" s="1"/>
  <c r="A322" i="19"/>
  <c r="A327" i="19"/>
  <c r="Q315" i="19"/>
  <c r="H315" i="19" s="1"/>
  <c r="L215" i="19"/>
  <c r="B227" i="19"/>
  <c r="Q215" i="19"/>
  <c r="H215" i="19" s="1"/>
  <c r="B304" i="19"/>
  <c r="L292" i="19"/>
  <c r="Q292" i="19"/>
  <c r="H292" i="19" s="1"/>
  <c r="B327" i="19"/>
  <c r="L315" i="19"/>
  <c r="A328" i="19"/>
  <c r="M203" i="19"/>
  <c r="N203" i="19"/>
  <c r="A1766" i="9"/>
  <c r="B1765" i="9"/>
  <c r="C1765" i="9"/>
  <c r="F1765" i="9" s="1"/>
  <c r="A367" i="19"/>
  <c r="B1711" i="8"/>
  <c r="C1710" i="8"/>
  <c r="R228" i="9"/>
  <c r="T216" i="9"/>
  <c r="U215" i="9" s="1"/>
  <c r="S315" i="9"/>
  <c r="T303" i="9"/>
  <c r="U302" i="9" s="1"/>
  <c r="R283" i="9"/>
  <c r="T271" i="9"/>
  <c r="U270" i="9" s="1"/>
  <c r="A344" i="19"/>
  <c r="M247" i="19"/>
  <c r="N247" i="19"/>
  <c r="M225" i="19"/>
  <c r="N225" i="19"/>
  <c r="T213" i="19"/>
  <c r="O236" i="19"/>
  <c r="K236" i="19"/>
  <c r="R250" i="9"/>
  <c r="T238" i="9"/>
  <c r="U237" i="9" s="1"/>
  <c r="O247" i="19"/>
  <c r="K247" i="19"/>
  <c r="N269" i="19"/>
  <c r="M269" i="19"/>
  <c r="B293" i="19"/>
  <c r="L281" i="19"/>
  <c r="Q281" i="19"/>
  <c r="H281" i="19" s="1"/>
  <c r="T280" i="19" s="1"/>
  <c r="A317" i="19"/>
  <c r="T246" i="19"/>
  <c r="B271" i="19"/>
  <c r="L259" i="19"/>
  <c r="Q259" i="19"/>
  <c r="H259" i="19" s="1"/>
  <c r="T258" i="19" s="1"/>
  <c r="R329" i="9"/>
  <c r="T317" i="9"/>
  <c r="U316" i="9" s="1"/>
  <c r="B249" i="19"/>
  <c r="L237" i="19"/>
  <c r="Q237" i="19"/>
  <c r="H237" i="19" s="1"/>
  <c r="T236" i="19" s="1"/>
  <c r="A360" i="19"/>
  <c r="R217" i="9"/>
  <c r="T205" i="9"/>
  <c r="U204" i="9" s="1"/>
  <c r="N236" i="19"/>
  <c r="M236" i="19"/>
  <c r="R239" i="9"/>
  <c r="T227" i="9"/>
  <c r="U226" i="9" s="1"/>
  <c r="T202" i="19"/>
  <c r="O258" i="19"/>
  <c r="K258" i="19"/>
  <c r="B36" i="11" l="1"/>
  <c r="A35" i="11"/>
  <c r="O312" i="19"/>
  <c r="E1765" i="9"/>
  <c r="B336" i="19"/>
  <c r="L324" i="19"/>
  <c r="Q324" i="19"/>
  <c r="H324" i="19" s="1"/>
  <c r="O324" i="19" s="1"/>
  <c r="T217" i="9"/>
  <c r="U216" i="9" s="1"/>
  <c r="R229" i="9"/>
  <c r="R341" i="9"/>
  <c r="T329" i="9"/>
  <c r="U328" i="9" s="1"/>
  <c r="N281" i="19"/>
  <c r="M281" i="19"/>
  <c r="R262" i="9"/>
  <c r="T250" i="9"/>
  <c r="U249" i="9" s="1"/>
  <c r="R240" i="9"/>
  <c r="T228" i="9"/>
  <c r="U227" i="9" s="1"/>
  <c r="M292" i="19"/>
  <c r="N226" i="19"/>
  <c r="M226" i="19"/>
  <c r="O270" i="19"/>
  <c r="K270" i="19"/>
  <c r="R273" i="9"/>
  <c r="T261" i="9"/>
  <c r="U260" i="9" s="1"/>
  <c r="R218" i="9"/>
  <c r="T206" i="9"/>
  <c r="U205" i="9" s="1"/>
  <c r="O259" i="19"/>
  <c r="K259" i="19"/>
  <c r="B305" i="19"/>
  <c r="L293" i="19"/>
  <c r="Q293" i="19"/>
  <c r="H293" i="19" s="1"/>
  <c r="T292" i="19" s="1"/>
  <c r="B316" i="19"/>
  <c r="L304" i="19"/>
  <c r="Q304" i="19"/>
  <c r="H304" i="19" s="1"/>
  <c r="A334" i="19"/>
  <c r="B250" i="19"/>
  <c r="L238" i="19"/>
  <c r="Q238" i="19"/>
  <c r="H238" i="19" s="1"/>
  <c r="T237" i="19" s="1"/>
  <c r="L282" i="19"/>
  <c r="B294" i="19"/>
  <c r="Q282" i="19"/>
  <c r="H282" i="19" s="1"/>
  <c r="T281" i="19" s="1"/>
  <c r="B350" i="19"/>
  <c r="B261" i="19"/>
  <c r="L249" i="19"/>
  <c r="Q249" i="19"/>
  <c r="H249" i="19" s="1"/>
  <c r="A356" i="19"/>
  <c r="A340" i="19"/>
  <c r="T215" i="19"/>
  <c r="O215" i="19"/>
  <c r="K215" i="19"/>
  <c r="K216" i="19" s="1"/>
  <c r="K217" i="19" s="1"/>
  <c r="K218" i="19" s="1"/>
  <c r="T313" i="19"/>
  <c r="O313" i="19"/>
  <c r="T312" i="19"/>
  <c r="N270" i="19"/>
  <c r="M270" i="19"/>
  <c r="T214" i="19"/>
  <c r="A329" i="19"/>
  <c r="B283" i="19"/>
  <c r="L271" i="19"/>
  <c r="Q271" i="19"/>
  <c r="H271" i="19" s="1"/>
  <c r="B239" i="19"/>
  <c r="L227" i="19"/>
  <c r="Q227" i="19"/>
  <c r="H227" i="19" s="1"/>
  <c r="A337" i="19"/>
  <c r="L325" i="19"/>
  <c r="Q325" i="19"/>
  <c r="H325" i="19" s="1"/>
  <c r="O248" i="19"/>
  <c r="K248" i="19"/>
  <c r="N259" i="19"/>
  <c r="M259" i="19"/>
  <c r="R251" i="9"/>
  <c r="T239" i="9"/>
  <c r="U238" i="9" s="1"/>
  <c r="O237" i="19"/>
  <c r="K237" i="19"/>
  <c r="R295" i="9"/>
  <c r="T283" i="9"/>
  <c r="U282" i="9" s="1"/>
  <c r="D1765" i="9"/>
  <c r="B339" i="19"/>
  <c r="L327" i="19"/>
  <c r="M215" i="19"/>
  <c r="N215" i="19"/>
  <c r="A347" i="19"/>
  <c r="M248" i="19"/>
  <c r="N248" i="19"/>
  <c r="M237" i="19"/>
  <c r="N237" i="19"/>
  <c r="B272" i="19"/>
  <c r="L260" i="19"/>
  <c r="Q260" i="19"/>
  <c r="H260" i="19" s="1"/>
  <c r="T259" i="19" s="1"/>
  <c r="B1766" i="8"/>
  <c r="C1767" i="8"/>
  <c r="O315" i="19"/>
  <c r="K315" i="19"/>
  <c r="A345" i="19"/>
  <c r="T314" i="19"/>
  <c r="O314" i="19"/>
  <c r="R352" i="9"/>
  <c r="T340" i="9"/>
  <c r="U339" i="9" s="1"/>
  <c r="T269" i="19"/>
  <c r="S327" i="9"/>
  <c r="T315" i="9"/>
  <c r="U314" i="9" s="1"/>
  <c r="B1710" i="8"/>
  <c r="C1709" i="8"/>
  <c r="A1767" i="9"/>
  <c r="C1766" i="9"/>
  <c r="F1766" i="9" s="1"/>
  <c r="D1766" i="9"/>
  <c r="E1766" i="9"/>
  <c r="B1766" i="9"/>
  <c r="O281" i="19"/>
  <c r="K281" i="19"/>
  <c r="O292" i="19"/>
  <c r="K292" i="19"/>
  <c r="T291" i="19"/>
  <c r="A339" i="19"/>
  <c r="Q327" i="19"/>
  <c r="H327" i="19" s="1"/>
  <c r="O226" i="19"/>
  <c r="K226" i="19"/>
  <c r="R306" i="9"/>
  <c r="T294" i="9"/>
  <c r="U293" i="9" s="1"/>
  <c r="A338" i="19"/>
  <c r="Q326" i="19"/>
  <c r="H326" i="19" s="1"/>
  <c r="A330" i="19"/>
  <c r="R284" i="9"/>
  <c r="T272" i="9"/>
  <c r="U271" i="9" s="1"/>
  <c r="B37" i="11" l="1"/>
  <c r="A36" i="11"/>
  <c r="B348" i="19"/>
  <c r="Q336" i="19"/>
  <c r="H336" i="19" s="1"/>
  <c r="L336" i="19"/>
  <c r="O271" i="19"/>
  <c r="K271" i="19"/>
  <c r="A342" i="19"/>
  <c r="L239" i="19"/>
  <c r="B251" i="19"/>
  <c r="Q239" i="19"/>
  <c r="H239" i="19" s="1"/>
  <c r="B362" i="19"/>
  <c r="L350" i="19"/>
  <c r="A346" i="19"/>
  <c r="M293" i="19"/>
  <c r="T270" i="19"/>
  <c r="R274" i="9"/>
  <c r="T262" i="9"/>
  <c r="U261" i="9" s="1"/>
  <c r="O326" i="19"/>
  <c r="T326" i="19"/>
  <c r="A368" i="19"/>
  <c r="O282" i="19"/>
  <c r="K282" i="19"/>
  <c r="O304" i="19"/>
  <c r="K304" i="19"/>
  <c r="T303" i="19"/>
  <c r="B317" i="19"/>
  <c r="L305" i="19"/>
  <c r="Q305" i="19"/>
  <c r="H305" i="19" s="1"/>
  <c r="A350" i="19"/>
  <c r="Q338" i="19"/>
  <c r="H338" i="19" s="1"/>
  <c r="A351" i="19"/>
  <c r="Q339" i="19"/>
  <c r="H339" i="19" s="1"/>
  <c r="S339" i="9"/>
  <c r="T327" i="9"/>
  <c r="U326" i="9" s="1"/>
  <c r="B1767" i="8"/>
  <c r="C1768" i="8"/>
  <c r="B351" i="19"/>
  <c r="L339" i="19"/>
  <c r="R263" i="9"/>
  <c r="T251" i="9"/>
  <c r="U250" i="9" s="1"/>
  <c r="N271" i="19"/>
  <c r="M271" i="19"/>
  <c r="O249" i="19"/>
  <c r="K249" i="19"/>
  <c r="B306" i="19"/>
  <c r="L294" i="19"/>
  <c r="Q294" i="19"/>
  <c r="H294" i="19" s="1"/>
  <c r="T293" i="19" s="1"/>
  <c r="O325" i="19"/>
  <c r="T325" i="19"/>
  <c r="T324" i="19"/>
  <c r="B295" i="19"/>
  <c r="L283" i="19"/>
  <c r="Q283" i="19"/>
  <c r="H283" i="19" s="1"/>
  <c r="N249" i="19"/>
  <c r="M249" i="19"/>
  <c r="N282" i="19"/>
  <c r="M282" i="19"/>
  <c r="B328" i="19"/>
  <c r="L316" i="19"/>
  <c r="Q316" i="19"/>
  <c r="H316" i="19" s="1"/>
  <c r="R230" i="9"/>
  <c r="T218" i="9"/>
  <c r="U217" i="9" s="1"/>
  <c r="L261" i="19"/>
  <c r="B273" i="19"/>
  <c r="Q261" i="19"/>
  <c r="H261" i="19" s="1"/>
  <c r="O238" i="19"/>
  <c r="K238" i="19"/>
  <c r="R353" i="9"/>
  <c r="T341" i="9"/>
  <c r="U340" i="9" s="1"/>
  <c r="O260" i="19"/>
  <c r="K260" i="19"/>
  <c r="N238" i="19"/>
  <c r="M238" i="19"/>
  <c r="R285" i="9"/>
  <c r="T273" i="9"/>
  <c r="U272" i="9" s="1"/>
  <c r="R241" i="9"/>
  <c r="T229" i="9"/>
  <c r="U228" i="9" s="1"/>
  <c r="O327" i="19"/>
  <c r="K327" i="19"/>
  <c r="R318" i="9"/>
  <c r="T306" i="9"/>
  <c r="U305" i="9" s="1"/>
  <c r="A357" i="19"/>
  <c r="T284" i="9"/>
  <c r="U283" i="9" s="1"/>
  <c r="R296" i="9"/>
  <c r="B1767" i="9"/>
  <c r="A1768" i="9"/>
  <c r="C1767" i="9"/>
  <c r="F1767" i="9" s="1"/>
  <c r="B284" i="19"/>
  <c r="L272" i="19"/>
  <c r="Q272" i="19"/>
  <c r="H272" i="19" s="1"/>
  <c r="A359" i="19"/>
  <c r="T227" i="19"/>
  <c r="O227" i="19"/>
  <c r="K227" i="19"/>
  <c r="K228" i="19" s="1"/>
  <c r="K229" i="19" s="1"/>
  <c r="K230" i="19" s="1"/>
  <c r="L250" i="19"/>
  <c r="B262" i="19"/>
  <c r="Q250" i="19"/>
  <c r="H250" i="19" s="1"/>
  <c r="T249" i="19" s="1"/>
  <c r="R252" i="9"/>
  <c r="T240" i="9"/>
  <c r="U239" i="9" s="1"/>
  <c r="R364" i="9"/>
  <c r="T352" i="9"/>
  <c r="U351" i="9" s="1"/>
  <c r="N260" i="19"/>
  <c r="M260" i="19"/>
  <c r="R307" i="9"/>
  <c r="T295" i="9"/>
  <c r="U294" i="9" s="1"/>
  <c r="A349" i="19"/>
  <c r="L337" i="19"/>
  <c r="Q337" i="19"/>
  <c r="H337" i="19" s="1"/>
  <c r="T226" i="19"/>
  <c r="C1708" i="8"/>
  <c r="B1709" i="8"/>
  <c r="T248" i="19"/>
  <c r="N227" i="19"/>
  <c r="M227" i="19"/>
  <c r="A341" i="19"/>
  <c r="A352" i="19"/>
  <c r="L338" i="19"/>
  <c r="O293" i="19"/>
  <c r="K293" i="19"/>
  <c r="B38" i="11" l="1"/>
  <c r="A37" i="11"/>
  <c r="O336" i="19"/>
  <c r="B360" i="19"/>
  <c r="L348" i="19"/>
  <c r="Q348" i="19"/>
  <c r="H348" i="19" s="1"/>
  <c r="O261" i="19"/>
  <c r="K261" i="19"/>
  <c r="O305" i="19"/>
  <c r="K305" i="19"/>
  <c r="A358" i="19"/>
  <c r="A354" i="19"/>
  <c r="R319" i="9"/>
  <c r="T307" i="9"/>
  <c r="U306" i="9" s="1"/>
  <c r="A364" i="19"/>
  <c r="B1768" i="9"/>
  <c r="A1769" i="9"/>
  <c r="C1768" i="9"/>
  <c r="F1768" i="9" s="1"/>
  <c r="A369" i="19"/>
  <c r="B285" i="19"/>
  <c r="L273" i="19"/>
  <c r="Q273" i="19"/>
  <c r="H273" i="19" s="1"/>
  <c r="T272" i="19" s="1"/>
  <c r="B1708" i="8"/>
  <c r="C1707" i="8"/>
  <c r="O250" i="19"/>
  <c r="K250" i="19"/>
  <c r="D1767" i="9"/>
  <c r="R253" i="9"/>
  <c r="T241" i="9"/>
  <c r="U240" i="9" s="1"/>
  <c r="T260" i="19"/>
  <c r="N261" i="19"/>
  <c r="M261" i="19"/>
  <c r="R242" i="9"/>
  <c r="T230" i="9"/>
  <c r="U229" i="9" s="1"/>
  <c r="O283" i="19"/>
  <c r="K283" i="19"/>
  <c r="S351" i="9"/>
  <c r="T339" i="9"/>
  <c r="U338" i="9" s="1"/>
  <c r="B329" i="19"/>
  <c r="L317" i="19"/>
  <c r="Q317" i="19"/>
  <c r="H317" i="19" s="1"/>
  <c r="T316" i="19" s="1"/>
  <c r="T282" i="19"/>
  <c r="A353" i="19"/>
  <c r="L262" i="19"/>
  <c r="B274" i="19"/>
  <c r="Q262" i="19"/>
  <c r="H262" i="19" s="1"/>
  <c r="T261" i="19" s="1"/>
  <c r="R330" i="9"/>
  <c r="T318" i="9"/>
  <c r="U317" i="9" s="1"/>
  <c r="O316" i="19"/>
  <c r="K316" i="19"/>
  <c r="T315" i="19"/>
  <c r="N283" i="19"/>
  <c r="M283" i="19"/>
  <c r="O294" i="19"/>
  <c r="K294" i="19"/>
  <c r="T274" i="9"/>
  <c r="U273" i="9" s="1"/>
  <c r="R286" i="9"/>
  <c r="T239" i="19"/>
  <c r="O239" i="19"/>
  <c r="K239" i="19"/>
  <c r="K240" i="19" s="1"/>
  <c r="K241" i="19" s="1"/>
  <c r="K242" i="19" s="1"/>
  <c r="L284" i="19"/>
  <c r="B296" i="19"/>
  <c r="Q284" i="19"/>
  <c r="H284" i="19" s="1"/>
  <c r="T283" i="19" s="1"/>
  <c r="B363" i="19"/>
  <c r="L351" i="19"/>
  <c r="N250" i="19"/>
  <c r="M250" i="19"/>
  <c r="O272" i="19"/>
  <c r="K272" i="19"/>
  <c r="E1767" i="9"/>
  <c r="R297" i="9"/>
  <c r="T285" i="9"/>
  <c r="U284" i="9" s="1"/>
  <c r="R365" i="9"/>
  <c r="T353" i="9"/>
  <c r="U352" i="9" s="1"/>
  <c r="B307" i="19"/>
  <c r="L295" i="19"/>
  <c r="Q295" i="19"/>
  <c r="H295" i="19" s="1"/>
  <c r="T294" i="19" s="1"/>
  <c r="M294" i="19"/>
  <c r="R275" i="9"/>
  <c r="T263" i="9"/>
  <c r="U262" i="9" s="1"/>
  <c r="O339" i="19"/>
  <c r="K339" i="19"/>
  <c r="B263" i="19"/>
  <c r="L251" i="19"/>
  <c r="Q251" i="19"/>
  <c r="H251" i="19" s="1"/>
  <c r="T250" i="19" s="1"/>
  <c r="O337" i="19"/>
  <c r="T337" i="19"/>
  <c r="T336" i="19"/>
  <c r="R376" i="9"/>
  <c r="T376" i="9" s="1"/>
  <c r="U375" i="9" s="1"/>
  <c r="T364" i="9"/>
  <c r="U363" i="9" s="1"/>
  <c r="N272" i="19"/>
  <c r="M272" i="19"/>
  <c r="T296" i="9"/>
  <c r="U295" i="9" s="1"/>
  <c r="R308" i="9"/>
  <c r="B340" i="19"/>
  <c r="L328" i="19"/>
  <c r="Q328" i="19"/>
  <c r="H328" i="19" s="1"/>
  <c r="B318" i="19"/>
  <c r="L306" i="19"/>
  <c r="Q306" i="19"/>
  <c r="H306" i="19" s="1"/>
  <c r="A363" i="19"/>
  <c r="Q351" i="19"/>
  <c r="H351" i="19" s="1"/>
  <c r="M239" i="19"/>
  <c r="N239" i="19"/>
  <c r="O338" i="19"/>
  <c r="T338" i="19"/>
  <c r="T271" i="19"/>
  <c r="A361" i="19"/>
  <c r="Q349" i="19"/>
  <c r="H349" i="19" s="1"/>
  <c r="L349" i="19"/>
  <c r="R264" i="9"/>
  <c r="T252" i="9"/>
  <c r="U251" i="9" s="1"/>
  <c r="T238" i="19"/>
  <c r="C1769" i="8"/>
  <c r="B1768" i="8"/>
  <c r="A362" i="19"/>
  <c r="Q362" i="19" s="1"/>
  <c r="H362" i="19" s="1"/>
  <c r="Q350" i="19"/>
  <c r="H350" i="19" s="1"/>
  <c r="T304" i="19"/>
  <c r="B39" i="11" l="1"/>
  <c r="A38" i="11"/>
  <c r="Q360" i="19"/>
  <c r="H360" i="19" s="1"/>
  <c r="L360" i="19"/>
  <c r="O348" i="19"/>
  <c r="Q363" i="19"/>
  <c r="L296" i="19"/>
  <c r="B308" i="19"/>
  <c r="Q296" i="19"/>
  <c r="H296" i="19" s="1"/>
  <c r="T295" i="19" s="1"/>
  <c r="N262" i="19"/>
  <c r="M262" i="19"/>
  <c r="B341" i="19"/>
  <c r="L329" i="19"/>
  <c r="Q329" i="19"/>
  <c r="H329" i="19" s="1"/>
  <c r="T328" i="19" s="1"/>
  <c r="O350" i="19"/>
  <c r="T350" i="19"/>
  <c r="O349" i="19"/>
  <c r="T349" i="19"/>
  <c r="T348" i="19"/>
  <c r="O306" i="19"/>
  <c r="K306" i="19"/>
  <c r="R320" i="9"/>
  <c r="T308" i="9"/>
  <c r="U307" i="9" s="1"/>
  <c r="N284" i="19"/>
  <c r="M284" i="19"/>
  <c r="B1707" i="8"/>
  <c r="C1706" i="8"/>
  <c r="E1768" i="9"/>
  <c r="T319" i="9"/>
  <c r="U318" i="9" s="1"/>
  <c r="R331" i="9"/>
  <c r="R287" i="9"/>
  <c r="T275" i="9"/>
  <c r="U274" i="9" s="1"/>
  <c r="A365" i="19"/>
  <c r="S363" i="9"/>
  <c r="T351" i="9"/>
  <c r="U350" i="9" s="1"/>
  <c r="T305" i="19"/>
  <c r="R276" i="9"/>
  <c r="T264" i="9"/>
  <c r="U263" i="9" s="1"/>
  <c r="B330" i="19"/>
  <c r="L318" i="19"/>
  <c r="Q318" i="19"/>
  <c r="H318" i="19" s="1"/>
  <c r="T317" i="19" s="1"/>
  <c r="R377" i="9"/>
  <c r="T377" i="9" s="1"/>
  <c r="U376" i="9" s="1"/>
  <c r="T365" i="9"/>
  <c r="U364" i="9" s="1"/>
  <c r="D1768" i="9"/>
  <c r="A366" i="19"/>
  <c r="L361" i="19"/>
  <c r="Q361" i="19"/>
  <c r="H361" i="19" s="1"/>
  <c r="O328" i="19"/>
  <c r="K328" i="19"/>
  <c r="T327" i="19"/>
  <c r="R342" i="9"/>
  <c r="T330" i="9"/>
  <c r="U329" i="9" s="1"/>
  <c r="L362" i="19"/>
  <c r="R265" i="9"/>
  <c r="T253" i="9"/>
  <c r="U252" i="9" s="1"/>
  <c r="O273" i="19"/>
  <c r="K273" i="19"/>
  <c r="A1770" i="9"/>
  <c r="B1769" i="9"/>
  <c r="C1769" i="9"/>
  <c r="F1769" i="9" s="1"/>
  <c r="B1769" i="8"/>
  <c r="C1770" i="8"/>
  <c r="T251" i="19"/>
  <c r="O251" i="19"/>
  <c r="K251" i="19"/>
  <c r="K252" i="19" s="1"/>
  <c r="K253" i="19" s="1"/>
  <c r="K254" i="19" s="1"/>
  <c r="O295" i="19"/>
  <c r="K295" i="19"/>
  <c r="R309" i="9"/>
  <c r="T297" i="9"/>
  <c r="U296" i="9" s="1"/>
  <c r="R298" i="9"/>
  <c r="T286" i="9"/>
  <c r="U285" i="9" s="1"/>
  <c r="N273" i="19"/>
  <c r="M273" i="19"/>
  <c r="A370" i="19"/>
  <c r="B352" i="19"/>
  <c r="L340" i="19"/>
  <c r="Q340" i="19"/>
  <c r="H340" i="19" s="1"/>
  <c r="N251" i="19"/>
  <c r="M251" i="19"/>
  <c r="M295" i="19"/>
  <c r="L363" i="19"/>
  <c r="O262" i="19"/>
  <c r="K262" i="19"/>
  <c r="O317" i="19"/>
  <c r="K317" i="19"/>
  <c r="B297" i="19"/>
  <c r="L285" i="19"/>
  <c r="Q285" i="19"/>
  <c r="H285" i="19" s="1"/>
  <c r="T284" i="19" s="1"/>
  <c r="O351" i="19"/>
  <c r="K351" i="19"/>
  <c r="B275" i="19"/>
  <c r="L263" i="19"/>
  <c r="Q263" i="19"/>
  <c r="H263" i="19" s="1"/>
  <c r="T262" i="19" s="1"/>
  <c r="B319" i="19"/>
  <c r="L307" i="19"/>
  <c r="Q307" i="19"/>
  <c r="H307" i="19" s="1"/>
  <c r="O284" i="19"/>
  <c r="K284" i="19"/>
  <c r="B286" i="19"/>
  <c r="L274" i="19"/>
  <c r="Q274" i="19"/>
  <c r="H274" i="19" s="1"/>
  <c r="R254" i="9"/>
  <c r="T242" i="9"/>
  <c r="U241" i="9" s="1"/>
  <c r="H363" i="19" l="1"/>
  <c r="B40" i="11"/>
  <c r="A39" i="11"/>
  <c r="E1769" i="9"/>
  <c r="D1769" i="9"/>
  <c r="O360" i="19"/>
  <c r="O274" i="19"/>
  <c r="K274" i="19"/>
  <c r="B331" i="19"/>
  <c r="L319" i="19"/>
  <c r="Q319" i="19"/>
  <c r="H319" i="19" s="1"/>
  <c r="T318" i="19" s="1"/>
  <c r="B298" i="19"/>
  <c r="L286" i="19"/>
  <c r="Q286" i="19"/>
  <c r="H286" i="19" s="1"/>
  <c r="T285" i="19" s="1"/>
  <c r="M263" i="19"/>
  <c r="N263" i="19"/>
  <c r="N285" i="19"/>
  <c r="M285" i="19"/>
  <c r="R277" i="9"/>
  <c r="T265" i="9"/>
  <c r="U264" i="9" s="1"/>
  <c r="O296" i="19"/>
  <c r="K296" i="19"/>
  <c r="B287" i="19"/>
  <c r="L275" i="19"/>
  <c r="Q275" i="19"/>
  <c r="H275" i="19" s="1"/>
  <c r="T274" i="19" s="1"/>
  <c r="L297" i="19"/>
  <c r="B309" i="19"/>
  <c r="Q297" i="19"/>
  <c r="H297" i="19" s="1"/>
  <c r="K318" i="19"/>
  <c r="O318" i="19"/>
  <c r="S375" i="9"/>
  <c r="T375" i="9" s="1"/>
  <c r="U374" i="9" s="1"/>
  <c r="T363" i="9"/>
  <c r="U362" i="9" s="1"/>
  <c r="B320" i="19"/>
  <c r="L308" i="19"/>
  <c r="Q308" i="19"/>
  <c r="H308" i="19" s="1"/>
  <c r="O361" i="19"/>
  <c r="T361" i="19"/>
  <c r="T360" i="19"/>
  <c r="B1706" i="8"/>
  <c r="C1705" i="8"/>
  <c r="R332" i="9"/>
  <c r="T320" i="9"/>
  <c r="U319" i="9" s="1"/>
  <c r="M296" i="19"/>
  <c r="O340" i="19"/>
  <c r="K340" i="19"/>
  <c r="T339" i="19"/>
  <c r="A1771" i="9"/>
  <c r="C1770" i="9"/>
  <c r="F1770" i="9" s="1"/>
  <c r="B1770" i="9"/>
  <c r="R354" i="9"/>
  <c r="T342" i="9"/>
  <c r="U341" i="9" s="1"/>
  <c r="L330" i="19"/>
  <c r="B342" i="19"/>
  <c r="Q330" i="19"/>
  <c r="H330" i="19" s="1"/>
  <c r="T329" i="19" s="1"/>
  <c r="O329" i="19"/>
  <c r="K329" i="19"/>
  <c r="O307" i="19"/>
  <c r="K307" i="19"/>
  <c r="R310" i="9"/>
  <c r="T298" i="9"/>
  <c r="U297" i="9" s="1"/>
  <c r="O362" i="19"/>
  <c r="R266" i="9"/>
  <c r="T254" i="9"/>
  <c r="U253" i="9" s="1"/>
  <c r="B364" i="19"/>
  <c r="L352" i="19"/>
  <c r="Q352" i="19"/>
  <c r="H352" i="19" s="1"/>
  <c r="B1770" i="8"/>
  <c r="C1771" i="8"/>
  <c r="B353" i="19"/>
  <c r="L341" i="19"/>
  <c r="Q341" i="19"/>
  <c r="H341" i="19" s="1"/>
  <c r="O363" i="19"/>
  <c r="R288" i="9"/>
  <c r="T276" i="9"/>
  <c r="U275" i="9" s="1"/>
  <c r="R299" i="9"/>
  <c r="T287" i="9"/>
  <c r="U286" i="9" s="1"/>
  <c r="T306" i="19"/>
  <c r="T309" i="9"/>
  <c r="U308" i="9" s="1"/>
  <c r="R321" i="9"/>
  <c r="T273" i="19"/>
  <c r="M274" i="19"/>
  <c r="N274" i="19"/>
  <c r="O263" i="19"/>
  <c r="T263" i="19"/>
  <c r="K263" i="19"/>
  <c r="K264" i="19" s="1"/>
  <c r="K265" i="19" s="1"/>
  <c r="K266" i="19" s="1"/>
  <c r="O285" i="19"/>
  <c r="K285" i="19"/>
  <c r="R343" i="9"/>
  <c r="T331" i="9"/>
  <c r="U330" i="9" s="1"/>
  <c r="K363" i="19" l="1"/>
  <c r="F363" i="19"/>
  <c r="I363" i="19" s="1"/>
  <c r="T362" i="19"/>
  <c r="B41" i="11"/>
  <c r="A40" i="11"/>
  <c r="E1770" i="9"/>
  <c r="R344" i="9"/>
  <c r="T332" i="9"/>
  <c r="U331" i="9" s="1"/>
  <c r="B299" i="19"/>
  <c r="L287" i="19"/>
  <c r="Q287" i="19"/>
  <c r="H287" i="19" s="1"/>
  <c r="T286" i="19" s="1"/>
  <c r="O319" i="19"/>
  <c r="K319" i="19"/>
  <c r="B1705" i="8"/>
  <c r="C1704" i="8"/>
  <c r="O308" i="19"/>
  <c r="K308" i="19"/>
  <c r="R278" i="9"/>
  <c r="T266" i="9"/>
  <c r="U265" i="9" s="1"/>
  <c r="M363" i="19"/>
  <c r="R322" i="9"/>
  <c r="T310" i="9"/>
  <c r="U309" i="9" s="1"/>
  <c r="D1770" i="9"/>
  <c r="B343" i="19"/>
  <c r="L331" i="19"/>
  <c r="Q331" i="19"/>
  <c r="H331" i="19" s="1"/>
  <c r="T330" i="19" s="1"/>
  <c r="O330" i="19"/>
  <c r="K330" i="19"/>
  <c r="B332" i="19"/>
  <c r="L320" i="19"/>
  <c r="Q320" i="19"/>
  <c r="H320" i="19" s="1"/>
  <c r="T319" i="19" s="1"/>
  <c r="O297" i="19"/>
  <c r="K297" i="19"/>
  <c r="T296" i="19"/>
  <c r="R355" i="9"/>
  <c r="T343" i="9"/>
  <c r="U342" i="9" s="1"/>
  <c r="R311" i="9"/>
  <c r="T299" i="9"/>
  <c r="U298" i="9" s="1"/>
  <c r="L342" i="19"/>
  <c r="B354" i="19"/>
  <c r="B1771" i="9"/>
  <c r="C1771" i="9"/>
  <c r="F1771" i="9" s="1"/>
  <c r="A1772" i="9"/>
  <c r="B321" i="19"/>
  <c r="L309" i="19"/>
  <c r="Q309" i="19"/>
  <c r="H309" i="19" s="1"/>
  <c r="O341" i="19"/>
  <c r="K341" i="19"/>
  <c r="K342" i="19" s="1"/>
  <c r="O352" i="19"/>
  <c r="K352" i="19"/>
  <c r="T351" i="19"/>
  <c r="M297" i="19"/>
  <c r="O286" i="19"/>
  <c r="K286" i="19"/>
  <c r="R333" i="9"/>
  <c r="T321" i="9"/>
  <c r="U320" i="9" s="1"/>
  <c r="R300" i="9"/>
  <c r="T288" i="9"/>
  <c r="U287" i="9" s="1"/>
  <c r="T275" i="19"/>
  <c r="O275" i="19"/>
  <c r="K275" i="19"/>
  <c r="K276" i="19" s="1"/>
  <c r="K277" i="19" s="1"/>
  <c r="K278" i="19" s="1"/>
  <c r="N286" i="19"/>
  <c r="M286" i="19"/>
  <c r="B1771" i="8"/>
  <c r="C1772" i="8"/>
  <c r="B365" i="19"/>
  <c r="L353" i="19"/>
  <c r="Q353" i="19"/>
  <c r="H353" i="19" s="1"/>
  <c r="T352" i="19" s="1"/>
  <c r="L364" i="19"/>
  <c r="Q364" i="19"/>
  <c r="H364" i="19" s="1"/>
  <c r="T307" i="19"/>
  <c r="T354" i="9"/>
  <c r="U353" i="9" s="1"/>
  <c r="R366" i="9"/>
  <c r="T340" i="19"/>
  <c r="M275" i="19"/>
  <c r="N275" i="19"/>
  <c r="R289" i="9"/>
  <c r="T277" i="9"/>
  <c r="U276" i="9" s="1"/>
  <c r="B310" i="19"/>
  <c r="L298" i="19"/>
  <c r="Q298" i="19"/>
  <c r="H298" i="19" s="1"/>
  <c r="T297" i="19" s="1"/>
  <c r="R363" i="19" l="1"/>
  <c r="F364" i="19"/>
  <c r="I364" i="19" s="1"/>
  <c r="K364" i="19"/>
  <c r="B42" i="11"/>
  <c r="A41" i="11"/>
  <c r="O364" i="19"/>
  <c r="R364" i="19"/>
  <c r="T363" i="19"/>
  <c r="R345" i="9"/>
  <c r="T333" i="9"/>
  <c r="U332" i="9" s="1"/>
  <c r="D1771" i="9"/>
  <c r="B344" i="19"/>
  <c r="L332" i="19"/>
  <c r="Q332" i="19"/>
  <c r="H332" i="19" s="1"/>
  <c r="T331" i="19" s="1"/>
  <c r="B355" i="19"/>
  <c r="L343" i="19"/>
  <c r="Q343" i="19"/>
  <c r="H343" i="19" s="1"/>
  <c r="L299" i="19"/>
  <c r="B311" i="19"/>
  <c r="Q299" i="19"/>
  <c r="H299" i="19" s="1"/>
  <c r="T298" i="19" s="1"/>
  <c r="K309" i="19"/>
  <c r="O309" i="19"/>
  <c r="R290" i="9"/>
  <c r="T278" i="9"/>
  <c r="U277" i="9" s="1"/>
  <c r="O353" i="19"/>
  <c r="K353" i="19"/>
  <c r="L354" i="19"/>
  <c r="B366" i="19"/>
  <c r="Q354" i="19"/>
  <c r="H354" i="19" s="1"/>
  <c r="R356" i="9"/>
  <c r="T344" i="9"/>
  <c r="U343" i="9" s="1"/>
  <c r="M298" i="19"/>
  <c r="B322" i="19"/>
  <c r="L310" i="19"/>
  <c r="Q310" i="19"/>
  <c r="H310" i="19" s="1"/>
  <c r="R367" i="9"/>
  <c r="T367" i="9" s="1"/>
  <c r="U366" i="9" s="1"/>
  <c r="T355" i="9"/>
  <c r="U354" i="9" s="1"/>
  <c r="R301" i="9"/>
  <c r="T289" i="9"/>
  <c r="U288" i="9" s="1"/>
  <c r="B333" i="19"/>
  <c r="L321" i="19"/>
  <c r="Q321" i="19"/>
  <c r="H321" i="19" s="1"/>
  <c r="T320" i="19" s="1"/>
  <c r="R378" i="9"/>
  <c r="T378" i="9" s="1"/>
  <c r="U377" i="9" s="1"/>
  <c r="T366" i="9"/>
  <c r="U365" i="9" s="1"/>
  <c r="L365" i="19"/>
  <c r="Q365" i="19"/>
  <c r="H365" i="19" s="1"/>
  <c r="T364" i="19" s="1"/>
  <c r="T341" i="19"/>
  <c r="E1771" i="9"/>
  <c r="R334" i="9"/>
  <c r="T322" i="9"/>
  <c r="U321" i="9" s="1"/>
  <c r="B1772" i="9"/>
  <c r="A1773" i="9"/>
  <c r="C1772" i="9"/>
  <c r="F1772" i="9" s="1"/>
  <c r="B1772" i="8"/>
  <c r="C1773" i="8"/>
  <c r="R312" i="9"/>
  <c r="T300" i="9"/>
  <c r="U299" i="9" s="1"/>
  <c r="O320" i="19"/>
  <c r="K320" i="19"/>
  <c r="O331" i="19"/>
  <c r="K331" i="19"/>
  <c r="T308" i="19"/>
  <c r="T287" i="19"/>
  <c r="O287" i="19"/>
  <c r="K287" i="19"/>
  <c r="K288" i="19" s="1"/>
  <c r="K289" i="19" s="1"/>
  <c r="K290" i="19" s="1"/>
  <c r="O298" i="19"/>
  <c r="K298" i="19"/>
  <c r="R323" i="9"/>
  <c r="T311" i="9"/>
  <c r="U310" i="9" s="1"/>
  <c r="B1704" i="8"/>
  <c r="C1703" i="8"/>
  <c r="M287" i="19"/>
  <c r="N287" i="19"/>
  <c r="B43" i="11" l="1"/>
  <c r="A42" i="11"/>
  <c r="B1773" i="8"/>
  <c r="C1774" i="8"/>
  <c r="T301" i="9"/>
  <c r="U300" i="9" s="1"/>
  <c r="R313" i="9"/>
  <c r="O354" i="19"/>
  <c r="K354" i="19"/>
  <c r="O343" i="19"/>
  <c r="K343" i="19"/>
  <c r="T345" i="9"/>
  <c r="U344" i="9" s="1"/>
  <c r="R357" i="9"/>
  <c r="R335" i="9"/>
  <c r="T323" i="9"/>
  <c r="U322" i="9" s="1"/>
  <c r="T356" i="9"/>
  <c r="U355" i="9" s="1"/>
  <c r="R368" i="9"/>
  <c r="T368" i="9" s="1"/>
  <c r="U367" i="9" s="1"/>
  <c r="L366" i="19"/>
  <c r="Q366" i="19"/>
  <c r="H366" i="19" s="1"/>
  <c r="T365" i="19" s="1"/>
  <c r="R346" i="9"/>
  <c r="T334" i="9"/>
  <c r="U333" i="9" s="1"/>
  <c r="T342" i="19"/>
  <c r="B367" i="19"/>
  <c r="L355" i="19"/>
  <c r="Q355" i="19"/>
  <c r="H355" i="19" s="1"/>
  <c r="T354" i="19" s="1"/>
  <c r="M364" i="19"/>
  <c r="O310" i="19"/>
  <c r="K310" i="19"/>
  <c r="T309" i="19"/>
  <c r="O332" i="19"/>
  <c r="K332" i="19"/>
  <c r="D1772" i="9"/>
  <c r="O321" i="19"/>
  <c r="K321" i="19"/>
  <c r="T353" i="19"/>
  <c r="B1703" i="8"/>
  <c r="C1702" i="8"/>
  <c r="E1772" i="9"/>
  <c r="O365" i="19"/>
  <c r="K365" i="19"/>
  <c r="R365" i="19"/>
  <c r="F365" i="19"/>
  <c r="B334" i="19"/>
  <c r="L322" i="19"/>
  <c r="Q322" i="19"/>
  <c r="H322" i="19" s="1"/>
  <c r="O299" i="19"/>
  <c r="T299" i="19"/>
  <c r="K299" i="19"/>
  <c r="K300" i="19" s="1"/>
  <c r="K301" i="19" s="1"/>
  <c r="K302" i="19" s="1"/>
  <c r="B356" i="19"/>
  <c r="L344" i="19"/>
  <c r="Q344" i="19"/>
  <c r="H344" i="19" s="1"/>
  <c r="L333" i="19"/>
  <c r="B345" i="19"/>
  <c r="Q333" i="19"/>
  <c r="H333" i="19" s="1"/>
  <c r="B323" i="19"/>
  <c r="L311" i="19"/>
  <c r="Q311" i="19"/>
  <c r="H311" i="19" s="1"/>
  <c r="T310" i="19" s="1"/>
  <c r="R324" i="9"/>
  <c r="T312" i="9"/>
  <c r="U311" i="9" s="1"/>
  <c r="A1774" i="9"/>
  <c r="B1773" i="9"/>
  <c r="C1773" i="9"/>
  <c r="F1773" i="9" s="1"/>
  <c r="T290" i="9"/>
  <c r="U289" i="9" s="1"/>
  <c r="R302" i="9"/>
  <c r="M299" i="19"/>
  <c r="T343" i="19" l="1"/>
  <c r="A43" i="11"/>
  <c r="B44" i="11"/>
  <c r="B335" i="19"/>
  <c r="L323" i="19"/>
  <c r="Q323" i="19"/>
  <c r="H323" i="19" s="1"/>
  <c r="L367" i="19"/>
  <c r="Q367" i="19"/>
  <c r="H367" i="19" s="1"/>
  <c r="T366" i="19" s="1"/>
  <c r="A1775" i="9"/>
  <c r="C1774" i="9"/>
  <c r="F1774" i="9" s="1"/>
  <c r="B1774" i="9"/>
  <c r="T313" i="9"/>
  <c r="U312" i="9" s="1"/>
  <c r="R325" i="9"/>
  <c r="R314" i="9"/>
  <c r="T302" i="9"/>
  <c r="U301" i="9" s="1"/>
  <c r="T324" i="9"/>
  <c r="U323" i="9" s="1"/>
  <c r="R336" i="9"/>
  <c r="B357" i="19"/>
  <c r="L345" i="19"/>
  <c r="Q345" i="19"/>
  <c r="H345" i="19" s="1"/>
  <c r="O322" i="19"/>
  <c r="K322" i="19"/>
  <c r="T321" i="19"/>
  <c r="R358" i="9"/>
  <c r="T346" i="9"/>
  <c r="U345" i="9" s="1"/>
  <c r="O333" i="19"/>
  <c r="K333" i="19"/>
  <c r="B1702" i="8"/>
  <c r="C1701" i="8"/>
  <c r="B1774" i="8"/>
  <c r="C1775" i="8"/>
  <c r="E1773" i="9"/>
  <c r="O311" i="19"/>
  <c r="K311" i="19"/>
  <c r="K312" i="19" s="1"/>
  <c r="K313" i="19" s="1"/>
  <c r="K314" i="19" s="1"/>
  <c r="T311" i="19"/>
  <c r="O344" i="19"/>
  <c r="K344" i="19"/>
  <c r="B346" i="19"/>
  <c r="L334" i="19"/>
  <c r="Q334" i="19"/>
  <c r="H334" i="19" s="1"/>
  <c r="O355" i="19"/>
  <c r="K355" i="19"/>
  <c r="R347" i="9"/>
  <c r="T335" i="9"/>
  <c r="U334" i="9" s="1"/>
  <c r="M365" i="19"/>
  <c r="I365" i="19"/>
  <c r="T357" i="9"/>
  <c r="U356" i="9" s="1"/>
  <c r="R369" i="9"/>
  <c r="T369" i="9" s="1"/>
  <c r="U368" i="9" s="1"/>
  <c r="D1773" i="9"/>
  <c r="L356" i="19"/>
  <c r="B368" i="19"/>
  <c r="Q356" i="19"/>
  <c r="H356" i="19" s="1"/>
  <c r="T355" i="19" s="1"/>
  <c r="T332" i="19"/>
  <c r="O366" i="19"/>
  <c r="R366" i="19"/>
  <c r="F366" i="19"/>
  <c r="K366" i="19"/>
  <c r="T344" i="19" l="1"/>
  <c r="B45" i="11"/>
  <c r="A44" i="11"/>
  <c r="M366" i="19"/>
  <c r="I366" i="19"/>
  <c r="T336" i="9"/>
  <c r="U335" i="9" s="1"/>
  <c r="R348" i="9"/>
  <c r="O356" i="19"/>
  <c r="K356" i="19"/>
  <c r="B1775" i="8"/>
  <c r="C1776" i="8"/>
  <c r="O323" i="19"/>
  <c r="K323" i="19"/>
  <c r="K324" i="19" s="1"/>
  <c r="K325" i="19" s="1"/>
  <c r="K326" i="19" s="1"/>
  <c r="T323" i="19"/>
  <c r="L368" i="19"/>
  <c r="Q368" i="19"/>
  <c r="H368" i="19" s="1"/>
  <c r="T367" i="19" s="1"/>
  <c r="T347" i="9"/>
  <c r="U346" i="9" s="1"/>
  <c r="R359" i="9"/>
  <c r="O334" i="19"/>
  <c r="K334" i="19"/>
  <c r="T333" i="19"/>
  <c r="C1700" i="8"/>
  <c r="B1701" i="8"/>
  <c r="T322" i="19"/>
  <c r="R326" i="9"/>
  <c r="T314" i="9"/>
  <c r="U313" i="9" s="1"/>
  <c r="D1774" i="9"/>
  <c r="B347" i="19"/>
  <c r="L335" i="19"/>
  <c r="Q335" i="19"/>
  <c r="H335" i="19" s="1"/>
  <c r="T334" i="19" s="1"/>
  <c r="L346" i="19"/>
  <c r="B358" i="19"/>
  <c r="Q346" i="19"/>
  <c r="H346" i="19" s="1"/>
  <c r="E1774" i="9"/>
  <c r="O345" i="19"/>
  <c r="K345" i="19"/>
  <c r="R337" i="9"/>
  <c r="T325" i="9"/>
  <c r="U324" i="9" s="1"/>
  <c r="R370" i="9"/>
  <c r="T370" i="9" s="1"/>
  <c r="U369" i="9" s="1"/>
  <c r="T358" i="9"/>
  <c r="U357" i="9" s="1"/>
  <c r="B1775" i="9"/>
  <c r="A1776" i="9"/>
  <c r="C1775" i="9"/>
  <c r="F1775" i="9" s="1"/>
  <c r="B369" i="19"/>
  <c r="L357" i="19"/>
  <c r="Q357" i="19"/>
  <c r="H357" i="19" s="1"/>
  <c r="O367" i="19"/>
  <c r="K367" i="19"/>
  <c r="R367" i="19"/>
  <c r="F367" i="19"/>
  <c r="T345" i="19" l="1"/>
  <c r="B46" i="11"/>
  <c r="A45" i="11"/>
  <c r="R360" i="9"/>
  <c r="T348" i="9"/>
  <c r="U347" i="9" s="1"/>
  <c r="B1776" i="9"/>
  <c r="A1777" i="9"/>
  <c r="C1776" i="9"/>
  <c r="F1776" i="9" s="1"/>
  <c r="O346" i="19"/>
  <c r="K346" i="19"/>
  <c r="R338" i="9"/>
  <c r="T326" i="9"/>
  <c r="U325" i="9" s="1"/>
  <c r="C1777" i="8"/>
  <c r="B1776" i="8"/>
  <c r="E1775" i="9"/>
  <c r="R349" i="9"/>
  <c r="T337" i="9"/>
  <c r="U336" i="9" s="1"/>
  <c r="B370" i="19"/>
  <c r="L358" i="19"/>
  <c r="Q358" i="19"/>
  <c r="H358" i="19" s="1"/>
  <c r="O357" i="19"/>
  <c r="K357" i="19"/>
  <c r="D1775" i="9"/>
  <c r="O335" i="19"/>
  <c r="T335" i="19"/>
  <c r="K335" i="19"/>
  <c r="K336" i="19" s="1"/>
  <c r="K337" i="19" s="1"/>
  <c r="K338" i="19" s="1"/>
  <c r="B1700" i="8"/>
  <c r="C1699" i="8"/>
  <c r="L369" i="19"/>
  <c r="Q369" i="19"/>
  <c r="H369" i="19" s="1"/>
  <c r="T368" i="19" s="1"/>
  <c r="R371" i="9"/>
  <c r="T371" i="9" s="1"/>
  <c r="U370" i="9" s="1"/>
  <c r="T359" i="9"/>
  <c r="U358" i="9" s="1"/>
  <c r="M367" i="19"/>
  <c r="I367" i="19"/>
  <c r="L347" i="19"/>
  <c r="B359" i="19"/>
  <c r="H347" i="19"/>
  <c r="T356" i="19"/>
  <c r="O368" i="19"/>
  <c r="R368" i="19"/>
  <c r="F368" i="19"/>
  <c r="K368" i="19"/>
  <c r="B47" i="11" l="1"/>
  <c r="A46" i="11"/>
  <c r="B1777" i="8"/>
  <c r="C1778" i="8"/>
  <c r="D1776" i="9"/>
  <c r="O358" i="19"/>
  <c r="K358" i="19"/>
  <c r="T357" i="19"/>
  <c r="R350" i="9"/>
  <c r="T338" i="9"/>
  <c r="U337" i="9" s="1"/>
  <c r="E1776" i="9"/>
  <c r="O347" i="19"/>
  <c r="K347" i="19"/>
  <c r="K348" i="19" s="1"/>
  <c r="K349" i="19" s="1"/>
  <c r="K350" i="19" s="1"/>
  <c r="T347" i="19"/>
  <c r="L370" i="19"/>
  <c r="Q370" i="19"/>
  <c r="H370" i="19" s="1"/>
  <c r="T369" i="19" s="1"/>
  <c r="A1778" i="9"/>
  <c r="B1777" i="9"/>
  <c r="C1777" i="9"/>
  <c r="F1777" i="9" s="1"/>
  <c r="L359" i="19"/>
  <c r="Q359" i="19"/>
  <c r="H359" i="19" s="1"/>
  <c r="O369" i="19"/>
  <c r="R369" i="19"/>
  <c r="F369" i="19"/>
  <c r="K369" i="19"/>
  <c r="T346" i="19"/>
  <c r="T349" i="9"/>
  <c r="U348" i="9" s="1"/>
  <c r="R361" i="9"/>
  <c r="B1699" i="8"/>
  <c r="C1698" i="8"/>
  <c r="R372" i="9"/>
  <c r="T372" i="9" s="1"/>
  <c r="U371" i="9" s="1"/>
  <c r="T360" i="9"/>
  <c r="U359" i="9" s="1"/>
  <c r="M368" i="19"/>
  <c r="I368" i="19"/>
  <c r="B48" i="11" l="1"/>
  <c r="A47" i="11"/>
  <c r="R373" i="9"/>
  <c r="T373" i="9" s="1"/>
  <c r="U372" i="9" s="1"/>
  <c r="T361" i="9"/>
  <c r="U360" i="9" s="1"/>
  <c r="O359" i="19"/>
  <c r="K359" i="19"/>
  <c r="K360" i="19" s="1"/>
  <c r="K361" i="19" s="1"/>
  <c r="K362" i="19" s="1"/>
  <c r="T359" i="19"/>
  <c r="O370" i="19"/>
  <c r="R370" i="19"/>
  <c r="F370" i="19"/>
  <c r="K370" i="19"/>
  <c r="T370" i="19"/>
  <c r="E1777" i="9"/>
  <c r="D1777" i="9"/>
  <c r="T350" i="9"/>
  <c r="U349" i="9" s="1"/>
  <c r="R362" i="9"/>
  <c r="B1778" i="8"/>
  <c r="C1779" i="8"/>
  <c r="M369" i="19"/>
  <c r="I369" i="19"/>
  <c r="A1779" i="9"/>
  <c r="C1778" i="9"/>
  <c r="F1778" i="9" s="1"/>
  <c r="B1778" i="9"/>
  <c r="B1698" i="8"/>
  <c r="C1697" i="8"/>
  <c r="T358" i="19"/>
  <c r="AC2" i="19" l="1"/>
  <c r="A36" i="10" s="1"/>
  <c r="A38" i="10" s="1"/>
  <c r="B49" i="11"/>
  <c r="A48" i="11"/>
  <c r="B1779" i="9"/>
  <c r="C1779" i="9"/>
  <c r="F1779" i="9" s="1"/>
  <c r="A1780" i="9"/>
  <c r="B1697" i="8"/>
  <c r="C1696" i="8"/>
  <c r="B1779" i="8"/>
  <c r="C1780" i="8"/>
  <c r="M370" i="19"/>
  <c r="I370" i="19"/>
  <c r="D1778" i="9"/>
  <c r="T362" i="9"/>
  <c r="U361" i="9" s="1"/>
  <c r="R374" i="9"/>
  <c r="T374" i="9" s="1"/>
  <c r="U373" i="9" s="1"/>
  <c r="E1778" i="9"/>
  <c r="AC1" i="19" l="1"/>
  <c r="C36" i="10" s="1"/>
  <c r="C38" i="10" s="1"/>
  <c r="F38" i="10"/>
  <c r="G38" i="10" s="1"/>
  <c r="D38" i="10"/>
  <c r="E38" i="10" s="1"/>
  <c r="B50" i="11"/>
  <c r="A49" i="11"/>
  <c r="C1781" i="8"/>
  <c r="B1780" i="8"/>
  <c r="E1779" i="9"/>
  <c r="B1780" i="9"/>
  <c r="A1781" i="9"/>
  <c r="C1780" i="9"/>
  <c r="F1780" i="9" s="1"/>
  <c r="B1696" i="8"/>
  <c r="C1695" i="8"/>
  <c r="D1779" i="9"/>
  <c r="B51" i="11" l="1"/>
  <c r="A50" i="11"/>
  <c r="D1780" i="9"/>
  <c r="E1780" i="9"/>
  <c r="B1695" i="8"/>
  <c r="C1694" i="8"/>
  <c r="B1781" i="8"/>
  <c r="C1782" i="8"/>
  <c r="A1782" i="9"/>
  <c r="B1781" i="9"/>
  <c r="C1781" i="9"/>
  <c r="F1781" i="9" s="1"/>
  <c r="B52" i="11" l="1"/>
  <c r="A51" i="11"/>
  <c r="E1781" i="9"/>
  <c r="D1781" i="9"/>
  <c r="B1782" i="8"/>
  <c r="C1783" i="8"/>
  <c r="A1783" i="9"/>
  <c r="C1782" i="9"/>
  <c r="F1782" i="9" s="1"/>
  <c r="B1782" i="9"/>
  <c r="B1694" i="8"/>
  <c r="C1693" i="8"/>
  <c r="B53" i="11" l="1"/>
  <c r="A52" i="11"/>
  <c r="D1782" i="9"/>
  <c r="E1782" i="9"/>
  <c r="B1783" i="8"/>
  <c r="C1784" i="8"/>
  <c r="C1692" i="8"/>
  <c r="B1693" i="8"/>
  <c r="B1783" i="9"/>
  <c r="A1784" i="9"/>
  <c r="C1783" i="9"/>
  <c r="F1783" i="9" s="1"/>
  <c r="B54" i="11" l="1"/>
  <c r="A53" i="11"/>
  <c r="B1692" i="8"/>
  <c r="C1691" i="8"/>
  <c r="B1784" i="9"/>
  <c r="A1785" i="9"/>
  <c r="C1784" i="9"/>
  <c r="F1784" i="9" s="1"/>
  <c r="E1783" i="9"/>
  <c r="D1783" i="9"/>
  <c r="C1785" i="8"/>
  <c r="B1784" i="8"/>
  <c r="A54" i="11" l="1"/>
  <c r="B55" i="11"/>
  <c r="D1784" i="9"/>
  <c r="E1784" i="9"/>
  <c r="A1786" i="9"/>
  <c r="B1785" i="9"/>
  <c r="C1785" i="9"/>
  <c r="F1785" i="9" s="1"/>
  <c r="B1785" i="8"/>
  <c r="C1786" i="8"/>
  <c r="B1691" i="8"/>
  <c r="C1690" i="8"/>
  <c r="B56" i="11" l="1"/>
  <c r="A55" i="11"/>
  <c r="B1786" i="8"/>
  <c r="C1787" i="8"/>
  <c r="E1785" i="9"/>
  <c r="B1690" i="8"/>
  <c r="C1689" i="8"/>
  <c r="D1785" i="9"/>
  <c r="A1787" i="9"/>
  <c r="C1786" i="9"/>
  <c r="F1786" i="9" s="1"/>
  <c r="B1786" i="9"/>
  <c r="B57" i="11" l="1"/>
  <c r="A56" i="11"/>
  <c r="B1787" i="9"/>
  <c r="C1787" i="9"/>
  <c r="F1787" i="9" s="1"/>
  <c r="A1788" i="9"/>
  <c r="B1689" i="8"/>
  <c r="C1688" i="8"/>
  <c r="D1786" i="9"/>
  <c r="B1787" i="8"/>
  <c r="C1788" i="8"/>
  <c r="E1786" i="9"/>
  <c r="B58" i="11" l="1"/>
  <c r="A57" i="11"/>
  <c r="B1788" i="8"/>
  <c r="C1789" i="8"/>
  <c r="B1688" i="8"/>
  <c r="C1687" i="8"/>
  <c r="B1788" i="9"/>
  <c r="A1789" i="9"/>
  <c r="C1788" i="9"/>
  <c r="F1788" i="9" s="1"/>
  <c r="E1787" i="9"/>
  <c r="D1787" i="9"/>
  <c r="B59" i="11" l="1"/>
  <c r="A58" i="11"/>
  <c r="D1788" i="9"/>
  <c r="A1790" i="9"/>
  <c r="B1789" i="9"/>
  <c r="C1789" i="9"/>
  <c r="F1789" i="9" s="1"/>
  <c r="B1687" i="8"/>
  <c r="C1686" i="8"/>
  <c r="B1789" i="8"/>
  <c r="C1790" i="8"/>
  <c r="E1788" i="9"/>
  <c r="B60" i="11" l="1"/>
  <c r="A59" i="11"/>
  <c r="B1790" i="8"/>
  <c r="C1791" i="8"/>
  <c r="E1789" i="9"/>
  <c r="B1686" i="8"/>
  <c r="C1685" i="8"/>
  <c r="D1789" i="9"/>
  <c r="A1791" i="9"/>
  <c r="C1790" i="9"/>
  <c r="F1790" i="9" s="1"/>
  <c r="B1790" i="9"/>
  <c r="B61" i="11" l="1"/>
  <c r="A60" i="11"/>
  <c r="B1791" i="9"/>
  <c r="A1792" i="9"/>
  <c r="C1791" i="9"/>
  <c r="F1791" i="9" s="1"/>
  <c r="D1790" i="9"/>
  <c r="B1791" i="8"/>
  <c r="C1792" i="8"/>
  <c r="C1684" i="8"/>
  <c r="B1685" i="8"/>
  <c r="E1790" i="9"/>
  <c r="B62" i="11" l="1"/>
  <c r="A61" i="11"/>
  <c r="C1793" i="8"/>
  <c r="B1792" i="8"/>
  <c r="B1792" i="9"/>
  <c r="A1793" i="9"/>
  <c r="C1792" i="9"/>
  <c r="F1792" i="9" s="1"/>
  <c r="E1791" i="9"/>
  <c r="B1684" i="8"/>
  <c r="C1683" i="8"/>
  <c r="D1791" i="9"/>
  <c r="B63" i="11" l="1"/>
  <c r="A62" i="11"/>
  <c r="B1683" i="8"/>
  <c r="C1682" i="8"/>
  <c r="D1792" i="9"/>
  <c r="E1792" i="9"/>
  <c r="A1794" i="9"/>
  <c r="B1793" i="9"/>
  <c r="C1793" i="9"/>
  <c r="F1793" i="9" s="1"/>
  <c r="B1793" i="8"/>
  <c r="C1794" i="8"/>
  <c r="B64" i="11" l="1"/>
  <c r="A63" i="11"/>
  <c r="B1794" i="8"/>
  <c r="C1795" i="8"/>
  <c r="E1793" i="9"/>
  <c r="D1793" i="9"/>
  <c r="A1795" i="9"/>
  <c r="C1794" i="9"/>
  <c r="F1794" i="9" s="1"/>
  <c r="B1794" i="9"/>
  <c r="B1682" i="8"/>
  <c r="C1681" i="8"/>
  <c r="B65" i="11" l="1"/>
  <c r="A64" i="11"/>
  <c r="B1795" i="9"/>
  <c r="C1795" i="9"/>
  <c r="F1795" i="9" s="1"/>
  <c r="A1796" i="9"/>
  <c r="B1795" i="8"/>
  <c r="C1796" i="8"/>
  <c r="C1680" i="8"/>
  <c r="B1681" i="8"/>
  <c r="D1794" i="9"/>
  <c r="E1794" i="9"/>
  <c r="A65" i="11" l="1"/>
  <c r="B66" i="11"/>
  <c r="B1680" i="8"/>
  <c r="C1679" i="8"/>
  <c r="B1796" i="8"/>
  <c r="C1797" i="8"/>
  <c r="E1795" i="9"/>
  <c r="B1796" i="9"/>
  <c r="A1797" i="9"/>
  <c r="C1796" i="9"/>
  <c r="F1796" i="9" s="1"/>
  <c r="D1795" i="9"/>
  <c r="B67" i="11" l="1"/>
  <c r="A66" i="11"/>
  <c r="A1798" i="9"/>
  <c r="B1797" i="9"/>
  <c r="C1797" i="9"/>
  <c r="F1797" i="9" s="1"/>
  <c r="B1797" i="8"/>
  <c r="C1798" i="8"/>
  <c r="D1796" i="9"/>
  <c r="B1679" i="8"/>
  <c r="C1678" i="8"/>
  <c r="E1796" i="9"/>
  <c r="B68" i="11" l="1"/>
  <c r="A67" i="11"/>
  <c r="D1797" i="9"/>
  <c r="B1678" i="8"/>
  <c r="C1677" i="8"/>
  <c r="A1799" i="9"/>
  <c r="C1798" i="9"/>
  <c r="F1798" i="9" s="1"/>
  <c r="B1798" i="9"/>
  <c r="B1798" i="8"/>
  <c r="C1799" i="8"/>
  <c r="E1797" i="9"/>
  <c r="B69" i="11" l="1"/>
  <c r="A68" i="11"/>
  <c r="B1799" i="8"/>
  <c r="C1800" i="8"/>
  <c r="E1798" i="9"/>
  <c r="D1798" i="9"/>
  <c r="B1799" i="9"/>
  <c r="A1800" i="9"/>
  <c r="C1799" i="9"/>
  <c r="F1799" i="9" s="1"/>
  <c r="C1676" i="8"/>
  <c r="B1677" i="8"/>
  <c r="B70" i="11" l="1"/>
  <c r="A69" i="11"/>
  <c r="B1800" i="9"/>
  <c r="A1801" i="9"/>
  <c r="C1800" i="9"/>
  <c r="F1800" i="9" s="1"/>
  <c r="B1676" i="8"/>
  <c r="C1675" i="8"/>
  <c r="E1799" i="9"/>
  <c r="D1799" i="9"/>
  <c r="C1801" i="8"/>
  <c r="B1800" i="8"/>
  <c r="B71" i="11" l="1"/>
  <c r="A70" i="11"/>
  <c r="B1801" i="8"/>
  <c r="C1802" i="8"/>
  <c r="D1800" i="9"/>
  <c r="B1675" i="8"/>
  <c r="C1674" i="8"/>
  <c r="E1800" i="9"/>
  <c r="A1802" i="9"/>
  <c r="B1801" i="9"/>
  <c r="C1801" i="9"/>
  <c r="F1801" i="9" s="1"/>
  <c r="B72" i="11" l="1"/>
  <c r="A71" i="11"/>
  <c r="E1801" i="9"/>
  <c r="B1802" i="8"/>
  <c r="C1803" i="8"/>
  <c r="A1803" i="9"/>
  <c r="C1802" i="9"/>
  <c r="F1802" i="9" s="1"/>
  <c r="B1802" i="9"/>
  <c r="D1801" i="9"/>
  <c r="B1674" i="8"/>
  <c r="C1673" i="8"/>
  <c r="B73" i="11" l="1"/>
  <c r="A72" i="11"/>
  <c r="B1673" i="8"/>
  <c r="C1672" i="8"/>
  <c r="E1802" i="9"/>
  <c r="D1802" i="9"/>
  <c r="B1803" i="9"/>
  <c r="C1803" i="9"/>
  <c r="F1803" i="9" s="1"/>
  <c r="A1804" i="9"/>
  <c r="B1803" i="8"/>
  <c r="C1804" i="8"/>
  <c r="B74" i="11" l="1"/>
  <c r="A73" i="11"/>
  <c r="B1804" i="9"/>
  <c r="A1805" i="9"/>
  <c r="C1804" i="9"/>
  <c r="F1804" i="9" s="1"/>
  <c r="D1803" i="9"/>
  <c r="B1672" i="8"/>
  <c r="C1671" i="8"/>
  <c r="B1804" i="8"/>
  <c r="C1805" i="8"/>
  <c r="E1803" i="9"/>
  <c r="B75" i="11" l="1"/>
  <c r="A74" i="11"/>
  <c r="B1805" i="8"/>
  <c r="C1806" i="8"/>
  <c r="A1806" i="9"/>
  <c r="B1805" i="9"/>
  <c r="C1805" i="9"/>
  <c r="F1805" i="9" s="1"/>
  <c r="B1671" i="8"/>
  <c r="C1670" i="8"/>
  <c r="D1804" i="9"/>
  <c r="E1804" i="9"/>
  <c r="B76" i="11" l="1"/>
  <c r="A75" i="11"/>
  <c r="E1805" i="9"/>
  <c r="B1670" i="8"/>
  <c r="C1669" i="8"/>
  <c r="D1805" i="9"/>
  <c r="A1807" i="9"/>
  <c r="C1806" i="9"/>
  <c r="F1806" i="9" s="1"/>
  <c r="B1806" i="9"/>
  <c r="B1806" i="8"/>
  <c r="C1807" i="8"/>
  <c r="B77" i="11" l="1"/>
  <c r="A76" i="11"/>
  <c r="B1807" i="8"/>
  <c r="C1808" i="8"/>
  <c r="C1668" i="8"/>
  <c r="B1669" i="8"/>
  <c r="B1807" i="9"/>
  <c r="A1808" i="9"/>
  <c r="C1807" i="9"/>
  <c r="F1807" i="9" s="1"/>
  <c r="D1806" i="9"/>
  <c r="E1806" i="9"/>
  <c r="B78" i="11" l="1"/>
  <c r="A77" i="11"/>
  <c r="B1808" i="9"/>
  <c r="A1809" i="9"/>
  <c r="C1808" i="9"/>
  <c r="F1808" i="9" s="1"/>
  <c r="E1807" i="9"/>
  <c r="D1807" i="9"/>
  <c r="B1668" i="8"/>
  <c r="C1667" i="8"/>
  <c r="C1809" i="8"/>
  <c r="B1808" i="8"/>
  <c r="A78" i="11" l="1"/>
  <c r="B79" i="11"/>
  <c r="B1809" i="8"/>
  <c r="C1810" i="8"/>
  <c r="B1667" i="8"/>
  <c r="C1666" i="8"/>
  <c r="D1808" i="9"/>
  <c r="E1808" i="9"/>
  <c r="A1810" i="9"/>
  <c r="B1809" i="9"/>
  <c r="C1809" i="9"/>
  <c r="F1809" i="9" s="1"/>
  <c r="B80" i="11" l="1"/>
  <c r="A79" i="11"/>
  <c r="E1809" i="9"/>
  <c r="B1810" i="8"/>
  <c r="C1811" i="8"/>
  <c r="B1666" i="8"/>
  <c r="C1665" i="8"/>
  <c r="D1809" i="9"/>
  <c r="A1811" i="9"/>
  <c r="C1810" i="9"/>
  <c r="F1810" i="9" s="1"/>
  <c r="B1810" i="9"/>
  <c r="B81" i="11" l="1"/>
  <c r="A80" i="11"/>
  <c r="B1811" i="9"/>
  <c r="C1811" i="9"/>
  <c r="F1811" i="9" s="1"/>
  <c r="A1812" i="9"/>
  <c r="B1665" i="8"/>
  <c r="C1664" i="8"/>
  <c r="D1810" i="9"/>
  <c r="B1811" i="8"/>
  <c r="C1812" i="8"/>
  <c r="E1810" i="9"/>
  <c r="B82" i="11" l="1"/>
  <c r="A81" i="11"/>
  <c r="B1664" i="8"/>
  <c r="C1663" i="8"/>
  <c r="E1811" i="9"/>
  <c r="B1812" i="9"/>
  <c r="A1813" i="9"/>
  <c r="C1812" i="9"/>
  <c r="F1812" i="9" s="1"/>
  <c r="C1813" i="8"/>
  <c r="B1812" i="8"/>
  <c r="D1811" i="9"/>
  <c r="B83" i="11" l="1"/>
  <c r="A82" i="11"/>
  <c r="D1812" i="9"/>
  <c r="B1813" i="8"/>
  <c r="C1814" i="8"/>
  <c r="E1812" i="9"/>
  <c r="A1814" i="9"/>
  <c r="B1813" i="9"/>
  <c r="C1813" i="9"/>
  <c r="F1813" i="9" s="1"/>
  <c r="B1663" i="8"/>
  <c r="C1662" i="8"/>
  <c r="A83" i="11" l="1"/>
  <c r="B84" i="11"/>
  <c r="B1662" i="8"/>
  <c r="C1661" i="8"/>
  <c r="D1813" i="9"/>
  <c r="A1815" i="9"/>
  <c r="C1814" i="9"/>
  <c r="F1814" i="9" s="1"/>
  <c r="B1814" i="9"/>
  <c r="B1814" i="8"/>
  <c r="C1815" i="8"/>
  <c r="E1813" i="9"/>
  <c r="B85" i="11" l="1"/>
  <c r="A84" i="11"/>
  <c r="E1814" i="9"/>
  <c r="D1814" i="9"/>
  <c r="B1815" i="9"/>
  <c r="A1816" i="9"/>
  <c r="C1815" i="9"/>
  <c r="F1815" i="9" s="1"/>
  <c r="B1815" i="8"/>
  <c r="C1816" i="8"/>
  <c r="C1660" i="8"/>
  <c r="B1661" i="8"/>
  <c r="B86" i="11" l="1"/>
  <c r="A85" i="11"/>
  <c r="B1816" i="9"/>
  <c r="A1817" i="9"/>
  <c r="C1816" i="9"/>
  <c r="F1816" i="9" s="1"/>
  <c r="E1815" i="9"/>
  <c r="D1815" i="9"/>
  <c r="B1660" i="8"/>
  <c r="C1659" i="8"/>
  <c r="C1817" i="8"/>
  <c r="B1816" i="8"/>
  <c r="A86" i="11" l="1"/>
  <c r="B87" i="11"/>
  <c r="B1659" i="8"/>
  <c r="C1658" i="8"/>
  <c r="B1817" i="8"/>
  <c r="C1818" i="8"/>
  <c r="D1816" i="9"/>
  <c r="E1816" i="9"/>
  <c r="A1818" i="9"/>
  <c r="B1817" i="9"/>
  <c r="C1817" i="9"/>
  <c r="F1817" i="9" s="1"/>
  <c r="B88" i="11" l="1"/>
  <c r="A87" i="11"/>
  <c r="B1818" i="8"/>
  <c r="C1819" i="8"/>
  <c r="E1817" i="9"/>
  <c r="D1817" i="9"/>
  <c r="A1819" i="9"/>
  <c r="C1818" i="9"/>
  <c r="F1818" i="9" s="1"/>
  <c r="B1818" i="9"/>
  <c r="B1658" i="8"/>
  <c r="C1657" i="8"/>
  <c r="B89" i="11" l="1"/>
  <c r="A88" i="11"/>
  <c r="D1818" i="9"/>
  <c r="B1819" i="9"/>
  <c r="C1819" i="9"/>
  <c r="F1819" i="9" s="1"/>
  <c r="A1820" i="9"/>
  <c r="B1657" i="8"/>
  <c r="C1656" i="8"/>
  <c r="B1819" i="8"/>
  <c r="C1820" i="8"/>
  <c r="E1818" i="9"/>
  <c r="B90" i="11" l="1"/>
  <c r="A89" i="11"/>
  <c r="B1656" i="8"/>
  <c r="C1655" i="8"/>
  <c r="B1820" i="9"/>
  <c r="A1821" i="9"/>
  <c r="C1820" i="9"/>
  <c r="F1820" i="9" s="1"/>
  <c r="E1819" i="9"/>
  <c r="B1820" i="8"/>
  <c r="C1821" i="8"/>
  <c r="D1819" i="9"/>
  <c r="A90" i="11" l="1"/>
  <c r="B91" i="11"/>
  <c r="D1820" i="9"/>
  <c r="E1820" i="9"/>
  <c r="A1822" i="9"/>
  <c r="B1821" i="9"/>
  <c r="C1821" i="9"/>
  <c r="F1821" i="9" s="1"/>
  <c r="B1821" i="8"/>
  <c r="C1822" i="8"/>
  <c r="B1655" i="8"/>
  <c r="C1654" i="8"/>
  <c r="A91" i="11" l="1"/>
  <c r="B92" i="11"/>
  <c r="B1822" i="8"/>
  <c r="C1823" i="8"/>
  <c r="E1821" i="9"/>
  <c r="D1821" i="9"/>
  <c r="B1654" i="8"/>
  <c r="C1653" i="8"/>
  <c r="A1823" i="9"/>
  <c r="C1822" i="9"/>
  <c r="F1822" i="9" s="1"/>
  <c r="B1822" i="9"/>
  <c r="B93" i="11" l="1"/>
  <c r="A92" i="11"/>
  <c r="B1823" i="9"/>
  <c r="A1824" i="9"/>
  <c r="C1823" i="9"/>
  <c r="F1823" i="9" s="1"/>
  <c r="D1822" i="9"/>
  <c r="B1823" i="8"/>
  <c r="C1824" i="8"/>
  <c r="C1652" i="8"/>
  <c r="B1653" i="8"/>
  <c r="E1822" i="9"/>
  <c r="B94" i="11" l="1"/>
  <c r="A93" i="11"/>
  <c r="C1825" i="8"/>
  <c r="B1824" i="8"/>
  <c r="A1825" i="9"/>
  <c r="C1824" i="9"/>
  <c r="F1824" i="9" s="1"/>
  <c r="B1824" i="9"/>
  <c r="E1823" i="9"/>
  <c r="B1652" i="8"/>
  <c r="C1651" i="8"/>
  <c r="D1823" i="9"/>
  <c r="B95" i="11" l="1"/>
  <c r="A94" i="11"/>
  <c r="E1824" i="9"/>
  <c r="D1824" i="9"/>
  <c r="A1826" i="9"/>
  <c r="B1825" i="9"/>
  <c r="C1825" i="9"/>
  <c r="F1825" i="9" s="1"/>
  <c r="B1651" i="8"/>
  <c r="C1650" i="8"/>
  <c r="B1825" i="8"/>
  <c r="C1826" i="8"/>
  <c r="A95" i="11" l="1"/>
  <c r="B96" i="11"/>
  <c r="D1825" i="9"/>
  <c r="E1825" i="9"/>
  <c r="B1826" i="8"/>
  <c r="C1827" i="8"/>
  <c r="A1827" i="9"/>
  <c r="C1826" i="9"/>
  <c r="F1826" i="9" s="1"/>
  <c r="B1826" i="9"/>
  <c r="B1650" i="8"/>
  <c r="C1649" i="8"/>
  <c r="B97" i="11" l="1"/>
  <c r="A96" i="11"/>
  <c r="B1827" i="9"/>
  <c r="C1827" i="9"/>
  <c r="F1827" i="9" s="1"/>
  <c r="A1828" i="9"/>
  <c r="E1826" i="9"/>
  <c r="B1827" i="8"/>
  <c r="C1828" i="8"/>
  <c r="C1648" i="8"/>
  <c r="B1649" i="8"/>
  <c r="D1826" i="9"/>
  <c r="B98" i="11" l="1"/>
  <c r="A97" i="11"/>
  <c r="B1828" i="8"/>
  <c r="C1829" i="8"/>
  <c r="E1827" i="9"/>
  <c r="A1829" i="9"/>
  <c r="C1828" i="9"/>
  <c r="F1828" i="9" s="1"/>
  <c r="B1828" i="9"/>
  <c r="B1648" i="8"/>
  <c r="C1647" i="8"/>
  <c r="D1827" i="9"/>
  <c r="B99" i="11" l="1"/>
  <c r="A98" i="11"/>
  <c r="E1828" i="9"/>
  <c r="D1828" i="9"/>
  <c r="A1830" i="9"/>
  <c r="B1829" i="9"/>
  <c r="C1829" i="9"/>
  <c r="F1829" i="9" s="1"/>
  <c r="B1647" i="8"/>
  <c r="C1646" i="8"/>
  <c r="B1829" i="8"/>
  <c r="C1830" i="8"/>
  <c r="B100" i="11" l="1"/>
  <c r="A99" i="11"/>
  <c r="E1829" i="9"/>
  <c r="D1829" i="9"/>
  <c r="B1830" i="8"/>
  <c r="C1831" i="8"/>
  <c r="A1831" i="9"/>
  <c r="C1830" i="9"/>
  <c r="F1830" i="9" s="1"/>
  <c r="B1830" i="9"/>
  <c r="B1646" i="8"/>
  <c r="C1645" i="8"/>
  <c r="B101" i="11" l="1"/>
  <c r="A100" i="11"/>
  <c r="C1644" i="8"/>
  <c r="B1645" i="8"/>
  <c r="B1831" i="9"/>
  <c r="A1832" i="9"/>
  <c r="C1831" i="9"/>
  <c r="F1831" i="9" s="1"/>
  <c r="D1830" i="9"/>
  <c r="E1830" i="9"/>
  <c r="B1831" i="8"/>
  <c r="C1832" i="8"/>
  <c r="A101" i="11" l="1"/>
  <c r="B102" i="11"/>
  <c r="E1831" i="9"/>
  <c r="B1832" i="9"/>
  <c r="A1833" i="9"/>
  <c r="C1832" i="9"/>
  <c r="F1832" i="9" s="1"/>
  <c r="C1833" i="8"/>
  <c r="B1832" i="8"/>
  <c r="D1831" i="9"/>
  <c r="B1644" i="8"/>
  <c r="C1643" i="8"/>
  <c r="B103" i="11" l="1"/>
  <c r="A102" i="11"/>
  <c r="E1832" i="9"/>
  <c r="B1833" i="8"/>
  <c r="C1834" i="8"/>
  <c r="D1832" i="9"/>
  <c r="B1643" i="8"/>
  <c r="C1642" i="8"/>
  <c r="A1834" i="9"/>
  <c r="B1833" i="9"/>
  <c r="C1833" i="9"/>
  <c r="F1833" i="9" s="1"/>
  <c r="B104" i="11" l="1"/>
  <c r="A103" i="11"/>
  <c r="A1835" i="9"/>
  <c r="C1834" i="9"/>
  <c r="F1834" i="9" s="1"/>
  <c r="B1834" i="9"/>
  <c r="B1642" i="8"/>
  <c r="C1641" i="8"/>
  <c r="B1834" i="8"/>
  <c r="C1835" i="8"/>
  <c r="D1833" i="9"/>
  <c r="E1833" i="9"/>
  <c r="B105" i="11" l="1"/>
  <c r="A104" i="11"/>
  <c r="E1834" i="9"/>
  <c r="D1834" i="9"/>
  <c r="B1641" i="8"/>
  <c r="C1640" i="8"/>
  <c r="B1835" i="8"/>
  <c r="C1836" i="8"/>
  <c r="B1835" i="9"/>
  <c r="C1835" i="9"/>
  <c r="F1835" i="9" s="1"/>
  <c r="A1836" i="9"/>
  <c r="B106" i="11" l="1"/>
  <c r="A105" i="11"/>
  <c r="D1835" i="9"/>
  <c r="B1836" i="8"/>
  <c r="C1837" i="8"/>
  <c r="B1640" i="8"/>
  <c r="C1639" i="8"/>
  <c r="E1835" i="9"/>
  <c r="B1836" i="9"/>
  <c r="A1837" i="9"/>
  <c r="C1836" i="9"/>
  <c r="F1836" i="9" s="1"/>
  <c r="B107" i="11" l="1"/>
  <c r="A106" i="11"/>
  <c r="B1639" i="8"/>
  <c r="C1638" i="8"/>
  <c r="E1836" i="9"/>
  <c r="C1838" i="8"/>
  <c r="B1837" i="8"/>
  <c r="A1838" i="9"/>
  <c r="B1837" i="9"/>
  <c r="C1837" i="9"/>
  <c r="F1837" i="9" s="1"/>
  <c r="D1836" i="9"/>
  <c r="B108" i="11" l="1"/>
  <c r="A107" i="11"/>
  <c r="A1839" i="9"/>
  <c r="C1838" i="9"/>
  <c r="F1838" i="9" s="1"/>
  <c r="B1838" i="9"/>
  <c r="B1838" i="8"/>
  <c r="C1839" i="8"/>
  <c r="D1837" i="9"/>
  <c r="E1837" i="9"/>
  <c r="B1638" i="8"/>
  <c r="C1637" i="8"/>
  <c r="B109" i="11" l="1"/>
  <c r="A108" i="11"/>
  <c r="B1839" i="8"/>
  <c r="C1840" i="8"/>
  <c r="E1838" i="9"/>
  <c r="D1838" i="9"/>
  <c r="C1636" i="8"/>
  <c r="B1637" i="8"/>
  <c r="B1839" i="9"/>
  <c r="A1840" i="9"/>
  <c r="C1839" i="9"/>
  <c r="F1839" i="9" s="1"/>
  <c r="B110" i="11" l="1"/>
  <c r="A109" i="11"/>
  <c r="D1839" i="9"/>
  <c r="C1635" i="8"/>
  <c r="B1636" i="8"/>
  <c r="B1840" i="9"/>
  <c r="A1841" i="9"/>
  <c r="C1840" i="9"/>
  <c r="F1840" i="9" s="1"/>
  <c r="C1841" i="8"/>
  <c r="B1840" i="8"/>
  <c r="E1839" i="9"/>
  <c r="B111" i="11" l="1"/>
  <c r="A110" i="11"/>
  <c r="D1840" i="9"/>
  <c r="E1840" i="9"/>
  <c r="A1842" i="9"/>
  <c r="B1841" i="9"/>
  <c r="C1841" i="9"/>
  <c r="F1841" i="9" s="1"/>
  <c r="B1635" i="8"/>
  <c r="C1634" i="8"/>
  <c r="C1842" i="8"/>
  <c r="B1841" i="8"/>
  <c r="A111" i="11" l="1"/>
  <c r="B112" i="11"/>
  <c r="E1841" i="9"/>
  <c r="D1841" i="9"/>
  <c r="A1843" i="9"/>
  <c r="C1842" i="9"/>
  <c r="F1842" i="9" s="1"/>
  <c r="B1842" i="9"/>
  <c r="C1843" i="8"/>
  <c r="B1842" i="8"/>
  <c r="B1634" i="8"/>
  <c r="C1633" i="8"/>
  <c r="B113" i="11" l="1"/>
  <c r="A112" i="11"/>
  <c r="B1843" i="8"/>
  <c r="C1844" i="8"/>
  <c r="D1842" i="9"/>
  <c r="E1842" i="9"/>
  <c r="C1632" i="8"/>
  <c r="B1633" i="8"/>
  <c r="B1843" i="9"/>
  <c r="C1843" i="9"/>
  <c r="F1843" i="9" s="1"/>
  <c r="A1844" i="9"/>
  <c r="B114" i="11" l="1"/>
  <c r="A113" i="11"/>
  <c r="D1843" i="9"/>
  <c r="B1632" i="8"/>
  <c r="C1631" i="8"/>
  <c r="E1843" i="9"/>
  <c r="B1844" i="9"/>
  <c r="A1845" i="9"/>
  <c r="C1844" i="9"/>
  <c r="F1844" i="9" s="1"/>
  <c r="C1845" i="8"/>
  <c r="B1844" i="8"/>
  <c r="A114" i="11" l="1"/>
  <c r="B115" i="11"/>
  <c r="B1631" i="8"/>
  <c r="C1630" i="8"/>
  <c r="B1845" i="8"/>
  <c r="C1846" i="8"/>
  <c r="D1844" i="9"/>
  <c r="A1846" i="9"/>
  <c r="B1845" i="9"/>
  <c r="C1845" i="9"/>
  <c r="F1845" i="9" s="1"/>
  <c r="E1844" i="9"/>
  <c r="B116" i="11" l="1"/>
  <c r="A115" i="11"/>
  <c r="D1845" i="9"/>
  <c r="A1847" i="9"/>
  <c r="C1846" i="9"/>
  <c r="F1846" i="9" s="1"/>
  <c r="B1846" i="9"/>
  <c r="B1846" i="8"/>
  <c r="C1847" i="8"/>
  <c r="E1845" i="9"/>
  <c r="B1630" i="8"/>
  <c r="C1629" i="8"/>
  <c r="B117" i="11" l="1"/>
  <c r="A116" i="11"/>
  <c r="D1846" i="9"/>
  <c r="E1846" i="9"/>
  <c r="B1847" i="8"/>
  <c r="C1848" i="8"/>
  <c r="C1628" i="8"/>
  <c r="B1629" i="8"/>
  <c r="B1847" i="9"/>
  <c r="A1848" i="9"/>
  <c r="C1847" i="9"/>
  <c r="F1847" i="9" s="1"/>
  <c r="B118" i="11" l="1"/>
  <c r="A117" i="11"/>
  <c r="D1847" i="9"/>
  <c r="B1628" i="8"/>
  <c r="C1627" i="8"/>
  <c r="C1849" i="8"/>
  <c r="B1848" i="8"/>
  <c r="A1849" i="9"/>
  <c r="C1848" i="9"/>
  <c r="F1848" i="9" s="1"/>
  <c r="B1848" i="9"/>
  <c r="E1847" i="9"/>
  <c r="B119" i="11" l="1"/>
  <c r="A118" i="11"/>
  <c r="E1848" i="9"/>
  <c r="D1848" i="9"/>
  <c r="A1850" i="9"/>
  <c r="B1849" i="9"/>
  <c r="C1849" i="9"/>
  <c r="F1849" i="9" s="1"/>
  <c r="B1849" i="8"/>
  <c r="C1850" i="8"/>
  <c r="B1627" i="8"/>
  <c r="C1626" i="8"/>
  <c r="B120" i="11" l="1"/>
  <c r="A119" i="11"/>
  <c r="E1849" i="9"/>
  <c r="D1849" i="9"/>
  <c r="B1626" i="8"/>
  <c r="C1625" i="8"/>
  <c r="A1851" i="9"/>
  <c r="C1850" i="9"/>
  <c r="F1850" i="9" s="1"/>
  <c r="B1850" i="9"/>
  <c r="B1850" i="8"/>
  <c r="C1851" i="8"/>
  <c r="B121" i="11" l="1"/>
  <c r="A120" i="11"/>
  <c r="B1851" i="9"/>
  <c r="C1851" i="9"/>
  <c r="F1851" i="9" s="1"/>
  <c r="A1852" i="9"/>
  <c r="E1850" i="9"/>
  <c r="B1625" i="8"/>
  <c r="C1624" i="8"/>
  <c r="B1851" i="8"/>
  <c r="C1852" i="8"/>
  <c r="D1850" i="9"/>
  <c r="B122" i="11" l="1"/>
  <c r="A121" i="11"/>
  <c r="B1624" i="8"/>
  <c r="C1623" i="8"/>
  <c r="B1852" i="9"/>
  <c r="A1853" i="9"/>
  <c r="C1852" i="9"/>
  <c r="F1852" i="9" s="1"/>
  <c r="E1851" i="9"/>
  <c r="B1852" i="8"/>
  <c r="C1853" i="8"/>
  <c r="D1851" i="9"/>
  <c r="A122" i="11" l="1"/>
  <c r="B123" i="11"/>
  <c r="E1852" i="9"/>
  <c r="D1852" i="9"/>
  <c r="A1854" i="9"/>
  <c r="B1853" i="9"/>
  <c r="C1853" i="9"/>
  <c r="F1853" i="9" s="1"/>
  <c r="B1853" i="8"/>
  <c r="C1854" i="8"/>
  <c r="B1623" i="8"/>
  <c r="C1622" i="8"/>
  <c r="B124" i="11" l="1"/>
  <c r="A123" i="11"/>
  <c r="E1853" i="9"/>
  <c r="D1853" i="9"/>
  <c r="B1622" i="8"/>
  <c r="C1621" i="8"/>
  <c r="A1855" i="9"/>
  <c r="C1854" i="9"/>
  <c r="F1854" i="9" s="1"/>
  <c r="B1854" i="9"/>
  <c r="B1854" i="8"/>
  <c r="C1855" i="8"/>
  <c r="A124" i="11" l="1"/>
  <c r="B125" i="11"/>
  <c r="B1855" i="8"/>
  <c r="C1856" i="8"/>
  <c r="E1854" i="9"/>
  <c r="B1855" i="9"/>
  <c r="A1856" i="9"/>
  <c r="C1855" i="9"/>
  <c r="F1855" i="9" s="1"/>
  <c r="D1854" i="9"/>
  <c r="C1620" i="8"/>
  <c r="B1621" i="8"/>
  <c r="B126" i="11" l="1"/>
  <c r="A125" i="11"/>
  <c r="E1855" i="9"/>
  <c r="B1856" i="9"/>
  <c r="A1857" i="9"/>
  <c r="C1856" i="9"/>
  <c r="F1856" i="9" s="1"/>
  <c r="D1855" i="9"/>
  <c r="B1620" i="8"/>
  <c r="C1619" i="8"/>
  <c r="B1856" i="8"/>
  <c r="C1857" i="8"/>
  <c r="B127" i="11" l="1"/>
  <c r="A126" i="11"/>
  <c r="E1856" i="9"/>
  <c r="D1856" i="9"/>
  <c r="B1857" i="8"/>
  <c r="C1858" i="8"/>
  <c r="A1858" i="9"/>
  <c r="B1857" i="9"/>
  <c r="C1857" i="9"/>
  <c r="F1857" i="9" s="1"/>
  <c r="B1619" i="8"/>
  <c r="C1618" i="8"/>
  <c r="B128" i="11" l="1"/>
  <c r="A127" i="11"/>
  <c r="A1859" i="9"/>
  <c r="C1858" i="9"/>
  <c r="F1858" i="9" s="1"/>
  <c r="B1858" i="9"/>
  <c r="E1857" i="9"/>
  <c r="D1857" i="9"/>
  <c r="B1858" i="8"/>
  <c r="C1859" i="8"/>
  <c r="B1618" i="8"/>
  <c r="C1617" i="8"/>
  <c r="B129" i="11" l="1"/>
  <c r="A128" i="11"/>
  <c r="D1858" i="9"/>
  <c r="E1858" i="9"/>
  <c r="C1616" i="8"/>
  <c r="B1617" i="8"/>
  <c r="B1859" i="8"/>
  <c r="C1860" i="8"/>
  <c r="B1859" i="9"/>
  <c r="A1860" i="9"/>
  <c r="C1859" i="9"/>
  <c r="F1859" i="9" s="1"/>
  <c r="B130" i="11" l="1"/>
  <c r="A129" i="11"/>
  <c r="B1860" i="9"/>
  <c r="A1861" i="9"/>
  <c r="C1860" i="9"/>
  <c r="F1860" i="9" s="1"/>
  <c r="B1860" i="8"/>
  <c r="C1861" i="8"/>
  <c r="D1859" i="9"/>
  <c r="B1616" i="8"/>
  <c r="C1615" i="8"/>
  <c r="E1859" i="9"/>
  <c r="B131" i="11" l="1"/>
  <c r="A130" i="11"/>
  <c r="D1860" i="9"/>
  <c r="B1861" i="8"/>
  <c r="C1862" i="8"/>
  <c r="E1860" i="9"/>
  <c r="B1615" i="8"/>
  <c r="C1614" i="8"/>
  <c r="A1862" i="9"/>
  <c r="B1861" i="9"/>
  <c r="C1861" i="9"/>
  <c r="F1861" i="9" s="1"/>
  <c r="B132" i="11" l="1"/>
  <c r="A131" i="11"/>
  <c r="D1861" i="9"/>
  <c r="B1862" i="9"/>
  <c r="A1863" i="9"/>
  <c r="C1862" i="9"/>
  <c r="F1862" i="9" s="1"/>
  <c r="C1613" i="8"/>
  <c r="B1614" i="8"/>
  <c r="E1861" i="9"/>
  <c r="B1862" i="8"/>
  <c r="C1863" i="8"/>
  <c r="B133" i="11" l="1"/>
  <c r="A132" i="11"/>
  <c r="C1612" i="8"/>
  <c r="B1613" i="8"/>
  <c r="D1862" i="9"/>
  <c r="E1862" i="9"/>
  <c r="B1863" i="8"/>
  <c r="C1864" i="8"/>
  <c r="A1864" i="9"/>
  <c r="C1863" i="9"/>
  <c r="F1863" i="9" s="1"/>
  <c r="B1863" i="9"/>
  <c r="B134" i="11" l="1"/>
  <c r="A133" i="11"/>
  <c r="B1864" i="9"/>
  <c r="A1865" i="9"/>
  <c r="C1864" i="9"/>
  <c r="F1864" i="9" s="1"/>
  <c r="B1864" i="8"/>
  <c r="C1865" i="8"/>
  <c r="D1863" i="9"/>
  <c r="E1863" i="9"/>
  <c r="B1612" i="8"/>
  <c r="C1611" i="8"/>
  <c r="B135" i="11" l="1"/>
  <c r="A134" i="11"/>
  <c r="D1864" i="9"/>
  <c r="B1611" i="8"/>
  <c r="C1610" i="8"/>
  <c r="A1866" i="9"/>
  <c r="B1865" i="9"/>
  <c r="C1865" i="9"/>
  <c r="F1865" i="9" s="1"/>
  <c r="B1865" i="8"/>
  <c r="C1866" i="8"/>
  <c r="E1864" i="9"/>
  <c r="B136" i="11" l="1"/>
  <c r="A135" i="11"/>
  <c r="E1865" i="9"/>
  <c r="D1865" i="9"/>
  <c r="B1866" i="9"/>
  <c r="A1867" i="9"/>
  <c r="C1866" i="9"/>
  <c r="F1866" i="9" s="1"/>
  <c r="C1609" i="8"/>
  <c r="B1610" i="8"/>
  <c r="B1866" i="8"/>
  <c r="C1867" i="8"/>
  <c r="B137" i="11" l="1"/>
  <c r="A136" i="11"/>
  <c r="B1609" i="8"/>
  <c r="C1608" i="8"/>
  <c r="D1866" i="9"/>
  <c r="A1868" i="9"/>
  <c r="C1867" i="9"/>
  <c r="F1867" i="9" s="1"/>
  <c r="B1867" i="9"/>
  <c r="E1866" i="9"/>
  <c r="C1868" i="8"/>
  <c r="B1867" i="8"/>
  <c r="B138" i="11" l="1"/>
  <c r="A137" i="11"/>
  <c r="E1867" i="9"/>
  <c r="B1868" i="9"/>
  <c r="A1869" i="9"/>
  <c r="C1868" i="9"/>
  <c r="F1868" i="9" s="1"/>
  <c r="B1868" i="8"/>
  <c r="C1869" i="8"/>
  <c r="B1608" i="8"/>
  <c r="C1607" i="8"/>
  <c r="D1867" i="9"/>
  <c r="B139" i="11" l="1"/>
  <c r="A138" i="11"/>
  <c r="B1869" i="8"/>
  <c r="C1870" i="8"/>
  <c r="D1868" i="9"/>
  <c r="A1870" i="9"/>
  <c r="B1869" i="9"/>
  <c r="C1869" i="9"/>
  <c r="F1869" i="9" s="1"/>
  <c r="E1868" i="9"/>
  <c r="B1607" i="8"/>
  <c r="C1606" i="8"/>
  <c r="B140" i="11" l="1"/>
  <c r="A139" i="11"/>
  <c r="B1606" i="8"/>
  <c r="C1605" i="8"/>
  <c r="E1869" i="9"/>
  <c r="D1869" i="9"/>
  <c r="B1870" i="9"/>
  <c r="A1871" i="9"/>
  <c r="C1870" i="9"/>
  <c r="F1870" i="9" s="1"/>
  <c r="B1870" i="8"/>
  <c r="C1871" i="8"/>
  <c r="B141" i="11" l="1"/>
  <c r="A140" i="11"/>
  <c r="D1870" i="9"/>
  <c r="A1872" i="9"/>
  <c r="C1871" i="9"/>
  <c r="F1871" i="9" s="1"/>
  <c r="B1871" i="9"/>
  <c r="B1605" i="8"/>
  <c r="C1604" i="8"/>
  <c r="B1871" i="8"/>
  <c r="C1872" i="8"/>
  <c r="E1870" i="9"/>
  <c r="B142" i="11" l="1"/>
  <c r="A141" i="11"/>
  <c r="B1604" i="8"/>
  <c r="C1603" i="8"/>
  <c r="D1871" i="9"/>
  <c r="E1871" i="9"/>
  <c r="B1872" i="8"/>
  <c r="C1873" i="8"/>
  <c r="B1872" i="9"/>
  <c r="A1873" i="9"/>
  <c r="C1872" i="9"/>
  <c r="F1872" i="9" s="1"/>
  <c r="A142" i="11" l="1"/>
  <c r="B143" i="11"/>
  <c r="D1872" i="9"/>
  <c r="C1874" i="8"/>
  <c r="B1873" i="8"/>
  <c r="B1603" i="8"/>
  <c r="C1602" i="8"/>
  <c r="E1872" i="9"/>
  <c r="A1874" i="9"/>
  <c r="B1873" i="9"/>
  <c r="C1873" i="9"/>
  <c r="F1873" i="9" s="1"/>
  <c r="B144" i="11" l="1"/>
  <c r="A143" i="11"/>
  <c r="C1601" i="8"/>
  <c r="B1602" i="8"/>
  <c r="D1873" i="9"/>
  <c r="B1874" i="9"/>
  <c r="A1875" i="9"/>
  <c r="C1874" i="9"/>
  <c r="F1874" i="9" s="1"/>
  <c r="E1873" i="9"/>
  <c r="C1875" i="8"/>
  <c r="B1874" i="8"/>
  <c r="B145" i="11" l="1"/>
  <c r="A144" i="11"/>
  <c r="A1876" i="9"/>
  <c r="C1875" i="9"/>
  <c r="F1875" i="9" s="1"/>
  <c r="B1875" i="9"/>
  <c r="E1874" i="9"/>
  <c r="D1874" i="9"/>
  <c r="C1876" i="8"/>
  <c r="B1875" i="8"/>
  <c r="B1601" i="8"/>
  <c r="C1600" i="8"/>
  <c r="B146" i="11" l="1"/>
  <c r="A145" i="11"/>
  <c r="B1876" i="8"/>
  <c r="C1877" i="8"/>
  <c r="D1875" i="9"/>
  <c r="C1599" i="8"/>
  <c r="B1600" i="8"/>
  <c r="E1875" i="9"/>
  <c r="B1876" i="9"/>
  <c r="A1877" i="9"/>
  <c r="C1876" i="9"/>
  <c r="F1876" i="9" s="1"/>
  <c r="B147" i="11" l="1"/>
  <c r="A146" i="11"/>
  <c r="B1599" i="8"/>
  <c r="C1598" i="8"/>
  <c r="E1876" i="9"/>
  <c r="B1877" i="8"/>
  <c r="C1878" i="8"/>
  <c r="D1876" i="9"/>
  <c r="A1878" i="9"/>
  <c r="B1877" i="9"/>
  <c r="C1877" i="9"/>
  <c r="F1877" i="9" s="1"/>
  <c r="B148" i="11" l="1"/>
  <c r="A147" i="11"/>
  <c r="B1878" i="9"/>
  <c r="A1879" i="9"/>
  <c r="C1878" i="9"/>
  <c r="F1878" i="9" s="1"/>
  <c r="B1878" i="8"/>
  <c r="C1879" i="8"/>
  <c r="B1598" i="8"/>
  <c r="C1597" i="8"/>
  <c r="E1877" i="9"/>
  <c r="D1877" i="9"/>
  <c r="B149" i="11" l="1"/>
  <c r="A148" i="11"/>
  <c r="B1597" i="8"/>
  <c r="C1596" i="8"/>
  <c r="B1879" i="8"/>
  <c r="C1880" i="8"/>
  <c r="E1878" i="9"/>
  <c r="D1878" i="9"/>
  <c r="A1880" i="9"/>
  <c r="C1879" i="9"/>
  <c r="F1879" i="9" s="1"/>
  <c r="B1879" i="9"/>
  <c r="B150" i="11" l="1"/>
  <c r="A149" i="11"/>
  <c r="B1880" i="9"/>
  <c r="A1881" i="9"/>
  <c r="C1880" i="9"/>
  <c r="F1880" i="9" s="1"/>
  <c r="B1880" i="8"/>
  <c r="C1881" i="8"/>
  <c r="D1879" i="9"/>
  <c r="B1596" i="8"/>
  <c r="C1595" i="8"/>
  <c r="E1879" i="9"/>
  <c r="B151" i="11" l="1"/>
  <c r="A150" i="11"/>
  <c r="B1881" i="8"/>
  <c r="C1882" i="8"/>
  <c r="D1880" i="9"/>
  <c r="A1882" i="9"/>
  <c r="B1881" i="9"/>
  <c r="C1881" i="9"/>
  <c r="F1881" i="9" s="1"/>
  <c r="B1595" i="8"/>
  <c r="C1594" i="8"/>
  <c r="E1880" i="9"/>
  <c r="B152" i="11" l="1"/>
  <c r="A151" i="11"/>
  <c r="E1881" i="9"/>
  <c r="D1881" i="9"/>
  <c r="B1882" i="9"/>
  <c r="A1883" i="9"/>
  <c r="C1882" i="9"/>
  <c r="F1882" i="9" s="1"/>
  <c r="C1593" i="8"/>
  <c r="B1594" i="8"/>
  <c r="B1882" i="8"/>
  <c r="C1883" i="8"/>
  <c r="A152" i="11" l="1"/>
  <c r="B153" i="11"/>
  <c r="B1593" i="8"/>
  <c r="C1592" i="8"/>
  <c r="C1884" i="8"/>
  <c r="B1883" i="8"/>
  <c r="D1882" i="9"/>
  <c r="A1884" i="9"/>
  <c r="C1883" i="9"/>
  <c r="F1883" i="9" s="1"/>
  <c r="B1883" i="9"/>
  <c r="E1882" i="9"/>
  <c r="B154" i="11" l="1"/>
  <c r="A153" i="11"/>
  <c r="E1883" i="9"/>
  <c r="A1885" i="9"/>
  <c r="C1884" i="9"/>
  <c r="F1884" i="9" s="1"/>
  <c r="B1884" i="9"/>
  <c r="B1884" i="8"/>
  <c r="C1885" i="8"/>
  <c r="D1883" i="9"/>
  <c r="B1592" i="8"/>
  <c r="C1591" i="8"/>
  <c r="A154" i="11" l="1"/>
  <c r="B155" i="11"/>
  <c r="E1884" i="9"/>
  <c r="B1591" i="8"/>
  <c r="C1590" i="8"/>
  <c r="D1884" i="9"/>
  <c r="B1885" i="8"/>
  <c r="C1886" i="8"/>
  <c r="A1886" i="9"/>
  <c r="B1885" i="9"/>
  <c r="C1885" i="9"/>
  <c r="F1885" i="9" s="1"/>
  <c r="B156" i="11" l="1"/>
  <c r="A155" i="11"/>
  <c r="B1886" i="8"/>
  <c r="C1887" i="8"/>
  <c r="E1885" i="9"/>
  <c r="B1590" i="8"/>
  <c r="C1589" i="8"/>
  <c r="B1886" i="9"/>
  <c r="A1887" i="9"/>
  <c r="C1886" i="9"/>
  <c r="F1886" i="9" s="1"/>
  <c r="D1885" i="9"/>
  <c r="B157" i="11" l="1"/>
  <c r="A156" i="11"/>
  <c r="B1589" i="8"/>
  <c r="C1588" i="8"/>
  <c r="A1888" i="9"/>
  <c r="C1887" i="9"/>
  <c r="F1887" i="9" s="1"/>
  <c r="B1887" i="9"/>
  <c r="D1886" i="9"/>
  <c r="B1887" i="8"/>
  <c r="C1888" i="8"/>
  <c r="E1886" i="9"/>
  <c r="B158" i="11" l="1"/>
  <c r="A157" i="11"/>
  <c r="D1887" i="9"/>
  <c r="E1887" i="9"/>
  <c r="B1888" i="9"/>
  <c r="A1889" i="9"/>
  <c r="C1888" i="9"/>
  <c r="F1888" i="9" s="1"/>
  <c r="B1888" i="8"/>
  <c r="C1889" i="8"/>
  <c r="B1588" i="8"/>
  <c r="C1587" i="8"/>
  <c r="B159" i="11" l="1"/>
  <c r="A158" i="11"/>
  <c r="D1888" i="9"/>
  <c r="A1890" i="9"/>
  <c r="B1889" i="9"/>
  <c r="C1889" i="9"/>
  <c r="F1889" i="9" s="1"/>
  <c r="E1888" i="9"/>
  <c r="B1587" i="8"/>
  <c r="C1586" i="8"/>
  <c r="B1889" i="8"/>
  <c r="C1890" i="8"/>
  <c r="B160" i="11" l="1"/>
  <c r="A159" i="11"/>
  <c r="E1889" i="9"/>
  <c r="D1889" i="9"/>
  <c r="C1585" i="8"/>
  <c r="B1586" i="8"/>
  <c r="B1890" i="8"/>
  <c r="C1891" i="8"/>
  <c r="B1890" i="9"/>
  <c r="A1891" i="9"/>
  <c r="C1890" i="9"/>
  <c r="F1890" i="9" s="1"/>
  <c r="B161" i="11" l="1"/>
  <c r="A160" i="11"/>
  <c r="D1890" i="9"/>
  <c r="C1892" i="8"/>
  <c r="B1891" i="8"/>
  <c r="E1890" i="9"/>
  <c r="B1585" i="8"/>
  <c r="C1584" i="8"/>
  <c r="A1892" i="9"/>
  <c r="C1891" i="9"/>
  <c r="F1891" i="9" s="1"/>
  <c r="B1891" i="9"/>
  <c r="A161" i="11" l="1"/>
  <c r="B162" i="11"/>
  <c r="B1584" i="8"/>
  <c r="C1583" i="8"/>
  <c r="E1891" i="9"/>
  <c r="B1892" i="9"/>
  <c r="A1893" i="9"/>
  <c r="C1892" i="9"/>
  <c r="F1892" i="9" s="1"/>
  <c r="D1891" i="9"/>
  <c r="B1892" i="8"/>
  <c r="C1893" i="8"/>
  <c r="B163" i="11" l="1"/>
  <c r="A162" i="11"/>
  <c r="A1894" i="9"/>
  <c r="B1893" i="9"/>
  <c r="C1893" i="9"/>
  <c r="F1893" i="9" s="1"/>
  <c r="E1892" i="9"/>
  <c r="D1892" i="9"/>
  <c r="B1893" i="8"/>
  <c r="C1894" i="8"/>
  <c r="B1583" i="8"/>
  <c r="C1582" i="8"/>
  <c r="B164" i="11" l="1"/>
  <c r="A163" i="11"/>
  <c r="E1893" i="9"/>
  <c r="B1582" i="8"/>
  <c r="C1581" i="8"/>
  <c r="D1893" i="9"/>
  <c r="B1894" i="8"/>
  <c r="C1895" i="8"/>
  <c r="B1894" i="9"/>
  <c r="A1895" i="9"/>
  <c r="C1894" i="9"/>
  <c r="F1894" i="9" s="1"/>
  <c r="A164" i="11" l="1"/>
  <c r="B165" i="11"/>
  <c r="A1896" i="9"/>
  <c r="C1895" i="9"/>
  <c r="F1895" i="9" s="1"/>
  <c r="B1895" i="9"/>
  <c r="B1895" i="8"/>
  <c r="C1896" i="8"/>
  <c r="D1894" i="9"/>
  <c r="B1581" i="8"/>
  <c r="C1580" i="8"/>
  <c r="E1894" i="9"/>
  <c r="B166" i="11" l="1"/>
  <c r="A165" i="11"/>
  <c r="B1896" i="8"/>
  <c r="C1897" i="8"/>
  <c r="D1895" i="9"/>
  <c r="E1895" i="9"/>
  <c r="B1580" i="8"/>
  <c r="C1579" i="8"/>
  <c r="B1896" i="9"/>
  <c r="A1897" i="9"/>
  <c r="C1896" i="9"/>
  <c r="F1896" i="9" s="1"/>
  <c r="B167" i="11" l="1"/>
  <c r="A166" i="11"/>
  <c r="B1579" i="8"/>
  <c r="C1578" i="8"/>
  <c r="D1896" i="9"/>
  <c r="B1897" i="8"/>
  <c r="C1898" i="8"/>
  <c r="E1896" i="9"/>
  <c r="A1898" i="9"/>
  <c r="B1897" i="9"/>
  <c r="C1897" i="9"/>
  <c r="F1897" i="9" s="1"/>
  <c r="B168" i="11" l="1"/>
  <c r="A167" i="11"/>
  <c r="B1898" i="9"/>
  <c r="A1899" i="9"/>
  <c r="C1898" i="9"/>
  <c r="F1898" i="9" s="1"/>
  <c r="B1898" i="8"/>
  <c r="C1899" i="8"/>
  <c r="C1577" i="8"/>
  <c r="B1578" i="8"/>
  <c r="E1897" i="9"/>
  <c r="D1897" i="9"/>
  <c r="B169" i="11" l="1"/>
  <c r="A168" i="11"/>
  <c r="B1577" i="8"/>
  <c r="C1576" i="8"/>
  <c r="C1900" i="8"/>
  <c r="B1899" i="8"/>
  <c r="E1898" i="9"/>
  <c r="A1900" i="9"/>
  <c r="C1899" i="9"/>
  <c r="F1899" i="9" s="1"/>
  <c r="B1899" i="9"/>
  <c r="D1898" i="9"/>
  <c r="B170" i="11" l="1"/>
  <c r="A169" i="11"/>
  <c r="E1899" i="9"/>
  <c r="B1900" i="9"/>
  <c r="A1901" i="9"/>
  <c r="C1900" i="9"/>
  <c r="F1900" i="9" s="1"/>
  <c r="B1900" i="8"/>
  <c r="C1901" i="8"/>
  <c r="D1899" i="9"/>
  <c r="B1576" i="8"/>
  <c r="C1575" i="8"/>
  <c r="B171" i="11" l="1"/>
  <c r="A170" i="11"/>
  <c r="B1901" i="8"/>
  <c r="C1902" i="8"/>
  <c r="D1900" i="9"/>
  <c r="A1902" i="9"/>
  <c r="B1901" i="9"/>
  <c r="C1901" i="9"/>
  <c r="F1901" i="9" s="1"/>
  <c r="B1575" i="8"/>
  <c r="C1574" i="8"/>
  <c r="E1900" i="9"/>
  <c r="B172" i="11" l="1"/>
  <c r="A171" i="11"/>
  <c r="D1901" i="9"/>
  <c r="B1902" i="9"/>
  <c r="A1903" i="9"/>
  <c r="C1902" i="9"/>
  <c r="F1902" i="9" s="1"/>
  <c r="E1901" i="9"/>
  <c r="B1574" i="8"/>
  <c r="C1573" i="8"/>
  <c r="B1902" i="8"/>
  <c r="C1903" i="8"/>
  <c r="B173" i="11" l="1"/>
  <c r="A172" i="11"/>
  <c r="E1902" i="9"/>
  <c r="D1902" i="9"/>
  <c r="B1903" i="8"/>
  <c r="C1904" i="8"/>
  <c r="A1904" i="9"/>
  <c r="C1903" i="9"/>
  <c r="F1903" i="9" s="1"/>
  <c r="B1903" i="9"/>
  <c r="B1573" i="8"/>
  <c r="C1572" i="8"/>
  <c r="A173" i="11" l="1"/>
  <c r="B174" i="11"/>
  <c r="E1903" i="9"/>
  <c r="B1904" i="9"/>
  <c r="A1905" i="9"/>
  <c r="C1904" i="9"/>
  <c r="F1904" i="9" s="1"/>
  <c r="B1904" i="8"/>
  <c r="C1905" i="8"/>
  <c r="B1572" i="8"/>
  <c r="C1571" i="8"/>
  <c r="D1903" i="9"/>
  <c r="B175" i="11" l="1"/>
  <c r="A174" i="11"/>
  <c r="B1571" i="8"/>
  <c r="C1570" i="8"/>
  <c r="B1905" i="8"/>
  <c r="C1906" i="8"/>
  <c r="D1904" i="9"/>
  <c r="A1906" i="9"/>
  <c r="B1905" i="9"/>
  <c r="C1905" i="9"/>
  <c r="F1905" i="9" s="1"/>
  <c r="E1904" i="9"/>
  <c r="B176" i="11" l="1"/>
  <c r="A175" i="11"/>
  <c r="D1905" i="9"/>
  <c r="B1906" i="9"/>
  <c r="A1907" i="9"/>
  <c r="C1906" i="9"/>
  <c r="F1906" i="9" s="1"/>
  <c r="B1906" i="8"/>
  <c r="C1907" i="8"/>
  <c r="E1905" i="9"/>
  <c r="C1569" i="8"/>
  <c r="B1570" i="8"/>
  <c r="B177" i="11" l="1"/>
  <c r="A176" i="11"/>
  <c r="B1569" i="8"/>
  <c r="C1568" i="8"/>
  <c r="C1908" i="8"/>
  <c r="B1907" i="8"/>
  <c r="E1906" i="9"/>
  <c r="A1908" i="9"/>
  <c r="C1907" i="9"/>
  <c r="F1907" i="9" s="1"/>
  <c r="B1907" i="9"/>
  <c r="D1906" i="9"/>
  <c r="B178" i="11" l="1"/>
  <c r="A177" i="11"/>
  <c r="E1907" i="9"/>
  <c r="B1908" i="9"/>
  <c r="A1909" i="9"/>
  <c r="C1908" i="9"/>
  <c r="F1908" i="9" s="1"/>
  <c r="B1908" i="8"/>
  <c r="C1909" i="8"/>
  <c r="D1907" i="9"/>
  <c r="B1568" i="8"/>
  <c r="C1567" i="8"/>
  <c r="B179" i="11" l="1"/>
  <c r="A178" i="11"/>
  <c r="A1910" i="9"/>
  <c r="B1909" i="9"/>
  <c r="C1909" i="9"/>
  <c r="F1909" i="9" s="1"/>
  <c r="B1909" i="8"/>
  <c r="C1910" i="8"/>
  <c r="E1908" i="9"/>
  <c r="B1567" i="8"/>
  <c r="C1566" i="8"/>
  <c r="D1908" i="9"/>
  <c r="B180" i="11" l="1"/>
  <c r="A179" i="11"/>
  <c r="E1909" i="9"/>
  <c r="D1909" i="9"/>
  <c r="B1910" i="8"/>
  <c r="C1911" i="8"/>
  <c r="B1566" i="8"/>
  <c r="C1565" i="8"/>
  <c r="B1910" i="9"/>
  <c r="A1911" i="9"/>
  <c r="C1910" i="9"/>
  <c r="F1910" i="9" s="1"/>
  <c r="B181" i="11" l="1"/>
  <c r="A180" i="11"/>
  <c r="A1912" i="9"/>
  <c r="C1911" i="9"/>
  <c r="F1911" i="9" s="1"/>
  <c r="B1911" i="9"/>
  <c r="B1565" i="8"/>
  <c r="C1564" i="8"/>
  <c r="B1911" i="8"/>
  <c r="C1912" i="8"/>
  <c r="E1910" i="9"/>
  <c r="D1910" i="9"/>
  <c r="B182" i="11" l="1"/>
  <c r="A181" i="11"/>
  <c r="B1564" i="8"/>
  <c r="C1563" i="8"/>
  <c r="D1911" i="9"/>
  <c r="E1911" i="9"/>
  <c r="B1912" i="8"/>
  <c r="C1913" i="8"/>
  <c r="B1912" i="9"/>
  <c r="A1913" i="9"/>
  <c r="C1912" i="9"/>
  <c r="F1912" i="9" s="1"/>
  <c r="B183" i="11" l="1"/>
  <c r="A182" i="11"/>
  <c r="E1912" i="9"/>
  <c r="B1913" i="8"/>
  <c r="C1914" i="8"/>
  <c r="B1563" i="8"/>
  <c r="C1562" i="8"/>
  <c r="D1912" i="9"/>
  <c r="A1914" i="9"/>
  <c r="B1913" i="9"/>
  <c r="C1913" i="9"/>
  <c r="F1913" i="9" s="1"/>
  <c r="B184" i="11" l="1"/>
  <c r="A183" i="11"/>
  <c r="B1914" i="9"/>
  <c r="A1915" i="9"/>
  <c r="C1914" i="9"/>
  <c r="F1914" i="9" s="1"/>
  <c r="B1914" i="8"/>
  <c r="C1915" i="8"/>
  <c r="C1561" i="8"/>
  <c r="B1562" i="8"/>
  <c r="E1913" i="9"/>
  <c r="D1913" i="9"/>
  <c r="B185" i="11" l="1"/>
  <c r="A184" i="11"/>
  <c r="B1561" i="8"/>
  <c r="C1560" i="8"/>
  <c r="C1916" i="8"/>
  <c r="B1915" i="8"/>
  <c r="D1914" i="9"/>
  <c r="A1916" i="9"/>
  <c r="C1915" i="9"/>
  <c r="F1915" i="9" s="1"/>
  <c r="B1915" i="9"/>
  <c r="E1914" i="9"/>
  <c r="B186" i="11" l="1"/>
  <c r="A185" i="11"/>
  <c r="E1915" i="9"/>
  <c r="B1916" i="9"/>
  <c r="A1917" i="9"/>
  <c r="C1916" i="9"/>
  <c r="F1916" i="9" s="1"/>
  <c r="B1916" i="8"/>
  <c r="C1917" i="8"/>
  <c r="D1915" i="9"/>
  <c r="B1560" i="8"/>
  <c r="C1559" i="8"/>
  <c r="B187" i="11" l="1"/>
  <c r="A186" i="11"/>
  <c r="B1917" i="8"/>
  <c r="C1918" i="8"/>
  <c r="E1916" i="9"/>
  <c r="A1918" i="9"/>
  <c r="B1917" i="9"/>
  <c r="C1917" i="9"/>
  <c r="F1917" i="9" s="1"/>
  <c r="B1559" i="8"/>
  <c r="C1558" i="8"/>
  <c r="D1916" i="9"/>
  <c r="B188" i="11" l="1"/>
  <c r="A187" i="11"/>
  <c r="E1917" i="9"/>
  <c r="D1917" i="9"/>
  <c r="B1918" i="9"/>
  <c r="A1919" i="9"/>
  <c r="C1918" i="9"/>
  <c r="F1918" i="9" s="1"/>
  <c r="B1558" i="8"/>
  <c r="C1557" i="8"/>
  <c r="B1918" i="8"/>
  <c r="C1919" i="8"/>
  <c r="B189" i="11" l="1"/>
  <c r="A188" i="11"/>
  <c r="E1918" i="9"/>
  <c r="D1918" i="9"/>
  <c r="A1920" i="9"/>
  <c r="C1919" i="9"/>
  <c r="F1919" i="9" s="1"/>
  <c r="B1919" i="9"/>
  <c r="B1919" i="8"/>
  <c r="C1920" i="8"/>
  <c r="B1557" i="8"/>
  <c r="C1556" i="8"/>
  <c r="B190" i="11" l="1"/>
  <c r="A189" i="11"/>
  <c r="D1919" i="9"/>
  <c r="E1919" i="9"/>
  <c r="B1556" i="8"/>
  <c r="C1555" i="8"/>
  <c r="B1920" i="9"/>
  <c r="A1921" i="9"/>
  <c r="C1920" i="9"/>
  <c r="F1920" i="9" s="1"/>
  <c r="B1920" i="8"/>
  <c r="C1921" i="8"/>
  <c r="B191" i="11" l="1"/>
  <c r="A190" i="11"/>
  <c r="A1922" i="9"/>
  <c r="B1921" i="9"/>
  <c r="C1921" i="9"/>
  <c r="F1921" i="9" s="1"/>
  <c r="E1920" i="9"/>
  <c r="B1555" i="8"/>
  <c r="C1554" i="8"/>
  <c r="B1921" i="8"/>
  <c r="C1922" i="8"/>
  <c r="D1920" i="9"/>
  <c r="B192" i="11" l="1"/>
  <c r="A191" i="11"/>
  <c r="C1553" i="8"/>
  <c r="B1554" i="8"/>
  <c r="E1921" i="9"/>
  <c r="D1921" i="9"/>
  <c r="B1922" i="8"/>
  <c r="C1923" i="8"/>
  <c r="B1922" i="9"/>
  <c r="A1923" i="9"/>
  <c r="C1922" i="9"/>
  <c r="F1922" i="9" s="1"/>
  <c r="B193" i="11" l="1"/>
  <c r="A192" i="11"/>
  <c r="E1922" i="9"/>
  <c r="C1924" i="8"/>
  <c r="B1923" i="8"/>
  <c r="D1922" i="9"/>
  <c r="A1924" i="9"/>
  <c r="C1923" i="9"/>
  <c r="F1923" i="9" s="1"/>
  <c r="B1923" i="9"/>
  <c r="B1553" i="8"/>
  <c r="C1552" i="8"/>
  <c r="B194" i="11" l="1"/>
  <c r="A193" i="11"/>
  <c r="B1924" i="9"/>
  <c r="A1925" i="9"/>
  <c r="C1924" i="9"/>
  <c r="F1924" i="9" s="1"/>
  <c r="E1923" i="9"/>
  <c r="B1924" i="8"/>
  <c r="C1925" i="8"/>
  <c r="B1552" i="8"/>
  <c r="C1551" i="8"/>
  <c r="D1923" i="9"/>
  <c r="B195" i="11" l="1"/>
  <c r="A194" i="11"/>
  <c r="B1925" i="8"/>
  <c r="C1926" i="8"/>
  <c r="D1924" i="9"/>
  <c r="A1926" i="9"/>
  <c r="B1925" i="9"/>
  <c r="C1925" i="9"/>
  <c r="F1925" i="9" s="1"/>
  <c r="B1551" i="8"/>
  <c r="C1550" i="8"/>
  <c r="E1924" i="9"/>
  <c r="B196" i="11" l="1"/>
  <c r="A195" i="11"/>
  <c r="D1925" i="9"/>
  <c r="B1926" i="9"/>
  <c r="A1927" i="9"/>
  <c r="C1926" i="9"/>
  <c r="F1926" i="9" s="1"/>
  <c r="E1925" i="9"/>
  <c r="B1550" i="8"/>
  <c r="C1549" i="8"/>
  <c r="B1926" i="8"/>
  <c r="C1927" i="8"/>
  <c r="B197" i="11" l="1"/>
  <c r="A196" i="11"/>
  <c r="E1926" i="9"/>
  <c r="D1926" i="9"/>
  <c r="B1927" i="8"/>
  <c r="C1928" i="8"/>
  <c r="A1928" i="9"/>
  <c r="C1927" i="9"/>
  <c r="F1927" i="9" s="1"/>
  <c r="B1927" i="9"/>
  <c r="B1549" i="8"/>
  <c r="C1548" i="8"/>
  <c r="B198" i="11" l="1"/>
  <c r="A197" i="11"/>
  <c r="E1927" i="9"/>
  <c r="B1928" i="9"/>
  <c r="A1929" i="9"/>
  <c r="C1928" i="9"/>
  <c r="F1928" i="9" s="1"/>
  <c r="B1928" i="8"/>
  <c r="C1929" i="8"/>
  <c r="B1548" i="8"/>
  <c r="C1547" i="8"/>
  <c r="D1927" i="9"/>
  <c r="B199" i="11" l="1"/>
  <c r="A198" i="11"/>
  <c r="C1930" i="8"/>
  <c r="B1929" i="8"/>
  <c r="E1928" i="9"/>
  <c r="A1930" i="9"/>
  <c r="B1929" i="9"/>
  <c r="C1929" i="9"/>
  <c r="F1929" i="9" s="1"/>
  <c r="D1928" i="9"/>
  <c r="B1547" i="8"/>
  <c r="C1546" i="8"/>
  <c r="B200" i="11" l="1"/>
  <c r="A199" i="11"/>
  <c r="E1929" i="9"/>
  <c r="D1929" i="9"/>
  <c r="B1930" i="9"/>
  <c r="A1931" i="9"/>
  <c r="C1930" i="9"/>
  <c r="F1930" i="9" s="1"/>
  <c r="C1545" i="8"/>
  <c r="B1546" i="8"/>
  <c r="C1931" i="8"/>
  <c r="B1930" i="8"/>
  <c r="B201" i="11" l="1"/>
  <c r="A200" i="11"/>
  <c r="C1932" i="8"/>
  <c r="B1931" i="8"/>
  <c r="B1545" i="8"/>
  <c r="C1544" i="8"/>
  <c r="A1932" i="9"/>
  <c r="C1931" i="9"/>
  <c r="F1931" i="9" s="1"/>
  <c r="B1931" i="9"/>
  <c r="E1930" i="9"/>
  <c r="D1930" i="9"/>
  <c r="B202" i="11" l="1"/>
  <c r="A201" i="11"/>
  <c r="E1931" i="9"/>
  <c r="B1932" i="9"/>
  <c r="A1933" i="9"/>
  <c r="C1932" i="9"/>
  <c r="F1932" i="9" s="1"/>
  <c r="C1543" i="8"/>
  <c r="B1544" i="8"/>
  <c r="D1931" i="9"/>
  <c r="B1932" i="8"/>
  <c r="C1933" i="8"/>
  <c r="B203" i="11" l="1"/>
  <c r="A202" i="11"/>
  <c r="B1543" i="8"/>
  <c r="C1542" i="8"/>
  <c r="A1934" i="9"/>
  <c r="B1933" i="9"/>
  <c r="C1933" i="9"/>
  <c r="F1933" i="9" s="1"/>
  <c r="E1932" i="9"/>
  <c r="B1933" i="8"/>
  <c r="C1934" i="8"/>
  <c r="D1932" i="9"/>
  <c r="B204" i="11" l="1"/>
  <c r="A203" i="11"/>
  <c r="E1933" i="9"/>
  <c r="B1934" i="9"/>
  <c r="A1935" i="9"/>
  <c r="C1934" i="9"/>
  <c r="F1934" i="9" s="1"/>
  <c r="D1933" i="9"/>
  <c r="B1934" i="8"/>
  <c r="C1935" i="8"/>
  <c r="B1542" i="8"/>
  <c r="C1541" i="8"/>
  <c r="B205" i="11" l="1"/>
  <c r="A204" i="11"/>
  <c r="E1934" i="9"/>
  <c r="D1934" i="9"/>
  <c r="B1541" i="8"/>
  <c r="C1540" i="8"/>
  <c r="A1936" i="9"/>
  <c r="C1935" i="9"/>
  <c r="F1935" i="9" s="1"/>
  <c r="B1935" i="9"/>
  <c r="B1935" i="8"/>
  <c r="C1936" i="8"/>
  <c r="B206" i="11" l="1"/>
  <c r="A205" i="11"/>
  <c r="B1936" i="9"/>
  <c r="A1937" i="9"/>
  <c r="C1936" i="9"/>
  <c r="F1936" i="9" s="1"/>
  <c r="E1935" i="9"/>
  <c r="B1540" i="8"/>
  <c r="C1539" i="8"/>
  <c r="B1936" i="8"/>
  <c r="C1937" i="8"/>
  <c r="D1935" i="9"/>
  <c r="B207" i="11" l="1"/>
  <c r="A206" i="11"/>
  <c r="B1539" i="8"/>
  <c r="C1538" i="8"/>
  <c r="D1936" i="9"/>
  <c r="A1938" i="9"/>
  <c r="B1937" i="9"/>
  <c r="C1937" i="9"/>
  <c r="F1937" i="9" s="1"/>
  <c r="B1937" i="8"/>
  <c r="C1938" i="8"/>
  <c r="E1936" i="9"/>
  <c r="B208" i="11" l="1"/>
  <c r="A207" i="11"/>
  <c r="E1937" i="9"/>
  <c r="D1937" i="9"/>
  <c r="B1938" i="9"/>
  <c r="A1939" i="9"/>
  <c r="C1938" i="9"/>
  <c r="F1938" i="9" s="1"/>
  <c r="B1938" i="8"/>
  <c r="C1939" i="8"/>
  <c r="C1537" i="8"/>
  <c r="B1538" i="8"/>
  <c r="B209" i="11" l="1"/>
  <c r="A208" i="11"/>
  <c r="D1938" i="9"/>
  <c r="A1940" i="9"/>
  <c r="C1939" i="9"/>
  <c r="F1939" i="9" s="1"/>
  <c r="B1939" i="9"/>
  <c r="E1938" i="9"/>
  <c r="B1537" i="8"/>
  <c r="C1536" i="8"/>
  <c r="C1940" i="8"/>
  <c r="B1939" i="8"/>
  <c r="B210" i="11" l="1"/>
  <c r="A209" i="11"/>
  <c r="D1939" i="9"/>
  <c r="E1939" i="9"/>
  <c r="B1536" i="8"/>
  <c r="C1535" i="8"/>
  <c r="B1940" i="8"/>
  <c r="C1941" i="8"/>
  <c r="B1940" i="9"/>
  <c r="A1941" i="9"/>
  <c r="C1940" i="9"/>
  <c r="F1940" i="9" s="1"/>
  <c r="B211" i="11" l="1"/>
  <c r="A210" i="11"/>
  <c r="E1940" i="9"/>
  <c r="B1941" i="8"/>
  <c r="C1942" i="8"/>
  <c r="B1535" i="8"/>
  <c r="C1534" i="8"/>
  <c r="D1940" i="9"/>
  <c r="A1942" i="9"/>
  <c r="B1941" i="9"/>
  <c r="C1941" i="9"/>
  <c r="F1941" i="9" s="1"/>
  <c r="A211" i="11" l="1"/>
  <c r="B212" i="11"/>
  <c r="B1942" i="9"/>
  <c r="A1943" i="9"/>
  <c r="C1942" i="9"/>
  <c r="F1942" i="9" s="1"/>
  <c r="B1534" i="8"/>
  <c r="C1533" i="8"/>
  <c r="E1941" i="9"/>
  <c r="B1942" i="8"/>
  <c r="C1943" i="8"/>
  <c r="D1941" i="9"/>
  <c r="B213" i="11" l="1"/>
  <c r="A212" i="11"/>
  <c r="B1533" i="8"/>
  <c r="C1532" i="8"/>
  <c r="E1942" i="9"/>
  <c r="D1942" i="9"/>
  <c r="B1943" i="8"/>
  <c r="C1944" i="8"/>
  <c r="A1944" i="9"/>
  <c r="C1943" i="9"/>
  <c r="F1943" i="9" s="1"/>
  <c r="B1943" i="9"/>
  <c r="B214" i="11" l="1"/>
  <c r="A213" i="11"/>
  <c r="B1532" i="8"/>
  <c r="C1531" i="8"/>
  <c r="B1944" i="9"/>
  <c r="A1945" i="9"/>
  <c r="C1944" i="9"/>
  <c r="F1944" i="9" s="1"/>
  <c r="B1944" i="8"/>
  <c r="C1945" i="8"/>
  <c r="D1943" i="9"/>
  <c r="E1943" i="9"/>
  <c r="B215" i="11" l="1"/>
  <c r="A214" i="11"/>
  <c r="D1944" i="9"/>
  <c r="A1946" i="9"/>
  <c r="B1945" i="9"/>
  <c r="C1945" i="9"/>
  <c r="F1945" i="9" s="1"/>
  <c r="E1944" i="9"/>
  <c r="B1531" i="8"/>
  <c r="C1530" i="8"/>
  <c r="B1945" i="8"/>
  <c r="C1946" i="8"/>
  <c r="A215" i="11" l="1"/>
  <c r="B216" i="11"/>
  <c r="E1945" i="9"/>
  <c r="D1945" i="9"/>
  <c r="B1946" i="9"/>
  <c r="A1947" i="9"/>
  <c r="C1946" i="9"/>
  <c r="F1946" i="9" s="1"/>
  <c r="B1946" i="8"/>
  <c r="C1947" i="8"/>
  <c r="C1529" i="8"/>
  <c r="B1530" i="8"/>
  <c r="B217" i="11" l="1"/>
  <c r="A216" i="11"/>
  <c r="E1946" i="9"/>
  <c r="A1948" i="9"/>
  <c r="C1947" i="9"/>
  <c r="F1947" i="9" s="1"/>
  <c r="B1947" i="9"/>
  <c r="D1946" i="9"/>
  <c r="B1529" i="8"/>
  <c r="C1528" i="8"/>
  <c r="C1948" i="8"/>
  <c r="B1947" i="8"/>
  <c r="B218" i="11" l="1"/>
  <c r="A217" i="11"/>
  <c r="D1947" i="9"/>
  <c r="E1947" i="9"/>
  <c r="B1948" i="8"/>
  <c r="C1949" i="8"/>
  <c r="B1948" i="9"/>
  <c r="A1949" i="9"/>
  <c r="C1948" i="9"/>
  <c r="F1948" i="9" s="1"/>
  <c r="B1528" i="8"/>
  <c r="C1527" i="8"/>
  <c r="B219" i="11" l="1"/>
  <c r="A218" i="11"/>
  <c r="B1527" i="8"/>
  <c r="C1526" i="8"/>
  <c r="A1950" i="9"/>
  <c r="B1949" i="9"/>
  <c r="C1949" i="9"/>
  <c r="F1949" i="9" s="1"/>
  <c r="D1948" i="9"/>
  <c r="E1948" i="9"/>
  <c r="B1949" i="8"/>
  <c r="C1950" i="8"/>
  <c r="B220" i="11" l="1"/>
  <c r="A219" i="11"/>
  <c r="E1949" i="9"/>
  <c r="D1949" i="9"/>
  <c r="B1950" i="8"/>
  <c r="C1951" i="8"/>
  <c r="B1950" i="9"/>
  <c r="A1951" i="9"/>
  <c r="C1950" i="9"/>
  <c r="F1950" i="9" s="1"/>
  <c r="B1526" i="8"/>
  <c r="C1525" i="8"/>
  <c r="A220" i="11" l="1"/>
  <c r="B221" i="11"/>
  <c r="B1525" i="8"/>
  <c r="C1524" i="8"/>
  <c r="D1950" i="9"/>
  <c r="A1952" i="9"/>
  <c r="C1951" i="9"/>
  <c r="F1951" i="9" s="1"/>
  <c r="B1951" i="9"/>
  <c r="B1951" i="8"/>
  <c r="C1952" i="8"/>
  <c r="E1950" i="9"/>
  <c r="B222" i="11" l="1"/>
  <c r="A221" i="11"/>
  <c r="D1951" i="9"/>
  <c r="E1951" i="9"/>
  <c r="B1952" i="9"/>
  <c r="A1953" i="9"/>
  <c r="C1952" i="9"/>
  <c r="F1952" i="9" s="1"/>
  <c r="B1952" i="8"/>
  <c r="C1953" i="8"/>
  <c r="B1524" i="8"/>
  <c r="C1523" i="8"/>
  <c r="B223" i="11" l="1"/>
  <c r="A222" i="11"/>
  <c r="B1953" i="8"/>
  <c r="C1954" i="8"/>
  <c r="D1952" i="9"/>
  <c r="A1954" i="9"/>
  <c r="B1953" i="9"/>
  <c r="C1953" i="9"/>
  <c r="F1953" i="9" s="1"/>
  <c r="E1952" i="9"/>
  <c r="B1523" i="8"/>
  <c r="C1522" i="8"/>
  <c r="B224" i="11" l="1"/>
  <c r="A223" i="11"/>
  <c r="E1953" i="9"/>
  <c r="D1953" i="9"/>
  <c r="B1954" i="9"/>
  <c r="A1955" i="9"/>
  <c r="C1954" i="9"/>
  <c r="F1954" i="9" s="1"/>
  <c r="C1521" i="8"/>
  <c r="B1522" i="8"/>
  <c r="B1954" i="8"/>
  <c r="C1955" i="8"/>
  <c r="B225" i="11" l="1"/>
  <c r="A224" i="11"/>
  <c r="C1956" i="8"/>
  <c r="B1955" i="8"/>
  <c r="B1521" i="8"/>
  <c r="C1520" i="8"/>
  <c r="D1954" i="9"/>
  <c r="A1956" i="9"/>
  <c r="C1955" i="9"/>
  <c r="F1955" i="9" s="1"/>
  <c r="B1955" i="9"/>
  <c r="E1954" i="9"/>
  <c r="B226" i="11" l="1"/>
  <c r="A225" i="11"/>
  <c r="E1955" i="9"/>
  <c r="A1957" i="9"/>
  <c r="C1956" i="9"/>
  <c r="F1956" i="9" s="1"/>
  <c r="B1956" i="9"/>
  <c r="B1520" i="8"/>
  <c r="C1519" i="8"/>
  <c r="D1955" i="9"/>
  <c r="B1956" i="8"/>
  <c r="C1957" i="8"/>
  <c r="B227" i="11" l="1"/>
  <c r="A226" i="11"/>
  <c r="B1519" i="8"/>
  <c r="C1518" i="8"/>
  <c r="E1956" i="9"/>
  <c r="B1957" i="8"/>
  <c r="C1958" i="8"/>
  <c r="D1956" i="9"/>
  <c r="A1958" i="9"/>
  <c r="B1957" i="9"/>
  <c r="C1957" i="9"/>
  <c r="F1957" i="9" s="1"/>
  <c r="B228" i="11" l="1"/>
  <c r="A227" i="11"/>
  <c r="B1958" i="8"/>
  <c r="C1959" i="8"/>
  <c r="E1957" i="9"/>
  <c r="B1518" i="8"/>
  <c r="C1517" i="8"/>
  <c r="B1958" i="9"/>
  <c r="A1959" i="9"/>
  <c r="C1958" i="9"/>
  <c r="F1958" i="9" s="1"/>
  <c r="D1957" i="9"/>
  <c r="B229" i="11" l="1"/>
  <c r="A228" i="11"/>
  <c r="A1960" i="9"/>
  <c r="C1959" i="9"/>
  <c r="F1959" i="9" s="1"/>
  <c r="B1959" i="9"/>
  <c r="B1517" i="8"/>
  <c r="C1516" i="8"/>
  <c r="D1958" i="9"/>
  <c r="B1959" i="8"/>
  <c r="C1960" i="8"/>
  <c r="E1958" i="9"/>
  <c r="B230" i="11" l="1"/>
  <c r="A229" i="11"/>
  <c r="D1959" i="9"/>
  <c r="E1959" i="9"/>
  <c r="B1516" i="8"/>
  <c r="C1515" i="8"/>
  <c r="B1960" i="8"/>
  <c r="C1961" i="8"/>
  <c r="B1960" i="9"/>
  <c r="A1961" i="9"/>
  <c r="C1960" i="9"/>
  <c r="F1960" i="9" s="1"/>
  <c r="B231" i="11" l="1"/>
  <c r="A230" i="11"/>
  <c r="D1960" i="9"/>
  <c r="E1960" i="9"/>
  <c r="B1961" i="8"/>
  <c r="C1962" i="8"/>
  <c r="B1515" i="8"/>
  <c r="C1514" i="8"/>
  <c r="A1962" i="9"/>
  <c r="B1961" i="9"/>
  <c r="C1961" i="9"/>
  <c r="F1961" i="9" s="1"/>
  <c r="B232" i="11" l="1"/>
  <c r="A231" i="11"/>
  <c r="E1961" i="9"/>
  <c r="D1961" i="9"/>
  <c r="B1962" i="9"/>
  <c r="A1963" i="9"/>
  <c r="C1962" i="9"/>
  <c r="F1962" i="9" s="1"/>
  <c r="C1513" i="8"/>
  <c r="B1514" i="8"/>
  <c r="B1962" i="8"/>
  <c r="C1963" i="8"/>
  <c r="B233" i="11" l="1"/>
  <c r="A232" i="11"/>
  <c r="C1964" i="8"/>
  <c r="B1963" i="8"/>
  <c r="B1513" i="8"/>
  <c r="C1512" i="8"/>
  <c r="E1962" i="9"/>
  <c r="A1964" i="9"/>
  <c r="C1963" i="9"/>
  <c r="F1963" i="9" s="1"/>
  <c r="B1963" i="9"/>
  <c r="D1962" i="9"/>
  <c r="A233" i="11" l="1"/>
  <c r="B234" i="11"/>
  <c r="E1963" i="9"/>
  <c r="B1964" i="9"/>
  <c r="A1965" i="9"/>
  <c r="C1964" i="9"/>
  <c r="F1964" i="9" s="1"/>
  <c r="B1512" i="8"/>
  <c r="C1511" i="8"/>
  <c r="D1963" i="9"/>
  <c r="B1964" i="8"/>
  <c r="C1965" i="8"/>
  <c r="B235" i="11" l="1"/>
  <c r="A234" i="11"/>
  <c r="B1511" i="8"/>
  <c r="C1510" i="8"/>
  <c r="A1966" i="9"/>
  <c r="B1965" i="9"/>
  <c r="C1965" i="9"/>
  <c r="F1965" i="9" s="1"/>
  <c r="E1964" i="9"/>
  <c r="B1965" i="8"/>
  <c r="C1966" i="8"/>
  <c r="D1964" i="9"/>
  <c r="B236" i="11" l="1"/>
  <c r="A235" i="11"/>
  <c r="E1965" i="9"/>
  <c r="D1965" i="9"/>
  <c r="B1966" i="9"/>
  <c r="A1967" i="9"/>
  <c r="C1966" i="9"/>
  <c r="F1966" i="9" s="1"/>
  <c r="B1966" i="8"/>
  <c r="C1967" i="8"/>
  <c r="B1510" i="8"/>
  <c r="C1509" i="8"/>
  <c r="B237" i="11" l="1"/>
  <c r="A236" i="11"/>
  <c r="B1509" i="8"/>
  <c r="C1508" i="8"/>
  <c r="E1966" i="9"/>
  <c r="D1966" i="9"/>
  <c r="A1968" i="9"/>
  <c r="C1967" i="9"/>
  <c r="F1967" i="9" s="1"/>
  <c r="B1967" i="9"/>
  <c r="B1967" i="8"/>
  <c r="C1968" i="8"/>
  <c r="A237" i="11" l="1"/>
  <c r="B238" i="11"/>
  <c r="E1967" i="9"/>
  <c r="B1968" i="9"/>
  <c r="A1969" i="9"/>
  <c r="C1968" i="9"/>
  <c r="F1968" i="9" s="1"/>
  <c r="B1508" i="8"/>
  <c r="C1507" i="8"/>
  <c r="B1968" i="8"/>
  <c r="C1969" i="8"/>
  <c r="D1967" i="9"/>
  <c r="B239" i="11" l="1"/>
  <c r="A238" i="11"/>
  <c r="B1969" i="8"/>
  <c r="C1970" i="8"/>
  <c r="B1507" i="8"/>
  <c r="C1506" i="8"/>
  <c r="D1968" i="9"/>
  <c r="A1970" i="9"/>
  <c r="B1969" i="9"/>
  <c r="C1969" i="9"/>
  <c r="F1969" i="9" s="1"/>
  <c r="E1968" i="9"/>
  <c r="B240" i="11" l="1"/>
  <c r="A239" i="11"/>
  <c r="D1969" i="9"/>
  <c r="B1970" i="9"/>
  <c r="A1971" i="9"/>
  <c r="C1970" i="9"/>
  <c r="F1970" i="9" s="1"/>
  <c r="C1505" i="8"/>
  <c r="B1506" i="8"/>
  <c r="E1969" i="9"/>
  <c r="B1970" i="8"/>
  <c r="C1971" i="8"/>
  <c r="B241" i="11" l="1"/>
  <c r="A240" i="11"/>
  <c r="B1505" i="8"/>
  <c r="C1504" i="8"/>
  <c r="E1970" i="9"/>
  <c r="A1972" i="9"/>
  <c r="C1971" i="9"/>
  <c r="F1971" i="9" s="1"/>
  <c r="B1971" i="9"/>
  <c r="C1972" i="8"/>
  <c r="B1971" i="8"/>
  <c r="D1970" i="9"/>
  <c r="B242" i="11" l="1"/>
  <c r="A241" i="11"/>
  <c r="D1971" i="9"/>
  <c r="E1971" i="9"/>
  <c r="B1972" i="9"/>
  <c r="A1973" i="9"/>
  <c r="C1972" i="9"/>
  <c r="F1972" i="9" s="1"/>
  <c r="B1504" i="8"/>
  <c r="C1503" i="8"/>
  <c r="B1972" i="8"/>
  <c r="C1973" i="8"/>
  <c r="A242" i="11" l="1"/>
  <c r="B243" i="11"/>
  <c r="B1973" i="8"/>
  <c r="C1974" i="8"/>
  <c r="D1972" i="9"/>
  <c r="A1974" i="9"/>
  <c r="B1973" i="9"/>
  <c r="C1973" i="9"/>
  <c r="F1973" i="9" s="1"/>
  <c r="E1972" i="9"/>
  <c r="B1503" i="8"/>
  <c r="C1502" i="8"/>
  <c r="B244" i="11" l="1"/>
  <c r="A243" i="11"/>
  <c r="B1502" i="8"/>
  <c r="C1501" i="8"/>
  <c r="E1973" i="9"/>
  <c r="D1973" i="9"/>
  <c r="B1974" i="9"/>
  <c r="A1975" i="9"/>
  <c r="C1974" i="9"/>
  <c r="F1974" i="9" s="1"/>
  <c r="B1974" i="8"/>
  <c r="C1975" i="8"/>
  <c r="B245" i="11" l="1"/>
  <c r="A244" i="11"/>
  <c r="D1974" i="9"/>
  <c r="A1976" i="9"/>
  <c r="C1975" i="9"/>
  <c r="F1975" i="9" s="1"/>
  <c r="B1975" i="9"/>
  <c r="B1501" i="8"/>
  <c r="C1500" i="8"/>
  <c r="B1975" i="8"/>
  <c r="C1976" i="8"/>
  <c r="E1974" i="9"/>
  <c r="B246" i="11" l="1"/>
  <c r="A245" i="11"/>
  <c r="B1500" i="8"/>
  <c r="C1499" i="8"/>
  <c r="D1975" i="9"/>
  <c r="E1975" i="9"/>
  <c r="B1976" i="8"/>
  <c r="C1977" i="8"/>
  <c r="B1976" i="9"/>
  <c r="A1977" i="9"/>
  <c r="C1976" i="9"/>
  <c r="F1976" i="9" s="1"/>
  <c r="B247" i="11" l="1"/>
  <c r="A246" i="11"/>
  <c r="D1976" i="9"/>
  <c r="B1499" i="8"/>
  <c r="C1498" i="8"/>
  <c r="B1977" i="8"/>
  <c r="C1978" i="8"/>
  <c r="E1976" i="9"/>
  <c r="A1978" i="9"/>
  <c r="B1977" i="9"/>
  <c r="C1977" i="9"/>
  <c r="F1977" i="9" s="1"/>
  <c r="B248" i="11" l="1"/>
  <c r="A247" i="11"/>
  <c r="A1979" i="9"/>
  <c r="C1978" i="9"/>
  <c r="F1978" i="9" s="1"/>
  <c r="B1978" i="9"/>
  <c r="B1978" i="8"/>
  <c r="C1979" i="8"/>
  <c r="C1497" i="8"/>
  <c r="B1498" i="8"/>
  <c r="D1977" i="9"/>
  <c r="E1977" i="9"/>
  <c r="B249" i="11" l="1"/>
  <c r="A248" i="11"/>
  <c r="B1497" i="8"/>
  <c r="C1496" i="8"/>
  <c r="C1980" i="8"/>
  <c r="B1979" i="8"/>
  <c r="C1979" i="9"/>
  <c r="F1979" i="9" s="1"/>
  <c r="B1979" i="9"/>
  <c r="A1980" i="9"/>
  <c r="E1978" i="9"/>
  <c r="D1978" i="9"/>
  <c r="B250" i="11" l="1"/>
  <c r="A249" i="11"/>
  <c r="B1980" i="9"/>
  <c r="A1981" i="9"/>
  <c r="C1980" i="9"/>
  <c r="F1980" i="9" s="1"/>
  <c r="C1981" i="8"/>
  <c r="B1980" i="8"/>
  <c r="B1496" i="8"/>
  <c r="C1495" i="8"/>
  <c r="E1979" i="9"/>
  <c r="D1979" i="9"/>
  <c r="B251" i="11" l="1"/>
  <c r="A250" i="11"/>
  <c r="B1981" i="8"/>
  <c r="C1982" i="8"/>
  <c r="E1980" i="9"/>
  <c r="A1982" i="9"/>
  <c r="B1981" i="9"/>
  <c r="C1981" i="9"/>
  <c r="F1981" i="9" s="1"/>
  <c r="B1495" i="8"/>
  <c r="C1494" i="8"/>
  <c r="D1980" i="9"/>
  <c r="A251" i="11" l="1"/>
  <c r="B252" i="11"/>
  <c r="E1981" i="9"/>
  <c r="D1981" i="9"/>
  <c r="A1983" i="9"/>
  <c r="C1982" i="9"/>
  <c r="F1982" i="9" s="1"/>
  <c r="B1982" i="9"/>
  <c r="C1493" i="8"/>
  <c r="B1494" i="8"/>
  <c r="C1983" i="8"/>
  <c r="B1982" i="8"/>
  <c r="B253" i="11" l="1"/>
  <c r="A252" i="11"/>
  <c r="C1984" i="8"/>
  <c r="B1983" i="8"/>
  <c r="C1492" i="8"/>
  <c r="B1493" i="8"/>
  <c r="C1983" i="9"/>
  <c r="F1983" i="9" s="1"/>
  <c r="B1983" i="9"/>
  <c r="A1984" i="9"/>
  <c r="E1982" i="9"/>
  <c r="D1982" i="9"/>
  <c r="B254" i="11" l="1"/>
  <c r="A253" i="11"/>
  <c r="D1983" i="9"/>
  <c r="B1492" i="8"/>
  <c r="C1491" i="8"/>
  <c r="E1983" i="9"/>
  <c r="A1985" i="9"/>
  <c r="C1984" i="9"/>
  <c r="F1984" i="9" s="1"/>
  <c r="B1984" i="9"/>
  <c r="C1985" i="8"/>
  <c r="B1984" i="8"/>
  <c r="B255" i="11" l="1"/>
  <c r="A254" i="11"/>
  <c r="E1984" i="9"/>
  <c r="C1985" i="9"/>
  <c r="F1985" i="9" s="1"/>
  <c r="B1985" i="9"/>
  <c r="A1986" i="9"/>
  <c r="D1984" i="9"/>
  <c r="C1490" i="8"/>
  <c r="B1491" i="8"/>
  <c r="B1985" i="8"/>
  <c r="C1986" i="8"/>
  <c r="B256" i="11" l="1"/>
  <c r="A255" i="11"/>
  <c r="C1489" i="8"/>
  <c r="B1490" i="8"/>
  <c r="C1986" i="9"/>
  <c r="F1986" i="9" s="1"/>
  <c r="B1986" i="9"/>
  <c r="A1987" i="9"/>
  <c r="C1987" i="8"/>
  <c r="B1986" i="8"/>
  <c r="E1985" i="9"/>
  <c r="D1985" i="9"/>
  <c r="B257" i="11" l="1"/>
  <c r="A256" i="11"/>
  <c r="C1988" i="8"/>
  <c r="B1987" i="8"/>
  <c r="E1986" i="9"/>
  <c r="D1986" i="9"/>
  <c r="C1987" i="9"/>
  <c r="F1987" i="9" s="1"/>
  <c r="B1987" i="9"/>
  <c r="A1988" i="9"/>
  <c r="C1488" i="8"/>
  <c r="B1489" i="8"/>
  <c r="B258" i="11" l="1"/>
  <c r="A257" i="11"/>
  <c r="D1987" i="9"/>
  <c r="E1987" i="9"/>
  <c r="B1488" i="8"/>
  <c r="C1487" i="8"/>
  <c r="A1989" i="9"/>
  <c r="C1988" i="9"/>
  <c r="F1988" i="9" s="1"/>
  <c r="B1988" i="9"/>
  <c r="C1989" i="8"/>
  <c r="B1988" i="8"/>
  <c r="B259" i="11" l="1"/>
  <c r="A258" i="11"/>
  <c r="D1988" i="9"/>
  <c r="E1988" i="9"/>
  <c r="A1990" i="9"/>
  <c r="C1989" i="9"/>
  <c r="F1989" i="9" s="1"/>
  <c r="B1989" i="9"/>
  <c r="C1486" i="8"/>
  <c r="B1487" i="8"/>
  <c r="B1989" i="8"/>
  <c r="C1990" i="8"/>
  <c r="B260" i="11" l="1"/>
  <c r="A259" i="11"/>
  <c r="C1485" i="8"/>
  <c r="B1486" i="8"/>
  <c r="E1989" i="9"/>
  <c r="A1991" i="9"/>
  <c r="C1990" i="9"/>
  <c r="F1990" i="9" s="1"/>
  <c r="B1990" i="9"/>
  <c r="C1991" i="8"/>
  <c r="B1990" i="8"/>
  <c r="D1989" i="9"/>
  <c r="B261" i="11" l="1"/>
  <c r="A260" i="11"/>
  <c r="D1990" i="9"/>
  <c r="C1991" i="9"/>
  <c r="F1991" i="9" s="1"/>
  <c r="B1991" i="9"/>
  <c r="A1992" i="9"/>
  <c r="E1990" i="9"/>
  <c r="C1992" i="8"/>
  <c r="B1991" i="8"/>
  <c r="C1484" i="8"/>
  <c r="B1485" i="8"/>
  <c r="B262" i="11" l="1"/>
  <c r="A261" i="11"/>
  <c r="B1484" i="8"/>
  <c r="C1483" i="8"/>
  <c r="C1993" i="8"/>
  <c r="B1992" i="8"/>
  <c r="D1991" i="9"/>
  <c r="A1993" i="9"/>
  <c r="C1992" i="9"/>
  <c r="F1992" i="9" s="1"/>
  <c r="B1992" i="9"/>
  <c r="E1991" i="9"/>
  <c r="B263" i="11" l="1"/>
  <c r="A262" i="11"/>
  <c r="C1993" i="9"/>
  <c r="F1993" i="9" s="1"/>
  <c r="B1993" i="9"/>
  <c r="A1994" i="9"/>
  <c r="E1992" i="9"/>
  <c r="B1993" i="8"/>
  <c r="C1994" i="8"/>
  <c r="D1992" i="9"/>
  <c r="C1482" i="8"/>
  <c r="B1483" i="8"/>
  <c r="B264" i="11" l="1"/>
  <c r="A263" i="11"/>
  <c r="C1481" i="8"/>
  <c r="B1482" i="8"/>
  <c r="C1995" i="8"/>
  <c r="B1994" i="8"/>
  <c r="C1994" i="9"/>
  <c r="F1994" i="9" s="1"/>
  <c r="B1994" i="9"/>
  <c r="A1995" i="9"/>
  <c r="E1993" i="9"/>
  <c r="D1993" i="9"/>
  <c r="B265" i="11" l="1"/>
  <c r="A264" i="11"/>
  <c r="D1994" i="9"/>
  <c r="C1996" i="8"/>
  <c r="B1995" i="8"/>
  <c r="E1994" i="9"/>
  <c r="C1995" i="9"/>
  <c r="F1995" i="9" s="1"/>
  <c r="B1995" i="9"/>
  <c r="A1996" i="9"/>
  <c r="C1480" i="8"/>
  <c r="B1481" i="8"/>
  <c r="B266" i="11" l="1"/>
  <c r="A265" i="11"/>
  <c r="B1480" i="8"/>
  <c r="C1479" i="8"/>
  <c r="C1997" i="8"/>
  <c r="B1996" i="8"/>
  <c r="D1995" i="9"/>
  <c r="E1995" i="9"/>
  <c r="A1997" i="9"/>
  <c r="C1996" i="9"/>
  <c r="F1996" i="9" s="1"/>
  <c r="B1996" i="9"/>
  <c r="A266" i="11" l="1"/>
  <c r="B267" i="11"/>
  <c r="A1998" i="9"/>
  <c r="C1997" i="9"/>
  <c r="F1997" i="9" s="1"/>
  <c r="B1997" i="9"/>
  <c r="E1996" i="9"/>
  <c r="B1997" i="8"/>
  <c r="C1998" i="8"/>
  <c r="C1478" i="8"/>
  <c r="B1479" i="8"/>
  <c r="D1996" i="9"/>
  <c r="A267" i="11" l="1"/>
  <c r="B268" i="11"/>
  <c r="C1999" i="8"/>
  <c r="B1998" i="8"/>
  <c r="A1999" i="9"/>
  <c r="C1998" i="9"/>
  <c r="F1998" i="9" s="1"/>
  <c r="B1998" i="9"/>
  <c r="E1997" i="9"/>
  <c r="C1477" i="8"/>
  <c r="B1478" i="8"/>
  <c r="D1997" i="9"/>
  <c r="B269" i="11" l="1"/>
  <c r="A268" i="11"/>
  <c r="C1999" i="9"/>
  <c r="F1999" i="9" s="1"/>
  <c r="B1999" i="9"/>
  <c r="A2000" i="9"/>
  <c r="E1998" i="9"/>
  <c r="D1998" i="9"/>
  <c r="C1476" i="8"/>
  <c r="B1477" i="8"/>
  <c r="C2000" i="8"/>
  <c r="B1999" i="8"/>
  <c r="A269" i="11" l="1"/>
  <c r="B270" i="11"/>
  <c r="B1476" i="8"/>
  <c r="C1475" i="8"/>
  <c r="A2001" i="9"/>
  <c r="C2000" i="9"/>
  <c r="F2000" i="9" s="1"/>
  <c r="B2000" i="9"/>
  <c r="D1999" i="9"/>
  <c r="C2001" i="8"/>
  <c r="B2000" i="8"/>
  <c r="E1999" i="9"/>
  <c r="B271" i="11" l="1"/>
  <c r="A270" i="11"/>
  <c r="E2000" i="9"/>
  <c r="C2001" i="9"/>
  <c r="F2001" i="9" s="1"/>
  <c r="B2001" i="9"/>
  <c r="A2002" i="9"/>
  <c r="D2000" i="9"/>
  <c r="C1474" i="8"/>
  <c r="B1475" i="8"/>
  <c r="B2001" i="8"/>
  <c r="C2002" i="8"/>
  <c r="A271" i="11" l="1"/>
  <c r="B272" i="11"/>
  <c r="C1473" i="8"/>
  <c r="B1474" i="8"/>
  <c r="C2002" i="9"/>
  <c r="F2002" i="9" s="1"/>
  <c r="B2002" i="9"/>
  <c r="A2003" i="9"/>
  <c r="C2003" i="8"/>
  <c r="B2002" i="8"/>
  <c r="D2001" i="9"/>
  <c r="E2001" i="9"/>
  <c r="B273" i="11" l="1"/>
  <c r="A272" i="11"/>
  <c r="C2004" i="8"/>
  <c r="B2003" i="8"/>
  <c r="E2002" i="9"/>
  <c r="D2002" i="9"/>
  <c r="C2003" i="9"/>
  <c r="F2003" i="9" s="1"/>
  <c r="B2003" i="9"/>
  <c r="A2004" i="9"/>
  <c r="C1472" i="8"/>
  <c r="B1473" i="8"/>
  <c r="B274" i="11" l="1"/>
  <c r="A273" i="11"/>
  <c r="E2003" i="9"/>
  <c r="D2003" i="9"/>
  <c r="B1472" i="8"/>
  <c r="C1471" i="8"/>
  <c r="A2005" i="9"/>
  <c r="C2004" i="9"/>
  <c r="F2004" i="9" s="1"/>
  <c r="B2004" i="9"/>
  <c r="C2005" i="8"/>
  <c r="B2004" i="8"/>
  <c r="B275" i="11" l="1"/>
  <c r="A274" i="11"/>
  <c r="B2005" i="8"/>
  <c r="C2006" i="8"/>
  <c r="D2004" i="9"/>
  <c r="E2004" i="9"/>
  <c r="A2006" i="9"/>
  <c r="C2005" i="9"/>
  <c r="F2005" i="9" s="1"/>
  <c r="B2005" i="9"/>
  <c r="C1470" i="8"/>
  <c r="B1471" i="8"/>
  <c r="B276" i="11" l="1"/>
  <c r="A275" i="11"/>
  <c r="D2005" i="9"/>
  <c r="A2007" i="9"/>
  <c r="C2006" i="9"/>
  <c r="F2006" i="9" s="1"/>
  <c r="B2006" i="9"/>
  <c r="E2005" i="9"/>
  <c r="C1469" i="8"/>
  <c r="B1470" i="8"/>
  <c r="C2007" i="8"/>
  <c r="B2006" i="8"/>
  <c r="A276" i="11" l="1"/>
  <c r="B277" i="11"/>
  <c r="C1468" i="8"/>
  <c r="B1469" i="8"/>
  <c r="E2006" i="9"/>
  <c r="C2007" i="9"/>
  <c r="F2007" i="9" s="1"/>
  <c r="B2007" i="9"/>
  <c r="A2008" i="9"/>
  <c r="C2008" i="8"/>
  <c r="B2007" i="8"/>
  <c r="D2006" i="9"/>
  <c r="B278" i="11" l="1"/>
  <c r="A277" i="11"/>
  <c r="A2009" i="9"/>
  <c r="C2008" i="9"/>
  <c r="F2008" i="9" s="1"/>
  <c r="B2008" i="9"/>
  <c r="E2007" i="9"/>
  <c r="D2007" i="9"/>
  <c r="C2009" i="8"/>
  <c r="B2008" i="8"/>
  <c r="B1468" i="8"/>
  <c r="C1467" i="8"/>
  <c r="B279" i="11" l="1"/>
  <c r="A278" i="11"/>
  <c r="B2009" i="8"/>
  <c r="C2010" i="8"/>
  <c r="E2008" i="9"/>
  <c r="C2009" i="9"/>
  <c r="F2009" i="9" s="1"/>
  <c r="B2009" i="9"/>
  <c r="A2010" i="9"/>
  <c r="C1466" i="8"/>
  <c r="B1467" i="8"/>
  <c r="D2008" i="9"/>
  <c r="A279" i="11" l="1"/>
  <c r="B280" i="11"/>
  <c r="D2009" i="9"/>
  <c r="C2010" i="9"/>
  <c r="F2010" i="9" s="1"/>
  <c r="B2010" i="9"/>
  <c r="A2011" i="9"/>
  <c r="E2009" i="9"/>
  <c r="C2011" i="8"/>
  <c r="B2010" i="8"/>
  <c r="C1465" i="8"/>
  <c r="B1466" i="8"/>
  <c r="A280" i="11" l="1"/>
  <c r="B281" i="11"/>
  <c r="C1464" i="8"/>
  <c r="B1465" i="8"/>
  <c r="D2010" i="9"/>
  <c r="C2012" i="8"/>
  <c r="B2011" i="8"/>
  <c r="C2011" i="9"/>
  <c r="F2011" i="9" s="1"/>
  <c r="B2011" i="9"/>
  <c r="A2012" i="9"/>
  <c r="E2010" i="9"/>
  <c r="A281" i="11" l="1"/>
  <c r="B282" i="11"/>
  <c r="C2013" i="8"/>
  <c r="B2012" i="8"/>
  <c r="E2011" i="9"/>
  <c r="A2013" i="9"/>
  <c r="C2012" i="9"/>
  <c r="F2012" i="9" s="1"/>
  <c r="B2012" i="9"/>
  <c r="D2011" i="9"/>
  <c r="B1464" i="8"/>
  <c r="C1463" i="8"/>
  <c r="A282" i="11" l="1"/>
  <c r="B283" i="11"/>
  <c r="A2014" i="9"/>
  <c r="C2013" i="9"/>
  <c r="F2013" i="9" s="1"/>
  <c r="B2013" i="9"/>
  <c r="D2012" i="9"/>
  <c r="E2012" i="9"/>
  <c r="C1462" i="8"/>
  <c r="B1463" i="8"/>
  <c r="B2013" i="8"/>
  <c r="C2014" i="8"/>
  <c r="B284" i="11" l="1"/>
  <c r="A283" i="11"/>
  <c r="C1461" i="8"/>
  <c r="B1462" i="8"/>
  <c r="C2015" i="8"/>
  <c r="B2014" i="8"/>
  <c r="A2015" i="9"/>
  <c r="C2014" i="9"/>
  <c r="F2014" i="9" s="1"/>
  <c r="B2014" i="9"/>
  <c r="E2013" i="9"/>
  <c r="D2013" i="9"/>
  <c r="A284" i="11" l="1"/>
  <c r="B285" i="11"/>
  <c r="C2015" i="9"/>
  <c r="F2015" i="9" s="1"/>
  <c r="B2015" i="9"/>
  <c r="A2016" i="9"/>
  <c r="E2014" i="9"/>
  <c r="D2014" i="9"/>
  <c r="C2016" i="8"/>
  <c r="B2015" i="8"/>
  <c r="C1460" i="8"/>
  <c r="B1461" i="8"/>
  <c r="B286" i="11" l="1"/>
  <c r="A285" i="11"/>
  <c r="C2017" i="8"/>
  <c r="B2016" i="8"/>
  <c r="A2017" i="9"/>
  <c r="C2016" i="9"/>
  <c r="F2016" i="9" s="1"/>
  <c r="B2016" i="9"/>
  <c r="D2015" i="9"/>
  <c r="B1460" i="8"/>
  <c r="C1459" i="8"/>
  <c r="E2015" i="9"/>
  <c r="B287" i="11" l="1"/>
  <c r="A286" i="11"/>
  <c r="D2016" i="9"/>
  <c r="C2017" i="9"/>
  <c r="F2017" i="9" s="1"/>
  <c r="B2017" i="9"/>
  <c r="A2018" i="9"/>
  <c r="E2016" i="9"/>
  <c r="C1458" i="8"/>
  <c r="B1459" i="8"/>
  <c r="B2017" i="8"/>
  <c r="C2018" i="8"/>
  <c r="B288" i="11" l="1"/>
  <c r="A287" i="11"/>
  <c r="C1457" i="8"/>
  <c r="B1458" i="8"/>
  <c r="C2018" i="9"/>
  <c r="F2018" i="9" s="1"/>
  <c r="B2018" i="9"/>
  <c r="A2019" i="9"/>
  <c r="C2019" i="8"/>
  <c r="B2018" i="8"/>
  <c r="E2017" i="9"/>
  <c r="D2017" i="9"/>
  <c r="B289" i="11" l="1"/>
  <c r="A288" i="11"/>
  <c r="C2020" i="8"/>
  <c r="B2019" i="8"/>
  <c r="D2018" i="9"/>
  <c r="E2018" i="9"/>
  <c r="C2019" i="9"/>
  <c r="F2019" i="9" s="1"/>
  <c r="B2019" i="9"/>
  <c r="A2020" i="9"/>
  <c r="C1456" i="8"/>
  <c r="B1457" i="8"/>
  <c r="A289" i="11" l="1"/>
  <c r="B290" i="11"/>
  <c r="D2019" i="9"/>
  <c r="E2019" i="9"/>
  <c r="B1456" i="8"/>
  <c r="C1455" i="8"/>
  <c r="A2021" i="9"/>
  <c r="C2020" i="9"/>
  <c r="F2020" i="9" s="1"/>
  <c r="B2020" i="9"/>
  <c r="C2021" i="8"/>
  <c r="B2020" i="8"/>
  <c r="B291" i="11" l="1"/>
  <c r="A290" i="11"/>
  <c r="D2020" i="9"/>
  <c r="E2020" i="9"/>
  <c r="A2022" i="9"/>
  <c r="C2021" i="9"/>
  <c r="F2021" i="9" s="1"/>
  <c r="B2021" i="9"/>
  <c r="C1454" i="8"/>
  <c r="B1455" i="8"/>
  <c r="B2021" i="8"/>
  <c r="C2022" i="8"/>
  <c r="A291" i="11" l="1"/>
  <c r="B292" i="11"/>
  <c r="C1453" i="8"/>
  <c r="B1454" i="8"/>
  <c r="D2021" i="9"/>
  <c r="A2023" i="9"/>
  <c r="C2022" i="9"/>
  <c r="F2022" i="9" s="1"/>
  <c r="B2022" i="9"/>
  <c r="C2023" i="8"/>
  <c r="B2022" i="8"/>
  <c r="E2021" i="9"/>
  <c r="B293" i="11" l="1"/>
  <c r="A292" i="11"/>
  <c r="E2022" i="9"/>
  <c r="C2023" i="9"/>
  <c r="F2023" i="9" s="1"/>
  <c r="B2023" i="9"/>
  <c r="A2024" i="9"/>
  <c r="D2022" i="9"/>
  <c r="C2024" i="8"/>
  <c r="B2023" i="8"/>
  <c r="C1452" i="8"/>
  <c r="B1453" i="8"/>
  <c r="B294" i="11" l="1"/>
  <c r="A293" i="11"/>
  <c r="B1452" i="8"/>
  <c r="C1451" i="8"/>
  <c r="C2025" i="8"/>
  <c r="B2024" i="8"/>
  <c r="D2023" i="9"/>
  <c r="A2025" i="9"/>
  <c r="C2024" i="9"/>
  <c r="F2024" i="9" s="1"/>
  <c r="B2024" i="9"/>
  <c r="E2023" i="9"/>
  <c r="B295" i="11" l="1"/>
  <c r="A294" i="11"/>
  <c r="C2025" i="9"/>
  <c r="F2025" i="9" s="1"/>
  <c r="B2025" i="9"/>
  <c r="A2026" i="9"/>
  <c r="E2024" i="9"/>
  <c r="B2025" i="8"/>
  <c r="C2026" i="8"/>
  <c r="D2024" i="9"/>
  <c r="C1450" i="8"/>
  <c r="B1451" i="8"/>
  <c r="A295" i="11" l="1"/>
  <c r="B296" i="11"/>
  <c r="C1449" i="8"/>
  <c r="B1450" i="8"/>
  <c r="C2027" i="8"/>
  <c r="B2026" i="8"/>
  <c r="C2026" i="9"/>
  <c r="F2026" i="9" s="1"/>
  <c r="B2026" i="9"/>
  <c r="A2027" i="9"/>
  <c r="E2025" i="9"/>
  <c r="D2025" i="9"/>
  <c r="A296" i="11" l="1"/>
  <c r="B297" i="11"/>
  <c r="C2028" i="8"/>
  <c r="B2027" i="8"/>
  <c r="E2026" i="9"/>
  <c r="D2026" i="9"/>
  <c r="C2027" i="9"/>
  <c r="F2027" i="9" s="1"/>
  <c r="B2027" i="9"/>
  <c r="A2028" i="9"/>
  <c r="C1448" i="8"/>
  <c r="B1449" i="8"/>
  <c r="B298" i="11" l="1"/>
  <c r="A297" i="11"/>
  <c r="D2027" i="9"/>
  <c r="E2027" i="9"/>
  <c r="B1448" i="8"/>
  <c r="C1447" i="8"/>
  <c r="A2029" i="9"/>
  <c r="C2028" i="9"/>
  <c r="F2028" i="9" s="1"/>
  <c r="B2028" i="9"/>
  <c r="C2029" i="8"/>
  <c r="B2028" i="8"/>
  <c r="B299" i="11" l="1"/>
  <c r="A298" i="11"/>
  <c r="A2030" i="9"/>
  <c r="C2029" i="9"/>
  <c r="F2029" i="9" s="1"/>
  <c r="B2029" i="9"/>
  <c r="D2028" i="9"/>
  <c r="E2028" i="9"/>
  <c r="C1446" i="8"/>
  <c r="B1447" i="8"/>
  <c r="B2029" i="8"/>
  <c r="C2030" i="8"/>
  <c r="B300" i="11" l="1"/>
  <c r="A299" i="11"/>
  <c r="C1445" i="8"/>
  <c r="B1446" i="8"/>
  <c r="C2031" i="8"/>
  <c r="B2030" i="8"/>
  <c r="A2031" i="9"/>
  <c r="C2030" i="9"/>
  <c r="F2030" i="9" s="1"/>
  <c r="B2030" i="9"/>
  <c r="D2029" i="9"/>
  <c r="E2029" i="9"/>
  <c r="B301" i="11" l="1"/>
  <c r="A300" i="11"/>
  <c r="C2031" i="9"/>
  <c r="F2031" i="9" s="1"/>
  <c r="B2031" i="9"/>
  <c r="A2032" i="9"/>
  <c r="E2030" i="9"/>
  <c r="D2030" i="9"/>
  <c r="C2032" i="8"/>
  <c r="B2031" i="8"/>
  <c r="C1444" i="8"/>
  <c r="B1445" i="8"/>
  <c r="B302" i="11" l="1"/>
  <c r="A301" i="11"/>
  <c r="C2033" i="8"/>
  <c r="B2032" i="8"/>
  <c r="A2033" i="9"/>
  <c r="C2032" i="9"/>
  <c r="F2032" i="9" s="1"/>
  <c r="B2032" i="9"/>
  <c r="D2031" i="9"/>
  <c r="B1444" i="8"/>
  <c r="C1443" i="8"/>
  <c r="E2031" i="9"/>
  <c r="B303" i="11" l="1"/>
  <c r="A302" i="11"/>
  <c r="D2032" i="9"/>
  <c r="C2033" i="9"/>
  <c r="F2033" i="9" s="1"/>
  <c r="B2033" i="9"/>
  <c r="A2034" i="9"/>
  <c r="E2032" i="9"/>
  <c r="C1442" i="8"/>
  <c r="B1443" i="8"/>
  <c r="B2033" i="8"/>
  <c r="C2034" i="8"/>
  <c r="B304" i="11" l="1"/>
  <c r="A303" i="11"/>
  <c r="C1441" i="8"/>
  <c r="B1442" i="8"/>
  <c r="C2034" i="9"/>
  <c r="F2034" i="9" s="1"/>
  <c r="B2034" i="9"/>
  <c r="A2035" i="9"/>
  <c r="C2035" i="8"/>
  <c r="B2034" i="8"/>
  <c r="E2033" i="9"/>
  <c r="D2033" i="9"/>
  <c r="A304" i="11" l="1"/>
  <c r="B305" i="11"/>
  <c r="C2036" i="8"/>
  <c r="B2035" i="8"/>
  <c r="D2034" i="9"/>
  <c r="E2034" i="9"/>
  <c r="C2035" i="9"/>
  <c r="F2035" i="9" s="1"/>
  <c r="B2035" i="9"/>
  <c r="A2036" i="9"/>
  <c r="C1440" i="8"/>
  <c r="B1441" i="8"/>
  <c r="B306" i="11" l="1"/>
  <c r="A305" i="11"/>
  <c r="D2035" i="9"/>
  <c r="E2035" i="9"/>
  <c r="B1440" i="8"/>
  <c r="C1439" i="8"/>
  <c r="A2037" i="9"/>
  <c r="C2036" i="9"/>
  <c r="F2036" i="9" s="1"/>
  <c r="B2036" i="9"/>
  <c r="C2037" i="8"/>
  <c r="B2036" i="8"/>
  <c r="A306" i="11" l="1"/>
  <c r="B307" i="11"/>
  <c r="E2036" i="9"/>
  <c r="D2036" i="9"/>
  <c r="A2038" i="9"/>
  <c r="C2037" i="9"/>
  <c r="F2037" i="9" s="1"/>
  <c r="B2037" i="9"/>
  <c r="C1438" i="8"/>
  <c r="B1439" i="8"/>
  <c r="B2037" i="8"/>
  <c r="C2038" i="8"/>
  <c r="B308" i="11" l="1"/>
  <c r="A307" i="11"/>
  <c r="C1437" i="8"/>
  <c r="B1438" i="8"/>
  <c r="D2037" i="9"/>
  <c r="A2039" i="9"/>
  <c r="C2038" i="9"/>
  <c r="F2038" i="9" s="1"/>
  <c r="B2038" i="9"/>
  <c r="C2039" i="8"/>
  <c r="B2038" i="8"/>
  <c r="E2037" i="9"/>
  <c r="B309" i="11" l="1"/>
  <c r="A308" i="11"/>
  <c r="E2038" i="9"/>
  <c r="C2039" i="9"/>
  <c r="F2039" i="9" s="1"/>
  <c r="B2039" i="9"/>
  <c r="A2040" i="9"/>
  <c r="D2038" i="9"/>
  <c r="C2040" i="8"/>
  <c r="B2039" i="8"/>
  <c r="C1436" i="8"/>
  <c r="B1437" i="8"/>
  <c r="B310" i="11" l="1"/>
  <c r="A309" i="11"/>
  <c r="C2041" i="8"/>
  <c r="B2040" i="8"/>
  <c r="D2039" i="9"/>
  <c r="A2041" i="9"/>
  <c r="C2040" i="9"/>
  <c r="F2040" i="9" s="1"/>
  <c r="B2040" i="9"/>
  <c r="B1436" i="8"/>
  <c r="C1435" i="8"/>
  <c r="E2039" i="9"/>
  <c r="A310" i="11" l="1"/>
  <c r="B311" i="11"/>
  <c r="C2041" i="9"/>
  <c r="F2041" i="9" s="1"/>
  <c r="B2041" i="9"/>
  <c r="A2042" i="9"/>
  <c r="E2040" i="9"/>
  <c r="C1434" i="8"/>
  <c r="B1435" i="8"/>
  <c r="D2040" i="9"/>
  <c r="B2041" i="8"/>
  <c r="C2042" i="8"/>
  <c r="A311" i="11" l="1"/>
  <c r="B312" i="11"/>
  <c r="C1433" i="8"/>
  <c r="B1434" i="8"/>
  <c r="C2042" i="9"/>
  <c r="F2042" i="9" s="1"/>
  <c r="B2042" i="9"/>
  <c r="A2043" i="9"/>
  <c r="E2041" i="9"/>
  <c r="C2043" i="8"/>
  <c r="B2042" i="8"/>
  <c r="D2041" i="9"/>
  <c r="B313" i="11" l="1"/>
  <c r="A312" i="11"/>
  <c r="D2042" i="9"/>
  <c r="C2043" i="9"/>
  <c r="F2043" i="9" s="1"/>
  <c r="B2043" i="9"/>
  <c r="A2044" i="9"/>
  <c r="E2042" i="9"/>
  <c r="C2044" i="8"/>
  <c r="B2043" i="8"/>
  <c r="C1432" i="8"/>
  <c r="B1433" i="8"/>
  <c r="B314" i="11" l="1"/>
  <c r="A313" i="11"/>
  <c r="B1432" i="8"/>
  <c r="C1431" i="8"/>
  <c r="C2045" i="8"/>
  <c r="B2044" i="8"/>
  <c r="A2045" i="9"/>
  <c r="C2044" i="9"/>
  <c r="F2044" i="9" s="1"/>
  <c r="B2044" i="9"/>
  <c r="D2043" i="9"/>
  <c r="E2043" i="9"/>
  <c r="A314" i="11" l="1"/>
  <c r="B315" i="11"/>
  <c r="E2044" i="9"/>
  <c r="D2044" i="9"/>
  <c r="A2046" i="9"/>
  <c r="C2045" i="9"/>
  <c r="F2045" i="9" s="1"/>
  <c r="B2045" i="9"/>
  <c r="B2045" i="8"/>
  <c r="C2046" i="8"/>
  <c r="C1430" i="8"/>
  <c r="B1431" i="8"/>
  <c r="A315" i="11" l="1"/>
  <c r="B316" i="11"/>
  <c r="A2047" i="9"/>
  <c r="C2046" i="9"/>
  <c r="F2046" i="9" s="1"/>
  <c r="B2046" i="9"/>
  <c r="E2045" i="9"/>
  <c r="D2045" i="9"/>
  <c r="C1429" i="8"/>
  <c r="B1430" i="8"/>
  <c r="C2047" i="8"/>
  <c r="B2046" i="8"/>
  <c r="B317" i="11" l="1"/>
  <c r="A316" i="11"/>
  <c r="C1428" i="8"/>
  <c r="B1429" i="8"/>
  <c r="C2047" i="9"/>
  <c r="F2047" i="9" s="1"/>
  <c r="B2047" i="9"/>
  <c r="A2048" i="9"/>
  <c r="C2048" i="8"/>
  <c r="B2047" i="8"/>
  <c r="D2046" i="9"/>
  <c r="E2046" i="9"/>
  <c r="A317" i="11" l="1"/>
  <c r="B318" i="11"/>
  <c r="C2049" i="8"/>
  <c r="B2048" i="8"/>
  <c r="A2049" i="9"/>
  <c r="C2048" i="9"/>
  <c r="F2048" i="9" s="1"/>
  <c r="B2048" i="9"/>
  <c r="D2047" i="9"/>
  <c r="E2047" i="9"/>
  <c r="B1428" i="8"/>
  <c r="C1427" i="8"/>
  <c r="B319" i="11" l="1"/>
  <c r="A318" i="11"/>
  <c r="C2049" i="9"/>
  <c r="F2049" i="9" s="1"/>
  <c r="B2049" i="9"/>
  <c r="A2050" i="9"/>
  <c r="D2048" i="9"/>
  <c r="C1426" i="8"/>
  <c r="B1427" i="8"/>
  <c r="E2048" i="9"/>
  <c r="B2049" i="8"/>
  <c r="C2050" i="8"/>
  <c r="A319" i="11" l="1"/>
  <c r="B320" i="11"/>
  <c r="C2050" i="9"/>
  <c r="F2050" i="9" s="1"/>
  <c r="B2050" i="9"/>
  <c r="A2051" i="9"/>
  <c r="E2049" i="9"/>
  <c r="C1425" i="8"/>
  <c r="B1426" i="8"/>
  <c r="C2051" i="8"/>
  <c r="B2050" i="8"/>
  <c r="D2049" i="9"/>
  <c r="A320" i="11" l="1"/>
  <c r="B321" i="11"/>
  <c r="C2051" i="9"/>
  <c r="F2051" i="9" s="1"/>
  <c r="B2051" i="9"/>
  <c r="A2052" i="9"/>
  <c r="E2050" i="9"/>
  <c r="C1424" i="8"/>
  <c r="B1425" i="8"/>
  <c r="B2051" i="8"/>
  <c r="C2052" i="8"/>
  <c r="D2050" i="9"/>
  <c r="B322" i="11" l="1"/>
  <c r="A321" i="11"/>
  <c r="B1424" i="8"/>
  <c r="C1423" i="8"/>
  <c r="A2053" i="9"/>
  <c r="C2052" i="9"/>
  <c r="F2052" i="9" s="1"/>
  <c r="B2052" i="9"/>
  <c r="D2051" i="9"/>
  <c r="C2053" i="8"/>
  <c r="B2052" i="8"/>
  <c r="E2051" i="9"/>
  <c r="B323" i="11" l="1"/>
  <c r="A322" i="11"/>
  <c r="E2052" i="9"/>
  <c r="C2053" i="9"/>
  <c r="F2053" i="9" s="1"/>
  <c r="B2053" i="9"/>
  <c r="A2054" i="9"/>
  <c r="D2052" i="9"/>
  <c r="C1422" i="8"/>
  <c r="B1423" i="8"/>
  <c r="B2053" i="8"/>
  <c r="C2054" i="8"/>
  <c r="B324" i="11" l="1"/>
  <c r="A323" i="11"/>
  <c r="B1422" i="8"/>
  <c r="C1421" i="8"/>
  <c r="E2053" i="9"/>
  <c r="A2055" i="9"/>
  <c r="C2054" i="9"/>
  <c r="F2054" i="9" s="1"/>
  <c r="B2054" i="9"/>
  <c r="C2055" i="8"/>
  <c r="B2054" i="8"/>
  <c r="D2053" i="9"/>
  <c r="B325" i="11" l="1"/>
  <c r="A324" i="11"/>
  <c r="E2054" i="9"/>
  <c r="C2055" i="9"/>
  <c r="F2055" i="9" s="1"/>
  <c r="B2055" i="9"/>
  <c r="A2056" i="9"/>
  <c r="D2054" i="9"/>
  <c r="C1420" i="8"/>
  <c r="B1421" i="8"/>
  <c r="B2055" i="8"/>
  <c r="C2056" i="8"/>
  <c r="B326" i="11" l="1"/>
  <c r="A325" i="11"/>
  <c r="B1420" i="8"/>
  <c r="C1419" i="8"/>
  <c r="A2057" i="9"/>
  <c r="C2056" i="9"/>
  <c r="F2056" i="9" s="1"/>
  <c r="B2056" i="9"/>
  <c r="E2055" i="9"/>
  <c r="C2057" i="8"/>
  <c r="B2056" i="8"/>
  <c r="D2055" i="9"/>
  <c r="B327" i="11" l="1"/>
  <c r="A326" i="11"/>
  <c r="C2057" i="9"/>
  <c r="F2057" i="9" s="1"/>
  <c r="B2057" i="9"/>
  <c r="A2058" i="9"/>
  <c r="D2056" i="9"/>
  <c r="C1418" i="8"/>
  <c r="B1419" i="8"/>
  <c r="E2056" i="9"/>
  <c r="B2057" i="8"/>
  <c r="C2058" i="8"/>
  <c r="B328" i="11" l="1"/>
  <c r="A327" i="11"/>
  <c r="C2059" i="8"/>
  <c r="B2058" i="8"/>
  <c r="B1418" i="8"/>
  <c r="C1417" i="8"/>
  <c r="E2057" i="9"/>
  <c r="A2059" i="9"/>
  <c r="C2058" i="9"/>
  <c r="F2058" i="9" s="1"/>
  <c r="B2058" i="9"/>
  <c r="D2057" i="9"/>
  <c r="B329" i="11" l="1"/>
  <c r="A328" i="11"/>
  <c r="C2059" i="9"/>
  <c r="F2059" i="9" s="1"/>
  <c r="B2059" i="9"/>
  <c r="A2060" i="9"/>
  <c r="D2058" i="9"/>
  <c r="C1416" i="8"/>
  <c r="B1417" i="8"/>
  <c r="E2058" i="9"/>
  <c r="B2059" i="8"/>
  <c r="C2060" i="8"/>
  <c r="B330" i="11" l="1"/>
  <c r="A329" i="11"/>
  <c r="B1416" i="8"/>
  <c r="C1415" i="8"/>
  <c r="A2061" i="9"/>
  <c r="B2060" i="9"/>
  <c r="C2060" i="9"/>
  <c r="F2060" i="9" s="1"/>
  <c r="C2061" i="8"/>
  <c r="B2060" i="8"/>
  <c r="E2059" i="9"/>
  <c r="D2059" i="9"/>
  <c r="B331" i="11" l="1"/>
  <c r="A330" i="11"/>
  <c r="B2061" i="8"/>
  <c r="C2062" i="8"/>
  <c r="D2060" i="9"/>
  <c r="C2061" i="9"/>
  <c r="F2061" i="9" s="1"/>
  <c r="B2061" i="9"/>
  <c r="A2062" i="9"/>
  <c r="E2060" i="9"/>
  <c r="C1414" i="8"/>
  <c r="B1415" i="8"/>
  <c r="B332" i="11" l="1"/>
  <c r="A331" i="11"/>
  <c r="D2061" i="9"/>
  <c r="A2063" i="9"/>
  <c r="C2062" i="9"/>
  <c r="F2062" i="9" s="1"/>
  <c r="B2062" i="9"/>
  <c r="E2061" i="9"/>
  <c r="B1414" i="8"/>
  <c r="C1413" i="8"/>
  <c r="C2063" i="8"/>
  <c r="B2062" i="8"/>
  <c r="B333" i="11" l="1"/>
  <c r="A332" i="11"/>
  <c r="D2062" i="9"/>
  <c r="C2063" i="9"/>
  <c r="F2063" i="9" s="1"/>
  <c r="B2063" i="9"/>
  <c r="A2064" i="9"/>
  <c r="B2063" i="8"/>
  <c r="C2064" i="8"/>
  <c r="E2062" i="9"/>
  <c r="C1412" i="8"/>
  <c r="B1413" i="8"/>
  <c r="B334" i="11" l="1"/>
  <c r="A333" i="11"/>
  <c r="C2065" i="8"/>
  <c r="B2064" i="8"/>
  <c r="A2065" i="9"/>
  <c r="C2064" i="9"/>
  <c r="F2064" i="9" s="1"/>
  <c r="B2064" i="9"/>
  <c r="E2063" i="9"/>
  <c r="B1412" i="8"/>
  <c r="C1411" i="8"/>
  <c r="D2063" i="9"/>
  <c r="B335" i="11" l="1"/>
  <c r="A334" i="11"/>
  <c r="D2064" i="9"/>
  <c r="C2065" i="9"/>
  <c r="F2065" i="9" s="1"/>
  <c r="B2065" i="9"/>
  <c r="A2066" i="9"/>
  <c r="E2064" i="9"/>
  <c r="C1410" i="8"/>
  <c r="B1411" i="8"/>
  <c r="B2065" i="8"/>
  <c r="C2066" i="8"/>
  <c r="B336" i="11" l="1"/>
  <c r="A335" i="11"/>
  <c r="B1410" i="8"/>
  <c r="C1409" i="8"/>
  <c r="D2065" i="9"/>
  <c r="A2067" i="9"/>
  <c r="C2066" i="9"/>
  <c r="F2066" i="9" s="1"/>
  <c r="B2066" i="9"/>
  <c r="C2067" i="8"/>
  <c r="B2066" i="8"/>
  <c r="E2065" i="9"/>
  <c r="B337" i="11" l="1"/>
  <c r="A336" i="11"/>
  <c r="E2066" i="9"/>
  <c r="C2067" i="9"/>
  <c r="F2067" i="9" s="1"/>
  <c r="B2067" i="9"/>
  <c r="A2068" i="9"/>
  <c r="D2066" i="9"/>
  <c r="C1408" i="8"/>
  <c r="B1409" i="8"/>
  <c r="B2067" i="8"/>
  <c r="C2068" i="8"/>
  <c r="B338" i="11" l="1"/>
  <c r="A337" i="11"/>
  <c r="B1408" i="8"/>
  <c r="C1407" i="8"/>
  <c r="A2069" i="9"/>
  <c r="B2068" i="9"/>
  <c r="C2068" i="9"/>
  <c r="F2068" i="9" s="1"/>
  <c r="E2067" i="9"/>
  <c r="C2069" i="8"/>
  <c r="B2068" i="8"/>
  <c r="D2067" i="9"/>
  <c r="B339" i="11" l="1"/>
  <c r="A338" i="11"/>
  <c r="D2068" i="9"/>
  <c r="C2069" i="9"/>
  <c r="F2069" i="9" s="1"/>
  <c r="B2069" i="9"/>
  <c r="A2070" i="9"/>
  <c r="E2068" i="9"/>
  <c r="C1406" i="8"/>
  <c r="B1407" i="8"/>
  <c r="B2069" i="8"/>
  <c r="C2070" i="8"/>
  <c r="B340" i="11" l="1"/>
  <c r="A339" i="11"/>
  <c r="B1406" i="8"/>
  <c r="C1405" i="8"/>
  <c r="D2069" i="9"/>
  <c r="A2071" i="9"/>
  <c r="C2070" i="9"/>
  <c r="F2070" i="9" s="1"/>
  <c r="B2070" i="9"/>
  <c r="C2071" i="8"/>
  <c r="B2070" i="8"/>
  <c r="E2069" i="9"/>
  <c r="B341" i="11" l="1"/>
  <c r="A340" i="11"/>
  <c r="D2070" i="9"/>
  <c r="C2071" i="9"/>
  <c r="F2071" i="9" s="1"/>
  <c r="B2071" i="9"/>
  <c r="A2072" i="9"/>
  <c r="E2070" i="9"/>
  <c r="C1404" i="8"/>
  <c r="B1405" i="8"/>
  <c r="B2071" i="8"/>
  <c r="C2072" i="8"/>
  <c r="B342" i="11" l="1"/>
  <c r="A341" i="11"/>
  <c r="B1404" i="8"/>
  <c r="C1403" i="8"/>
  <c r="A2073" i="9"/>
  <c r="C2072" i="9"/>
  <c r="F2072" i="9" s="1"/>
  <c r="B2072" i="9"/>
  <c r="E2071" i="9"/>
  <c r="C2073" i="8"/>
  <c r="B2072" i="8"/>
  <c r="D2071" i="9"/>
  <c r="B343" i="11" l="1"/>
  <c r="A342" i="11"/>
  <c r="C2073" i="9"/>
  <c r="F2073" i="9" s="1"/>
  <c r="B2073" i="9"/>
  <c r="A2074" i="9"/>
  <c r="E2072" i="9"/>
  <c r="C1402" i="8"/>
  <c r="B1403" i="8"/>
  <c r="D2072" i="9"/>
  <c r="B2073" i="8"/>
  <c r="C2074" i="8"/>
  <c r="B344" i="11" l="1"/>
  <c r="A343" i="11"/>
  <c r="C2075" i="8"/>
  <c r="B2074" i="8"/>
  <c r="B1402" i="8"/>
  <c r="C1401" i="8"/>
  <c r="D2073" i="9"/>
  <c r="A2075" i="9"/>
  <c r="C2074" i="9"/>
  <c r="F2074" i="9" s="1"/>
  <c r="B2074" i="9"/>
  <c r="E2073" i="9"/>
  <c r="B345" i="11" l="1"/>
  <c r="A344" i="11"/>
  <c r="C2075" i="9"/>
  <c r="F2075" i="9" s="1"/>
  <c r="B2075" i="9"/>
  <c r="A2076" i="9"/>
  <c r="E2074" i="9"/>
  <c r="C1400" i="8"/>
  <c r="B1401" i="8"/>
  <c r="D2074" i="9"/>
  <c r="B2075" i="8"/>
  <c r="C2076" i="8"/>
  <c r="A345" i="11" l="1"/>
  <c r="B346" i="11"/>
  <c r="B1400" i="8"/>
  <c r="C1399" i="8"/>
  <c r="A2077" i="9"/>
  <c r="C2076" i="9"/>
  <c r="F2076" i="9" s="1"/>
  <c r="B2076" i="9"/>
  <c r="C2077" i="8"/>
  <c r="B2076" i="8"/>
  <c r="E2075" i="9"/>
  <c r="D2075" i="9"/>
  <c r="B347" i="11" l="1"/>
  <c r="A346" i="11"/>
  <c r="E2076" i="9"/>
  <c r="C2077" i="9"/>
  <c r="F2077" i="9" s="1"/>
  <c r="B2077" i="9"/>
  <c r="A2078" i="9"/>
  <c r="D2076" i="9"/>
  <c r="B2077" i="8"/>
  <c r="C2078" i="8"/>
  <c r="C1398" i="8"/>
  <c r="B1399" i="8"/>
  <c r="B348" i="11" l="1"/>
  <c r="A347" i="11"/>
  <c r="D2077" i="9"/>
  <c r="E2077" i="9"/>
  <c r="A2079" i="9"/>
  <c r="C2078" i="9"/>
  <c r="F2078" i="9" s="1"/>
  <c r="B2078" i="9"/>
  <c r="B1398" i="8"/>
  <c r="C1397" i="8"/>
  <c r="C2079" i="8"/>
  <c r="B2078" i="8"/>
  <c r="B349" i="11" l="1"/>
  <c r="A348" i="11"/>
  <c r="E2078" i="9"/>
  <c r="C2079" i="9"/>
  <c r="F2079" i="9" s="1"/>
  <c r="B2079" i="9"/>
  <c r="A2080" i="9"/>
  <c r="D2078" i="9"/>
  <c r="B2079" i="8"/>
  <c r="C2080" i="8"/>
  <c r="C1396" i="8"/>
  <c r="B1397" i="8"/>
  <c r="B350" i="11" l="1"/>
  <c r="A349" i="11"/>
  <c r="A2081" i="9"/>
  <c r="C2080" i="9"/>
  <c r="F2080" i="9" s="1"/>
  <c r="B2080" i="9"/>
  <c r="E2079" i="9"/>
  <c r="B1396" i="8"/>
  <c r="C1395" i="8"/>
  <c r="D2079" i="9"/>
  <c r="C2081" i="8"/>
  <c r="B2080" i="8"/>
  <c r="B351" i="11" l="1"/>
  <c r="A350" i="11"/>
  <c r="D2080" i="9"/>
  <c r="B2081" i="8"/>
  <c r="C2082" i="8"/>
  <c r="C2081" i="9"/>
  <c r="F2081" i="9" s="1"/>
  <c r="B2081" i="9"/>
  <c r="A2082" i="9"/>
  <c r="C1394" i="8"/>
  <c r="B1395" i="8"/>
  <c r="E2080" i="9"/>
  <c r="B352" i="11" l="1"/>
  <c r="A351" i="11"/>
  <c r="D2081" i="9"/>
  <c r="E2081" i="9"/>
  <c r="C2083" i="8"/>
  <c r="B2082" i="8"/>
  <c r="A2083" i="9"/>
  <c r="C2082" i="9"/>
  <c r="F2082" i="9" s="1"/>
  <c r="B2082" i="9"/>
  <c r="B1394" i="8"/>
  <c r="C1393" i="8"/>
  <c r="B353" i="11" l="1"/>
  <c r="A352" i="11"/>
  <c r="D2082" i="9"/>
  <c r="E2082" i="9"/>
  <c r="C2083" i="9"/>
  <c r="F2083" i="9" s="1"/>
  <c r="B2083" i="9"/>
  <c r="A2084" i="9"/>
  <c r="C1392" i="8"/>
  <c r="B1393" i="8"/>
  <c r="B2083" i="8"/>
  <c r="C2084" i="8"/>
  <c r="B354" i="11" l="1"/>
  <c r="A353" i="11"/>
  <c r="B1392" i="8"/>
  <c r="C1391" i="8"/>
  <c r="A2085" i="9"/>
  <c r="C2084" i="9"/>
  <c r="F2084" i="9" s="1"/>
  <c r="B2084" i="9"/>
  <c r="E2083" i="9"/>
  <c r="C2085" i="8"/>
  <c r="B2084" i="8"/>
  <c r="D2083" i="9"/>
  <c r="B355" i="11" l="1"/>
  <c r="A354" i="11"/>
  <c r="C2085" i="9"/>
  <c r="F2085" i="9" s="1"/>
  <c r="B2085" i="9"/>
  <c r="A2086" i="9"/>
  <c r="E2084" i="9"/>
  <c r="C1390" i="8"/>
  <c r="B1391" i="8"/>
  <c r="D2084" i="9"/>
  <c r="B2085" i="8"/>
  <c r="C2086" i="8"/>
  <c r="B356" i="11" l="1"/>
  <c r="A355" i="11"/>
  <c r="B1390" i="8"/>
  <c r="C1389" i="8"/>
  <c r="A2087" i="9"/>
  <c r="C2086" i="9"/>
  <c r="F2086" i="9" s="1"/>
  <c r="B2086" i="9"/>
  <c r="D2085" i="9"/>
  <c r="C2087" i="8"/>
  <c r="B2086" i="8"/>
  <c r="E2085" i="9"/>
  <c r="B357" i="11" l="1"/>
  <c r="A356" i="11"/>
  <c r="C2087" i="9"/>
  <c r="F2087" i="9" s="1"/>
  <c r="B2087" i="9"/>
  <c r="A2088" i="9"/>
  <c r="E2086" i="9"/>
  <c r="C1388" i="8"/>
  <c r="B1389" i="8"/>
  <c r="D2086" i="9"/>
  <c r="B2087" i="8"/>
  <c r="C2088" i="8"/>
  <c r="B358" i="11" l="1"/>
  <c r="A357" i="11"/>
  <c r="B1388" i="8"/>
  <c r="C1387" i="8"/>
  <c r="A2089" i="9"/>
  <c r="C2088" i="9"/>
  <c r="F2088" i="9" s="1"/>
  <c r="B2088" i="9"/>
  <c r="C2089" i="8"/>
  <c r="B2088" i="8"/>
  <c r="E2087" i="9"/>
  <c r="D2087" i="9"/>
  <c r="B359" i="11" l="1"/>
  <c r="A358" i="11"/>
  <c r="D2088" i="9"/>
  <c r="C2089" i="9"/>
  <c r="F2089" i="9" s="1"/>
  <c r="B2089" i="9"/>
  <c r="A2090" i="9"/>
  <c r="E2088" i="9"/>
  <c r="C1386" i="8"/>
  <c r="B1387" i="8"/>
  <c r="B2089" i="8"/>
  <c r="C2090" i="8"/>
  <c r="B360" i="11" l="1"/>
  <c r="A359" i="11"/>
  <c r="B1386" i="8"/>
  <c r="C1385" i="8"/>
  <c r="D2089" i="9"/>
  <c r="A2091" i="9"/>
  <c r="C2090" i="9"/>
  <c r="F2090" i="9" s="1"/>
  <c r="B2090" i="9"/>
  <c r="C2091" i="8"/>
  <c r="B2090" i="8"/>
  <c r="E2089" i="9"/>
  <c r="B361" i="11" l="1"/>
  <c r="A360" i="11"/>
  <c r="D2090" i="9"/>
  <c r="C2091" i="9"/>
  <c r="F2091" i="9" s="1"/>
  <c r="B2091" i="9"/>
  <c r="A2092" i="9"/>
  <c r="E2090" i="9"/>
  <c r="C1384" i="8"/>
  <c r="B1385" i="8"/>
  <c r="B2091" i="8"/>
  <c r="C2092" i="8"/>
  <c r="B362" i="11" l="1"/>
  <c r="A361" i="11"/>
  <c r="B1384" i="8"/>
  <c r="C1383" i="8"/>
  <c r="A2093" i="9"/>
  <c r="B2092" i="9"/>
  <c r="C2092" i="9"/>
  <c r="F2092" i="9" s="1"/>
  <c r="E2091" i="9"/>
  <c r="C2093" i="8"/>
  <c r="B2092" i="8"/>
  <c r="D2091" i="9"/>
  <c r="B363" i="11" l="1"/>
  <c r="A362" i="11"/>
  <c r="D2092" i="9"/>
  <c r="C2093" i="9"/>
  <c r="F2093" i="9" s="1"/>
  <c r="B2093" i="9"/>
  <c r="A2094" i="9"/>
  <c r="E2092" i="9"/>
  <c r="C1382" i="8"/>
  <c r="B1383" i="8"/>
  <c r="B2093" i="8"/>
  <c r="C2094" i="8"/>
  <c r="B364" i="11" l="1"/>
  <c r="A363" i="11"/>
  <c r="B1382" i="8"/>
  <c r="C1381" i="8"/>
  <c r="D2093" i="9"/>
  <c r="A2095" i="9"/>
  <c r="C2094" i="9"/>
  <c r="F2094" i="9" s="1"/>
  <c r="B2094" i="9"/>
  <c r="C2095" i="8"/>
  <c r="B2094" i="8"/>
  <c r="E2093" i="9"/>
  <c r="B365" i="11" l="1"/>
  <c r="A364" i="11"/>
  <c r="D2094" i="9"/>
  <c r="C2095" i="9"/>
  <c r="F2095" i="9" s="1"/>
  <c r="B2095" i="9"/>
  <c r="A2096" i="9"/>
  <c r="E2094" i="9"/>
  <c r="C1380" i="8"/>
  <c r="B1381" i="8"/>
  <c r="B2095" i="8"/>
  <c r="C2096" i="8"/>
  <c r="B366" i="11" l="1"/>
  <c r="A365" i="11"/>
  <c r="B1380" i="8"/>
  <c r="C1379" i="8"/>
  <c r="A2097" i="9"/>
  <c r="B2096" i="9"/>
  <c r="C2096" i="9"/>
  <c r="F2096" i="9" s="1"/>
  <c r="E2095" i="9"/>
  <c r="C2097" i="8"/>
  <c r="B2096" i="8"/>
  <c r="D2095" i="9"/>
  <c r="B367" i="11" l="1"/>
  <c r="A366" i="11"/>
  <c r="D2096" i="9"/>
  <c r="C2097" i="9"/>
  <c r="F2097" i="9" s="1"/>
  <c r="B2097" i="9"/>
  <c r="A2098" i="9"/>
  <c r="E2096" i="9"/>
  <c r="C1378" i="8"/>
  <c r="B1379" i="8"/>
  <c r="B2097" i="8"/>
  <c r="C2098" i="8"/>
  <c r="B368" i="11" l="1"/>
  <c r="A367" i="11"/>
  <c r="B1378" i="8"/>
  <c r="C1377" i="8"/>
  <c r="D2097" i="9"/>
  <c r="A2099" i="9"/>
  <c r="C2098" i="9"/>
  <c r="F2098" i="9" s="1"/>
  <c r="B2098" i="9"/>
  <c r="C2099" i="8"/>
  <c r="B2098" i="8"/>
  <c r="E2097" i="9"/>
  <c r="B369" i="11" l="1"/>
  <c r="A368" i="11"/>
  <c r="D2098" i="9"/>
  <c r="C2099" i="9"/>
  <c r="F2099" i="9" s="1"/>
  <c r="B2099" i="9"/>
  <c r="A2100" i="9"/>
  <c r="E2098" i="9"/>
  <c r="C1376" i="8"/>
  <c r="B1377" i="8"/>
  <c r="B2099" i="8"/>
  <c r="C2100" i="8"/>
  <c r="B370" i="11" l="1"/>
  <c r="A369" i="11"/>
  <c r="B1376" i="8"/>
  <c r="C1375" i="8"/>
  <c r="A2101" i="9"/>
  <c r="B2100" i="9"/>
  <c r="C2100" i="9"/>
  <c r="F2100" i="9" s="1"/>
  <c r="E2099" i="9"/>
  <c r="C2101" i="8"/>
  <c r="B2100" i="8"/>
  <c r="D2099" i="9"/>
  <c r="A370" i="11" l="1"/>
  <c r="B371" i="11"/>
  <c r="D2100" i="9"/>
  <c r="C2101" i="9"/>
  <c r="F2101" i="9" s="1"/>
  <c r="B2101" i="9"/>
  <c r="A2102" i="9"/>
  <c r="E2100" i="9"/>
  <c r="C1374" i="8"/>
  <c r="B1375" i="8"/>
  <c r="B2101" i="8"/>
  <c r="C2102" i="8"/>
  <c r="B372" i="11" l="1"/>
  <c r="A371" i="11"/>
  <c r="B1374" i="8"/>
  <c r="C1373" i="8"/>
  <c r="D2101" i="9"/>
  <c r="A2103" i="9"/>
  <c r="C2102" i="9"/>
  <c r="F2102" i="9" s="1"/>
  <c r="B2102" i="9"/>
  <c r="C2103" i="8"/>
  <c r="B2102" i="8"/>
  <c r="E2101" i="9"/>
  <c r="B373" i="11" l="1"/>
  <c r="A372" i="11"/>
  <c r="D2102" i="9"/>
  <c r="C2103" i="9"/>
  <c r="F2103" i="9" s="1"/>
  <c r="B2103" i="9"/>
  <c r="A2104" i="9"/>
  <c r="E2102" i="9"/>
  <c r="C1372" i="8"/>
  <c r="B1373" i="8"/>
  <c r="B2103" i="8"/>
  <c r="C2104" i="8"/>
  <c r="B374" i="11" l="1"/>
  <c r="A373" i="11"/>
  <c r="C2105" i="8"/>
  <c r="B2104" i="8"/>
  <c r="B1372" i="8"/>
  <c r="C1371" i="8"/>
  <c r="A2105" i="9"/>
  <c r="C2104" i="9"/>
  <c r="F2104" i="9" s="1"/>
  <c r="B2104" i="9"/>
  <c r="E2103" i="9"/>
  <c r="D2103" i="9"/>
  <c r="B375" i="11" l="1"/>
  <c r="A375" i="11" s="1"/>
  <c r="A374" i="11"/>
  <c r="E2104" i="9"/>
  <c r="C2105" i="9"/>
  <c r="F2105" i="9" s="1"/>
  <c r="B2105" i="9"/>
  <c r="A2106" i="9"/>
  <c r="C1370" i="8"/>
  <c r="B1371" i="8"/>
  <c r="D2104" i="9"/>
  <c r="B2105" i="8"/>
  <c r="C2106" i="8"/>
  <c r="D2105" i="9" l="1"/>
  <c r="B1370" i="8"/>
  <c r="C1369" i="8"/>
  <c r="A2107" i="9"/>
  <c r="C2106" i="9"/>
  <c r="F2106" i="9" s="1"/>
  <c r="B2106" i="9"/>
  <c r="C2107" i="8"/>
  <c r="B2106" i="8"/>
  <c r="E2105" i="9"/>
  <c r="E2106" i="9" l="1"/>
  <c r="C2107" i="9"/>
  <c r="F2107" i="9" s="1"/>
  <c r="B2107" i="9"/>
  <c r="A2108" i="9"/>
  <c r="D2106" i="9"/>
  <c r="C1368" i="8"/>
  <c r="B1369" i="8"/>
  <c r="B2107" i="8"/>
  <c r="C2108" i="8"/>
  <c r="C2109" i="8" l="1"/>
  <c r="B2108" i="8"/>
  <c r="B1368" i="8"/>
  <c r="C1367" i="8"/>
  <c r="A2109" i="9"/>
  <c r="C2108" i="9"/>
  <c r="F2108" i="9" s="1"/>
  <c r="B2108" i="9"/>
  <c r="E2107" i="9"/>
  <c r="D2107" i="9"/>
  <c r="E2108" i="9" l="1"/>
  <c r="C2109" i="9"/>
  <c r="F2109" i="9" s="1"/>
  <c r="B2109" i="9"/>
  <c r="A2110" i="9"/>
  <c r="C1366" i="8"/>
  <c r="B1367" i="8"/>
  <c r="D2108" i="9"/>
  <c r="B2109" i="8"/>
  <c r="C2110" i="8"/>
  <c r="B1366" i="8" l="1"/>
  <c r="C1365" i="8"/>
  <c r="A2111" i="9"/>
  <c r="C2110" i="9"/>
  <c r="F2110" i="9" s="1"/>
  <c r="B2110" i="9"/>
  <c r="D2109" i="9"/>
  <c r="C2111" i="8"/>
  <c r="B2110" i="8"/>
  <c r="E2109" i="9"/>
  <c r="D2110" i="9" l="1"/>
  <c r="C2111" i="9"/>
  <c r="F2111" i="9" s="1"/>
  <c r="B2111" i="9"/>
  <c r="A2112" i="9"/>
  <c r="E2110" i="9"/>
  <c r="C1364" i="8"/>
  <c r="B1365" i="8"/>
  <c r="B2111" i="8"/>
  <c r="C2112" i="8"/>
  <c r="B1364" i="8" l="1"/>
  <c r="C1363" i="8"/>
  <c r="A2113" i="9"/>
  <c r="C2112" i="9"/>
  <c r="F2112" i="9" s="1"/>
  <c r="B2112" i="9"/>
  <c r="E2111" i="9"/>
  <c r="C2113" i="8"/>
  <c r="B2112" i="8"/>
  <c r="D2111" i="9"/>
  <c r="C2113" i="9" l="1"/>
  <c r="F2113" i="9" s="1"/>
  <c r="B2113" i="9"/>
  <c r="A2114" i="9"/>
  <c r="D2112" i="9"/>
  <c r="C1362" i="8"/>
  <c r="B1363" i="8"/>
  <c r="E2112" i="9"/>
  <c r="B2113" i="8"/>
  <c r="C2114" i="8"/>
  <c r="B1362" i="8" l="1"/>
  <c r="C1361" i="8"/>
  <c r="A2115" i="9"/>
  <c r="C2114" i="9"/>
  <c r="F2114" i="9" s="1"/>
  <c r="B2114" i="9"/>
  <c r="D2113" i="9"/>
  <c r="B2114" i="8"/>
  <c r="C2115" i="8"/>
  <c r="E2113" i="9"/>
  <c r="E2114" i="9" l="1"/>
  <c r="D2114" i="9"/>
  <c r="C2115" i="9"/>
  <c r="F2115" i="9" s="1"/>
  <c r="B2115" i="9"/>
  <c r="A2116" i="9"/>
  <c r="B2115" i="8"/>
  <c r="C2116" i="8"/>
  <c r="C1360" i="8"/>
  <c r="B1361" i="8"/>
  <c r="A2117" i="9" l="1"/>
  <c r="C2116" i="9"/>
  <c r="F2116" i="9" s="1"/>
  <c r="B2116" i="9"/>
  <c r="E2115" i="9"/>
  <c r="D2115" i="9"/>
  <c r="B1360" i="8"/>
  <c r="C1359" i="8"/>
  <c r="C2117" i="8"/>
  <c r="B2116" i="8"/>
  <c r="E2116" i="9" l="1"/>
  <c r="B2117" i="8"/>
  <c r="C2118" i="8"/>
  <c r="C2117" i="9"/>
  <c r="F2117" i="9" s="1"/>
  <c r="B2117" i="9"/>
  <c r="A2118" i="9"/>
  <c r="C1358" i="8"/>
  <c r="B1359" i="8"/>
  <c r="D2116" i="9"/>
  <c r="D2117" i="9" l="1"/>
  <c r="A2119" i="9"/>
  <c r="C2118" i="9"/>
  <c r="F2118" i="9" s="1"/>
  <c r="B2118" i="9"/>
  <c r="E2117" i="9"/>
  <c r="B2118" i="8"/>
  <c r="C2119" i="8"/>
  <c r="B1358" i="8"/>
  <c r="C1357" i="8"/>
  <c r="E2118" i="9" l="1"/>
  <c r="C1356" i="8"/>
  <c r="B1357" i="8"/>
  <c r="D2118" i="9"/>
  <c r="C2119" i="9"/>
  <c r="F2119" i="9" s="1"/>
  <c r="B2119" i="9"/>
  <c r="A2120" i="9"/>
  <c r="B2119" i="8"/>
  <c r="C2120" i="8"/>
  <c r="D2119" i="9" l="1"/>
  <c r="B1356" i="8"/>
  <c r="C1355" i="8"/>
  <c r="E2119" i="9"/>
  <c r="C2121" i="8"/>
  <c r="B2120" i="8"/>
  <c r="A2121" i="9"/>
  <c r="C2120" i="9"/>
  <c r="F2120" i="9" s="1"/>
  <c r="B2120" i="9"/>
  <c r="C2121" i="9" l="1"/>
  <c r="F2121" i="9" s="1"/>
  <c r="B2121" i="9"/>
  <c r="A2122" i="9"/>
  <c r="D2120" i="9"/>
  <c r="B2121" i="8"/>
  <c r="C2122" i="8"/>
  <c r="E2120" i="9"/>
  <c r="C1354" i="8"/>
  <c r="B1355" i="8"/>
  <c r="C2123" i="8" l="1"/>
  <c r="B2122" i="8"/>
  <c r="D2121" i="9"/>
  <c r="A2123" i="9"/>
  <c r="C2122" i="9"/>
  <c r="F2122" i="9" s="1"/>
  <c r="B2122" i="9"/>
  <c r="B1354" i="8"/>
  <c r="C1353" i="8"/>
  <c r="E2121" i="9"/>
  <c r="D2122" i="9" l="1"/>
  <c r="C2123" i="9"/>
  <c r="F2123" i="9" s="1"/>
  <c r="B2123" i="9"/>
  <c r="A2124" i="9"/>
  <c r="E2122" i="9"/>
  <c r="C1352" i="8"/>
  <c r="B1353" i="8"/>
  <c r="B2123" i="8"/>
  <c r="C2124" i="8"/>
  <c r="C2125" i="8" l="1"/>
  <c r="B2124" i="8"/>
  <c r="B1352" i="8"/>
  <c r="C1351" i="8"/>
  <c r="A2125" i="9"/>
  <c r="B2124" i="9"/>
  <c r="C2124" i="9"/>
  <c r="F2124" i="9" s="1"/>
  <c r="E2123" i="9"/>
  <c r="D2123" i="9"/>
  <c r="E2124" i="9" l="1"/>
  <c r="D2124" i="9"/>
  <c r="C2125" i="9"/>
  <c r="F2125" i="9" s="1"/>
  <c r="B2125" i="9"/>
  <c r="A2126" i="9"/>
  <c r="C1350" i="8"/>
  <c r="B1351" i="8"/>
  <c r="B2125" i="8"/>
  <c r="C2126" i="8"/>
  <c r="B1350" i="8" l="1"/>
  <c r="C1349" i="8"/>
  <c r="A2127" i="9"/>
  <c r="C2126" i="9"/>
  <c r="F2126" i="9" s="1"/>
  <c r="B2126" i="9"/>
  <c r="D2125" i="9"/>
  <c r="E2125" i="9"/>
  <c r="C2127" i="8"/>
  <c r="B2126" i="8"/>
  <c r="E2126" i="9" l="1"/>
  <c r="C2127" i="9"/>
  <c r="F2127" i="9" s="1"/>
  <c r="B2127" i="9"/>
  <c r="A2128" i="9"/>
  <c r="D2126" i="9"/>
  <c r="B2127" i="8"/>
  <c r="C2128" i="8"/>
  <c r="C1348" i="8"/>
  <c r="B1349" i="8"/>
  <c r="B2128" i="9" l="1"/>
  <c r="A2129" i="9"/>
  <c r="C2128" i="9"/>
  <c r="F2128" i="9" s="1"/>
  <c r="E2127" i="9"/>
  <c r="B1348" i="8"/>
  <c r="C1347" i="8"/>
  <c r="D2127" i="9"/>
  <c r="B2128" i="8"/>
  <c r="C2129" i="8"/>
  <c r="C1346" i="8" l="1"/>
  <c r="B1347" i="8"/>
  <c r="E2128" i="9"/>
  <c r="B2129" i="8"/>
  <c r="C2130" i="8"/>
  <c r="D2128" i="9"/>
  <c r="C2129" i="9"/>
  <c r="F2129" i="9" s="1"/>
  <c r="B2129" i="9"/>
  <c r="A2130" i="9"/>
  <c r="E2129" i="9" l="1"/>
  <c r="C2131" i="8"/>
  <c r="B2130" i="8"/>
  <c r="D2129" i="9"/>
  <c r="A2131" i="9"/>
  <c r="C2130" i="9"/>
  <c r="F2130" i="9" s="1"/>
  <c r="B2130" i="9"/>
  <c r="B1346" i="8"/>
  <c r="C1345" i="8"/>
  <c r="C1344" i="8" l="1"/>
  <c r="B1345" i="8"/>
  <c r="E2130" i="9"/>
  <c r="C2131" i="9"/>
  <c r="F2131" i="9" s="1"/>
  <c r="B2131" i="9"/>
  <c r="A2132" i="9"/>
  <c r="D2130" i="9"/>
  <c r="B2131" i="8"/>
  <c r="C2132" i="8"/>
  <c r="A2133" i="9" l="1"/>
  <c r="C2132" i="9"/>
  <c r="F2132" i="9" s="1"/>
  <c r="B2132" i="9"/>
  <c r="E2131" i="9"/>
  <c r="D2131" i="9"/>
  <c r="C2133" i="8"/>
  <c r="B2132" i="8"/>
  <c r="B1344" i="8"/>
  <c r="C1343" i="8"/>
  <c r="B2133" i="8" l="1"/>
  <c r="C2134" i="8"/>
  <c r="C1342" i="8"/>
  <c r="B1343" i="8"/>
  <c r="D2132" i="9"/>
  <c r="C2133" i="9"/>
  <c r="F2133" i="9" s="1"/>
  <c r="B2133" i="9"/>
  <c r="A2134" i="9"/>
  <c r="E2132" i="9"/>
  <c r="B1342" i="8" l="1"/>
  <c r="C1341" i="8"/>
  <c r="D2133" i="9"/>
  <c r="C2135" i="8"/>
  <c r="B2134" i="8"/>
  <c r="E2133" i="9"/>
  <c r="A2135" i="9"/>
  <c r="C2134" i="9"/>
  <c r="F2134" i="9" s="1"/>
  <c r="B2134" i="9"/>
  <c r="C2135" i="9" l="1"/>
  <c r="F2135" i="9" s="1"/>
  <c r="B2135" i="9"/>
  <c r="A2136" i="9"/>
  <c r="E2134" i="9"/>
  <c r="B2135" i="8"/>
  <c r="C2136" i="8"/>
  <c r="D2134" i="9"/>
  <c r="C1340" i="8"/>
  <c r="B1341" i="8"/>
  <c r="A2137" i="9" l="1"/>
  <c r="C2136" i="9"/>
  <c r="F2136" i="9" s="1"/>
  <c r="B2136" i="9"/>
  <c r="E2135" i="9"/>
  <c r="C2137" i="8"/>
  <c r="B2136" i="8"/>
  <c r="B1340" i="8"/>
  <c r="C1339" i="8"/>
  <c r="D2135" i="9"/>
  <c r="E2136" i="9" l="1"/>
  <c r="C1338" i="8"/>
  <c r="B1339" i="8"/>
  <c r="C2137" i="9"/>
  <c r="F2137" i="9" s="1"/>
  <c r="B2137" i="9"/>
  <c r="A2138" i="9"/>
  <c r="B2137" i="8"/>
  <c r="C2138" i="8"/>
  <c r="D2136" i="9"/>
  <c r="D2137" i="9" l="1"/>
  <c r="A2139" i="9"/>
  <c r="C2138" i="9"/>
  <c r="F2138" i="9" s="1"/>
  <c r="B2138" i="9"/>
  <c r="E2137" i="9"/>
  <c r="C2139" i="8"/>
  <c r="B2138" i="8"/>
  <c r="B1338" i="8"/>
  <c r="C1337" i="8"/>
  <c r="B2139" i="8" l="1"/>
  <c r="C2140" i="8"/>
  <c r="D2138" i="9"/>
  <c r="C1336" i="8"/>
  <c r="B1337" i="8"/>
  <c r="C2139" i="9"/>
  <c r="F2139" i="9" s="1"/>
  <c r="B2139" i="9"/>
  <c r="A2140" i="9"/>
  <c r="E2138" i="9"/>
  <c r="E2139" i="9" l="1"/>
  <c r="D2139" i="9"/>
  <c r="B1336" i="8"/>
  <c r="C1335" i="8"/>
  <c r="A2141" i="9"/>
  <c r="B2140" i="9"/>
  <c r="C2140" i="9"/>
  <c r="F2140" i="9" s="1"/>
  <c r="C2141" i="8"/>
  <c r="B2140" i="8"/>
  <c r="C2141" i="9" l="1"/>
  <c r="F2141" i="9" s="1"/>
  <c r="B2141" i="9"/>
  <c r="A2142" i="9"/>
  <c r="E2140" i="9"/>
  <c r="C1334" i="8"/>
  <c r="B1335" i="8"/>
  <c r="B2141" i="8"/>
  <c r="C2142" i="8"/>
  <c r="D2140" i="9"/>
  <c r="B1334" i="8" l="1"/>
  <c r="C1333" i="8"/>
  <c r="A2143" i="9"/>
  <c r="C2142" i="9"/>
  <c r="F2142" i="9" s="1"/>
  <c r="B2142" i="9"/>
  <c r="D2141" i="9"/>
  <c r="C2143" i="8"/>
  <c r="B2142" i="8"/>
  <c r="E2141" i="9"/>
  <c r="E2142" i="9" l="1"/>
  <c r="C2143" i="9"/>
  <c r="F2143" i="9" s="1"/>
  <c r="B2143" i="9"/>
  <c r="A2144" i="9"/>
  <c r="D2142" i="9"/>
  <c r="C1332" i="8"/>
  <c r="B1333" i="8"/>
  <c r="B2143" i="8"/>
  <c r="C2144" i="8"/>
  <c r="C2145" i="8" l="1"/>
  <c r="B2144" i="8"/>
  <c r="B1332" i="8"/>
  <c r="C1331" i="8"/>
  <c r="A2145" i="9"/>
  <c r="C2144" i="9"/>
  <c r="F2144" i="9" s="1"/>
  <c r="B2144" i="9"/>
  <c r="D2143" i="9"/>
  <c r="E2143" i="9"/>
  <c r="D2144" i="9" l="1"/>
  <c r="C2145" i="9"/>
  <c r="F2145" i="9" s="1"/>
  <c r="B2145" i="9"/>
  <c r="A2146" i="9"/>
  <c r="C1330" i="8"/>
  <c r="B1331" i="8"/>
  <c r="E2144" i="9"/>
  <c r="B2145" i="8"/>
  <c r="C2146" i="8"/>
  <c r="A2147" i="9" l="1"/>
  <c r="C2146" i="9"/>
  <c r="F2146" i="9" s="1"/>
  <c r="B2146" i="9"/>
  <c r="B1330" i="8"/>
  <c r="C1329" i="8"/>
  <c r="D2145" i="9"/>
  <c r="C2147" i="8"/>
  <c r="B2146" i="8"/>
  <c r="E2145" i="9"/>
  <c r="E2146" i="9" l="1"/>
  <c r="C2147" i="9"/>
  <c r="F2147" i="9" s="1"/>
  <c r="B2147" i="9"/>
  <c r="A2148" i="9"/>
  <c r="C1328" i="8"/>
  <c r="B1329" i="8"/>
  <c r="B2147" i="8"/>
  <c r="C2148" i="8"/>
  <c r="D2146" i="9"/>
  <c r="B1328" i="8" l="1"/>
  <c r="C1327" i="8"/>
  <c r="A2149" i="9"/>
  <c r="C2148" i="9"/>
  <c r="F2148" i="9" s="1"/>
  <c r="B2148" i="9"/>
  <c r="D2147" i="9"/>
  <c r="C2149" i="8"/>
  <c r="B2148" i="8"/>
  <c r="E2147" i="9"/>
  <c r="C2149" i="9" l="1"/>
  <c r="F2149" i="9" s="1"/>
  <c r="B2149" i="9"/>
  <c r="A2150" i="9"/>
  <c r="D2148" i="9"/>
  <c r="C1326" i="8"/>
  <c r="B1327" i="8"/>
  <c r="E2148" i="9"/>
  <c r="B2149" i="8"/>
  <c r="C2150" i="8"/>
  <c r="B1326" i="8" l="1"/>
  <c r="C1325" i="8"/>
  <c r="E2149" i="9"/>
  <c r="A2151" i="9"/>
  <c r="C2150" i="9"/>
  <c r="F2150" i="9" s="1"/>
  <c r="B2150" i="9"/>
  <c r="C2151" i="8"/>
  <c r="B2150" i="8"/>
  <c r="D2149" i="9"/>
  <c r="E2150" i="9" l="1"/>
  <c r="C2151" i="9"/>
  <c r="F2151" i="9" s="1"/>
  <c r="B2151" i="9"/>
  <c r="A2152" i="9"/>
  <c r="D2150" i="9"/>
  <c r="C1324" i="8"/>
  <c r="B1325" i="8"/>
  <c r="B2151" i="8"/>
  <c r="C2152" i="8"/>
  <c r="B1324" i="8" l="1"/>
  <c r="C1323" i="8"/>
  <c r="A2153" i="9"/>
  <c r="C2152" i="9"/>
  <c r="F2152" i="9" s="1"/>
  <c r="B2152" i="9"/>
  <c r="D2151" i="9"/>
  <c r="C2153" i="8"/>
  <c r="B2152" i="8"/>
  <c r="E2151" i="9"/>
  <c r="C2153" i="9" l="1"/>
  <c r="F2153" i="9" s="1"/>
  <c r="B2153" i="9"/>
  <c r="A2154" i="9"/>
  <c r="D2152" i="9"/>
  <c r="C1322" i="8"/>
  <c r="B1323" i="8"/>
  <c r="E2152" i="9"/>
  <c r="B2153" i="8"/>
  <c r="C2154" i="8"/>
  <c r="B1322" i="8" l="1"/>
  <c r="C1321" i="8"/>
  <c r="D2153" i="9"/>
  <c r="A2155" i="9"/>
  <c r="C2154" i="9"/>
  <c r="F2154" i="9" s="1"/>
  <c r="B2154" i="9"/>
  <c r="C2155" i="8"/>
  <c r="B2154" i="8"/>
  <c r="E2153" i="9"/>
  <c r="E2154" i="9" l="1"/>
  <c r="C2155" i="9"/>
  <c r="F2155" i="9" s="1"/>
  <c r="B2155" i="9"/>
  <c r="A2156" i="9"/>
  <c r="D2154" i="9"/>
  <c r="C1320" i="8"/>
  <c r="B1321" i="8"/>
  <c r="B2155" i="8"/>
  <c r="C2156" i="8"/>
  <c r="C2157" i="8" l="1"/>
  <c r="B2156" i="8"/>
  <c r="B1320" i="8"/>
  <c r="C1319" i="8"/>
  <c r="A2157" i="9"/>
  <c r="B2156" i="9"/>
  <c r="C2156" i="9"/>
  <c r="F2156" i="9" s="1"/>
  <c r="D2155" i="9"/>
  <c r="E2155" i="9"/>
  <c r="D2156" i="9" l="1"/>
  <c r="E2156" i="9"/>
  <c r="C2157" i="9"/>
  <c r="F2157" i="9" s="1"/>
  <c r="B2157" i="9"/>
  <c r="A2158" i="9"/>
  <c r="C1318" i="8"/>
  <c r="B1319" i="8"/>
  <c r="B2157" i="8"/>
  <c r="C2158" i="8"/>
  <c r="C2159" i="8" l="1"/>
  <c r="B2158" i="8"/>
  <c r="B1318" i="8"/>
  <c r="C1317" i="8"/>
  <c r="E2157" i="9"/>
  <c r="A2159" i="9"/>
  <c r="C2158" i="9"/>
  <c r="F2158" i="9" s="1"/>
  <c r="B2158" i="9"/>
  <c r="D2157" i="9"/>
  <c r="C2159" i="9" l="1"/>
  <c r="F2159" i="9" s="1"/>
  <c r="B2159" i="9"/>
  <c r="A2160" i="9"/>
  <c r="D2158" i="9"/>
  <c r="C1316" i="8"/>
  <c r="B1317" i="8"/>
  <c r="E2158" i="9"/>
  <c r="B2159" i="8"/>
  <c r="C2160" i="8"/>
  <c r="B1316" i="8" l="1"/>
  <c r="C1315" i="8"/>
  <c r="A2161" i="9"/>
  <c r="B2160" i="9"/>
  <c r="C2160" i="9"/>
  <c r="F2160" i="9" s="1"/>
  <c r="C2161" i="8"/>
  <c r="B2160" i="8"/>
  <c r="E2159" i="9"/>
  <c r="D2159" i="9"/>
  <c r="B2161" i="8" l="1"/>
  <c r="C2162" i="8"/>
  <c r="E2160" i="9"/>
  <c r="C2161" i="9"/>
  <c r="F2161" i="9" s="1"/>
  <c r="B2161" i="9"/>
  <c r="A2162" i="9"/>
  <c r="D2160" i="9"/>
  <c r="C1314" i="8"/>
  <c r="B1315" i="8"/>
  <c r="E2161" i="9" l="1"/>
  <c r="A2163" i="9"/>
  <c r="C2162" i="9"/>
  <c r="F2162" i="9" s="1"/>
  <c r="B2162" i="9"/>
  <c r="D2161" i="9"/>
  <c r="B1314" i="8"/>
  <c r="C1313" i="8"/>
  <c r="C2163" i="8"/>
  <c r="B2162" i="8"/>
  <c r="E2162" i="9" l="1"/>
  <c r="C2163" i="9"/>
  <c r="F2163" i="9" s="1"/>
  <c r="B2163" i="9"/>
  <c r="A2164" i="9"/>
  <c r="B2163" i="8"/>
  <c r="C2164" i="8"/>
  <c r="D2162" i="9"/>
  <c r="C1312" i="8"/>
  <c r="B1313" i="8"/>
  <c r="C2165" i="8" l="1"/>
  <c r="B2164" i="8"/>
  <c r="A2165" i="9"/>
  <c r="C2164" i="9"/>
  <c r="F2164" i="9" s="1"/>
  <c r="B2164" i="9"/>
  <c r="D2163" i="9"/>
  <c r="B1312" i="8"/>
  <c r="C1311" i="8"/>
  <c r="E2163" i="9"/>
  <c r="E2164" i="9" l="1"/>
  <c r="C2165" i="9"/>
  <c r="F2165" i="9" s="1"/>
  <c r="B2165" i="9"/>
  <c r="A2166" i="9"/>
  <c r="D2164" i="9"/>
  <c r="C1310" i="8"/>
  <c r="B1311" i="8"/>
  <c r="B2165" i="8"/>
  <c r="C2166" i="8"/>
  <c r="B1310" i="8" l="1"/>
  <c r="C1309" i="8"/>
  <c r="D2165" i="9"/>
  <c r="A2167" i="9"/>
  <c r="C2166" i="9"/>
  <c r="F2166" i="9" s="1"/>
  <c r="B2166" i="9"/>
  <c r="C2167" i="8"/>
  <c r="B2166" i="8"/>
  <c r="E2165" i="9"/>
  <c r="E2166" i="9" l="1"/>
  <c r="C2167" i="9"/>
  <c r="F2167" i="9" s="1"/>
  <c r="B2167" i="9"/>
  <c r="A2168" i="9"/>
  <c r="D2166" i="9"/>
  <c r="C1308" i="8"/>
  <c r="B1309" i="8"/>
  <c r="B2167" i="8"/>
  <c r="C2168" i="8"/>
  <c r="C2169" i="8" l="1"/>
  <c r="B2168" i="8"/>
  <c r="B1308" i="8"/>
  <c r="C1307" i="8"/>
  <c r="A2169" i="9"/>
  <c r="C2168" i="9"/>
  <c r="F2168" i="9" s="1"/>
  <c r="B2168" i="9"/>
  <c r="D2167" i="9"/>
  <c r="E2167" i="9"/>
  <c r="D2168" i="9" l="1"/>
  <c r="E2168" i="9"/>
  <c r="C2169" i="9"/>
  <c r="F2169" i="9" s="1"/>
  <c r="A2170" i="9"/>
  <c r="B2169" i="9"/>
  <c r="C1306" i="8"/>
  <c r="B1307" i="8"/>
  <c r="B2169" i="8"/>
  <c r="C2170" i="8"/>
  <c r="C2171" i="8" l="1"/>
  <c r="B2170" i="8"/>
  <c r="C1305" i="8"/>
  <c r="B1306" i="8"/>
  <c r="E2169" i="9"/>
  <c r="C2170" i="9"/>
  <c r="F2170" i="9" s="1"/>
  <c r="A2171" i="9"/>
  <c r="B2170" i="9"/>
  <c r="D2169" i="9"/>
  <c r="C1304" i="8" l="1"/>
  <c r="B1305" i="8"/>
  <c r="E2170" i="9"/>
  <c r="D2170" i="9"/>
  <c r="C2171" i="9"/>
  <c r="F2171" i="9" s="1"/>
  <c r="B2171" i="9"/>
  <c r="A2172" i="9"/>
  <c r="C2172" i="8"/>
  <c r="B2171" i="8"/>
  <c r="E2171" i="9" l="1"/>
  <c r="D2171" i="9"/>
  <c r="C2173" i="8"/>
  <c r="B2172" i="8"/>
  <c r="A2173" i="9"/>
  <c r="C2172" i="9"/>
  <c r="F2172" i="9" s="1"/>
  <c r="B2172" i="9"/>
  <c r="B1304" i="8"/>
  <c r="C1303" i="8"/>
  <c r="C2173" i="9" l="1"/>
  <c r="F2173" i="9" s="1"/>
  <c r="B2173" i="9"/>
  <c r="A2174" i="9"/>
  <c r="D2172" i="9"/>
  <c r="C1302" i="8"/>
  <c r="B1303" i="8"/>
  <c r="B2173" i="8"/>
  <c r="C2174" i="8"/>
  <c r="E2172" i="9"/>
  <c r="B1302" i="8" l="1"/>
  <c r="C1301" i="8"/>
  <c r="C2174" i="9"/>
  <c r="F2174" i="9" s="1"/>
  <c r="A2175" i="9"/>
  <c r="B2174" i="9"/>
  <c r="D2173" i="9"/>
  <c r="C2175" i="8"/>
  <c r="B2174" i="8"/>
  <c r="E2173" i="9"/>
  <c r="E2174" i="9" l="1"/>
  <c r="D2174" i="9"/>
  <c r="B1301" i="8"/>
  <c r="C1300" i="8"/>
  <c r="C2175" i="9"/>
  <c r="F2175" i="9" s="1"/>
  <c r="B2175" i="9"/>
  <c r="A2176" i="9"/>
  <c r="C2176" i="8"/>
  <c r="B2175" i="8"/>
  <c r="E2175" i="9" l="1"/>
  <c r="D2175" i="9"/>
  <c r="B1300" i="8"/>
  <c r="C1299" i="8"/>
  <c r="C2177" i="8"/>
  <c r="B2176" i="8"/>
  <c r="A2177" i="9"/>
  <c r="C2176" i="9"/>
  <c r="F2176" i="9" s="1"/>
  <c r="B2176" i="9"/>
  <c r="C2177" i="9" l="1"/>
  <c r="F2177" i="9" s="1"/>
  <c r="A2178" i="9"/>
  <c r="B2177" i="9"/>
  <c r="D2176" i="9"/>
  <c r="B2177" i="8"/>
  <c r="C2178" i="8"/>
  <c r="C1298" i="8"/>
  <c r="B1299" i="8"/>
  <c r="E2176" i="9"/>
  <c r="C1297" i="8" l="1"/>
  <c r="B1298" i="8"/>
  <c r="C2179" i="8"/>
  <c r="B2178" i="8"/>
  <c r="E2177" i="9"/>
  <c r="C2178" i="9"/>
  <c r="F2178" i="9" s="1"/>
  <c r="A2179" i="9"/>
  <c r="B2178" i="9"/>
  <c r="D2177" i="9"/>
  <c r="E2178" i="9" l="1"/>
  <c r="D2178" i="9"/>
  <c r="C2180" i="8"/>
  <c r="B2179" i="8"/>
  <c r="C2179" i="9"/>
  <c r="F2179" i="9" s="1"/>
  <c r="B2179" i="9"/>
  <c r="A2180" i="9"/>
  <c r="C1296" i="8"/>
  <c r="B1297" i="8"/>
  <c r="E2179" i="9" l="1"/>
  <c r="C2181" i="8"/>
  <c r="B2180" i="8"/>
  <c r="D2179" i="9"/>
  <c r="B1296" i="8"/>
  <c r="C1295" i="8"/>
  <c r="A2181" i="9"/>
  <c r="C2180" i="9"/>
  <c r="F2180" i="9" s="1"/>
  <c r="B2180" i="9"/>
  <c r="C2181" i="9" l="1"/>
  <c r="F2181" i="9" s="1"/>
  <c r="B2181" i="9"/>
  <c r="A2182" i="9"/>
  <c r="D2180" i="9"/>
  <c r="C1294" i="8"/>
  <c r="B1295" i="8"/>
  <c r="E2180" i="9"/>
  <c r="C2182" i="8"/>
  <c r="B2181" i="8"/>
  <c r="C1293" i="8" l="1"/>
  <c r="B1294" i="8"/>
  <c r="D2181" i="9"/>
  <c r="C2182" i="9"/>
  <c r="F2182" i="9" s="1"/>
  <c r="A2183" i="9"/>
  <c r="B2182" i="9"/>
  <c r="C2183" i="8"/>
  <c r="B2182" i="8"/>
  <c r="E2181" i="9"/>
  <c r="C2183" i="9" l="1"/>
  <c r="F2183" i="9" s="1"/>
  <c r="A2184" i="9"/>
  <c r="B2183" i="9"/>
  <c r="E2182" i="9"/>
  <c r="D2182" i="9"/>
  <c r="B2183" i="8"/>
  <c r="C2184" i="8"/>
  <c r="B1293" i="8"/>
  <c r="C1292" i="8"/>
  <c r="C2184" i="9" l="1"/>
  <c r="F2184" i="9" s="1"/>
  <c r="A2185" i="9"/>
  <c r="B2184" i="9"/>
  <c r="B1292" i="8"/>
  <c r="C1291" i="8"/>
  <c r="E2183" i="9"/>
  <c r="B2184" i="8"/>
  <c r="C2185" i="8"/>
  <c r="D2183" i="9"/>
  <c r="C1290" i="8" l="1"/>
  <c r="B1291" i="8"/>
  <c r="A2186" i="9"/>
  <c r="B2185" i="9"/>
  <c r="C2185" i="9"/>
  <c r="F2185" i="9" s="1"/>
  <c r="E2184" i="9"/>
  <c r="C2186" i="8"/>
  <c r="B2185" i="8"/>
  <c r="D2184" i="9"/>
  <c r="C2186" i="9" l="1"/>
  <c r="F2186" i="9" s="1"/>
  <c r="B2186" i="9"/>
  <c r="A2187" i="9"/>
  <c r="D2185" i="9"/>
  <c r="E2185" i="9"/>
  <c r="C2187" i="8"/>
  <c r="B2186" i="8"/>
  <c r="C1289" i="8"/>
  <c r="B1290" i="8"/>
  <c r="C2188" i="8" l="1"/>
  <c r="B2187" i="8"/>
  <c r="D2186" i="9"/>
  <c r="A2188" i="9"/>
  <c r="C2187" i="9"/>
  <c r="F2187" i="9" s="1"/>
  <c r="B2187" i="9"/>
  <c r="B1289" i="8"/>
  <c r="C1288" i="8"/>
  <c r="E2186" i="9"/>
  <c r="D2187" i="9" l="1"/>
  <c r="C2188" i="9"/>
  <c r="F2188" i="9" s="1"/>
  <c r="B2188" i="9"/>
  <c r="A2189" i="9"/>
  <c r="E2187" i="9"/>
  <c r="C1287" i="8"/>
  <c r="B1288" i="8"/>
  <c r="B2188" i="8"/>
  <c r="C2189" i="8"/>
  <c r="B1287" i="8" l="1"/>
  <c r="C1286" i="8"/>
  <c r="A2190" i="9"/>
  <c r="C2189" i="9"/>
  <c r="F2189" i="9" s="1"/>
  <c r="B2189" i="9"/>
  <c r="E2188" i="9"/>
  <c r="C2190" i="8"/>
  <c r="B2189" i="8"/>
  <c r="D2188" i="9"/>
  <c r="C2190" i="9" l="1"/>
  <c r="F2190" i="9" s="1"/>
  <c r="B2190" i="9"/>
  <c r="A2191" i="9"/>
  <c r="E2189" i="9"/>
  <c r="C1285" i="8"/>
  <c r="B1286" i="8"/>
  <c r="D2189" i="9"/>
  <c r="B2190" i="8"/>
  <c r="C2191" i="8"/>
  <c r="C2192" i="8" l="1"/>
  <c r="B2191" i="8"/>
  <c r="B1285" i="8"/>
  <c r="C1284" i="8"/>
  <c r="A2192" i="9"/>
  <c r="C2191" i="9"/>
  <c r="F2191" i="9" s="1"/>
  <c r="B2191" i="9"/>
  <c r="D2190" i="9"/>
  <c r="E2190" i="9"/>
  <c r="E2191" i="9" l="1"/>
  <c r="C2192" i="9"/>
  <c r="F2192" i="9" s="1"/>
  <c r="A2193" i="9"/>
  <c r="B2192" i="9"/>
  <c r="D2191" i="9"/>
  <c r="C1283" i="8"/>
  <c r="B1284" i="8"/>
  <c r="B2192" i="8"/>
  <c r="C2193" i="8"/>
  <c r="C1282" i="8" l="1"/>
  <c r="B1283" i="8"/>
  <c r="A2194" i="9"/>
  <c r="C2193" i="9"/>
  <c r="F2193" i="9" s="1"/>
  <c r="B2193" i="9"/>
  <c r="E2192" i="9"/>
  <c r="C2194" i="8"/>
  <c r="B2193" i="8"/>
  <c r="D2192" i="9"/>
  <c r="C2194" i="9" l="1"/>
  <c r="F2194" i="9" s="1"/>
  <c r="B2194" i="9"/>
  <c r="A2195" i="9"/>
  <c r="D2193" i="9"/>
  <c r="E2193" i="9"/>
  <c r="C2195" i="8"/>
  <c r="B2194" i="8"/>
  <c r="C1281" i="8"/>
  <c r="B1282" i="8"/>
  <c r="C2196" i="8" l="1"/>
  <c r="B2195" i="8"/>
  <c r="D2194" i="9"/>
  <c r="A2196" i="9"/>
  <c r="C2195" i="9"/>
  <c r="F2195" i="9" s="1"/>
  <c r="B2195" i="9"/>
  <c r="B1281" i="8"/>
  <c r="C1280" i="8"/>
  <c r="E2194" i="9"/>
  <c r="D2195" i="9" l="1"/>
  <c r="C2196" i="9"/>
  <c r="F2196" i="9" s="1"/>
  <c r="B2196" i="9"/>
  <c r="A2197" i="9"/>
  <c r="E2195" i="9"/>
  <c r="C1279" i="8"/>
  <c r="B1280" i="8"/>
  <c r="B2196" i="8"/>
  <c r="C2197" i="8"/>
  <c r="B1279" i="8" l="1"/>
  <c r="C1278" i="8"/>
  <c r="A2198" i="9"/>
  <c r="C2197" i="9"/>
  <c r="F2197" i="9" s="1"/>
  <c r="B2197" i="9"/>
  <c r="E2196" i="9"/>
  <c r="C2198" i="8"/>
  <c r="B2197" i="8"/>
  <c r="D2196" i="9"/>
  <c r="C2198" i="9" l="1"/>
  <c r="F2198" i="9" s="1"/>
  <c r="B2198" i="9"/>
  <c r="A2199" i="9"/>
  <c r="E2197" i="9"/>
  <c r="C1277" i="8"/>
  <c r="B1278" i="8"/>
  <c r="D2197" i="9"/>
  <c r="B2198" i="8"/>
  <c r="C2199" i="8"/>
  <c r="C2200" i="8" l="1"/>
  <c r="B2199" i="8"/>
  <c r="B1277" i="8"/>
  <c r="C1276" i="8"/>
  <c r="A2200" i="9"/>
  <c r="C2199" i="9"/>
  <c r="F2199" i="9" s="1"/>
  <c r="B2199" i="9"/>
  <c r="D2198" i="9"/>
  <c r="E2198" i="9"/>
  <c r="D2199" i="9" l="1"/>
  <c r="E2199" i="9"/>
  <c r="C2200" i="9"/>
  <c r="F2200" i="9" s="1"/>
  <c r="A2201" i="9"/>
  <c r="B2200" i="9"/>
  <c r="C1275" i="8"/>
  <c r="B1276" i="8"/>
  <c r="B2200" i="8"/>
  <c r="C2201" i="8"/>
  <c r="C1274" i="8" l="1"/>
  <c r="B1275" i="8"/>
  <c r="A2202" i="9"/>
  <c r="C2201" i="9"/>
  <c r="F2201" i="9" s="1"/>
  <c r="B2201" i="9"/>
  <c r="E2200" i="9"/>
  <c r="C2202" i="8"/>
  <c r="B2201" i="8"/>
  <c r="D2200" i="9"/>
  <c r="C2202" i="9" l="1"/>
  <c r="F2202" i="9" s="1"/>
  <c r="B2202" i="9"/>
  <c r="A2203" i="9"/>
  <c r="D2201" i="9"/>
  <c r="E2201" i="9"/>
  <c r="C2203" i="8"/>
  <c r="B2202" i="8"/>
  <c r="C1273" i="8"/>
  <c r="B1274" i="8"/>
  <c r="C2204" i="8" l="1"/>
  <c r="B2203" i="8"/>
  <c r="D2202" i="9"/>
  <c r="A2204" i="9"/>
  <c r="C2203" i="9"/>
  <c r="F2203" i="9" s="1"/>
  <c r="B2203" i="9"/>
  <c r="B1273" i="8"/>
  <c r="C1272" i="8"/>
  <c r="E2202" i="9"/>
  <c r="D2203" i="9" l="1"/>
  <c r="C2204" i="9"/>
  <c r="F2204" i="9" s="1"/>
  <c r="B2204" i="9"/>
  <c r="A2205" i="9"/>
  <c r="E2203" i="9"/>
  <c r="C1271" i="8"/>
  <c r="B1272" i="8"/>
  <c r="B2204" i="8"/>
  <c r="C2205" i="8"/>
  <c r="B1271" i="8" l="1"/>
  <c r="C1270" i="8"/>
  <c r="A2206" i="9"/>
  <c r="C2205" i="9"/>
  <c r="F2205" i="9" s="1"/>
  <c r="B2205" i="9"/>
  <c r="E2204" i="9"/>
  <c r="C2206" i="8"/>
  <c r="B2205" i="8"/>
  <c r="D2204" i="9"/>
  <c r="E2205" i="9" l="1"/>
  <c r="C2206" i="9"/>
  <c r="F2206" i="9" s="1"/>
  <c r="B2206" i="9"/>
  <c r="A2207" i="9"/>
  <c r="D2205" i="9"/>
  <c r="C1269" i="8"/>
  <c r="B1270" i="8"/>
  <c r="B2206" i="8"/>
  <c r="C2207" i="8"/>
  <c r="B1269" i="8" l="1"/>
  <c r="C1268" i="8"/>
  <c r="A2208" i="9"/>
  <c r="C2207" i="9"/>
  <c r="F2207" i="9" s="1"/>
  <c r="B2207" i="9"/>
  <c r="D2206" i="9"/>
  <c r="C2208" i="8"/>
  <c r="B2207" i="8"/>
  <c r="E2206" i="9"/>
  <c r="D2207" i="9" l="1"/>
  <c r="C2208" i="9"/>
  <c r="F2208" i="9" s="1"/>
  <c r="A2209" i="9"/>
  <c r="B2208" i="9"/>
  <c r="E2207" i="9"/>
  <c r="C1267" i="8"/>
  <c r="B1268" i="8"/>
  <c r="B2208" i="8"/>
  <c r="C2209" i="8"/>
  <c r="C1266" i="8" l="1"/>
  <c r="B1267" i="8"/>
  <c r="A2210" i="9"/>
  <c r="C2209" i="9"/>
  <c r="F2209" i="9" s="1"/>
  <c r="B2209" i="9"/>
  <c r="E2208" i="9"/>
  <c r="C2210" i="8"/>
  <c r="B2209" i="8"/>
  <c r="D2208" i="9"/>
  <c r="C2210" i="9" l="1"/>
  <c r="F2210" i="9" s="1"/>
  <c r="B2210" i="9"/>
  <c r="A2211" i="9"/>
  <c r="E2209" i="9"/>
  <c r="D2209" i="9"/>
  <c r="C2211" i="8"/>
  <c r="B2210" i="8"/>
  <c r="C1265" i="8"/>
  <c r="B1266" i="8"/>
  <c r="C2212" i="8" l="1"/>
  <c r="B2211" i="8"/>
  <c r="D2210" i="9"/>
  <c r="A2212" i="9"/>
  <c r="C2211" i="9"/>
  <c r="F2211" i="9" s="1"/>
  <c r="B2211" i="9"/>
  <c r="B1265" i="8"/>
  <c r="C1264" i="8"/>
  <c r="E2210" i="9"/>
  <c r="D2211" i="9" l="1"/>
  <c r="C2212" i="9"/>
  <c r="F2212" i="9" s="1"/>
  <c r="B2212" i="9"/>
  <c r="A2213" i="9"/>
  <c r="E2211" i="9"/>
  <c r="C1263" i="8"/>
  <c r="B1264" i="8"/>
  <c r="B2212" i="8"/>
  <c r="C2213" i="8"/>
  <c r="C2214" i="8" l="1"/>
  <c r="B2213" i="8"/>
  <c r="B1263" i="8"/>
  <c r="C1262" i="8"/>
  <c r="A2214" i="9"/>
  <c r="C2213" i="9"/>
  <c r="F2213" i="9" s="1"/>
  <c r="B2213" i="9"/>
  <c r="E2212" i="9"/>
  <c r="D2212" i="9"/>
  <c r="D2213" i="9" l="1"/>
  <c r="C2214" i="9"/>
  <c r="F2214" i="9" s="1"/>
  <c r="B2214" i="9"/>
  <c r="A2215" i="9"/>
  <c r="C1261" i="8"/>
  <c r="B1262" i="8"/>
  <c r="E2213" i="9"/>
  <c r="B2214" i="8"/>
  <c r="C2215" i="8"/>
  <c r="B1261" i="8" l="1"/>
  <c r="C1260" i="8"/>
  <c r="A2216" i="9"/>
  <c r="C2215" i="9"/>
  <c r="F2215" i="9" s="1"/>
  <c r="B2215" i="9"/>
  <c r="D2214" i="9"/>
  <c r="C2216" i="8"/>
  <c r="B2215" i="8"/>
  <c r="E2214" i="9"/>
  <c r="D2215" i="9" l="1"/>
  <c r="C2216" i="9"/>
  <c r="F2216" i="9" s="1"/>
  <c r="A2217" i="9"/>
  <c r="B2216" i="9"/>
  <c r="E2215" i="9"/>
  <c r="C1259" i="8"/>
  <c r="B1260" i="8"/>
  <c r="B2216" i="8"/>
  <c r="C2217" i="8"/>
  <c r="C2218" i="8" l="1"/>
  <c r="B2217" i="8"/>
  <c r="C1258" i="8"/>
  <c r="B1259" i="8"/>
  <c r="A2218" i="9"/>
  <c r="C2217" i="9"/>
  <c r="F2217" i="9" s="1"/>
  <c r="B2217" i="9"/>
  <c r="E2216" i="9"/>
  <c r="D2216" i="9"/>
  <c r="C2218" i="9" l="1"/>
  <c r="F2218" i="9" s="1"/>
  <c r="B2218" i="9"/>
  <c r="A2219" i="9"/>
  <c r="D2217" i="9"/>
  <c r="E2217" i="9"/>
  <c r="C1257" i="8"/>
  <c r="B1258" i="8"/>
  <c r="C2219" i="8"/>
  <c r="B2218" i="8"/>
  <c r="B1257" i="8" l="1"/>
  <c r="C1256" i="8"/>
  <c r="D2218" i="9"/>
  <c r="A2220" i="9"/>
  <c r="C2219" i="9"/>
  <c r="F2219" i="9" s="1"/>
  <c r="B2219" i="9"/>
  <c r="C2220" i="8"/>
  <c r="B2219" i="8"/>
  <c r="E2218" i="9"/>
  <c r="E2219" i="9" l="1"/>
  <c r="C2220" i="9"/>
  <c r="F2220" i="9" s="1"/>
  <c r="B2220" i="9"/>
  <c r="A2221" i="9"/>
  <c r="D2219" i="9"/>
  <c r="C1255" i="8"/>
  <c r="B1256" i="8"/>
  <c r="B2220" i="8"/>
  <c r="C2221" i="8"/>
  <c r="B1255" i="8" l="1"/>
  <c r="C1254" i="8"/>
  <c r="A2222" i="9"/>
  <c r="C2221" i="9"/>
  <c r="F2221" i="9" s="1"/>
  <c r="B2221" i="9"/>
  <c r="E2220" i="9"/>
  <c r="C2222" i="8"/>
  <c r="B2221" i="8"/>
  <c r="D2220" i="9"/>
  <c r="D2221" i="9" l="1"/>
  <c r="C2222" i="9"/>
  <c r="F2222" i="9" s="1"/>
  <c r="B2222" i="9"/>
  <c r="A2223" i="9"/>
  <c r="E2221" i="9"/>
  <c r="C1253" i="8"/>
  <c r="B1254" i="8"/>
  <c r="B2222" i="8"/>
  <c r="C2223" i="8"/>
  <c r="B1253" i="8" l="1"/>
  <c r="C1252" i="8"/>
  <c r="A2224" i="9"/>
  <c r="C2223" i="9"/>
  <c r="F2223" i="9" s="1"/>
  <c r="B2223" i="9"/>
  <c r="D2222" i="9"/>
  <c r="C2224" i="8"/>
  <c r="B2223" i="8"/>
  <c r="E2222" i="9"/>
  <c r="D2223" i="9" l="1"/>
  <c r="C2224" i="9"/>
  <c r="F2224" i="9" s="1"/>
  <c r="A2225" i="9"/>
  <c r="B2224" i="9"/>
  <c r="E2223" i="9"/>
  <c r="C1251" i="8"/>
  <c r="B1252" i="8"/>
  <c r="B2224" i="8"/>
  <c r="C2225" i="8"/>
  <c r="C1250" i="8" l="1"/>
  <c r="B1251" i="8"/>
  <c r="A2226" i="9"/>
  <c r="C2225" i="9"/>
  <c r="F2225" i="9" s="1"/>
  <c r="B2225" i="9"/>
  <c r="E2224" i="9"/>
  <c r="C2226" i="8"/>
  <c r="B2225" i="8"/>
  <c r="D2224" i="9"/>
  <c r="C2226" i="9" l="1"/>
  <c r="F2226" i="9" s="1"/>
  <c r="B2226" i="9"/>
  <c r="A2227" i="9"/>
  <c r="E2225" i="9"/>
  <c r="D2225" i="9"/>
  <c r="C2227" i="8"/>
  <c r="B2226" i="8"/>
  <c r="C1249" i="8"/>
  <c r="B1250" i="8"/>
  <c r="C2228" i="8" l="1"/>
  <c r="B2227" i="8"/>
  <c r="D2226" i="9"/>
  <c r="A2228" i="9"/>
  <c r="C2227" i="9"/>
  <c r="F2227" i="9" s="1"/>
  <c r="B2227" i="9"/>
  <c r="B1249" i="8"/>
  <c r="C1248" i="8"/>
  <c r="E2226" i="9"/>
  <c r="E2227" i="9" l="1"/>
  <c r="C2228" i="9"/>
  <c r="F2228" i="9" s="1"/>
  <c r="B2228" i="9"/>
  <c r="A2229" i="9"/>
  <c r="D2227" i="9"/>
  <c r="C1247" i="8"/>
  <c r="B1248" i="8"/>
  <c r="B2228" i="8"/>
  <c r="C2229" i="8"/>
  <c r="B1247" i="8" l="1"/>
  <c r="C1246" i="8"/>
  <c r="A2230" i="9"/>
  <c r="C2229" i="9"/>
  <c r="F2229" i="9" s="1"/>
  <c r="B2229" i="9"/>
  <c r="E2228" i="9"/>
  <c r="C2230" i="8"/>
  <c r="B2229" i="8"/>
  <c r="D2228" i="9"/>
  <c r="C2230" i="9" l="1"/>
  <c r="F2230" i="9" s="1"/>
  <c r="B2230" i="9"/>
  <c r="A2231" i="9"/>
  <c r="D2229" i="9"/>
  <c r="C1245" i="8"/>
  <c r="B1246" i="8"/>
  <c r="E2229" i="9"/>
  <c r="B2230" i="8"/>
  <c r="C2231" i="8"/>
  <c r="C2232" i="8" l="1"/>
  <c r="B2231" i="8"/>
  <c r="B1245" i="8"/>
  <c r="C1244" i="8"/>
  <c r="A2232" i="9"/>
  <c r="C2231" i="9"/>
  <c r="F2231" i="9" s="1"/>
  <c r="B2231" i="9"/>
  <c r="D2230" i="9"/>
  <c r="E2230" i="9"/>
  <c r="D2231" i="9" l="1"/>
  <c r="C2232" i="9"/>
  <c r="F2232" i="9" s="1"/>
  <c r="A2233" i="9"/>
  <c r="B2232" i="9"/>
  <c r="E2231" i="9"/>
  <c r="C1243" i="8"/>
  <c r="B1244" i="8"/>
  <c r="B2232" i="8"/>
  <c r="C2233" i="8"/>
  <c r="C1242" i="8" l="1"/>
  <c r="B1243" i="8"/>
  <c r="A2234" i="9"/>
  <c r="C2233" i="9"/>
  <c r="F2233" i="9" s="1"/>
  <c r="B2233" i="9"/>
  <c r="E2232" i="9"/>
  <c r="C2234" i="8"/>
  <c r="B2233" i="8"/>
  <c r="D2232" i="9"/>
  <c r="C2234" i="9" l="1"/>
  <c r="F2234" i="9" s="1"/>
  <c r="B2234" i="9"/>
  <c r="A2235" i="9"/>
  <c r="D2233" i="9"/>
  <c r="E2233" i="9"/>
  <c r="C2235" i="8"/>
  <c r="B2234" i="8"/>
  <c r="C1241" i="8"/>
  <c r="B1242" i="8"/>
  <c r="C2236" i="8" l="1"/>
  <c r="B2235" i="8"/>
  <c r="D2234" i="9"/>
  <c r="A2236" i="9"/>
  <c r="C2235" i="9"/>
  <c r="F2235" i="9" s="1"/>
  <c r="B2235" i="9"/>
  <c r="B1241" i="8"/>
  <c r="C1240" i="8"/>
  <c r="E2234" i="9"/>
  <c r="D2235" i="9" l="1"/>
  <c r="C2236" i="9"/>
  <c r="F2236" i="9" s="1"/>
  <c r="B2236" i="9"/>
  <c r="A2237" i="9"/>
  <c r="E2235" i="9"/>
  <c r="C1239" i="8"/>
  <c r="B1240" i="8"/>
  <c r="B2236" i="8"/>
  <c r="C2237" i="8"/>
  <c r="B1239" i="8" l="1"/>
  <c r="C1238" i="8"/>
  <c r="A2238" i="9"/>
  <c r="C2237" i="9"/>
  <c r="F2237" i="9" s="1"/>
  <c r="B2237" i="9"/>
  <c r="E2236" i="9"/>
  <c r="C2238" i="8"/>
  <c r="B2237" i="8"/>
  <c r="D2236" i="9"/>
  <c r="C2238" i="9" l="1"/>
  <c r="F2238" i="9" s="1"/>
  <c r="B2238" i="9"/>
  <c r="A2239" i="9"/>
  <c r="D2237" i="9"/>
  <c r="C1237" i="8"/>
  <c r="B1238" i="8"/>
  <c r="E2237" i="9"/>
  <c r="B2238" i="8"/>
  <c r="C2239" i="8"/>
  <c r="B1237" i="8" l="1"/>
  <c r="C1236" i="8"/>
  <c r="A2240" i="9"/>
  <c r="C2239" i="9"/>
  <c r="F2239" i="9" s="1"/>
  <c r="B2239" i="9"/>
  <c r="E2238" i="9"/>
  <c r="C2240" i="8"/>
  <c r="B2239" i="8"/>
  <c r="D2238" i="9"/>
  <c r="E2239" i="9" l="1"/>
  <c r="C2240" i="9"/>
  <c r="F2240" i="9" s="1"/>
  <c r="A2241" i="9"/>
  <c r="B2240" i="9"/>
  <c r="D2239" i="9"/>
  <c r="C1235" i="8"/>
  <c r="B1236" i="8"/>
  <c r="B2240" i="8"/>
  <c r="C2241" i="8"/>
  <c r="C1234" i="8" l="1"/>
  <c r="B1235" i="8"/>
  <c r="A2242" i="9"/>
  <c r="C2241" i="9"/>
  <c r="F2241" i="9" s="1"/>
  <c r="B2241" i="9"/>
  <c r="E2240" i="9"/>
  <c r="C2242" i="8"/>
  <c r="B2241" i="8"/>
  <c r="D2240" i="9"/>
  <c r="C2242" i="9" l="1"/>
  <c r="F2242" i="9" s="1"/>
  <c r="B2242" i="9"/>
  <c r="A2243" i="9"/>
  <c r="E2241" i="9"/>
  <c r="D2241" i="9"/>
  <c r="C2243" i="8"/>
  <c r="B2242" i="8"/>
  <c r="C1233" i="8"/>
  <c r="B1234" i="8"/>
  <c r="C2244" i="8" l="1"/>
  <c r="B2243" i="8"/>
  <c r="D2242" i="9"/>
  <c r="A2244" i="9"/>
  <c r="C2243" i="9"/>
  <c r="F2243" i="9" s="1"/>
  <c r="B2243" i="9"/>
  <c r="B1233" i="8"/>
  <c r="C1232" i="8"/>
  <c r="E2242" i="9"/>
  <c r="E2243" i="9" l="1"/>
  <c r="C2244" i="9"/>
  <c r="F2244" i="9" s="1"/>
  <c r="B2244" i="9"/>
  <c r="A2245" i="9"/>
  <c r="D2243" i="9"/>
  <c r="C1231" i="8"/>
  <c r="B1232" i="8"/>
  <c r="B2244" i="8"/>
  <c r="C2245" i="8"/>
  <c r="C2246" i="8" l="1"/>
  <c r="B2245" i="8"/>
  <c r="B1231" i="8"/>
  <c r="C1230" i="8"/>
  <c r="A2246" i="9"/>
  <c r="C2245" i="9"/>
  <c r="F2245" i="9" s="1"/>
  <c r="B2245" i="9"/>
  <c r="D2244" i="9"/>
  <c r="E2244" i="9"/>
  <c r="D2245" i="9" l="1"/>
  <c r="C2246" i="9"/>
  <c r="F2246" i="9" s="1"/>
  <c r="B2246" i="9"/>
  <c r="A2247" i="9"/>
  <c r="C1229" i="8"/>
  <c r="B1230" i="8"/>
  <c r="E2245" i="9"/>
  <c r="B2246" i="8"/>
  <c r="C2247" i="8"/>
  <c r="B1229" i="8" l="1"/>
  <c r="C1228" i="8"/>
  <c r="A2248" i="9"/>
  <c r="C2247" i="9"/>
  <c r="F2247" i="9" s="1"/>
  <c r="B2247" i="9"/>
  <c r="E2246" i="9"/>
  <c r="C2248" i="8"/>
  <c r="B2247" i="8"/>
  <c r="D2246" i="9"/>
  <c r="E2247" i="9" l="1"/>
  <c r="C2248" i="9"/>
  <c r="F2248" i="9" s="1"/>
  <c r="A2249" i="9"/>
  <c r="B2248" i="9"/>
  <c r="D2247" i="9"/>
  <c r="C1227" i="8"/>
  <c r="B1228" i="8"/>
  <c r="B2248" i="8"/>
  <c r="C2249" i="8"/>
  <c r="C1226" i="8" l="1"/>
  <c r="B1227" i="8"/>
  <c r="A2250" i="9"/>
  <c r="B2249" i="9"/>
  <c r="C2249" i="9"/>
  <c r="F2249" i="9" s="1"/>
  <c r="D2248" i="9"/>
  <c r="C2250" i="8"/>
  <c r="B2249" i="8"/>
  <c r="E2248" i="9"/>
  <c r="C2250" i="9" l="1"/>
  <c r="F2250" i="9" s="1"/>
  <c r="B2250" i="9"/>
  <c r="A2251" i="9"/>
  <c r="D2249" i="9"/>
  <c r="E2249" i="9"/>
  <c r="C2251" i="8"/>
  <c r="B2250" i="8"/>
  <c r="C1225" i="8"/>
  <c r="B1226" i="8"/>
  <c r="C2252" i="8" l="1"/>
  <c r="B2251" i="8"/>
  <c r="E2250" i="9"/>
  <c r="A2252" i="9"/>
  <c r="C2251" i="9"/>
  <c r="F2251" i="9" s="1"/>
  <c r="B2251" i="9"/>
  <c r="B1225" i="8"/>
  <c r="C1224" i="8"/>
  <c r="D2250" i="9"/>
  <c r="D2251" i="9" l="1"/>
  <c r="C2252" i="9"/>
  <c r="F2252" i="9" s="1"/>
  <c r="B2252" i="9"/>
  <c r="A2253" i="9"/>
  <c r="E2251" i="9"/>
  <c r="C1223" i="8"/>
  <c r="B1224" i="8"/>
  <c r="B2252" i="8"/>
  <c r="C2253" i="8"/>
  <c r="C2254" i="8" l="1"/>
  <c r="B2253" i="8"/>
  <c r="B1223" i="8"/>
  <c r="C1222" i="8"/>
  <c r="A2254" i="9"/>
  <c r="C2253" i="9"/>
  <c r="F2253" i="9" s="1"/>
  <c r="B2253" i="9"/>
  <c r="D2252" i="9"/>
  <c r="E2252" i="9"/>
  <c r="E2253" i="9" l="1"/>
  <c r="C2254" i="9"/>
  <c r="F2254" i="9" s="1"/>
  <c r="B2254" i="9"/>
  <c r="A2255" i="9"/>
  <c r="C1221" i="8"/>
  <c r="B1222" i="8"/>
  <c r="D2253" i="9"/>
  <c r="B2254" i="8"/>
  <c r="C2255" i="8"/>
  <c r="B1221" i="8" l="1"/>
  <c r="C1220" i="8"/>
  <c r="A2256" i="9"/>
  <c r="C2255" i="9"/>
  <c r="F2255" i="9" s="1"/>
  <c r="B2255" i="9"/>
  <c r="D2254" i="9"/>
  <c r="C2256" i="8"/>
  <c r="B2255" i="8"/>
  <c r="E2254" i="9"/>
  <c r="E2255" i="9" l="1"/>
  <c r="C2256" i="9"/>
  <c r="F2256" i="9" s="1"/>
  <c r="A2257" i="9"/>
  <c r="B2256" i="9"/>
  <c r="D2255" i="9"/>
  <c r="C1219" i="8"/>
  <c r="B1220" i="8"/>
  <c r="B2256" i="8"/>
  <c r="C2257" i="8"/>
  <c r="C1218" i="8" l="1"/>
  <c r="B1219" i="8"/>
  <c r="A2258" i="9"/>
  <c r="C2257" i="9"/>
  <c r="F2257" i="9" s="1"/>
  <c r="B2257" i="9"/>
  <c r="E2256" i="9"/>
  <c r="C2258" i="8"/>
  <c r="B2257" i="8"/>
  <c r="D2256" i="9"/>
  <c r="C2258" i="9" l="1"/>
  <c r="F2258" i="9" s="1"/>
  <c r="B2258" i="9"/>
  <c r="A2259" i="9"/>
  <c r="E2257" i="9"/>
  <c r="D2257" i="9"/>
  <c r="C2259" i="8"/>
  <c r="B2258" i="8"/>
  <c r="C1217" i="8"/>
  <c r="B1218" i="8"/>
  <c r="C2260" i="8" l="1"/>
  <c r="B2259" i="8"/>
  <c r="E2258" i="9"/>
  <c r="A2260" i="9"/>
  <c r="C2259" i="9"/>
  <c r="F2259" i="9" s="1"/>
  <c r="B2259" i="9"/>
  <c r="B1217" i="8"/>
  <c r="C1216" i="8"/>
  <c r="D2258" i="9"/>
  <c r="E2259" i="9" l="1"/>
  <c r="C2260" i="9"/>
  <c r="F2260" i="9" s="1"/>
  <c r="B2260" i="9"/>
  <c r="A2261" i="9"/>
  <c r="D2259" i="9"/>
  <c r="C1215" i="8"/>
  <c r="B1216" i="8"/>
  <c r="B2260" i="8"/>
  <c r="C2261" i="8"/>
  <c r="C2262" i="8" l="1"/>
  <c r="B2261" i="8"/>
  <c r="B1215" i="8"/>
  <c r="C1214" i="8"/>
  <c r="A2262" i="9"/>
  <c r="C2261" i="9"/>
  <c r="F2261" i="9" s="1"/>
  <c r="B2261" i="9"/>
  <c r="E2260" i="9"/>
  <c r="D2260" i="9"/>
  <c r="C2262" i="9" l="1"/>
  <c r="F2262" i="9" s="1"/>
  <c r="B2262" i="9"/>
  <c r="A2263" i="9"/>
  <c r="D2261" i="9"/>
  <c r="C1213" i="8"/>
  <c r="B1214" i="8"/>
  <c r="E2261" i="9"/>
  <c r="B2262" i="8"/>
  <c r="C2263" i="8"/>
  <c r="B1213" i="8" l="1"/>
  <c r="C1212" i="8"/>
  <c r="A2264" i="9"/>
  <c r="C2263" i="9"/>
  <c r="F2263" i="9" s="1"/>
  <c r="B2263" i="9"/>
  <c r="E2262" i="9"/>
  <c r="C2264" i="8"/>
  <c r="B2263" i="8"/>
  <c r="D2262" i="9"/>
  <c r="E2263" i="9" l="1"/>
  <c r="C2264" i="9"/>
  <c r="F2264" i="9" s="1"/>
  <c r="A2265" i="9"/>
  <c r="B2264" i="9"/>
  <c r="D2263" i="9"/>
  <c r="C1211" i="8"/>
  <c r="B1212" i="8"/>
  <c r="B2264" i="8"/>
  <c r="C2265" i="8"/>
  <c r="C2266" i="8" l="1"/>
  <c r="B2265" i="8"/>
  <c r="C1210" i="8"/>
  <c r="B1211" i="8"/>
  <c r="A2266" i="9"/>
  <c r="C2265" i="9"/>
  <c r="F2265" i="9" s="1"/>
  <c r="B2265" i="9"/>
  <c r="D2264" i="9"/>
  <c r="E2264" i="9"/>
  <c r="C2266" i="9" l="1"/>
  <c r="F2266" i="9" s="1"/>
  <c r="B2266" i="9"/>
  <c r="A2267" i="9"/>
  <c r="E2265" i="9"/>
  <c r="D2265" i="9"/>
  <c r="C1209" i="8"/>
  <c r="B1210" i="8"/>
  <c r="C2267" i="8"/>
  <c r="B2266" i="8"/>
  <c r="B1209" i="8" l="1"/>
  <c r="C1208" i="8"/>
  <c r="D2266" i="9"/>
  <c r="A2268" i="9"/>
  <c r="C2267" i="9"/>
  <c r="F2267" i="9" s="1"/>
  <c r="B2267" i="9"/>
  <c r="C2268" i="8"/>
  <c r="B2267" i="8"/>
  <c r="E2266" i="9"/>
  <c r="E2267" i="9" l="1"/>
  <c r="C2268" i="9"/>
  <c r="F2268" i="9" s="1"/>
  <c r="B2268" i="9"/>
  <c r="A2269" i="9"/>
  <c r="D2267" i="9"/>
  <c r="C1207" i="8"/>
  <c r="B1208" i="8"/>
  <c r="B2268" i="8"/>
  <c r="C2269" i="8"/>
  <c r="B1207" i="8" l="1"/>
  <c r="C1206" i="8"/>
  <c r="A2270" i="9"/>
  <c r="C2269" i="9"/>
  <c r="F2269" i="9" s="1"/>
  <c r="B2269" i="9"/>
  <c r="D2268" i="9"/>
  <c r="E2268" i="9"/>
  <c r="C2270" i="8"/>
  <c r="B2269" i="8"/>
  <c r="E2269" i="9" l="1"/>
  <c r="D2269" i="9"/>
  <c r="C2270" i="9"/>
  <c r="F2270" i="9" s="1"/>
  <c r="B2270" i="9"/>
  <c r="A2271" i="9"/>
  <c r="B2270" i="8"/>
  <c r="C2271" i="8"/>
  <c r="C1205" i="8"/>
  <c r="B1206" i="8"/>
  <c r="A2272" i="9" l="1"/>
  <c r="C2271" i="9"/>
  <c r="F2271" i="9" s="1"/>
  <c r="B2271" i="9"/>
  <c r="D2270" i="9"/>
  <c r="E2270" i="9"/>
  <c r="B1205" i="8"/>
  <c r="C1204" i="8"/>
  <c r="C2272" i="8"/>
  <c r="B2271" i="8"/>
  <c r="D2271" i="9" l="1"/>
  <c r="C2272" i="9"/>
  <c r="F2272" i="9" s="1"/>
  <c r="A2273" i="9"/>
  <c r="B2272" i="9"/>
  <c r="B2272" i="8"/>
  <c r="C2273" i="8"/>
  <c r="C1203" i="8"/>
  <c r="B1204" i="8"/>
  <c r="E2271" i="9"/>
  <c r="C2274" i="8" l="1"/>
  <c r="B2273" i="8"/>
  <c r="A2274" i="9"/>
  <c r="C2273" i="9"/>
  <c r="F2273" i="9" s="1"/>
  <c r="B2273" i="9"/>
  <c r="E2272" i="9"/>
  <c r="D2272" i="9"/>
  <c r="C1202" i="8"/>
  <c r="B1203" i="8"/>
  <c r="C2274" i="9" l="1"/>
  <c r="F2274" i="9" s="1"/>
  <c r="B2274" i="9"/>
  <c r="A2275" i="9"/>
  <c r="E2273" i="9"/>
  <c r="D2273" i="9"/>
  <c r="C1201" i="8"/>
  <c r="B1202" i="8"/>
  <c r="C2275" i="8"/>
  <c r="B2274" i="8"/>
  <c r="B1201" i="8" l="1"/>
  <c r="C1200" i="8"/>
  <c r="D2274" i="9"/>
  <c r="A2276" i="9"/>
  <c r="C2275" i="9"/>
  <c r="F2275" i="9" s="1"/>
  <c r="B2275" i="9"/>
  <c r="C2276" i="8"/>
  <c r="B2275" i="8"/>
  <c r="E2274" i="9"/>
  <c r="D2275" i="9" l="1"/>
  <c r="C2276" i="9"/>
  <c r="F2276" i="9" s="1"/>
  <c r="B2276" i="9"/>
  <c r="A2277" i="9"/>
  <c r="E2275" i="9"/>
  <c r="C1199" i="8"/>
  <c r="B1200" i="8"/>
  <c r="B2276" i="8"/>
  <c r="C2277" i="8"/>
  <c r="B1199" i="8" l="1"/>
  <c r="C1198" i="8"/>
  <c r="A2278" i="9"/>
  <c r="C2277" i="9"/>
  <c r="F2277" i="9" s="1"/>
  <c r="B2277" i="9"/>
  <c r="E2276" i="9"/>
  <c r="C2278" i="8"/>
  <c r="B2277" i="8"/>
  <c r="D2276" i="9"/>
  <c r="C2278" i="9" l="1"/>
  <c r="F2278" i="9" s="1"/>
  <c r="B2278" i="9"/>
  <c r="A2279" i="9"/>
  <c r="D2277" i="9"/>
  <c r="E2277" i="9"/>
  <c r="C1197" i="8"/>
  <c r="B1198" i="8"/>
  <c r="B2278" i="8"/>
  <c r="C2279" i="8"/>
  <c r="C2280" i="8" l="1"/>
  <c r="B2279" i="8"/>
  <c r="B1197" i="8"/>
  <c r="C1196" i="8"/>
  <c r="A2280" i="9"/>
  <c r="C2279" i="9"/>
  <c r="F2279" i="9" s="1"/>
  <c r="B2279" i="9"/>
  <c r="D2278" i="9"/>
  <c r="E2278" i="9"/>
  <c r="E2279" i="9" l="1"/>
  <c r="D2279" i="9"/>
  <c r="C2280" i="9"/>
  <c r="F2280" i="9" s="1"/>
  <c r="A2281" i="9"/>
  <c r="B2280" i="9"/>
  <c r="C1195" i="8"/>
  <c r="B1196" i="8"/>
  <c r="B2280" i="8"/>
  <c r="C2281" i="8"/>
  <c r="C1194" i="8" l="1"/>
  <c r="B1195" i="8"/>
  <c r="A2282" i="9"/>
  <c r="C2281" i="9"/>
  <c r="F2281" i="9" s="1"/>
  <c r="B2281" i="9"/>
  <c r="E2280" i="9"/>
  <c r="C2282" i="8"/>
  <c r="B2281" i="8"/>
  <c r="D2280" i="9"/>
  <c r="C2282" i="9" l="1"/>
  <c r="F2282" i="9" s="1"/>
  <c r="B2282" i="9"/>
  <c r="A2283" i="9"/>
  <c r="E2281" i="9"/>
  <c r="D2281" i="9"/>
  <c r="C2283" i="8"/>
  <c r="B2282" i="8"/>
  <c r="C1193" i="8"/>
  <c r="B1194" i="8"/>
  <c r="C2284" i="8" l="1"/>
  <c r="B2283" i="8"/>
  <c r="D2282" i="9"/>
  <c r="A2284" i="9"/>
  <c r="C2283" i="9"/>
  <c r="F2283" i="9" s="1"/>
  <c r="B2283" i="9"/>
  <c r="B1193" i="8"/>
  <c r="C1192" i="8"/>
  <c r="E2282" i="9"/>
  <c r="E2283" i="9" l="1"/>
  <c r="C2284" i="9"/>
  <c r="F2284" i="9" s="1"/>
  <c r="B2284" i="9"/>
  <c r="A2285" i="9"/>
  <c r="D2283" i="9"/>
  <c r="C1191" i="8"/>
  <c r="B1192" i="8"/>
  <c r="B2284" i="8"/>
  <c r="C2285" i="8"/>
  <c r="B1191" i="8" l="1"/>
  <c r="C1190" i="8"/>
  <c r="A2286" i="9"/>
  <c r="C2285" i="9"/>
  <c r="F2285" i="9" s="1"/>
  <c r="B2285" i="9"/>
  <c r="E2284" i="9"/>
  <c r="C2286" i="8"/>
  <c r="B2285" i="8"/>
  <c r="D2284" i="9"/>
  <c r="C2286" i="9" l="1"/>
  <c r="F2286" i="9" s="1"/>
  <c r="B2286" i="9"/>
  <c r="A2287" i="9"/>
  <c r="D2285" i="9"/>
  <c r="C1189" i="8"/>
  <c r="B1190" i="8"/>
  <c r="E2285" i="9"/>
  <c r="B2286" i="8"/>
  <c r="C2287" i="8"/>
  <c r="C2288" i="8" l="1"/>
  <c r="B2287" i="8"/>
  <c r="B1189" i="8"/>
  <c r="C1188" i="8"/>
  <c r="A2288" i="9"/>
  <c r="C2287" i="9"/>
  <c r="F2287" i="9" s="1"/>
  <c r="B2287" i="9"/>
  <c r="D2286" i="9"/>
  <c r="E2286" i="9"/>
  <c r="E2287" i="9" l="1"/>
  <c r="D2287" i="9"/>
  <c r="C2288" i="9"/>
  <c r="F2288" i="9" s="1"/>
  <c r="A2289" i="9"/>
  <c r="B2288" i="9"/>
  <c r="C1187" i="8"/>
  <c r="B1188" i="8"/>
  <c r="B2288" i="8"/>
  <c r="C2289" i="8"/>
  <c r="C1186" i="8" l="1"/>
  <c r="B1187" i="8"/>
  <c r="A2290" i="9"/>
  <c r="C2289" i="9"/>
  <c r="F2289" i="9" s="1"/>
  <c r="B2289" i="9"/>
  <c r="E2288" i="9"/>
  <c r="C2290" i="8"/>
  <c r="B2289" i="8"/>
  <c r="D2288" i="9"/>
  <c r="C2290" i="9" l="1"/>
  <c r="F2290" i="9" s="1"/>
  <c r="B2290" i="9"/>
  <c r="A2291" i="9"/>
  <c r="D2289" i="9"/>
  <c r="E2289" i="9"/>
  <c r="C2291" i="8"/>
  <c r="B2290" i="8"/>
  <c r="C1185" i="8"/>
  <c r="B1186" i="8"/>
  <c r="C2292" i="8" l="1"/>
  <c r="B2291" i="8"/>
  <c r="D2290" i="9"/>
  <c r="A2292" i="9"/>
  <c r="C2291" i="9"/>
  <c r="F2291" i="9" s="1"/>
  <c r="B2291" i="9"/>
  <c r="B1185" i="8"/>
  <c r="C1184" i="8"/>
  <c r="E2290" i="9"/>
  <c r="D2291" i="9" l="1"/>
  <c r="C2292" i="9"/>
  <c r="F2292" i="9" s="1"/>
  <c r="B2292" i="9"/>
  <c r="A2293" i="9"/>
  <c r="E2291" i="9"/>
  <c r="C1183" i="8"/>
  <c r="B1184" i="8"/>
  <c r="B2292" i="8"/>
  <c r="C2293" i="8"/>
  <c r="B1183" i="8" l="1"/>
  <c r="C1182" i="8"/>
  <c r="A2294" i="9"/>
  <c r="C2293" i="9"/>
  <c r="F2293" i="9" s="1"/>
  <c r="B2293" i="9"/>
  <c r="E2292" i="9"/>
  <c r="C2294" i="8"/>
  <c r="B2293" i="8"/>
  <c r="D2292" i="9"/>
  <c r="C2294" i="9" l="1"/>
  <c r="F2294" i="9" s="1"/>
  <c r="B2294" i="9"/>
  <c r="A2295" i="9"/>
  <c r="E2293" i="9"/>
  <c r="C1181" i="8"/>
  <c r="B1182" i="8"/>
  <c r="D2293" i="9"/>
  <c r="B2294" i="8"/>
  <c r="C2295" i="8"/>
  <c r="C2296" i="8" l="1"/>
  <c r="B2295" i="8"/>
  <c r="B1181" i="8"/>
  <c r="C1180" i="8"/>
  <c r="A2296" i="9"/>
  <c r="C2295" i="9"/>
  <c r="F2295" i="9" s="1"/>
  <c r="B2295" i="9"/>
  <c r="D2294" i="9"/>
  <c r="E2294" i="9"/>
  <c r="C2296" i="9" l="1"/>
  <c r="F2296" i="9" s="1"/>
  <c r="A2297" i="9"/>
  <c r="B2296" i="9"/>
  <c r="E2295" i="9"/>
  <c r="D2295" i="9"/>
  <c r="C1179" i="8"/>
  <c r="B1180" i="8"/>
  <c r="B2296" i="8"/>
  <c r="C2297" i="8"/>
  <c r="C1178" i="8" l="1"/>
  <c r="B1179" i="8"/>
  <c r="A2298" i="9"/>
  <c r="C2297" i="9"/>
  <c r="F2297" i="9" s="1"/>
  <c r="B2297" i="9"/>
  <c r="C2298" i="8"/>
  <c r="B2297" i="8"/>
  <c r="E2296" i="9"/>
  <c r="D2296" i="9"/>
  <c r="C2298" i="9" l="1"/>
  <c r="F2298" i="9" s="1"/>
  <c r="B2298" i="9"/>
  <c r="A2299" i="9"/>
  <c r="E2297" i="9"/>
  <c r="D2297" i="9"/>
  <c r="C2299" i="8"/>
  <c r="B2298" i="8"/>
  <c r="C1177" i="8"/>
  <c r="B1178" i="8"/>
  <c r="C2300" i="8" l="1"/>
  <c r="B2299" i="8"/>
  <c r="D2298" i="9"/>
  <c r="A2300" i="9"/>
  <c r="C2299" i="9"/>
  <c r="F2299" i="9" s="1"/>
  <c r="B2299" i="9"/>
  <c r="B1177" i="8"/>
  <c r="C1176" i="8"/>
  <c r="E2298" i="9"/>
  <c r="E2299" i="9" l="1"/>
  <c r="C2300" i="9"/>
  <c r="F2300" i="9" s="1"/>
  <c r="B2300" i="9"/>
  <c r="A2301" i="9"/>
  <c r="D2299" i="9"/>
  <c r="C1175" i="8"/>
  <c r="B1176" i="8"/>
  <c r="B2300" i="8"/>
  <c r="C2301" i="8"/>
  <c r="B1175" i="8" l="1"/>
  <c r="C1174" i="8"/>
  <c r="A2302" i="9"/>
  <c r="C2301" i="9"/>
  <c r="F2301" i="9" s="1"/>
  <c r="B2301" i="9"/>
  <c r="E2300" i="9"/>
  <c r="C2302" i="8"/>
  <c r="B2301" i="8"/>
  <c r="D2300" i="9"/>
  <c r="C2302" i="9" l="1"/>
  <c r="F2302" i="9" s="1"/>
  <c r="B2302" i="9"/>
  <c r="A2303" i="9"/>
  <c r="D2301" i="9"/>
  <c r="C1173" i="8"/>
  <c r="B1174" i="8"/>
  <c r="E2301" i="9"/>
  <c r="B2302" i="8"/>
  <c r="C2303" i="8"/>
  <c r="B1173" i="8" l="1"/>
  <c r="C1172" i="8"/>
  <c r="A2304" i="9"/>
  <c r="C2303" i="9"/>
  <c r="F2303" i="9" s="1"/>
  <c r="B2303" i="9"/>
  <c r="D2302" i="9"/>
  <c r="C2304" i="8"/>
  <c r="B2303" i="8"/>
  <c r="E2302" i="9"/>
  <c r="E2303" i="9" l="1"/>
  <c r="C2304" i="9"/>
  <c r="F2304" i="9" s="1"/>
  <c r="A2305" i="9"/>
  <c r="B2304" i="9"/>
  <c r="D2303" i="9"/>
  <c r="C1171" i="8"/>
  <c r="B1172" i="8"/>
  <c r="B2304" i="8"/>
  <c r="C2305" i="8"/>
  <c r="C2306" i="8" l="1"/>
  <c r="B2305" i="8"/>
  <c r="C1170" i="8"/>
  <c r="B1171" i="8"/>
  <c r="A2306" i="9"/>
  <c r="C2305" i="9"/>
  <c r="F2305" i="9" s="1"/>
  <c r="B2305" i="9"/>
  <c r="E2304" i="9"/>
  <c r="D2304" i="9"/>
  <c r="C2306" i="9" l="1"/>
  <c r="F2306" i="9" s="1"/>
  <c r="B2306" i="9"/>
  <c r="A2307" i="9"/>
  <c r="E2305" i="9"/>
  <c r="D2305" i="9"/>
  <c r="C1169" i="8"/>
  <c r="B1170" i="8"/>
  <c r="C2307" i="8"/>
  <c r="B2306" i="8"/>
  <c r="B1169" i="8" l="1"/>
  <c r="C1168" i="8"/>
  <c r="D2306" i="9"/>
  <c r="A2308" i="9"/>
  <c r="C2307" i="9"/>
  <c r="F2307" i="9" s="1"/>
  <c r="B2307" i="9"/>
  <c r="C2308" i="8"/>
  <c r="B2307" i="8"/>
  <c r="E2306" i="9"/>
  <c r="E2307" i="9" l="1"/>
  <c r="C2308" i="9"/>
  <c r="F2308" i="9" s="1"/>
  <c r="B2308" i="9"/>
  <c r="A2309" i="9"/>
  <c r="D2307" i="9"/>
  <c r="C1167" i="8"/>
  <c r="B1168" i="8"/>
  <c r="B2308" i="8"/>
  <c r="C2309" i="8"/>
  <c r="C2310" i="8" l="1"/>
  <c r="B2309" i="8"/>
  <c r="B1167" i="8"/>
  <c r="C1166" i="8"/>
  <c r="A2310" i="9"/>
  <c r="C2309" i="9"/>
  <c r="F2309" i="9" s="1"/>
  <c r="B2309" i="9"/>
  <c r="E2308" i="9"/>
  <c r="D2308" i="9"/>
  <c r="C2310" i="9" l="1"/>
  <c r="F2310" i="9" s="1"/>
  <c r="B2310" i="9"/>
  <c r="A2311" i="9"/>
  <c r="D2309" i="9"/>
  <c r="C1165" i="8"/>
  <c r="B1166" i="8"/>
  <c r="E2309" i="9"/>
  <c r="B2310" i="8"/>
  <c r="C2311" i="8"/>
  <c r="B1165" i="8" l="1"/>
  <c r="C1164" i="8"/>
  <c r="A2312" i="9"/>
  <c r="C2311" i="9"/>
  <c r="F2311" i="9" s="1"/>
  <c r="B2311" i="9"/>
  <c r="D2310" i="9"/>
  <c r="C2312" i="8"/>
  <c r="B2311" i="8"/>
  <c r="E2310" i="9"/>
  <c r="E2311" i="9" l="1"/>
  <c r="C2312" i="9"/>
  <c r="F2312" i="9" s="1"/>
  <c r="A2313" i="9"/>
  <c r="B2312" i="9"/>
  <c r="D2311" i="9"/>
  <c r="C1163" i="8"/>
  <c r="B1164" i="8"/>
  <c r="B2312" i="8"/>
  <c r="C2313" i="8"/>
  <c r="C1162" i="8" l="1"/>
  <c r="B1163" i="8"/>
  <c r="A2314" i="9"/>
  <c r="B2313" i="9"/>
  <c r="C2313" i="9"/>
  <c r="F2313" i="9" s="1"/>
  <c r="E2312" i="9"/>
  <c r="C2314" i="8"/>
  <c r="B2313" i="8"/>
  <c r="D2312" i="9"/>
  <c r="C2314" i="9" l="1"/>
  <c r="F2314" i="9" s="1"/>
  <c r="B2314" i="9"/>
  <c r="A2315" i="9"/>
  <c r="E2313" i="9"/>
  <c r="D2313" i="9"/>
  <c r="C2315" i="8"/>
  <c r="B2314" i="8"/>
  <c r="C1161" i="8"/>
  <c r="B1162" i="8"/>
  <c r="C2316" i="8" l="1"/>
  <c r="B2315" i="8"/>
  <c r="D2314" i="9"/>
  <c r="A2316" i="9"/>
  <c r="C2315" i="9"/>
  <c r="F2315" i="9" s="1"/>
  <c r="B2315" i="9"/>
  <c r="B1161" i="8"/>
  <c r="C1160" i="8"/>
  <c r="E2314" i="9"/>
  <c r="C1159" i="8" l="1"/>
  <c r="B1160" i="8"/>
  <c r="E2315" i="9"/>
  <c r="C2316" i="9"/>
  <c r="F2316" i="9" s="1"/>
  <c r="B2316" i="9"/>
  <c r="A2317" i="9"/>
  <c r="D2315" i="9"/>
  <c r="B2316" i="8"/>
  <c r="C2317" i="8"/>
  <c r="A2318" i="9" l="1"/>
  <c r="C2317" i="9"/>
  <c r="F2317" i="9" s="1"/>
  <c r="B2317" i="9"/>
  <c r="E2316" i="9"/>
  <c r="D2316" i="9"/>
  <c r="C2318" i="8"/>
  <c r="B2317" i="8"/>
  <c r="B1159" i="8"/>
  <c r="C1158" i="8"/>
  <c r="B2318" i="8" l="1"/>
  <c r="C2319" i="8"/>
  <c r="C1157" i="8"/>
  <c r="B1158" i="8"/>
  <c r="D2317" i="9"/>
  <c r="C2318" i="9"/>
  <c r="F2318" i="9" s="1"/>
  <c r="B2318" i="9"/>
  <c r="A2319" i="9"/>
  <c r="E2317" i="9"/>
  <c r="E2318" i="9" l="1"/>
  <c r="B1157" i="8"/>
  <c r="C1156" i="8"/>
  <c r="A2320" i="9"/>
  <c r="C2319" i="9"/>
  <c r="F2319" i="9" s="1"/>
  <c r="B2319" i="9"/>
  <c r="C2320" i="8"/>
  <c r="B2319" i="8"/>
  <c r="D2318" i="9"/>
  <c r="D2319" i="9" l="1"/>
  <c r="C2320" i="9"/>
  <c r="F2320" i="9" s="1"/>
  <c r="A2321" i="9"/>
  <c r="B2320" i="9"/>
  <c r="E2319" i="9"/>
  <c r="C1155" i="8"/>
  <c r="B1156" i="8"/>
  <c r="B2320" i="8"/>
  <c r="C2321" i="8"/>
  <c r="C2322" i="8" l="1"/>
  <c r="B2321" i="8"/>
  <c r="C1154" i="8"/>
  <c r="B1155" i="8"/>
  <c r="A2322" i="9"/>
  <c r="B2321" i="9"/>
  <c r="C2321" i="9"/>
  <c r="F2321" i="9" s="1"/>
  <c r="E2320" i="9"/>
  <c r="D2320" i="9"/>
  <c r="C2322" i="9" l="1"/>
  <c r="F2322" i="9" s="1"/>
  <c r="B2322" i="9"/>
  <c r="A2323" i="9"/>
  <c r="E2321" i="9"/>
  <c r="D2321" i="9"/>
  <c r="C1153" i="8"/>
  <c r="B1154" i="8"/>
  <c r="C2323" i="8"/>
  <c r="B2322" i="8"/>
  <c r="B1153" i="8" l="1"/>
  <c r="C1152" i="8"/>
  <c r="D2322" i="9"/>
  <c r="A2324" i="9"/>
  <c r="C2323" i="9"/>
  <c r="F2323" i="9" s="1"/>
  <c r="B2323" i="9"/>
  <c r="C2324" i="8"/>
  <c r="B2323" i="8"/>
  <c r="E2322" i="9"/>
  <c r="E2323" i="9" l="1"/>
  <c r="C2324" i="9"/>
  <c r="F2324" i="9" s="1"/>
  <c r="B2324" i="9"/>
  <c r="A2325" i="9"/>
  <c r="D2323" i="9"/>
  <c r="C1151" i="8"/>
  <c r="B1152" i="8"/>
  <c r="B2324" i="8"/>
  <c r="C2325" i="8"/>
  <c r="B1151" i="8" l="1"/>
  <c r="C1150" i="8"/>
  <c r="A2326" i="9"/>
  <c r="C2325" i="9"/>
  <c r="F2325" i="9" s="1"/>
  <c r="B2325" i="9"/>
  <c r="E2324" i="9"/>
  <c r="C2326" i="8"/>
  <c r="B2325" i="8"/>
  <c r="D2324" i="9"/>
  <c r="E2325" i="9" l="1"/>
  <c r="C2326" i="9"/>
  <c r="F2326" i="9" s="1"/>
  <c r="B2326" i="9"/>
  <c r="A2327" i="9"/>
  <c r="D2325" i="9"/>
  <c r="C1149" i="8"/>
  <c r="B1150" i="8"/>
  <c r="B2326" i="8"/>
  <c r="C2327" i="8"/>
  <c r="B1149" i="8" l="1"/>
  <c r="C1148" i="8"/>
  <c r="A2328" i="9"/>
  <c r="C2327" i="9"/>
  <c r="F2327" i="9" s="1"/>
  <c r="B2327" i="9"/>
  <c r="D2326" i="9"/>
  <c r="C2328" i="8"/>
  <c r="B2327" i="8"/>
  <c r="E2326" i="9"/>
  <c r="E2327" i="9" l="1"/>
  <c r="C2328" i="9"/>
  <c r="F2328" i="9" s="1"/>
  <c r="A2329" i="9"/>
  <c r="B2328" i="9"/>
  <c r="D2327" i="9"/>
  <c r="C1147" i="8"/>
  <c r="B1148" i="8"/>
  <c r="B2328" i="8"/>
  <c r="C2329" i="8"/>
  <c r="C1146" i="8" l="1"/>
  <c r="B1147" i="8"/>
  <c r="A2330" i="9"/>
  <c r="C2329" i="9"/>
  <c r="F2329" i="9" s="1"/>
  <c r="B2329" i="9"/>
  <c r="E2328" i="9"/>
  <c r="C2330" i="8"/>
  <c r="B2329" i="8"/>
  <c r="D2328" i="9"/>
  <c r="C2330" i="9" l="1"/>
  <c r="F2330" i="9" s="1"/>
  <c r="B2330" i="9"/>
  <c r="A2331" i="9"/>
  <c r="E2329" i="9"/>
  <c r="D2329" i="9"/>
  <c r="C2331" i="8"/>
  <c r="B2330" i="8"/>
  <c r="C1145" i="8"/>
  <c r="B1146" i="8"/>
  <c r="C2332" i="8" l="1"/>
  <c r="B2331" i="8"/>
  <c r="D2330" i="9"/>
  <c r="A2332" i="9"/>
  <c r="C2331" i="9"/>
  <c r="F2331" i="9" s="1"/>
  <c r="B2331" i="9"/>
  <c r="B1145" i="8"/>
  <c r="C1144" i="8"/>
  <c r="E2330" i="9"/>
  <c r="E2331" i="9" l="1"/>
  <c r="C2332" i="9"/>
  <c r="F2332" i="9" s="1"/>
  <c r="B2332" i="9"/>
  <c r="A2333" i="9"/>
  <c r="D2331" i="9"/>
  <c r="C1143" i="8"/>
  <c r="B1144" i="8"/>
  <c r="B2332" i="8"/>
  <c r="C2333" i="8"/>
  <c r="C2334" i="8" l="1"/>
  <c r="B2333" i="8"/>
  <c r="B1143" i="8"/>
  <c r="C1142" i="8"/>
  <c r="A2334" i="9"/>
  <c r="C2333" i="9"/>
  <c r="F2333" i="9" s="1"/>
  <c r="B2333" i="9"/>
  <c r="E2332" i="9"/>
  <c r="D2332" i="9"/>
  <c r="D2333" i="9" l="1"/>
  <c r="C2334" i="9"/>
  <c r="F2334" i="9" s="1"/>
  <c r="B2334" i="9"/>
  <c r="A2335" i="9"/>
  <c r="C1141" i="8"/>
  <c r="B1142" i="8"/>
  <c r="E2333" i="9"/>
  <c r="B2334" i="8"/>
  <c r="C2335" i="8"/>
  <c r="B1141" i="8" l="1"/>
  <c r="C1140" i="8"/>
  <c r="A2336" i="9"/>
  <c r="C2335" i="9"/>
  <c r="F2335" i="9" s="1"/>
  <c r="B2335" i="9"/>
  <c r="D2334" i="9"/>
  <c r="C2336" i="8"/>
  <c r="B2335" i="8"/>
  <c r="E2334" i="9"/>
  <c r="E2335" i="9" l="1"/>
  <c r="C2336" i="9"/>
  <c r="F2336" i="9" s="1"/>
  <c r="A2337" i="9"/>
  <c r="B2336" i="9"/>
  <c r="D2335" i="9"/>
  <c r="C1139" i="8"/>
  <c r="B1140" i="8"/>
  <c r="B2336" i="8"/>
  <c r="C2337" i="8"/>
  <c r="C2338" i="8" l="1"/>
  <c r="B2337" i="8"/>
  <c r="C1138" i="8"/>
  <c r="B1139" i="8"/>
  <c r="A2338" i="9"/>
  <c r="C2337" i="9"/>
  <c r="F2337" i="9" s="1"/>
  <c r="B2337" i="9"/>
  <c r="E2336" i="9"/>
  <c r="D2336" i="9"/>
  <c r="C2338" i="9" l="1"/>
  <c r="F2338" i="9" s="1"/>
  <c r="B2338" i="9"/>
  <c r="A2339" i="9"/>
  <c r="E2337" i="9"/>
  <c r="D2337" i="9"/>
  <c r="C1137" i="8"/>
  <c r="B1138" i="8"/>
  <c r="C2339" i="8"/>
  <c r="B2338" i="8"/>
  <c r="B1137" i="8" l="1"/>
  <c r="C1136" i="8"/>
  <c r="D2338" i="9"/>
  <c r="A2340" i="9"/>
  <c r="C2339" i="9"/>
  <c r="F2339" i="9" s="1"/>
  <c r="B2339" i="9"/>
  <c r="C2340" i="8"/>
  <c r="B2339" i="8"/>
  <c r="E2338" i="9"/>
  <c r="E2339" i="9" l="1"/>
  <c r="C2340" i="9"/>
  <c r="F2340" i="9" s="1"/>
  <c r="B2340" i="9"/>
  <c r="A2341" i="9"/>
  <c r="D2339" i="9"/>
  <c r="C1135" i="8"/>
  <c r="B1136" i="8"/>
  <c r="B2340" i="8"/>
  <c r="C2341" i="8"/>
  <c r="B1135" i="8" l="1"/>
  <c r="C1134" i="8"/>
  <c r="A2342" i="9"/>
  <c r="C2341" i="9"/>
  <c r="F2341" i="9" s="1"/>
  <c r="B2341" i="9"/>
  <c r="E2340" i="9"/>
  <c r="C2342" i="8"/>
  <c r="B2341" i="8"/>
  <c r="D2340" i="9"/>
  <c r="E2341" i="9" l="1"/>
  <c r="C2342" i="9"/>
  <c r="F2342" i="9" s="1"/>
  <c r="B2342" i="9"/>
  <c r="A2343" i="9"/>
  <c r="D2341" i="9"/>
  <c r="C1133" i="8"/>
  <c r="B1134" i="8"/>
  <c r="B2342" i="8"/>
  <c r="C2343" i="8"/>
  <c r="B1133" i="8" l="1"/>
  <c r="C1132" i="8"/>
  <c r="A2344" i="9"/>
  <c r="C2343" i="9"/>
  <c r="F2343" i="9" s="1"/>
  <c r="B2343" i="9"/>
  <c r="D2342" i="9"/>
  <c r="C2344" i="8"/>
  <c r="B2343" i="8"/>
  <c r="E2342" i="9"/>
  <c r="E2343" i="9" l="1"/>
  <c r="C2344" i="9"/>
  <c r="F2344" i="9" s="1"/>
  <c r="A2345" i="9"/>
  <c r="B2344" i="9"/>
  <c r="D2343" i="9"/>
  <c r="C1131" i="8"/>
  <c r="B1132" i="8"/>
  <c r="B2344" i="8"/>
  <c r="C2345" i="8"/>
  <c r="C2346" i="8" l="1"/>
  <c r="B2345" i="8"/>
  <c r="C1130" i="8"/>
  <c r="B1131" i="8"/>
  <c r="A2346" i="9"/>
  <c r="C2345" i="9"/>
  <c r="F2345" i="9" s="1"/>
  <c r="B2345" i="9"/>
  <c r="E2344" i="9"/>
  <c r="D2344" i="9"/>
  <c r="C2346" i="9" l="1"/>
  <c r="F2346" i="9" s="1"/>
  <c r="B2346" i="9"/>
  <c r="A2347" i="9"/>
  <c r="D2345" i="9"/>
  <c r="E2345" i="9"/>
  <c r="C1129" i="8"/>
  <c r="B1130" i="8"/>
  <c r="C2347" i="8"/>
  <c r="B2346" i="8"/>
  <c r="B1129" i="8" l="1"/>
  <c r="C1128" i="8"/>
  <c r="D2346" i="9"/>
  <c r="A2348" i="9"/>
  <c r="C2347" i="9"/>
  <c r="F2347" i="9" s="1"/>
  <c r="B2347" i="9"/>
  <c r="C2348" i="8"/>
  <c r="B2347" i="8"/>
  <c r="E2346" i="9"/>
  <c r="E2347" i="9" l="1"/>
  <c r="C2348" i="9"/>
  <c r="F2348" i="9" s="1"/>
  <c r="B2348" i="9"/>
  <c r="A2349" i="9"/>
  <c r="D2347" i="9"/>
  <c r="C1127" i="8"/>
  <c r="B1128" i="8"/>
  <c r="B2348" i="8"/>
  <c r="C2349" i="8"/>
  <c r="C2350" i="8" l="1"/>
  <c r="B2349" i="8"/>
  <c r="B1127" i="8"/>
  <c r="C1126" i="8"/>
  <c r="A2350" i="9"/>
  <c r="C2349" i="9"/>
  <c r="F2349" i="9" s="1"/>
  <c r="B2349" i="9"/>
  <c r="E2348" i="9"/>
  <c r="D2348" i="9"/>
  <c r="E2349" i="9" l="1"/>
  <c r="C2350" i="9"/>
  <c r="F2350" i="9" s="1"/>
  <c r="B2350" i="9"/>
  <c r="A2351" i="9"/>
  <c r="C1125" i="8"/>
  <c r="B1126" i="8"/>
  <c r="D2349" i="9"/>
  <c r="B2350" i="8"/>
  <c r="C2351" i="8"/>
  <c r="B1125" i="8" l="1"/>
  <c r="C1124" i="8"/>
  <c r="A2352" i="9"/>
  <c r="C2351" i="9"/>
  <c r="F2351" i="9" s="1"/>
  <c r="B2351" i="9"/>
  <c r="D2350" i="9"/>
  <c r="C2352" i="8"/>
  <c r="B2351" i="8"/>
  <c r="E2350" i="9"/>
  <c r="D2351" i="9" l="1"/>
  <c r="C2352" i="9"/>
  <c r="F2352" i="9" s="1"/>
  <c r="A2353" i="9"/>
  <c r="B2352" i="9"/>
  <c r="E2351" i="9"/>
  <c r="C1123" i="8"/>
  <c r="B1124" i="8"/>
  <c r="B2352" i="8"/>
  <c r="C2353" i="8"/>
  <c r="C2354" i="8" l="1"/>
  <c r="B2353" i="8"/>
  <c r="C1122" i="8"/>
  <c r="B1123" i="8"/>
  <c r="A2354" i="9"/>
  <c r="C2353" i="9"/>
  <c r="F2353" i="9" s="1"/>
  <c r="B2353" i="9"/>
  <c r="E2352" i="9"/>
  <c r="D2352" i="9"/>
  <c r="C2354" i="9" l="1"/>
  <c r="F2354" i="9" s="1"/>
  <c r="B2354" i="9"/>
  <c r="A2355" i="9"/>
  <c r="E2353" i="9"/>
  <c r="D2353" i="9"/>
  <c r="C1121" i="8"/>
  <c r="B1122" i="8"/>
  <c r="C2355" i="8"/>
  <c r="B2354" i="8"/>
  <c r="B1121" i="8" l="1"/>
  <c r="C1120" i="8"/>
  <c r="D2354" i="9"/>
  <c r="A2356" i="9"/>
  <c r="C2355" i="9"/>
  <c r="F2355" i="9" s="1"/>
  <c r="B2355" i="9"/>
  <c r="C2356" i="8"/>
  <c r="B2355" i="8"/>
  <c r="E2354" i="9"/>
  <c r="E2355" i="9" l="1"/>
  <c r="C2356" i="9"/>
  <c r="F2356" i="9" s="1"/>
  <c r="B2356" i="9"/>
  <c r="A2357" i="9"/>
  <c r="D2355" i="9"/>
  <c r="C1119" i="8"/>
  <c r="B1120" i="8"/>
  <c r="B2356" i="8"/>
  <c r="C2357" i="8"/>
  <c r="C2358" i="8" l="1"/>
  <c r="B2357" i="8"/>
  <c r="B1119" i="8"/>
  <c r="C1118" i="8"/>
  <c r="A2358" i="9"/>
  <c r="C2357" i="9"/>
  <c r="F2357" i="9" s="1"/>
  <c r="B2357" i="9"/>
  <c r="E2356" i="9"/>
  <c r="D2356" i="9"/>
  <c r="D2357" i="9" l="1"/>
  <c r="C2358" i="9"/>
  <c r="F2358" i="9" s="1"/>
  <c r="B2358" i="9"/>
  <c r="A2359" i="9"/>
  <c r="C1117" i="8"/>
  <c r="B1118" i="8"/>
  <c r="E2357" i="9"/>
  <c r="B2358" i="8"/>
  <c r="C2359" i="8"/>
  <c r="B1117" i="8" l="1"/>
  <c r="C1116" i="8"/>
  <c r="A2360" i="9"/>
  <c r="C2359" i="9"/>
  <c r="F2359" i="9" s="1"/>
  <c r="B2359" i="9"/>
  <c r="D2358" i="9"/>
  <c r="C2360" i="8"/>
  <c r="B2359" i="8"/>
  <c r="E2358" i="9"/>
  <c r="E2359" i="9" l="1"/>
  <c r="C2360" i="9"/>
  <c r="F2360" i="9" s="1"/>
  <c r="A2361" i="9"/>
  <c r="B2360" i="9"/>
  <c r="D2359" i="9"/>
  <c r="C1115" i="8"/>
  <c r="B1116" i="8"/>
  <c r="B2360" i="8"/>
  <c r="C2361" i="8"/>
  <c r="C2362" i="8" l="1"/>
  <c r="B2361" i="8"/>
  <c r="C1114" i="8"/>
  <c r="B1115" i="8"/>
  <c r="A2362" i="9"/>
  <c r="C2361" i="9"/>
  <c r="F2361" i="9" s="1"/>
  <c r="B2361" i="9"/>
  <c r="E2360" i="9"/>
  <c r="D2360" i="9"/>
  <c r="C2362" i="9" l="1"/>
  <c r="F2362" i="9" s="1"/>
  <c r="B2362" i="9"/>
  <c r="A2363" i="9"/>
  <c r="E2361" i="9"/>
  <c r="D2361" i="9"/>
  <c r="C1113" i="8"/>
  <c r="B1114" i="8"/>
  <c r="C2363" i="8"/>
  <c r="B2362" i="8"/>
  <c r="B1113" i="8" l="1"/>
  <c r="C1112" i="8"/>
  <c r="D2362" i="9"/>
  <c r="A2364" i="9"/>
  <c r="C2363" i="9"/>
  <c r="F2363" i="9" s="1"/>
  <c r="B2363" i="9"/>
  <c r="C2364" i="8"/>
  <c r="B2363" i="8"/>
  <c r="E2362" i="9"/>
  <c r="E2363" i="9" l="1"/>
  <c r="C2364" i="9"/>
  <c r="F2364" i="9" s="1"/>
  <c r="B2364" i="9"/>
  <c r="A2365" i="9"/>
  <c r="D2363" i="9"/>
  <c r="C1111" i="8"/>
  <c r="B1112" i="8"/>
  <c r="B2364" i="8"/>
  <c r="C2365" i="8"/>
  <c r="C2366" i="8" l="1"/>
  <c r="B2365" i="8"/>
  <c r="B1111" i="8"/>
  <c r="C1110" i="8"/>
  <c r="A2366" i="9"/>
  <c r="C2365" i="9"/>
  <c r="F2365" i="9" s="1"/>
  <c r="B2365" i="9"/>
  <c r="E2364" i="9"/>
  <c r="D2364" i="9"/>
  <c r="D2365" i="9" l="1"/>
  <c r="C2366" i="9"/>
  <c r="F2366" i="9" s="1"/>
  <c r="B2366" i="9"/>
  <c r="A2367" i="9"/>
  <c r="C1109" i="8"/>
  <c r="B1110" i="8"/>
  <c r="E2365" i="9"/>
  <c r="B2366" i="8"/>
  <c r="C2367" i="8"/>
  <c r="B1109" i="8" l="1"/>
  <c r="C1108" i="8"/>
  <c r="A2368" i="9"/>
  <c r="C2367" i="9"/>
  <c r="F2367" i="9" s="1"/>
  <c r="B2367" i="9"/>
  <c r="D2366" i="9"/>
  <c r="C2368" i="8"/>
  <c r="B2367" i="8"/>
  <c r="E2366" i="9"/>
  <c r="E2367" i="9" l="1"/>
  <c r="C2368" i="9"/>
  <c r="F2368" i="9" s="1"/>
  <c r="A2369" i="9"/>
  <c r="B2368" i="9"/>
  <c r="D2367" i="9"/>
  <c r="C1107" i="8"/>
  <c r="B1108" i="8"/>
  <c r="B2368" i="8"/>
  <c r="C2369" i="8"/>
  <c r="C1106" i="8" l="1"/>
  <c r="B1107" i="8"/>
  <c r="D2368" i="9"/>
  <c r="C2369" i="9"/>
  <c r="F2369" i="9" s="1"/>
  <c r="B2369" i="9"/>
  <c r="A2370" i="9"/>
  <c r="C2370" i="8"/>
  <c r="B2369" i="8"/>
  <c r="E2368" i="9"/>
  <c r="C2370" i="9" l="1"/>
  <c r="F2370" i="9" s="1"/>
  <c r="B2370" i="9"/>
  <c r="A2371" i="9"/>
  <c r="D2369" i="9"/>
  <c r="E2369" i="9"/>
  <c r="C2371" i="8"/>
  <c r="B2370" i="8"/>
  <c r="C1105" i="8"/>
  <c r="B1106" i="8"/>
  <c r="C1104" i="8" l="1"/>
  <c r="B1105" i="8"/>
  <c r="B2371" i="8"/>
  <c r="C2372" i="8"/>
  <c r="E2370" i="9"/>
  <c r="A2372" i="9"/>
  <c r="C2371" i="9"/>
  <c r="F2371" i="9" s="1"/>
  <c r="B2371" i="9"/>
  <c r="D2370" i="9"/>
  <c r="E2371" i="9" l="1"/>
  <c r="A2373" i="9"/>
  <c r="C2372" i="9"/>
  <c r="F2372" i="9" s="1"/>
  <c r="B2372" i="9"/>
  <c r="B2372" i="8"/>
  <c r="C2373" i="8"/>
  <c r="D2371" i="9"/>
  <c r="B1104" i="8"/>
  <c r="C1103" i="8"/>
  <c r="B2373" i="8" l="1"/>
  <c r="C2374" i="8"/>
  <c r="E2372" i="9"/>
  <c r="C1102" i="8"/>
  <c r="B1103" i="8"/>
  <c r="C2373" i="9"/>
  <c r="F2373" i="9" s="1"/>
  <c r="A2374" i="9"/>
  <c r="B2373" i="9"/>
  <c r="D2372" i="9"/>
  <c r="E2373" i="9" l="1"/>
  <c r="D2373" i="9"/>
  <c r="C1101" i="8"/>
  <c r="B1102" i="8"/>
  <c r="C2375" i="8"/>
  <c r="B2374" i="8"/>
  <c r="B2374" i="9"/>
  <c r="A2375" i="9"/>
  <c r="C2374" i="9"/>
  <c r="F2374" i="9" s="1"/>
  <c r="D2374" i="9" l="1"/>
  <c r="B2375" i="8"/>
  <c r="C2376" i="8"/>
  <c r="E2374" i="9"/>
  <c r="B1101" i="8"/>
  <c r="C1100" i="8"/>
  <c r="A2376" i="9"/>
  <c r="C2375" i="9"/>
  <c r="F2375" i="9" s="1"/>
  <c r="B2375" i="9"/>
  <c r="E2375" i="9" l="1"/>
  <c r="A2377" i="9"/>
  <c r="C2376" i="9"/>
  <c r="F2376" i="9" s="1"/>
  <c r="B2376" i="9"/>
  <c r="B1100" i="8"/>
  <c r="C1099" i="8"/>
  <c r="D2375" i="9"/>
  <c r="B2376" i="8"/>
  <c r="C2377" i="8"/>
  <c r="C1098" i="8" l="1"/>
  <c r="B1099" i="8"/>
  <c r="E2376" i="9"/>
  <c r="B2377" i="8"/>
  <c r="C2378" i="8"/>
  <c r="C2377" i="9"/>
  <c r="F2377" i="9" s="1"/>
  <c r="A2378" i="9"/>
  <c r="B2377" i="9"/>
  <c r="D2376" i="9"/>
  <c r="E2377" i="9" l="1"/>
  <c r="C2379" i="8"/>
  <c r="B2378" i="8"/>
  <c r="D2377" i="9"/>
  <c r="B2378" i="9"/>
  <c r="A2379" i="9"/>
  <c r="C2378" i="9"/>
  <c r="F2378" i="9" s="1"/>
  <c r="B1098" i="8"/>
  <c r="C1097" i="8"/>
  <c r="D2378" i="9" l="1"/>
  <c r="C2380" i="8"/>
  <c r="B2379" i="8"/>
  <c r="A2380" i="9"/>
  <c r="C2379" i="9"/>
  <c r="F2379" i="9" s="1"/>
  <c r="B2379" i="9"/>
  <c r="B1097" i="8"/>
  <c r="C1096" i="8"/>
  <c r="E2378" i="9"/>
  <c r="D2379" i="9" l="1"/>
  <c r="E2379" i="9"/>
  <c r="A2381" i="9"/>
  <c r="C2380" i="9"/>
  <c r="F2380" i="9" s="1"/>
  <c r="B2380" i="9"/>
  <c r="B1096" i="8"/>
  <c r="C1095" i="8"/>
  <c r="B2380" i="8"/>
  <c r="C2381" i="8"/>
  <c r="C1094" i="8" l="1"/>
  <c r="B1095" i="8"/>
  <c r="C2381" i="9"/>
  <c r="F2381" i="9" s="1"/>
  <c r="A2382" i="9"/>
  <c r="B2381" i="9"/>
  <c r="E2380" i="9"/>
  <c r="B2381" i="8"/>
  <c r="C2382" i="8"/>
  <c r="D2380" i="9"/>
  <c r="B2382" i="9" l="1"/>
  <c r="A2383" i="9"/>
  <c r="C2382" i="9"/>
  <c r="F2382" i="9" s="1"/>
  <c r="E2381" i="9"/>
  <c r="D2381" i="9"/>
  <c r="C2383" i="8"/>
  <c r="B2382" i="8"/>
  <c r="B1094" i="8"/>
  <c r="C1093" i="8"/>
  <c r="C2384" i="8" l="1"/>
  <c r="B2383" i="8"/>
  <c r="E2382" i="9"/>
  <c r="B1093" i="8"/>
  <c r="C1092" i="8"/>
  <c r="A2384" i="9"/>
  <c r="C2383" i="9"/>
  <c r="F2383" i="9" s="1"/>
  <c r="B2383" i="9"/>
  <c r="D2382" i="9"/>
  <c r="E2383" i="9" l="1"/>
  <c r="A2385" i="9"/>
  <c r="C2384" i="9"/>
  <c r="F2384" i="9" s="1"/>
  <c r="B2384" i="9"/>
  <c r="B1092" i="8"/>
  <c r="C1091" i="8"/>
  <c r="D2383" i="9"/>
  <c r="B2384" i="8"/>
  <c r="C2385" i="8"/>
  <c r="C1090" i="8" l="1"/>
  <c r="B1091" i="8"/>
  <c r="E2384" i="9"/>
  <c r="B2385" i="8"/>
  <c r="C2386" i="8"/>
  <c r="C2385" i="9"/>
  <c r="F2385" i="9" s="1"/>
  <c r="A2386" i="9"/>
  <c r="B2385" i="9"/>
  <c r="D2384" i="9"/>
  <c r="E2385" i="9" l="1"/>
  <c r="D2385" i="9"/>
  <c r="C2387" i="8"/>
  <c r="B2386" i="8"/>
  <c r="B2386" i="9"/>
  <c r="C2386" i="9"/>
  <c r="F2386" i="9" s="1"/>
  <c r="A2387" i="9"/>
  <c r="B1090" i="8"/>
  <c r="C1089" i="8"/>
  <c r="E2386" i="9" l="1"/>
  <c r="D2386" i="9"/>
  <c r="B1089" i="8"/>
  <c r="C1088" i="8"/>
  <c r="C2388" i="8"/>
  <c r="B2387" i="8"/>
  <c r="A2388" i="9"/>
  <c r="C2387" i="9"/>
  <c r="F2387" i="9" s="1"/>
  <c r="B2387" i="9"/>
  <c r="A2389" i="9" l="1"/>
  <c r="C2388" i="9"/>
  <c r="F2388" i="9" s="1"/>
  <c r="B2388" i="9"/>
  <c r="B2388" i="8"/>
  <c r="C2389" i="8"/>
  <c r="B1088" i="8"/>
  <c r="C1087" i="8"/>
  <c r="E2387" i="9"/>
  <c r="D2387" i="9"/>
  <c r="E2388" i="9" l="1"/>
  <c r="B2389" i="8"/>
  <c r="C2390" i="8"/>
  <c r="C2389" i="9"/>
  <c r="F2389" i="9" s="1"/>
  <c r="A2390" i="9"/>
  <c r="B2389" i="9"/>
  <c r="C1086" i="8"/>
  <c r="B1087" i="8"/>
  <c r="D2388" i="9"/>
  <c r="B2390" i="9" l="1"/>
  <c r="A2391" i="9"/>
  <c r="C2390" i="9"/>
  <c r="F2390" i="9" s="1"/>
  <c r="D2389" i="9"/>
  <c r="E2389" i="9"/>
  <c r="C2391" i="8"/>
  <c r="B2390" i="8"/>
  <c r="B1086" i="8"/>
  <c r="C1085" i="8"/>
  <c r="C2392" i="8" l="1"/>
  <c r="B2391" i="8"/>
  <c r="A2392" i="9"/>
  <c r="C2391" i="9"/>
  <c r="F2391" i="9" s="1"/>
  <c r="B2391" i="9"/>
  <c r="B1085" i="8"/>
  <c r="C1084" i="8"/>
  <c r="E2390" i="9"/>
  <c r="D2390" i="9"/>
  <c r="D2391" i="9" l="1"/>
  <c r="E2391" i="9"/>
  <c r="A2393" i="9"/>
  <c r="C2392" i="9"/>
  <c r="F2392" i="9" s="1"/>
  <c r="B2392" i="9"/>
  <c r="B1084" i="8"/>
  <c r="C1083" i="8"/>
  <c r="B2392" i="8"/>
  <c r="C2393" i="8"/>
  <c r="E2392" i="9" l="1"/>
  <c r="C2393" i="9"/>
  <c r="F2393" i="9" s="1"/>
  <c r="A2394" i="9"/>
  <c r="B2393" i="9"/>
  <c r="B2393" i="8"/>
  <c r="C2394" i="8"/>
  <c r="D2392" i="9"/>
  <c r="C1082" i="8"/>
  <c r="B1083" i="8"/>
  <c r="C2395" i="8" l="1"/>
  <c r="B2394" i="8"/>
  <c r="B2394" i="9"/>
  <c r="A2395" i="9"/>
  <c r="C2394" i="9"/>
  <c r="F2394" i="9" s="1"/>
  <c r="E2393" i="9"/>
  <c r="C1081" i="8"/>
  <c r="B1082" i="8"/>
  <c r="D2393" i="9"/>
  <c r="A2396" i="9" l="1"/>
  <c r="C2395" i="9"/>
  <c r="F2395" i="9" s="1"/>
  <c r="B2395" i="9"/>
  <c r="E2394" i="9"/>
  <c r="D2394" i="9"/>
  <c r="B1081" i="8"/>
  <c r="C1080" i="8"/>
  <c r="B2395" i="8"/>
  <c r="C2396" i="8"/>
  <c r="D2395" i="9" l="1"/>
  <c r="B2396" i="8"/>
  <c r="C2397" i="8"/>
  <c r="E2395" i="9"/>
  <c r="B1080" i="8"/>
  <c r="C1079" i="8"/>
  <c r="A2397" i="9"/>
  <c r="C2396" i="9"/>
  <c r="F2396" i="9" s="1"/>
  <c r="B2396" i="9"/>
  <c r="C2397" i="9" l="1"/>
  <c r="F2397" i="9" s="1"/>
  <c r="A2398" i="9"/>
  <c r="B2397" i="9"/>
  <c r="D2396" i="9"/>
  <c r="C1078" i="8"/>
  <c r="B1079" i="8"/>
  <c r="B2397" i="8"/>
  <c r="C2398" i="8"/>
  <c r="E2396" i="9"/>
  <c r="C1077" i="8" l="1"/>
  <c r="B1078" i="8"/>
  <c r="B2398" i="9"/>
  <c r="A2399" i="9"/>
  <c r="C2398" i="9"/>
  <c r="F2398" i="9" s="1"/>
  <c r="E2397" i="9"/>
  <c r="C2399" i="8"/>
  <c r="B2398" i="8"/>
  <c r="D2397" i="9"/>
  <c r="E2398" i="9" l="1"/>
  <c r="A2400" i="9"/>
  <c r="C2399" i="9"/>
  <c r="F2399" i="9" s="1"/>
  <c r="B2399" i="9"/>
  <c r="D2398" i="9"/>
  <c r="B2399" i="8"/>
  <c r="C2400" i="8"/>
  <c r="B1077" i="8"/>
  <c r="C1076" i="8"/>
  <c r="D2399" i="9" l="1"/>
  <c r="E2399" i="9"/>
  <c r="A2401" i="9"/>
  <c r="C2400" i="9"/>
  <c r="F2400" i="9" s="1"/>
  <c r="B2400" i="9"/>
  <c r="B1076" i="8"/>
  <c r="C1075" i="8"/>
  <c r="B2400" i="8"/>
  <c r="C2401" i="8"/>
  <c r="E2400" i="9" l="1"/>
  <c r="C2401" i="9"/>
  <c r="F2401" i="9" s="1"/>
  <c r="B2401" i="9"/>
  <c r="A2402" i="9"/>
  <c r="B2401" i="8"/>
  <c r="C2402" i="8"/>
  <c r="D2400" i="9"/>
  <c r="C1074" i="8"/>
  <c r="B1075" i="8"/>
  <c r="C2403" i="8" l="1"/>
  <c r="B2402" i="8"/>
  <c r="B2402" i="9"/>
  <c r="A2403" i="9"/>
  <c r="C2402" i="9"/>
  <c r="F2402" i="9" s="1"/>
  <c r="E2401" i="9"/>
  <c r="C1073" i="8"/>
  <c r="B1074" i="8"/>
  <c r="D2401" i="9"/>
  <c r="E2402" i="9" l="1"/>
  <c r="A2404" i="9"/>
  <c r="C2403" i="9"/>
  <c r="F2403" i="9" s="1"/>
  <c r="B2403" i="9"/>
  <c r="D2402" i="9"/>
  <c r="B1073" i="8"/>
  <c r="C1072" i="8"/>
  <c r="B2403" i="8"/>
  <c r="C2404" i="8"/>
  <c r="D2403" i="9" l="1"/>
  <c r="E2403" i="9"/>
  <c r="A2405" i="9"/>
  <c r="C2404" i="9"/>
  <c r="F2404" i="9" s="1"/>
  <c r="B2404" i="9"/>
  <c r="B2404" i="8"/>
  <c r="C2405" i="8"/>
  <c r="B1072" i="8"/>
  <c r="C1071" i="8"/>
  <c r="B2405" i="8" l="1"/>
  <c r="C2406" i="8"/>
  <c r="E2404" i="9"/>
  <c r="C2405" i="9"/>
  <c r="F2405" i="9" s="1"/>
  <c r="B2405" i="9"/>
  <c r="A2406" i="9"/>
  <c r="C1070" i="8"/>
  <c r="B1071" i="8"/>
  <c r="D2404" i="9"/>
  <c r="B2406" i="9" l="1"/>
  <c r="A2407" i="9"/>
  <c r="C2406" i="9"/>
  <c r="F2406" i="9" s="1"/>
  <c r="E2405" i="9"/>
  <c r="D2405" i="9"/>
  <c r="C2407" i="8"/>
  <c r="B2406" i="8"/>
  <c r="C1069" i="8"/>
  <c r="B1070" i="8"/>
  <c r="B2407" i="8" l="1"/>
  <c r="C2408" i="8"/>
  <c r="E2406" i="9"/>
  <c r="A2408" i="9"/>
  <c r="C2407" i="9"/>
  <c r="F2407" i="9" s="1"/>
  <c r="B2407" i="9"/>
  <c r="B1069" i="8"/>
  <c r="C1068" i="8"/>
  <c r="D2406" i="9"/>
  <c r="D2407" i="9" l="1"/>
  <c r="E2407" i="9"/>
  <c r="A2409" i="9"/>
  <c r="C2408" i="9"/>
  <c r="F2408" i="9" s="1"/>
  <c r="B2408" i="9"/>
  <c r="B1068" i="8"/>
  <c r="C1067" i="8"/>
  <c r="B2408" i="8"/>
  <c r="C2409" i="8"/>
  <c r="E2408" i="9" l="1"/>
  <c r="C2409" i="9"/>
  <c r="F2409" i="9" s="1"/>
  <c r="A2410" i="9"/>
  <c r="B2409" i="9"/>
  <c r="B2409" i="8"/>
  <c r="C2410" i="8"/>
  <c r="D2408" i="9"/>
  <c r="C1066" i="8"/>
  <c r="B1067" i="8"/>
  <c r="C2411" i="8" l="1"/>
  <c r="B2410" i="8"/>
  <c r="B2410" i="9"/>
  <c r="A2411" i="9"/>
  <c r="C2410" i="9"/>
  <c r="F2410" i="9" s="1"/>
  <c r="E2409" i="9"/>
  <c r="B1066" i="8"/>
  <c r="C1065" i="8"/>
  <c r="D2409" i="9"/>
  <c r="E2410" i="9" l="1"/>
  <c r="A2412" i="9"/>
  <c r="C2411" i="9"/>
  <c r="F2411" i="9" s="1"/>
  <c r="B2411" i="9"/>
  <c r="D2410" i="9"/>
  <c r="B1065" i="8"/>
  <c r="C1064" i="8"/>
  <c r="C2412" i="8"/>
  <c r="B2411" i="8"/>
  <c r="D2411" i="9" l="1"/>
  <c r="E2411" i="9"/>
  <c r="B2412" i="8"/>
  <c r="C2413" i="8"/>
  <c r="A2413" i="9"/>
  <c r="C2412" i="9"/>
  <c r="F2412" i="9" s="1"/>
  <c r="B2412" i="9"/>
  <c r="B1064" i="8"/>
  <c r="C1063" i="8"/>
  <c r="C1062" i="8" l="1"/>
  <c r="B1063" i="8"/>
  <c r="E2412" i="9"/>
  <c r="D2412" i="9"/>
  <c r="C2413" i="9"/>
  <c r="F2413" i="9" s="1"/>
  <c r="A2414" i="9"/>
  <c r="B2413" i="9"/>
  <c r="B2413" i="8"/>
  <c r="C2414" i="8"/>
  <c r="B2414" i="9" l="1"/>
  <c r="A2415" i="9"/>
  <c r="C2414" i="9"/>
  <c r="F2414" i="9" s="1"/>
  <c r="D2413" i="9"/>
  <c r="E2413" i="9"/>
  <c r="C2415" i="8"/>
  <c r="B2414" i="8"/>
  <c r="B1062" i="8"/>
  <c r="C1061" i="8"/>
  <c r="E2414" i="9" l="1"/>
  <c r="B1061" i="8"/>
  <c r="C1060" i="8"/>
  <c r="A2416" i="9"/>
  <c r="C2415" i="9"/>
  <c r="F2415" i="9" s="1"/>
  <c r="B2415" i="9"/>
  <c r="C2416" i="8"/>
  <c r="B2415" i="8"/>
  <c r="D2414" i="9"/>
  <c r="D2415" i="9" l="1"/>
  <c r="E2415" i="9"/>
  <c r="A2417" i="9"/>
  <c r="C2416" i="9"/>
  <c r="F2416" i="9" s="1"/>
  <c r="B2416" i="9"/>
  <c r="B1060" i="8"/>
  <c r="C1059" i="8"/>
  <c r="B2416" i="8"/>
  <c r="C2417" i="8"/>
  <c r="C1058" i="8" l="1"/>
  <c r="B1059" i="8"/>
  <c r="D2416" i="9"/>
  <c r="C2417" i="9"/>
  <c r="F2417" i="9" s="1"/>
  <c r="A2418" i="9"/>
  <c r="B2417" i="9"/>
  <c r="B2417" i="8"/>
  <c r="C2418" i="8"/>
  <c r="E2416" i="9"/>
  <c r="B2418" i="9" l="1"/>
  <c r="C2418" i="9"/>
  <c r="F2418" i="9" s="1"/>
  <c r="A2419" i="9"/>
  <c r="E2417" i="9"/>
  <c r="D2417" i="9"/>
  <c r="C2419" i="8"/>
  <c r="B2418" i="8"/>
  <c r="B1058" i="8"/>
  <c r="C1057" i="8"/>
  <c r="C2420" i="8" l="1"/>
  <c r="B2419" i="8"/>
  <c r="A2420" i="9"/>
  <c r="C2419" i="9"/>
  <c r="F2419" i="9" s="1"/>
  <c r="B2419" i="9"/>
  <c r="E2418" i="9"/>
  <c r="B1057" i="8"/>
  <c r="C1056" i="8"/>
  <c r="D2418" i="9"/>
  <c r="E2419" i="9" l="1"/>
  <c r="A2421" i="9"/>
  <c r="C2420" i="9"/>
  <c r="F2420" i="9" s="1"/>
  <c r="B2420" i="9"/>
  <c r="D2419" i="9"/>
  <c r="B1056" i="8"/>
  <c r="C1055" i="8"/>
  <c r="B2420" i="8"/>
  <c r="C2421" i="8"/>
  <c r="E2420" i="9" l="1"/>
  <c r="B2421" i="8"/>
  <c r="C2422" i="8"/>
  <c r="C2421" i="9"/>
  <c r="F2421" i="9" s="1"/>
  <c r="A2422" i="9"/>
  <c r="B2421" i="9"/>
  <c r="D2420" i="9"/>
  <c r="C1054" i="8"/>
  <c r="B1055" i="8"/>
  <c r="E2421" i="9" l="1"/>
  <c r="D2421" i="9"/>
  <c r="C2423" i="8"/>
  <c r="B2422" i="8"/>
  <c r="B2422" i="9"/>
  <c r="C2422" i="9"/>
  <c r="F2422" i="9" s="1"/>
  <c r="A2423" i="9"/>
  <c r="B1054" i="8"/>
  <c r="C1053" i="8"/>
  <c r="E2422" i="9" l="1"/>
  <c r="D2422" i="9"/>
  <c r="B1053" i="8"/>
  <c r="C1052" i="8"/>
  <c r="C2424" i="8"/>
  <c r="B2423" i="8"/>
  <c r="A2424" i="9"/>
  <c r="C2423" i="9"/>
  <c r="F2423" i="9" s="1"/>
  <c r="B2423" i="9"/>
  <c r="D2423" i="9" l="1"/>
  <c r="A2425" i="9"/>
  <c r="C2424" i="9"/>
  <c r="F2424" i="9" s="1"/>
  <c r="B2424" i="9"/>
  <c r="B2424" i="8"/>
  <c r="C2425" i="8"/>
  <c r="B1052" i="8"/>
  <c r="C1051" i="8"/>
  <c r="E2423" i="9"/>
  <c r="B2425" i="8" l="1"/>
  <c r="C2426" i="8"/>
  <c r="D2424" i="9"/>
  <c r="C2425" i="9"/>
  <c r="F2425" i="9" s="1"/>
  <c r="A2426" i="9"/>
  <c r="B2425" i="9"/>
  <c r="C1050" i="8"/>
  <c r="B1051" i="8"/>
  <c r="E2424" i="9"/>
  <c r="B2426" i="9" l="1"/>
  <c r="A2427" i="9"/>
  <c r="C2426" i="9"/>
  <c r="F2426" i="9" s="1"/>
  <c r="E2425" i="9"/>
  <c r="D2425" i="9"/>
  <c r="C2427" i="8"/>
  <c r="B2426" i="8"/>
  <c r="C1049" i="8"/>
  <c r="B1050" i="8"/>
  <c r="B2427" i="8" l="1"/>
  <c r="C2428" i="8"/>
  <c r="E2426" i="9"/>
  <c r="A2428" i="9"/>
  <c r="C2427" i="9"/>
  <c r="F2427" i="9" s="1"/>
  <c r="B2427" i="9"/>
  <c r="B1049" i="8"/>
  <c r="C1048" i="8"/>
  <c r="D2426" i="9"/>
  <c r="D2427" i="9" l="1"/>
  <c r="E2427" i="9"/>
  <c r="A2429" i="9"/>
  <c r="C2428" i="9"/>
  <c r="F2428" i="9" s="1"/>
  <c r="B2428" i="9"/>
  <c r="B1048" i="8"/>
  <c r="C1047" i="8"/>
  <c r="B2428" i="8"/>
  <c r="C2429" i="8"/>
  <c r="D2428" i="9" l="1"/>
  <c r="C2429" i="9"/>
  <c r="F2429" i="9" s="1"/>
  <c r="A2430" i="9"/>
  <c r="B2429" i="9"/>
  <c r="B2429" i="8"/>
  <c r="C2430" i="8"/>
  <c r="E2428" i="9"/>
  <c r="C1046" i="8"/>
  <c r="B1047" i="8"/>
  <c r="C2431" i="8" l="1"/>
  <c r="B2430" i="8"/>
  <c r="B2430" i="9"/>
  <c r="A2431" i="9"/>
  <c r="C2430" i="9"/>
  <c r="F2430" i="9" s="1"/>
  <c r="E2429" i="9"/>
  <c r="C1045" i="8"/>
  <c r="B1046" i="8"/>
  <c r="D2429" i="9"/>
  <c r="E2430" i="9" l="1"/>
  <c r="A2432" i="9"/>
  <c r="C2431" i="9"/>
  <c r="F2431" i="9" s="1"/>
  <c r="B2431" i="9"/>
  <c r="D2430" i="9"/>
  <c r="B1045" i="8"/>
  <c r="C1044" i="8"/>
  <c r="B2431" i="8"/>
  <c r="C2432" i="8"/>
  <c r="D2431" i="9" l="1"/>
  <c r="E2431" i="9"/>
  <c r="A2433" i="9"/>
  <c r="C2432" i="9"/>
  <c r="F2432" i="9" s="1"/>
  <c r="B2432" i="9"/>
  <c r="B2432" i="8"/>
  <c r="C2433" i="8"/>
  <c r="B1044" i="8"/>
  <c r="C1043" i="8"/>
  <c r="D2432" i="9" l="1"/>
  <c r="C2433" i="9"/>
  <c r="F2433" i="9" s="1"/>
  <c r="B2433" i="9"/>
  <c r="A2434" i="9"/>
  <c r="C1042" i="8"/>
  <c r="B1043" i="8"/>
  <c r="E2432" i="9"/>
  <c r="B2433" i="8"/>
  <c r="C2434" i="8"/>
  <c r="C1041" i="8" l="1"/>
  <c r="B1042" i="8"/>
  <c r="B2434" i="9"/>
  <c r="A2435" i="9"/>
  <c r="C2434" i="9"/>
  <c r="F2434" i="9" s="1"/>
  <c r="E2433" i="9"/>
  <c r="C2435" i="8"/>
  <c r="B2434" i="8"/>
  <c r="D2433" i="9"/>
  <c r="E2434" i="9" l="1"/>
  <c r="A2436" i="9"/>
  <c r="C2435" i="9"/>
  <c r="F2435" i="9" s="1"/>
  <c r="B2435" i="9"/>
  <c r="D2434" i="9"/>
  <c r="B2435" i="8"/>
  <c r="C2436" i="8"/>
  <c r="B1041" i="8"/>
  <c r="C1040" i="8"/>
  <c r="D2435" i="9" l="1"/>
  <c r="E2435" i="9"/>
  <c r="A2437" i="9"/>
  <c r="C2436" i="9"/>
  <c r="F2436" i="9" s="1"/>
  <c r="B2436" i="9"/>
  <c r="B1040" i="8"/>
  <c r="C1039" i="8"/>
  <c r="B2436" i="8"/>
  <c r="C2437" i="8"/>
  <c r="D2436" i="9" l="1"/>
  <c r="C2437" i="9"/>
  <c r="F2437" i="9" s="1"/>
  <c r="A2438" i="9"/>
  <c r="B2437" i="9"/>
  <c r="B2437" i="8"/>
  <c r="C2438" i="8"/>
  <c r="E2436" i="9"/>
  <c r="C1038" i="8"/>
  <c r="B1039" i="8"/>
  <c r="C2439" i="8" l="1"/>
  <c r="B2438" i="8"/>
  <c r="B2438" i="9"/>
  <c r="A2439" i="9"/>
  <c r="C2438" i="9"/>
  <c r="F2438" i="9" s="1"/>
  <c r="E2437" i="9"/>
  <c r="C1037" i="8"/>
  <c r="B1038" i="8"/>
  <c r="D2437" i="9"/>
  <c r="E2438" i="9" l="1"/>
  <c r="A2440" i="9"/>
  <c r="C2439" i="9"/>
  <c r="F2439" i="9" s="1"/>
  <c r="B2439" i="9"/>
  <c r="D2438" i="9"/>
  <c r="B1037" i="8"/>
  <c r="C1036" i="8"/>
  <c r="B2439" i="8"/>
  <c r="C2440" i="8"/>
  <c r="D2439" i="9" l="1"/>
  <c r="E2439" i="9"/>
  <c r="A2441" i="9"/>
  <c r="C2440" i="9"/>
  <c r="F2440" i="9" s="1"/>
  <c r="B2440" i="9"/>
  <c r="B2440" i="8"/>
  <c r="C2441" i="8"/>
  <c r="B1036" i="8"/>
  <c r="C1035" i="8"/>
  <c r="D2440" i="9" l="1"/>
  <c r="C2441" i="9"/>
  <c r="F2441" i="9" s="1"/>
  <c r="A2442" i="9"/>
  <c r="B2441" i="9"/>
  <c r="C1034" i="8"/>
  <c r="B1035" i="8"/>
  <c r="E2440" i="9"/>
  <c r="B2441" i="8"/>
  <c r="C2442" i="8"/>
  <c r="C2443" i="8" l="1"/>
  <c r="B2442" i="8"/>
  <c r="B1034" i="8"/>
  <c r="C1033" i="8"/>
  <c r="B2442" i="9"/>
  <c r="A2443" i="9"/>
  <c r="C2442" i="9"/>
  <c r="F2442" i="9" s="1"/>
  <c r="E2441" i="9"/>
  <c r="D2441" i="9"/>
  <c r="A2444" i="9" l="1"/>
  <c r="C2443" i="9"/>
  <c r="F2443" i="9" s="1"/>
  <c r="B2443" i="9"/>
  <c r="D2442" i="9"/>
  <c r="B1033" i="8"/>
  <c r="C1032" i="8"/>
  <c r="E2442" i="9"/>
  <c r="C2444" i="8"/>
  <c r="B2443" i="8"/>
  <c r="B1032" i="8" l="1"/>
  <c r="C1031" i="8"/>
  <c r="D2443" i="9"/>
  <c r="E2443" i="9"/>
  <c r="B2444" i="8"/>
  <c r="C2445" i="8"/>
  <c r="A2445" i="9"/>
  <c r="C2444" i="9"/>
  <c r="F2444" i="9" s="1"/>
  <c r="B2444" i="9"/>
  <c r="C2445" i="9" l="1"/>
  <c r="F2445" i="9" s="1"/>
  <c r="A2446" i="9"/>
  <c r="B2445" i="9"/>
  <c r="D2444" i="9"/>
  <c r="B2445" i="8"/>
  <c r="C2446" i="8"/>
  <c r="E2444" i="9"/>
  <c r="C1030" i="8"/>
  <c r="B1031" i="8"/>
  <c r="C2447" i="8" l="1"/>
  <c r="B2446" i="8"/>
  <c r="B2446" i="9"/>
  <c r="A2447" i="9"/>
  <c r="C2446" i="9"/>
  <c r="F2446" i="9" s="1"/>
  <c r="E2445" i="9"/>
  <c r="B1030" i="8"/>
  <c r="C1029" i="8"/>
  <c r="D2445" i="9"/>
  <c r="E2446" i="9" l="1"/>
  <c r="A2448" i="9"/>
  <c r="C2447" i="9"/>
  <c r="F2447" i="9" s="1"/>
  <c r="B2447" i="9"/>
  <c r="D2446" i="9"/>
  <c r="B1029" i="8"/>
  <c r="C1028" i="8"/>
  <c r="C2448" i="8"/>
  <c r="B2447" i="8"/>
  <c r="E2447" i="9" l="1"/>
  <c r="B2448" i="8"/>
  <c r="C2449" i="8"/>
  <c r="A2449" i="9"/>
  <c r="C2448" i="9"/>
  <c r="F2448" i="9" s="1"/>
  <c r="B2448" i="9"/>
  <c r="D2447" i="9"/>
  <c r="B1028" i="8"/>
  <c r="C1027" i="8"/>
  <c r="E2448" i="9" l="1"/>
  <c r="D2448" i="9"/>
  <c r="C2449" i="9"/>
  <c r="F2449" i="9" s="1"/>
  <c r="A2450" i="9"/>
  <c r="B2449" i="9"/>
  <c r="C1026" i="8"/>
  <c r="B1027" i="8"/>
  <c r="B2449" i="8"/>
  <c r="C2450" i="8"/>
  <c r="B1026" i="8" l="1"/>
  <c r="C1025" i="8"/>
  <c r="B2450" i="9"/>
  <c r="C2450" i="9"/>
  <c r="F2450" i="9" s="1"/>
  <c r="A2451" i="9"/>
  <c r="E2449" i="9"/>
  <c r="C2451" i="8"/>
  <c r="B2450" i="8"/>
  <c r="D2449" i="9"/>
  <c r="A2452" i="9" l="1"/>
  <c r="C2451" i="9"/>
  <c r="F2451" i="9" s="1"/>
  <c r="B2451" i="9"/>
  <c r="E2450" i="9"/>
  <c r="D2450" i="9"/>
  <c r="B1025" i="8"/>
  <c r="C1024" i="8"/>
  <c r="C2452" i="8"/>
  <c r="B2451" i="8"/>
  <c r="E2451" i="9" l="1"/>
  <c r="D2451" i="9"/>
  <c r="B2452" i="8"/>
  <c r="C2453" i="8"/>
  <c r="B1024" i="8"/>
  <c r="C1023" i="8"/>
  <c r="A2453" i="9"/>
  <c r="C2452" i="9"/>
  <c r="F2452" i="9" s="1"/>
  <c r="B2452" i="9"/>
  <c r="D2452" i="9" l="1"/>
  <c r="E2452" i="9"/>
  <c r="C2453" i="9"/>
  <c r="F2453" i="9" s="1"/>
  <c r="A2454" i="9"/>
  <c r="B2453" i="9"/>
  <c r="C1022" i="8"/>
  <c r="B1023" i="8"/>
  <c r="B2453" i="8"/>
  <c r="C2454" i="8"/>
  <c r="B1022" i="8" l="1"/>
  <c r="C1021" i="8"/>
  <c r="B2454" i="9"/>
  <c r="A2455" i="9"/>
  <c r="C2454" i="9"/>
  <c r="F2454" i="9" s="1"/>
  <c r="D2453" i="9"/>
  <c r="C2455" i="8"/>
  <c r="B2454" i="8"/>
  <c r="E2453" i="9"/>
  <c r="A2456" i="9" l="1"/>
  <c r="C2455" i="9"/>
  <c r="F2455" i="9" s="1"/>
  <c r="B2455" i="9"/>
  <c r="E2454" i="9"/>
  <c r="D2454" i="9"/>
  <c r="B1021" i="8"/>
  <c r="C1020" i="8"/>
  <c r="C2456" i="8"/>
  <c r="B2455" i="8"/>
  <c r="D2455" i="9" l="1"/>
  <c r="E2455" i="9"/>
  <c r="B2456" i="8"/>
  <c r="C2457" i="8"/>
  <c r="B1020" i="8"/>
  <c r="C1019" i="8"/>
  <c r="A2457" i="9"/>
  <c r="C2456" i="9"/>
  <c r="F2456" i="9" s="1"/>
  <c r="B2456" i="9"/>
  <c r="C2457" i="9" l="1"/>
  <c r="F2457" i="9" s="1"/>
  <c r="A2458" i="9"/>
  <c r="B2457" i="9"/>
  <c r="D2456" i="9"/>
  <c r="C1018" i="8"/>
  <c r="B1019" i="8"/>
  <c r="B2457" i="8"/>
  <c r="C2458" i="8"/>
  <c r="E2456" i="9"/>
  <c r="C1017" i="8" l="1"/>
  <c r="B1018" i="8"/>
  <c r="B2458" i="9"/>
  <c r="A2459" i="9"/>
  <c r="C2458" i="9"/>
  <c r="F2458" i="9" s="1"/>
  <c r="E2457" i="9"/>
  <c r="C2459" i="8"/>
  <c r="B2458" i="8"/>
  <c r="D2457" i="9"/>
  <c r="E2458" i="9" l="1"/>
  <c r="A2460" i="9"/>
  <c r="C2459" i="9"/>
  <c r="F2459" i="9" s="1"/>
  <c r="B2459" i="9"/>
  <c r="D2458" i="9"/>
  <c r="B2459" i="8"/>
  <c r="C2460" i="8"/>
  <c r="B1017" i="8"/>
  <c r="C1016" i="8"/>
  <c r="D2459" i="9" l="1"/>
  <c r="E2459" i="9"/>
  <c r="B1016" i="8"/>
  <c r="C1015" i="8"/>
  <c r="A2461" i="9"/>
  <c r="C2460" i="9"/>
  <c r="F2460" i="9" s="1"/>
  <c r="B2460" i="9"/>
  <c r="B2460" i="8"/>
  <c r="C2461" i="8"/>
  <c r="E2460" i="9" l="1"/>
  <c r="D2460" i="9"/>
  <c r="C2461" i="9"/>
  <c r="F2461" i="9" s="1"/>
  <c r="A2462" i="9"/>
  <c r="B2461" i="9"/>
  <c r="C1014" i="8"/>
  <c r="B1015" i="8"/>
  <c r="B2461" i="8"/>
  <c r="C2462" i="8"/>
  <c r="C1013" i="8" l="1"/>
  <c r="B1014" i="8"/>
  <c r="B2462" i="9"/>
  <c r="A2463" i="9"/>
  <c r="C2462" i="9"/>
  <c r="F2462" i="9" s="1"/>
  <c r="D2461" i="9"/>
  <c r="C2463" i="8"/>
  <c r="B2462" i="8"/>
  <c r="E2461" i="9"/>
  <c r="A2464" i="9" l="1"/>
  <c r="C2463" i="9"/>
  <c r="F2463" i="9" s="1"/>
  <c r="B2463" i="9"/>
  <c r="E2462" i="9"/>
  <c r="D2462" i="9"/>
  <c r="B2463" i="8"/>
  <c r="C2464" i="8"/>
  <c r="B1013" i="8"/>
  <c r="C1012" i="8"/>
  <c r="D2463" i="9" l="1"/>
  <c r="B1012" i="8"/>
  <c r="C1011" i="8"/>
  <c r="E2463" i="9"/>
  <c r="B2464" i="8"/>
  <c r="C2465" i="8"/>
  <c r="A2465" i="9"/>
  <c r="C2464" i="9"/>
  <c r="F2464" i="9" s="1"/>
  <c r="B2464" i="9"/>
  <c r="C2465" i="9" l="1"/>
  <c r="F2465" i="9" s="1"/>
  <c r="B2465" i="9"/>
  <c r="A2466" i="9"/>
  <c r="D2464" i="9"/>
  <c r="B2465" i="8"/>
  <c r="C2466" i="8"/>
  <c r="C1010" i="8"/>
  <c r="B1011" i="8"/>
  <c r="E2464" i="9"/>
  <c r="C2467" i="8" l="1"/>
  <c r="B2466" i="8"/>
  <c r="B2466" i="9"/>
  <c r="A2467" i="9"/>
  <c r="C2466" i="9"/>
  <c r="F2466" i="9" s="1"/>
  <c r="E2465" i="9"/>
  <c r="C1009" i="8"/>
  <c r="B1010" i="8"/>
  <c r="D2465" i="9"/>
  <c r="E2466" i="9" l="1"/>
  <c r="A2468" i="9"/>
  <c r="C2467" i="9"/>
  <c r="F2467" i="9" s="1"/>
  <c r="B2467" i="9"/>
  <c r="D2466" i="9"/>
  <c r="B1009" i="8"/>
  <c r="C1008" i="8"/>
  <c r="B2467" i="8"/>
  <c r="C2468" i="8"/>
  <c r="E2467" i="9" l="1"/>
  <c r="D2467" i="9"/>
  <c r="A2469" i="9"/>
  <c r="C2468" i="9"/>
  <c r="F2468" i="9" s="1"/>
  <c r="B2468" i="9"/>
  <c r="B2468" i="8"/>
  <c r="C2469" i="8"/>
  <c r="B1008" i="8"/>
  <c r="C1007" i="8"/>
  <c r="E2468" i="9" l="1"/>
  <c r="C2469" i="9"/>
  <c r="F2469" i="9" s="1"/>
  <c r="A2470" i="9"/>
  <c r="B2469" i="9"/>
  <c r="C1006" i="8"/>
  <c r="B1007" i="8"/>
  <c r="D2468" i="9"/>
  <c r="B2469" i="8"/>
  <c r="C2470" i="8"/>
  <c r="C1005" i="8" l="1"/>
  <c r="B1006" i="8"/>
  <c r="B2470" i="9"/>
  <c r="A2471" i="9"/>
  <c r="C2470" i="9"/>
  <c r="F2470" i="9" s="1"/>
  <c r="E2469" i="9"/>
  <c r="C2471" i="8"/>
  <c r="B2470" i="8"/>
  <c r="D2469" i="9"/>
  <c r="E2470" i="9" l="1"/>
  <c r="A2472" i="9"/>
  <c r="C2471" i="9"/>
  <c r="F2471" i="9" s="1"/>
  <c r="B2471" i="9"/>
  <c r="D2470" i="9"/>
  <c r="B2471" i="8"/>
  <c r="C2472" i="8"/>
  <c r="B1005" i="8"/>
  <c r="C1004" i="8"/>
  <c r="E2471" i="9" l="1"/>
  <c r="D2471" i="9"/>
  <c r="A2473" i="9"/>
  <c r="C2472" i="9"/>
  <c r="F2472" i="9" s="1"/>
  <c r="B2472" i="9"/>
  <c r="B1004" i="8"/>
  <c r="C1003" i="8"/>
  <c r="B2472" i="8"/>
  <c r="C2473" i="8"/>
  <c r="E2472" i="9" l="1"/>
  <c r="C2473" i="9"/>
  <c r="F2473" i="9" s="1"/>
  <c r="A2474" i="9"/>
  <c r="B2473" i="9"/>
  <c r="B2473" i="8"/>
  <c r="C2474" i="8"/>
  <c r="D2472" i="9"/>
  <c r="C1002" i="8"/>
  <c r="B1003" i="8"/>
  <c r="C2475" i="8" l="1"/>
  <c r="B2474" i="8"/>
  <c r="B2474" i="9"/>
  <c r="A2475" i="9"/>
  <c r="C2474" i="9"/>
  <c r="F2474" i="9" s="1"/>
  <c r="D2473" i="9"/>
  <c r="B1002" i="8"/>
  <c r="C1001" i="8"/>
  <c r="E2473" i="9"/>
  <c r="E2474" i="9" l="1"/>
  <c r="A2476" i="9"/>
  <c r="C2475" i="9"/>
  <c r="F2475" i="9" s="1"/>
  <c r="B2475" i="9"/>
  <c r="D2474" i="9"/>
  <c r="B1001" i="8"/>
  <c r="C1000" i="8"/>
  <c r="C2476" i="8"/>
  <c r="B2475" i="8"/>
  <c r="D2475" i="9" l="1"/>
  <c r="E2475" i="9"/>
  <c r="B2476" i="8"/>
  <c r="C2477" i="8"/>
  <c r="A2477" i="9"/>
  <c r="C2476" i="9"/>
  <c r="F2476" i="9" s="1"/>
  <c r="B2476" i="9"/>
  <c r="B1000" i="8"/>
  <c r="C999" i="8"/>
  <c r="C998" i="8" l="1"/>
  <c r="B999" i="8"/>
  <c r="D2476" i="9"/>
  <c r="E2476" i="9"/>
  <c r="C2477" i="9"/>
  <c r="F2477" i="9" s="1"/>
  <c r="A2478" i="9"/>
  <c r="B2477" i="9"/>
  <c r="B2477" i="8"/>
  <c r="C2478" i="8"/>
  <c r="C2479" i="8" l="1"/>
  <c r="B2478" i="8"/>
  <c r="B2478" i="9"/>
  <c r="A2479" i="9"/>
  <c r="C2478" i="9"/>
  <c r="F2478" i="9" s="1"/>
  <c r="E2477" i="9"/>
  <c r="D2477" i="9"/>
  <c r="B998" i="8"/>
  <c r="C997" i="8"/>
  <c r="B997" i="8" l="1"/>
  <c r="C996" i="8"/>
  <c r="E2478" i="9"/>
  <c r="A2480" i="9"/>
  <c r="C2479" i="9"/>
  <c r="F2479" i="9" s="1"/>
  <c r="B2479" i="9"/>
  <c r="D2478" i="9"/>
  <c r="C2480" i="8"/>
  <c r="B2479" i="8"/>
  <c r="D2479" i="9" l="1"/>
  <c r="E2479" i="9"/>
  <c r="A2481" i="9"/>
  <c r="C2480" i="9"/>
  <c r="F2480" i="9" s="1"/>
  <c r="B2480" i="9"/>
  <c r="B2480" i="8"/>
  <c r="C2481" i="8"/>
  <c r="B996" i="8"/>
  <c r="C995" i="8"/>
  <c r="E2480" i="9" l="1"/>
  <c r="C2481" i="9"/>
  <c r="F2481" i="9" s="1"/>
  <c r="A2482" i="9"/>
  <c r="B2481" i="9"/>
  <c r="C994" i="8"/>
  <c r="B995" i="8"/>
  <c r="D2480" i="9"/>
  <c r="B2481" i="8"/>
  <c r="C2482" i="8"/>
  <c r="C2483" i="8" l="1"/>
  <c r="B2482" i="8"/>
  <c r="B994" i="8"/>
  <c r="C993" i="8"/>
  <c r="B2482" i="9"/>
  <c r="C2482" i="9"/>
  <c r="F2482" i="9" s="1"/>
  <c r="A2483" i="9"/>
  <c r="D2481" i="9"/>
  <c r="E2481" i="9"/>
  <c r="E2482" i="9" l="1"/>
  <c r="D2482" i="9"/>
  <c r="B993" i="8"/>
  <c r="C992" i="8"/>
  <c r="A2484" i="9"/>
  <c r="C2483" i="9"/>
  <c r="F2483" i="9" s="1"/>
  <c r="B2483" i="9"/>
  <c r="C2484" i="8"/>
  <c r="B2483" i="8"/>
  <c r="D2483" i="9" l="1"/>
  <c r="C2484" i="9"/>
  <c r="F2484" i="9" s="1"/>
  <c r="A2485" i="9"/>
  <c r="B2484" i="9"/>
  <c r="B992" i="8"/>
  <c r="C991" i="8"/>
  <c r="B2484" i="8"/>
  <c r="C2485" i="8"/>
  <c r="E2483" i="9"/>
  <c r="C990" i="8" l="1"/>
  <c r="B991" i="8"/>
  <c r="C2485" i="9"/>
  <c r="F2485" i="9" s="1"/>
  <c r="A2486" i="9"/>
  <c r="B2485" i="9"/>
  <c r="E2484" i="9"/>
  <c r="C2486" i="8"/>
  <c r="B2485" i="8"/>
  <c r="D2484" i="9"/>
  <c r="E2485" i="9" l="1"/>
  <c r="D2485" i="9"/>
  <c r="B2486" i="9"/>
  <c r="A2487" i="9"/>
  <c r="C2486" i="9"/>
  <c r="F2486" i="9" s="1"/>
  <c r="C2487" i="8"/>
  <c r="B2486" i="8"/>
  <c r="B990" i="8"/>
  <c r="C989" i="8"/>
  <c r="B989" i="8" l="1"/>
  <c r="C988" i="8"/>
  <c r="B2487" i="8"/>
  <c r="C2488" i="8"/>
  <c r="E2486" i="9"/>
  <c r="A2488" i="9"/>
  <c r="C2487" i="9"/>
  <c r="F2487" i="9" s="1"/>
  <c r="B2487" i="9"/>
  <c r="D2486" i="9"/>
  <c r="D2487" i="9" l="1"/>
  <c r="C2488" i="9"/>
  <c r="F2488" i="9" s="1"/>
  <c r="A2489" i="9"/>
  <c r="B2488" i="9"/>
  <c r="B2488" i="8"/>
  <c r="C2489" i="8"/>
  <c r="E2487" i="9"/>
  <c r="C987" i="8"/>
  <c r="B988" i="8"/>
  <c r="C2490" i="8" l="1"/>
  <c r="B2489" i="8"/>
  <c r="C2489" i="9"/>
  <c r="F2489" i="9" s="1"/>
  <c r="A2490" i="9"/>
  <c r="B2489" i="9"/>
  <c r="E2488" i="9"/>
  <c r="C986" i="8"/>
  <c r="B987" i="8"/>
  <c r="D2488" i="9"/>
  <c r="B2490" i="9" l="1"/>
  <c r="A2491" i="9"/>
  <c r="C2490" i="9"/>
  <c r="F2490" i="9" s="1"/>
  <c r="D2489" i="9"/>
  <c r="E2489" i="9"/>
  <c r="C985" i="8"/>
  <c r="B986" i="8"/>
  <c r="C2491" i="8"/>
  <c r="B2490" i="8"/>
  <c r="B985" i="8" l="1"/>
  <c r="C984" i="8"/>
  <c r="A2492" i="9"/>
  <c r="C2491" i="9"/>
  <c r="F2491" i="9" s="1"/>
  <c r="B2491" i="9"/>
  <c r="E2490" i="9"/>
  <c r="C2492" i="8"/>
  <c r="B2491" i="8"/>
  <c r="D2490" i="9"/>
  <c r="E2491" i="9" l="1"/>
  <c r="C2492" i="9"/>
  <c r="F2492" i="9" s="1"/>
  <c r="A2493" i="9"/>
  <c r="B2492" i="9"/>
  <c r="D2491" i="9"/>
  <c r="C983" i="8"/>
  <c r="B984" i="8"/>
  <c r="B2492" i="8"/>
  <c r="C2493" i="8"/>
  <c r="C982" i="8" l="1"/>
  <c r="B983" i="8"/>
  <c r="C2493" i="9"/>
  <c r="F2493" i="9" s="1"/>
  <c r="A2494" i="9"/>
  <c r="B2493" i="9"/>
  <c r="E2492" i="9"/>
  <c r="C2494" i="8"/>
  <c r="B2493" i="8"/>
  <c r="D2492" i="9"/>
  <c r="D2493" i="9" l="1"/>
  <c r="E2493" i="9"/>
  <c r="B2494" i="9"/>
  <c r="A2495" i="9"/>
  <c r="C2494" i="9"/>
  <c r="F2494" i="9" s="1"/>
  <c r="C2495" i="8"/>
  <c r="B2494" i="8"/>
  <c r="B982" i="8"/>
  <c r="C981" i="8"/>
  <c r="B981" i="8" l="1"/>
  <c r="C980" i="8"/>
  <c r="B2495" i="8"/>
  <c r="C2496" i="8"/>
  <c r="E2494" i="9"/>
  <c r="A2496" i="9"/>
  <c r="C2495" i="9"/>
  <c r="F2495" i="9" s="1"/>
  <c r="B2495" i="9"/>
  <c r="D2494" i="9"/>
  <c r="D2495" i="9" l="1"/>
  <c r="C2496" i="9"/>
  <c r="F2496" i="9" s="1"/>
  <c r="A2497" i="9"/>
  <c r="B2496" i="9"/>
  <c r="B2496" i="8"/>
  <c r="C2497" i="8"/>
  <c r="E2495" i="9"/>
  <c r="C979" i="8"/>
  <c r="B980" i="8"/>
  <c r="C2498" i="8" l="1"/>
  <c r="B2497" i="8"/>
  <c r="C2497" i="9"/>
  <c r="F2497" i="9" s="1"/>
  <c r="A2498" i="9"/>
  <c r="B2497" i="9"/>
  <c r="E2496" i="9"/>
  <c r="C978" i="8"/>
  <c r="B979" i="8"/>
  <c r="D2496" i="9"/>
  <c r="E2497" i="9" l="1"/>
  <c r="D2497" i="9"/>
  <c r="B2498" i="9"/>
  <c r="A2499" i="9"/>
  <c r="C2498" i="9"/>
  <c r="F2498" i="9" s="1"/>
  <c r="C977" i="8"/>
  <c r="B978" i="8"/>
  <c r="C2499" i="8"/>
  <c r="B2498" i="8"/>
  <c r="C2500" i="8" l="1"/>
  <c r="B2499" i="8"/>
  <c r="B977" i="8"/>
  <c r="C976" i="8"/>
  <c r="A2500" i="9"/>
  <c r="C2499" i="9"/>
  <c r="F2499" i="9" s="1"/>
  <c r="B2499" i="9"/>
  <c r="E2498" i="9"/>
  <c r="D2498" i="9"/>
  <c r="D2499" i="9" l="1"/>
  <c r="C2500" i="9"/>
  <c r="F2500" i="9" s="1"/>
  <c r="A2501" i="9"/>
  <c r="B2500" i="9"/>
  <c r="C975" i="8"/>
  <c r="B976" i="8"/>
  <c r="E2499" i="9"/>
  <c r="B2500" i="8"/>
  <c r="C2501" i="8"/>
  <c r="C2502" i="8" l="1"/>
  <c r="B2501" i="8"/>
  <c r="C974" i="8"/>
  <c r="B975" i="8"/>
  <c r="C2501" i="9"/>
  <c r="F2501" i="9" s="1"/>
  <c r="A2502" i="9"/>
  <c r="B2501" i="9"/>
  <c r="E2500" i="9"/>
  <c r="D2500" i="9"/>
  <c r="B2502" i="9" l="1"/>
  <c r="A2503" i="9"/>
  <c r="C2502" i="9"/>
  <c r="F2502" i="9" s="1"/>
  <c r="D2501" i="9"/>
  <c r="E2501" i="9"/>
  <c r="B974" i="8"/>
  <c r="C973" i="8"/>
  <c r="C2503" i="8"/>
  <c r="B2502" i="8"/>
  <c r="B973" i="8" l="1"/>
  <c r="C972" i="8"/>
  <c r="E2502" i="9"/>
  <c r="A2504" i="9"/>
  <c r="C2503" i="9"/>
  <c r="F2503" i="9" s="1"/>
  <c r="B2503" i="9"/>
  <c r="B2503" i="8"/>
  <c r="C2504" i="8"/>
  <c r="D2502" i="9"/>
  <c r="D2503" i="9" l="1"/>
  <c r="E2503" i="9"/>
  <c r="C2504" i="9"/>
  <c r="F2504" i="9" s="1"/>
  <c r="A2505" i="9"/>
  <c r="B2504" i="9"/>
  <c r="B2504" i="8"/>
  <c r="C2505" i="8"/>
  <c r="C971" i="8"/>
  <c r="B972" i="8"/>
  <c r="C2505" i="9" l="1"/>
  <c r="F2505" i="9" s="1"/>
  <c r="A2506" i="9"/>
  <c r="B2505" i="9"/>
  <c r="E2504" i="9"/>
  <c r="D2504" i="9"/>
  <c r="C970" i="8"/>
  <c r="B971" i="8"/>
  <c r="C2506" i="8"/>
  <c r="B2505" i="8"/>
  <c r="C969" i="8" l="1"/>
  <c r="B970" i="8"/>
  <c r="B2506" i="9"/>
  <c r="A2507" i="9"/>
  <c r="C2506" i="9"/>
  <c r="F2506" i="9" s="1"/>
  <c r="D2505" i="9"/>
  <c r="C2507" i="8"/>
  <c r="B2506" i="8"/>
  <c r="E2505" i="9"/>
  <c r="A2508" i="9" l="1"/>
  <c r="C2507" i="9"/>
  <c r="F2507" i="9" s="1"/>
  <c r="B2507" i="9"/>
  <c r="E2506" i="9"/>
  <c r="D2506" i="9"/>
  <c r="C2508" i="8"/>
  <c r="B2507" i="8"/>
  <c r="B969" i="8"/>
  <c r="C968" i="8"/>
  <c r="B2508" i="8" l="1"/>
  <c r="C2509" i="8"/>
  <c r="E2507" i="9"/>
  <c r="B968" i="8"/>
  <c r="C967" i="8"/>
  <c r="D2507" i="9"/>
  <c r="A2509" i="9"/>
  <c r="C2508" i="9"/>
  <c r="F2508" i="9" s="1"/>
  <c r="B2508" i="9"/>
  <c r="C2509" i="9" l="1"/>
  <c r="F2509" i="9" s="1"/>
  <c r="A2510" i="9"/>
  <c r="B2509" i="9"/>
  <c r="D2508" i="9"/>
  <c r="C966" i="8"/>
  <c r="B967" i="8"/>
  <c r="E2508" i="9"/>
  <c r="C2510" i="8"/>
  <c r="B2509" i="8"/>
  <c r="C965" i="8" l="1"/>
  <c r="B966" i="8"/>
  <c r="D2509" i="9"/>
  <c r="C2510" i="9"/>
  <c r="F2510" i="9" s="1"/>
  <c r="B2510" i="9"/>
  <c r="A2511" i="9"/>
  <c r="C2511" i="8"/>
  <c r="B2510" i="8"/>
  <c r="E2509" i="9"/>
  <c r="E2510" i="9" l="1"/>
  <c r="C2511" i="9"/>
  <c r="F2511" i="9" s="1"/>
  <c r="B2511" i="9"/>
  <c r="A2512" i="9"/>
  <c r="D2510" i="9"/>
  <c r="C2512" i="8"/>
  <c r="B2511" i="8"/>
  <c r="C964" i="8"/>
  <c r="B965" i="8"/>
  <c r="C963" i="8" l="1"/>
  <c r="B964" i="8"/>
  <c r="C2513" i="8"/>
  <c r="B2512" i="8"/>
  <c r="B2512" i="9"/>
  <c r="C2512" i="9"/>
  <c r="F2512" i="9" s="1"/>
  <c r="A2513" i="9"/>
  <c r="E2511" i="9"/>
  <c r="D2511" i="9"/>
  <c r="E2512" i="9" l="1"/>
  <c r="D2512" i="9"/>
  <c r="B2513" i="8"/>
  <c r="C2514" i="8"/>
  <c r="C2513" i="9"/>
  <c r="F2513" i="9" s="1"/>
  <c r="A2514" i="9"/>
  <c r="B2513" i="9"/>
  <c r="C962" i="8"/>
  <c r="B963" i="8"/>
  <c r="B2514" i="9" l="1"/>
  <c r="A2515" i="9"/>
  <c r="C2514" i="9"/>
  <c r="F2514" i="9" s="1"/>
  <c r="E2513" i="9"/>
  <c r="D2513" i="9"/>
  <c r="C2515" i="8"/>
  <c r="B2514" i="8"/>
  <c r="C961" i="8"/>
  <c r="B962" i="8"/>
  <c r="E2514" i="9" l="1"/>
  <c r="C2515" i="9"/>
  <c r="F2515" i="9" s="1"/>
  <c r="B2515" i="9"/>
  <c r="A2516" i="9"/>
  <c r="B2515" i="8"/>
  <c r="C2516" i="8"/>
  <c r="B961" i="8"/>
  <c r="C960" i="8"/>
  <c r="D2514" i="9"/>
  <c r="B960" i="8" l="1"/>
  <c r="C959" i="8"/>
  <c r="B2516" i="8"/>
  <c r="C2517" i="8"/>
  <c r="A2517" i="9"/>
  <c r="C2516" i="9"/>
  <c r="F2516" i="9" s="1"/>
  <c r="B2516" i="9"/>
  <c r="E2515" i="9"/>
  <c r="D2515" i="9"/>
  <c r="E2516" i="9" l="1"/>
  <c r="C2517" i="9"/>
  <c r="F2517" i="9" s="1"/>
  <c r="A2518" i="9"/>
  <c r="B2517" i="9"/>
  <c r="B2517" i="8"/>
  <c r="C2518" i="8"/>
  <c r="C958" i="8"/>
  <c r="B959" i="8"/>
  <c r="D2516" i="9"/>
  <c r="B2518" i="8" l="1"/>
  <c r="C2519" i="8"/>
  <c r="E2517" i="9"/>
  <c r="D2517" i="9"/>
  <c r="A2519" i="9"/>
  <c r="C2518" i="9"/>
  <c r="F2518" i="9" s="1"/>
  <c r="B2518" i="9"/>
  <c r="B958" i="8"/>
  <c r="C957" i="8"/>
  <c r="A2520" i="9" l="1"/>
  <c r="C2519" i="9"/>
  <c r="F2519" i="9" s="1"/>
  <c r="B2519" i="9"/>
  <c r="D2518" i="9"/>
  <c r="E2518" i="9"/>
  <c r="B957" i="8"/>
  <c r="C956" i="8"/>
  <c r="B2519" i="8"/>
  <c r="C2520" i="8"/>
  <c r="B2520" i="9" l="1"/>
  <c r="A2521" i="9"/>
  <c r="C2520" i="9"/>
  <c r="F2520" i="9" s="1"/>
  <c r="E2519" i="9"/>
  <c r="B2520" i="8"/>
  <c r="C2521" i="8"/>
  <c r="C955" i="8"/>
  <c r="B956" i="8"/>
  <c r="D2519" i="9"/>
  <c r="B955" i="8" l="1"/>
  <c r="C954" i="8"/>
  <c r="C2522" i="8"/>
  <c r="B2521" i="8"/>
  <c r="E2520" i="9"/>
  <c r="A2522" i="9"/>
  <c r="C2521" i="9"/>
  <c r="F2521" i="9" s="1"/>
  <c r="B2521" i="9"/>
  <c r="D2520" i="9"/>
  <c r="E2521" i="9" l="1"/>
  <c r="A2523" i="9"/>
  <c r="C2522" i="9"/>
  <c r="F2522" i="9" s="1"/>
  <c r="B2522" i="9"/>
  <c r="B2522" i="8"/>
  <c r="C2523" i="8"/>
  <c r="D2521" i="9"/>
  <c r="B954" i="8"/>
  <c r="C953" i="8"/>
  <c r="B2523" i="8" l="1"/>
  <c r="C2524" i="8"/>
  <c r="E2522" i="9"/>
  <c r="B953" i="8"/>
  <c r="C952" i="8"/>
  <c r="A2524" i="9"/>
  <c r="C2523" i="9"/>
  <c r="F2523" i="9" s="1"/>
  <c r="B2523" i="9"/>
  <c r="D2522" i="9"/>
  <c r="E2523" i="9" l="1"/>
  <c r="B2524" i="9"/>
  <c r="A2525" i="9"/>
  <c r="C2524" i="9"/>
  <c r="F2524" i="9" s="1"/>
  <c r="C951" i="8"/>
  <c r="B952" i="8"/>
  <c r="B2524" i="8"/>
  <c r="C2525" i="8"/>
  <c r="D2523" i="9"/>
  <c r="C2526" i="8" l="1"/>
  <c r="B2525" i="8"/>
  <c r="B951" i="8"/>
  <c r="C950" i="8"/>
  <c r="E2524" i="9"/>
  <c r="A2526" i="9"/>
  <c r="C2525" i="9"/>
  <c r="F2525" i="9" s="1"/>
  <c r="B2525" i="9"/>
  <c r="D2524" i="9"/>
  <c r="D2525" i="9" l="1"/>
  <c r="A2527" i="9"/>
  <c r="C2526" i="9"/>
  <c r="F2526" i="9" s="1"/>
  <c r="B2526" i="9"/>
  <c r="B950" i="8"/>
  <c r="C949" i="8"/>
  <c r="E2525" i="9"/>
  <c r="B2526" i="8"/>
  <c r="C2527" i="8"/>
  <c r="B949" i="8" l="1"/>
  <c r="C948" i="8"/>
  <c r="E2526" i="9"/>
  <c r="B2527" i="8"/>
  <c r="C2528" i="8"/>
  <c r="A2528" i="9"/>
  <c r="C2527" i="9"/>
  <c r="F2527" i="9" s="1"/>
  <c r="B2527" i="9"/>
  <c r="D2526" i="9"/>
  <c r="E2527" i="9" l="1"/>
  <c r="B2528" i="9"/>
  <c r="A2529" i="9"/>
  <c r="C2528" i="9"/>
  <c r="F2528" i="9" s="1"/>
  <c r="D2527" i="9"/>
  <c r="B2528" i="8"/>
  <c r="C2529" i="8"/>
  <c r="B948" i="8"/>
  <c r="C947" i="8"/>
  <c r="E2528" i="9" l="1"/>
  <c r="A2530" i="9"/>
  <c r="C2529" i="9"/>
  <c r="F2529" i="9" s="1"/>
  <c r="B2529" i="9"/>
  <c r="B947" i="8"/>
  <c r="C946" i="8"/>
  <c r="D2528" i="9"/>
  <c r="B2529" i="8"/>
  <c r="C2530" i="8"/>
  <c r="B946" i="8" l="1"/>
  <c r="C945" i="8"/>
  <c r="E2529" i="9"/>
  <c r="D2529" i="9"/>
  <c r="B2530" i="8"/>
  <c r="C2531" i="8"/>
  <c r="A2531" i="9"/>
  <c r="C2530" i="9"/>
  <c r="F2530" i="9" s="1"/>
  <c r="B2530" i="9"/>
  <c r="D2530" i="9" l="1"/>
  <c r="B2531" i="8"/>
  <c r="C2532" i="8"/>
  <c r="A2532" i="9"/>
  <c r="C2531" i="9"/>
  <c r="F2531" i="9" s="1"/>
  <c r="B2531" i="9"/>
  <c r="E2530" i="9"/>
  <c r="B945" i="8"/>
  <c r="C944" i="8"/>
  <c r="D2531" i="9" l="1"/>
  <c r="B2532" i="9"/>
  <c r="C2532" i="9"/>
  <c r="F2532" i="9" s="1"/>
  <c r="A2533" i="9"/>
  <c r="E2531" i="9"/>
  <c r="B944" i="8"/>
  <c r="C943" i="8"/>
  <c r="B2532" i="8"/>
  <c r="C2533" i="8"/>
  <c r="A2534" i="9" l="1"/>
  <c r="C2533" i="9"/>
  <c r="F2533" i="9" s="1"/>
  <c r="B2533" i="9"/>
  <c r="E2532" i="9"/>
  <c r="B2533" i="8"/>
  <c r="C2534" i="8"/>
  <c r="D2532" i="9"/>
  <c r="B943" i="8"/>
  <c r="C942" i="8"/>
  <c r="B2534" i="8" l="1"/>
  <c r="C2535" i="8"/>
  <c r="D2533" i="9"/>
  <c r="B942" i="8"/>
  <c r="C941" i="8"/>
  <c r="E2533" i="9"/>
  <c r="A2535" i="9"/>
  <c r="C2534" i="9"/>
  <c r="F2534" i="9" s="1"/>
  <c r="B2534" i="9"/>
  <c r="A2536" i="9" l="1"/>
  <c r="C2535" i="9"/>
  <c r="F2535" i="9" s="1"/>
  <c r="B2535" i="9"/>
  <c r="D2534" i="9"/>
  <c r="B941" i="8"/>
  <c r="C940" i="8"/>
  <c r="E2534" i="9"/>
  <c r="B2535" i="8"/>
  <c r="C2536" i="8"/>
  <c r="D2535" i="9" l="1"/>
  <c r="B2536" i="9"/>
  <c r="A2537" i="9"/>
  <c r="C2536" i="9"/>
  <c r="F2536" i="9" s="1"/>
  <c r="C939" i="8"/>
  <c r="B940" i="8"/>
  <c r="B2536" i="8"/>
  <c r="C2537" i="8"/>
  <c r="E2535" i="9"/>
  <c r="C2538" i="8" l="1"/>
  <c r="B2537" i="8"/>
  <c r="B939" i="8"/>
  <c r="C938" i="8"/>
  <c r="E2536" i="9"/>
  <c r="A2538" i="9"/>
  <c r="C2537" i="9"/>
  <c r="F2537" i="9" s="1"/>
  <c r="B2537" i="9"/>
  <c r="D2536" i="9"/>
  <c r="D2537" i="9" l="1"/>
  <c r="A2539" i="9"/>
  <c r="C2538" i="9"/>
  <c r="F2538" i="9" s="1"/>
  <c r="B2538" i="9"/>
  <c r="B938" i="8"/>
  <c r="C937" i="8"/>
  <c r="E2537" i="9"/>
  <c r="B2538" i="8"/>
  <c r="C2539" i="8"/>
  <c r="B937" i="8" l="1"/>
  <c r="C936" i="8"/>
  <c r="E2538" i="9"/>
  <c r="B2539" i="8"/>
  <c r="C2540" i="8"/>
  <c r="A2540" i="9"/>
  <c r="C2539" i="9"/>
  <c r="F2539" i="9" s="1"/>
  <c r="B2539" i="9"/>
  <c r="D2538" i="9"/>
  <c r="B2540" i="9" l="1"/>
  <c r="A2541" i="9"/>
  <c r="C2540" i="9"/>
  <c r="F2540" i="9" s="1"/>
  <c r="D2539" i="9"/>
  <c r="B2540" i="8"/>
  <c r="C2541" i="8"/>
  <c r="C935" i="8"/>
  <c r="B936" i="8"/>
  <c r="E2539" i="9"/>
  <c r="B935" i="8" l="1"/>
  <c r="C934" i="8"/>
  <c r="E2540" i="9"/>
  <c r="A2542" i="9"/>
  <c r="C2541" i="9"/>
  <c r="F2541" i="9" s="1"/>
  <c r="B2541" i="9"/>
  <c r="C2542" i="8"/>
  <c r="B2541" i="8"/>
  <c r="D2540" i="9"/>
  <c r="D2541" i="9" l="1"/>
  <c r="E2541" i="9"/>
  <c r="A2543" i="9"/>
  <c r="C2542" i="9"/>
  <c r="F2542" i="9" s="1"/>
  <c r="B2542" i="9"/>
  <c r="B934" i="8"/>
  <c r="C933" i="8"/>
  <c r="B2542" i="8"/>
  <c r="C2543" i="8"/>
  <c r="B933" i="8" l="1"/>
  <c r="C932" i="8"/>
  <c r="E2542" i="9"/>
  <c r="A2544" i="9"/>
  <c r="C2543" i="9"/>
  <c r="F2543" i="9" s="1"/>
  <c r="B2543" i="9"/>
  <c r="B2543" i="8"/>
  <c r="C2544" i="8"/>
  <c r="D2542" i="9"/>
  <c r="E2543" i="9" l="1"/>
  <c r="B2544" i="9"/>
  <c r="A2545" i="9"/>
  <c r="C2544" i="9"/>
  <c r="F2544" i="9" s="1"/>
  <c r="D2543" i="9"/>
  <c r="B2544" i="8"/>
  <c r="C2545" i="8"/>
  <c r="B932" i="8"/>
  <c r="C931" i="8"/>
  <c r="E2544" i="9" l="1"/>
  <c r="A2546" i="9"/>
  <c r="C2545" i="9"/>
  <c r="F2545" i="9" s="1"/>
  <c r="B2545" i="9"/>
  <c r="B931" i="8"/>
  <c r="C930" i="8"/>
  <c r="D2544" i="9"/>
  <c r="B2545" i="8"/>
  <c r="C2546" i="8"/>
  <c r="B930" i="8" l="1"/>
  <c r="C929" i="8"/>
  <c r="D2545" i="9"/>
  <c r="E2545" i="9"/>
  <c r="B2546" i="8"/>
  <c r="C2547" i="8"/>
  <c r="A2547" i="9"/>
  <c r="C2546" i="9"/>
  <c r="F2546" i="9" s="1"/>
  <c r="B2546" i="9"/>
  <c r="A2548" i="9" l="1"/>
  <c r="C2547" i="9"/>
  <c r="F2547" i="9" s="1"/>
  <c r="B2547" i="9"/>
  <c r="D2546" i="9"/>
  <c r="B2547" i="8"/>
  <c r="C2548" i="8"/>
  <c r="E2546" i="9"/>
  <c r="B929" i="8"/>
  <c r="C928" i="8"/>
  <c r="E2547" i="9" l="1"/>
  <c r="B2548" i="9"/>
  <c r="C2548" i="9"/>
  <c r="F2548" i="9" s="1"/>
  <c r="A2549" i="9"/>
  <c r="B2548" i="8"/>
  <c r="C2549" i="8"/>
  <c r="B928" i="8"/>
  <c r="C927" i="8"/>
  <c r="D2547" i="9"/>
  <c r="B927" i="8" l="1"/>
  <c r="C926" i="8"/>
  <c r="B2549" i="8"/>
  <c r="C2550" i="8"/>
  <c r="A2550" i="9"/>
  <c r="C2549" i="9"/>
  <c r="F2549" i="9" s="1"/>
  <c r="B2549" i="9"/>
  <c r="E2548" i="9"/>
  <c r="D2548" i="9"/>
  <c r="E2549" i="9" l="1"/>
  <c r="A2551" i="9"/>
  <c r="C2550" i="9"/>
  <c r="F2550" i="9" s="1"/>
  <c r="B2550" i="9"/>
  <c r="D2549" i="9"/>
  <c r="B2550" i="8"/>
  <c r="C2551" i="8"/>
  <c r="B926" i="8"/>
  <c r="C925" i="8"/>
  <c r="E2550" i="9" l="1"/>
  <c r="B925" i="8"/>
  <c r="C924" i="8"/>
  <c r="A2552" i="9"/>
  <c r="C2551" i="9"/>
  <c r="F2551" i="9" s="1"/>
  <c r="B2551" i="9"/>
  <c r="D2550" i="9"/>
  <c r="B2551" i="8"/>
  <c r="C2552" i="8"/>
  <c r="E2551" i="9" l="1"/>
  <c r="D2551" i="9"/>
  <c r="B2552" i="9"/>
  <c r="A2553" i="9"/>
  <c r="C2552" i="9"/>
  <c r="F2552" i="9" s="1"/>
  <c r="B2552" i="8"/>
  <c r="C2553" i="8"/>
  <c r="C923" i="8"/>
  <c r="B924" i="8"/>
  <c r="E2552" i="9" l="1"/>
  <c r="A2554" i="9"/>
  <c r="C2553" i="9"/>
  <c r="F2553" i="9" s="1"/>
  <c r="B2553" i="9"/>
  <c r="D2552" i="9"/>
  <c r="B923" i="8"/>
  <c r="C922" i="8"/>
  <c r="C2554" i="8"/>
  <c r="B2553" i="8"/>
  <c r="E2553" i="9" l="1"/>
  <c r="D2553" i="9"/>
  <c r="B2554" i="8"/>
  <c r="C2555" i="8"/>
  <c r="A2555" i="9"/>
  <c r="C2554" i="9"/>
  <c r="F2554" i="9" s="1"/>
  <c r="B2554" i="9"/>
  <c r="B922" i="8"/>
  <c r="C921" i="8"/>
  <c r="B921" i="8" l="1"/>
  <c r="C920" i="8"/>
  <c r="E2554" i="9"/>
  <c r="D2554" i="9"/>
  <c r="A2556" i="9"/>
  <c r="C2555" i="9"/>
  <c r="F2555" i="9" s="1"/>
  <c r="B2555" i="9"/>
  <c r="B2555" i="8"/>
  <c r="C2556" i="8"/>
  <c r="D2555" i="9" l="1"/>
  <c r="B2556" i="9"/>
  <c r="A2557" i="9"/>
  <c r="C2556" i="9"/>
  <c r="F2556" i="9" s="1"/>
  <c r="E2555" i="9"/>
  <c r="B2556" i="8"/>
  <c r="C2557" i="8"/>
  <c r="C919" i="8"/>
  <c r="B920" i="8"/>
  <c r="E2556" i="9" l="1"/>
  <c r="A2558" i="9"/>
  <c r="C2557" i="9"/>
  <c r="F2557" i="9" s="1"/>
  <c r="B2557" i="9"/>
  <c r="D2556" i="9"/>
  <c r="B919" i="8"/>
  <c r="C918" i="8"/>
  <c r="C2558" i="8"/>
  <c r="B2557" i="8"/>
  <c r="D2557" i="9" l="1"/>
  <c r="E2557" i="9"/>
  <c r="B2558" i="8"/>
  <c r="C2559" i="8"/>
  <c r="A2559" i="9"/>
  <c r="C2558" i="9"/>
  <c r="F2558" i="9" s="1"/>
  <c r="B2558" i="9"/>
  <c r="B918" i="8"/>
  <c r="C917" i="8"/>
  <c r="E2558" i="9" l="1"/>
  <c r="A2560" i="9"/>
  <c r="C2559" i="9"/>
  <c r="F2559" i="9" s="1"/>
  <c r="B2559" i="9"/>
  <c r="D2558" i="9"/>
  <c r="B2559" i="8"/>
  <c r="C2560" i="8"/>
  <c r="B917" i="8"/>
  <c r="C916" i="8"/>
  <c r="B916" i="8" l="1"/>
  <c r="C915" i="8"/>
  <c r="B2560" i="9"/>
  <c r="A2561" i="9"/>
  <c r="C2560" i="9"/>
  <c r="F2560" i="9" s="1"/>
  <c r="D2559" i="9"/>
  <c r="E2559" i="9"/>
  <c r="B2560" i="8"/>
  <c r="C2561" i="8"/>
  <c r="B2561" i="8" l="1"/>
  <c r="C2562" i="8"/>
  <c r="A2562" i="9"/>
  <c r="C2561" i="9"/>
  <c r="F2561" i="9" s="1"/>
  <c r="B2561" i="9"/>
  <c r="E2560" i="9"/>
  <c r="D2560" i="9"/>
  <c r="B915" i="8"/>
  <c r="C914" i="8"/>
  <c r="E2561" i="9" l="1"/>
  <c r="D2561" i="9"/>
  <c r="B914" i="8"/>
  <c r="C913" i="8"/>
  <c r="A2563" i="9"/>
  <c r="C2562" i="9"/>
  <c r="F2562" i="9" s="1"/>
  <c r="B2562" i="9"/>
  <c r="B2562" i="8"/>
  <c r="C2563" i="8"/>
  <c r="D2562" i="9" l="1"/>
  <c r="B2563" i="8"/>
  <c r="C2564" i="8"/>
  <c r="E2562" i="9"/>
  <c r="A2564" i="9"/>
  <c r="C2563" i="9"/>
  <c r="F2563" i="9" s="1"/>
  <c r="B2563" i="9"/>
  <c r="B913" i="8"/>
  <c r="C912" i="8"/>
  <c r="D2563" i="9" l="1"/>
  <c r="B2564" i="9"/>
  <c r="C2564" i="9"/>
  <c r="F2564" i="9" s="1"/>
  <c r="A2565" i="9"/>
  <c r="E2563" i="9"/>
  <c r="B912" i="8"/>
  <c r="C911" i="8"/>
  <c r="B2564" i="8"/>
  <c r="C2565" i="8"/>
  <c r="B911" i="8" l="1"/>
  <c r="C910" i="8"/>
  <c r="A2566" i="9"/>
  <c r="C2565" i="9"/>
  <c r="F2565" i="9" s="1"/>
  <c r="B2565" i="9"/>
  <c r="E2564" i="9"/>
  <c r="B2565" i="8"/>
  <c r="C2566" i="8"/>
  <c r="D2564" i="9"/>
  <c r="D2565" i="9" l="1"/>
  <c r="E2565" i="9"/>
  <c r="A2567" i="9"/>
  <c r="C2566" i="9"/>
  <c r="F2566" i="9" s="1"/>
  <c r="B2566" i="9"/>
  <c r="B2566" i="8"/>
  <c r="C2567" i="8"/>
  <c r="B910" i="8"/>
  <c r="C909" i="8"/>
  <c r="E2566" i="9" l="1"/>
  <c r="A2568" i="9"/>
  <c r="C2567" i="9"/>
  <c r="F2567" i="9" s="1"/>
  <c r="B2567" i="9"/>
  <c r="B909" i="8"/>
  <c r="C908" i="8"/>
  <c r="D2566" i="9"/>
  <c r="B2567" i="8"/>
  <c r="C2568" i="8"/>
  <c r="C907" i="8" l="1"/>
  <c r="B908" i="8"/>
  <c r="E2567" i="9"/>
  <c r="B2568" i="8"/>
  <c r="C2569" i="8"/>
  <c r="B2568" i="9"/>
  <c r="A2569" i="9"/>
  <c r="C2568" i="9"/>
  <c r="F2568" i="9" s="1"/>
  <c r="D2567" i="9"/>
  <c r="A2570" i="9" l="1"/>
  <c r="C2569" i="9"/>
  <c r="F2569" i="9" s="1"/>
  <c r="B2569" i="9"/>
  <c r="C2570" i="8"/>
  <c r="B2569" i="8"/>
  <c r="D2568" i="9"/>
  <c r="E2568" i="9"/>
  <c r="B907" i="8"/>
  <c r="C906" i="8"/>
  <c r="B2570" i="8" l="1"/>
  <c r="C2571" i="8"/>
  <c r="D2569" i="9"/>
  <c r="B906" i="8"/>
  <c r="C905" i="8"/>
  <c r="E2569" i="9"/>
  <c r="A2571" i="9"/>
  <c r="C2570" i="9"/>
  <c r="F2570" i="9" s="1"/>
  <c r="B2570" i="9"/>
  <c r="A2572" i="9" l="1"/>
  <c r="C2571" i="9"/>
  <c r="F2571" i="9" s="1"/>
  <c r="B2571" i="9"/>
  <c r="D2570" i="9"/>
  <c r="B905" i="8"/>
  <c r="C904" i="8"/>
  <c r="E2570" i="9"/>
  <c r="B2571" i="8"/>
  <c r="C2572" i="8"/>
  <c r="E2571" i="9" l="1"/>
  <c r="C903" i="8"/>
  <c r="B904" i="8"/>
  <c r="B2572" i="9"/>
  <c r="A2573" i="9"/>
  <c r="C2572" i="9"/>
  <c r="F2572" i="9" s="1"/>
  <c r="B2572" i="8"/>
  <c r="C2573" i="8"/>
  <c r="D2571" i="9"/>
  <c r="E2572" i="9" l="1"/>
  <c r="A2574" i="9"/>
  <c r="C2573" i="9"/>
  <c r="F2573" i="9" s="1"/>
  <c r="B2573" i="9"/>
  <c r="D2572" i="9"/>
  <c r="C2574" i="8"/>
  <c r="B2573" i="8"/>
  <c r="B903" i="8"/>
  <c r="C902" i="8"/>
  <c r="B2574" i="8" l="1"/>
  <c r="C2575" i="8"/>
  <c r="D2573" i="9"/>
  <c r="E2573" i="9"/>
  <c r="B902" i="8"/>
  <c r="C901" i="8"/>
  <c r="A2575" i="9"/>
  <c r="C2574" i="9"/>
  <c r="F2574" i="9" s="1"/>
  <c r="B2574" i="9"/>
  <c r="A2576" i="9" l="1"/>
  <c r="C2575" i="9"/>
  <c r="F2575" i="9" s="1"/>
  <c r="B2575" i="9"/>
  <c r="D2574" i="9"/>
  <c r="B901" i="8"/>
  <c r="C900" i="8"/>
  <c r="E2574" i="9"/>
  <c r="B2575" i="8"/>
  <c r="C2576" i="8"/>
  <c r="B900" i="8" l="1"/>
  <c r="C899" i="8"/>
  <c r="E2575" i="9"/>
  <c r="B2576" i="9"/>
  <c r="A2577" i="9"/>
  <c r="C2576" i="9"/>
  <c r="F2576" i="9" s="1"/>
  <c r="B2576" i="8"/>
  <c r="C2577" i="8"/>
  <c r="D2575" i="9"/>
  <c r="E2576" i="9" l="1"/>
  <c r="D2576" i="9"/>
  <c r="A2578" i="9"/>
  <c r="C2577" i="9"/>
  <c r="F2577" i="9" s="1"/>
  <c r="B2577" i="9"/>
  <c r="B2577" i="8"/>
  <c r="C2578" i="8"/>
  <c r="B899" i="8"/>
  <c r="C898" i="8"/>
  <c r="B2578" i="8" l="1"/>
  <c r="C2579" i="8"/>
  <c r="E2577" i="9"/>
  <c r="D2577" i="9"/>
  <c r="B898" i="8"/>
  <c r="C897" i="8"/>
  <c r="A2579" i="9"/>
  <c r="C2578" i="9"/>
  <c r="F2578" i="9" s="1"/>
  <c r="B2578" i="9"/>
  <c r="A2580" i="9" l="1"/>
  <c r="C2579" i="9"/>
  <c r="F2579" i="9" s="1"/>
  <c r="B2579" i="9"/>
  <c r="B897" i="8"/>
  <c r="C896" i="8"/>
  <c r="D2578" i="9"/>
  <c r="E2578" i="9"/>
  <c r="B2579" i="8"/>
  <c r="C2580" i="8"/>
  <c r="E2579" i="9" l="1"/>
  <c r="B2580" i="9"/>
  <c r="C2580" i="9"/>
  <c r="F2580" i="9" s="1"/>
  <c r="A2581" i="9"/>
  <c r="B896" i="8"/>
  <c r="C895" i="8"/>
  <c r="B2580" i="8"/>
  <c r="C2581" i="8"/>
  <c r="D2579" i="9"/>
  <c r="B2581" i="8" l="1"/>
  <c r="C2582" i="8"/>
  <c r="B895" i="8"/>
  <c r="C894" i="8"/>
  <c r="A2582" i="9"/>
  <c r="C2581" i="9"/>
  <c r="F2581" i="9" s="1"/>
  <c r="B2581" i="9"/>
  <c r="E2580" i="9"/>
  <c r="D2580" i="9"/>
  <c r="E2581" i="9" l="1"/>
  <c r="A2583" i="9"/>
  <c r="C2582" i="9"/>
  <c r="F2582" i="9" s="1"/>
  <c r="B2582" i="9"/>
  <c r="B894" i="8"/>
  <c r="C893" i="8"/>
  <c r="B2582" i="8"/>
  <c r="C2583" i="8"/>
  <c r="D2581" i="9"/>
  <c r="B893" i="8" l="1"/>
  <c r="C892" i="8"/>
  <c r="E2582" i="9"/>
  <c r="A2584" i="9"/>
  <c r="C2583" i="9"/>
  <c r="F2583" i="9" s="1"/>
  <c r="B2583" i="9"/>
  <c r="B2583" i="8"/>
  <c r="C2584" i="8"/>
  <c r="D2582" i="9"/>
  <c r="E2583" i="9" l="1"/>
  <c r="B2584" i="9"/>
  <c r="A2585" i="9"/>
  <c r="C2584" i="9"/>
  <c r="F2584" i="9" s="1"/>
  <c r="D2583" i="9"/>
  <c r="B2584" i="8"/>
  <c r="C2585" i="8"/>
  <c r="C891" i="8"/>
  <c r="B892" i="8"/>
  <c r="E2584" i="9" l="1"/>
  <c r="A2586" i="9"/>
  <c r="C2585" i="9"/>
  <c r="F2585" i="9" s="1"/>
  <c r="B2585" i="9"/>
  <c r="D2584" i="9"/>
  <c r="B891" i="8"/>
  <c r="C890" i="8"/>
  <c r="C2586" i="8"/>
  <c r="B2585" i="8"/>
  <c r="D2585" i="9" l="1"/>
  <c r="E2585" i="9"/>
  <c r="B2586" i="8"/>
  <c r="C2587" i="8"/>
  <c r="A2587" i="9"/>
  <c r="C2586" i="9"/>
  <c r="F2586" i="9" s="1"/>
  <c r="B2586" i="9"/>
  <c r="B890" i="8"/>
  <c r="C889" i="8"/>
  <c r="B889" i="8" l="1"/>
  <c r="C888" i="8"/>
  <c r="E2586" i="9"/>
  <c r="A2588" i="9"/>
  <c r="C2587" i="9"/>
  <c r="F2587" i="9" s="1"/>
  <c r="B2587" i="9"/>
  <c r="D2586" i="9"/>
  <c r="B2587" i="8"/>
  <c r="C2588" i="8"/>
  <c r="B2588" i="8" l="1"/>
  <c r="C2589" i="8"/>
  <c r="D2587" i="9"/>
  <c r="B2588" i="9"/>
  <c r="A2589" i="9"/>
  <c r="C2588" i="9"/>
  <c r="F2588" i="9" s="1"/>
  <c r="E2587" i="9"/>
  <c r="C887" i="8"/>
  <c r="B888" i="8"/>
  <c r="E2588" i="9" l="1"/>
  <c r="A2590" i="9"/>
  <c r="C2589" i="9"/>
  <c r="F2589" i="9" s="1"/>
  <c r="B2589" i="9"/>
  <c r="D2588" i="9"/>
  <c r="B887" i="8"/>
  <c r="C886" i="8"/>
  <c r="C2590" i="8"/>
  <c r="B2589" i="8"/>
  <c r="D2589" i="9" l="1"/>
  <c r="B2590" i="8"/>
  <c r="C2591" i="8"/>
  <c r="A2591" i="9"/>
  <c r="C2590" i="9"/>
  <c r="F2590" i="9" s="1"/>
  <c r="B2590" i="9"/>
  <c r="E2589" i="9"/>
  <c r="B886" i="8"/>
  <c r="C885" i="8"/>
  <c r="E2590" i="9" l="1"/>
  <c r="A2592" i="9"/>
  <c r="C2591" i="9"/>
  <c r="F2591" i="9" s="1"/>
  <c r="B2591" i="9"/>
  <c r="D2590" i="9"/>
  <c r="B885" i="8"/>
  <c r="C884" i="8"/>
  <c r="B2591" i="8"/>
  <c r="C2592" i="8"/>
  <c r="E2591" i="9" l="1"/>
  <c r="B2592" i="8"/>
  <c r="C2593" i="8"/>
  <c r="B2592" i="9"/>
  <c r="A2593" i="9"/>
  <c r="C2592" i="9"/>
  <c r="F2592" i="9" s="1"/>
  <c r="D2591" i="9"/>
  <c r="B884" i="8"/>
  <c r="C883" i="8"/>
  <c r="A2594" i="9" l="1"/>
  <c r="C2593" i="9"/>
  <c r="F2593" i="9" s="1"/>
  <c r="B2593" i="9"/>
  <c r="E2592" i="9"/>
  <c r="D2592" i="9"/>
  <c r="B883" i="8"/>
  <c r="C882" i="8"/>
  <c r="B2593" i="8"/>
  <c r="C2594" i="8"/>
  <c r="E2593" i="9" l="1"/>
  <c r="B2594" i="8"/>
  <c r="C2595" i="8"/>
  <c r="D2593" i="9"/>
  <c r="B882" i="8"/>
  <c r="C881" i="8"/>
  <c r="A2595" i="9"/>
  <c r="C2594" i="9"/>
  <c r="F2594" i="9" s="1"/>
  <c r="B2594" i="9"/>
  <c r="B881" i="8" l="1"/>
  <c r="C880" i="8"/>
  <c r="B2595" i="8"/>
  <c r="C2596" i="8"/>
  <c r="A2596" i="9"/>
  <c r="C2595" i="9"/>
  <c r="F2595" i="9" s="1"/>
  <c r="B2595" i="9"/>
  <c r="D2594" i="9"/>
  <c r="E2594" i="9"/>
  <c r="D2595" i="9" l="1"/>
  <c r="E2595" i="9"/>
  <c r="B2596" i="9"/>
  <c r="C2596" i="9"/>
  <c r="F2596" i="9" s="1"/>
  <c r="A2597" i="9"/>
  <c r="B2596" i="8"/>
  <c r="C2597" i="8"/>
  <c r="B880" i="8"/>
  <c r="C879" i="8"/>
  <c r="B2597" i="8" l="1"/>
  <c r="C2598" i="8"/>
  <c r="A2598" i="9"/>
  <c r="C2597" i="9"/>
  <c r="F2597" i="9" s="1"/>
  <c r="B2597" i="9"/>
  <c r="E2596" i="9"/>
  <c r="D2596" i="9"/>
  <c r="B879" i="8"/>
  <c r="C878" i="8"/>
  <c r="D2597" i="9" l="1"/>
  <c r="E2597" i="9"/>
  <c r="B878" i="8"/>
  <c r="C877" i="8"/>
  <c r="A2599" i="9"/>
  <c r="C2598" i="9"/>
  <c r="F2598" i="9" s="1"/>
  <c r="B2598" i="9"/>
  <c r="B2598" i="8"/>
  <c r="C2599" i="8"/>
  <c r="B2599" i="8" l="1"/>
  <c r="C2600" i="8"/>
  <c r="E2598" i="9"/>
  <c r="D2598" i="9"/>
  <c r="A2600" i="9"/>
  <c r="C2599" i="9"/>
  <c r="F2599" i="9" s="1"/>
  <c r="B2599" i="9"/>
  <c r="B877" i="8"/>
  <c r="C876" i="8"/>
  <c r="D2599" i="9" l="1"/>
  <c r="B2600" i="9"/>
  <c r="A2601" i="9"/>
  <c r="C2600" i="9"/>
  <c r="F2600" i="9" s="1"/>
  <c r="E2599" i="9"/>
  <c r="C875" i="8"/>
  <c r="B876" i="8"/>
  <c r="B2600" i="8"/>
  <c r="C2601" i="8"/>
  <c r="B875" i="8" l="1"/>
  <c r="C874" i="8"/>
  <c r="E2600" i="9"/>
  <c r="A2602" i="9"/>
  <c r="C2601" i="9"/>
  <c r="F2601" i="9" s="1"/>
  <c r="B2601" i="9"/>
  <c r="C2602" i="8"/>
  <c r="B2601" i="8"/>
  <c r="D2600" i="9"/>
  <c r="D2601" i="9" l="1"/>
  <c r="A2603" i="9"/>
  <c r="C2602" i="9"/>
  <c r="F2602" i="9" s="1"/>
  <c r="B2602" i="9"/>
  <c r="E2601" i="9"/>
  <c r="B874" i="8"/>
  <c r="C873" i="8"/>
  <c r="B2602" i="8"/>
  <c r="C2603" i="8"/>
  <c r="E2602" i="9" l="1"/>
  <c r="B2603" i="8"/>
  <c r="C2604" i="8"/>
  <c r="C2603" i="9"/>
  <c r="F2603" i="9" s="1"/>
  <c r="A2604" i="9"/>
  <c r="B2603" i="9"/>
  <c r="D2602" i="9"/>
  <c r="B873" i="8"/>
  <c r="C872" i="8"/>
  <c r="B2604" i="9" l="1"/>
  <c r="A2605" i="9"/>
  <c r="C2604" i="9"/>
  <c r="F2604" i="9" s="1"/>
  <c r="D2603" i="9"/>
  <c r="E2603" i="9"/>
  <c r="C871" i="8"/>
  <c r="B872" i="8"/>
  <c r="C2605" i="8"/>
  <c r="B2604" i="8"/>
  <c r="B871" i="8" l="1"/>
  <c r="C870" i="8"/>
  <c r="A2606" i="9"/>
  <c r="C2605" i="9"/>
  <c r="F2605" i="9" s="1"/>
  <c r="B2605" i="9"/>
  <c r="E2604" i="9"/>
  <c r="B2605" i="8"/>
  <c r="C2606" i="8"/>
  <c r="D2604" i="9"/>
  <c r="E2605" i="9" l="1"/>
  <c r="D2605" i="9"/>
  <c r="A2607" i="9"/>
  <c r="C2606" i="9"/>
  <c r="F2606" i="9" s="1"/>
  <c r="B2606" i="9"/>
  <c r="B2606" i="8"/>
  <c r="C2607" i="8"/>
  <c r="B870" i="8"/>
  <c r="C869" i="8"/>
  <c r="E2606" i="9" l="1"/>
  <c r="C2607" i="9"/>
  <c r="F2607" i="9" s="1"/>
  <c r="A2608" i="9"/>
  <c r="B2607" i="9"/>
  <c r="C868" i="8"/>
  <c r="B869" i="8"/>
  <c r="D2606" i="9"/>
  <c r="B2607" i="8"/>
  <c r="C2608" i="8"/>
  <c r="C2609" i="8" l="1"/>
  <c r="B2608" i="8"/>
  <c r="C867" i="8"/>
  <c r="B868" i="8"/>
  <c r="B2608" i="9"/>
  <c r="A2609" i="9"/>
  <c r="C2608" i="9"/>
  <c r="F2608" i="9" s="1"/>
  <c r="E2607" i="9"/>
  <c r="D2607" i="9"/>
  <c r="A2610" i="9" l="1"/>
  <c r="C2609" i="9"/>
  <c r="F2609" i="9" s="1"/>
  <c r="B2609" i="9"/>
  <c r="D2608" i="9"/>
  <c r="E2608" i="9"/>
  <c r="B867" i="8"/>
  <c r="C866" i="8"/>
  <c r="B2609" i="8"/>
  <c r="C2610" i="8"/>
  <c r="D2609" i="9" l="1"/>
  <c r="B2610" i="8"/>
  <c r="C2611" i="8"/>
  <c r="E2609" i="9"/>
  <c r="B866" i="8"/>
  <c r="C865" i="8"/>
  <c r="A2611" i="9"/>
  <c r="C2610" i="9"/>
  <c r="F2610" i="9" s="1"/>
  <c r="B2610" i="9"/>
  <c r="C2611" i="9" l="1"/>
  <c r="F2611" i="9" s="1"/>
  <c r="B2611" i="9"/>
  <c r="A2612" i="9"/>
  <c r="C864" i="8"/>
  <c r="B865" i="8"/>
  <c r="B2611" i="8"/>
  <c r="C2612" i="8"/>
  <c r="D2610" i="9"/>
  <c r="E2610" i="9"/>
  <c r="C863" i="8" l="1"/>
  <c r="B864" i="8"/>
  <c r="B2612" i="9"/>
  <c r="A2613" i="9"/>
  <c r="C2612" i="9"/>
  <c r="F2612" i="9" s="1"/>
  <c r="E2611" i="9"/>
  <c r="C2613" i="8"/>
  <c r="B2612" i="8"/>
  <c r="D2611" i="9"/>
  <c r="E2612" i="9" l="1"/>
  <c r="A2614" i="9"/>
  <c r="C2613" i="9"/>
  <c r="F2613" i="9" s="1"/>
  <c r="B2613" i="9"/>
  <c r="D2612" i="9"/>
  <c r="B2613" i="8"/>
  <c r="C2614" i="8"/>
  <c r="B863" i="8"/>
  <c r="C862" i="8"/>
  <c r="D2613" i="9" l="1"/>
  <c r="E2613" i="9"/>
  <c r="A2615" i="9"/>
  <c r="C2614" i="9"/>
  <c r="F2614" i="9" s="1"/>
  <c r="B2614" i="9"/>
  <c r="B862" i="8"/>
  <c r="C861" i="8"/>
  <c r="B2614" i="8"/>
  <c r="C2615" i="8"/>
  <c r="C860" i="8" l="1"/>
  <c r="B861" i="8"/>
  <c r="C2615" i="9"/>
  <c r="F2615" i="9" s="1"/>
  <c r="A2616" i="9"/>
  <c r="B2615" i="9"/>
  <c r="D2614" i="9"/>
  <c r="B2615" i="8"/>
  <c r="C2616" i="8"/>
  <c r="E2614" i="9"/>
  <c r="B2616" i="9" l="1"/>
  <c r="A2617" i="9"/>
  <c r="C2616" i="9"/>
  <c r="F2616" i="9" s="1"/>
  <c r="E2615" i="9"/>
  <c r="D2615" i="9"/>
  <c r="C2617" i="8"/>
  <c r="B2616" i="8"/>
  <c r="C859" i="8"/>
  <c r="B860" i="8"/>
  <c r="B2617" i="8" l="1"/>
  <c r="C2618" i="8"/>
  <c r="D2616" i="9"/>
  <c r="A2618" i="9"/>
  <c r="C2617" i="9"/>
  <c r="F2617" i="9" s="1"/>
  <c r="B2617" i="9"/>
  <c r="B859" i="8"/>
  <c r="C858" i="8"/>
  <c r="E2616" i="9"/>
  <c r="D2617" i="9" l="1"/>
  <c r="E2617" i="9"/>
  <c r="A2619" i="9"/>
  <c r="C2618" i="9"/>
  <c r="F2618" i="9" s="1"/>
  <c r="B2618" i="9"/>
  <c r="B858" i="8"/>
  <c r="C857" i="8"/>
  <c r="B2618" i="8"/>
  <c r="C2619" i="8"/>
  <c r="C856" i="8" l="1"/>
  <c r="B857" i="8"/>
  <c r="C2619" i="9"/>
  <c r="F2619" i="9" s="1"/>
  <c r="A2620" i="9"/>
  <c r="B2619" i="9"/>
  <c r="E2618" i="9"/>
  <c r="B2619" i="8"/>
  <c r="C2620" i="8"/>
  <c r="D2618" i="9"/>
  <c r="B2620" i="9" l="1"/>
  <c r="A2621" i="9"/>
  <c r="C2620" i="9"/>
  <c r="F2620" i="9" s="1"/>
  <c r="E2619" i="9"/>
  <c r="D2619" i="9"/>
  <c r="C2621" i="8"/>
  <c r="B2620" i="8"/>
  <c r="B856" i="8"/>
  <c r="C855" i="8"/>
  <c r="C2622" i="8" l="1"/>
  <c r="B2621" i="8"/>
  <c r="D2620" i="9"/>
  <c r="B855" i="8"/>
  <c r="C854" i="8"/>
  <c r="A2622" i="9"/>
  <c r="C2621" i="9"/>
  <c r="F2621" i="9" s="1"/>
  <c r="B2621" i="9"/>
  <c r="E2620" i="9"/>
  <c r="E2621" i="9" l="1"/>
  <c r="A2623" i="9"/>
  <c r="C2622" i="9"/>
  <c r="F2622" i="9" s="1"/>
  <c r="B2622" i="9"/>
  <c r="B854" i="8"/>
  <c r="C853" i="8"/>
  <c r="D2621" i="9"/>
  <c r="B2622" i="8"/>
  <c r="C2623" i="8"/>
  <c r="C852" i="8" l="1"/>
  <c r="B853" i="8"/>
  <c r="E2622" i="9"/>
  <c r="B2623" i="8"/>
  <c r="C2624" i="8"/>
  <c r="C2623" i="9"/>
  <c r="F2623" i="9" s="1"/>
  <c r="A2624" i="9"/>
  <c r="B2623" i="9"/>
  <c r="D2622" i="9"/>
  <c r="E2623" i="9" l="1"/>
  <c r="D2623" i="9"/>
  <c r="C2625" i="8"/>
  <c r="B2624" i="8"/>
  <c r="B2624" i="9"/>
  <c r="A2625" i="9"/>
  <c r="C2624" i="9"/>
  <c r="F2624" i="9" s="1"/>
  <c r="B852" i="8"/>
  <c r="C851" i="8"/>
  <c r="A2626" i="9" l="1"/>
  <c r="C2625" i="9"/>
  <c r="F2625" i="9" s="1"/>
  <c r="B2625" i="9"/>
  <c r="E2624" i="9"/>
  <c r="B851" i="8"/>
  <c r="C850" i="8"/>
  <c r="C2626" i="8"/>
  <c r="B2625" i="8"/>
  <c r="D2624" i="9"/>
  <c r="B850" i="8" l="1"/>
  <c r="C849" i="8"/>
  <c r="D2625" i="9"/>
  <c r="E2625" i="9"/>
  <c r="B2626" i="8"/>
  <c r="C2627" i="8"/>
  <c r="A2627" i="9"/>
  <c r="C2626" i="9"/>
  <c r="F2626" i="9" s="1"/>
  <c r="B2626" i="9"/>
  <c r="C2627" i="9" l="1"/>
  <c r="F2627" i="9" s="1"/>
  <c r="A2628" i="9"/>
  <c r="B2627" i="9"/>
  <c r="D2626" i="9"/>
  <c r="B2627" i="8"/>
  <c r="C2628" i="8"/>
  <c r="E2626" i="9"/>
  <c r="C848" i="8"/>
  <c r="B849" i="8"/>
  <c r="C2629" i="8" l="1"/>
  <c r="B2628" i="8"/>
  <c r="B2628" i="9"/>
  <c r="C2628" i="9"/>
  <c r="F2628" i="9" s="1"/>
  <c r="A2629" i="9"/>
  <c r="E2627" i="9"/>
  <c r="B848" i="8"/>
  <c r="C847" i="8"/>
  <c r="D2627" i="9"/>
  <c r="A2630" i="9" l="1"/>
  <c r="C2629" i="9"/>
  <c r="F2629" i="9" s="1"/>
  <c r="B2629" i="9"/>
  <c r="D2628" i="9"/>
  <c r="E2628" i="9"/>
  <c r="B847" i="8"/>
  <c r="C846" i="8"/>
  <c r="C2630" i="8"/>
  <c r="B2629" i="8"/>
  <c r="D2629" i="9" l="1"/>
  <c r="E2629" i="9"/>
  <c r="B2630" i="8"/>
  <c r="C2631" i="8"/>
  <c r="B846" i="8"/>
  <c r="C845" i="8"/>
  <c r="A2631" i="9"/>
  <c r="C2630" i="9"/>
  <c r="F2630" i="9" s="1"/>
  <c r="B2630" i="9"/>
  <c r="C2631" i="9" l="1"/>
  <c r="F2631" i="9" s="1"/>
  <c r="A2632" i="9"/>
  <c r="B2631" i="9"/>
  <c r="E2630" i="9"/>
  <c r="C844" i="8"/>
  <c r="B845" i="8"/>
  <c r="B2631" i="8"/>
  <c r="C2632" i="8"/>
  <c r="D2630" i="9"/>
  <c r="B2632" i="9" l="1"/>
  <c r="A2633" i="9"/>
  <c r="C2632" i="9"/>
  <c r="F2632" i="9" s="1"/>
  <c r="E2631" i="9"/>
  <c r="B844" i="8"/>
  <c r="C843" i="8"/>
  <c r="C2633" i="8"/>
  <c r="B2632" i="8"/>
  <c r="D2631" i="9"/>
  <c r="A2634" i="9" l="1"/>
  <c r="C2633" i="9"/>
  <c r="F2633" i="9" s="1"/>
  <c r="B2633" i="9"/>
  <c r="D2632" i="9"/>
  <c r="C2634" i="8"/>
  <c r="B2633" i="8"/>
  <c r="B843" i="8"/>
  <c r="C842" i="8"/>
  <c r="E2632" i="9"/>
  <c r="D2633" i="9" l="1"/>
  <c r="E2633" i="9"/>
  <c r="B2634" i="8"/>
  <c r="C2635" i="8"/>
  <c r="B842" i="8"/>
  <c r="C841" i="8"/>
  <c r="A2635" i="9"/>
  <c r="C2634" i="9"/>
  <c r="F2634" i="9" s="1"/>
  <c r="B2634" i="9"/>
  <c r="D2634" i="9" l="1"/>
  <c r="C2635" i="9"/>
  <c r="F2635" i="9" s="1"/>
  <c r="A2636" i="9"/>
  <c r="B2635" i="9"/>
  <c r="C840" i="8"/>
  <c r="B841" i="8"/>
  <c r="B2635" i="8"/>
  <c r="C2636" i="8"/>
  <c r="E2634" i="9"/>
  <c r="C839" i="8" l="1"/>
  <c r="B840" i="8"/>
  <c r="B2636" i="9"/>
  <c r="A2637" i="9"/>
  <c r="C2636" i="9"/>
  <c r="F2636" i="9" s="1"/>
  <c r="E2635" i="9"/>
  <c r="C2637" i="8"/>
  <c r="B2636" i="8"/>
  <c r="D2635" i="9"/>
  <c r="D2636" i="9" l="1"/>
  <c r="A2638" i="9"/>
  <c r="C2637" i="9"/>
  <c r="F2637" i="9" s="1"/>
  <c r="B2637" i="9"/>
  <c r="E2636" i="9"/>
  <c r="B2637" i="8"/>
  <c r="C2638" i="8"/>
  <c r="B839" i="8"/>
  <c r="C838" i="8"/>
  <c r="B838" i="8" l="1"/>
  <c r="C837" i="8"/>
  <c r="D2637" i="9"/>
  <c r="E2637" i="9"/>
  <c r="A2639" i="9"/>
  <c r="C2638" i="9"/>
  <c r="F2638" i="9" s="1"/>
  <c r="B2638" i="9"/>
  <c r="B2638" i="8"/>
  <c r="C2639" i="8"/>
  <c r="B2639" i="8" l="1"/>
  <c r="C2640" i="8"/>
  <c r="E2638" i="9"/>
  <c r="C2639" i="9"/>
  <c r="F2639" i="9" s="1"/>
  <c r="A2640" i="9"/>
  <c r="B2639" i="9"/>
  <c r="D2638" i="9"/>
  <c r="C836" i="8"/>
  <c r="B837" i="8"/>
  <c r="B2640" i="9" l="1"/>
  <c r="A2641" i="9"/>
  <c r="C2640" i="9"/>
  <c r="F2640" i="9" s="1"/>
  <c r="E2639" i="9"/>
  <c r="D2639" i="9"/>
  <c r="C835" i="8"/>
  <c r="B836" i="8"/>
  <c r="C2641" i="8"/>
  <c r="B2640" i="8"/>
  <c r="B835" i="8" l="1"/>
  <c r="C834" i="8"/>
  <c r="A2642" i="9"/>
  <c r="C2641" i="9"/>
  <c r="F2641" i="9" s="1"/>
  <c r="B2641" i="9"/>
  <c r="D2640" i="9"/>
  <c r="B2641" i="8"/>
  <c r="C2642" i="8"/>
  <c r="E2640" i="9"/>
  <c r="D2641" i="9" l="1"/>
  <c r="E2641" i="9"/>
  <c r="A2643" i="9"/>
  <c r="C2642" i="9"/>
  <c r="F2642" i="9" s="1"/>
  <c r="B2642" i="9"/>
  <c r="B2642" i="8"/>
  <c r="C2643" i="8"/>
  <c r="B834" i="8"/>
  <c r="C833" i="8"/>
  <c r="C2643" i="9" l="1"/>
  <c r="F2643" i="9" s="1"/>
  <c r="B2643" i="9"/>
  <c r="A2644" i="9"/>
  <c r="E2642" i="9"/>
  <c r="C832" i="8"/>
  <c r="B833" i="8"/>
  <c r="D2642" i="9"/>
  <c r="B2643" i="8"/>
  <c r="C2644" i="8"/>
  <c r="C831" i="8" l="1"/>
  <c r="B832" i="8"/>
  <c r="B2644" i="9"/>
  <c r="A2645" i="9"/>
  <c r="C2644" i="9"/>
  <c r="F2644" i="9" s="1"/>
  <c r="C2645" i="8"/>
  <c r="B2644" i="8"/>
  <c r="E2643" i="9"/>
  <c r="D2643" i="9"/>
  <c r="B2645" i="8" l="1"/>
  <c r="C2646" i="8"/>
  <c r="D2644" i="9"/>
  <c r="A2646" i="9"/>
  <c r="C2645" i="9"/>
  <c r="F2645" i="9" s="1"/>
  <c r="B2645" i="9"/>
  <c r="E2644" i="9"/>
  <c r="B831" i="8"/>
  <c r="C830" i="8"/>
  <c r="B830" i="8" l="1"/>
  <c r="C829" i="8"/>
  <c r="D2645" i="9"/>
  <c r="E2645" i="9"/>
  <c r="A2647" i="9"/>
  <c r="C2646" i="9"/>
  <c r="F2646" i="9" s="1"/>
  <c r="B2646" i="9"/>
  <c r="B2646" i="8"/>
  <c r="C2647" i="8"/>
  <c r="B2647" i="8" l="1"/>
  <c r="C2648" i="8"/>
  <c r="D2646" i="9"/>
  <c r="C2647" i="9"/>
  <c r="F2647" i="9" s="1"/>
  <c r="A2648" i="9"/>
  <c r="B2647" i="9"/>
  <c r="E2646" i="9"/>
  <c r="C828" i="8"/>
  <c r="B829" i="8"/>
  <c r="B2648" i="9" l="1"/>
  <c r="A2649" i="9"/>
  <c r="C2648" i="9"/>
  <c r="F2648" i="9" s="1"/>
  <c r="E2647" i="9"/>
  <c r="D2647" i="9"/>
  <c r="C827" i="8"/>
  <c r="B828" i="8"/>
  <c r="C2649" i="8"/>
  <c r="B2648" i="8"/>
  <c r="B827" i="8" l="1"/>
  <c r="C826" i="8"/>
  <c r="A2650" i="9"/>
  <c r="C2649" i="9"/>
  <c r="F2649" i="9" s="1"/>
  <c r="B2649" i="9"/>
  <c r="E2648" i="9"/>
  <c r="B2649" i="8"/>
  <c r="C2650" i="8"/>
  <c r="D2648" i="9"/>
  <c r="D2649" i="9" l="1"/>
  <c r="E2649" i="9"/>
  <c r="A2651" i="9"/>
  <c r="C2650" i="9"/>
  <c r="F2650" i="9" s="1"/>
  <c r="B2650" i="9"/>
  <c r="B2650" i="8"/>
  <c r="C2651" i="8"/>
  <c r="B826" i="8"/>
  <c r="C825" i="8"/>
  <c r="B2651" i="8" l="1"/>
  <c r="C2652" i="8"/>
  <c r="D2650" i="9"/>
  <c r="C2651" i="9"/>
  <c r="F2651" i="9" s="1"/>
  <c r="A2652" i="9"/>
  <c r="B2651" i="9"/>
  <c r="C824" i="8"/>
  <c r="B825" i="8"/>
  <c r="E2650" i="9"/>
  <c r="B2652" i="9" l="1"/>
  <c r="A2653" i="9"/>
  <c r="C2652" i="9"/>
  <c r="F2652" i="9" s="1"/>
  <c r="E2651" i="9"/>
  <c r="D2651" i="9"/>
  <c r="C2653" i="8"/>
  <c r="B2652" i="8"/>
  <c r="B824" i="8"/>
  <c r="C823" i="8"/>
  <c r="C2654" i="8" l="1"/>
  <c r="B2653" i="8"/>
  <c r="D2652" i="9"/>
  <c r="B823" i="8"/>
  <c r="C822" i="8"/>
  <c r="A2654" i="9"/>
  <c r="C2653" i="9"/>
  <c r="F2653" i="9" s="1"/>
  <c r="B2653" i="9"/>
  <c r="E2652" i="9"/>
  <c r="E2653" i="9" l="1"/>
  <c r="A2655" i="9"/>
  <c r="C2654" i="9"/>
  <c r="F2654" i="9" s="1"/>
  <c r="B2654" i="9"/>
  <c r="B822" i="8"/>
  <c r="C821" i="8"/>
  <c r="D2653" i="9"/>
  <c r="B2654" i="8"/>
  <c r="C2655" i="8"/>
  <c r="C820" i="8" l="1"/>
  <c r="B821" i="8"/>
  <c r="E2654" i="9"/>
  <c r="B2655" i="8"/>
  <c r="C2656" i="8"/>
  <c r="C2655" i="9"/>
  <c r="F2655" i="9" s="1"/>
  <c r="A2656" i="9"/>
  <c r="B2655" i="9"/>
  <c r="D2654" i="9"/>
  <c r="E2655" i="9" l="1"/>
  <c r="D2655" i="9"/>
  <c r="C2657" i="8"/>
  <c r="B2656" i="8"/>
  <c r="B2656" i="9"/>
  <c r="A2657" i="9"/>
  <c r="C2656" i="9"/>
  <c r="F2656" i="9" s="1"/>
  <c r="B820" i="8"/>
  <c r="C819" i="8"/>
  <c r="A2658" i="9" l="1"/>
  <c r="C2657" i="9"/>
  <c r="F2657" i="9" s="1"/>
  <c r="B2657" i="9"/>
  <c r="E2656" i="9"/>
  <c r="B819" i="8"/>
  <c r="C818" i="8"/>
  <c r="C2658" i="8"/>
  <c r="B2657" i="8"/>
  <c r="D2656" i="9"/>
  <c r="D2657" i="9" l="1"/>
  <c r="E2657" i="9"/>
  <c r="B818" i="8"/>
  <c r="C817" i="8"/>
  <c r="B2658" i="8"/>
  <c r="C2659" i="8"/>
  <c r="A2659" i="9"/>
  <c r="C2658" i="9"/>
  <c r="F2658" i="9" s="1"/>
  <c r="B2658" i="9"/>
  <c r="D2658" i="9" l="1"/>
  <c r="C2659" i="9"/>
  <c r="F2659" i="9" s="1"/>
  <c r="A2660" i="9"/>
  <c r="B2659" i="9"/>
  <c r="B2659" i="8"/>
  <c r="C2660" i="8"/>
  <c r="C816" i="8"/>
  <c r="B817" i="8"/>
  <c r="E2658" i="9"/>
  <c r="C2661" i="8" l="1"/>
  <c r="B2660" i="8"/>
  <c r="B2660" i="9"/>
  <c r="C2660" i="9"/>
  <c r="F2660" i="9" s="1"/>
  <c r="A2661" i="9"/>
  <c r="E2659" i="9"/>
  <c r="D2659" i="9"/>
  <c r="B816" i="8"/>
  <c r="C815" i="8"/>
  <c r="A2662" i="9" l="1"/>
  <c r="C2661" i="9"/>
  <c r="F2661" i="9" s="1"/>
  <c r="B2661" i="9"/>
  <c r="E2660" i="9"/>
  <c r="D2660" i="9"/>
  <c r="B815" i="8"/>
  <c r="C814" i="8"/>
  <c r="C2662" i="8"/>
  <c r="B2661" i="8"/>
  <c r="D2661" i="9" l="1"/>
  <c r="E2661" i="9"/>
  <c r="B2662" i="8"/>
  <c r="C2663" i="8"/>
  <c r="B814" i="8"/>
  <c r="C813" i="8"/>
  <c r="A2663" i="9"/>
  <c r="C2662" i="9"/>
  <c r="F2662" i="9" s="1"/>
  <c r="B2662" i="9"/>
  <c r="D2662" i="9" l="1"/>
  <c r="C2663" i="9"/>
  <c r="F2663" i="9" s="1"/>
  <c r="A2664" i="9"/>
  <c r="B2663" i="9"/>
  <c r="E2662" i="9"/>
  <c r="C812" i="8"/>
  <c r="B813" i="8"/>
  <c r="B2663" i="8"/>
  <c r="C2664" i="8"/>
  <c r="C2665" i="8" l="1"/>
  <c r="B2664" i="8"/>
  <c r="B812" i="8"/>
  <c r="C811" i="8"/>
  <c r="B2664" i="9"/>
  <c r="A2665" i="9"/>
  <c r="C2664" i="9"/>
  <c r="F2664" i="9" s="1"/>
  <c r="E2663" i="9"/>
  <c r="D2663" i="9"/>
  <c r="A2666" i="9" l="1"/>
  <c r="C2665" i="9"/>
  <c r="F2665" i="9" s="1"/>
  <c r="B2665" i="9"/>
  <c r="D2664" i="9"/>
  <c r="E2664" i="9"/>
  <c r="B811" i="8"/>
  <c r="C810" i="8"/>
  <c r="C2666" i="8"/>
  <c r="B2665" i="8"/>
  <c r="D2665" i="9" l="1"/>
  <c r="E2665" i="9"/>
  <c r="B2666" i="8"/>
  <c r="C2667" i="8"/>
  <c r="B810" i="8"/>
  <c r="C809" i="8"/>
  <c r="A2667" i="9"/>
  <c r="C2666" i="9"/>
  <c r="F2666" i="9" s="1"/>
  <c r="B2666" i="9"/>
  <c r="C2667" i="9" l="1"/>
  <c r="F2667" i="9" s="1"/>
  <c r="A2668" i="9"/>
  <c r="B2667" i="9"/>
  <c r="D2666" i="9"/>
  <c r="C808" i="8"/>
  <c r="B809" i="8"/>
  <c r="B2667" i="8"/>
  <c r="C2668" i="8"/>
  <c r="E2666" i="9"/>
  <c r="B2668" i="9" l="1"/>
  <c r="A2669" i="9"/>
  <c r="C2668" i="9"/>
  <c r="F2668" i="9" s="1"/>
  <c r="E2667" i="9"/>
  <c r="C807" i="8"/>
  <c r="B808" i="8"/>
  <c r="C2669" i="8"/>
  <c r="B2668" i="8"/>
  <c r="D2667" i="9"/>
  <c r="B2669" i="8" l="1"/>
  <c r="C2670" i="8"/>
  <c r="B807" i="8"/>
  <c r="C806" i="8"/>
  <c r="A2670" i="9"/>
  <c r="C2669" i="9"/>
  <c r="F2669" i="9" s="1"/>
  <c r="B2669" i="9"/>
  <c r="E2668" i="9"/>
  <c r="D2668" i="9"/>
  <c r="E2669" i="9" l="1"/>
  <c r="A2671" i="9"/>
  <c r="C2670" i="9"/>
  <c r="F2670" i="9" s="1"/>
  <c r="B2670" i="9"/>
  <c r="B806" i="8"/>
  <c r="C805" i="8"/>
  <c r="B2670" i="8"/>
  <c r="C2671" i="8"/>
  <c r="D2669" i="9"/>
  <c r="C804" i="8" l="1"/>
  <c r="B805" i="8"/>
  <c r="D2670" i="9"/>
  <c r="C2671" i="9"/>
  <c r="F2671" i="9" s="1"/>
  <c r="A2672" i="9"/>
  <c r="B2671" i="9"/>
  <c r="B2671" i="8"/>
  <c r="C2672" i="8"/>
  <c r="E2670" i="9"/>
  <c r="B2672" i="9" l="1"/>
  <c r="A2673" i="9"/>
  <c r="C2672" i="9"/>
  <c r="F2672" i="9" s="1"/>
  <c r="E2671" i="9"/>
  <c r="D2671" i="9"/>
  <c r="C2673" i="8"/>
  <c r="B2672" i="8"/>
  <c r="C803" i="8"/>
  <c r="B804" i="8"/>
  <c r="B2673" i="8" l="1"/>
  <c r="C2674" i="8"/>
  <c r="A2674" i="9"/>
  <c r="C2673" i="9"/>
  <c r="F2673" i="9" s="1"/>
  <c r="B2673" i="9"/>
  <c r="E2672" i="9"/>
  <c r="B803" i="8"/>
  <c r="C802" i="8"/>
  <c r="D2672" i="9"/>
  <c r="D2673" i="9" l="1"/>
  <c r="E2673" i="9"/>
  <c r="C2674" i="9"/>
  <c r="F2674" i="9" s="1"/>
  <c r="A2675" i="9"/>
  <c r="B2674" i="9"/>
  <c r="B802" i="8"/>
  <c r="C801" i="8"/>
  <c r="B2674" i="8"/>
  <c r="C2675" i="8"/>
  <c r="C800" i="8" l="1"/>
  <c r="B801" i="8"/>
  <c r="C2675" i="9"/>
  <c r="F2675" i="9" s="1"/>
  <c r="A2676" i="9"/>
  <c r="B2675" i="9"/>
  <c r="D2674" i="9"/>
  <c r="C2676" i="8"/>
  <c r="B2675" i="8"/>
  <c r="E2674" i="9"/>
  <c r="B2676" i="9" l="1"/>
  <c r="A2677" i="9"/>
  <c r="C2676" i="9"/>
  <c r="F2676" i="9" s="1"/>
  <c r="E2675" i="9"/>
  <c r="D2675" i="9"/>
  <c r="C2677" i="8"/>
  <c r="B2676" i="8"/>
  <c r="C799" i="8"/>
  <c r="B800" i="8"/>
  <c r="C2678" i="8" l="1"/>
  <c r="B2677" i="8"/>
  <c r="A2678" i="9"/>
  <c r="C2677" i="9"/>
  <c r="F2677" i="9" s="1"/>
  <c r="B2677" i="9"/>
  <c r="D2676" i="9"/>
  <c r="B799" i="8"/>
  <c r="C798" i="8"/>
  <c r="E2676" i="9"/>
  <c r="D2677" i="9" l="1"/>
  <c r="E2677" i="9"/>
  <c r="C2678" i="9"/>
  <c r="F2678" i="9" s="1"/>
  <c r="A2679" i="9"/>
  <c r="B2678" i="9"/>
  <c r="C797" i="8"/>
  <c r="B798" i="8"/>
  <c r="B2678" i="8"/>
  <c r="C2679" i="8"/>
  <c r="C2680" i="8" l="1"/>
  <c r="B2679" i="8"/>
  <c r="C796" i="8"/>
  <c r="B797" i="8"/>
  <c r="E2678" i="9"/>
  <c r="C2679" i="9"/>
  <c r="F2679" i="9" s="1"/>
  <c r="A2680" i="9"/>
  <c r="B2679" i="9"/>
  <c r="D2678" i="9"/>
  <c r="E2679" i="9" l="1"/>
  <c r="C795" i="8"/>
  <c r="B796" i="8"/>
  <c r="D2679" i="9"/>
  <c r="A2681" i="9"/>
  <c r="C2680" i="9"/>
  <c r="F2680" i="9" s="1"/>
  <c r="B2680" i="9"/>
  <c r="C2681" i="8"/>
  <c r="B2680" i="8"/>
  <c r="A2682" i="9" l="1"/>
  <c r="C2681" i="9"/>
  <c r="F2681" i="9" s="1"/>
  <c r="B2681" i="9"/>
  <c r="E2680" i="9"/>
  <c r="D2680" i="9"/>
  <c r="B2681" i="8"/>
  <c r="C2682" i="8"/>
  <c r="C794" i="8"/>
  <c r="B795" i="8"/>
  <c r="E2681" i="9" l="1"/>
  <c r="B2682" i="9"/>
  <c r="A2683" i="9"/>
  <c r="C2682" i="9"/>
  <c r="F2682" i="9" s="1"/>
  <c r="C793" i="8"/>
  <c r="B794" i="8"/>
  <c r="B2682" i="8"/>
  <c r="C2683" i="8"/>
  <c r="D2681" i="9"/>
  <c r="C792" i="8" l="1"/>
  <c r="B793" i="8"/>
  <c r="D2682" i="9"/>
  <c r="C2683" i="9"/>
  <c r="F2683" i="9" s="1"/>
  <c r="B2683" i="9"/>
  <c r="A2684" i="9"/>
  <c r="E2682" i="9"/>
  <c r="B2683" i="8"/>
  <c r="C2684" i="8"/>
  <c r="C2684" i="9" l="1"/>
  <c r="F2684" i="9" s="1"/>
  <c r="B2684" i="9"/>
  <c r="A2685" i="9"/>
  <c r="D2683" i="9"/>
  <c r="E2683" i="9"/>
  <c r="B2684" i="8"/>
  <c r="C2685" i="8"/>
  <c r="B792" i="8"/>
  <c r="C791" i="8"/>
  <c r="A2686" i="9" l="1"/>
  <c r="C2685" i="9"/>
  <c r="F2685" i="9" s="1"/>
  <c r="B2685" i="9"/>
  <c r="E2684" i="9"/>
  <c r="C2686" i="8"/>
  <c r="B2685" i="8"/>
  <c r="B791" i="8"/>
  <c r="C790" i="8"/>
  <c r="D2684" i="9"/>
  <c r="B2686" i="8" l="1"/>
  <c r="C2687" i="8"/>
  <c r="E2685" i="9"/>
  <c r="B790" i="8"/>
  <c r="C789" i="8"/>
  <c r="A2687" i="9"/>
  <c r="C2686" i="9"/>
  <c r="F2686" i="9" s="1"/>
  <c r="B2686" i="9"/>
  <c r="D2685" i="9"/>
  <c r="A2688" i="9" l="1"/>
  <c r="C2687" i="9"/>
  <c r="F2687" i="9" s="1"/>
  <c r="B2687" i="9"/>
  <c r="D2686" i="9"/>
  <c r="B789" i="8"/>
  <c r="C788" i="8"/>
  <c r="B2687" i="8"/>
  <c r="C2688" i="8"/>
  <c r="E2686" i="9"/>
  <c r="C787" i="8" l="1"/>
  <c r="B788" i="8"/>
  <c r="E2687" i="9"/>
  <c r="B2688" i="8"/>
  <c r="C2689" i="8"/>
  <c r="C2688" i="9"/>
  <c r="F2688" i="9" s="1"/>
  <c r="B2688" i="9"/>
  <c r="A2689" i="9"/>
  <c r="D2687" i="9"/>
  <c r="C2690" i="8" l="1"/>
  <c r="B2689" i="8"/>
  <c r="D2688" i="9"/>
  <c r="A2690" i="9"/>
  <c r="C2689" i="9"/>
  <c r="F2689" i="9" s="1"/>
  <c r="B2689" i="9"/>
  <c r="E2688" i="9"/>
  <c r="B787" i="8"/>
  <c r="C786" i="8"/>
  <c r="D2689" i="9" l="1"/>
  <c r="A2691" i="9"/>
  <c r="C2690" i="9"/>
  <c r="F2690" i="9" s="1"/>
  <c r="B2690" i="9"/>
  <c r="E2689" i="9"/>
  <c r="B786" i="8"/>
  <c r="C785" i="8"/>
  <c r="B2690" i="8"/>
  <c r="C2691" i="8"/>
  <c r="B785" i="8" l="1"/>
  <c r="C784" i="8"/>
  <c r="E2690" i="9"/>
  <c r="B2691" i="8"/>
  <c r="C2692" i="8"/>
  <c r="A2692" i="9"/>
  <c r="C2691" i="9"/>
  <c r="F2691" i="9" s="1"/>
  <c r="B2691" i="9"/>
  <c r="D2690" i="9"/>
  <c r="D2691" i="9" l="1"/>
  <c r="B2692" i="8"/>
  <c r="C2693" i="8"/>
  <c r="C783" i="8"/>
  <c r="B784" i="8"/>
  <c r="C2692" i="9"/>
  <c r="F2692" i="9" s="1"/>
  <c r="B2692" i="9"/>
  <c r="A2693" i="9"/>
  <c r="E2691" i="9"/>
  <c r="D2692" i="9" l="1"/>
  <c r="B783" i="8"/>
  <c r="C782" i="8"/>
  <c r="C2694" i="8"/>
  <c r="B2693" i="8"/>
  <c r="E2692" i="9"/>
  <c r="A2694" i="9"/>
  <c r="C2693" i="9"/>
  <c r="F2693" i="9" s="1"/>
  <c r="B2693" i="9"/>
  <c r="A2695" i="9" l="1"/>
  <c r="C2694" i="9"/>
  <c r="F2694" i="9" s="1"/>
  <c r="B2694" i="9"/>
  <c r="B2694" i="8"/>
  <c r="C2695" i="8"/>
  <c r="B782" i="8"/>
  <c r="C781" i="8"/>
  <c r="E2693" i="9"/>
  <c r="D2693" i="9"/>
  <c r="B2695" i="8" l="1"/>
  <c r="C2696" i="8"/>
  <c r="D2694" i="9"/>
  <c r="A2696" i="9"/>
  <c r="C2695" i="9"/>
  <c r="F2695" i="9" s="1"/>
  <c r="B2695" i="9"/>
  <c r="B781" i="8"/>
  <c r="C780" i="8"/>
  <c r="E2694" i="9"/>
  <c r="E2695" i="9" l="1"/>
  <c r="C2696" i="9"/>
  <c r="F2696" i="9" s="1"/>
  <c r="B2696" i="9"/>
  <c r="A2697" i="9"/>
  <c r="D2695" i="9"/>
  <c r="C779" i="8"/>
  <c r="B780" i="8"/>
  <c r="B2696" i="8"/>
  <c r="C2697" i="8"/>
  <c r="B779" i="8" l="1"/>
  <c r="C778" i="8"/>
  <c r="A2698" i="9"/>
  <c r="C2697" i="9"/>
  <c r="F2697" i="9" s="1"/>
  <c r="B2697" i="9"/>
  <c r="D2696" i="9"/>
  <c r="C2698" i="8"/>
  <c r="B2697" i="8"/>
  <c r="E2696" i="9"/>
  <c r="E2697" i="9" l="1"/>
  <c r="A2699" i="9"/>
  <c r="C2698" i="9"/>
  <c r="F2698" i="9" s="1"/>
  <c r="B2698" i="9"/>
  <c r="D2697" i="9"/>
  <c r="B778" i="8"/>
  <c r="C777" i="8"/>
  <c r="B2698" i="8"/>
  <c r="C2699" i="8"/>
  <c r="D2698" i="9" l="1"/>
  <c r="B2699" i="8"/>
  <c r="C2700" i="8"/>
  <c r="A2700" i="9"/>
  <c r="C2699" i="9"/>
  <c r="F2699" i="9" s="1"/>
  <c r="B2699" i="9"/>
  <c r="E2698" i="9"/>
  <c r="B777" i="8"/>
  <c r="C776" i="8"/>
  <c r="E2699" i="9" l="1"/>
  <c r="C2700" i="9"/>
  <c r="F2700" i="9" s="1"/>
  <c r="B2700" i="9"/>
  <c r="A2701" i="9"/>
  <c r="D2699" i="9"/>
  <c r="C775" i="8"/>
  <c r="B776" i="8"/>
  <c r="B2700" i="8"/>
  <c r="C2701" i="8"/>
  <c r="B775" i="8" l="1"/>
  <c r="C774" i="8"/>
  <c r="D2700" i="9"/>
  <c r="A2702" i="9"/>
  <c r="C2701" i="9"/>
  <c r="F2701" i="9" s="1"/>
  <c r="B2701" i="9"/>
  <c r="C2702" i="8"/>
  <c r="B2701" i="8"/>
  <c r="E2700" i="9"/>
  <c r="B2702" i="8" l="1"/>
  <c r="C2703" i="8"/>
  <c r="D2701" i="9"/>
  <c r="A2703" i="9"/>
  <c r="C2702" i="9"/>
  <c r="F2702" i="9" s="1"/>
  <c r="B2702" i="9"/>
  <c r="E2701" i="9"/>
  <c r="B774" i="8"/>
  <c r="C773" i="8"/>
  <c r="E2702" i="9" l="1"/>
  <c r="B773" i="8"/>
  <c r="C772" i="8"/>
  <c r="A2704" i="9"/>
  <c r="C2703" i="9"/>
  <c r="F2703" i="9" s="1"/>
  <c r="B2703" i="9"/>
  <c r="D2702" i="9"/>
  <c r="B2703" i="8"/>
  <c r="C2704" i="8"/>
  <c r="C2704" i="9" l="1"/>
  <c r="F2704" i="9" s="1"/>
  <c r="B2704" i="9"/>
  <c r="A2705" i="9"/>
  <c r="D2703" i="9"/>
  <c r="E2703" i="9"/>
  <c r="B2704" i="8"/>
  <c r="C2705" i="8"/>
  <c r="C771" i="8"/>
  <c r="B772" i="8"/>
  <c r="C2706" i="8" l="1"/>
  <c r="B2705" i="8"/>
  <c r="A2706" i="9"/>
  <c r="C2705" i="9"/>
  <c r="F2705" i="9" s="1"/>
  <c r="B2705" i="9"/>
  <c r="D2704" i="9"/>
  <c r="B771" i="8"/>
  <c r="C770" i="8"/>
  <c r="E2704" i="9"/>
  <c r="A2707" i="9" l="1"/>
  <c r="C2706" i="9"/>
  <c r="F2706" i="9" s="1"/>
  <c r="B2706" i="9"/>
  <c r="D2705" i="9"/>
  <c r="E2705" i="9"/>
  <c r="B770" i="8"/>
  <c r="C769" i="8"/>
  <c r="B2706" i="8"/>
  <c r="C2707" i="8"/>
  <c r="E2706" i="9" l="1"/>
  <c r="B2707" i="8"/>
  <c r="C2708" i="8"/>
  <c r="A2708" i="9"/>
  <c r="C2707" i="9"/>
  <c r="F2707" i="9" s="1"/>
  <c r="B2707" i="9"/>
  <c r="B769" i="8"/>
  <c r="C768" i="8"/>
  <c r="D2706" i="9"/>
  <c r="D2707" i="9" l="1"/>
  <c r="C2708" i="9"/>
  <c r="F2708" i="9" s="1"/>
  <c r="B2708" i="9"/>
  <c r="A2709" i="9"/>
  <c r="E2707" i="9"/>
  <c r="B2708" i="8"/>
  <c r="C2709" i="8"/>
  <c r="C767" i="8"/>
  <c r="B768" i="8"/>
  <c r="A2710" i="9" l="1"/>
  <c r="C2709" i="9"/>
  <c r="F2709" i="9" s="1"/>
  <c r="B2709" i="9"/>
  <c r="D2708" i="9"/>
  <c r="E2708" i="9"/>
  <c r="B767" i="8"/>
  <c r="C766" i="8"/>
  <c r="C2710" i="8"/>
  <c r="B2709" i="8"/>
  <c r="E2709" i="9" l="1"/>
  <c r="A2711" i="9"/>
  <c r="C2710" i="9"/>
  <c r="F2710" i="9" s="1"/>
  <c r="B2710" i="9"/>
  <c r="B2710" i="8"/>
  <c r="C2711" i="8"/>
  <c r="B766" i="8"/>
  <c r="C765" i="8"/>
  <c r="D2709" i="9"/>
  <c r="B2711" i="8" l="1"/>
  <c r="C2712" i="8"/>
  <c r="E2710" i="9"/>
  <c r="A2712" i="9"/>
  <c r="C2711" i="9"/>
  <c r="F2711" i="9" s="1"/>
  <c r="B2711" i="9"/>
  <c r="B765" i="8"/>
  <c r="C764" i="8"/>
  <c r="D2710" i="9"/>
  <c r="C2712" i="9" l="1"/>
  <c r="F2712" i="9" s="1"/>
  <c r="B2712" i="9"/>
  <c r="A2713" i="9"/>
  <c r="E2711" i="9"/>
  <c r="D2711" i="9"/>
  <c r="C763" i="8"/>
  <c r="B764" i="8"/>
  <c r="B2712" i="8"/>
  <c r="C2713" i="8"/>
  <c r="A2714" i="9" l="1"/>
  <c r="C2713" i="9"/>
  <c r="F2713" i="9" s="1"/>
  <c r="B2713" i="9"/>
  <c r="C2714" i="8"/>
  <c r="B2713" i="8"/>
  <c r="B763" i="8"/>
  <c r="C762" i="8"/>
  <c r="D2712" i="9"/>
  <c r="E2712" i="9"/>
  <c r="B2714" i="8" l="1"/>
  <c r="C2715" i="8"/>
  <c r="E2713" i="9"/>
  <c r="A2715" i="9"/>
  <c r="C2714" i="9"/>
  <c r="F2714" i="9" s="1"/>
  <c r="B2714" i="9"/>
  <c r="B762" i="8"/>
  <c r="C761" i="8"/>
  <c r="D2713" i="9"/>
  <c r="A2716" i="9" l="1"/>
  <c r="C2715" i="9"/>
  <c r="F2715" i="9" s="1"/>
  <c r="B2715" i="9"/>
  <c r="E2714" i="9"/>
  <c r="D2714" i="9"/>
  <c r="B761" i="8"/>
  <c r="C760" i="8"/>
  <c r="B2715" i="8"/>
  <c r="C2716" i="8"/>
  <c r="D2715" i="9" l="1"/>
  <c r="B2716" i="8"/>
  <c r="C2717" i="8"/>
  <c r="C2716" i="9"/>
  <c r="F2716" i="9" s="1"/>
  <c r="B2716" i="9"/>
  <c r="A2717" i="9"/>
  <c r="C759" i="8"/>
  <c r="B760" i="8"/>
  <c r="E2715" i="9"/>
  <c r="D2716" i="9" l="1"/>
  <c r="E2716" i="9"/>
  <c r="C2718" i="8"/>
  <c r="B2717" i="8"/>
  <c r="A2718" i="9"/>
  <c r="C2717" i="9"/>
  <c r="F2717" i="9" s="1"/>
  <c r="B2717" i="9"/>
  <c r="B759" i="8"/>
  <c r="C758" i="8"/>
  <c r="D2717" i="9" l="1"/>
  <c r="A2719" i="9"/>
  <c r="C2718" i="9"/>
  <c r="F2718" i="9" s="1"/>
  <c r="B2718" i="9"/>
  <c r="E2717" i="9"/>
  <c r="B758" i="8"/>
  <c r="C757" i="8"/>
  <c r="B2718" i="8"/>
  <c r="C2719" i="8"/>
  <c r="E2718" i="9" l="1"/>
  <c r="B2719" i="8"/>
  <c r="C2720" i="8"/>
  <c r="A2720" i="9"/>
  <c r="C2719" i="9"/>
  <c r="F2719" i="9" s="1"/>
  <c r="B2719" i="9"/>
  <c r="D2718" i="9"/>
  <c r="B757" i="8"/>
  <c r="C756" i="8"/>
  <c r="D2719" i="9" l="1"/>
  <c r="C2720" i="9"/>
  <c r="F2720" i="9" s="1"/>
  <c r="B2720" i="9"/>
  <c r="A2721" i="9"/>
  <c r="E2719" i="9"/>
  <c r="C755" i="8"/>
  <c r="B756" i="8"/>
  <c r="B2720" i="8"/>
  <c r="C2721" i="8"/>
  <c r="B755" i="8" l="1"/>
  <c r="C754" i="8"/>
  <c r="A2722" i="9"/>
  <c r="C2721" i="9"/>
  <c r="F2721" i="9" s="1"/>
  <c r="B2721" i="9"/>
  <c r="D2720" i="9"/>
  <c r="C2722" i="8"/>
  <c r="B2721" i="8"/>
  <c r="E2720" i="9"/>
  <c r="A2723" i="9" l="1"/>
  <c r="C2722" i="9"/>
  <c r="F2722" i="9" s="1"/>
  <c r="B2722" i="9"/>
  <c r="D2721" i="9"/>
  <c r="B754" i="8"/>
  <c r="C753" i="8"/>
  <c r="E2721" i="9"/>
  <c r="B2722" i="8"/>
  <c r="C2723" i="8"/>
  <c r="B753" i="8" l="1"/>
  <c r="C752" i="8"/>
  <c r="E2722" i="9"/>
  <c r="A2724" i="9"/>
  <c r="C2723" i="9"/>
  <c r="F2723" i="9" s="1"/>
  <c r="B2723" i="9"/>
  <c r="B2723" i="8"/>
  <c r="C2724" i="8"/>
  <c r="D2722" i="9"/>
  <c r="C2724" i="9" l="1"/>
  <c r="F2724" i="9" s="1"/>
  <c r="B2724" i="9"/>
  <c r="A2725" i="9"/>
  <c r="E2723" i="9"/>
  <c r="D2723" i="9"/>
  <c r="B2724" i="8"/>
  <c r="C2725" i="8"/>
  <c r="C751" i="8"/>
  <c r="B752" i="8"/>
  <c r="C2726" i="8" l="1"/>
  <c r="B2725" i="8"/>
  <c r="A2726" i="9"/>
  <c r="C2725" i="9"/>
  <c r="F2725" i="9" s="1"/>
  <c r="B2725" i="9"/>
  <c r="D2724" i="9"/>
  <c r="B751" i="8"/>
  <c r="C750" i="8"/>
  <c r="E2724" i="9"/>
  <c r="E2725" i="9" l="1"/>
  <c r="A2727" i="9"/>
  <c r="C2726" i="9"/>
  <c r="F2726" i="9" s="1"/>
  <c r="B2726" i="9"/>
  <c r="D2725" i="9"/>
  <c r="B750" i="8"/>
  <c r="C749" i="8"/>
  <c r="B2726" i="8"/>
  <c r="C2727" i="8"/>
  <c r="E2726" i="9" l="1"/>
  <c r="B2727" i="8"/>
  <c r="C2728" i="8"/>
  <c r="A2728" i="9"/>
  <c r="C2727" i="9"/>
  <c r="F2727" i="9" s="1"/>
  <c r="B2727" i="9"/>
  <c r="D2726" i="9"/>
  <c r="B749" i="8"/>
  <c r="C748" i="8"/>
  <c r="D2727" i="9" l="1"/>
  <c r="C2728" i="9"/>
  <c r="F2728" i="9" s="1"/>
  <c r="B2728" i="9"/>
  <c r="A2729" i="9"/>
  <c r="E2727" i="9"/>
  <c r="C747" i="8"/>
  <c r="B748" i="8"/>
  <c r="B2728" i="8"/>
  <c r="C2729" i="8"/>
  <c r="A2730" i="9" l="1"/>
  <c r="C2729" i="9"/>
  <c r="F2729" i="9" s="1"/>
  <c r="B2729" i="9"/>
  <c r="B747" i="8"/>
  <c r="C746" i="8"/>
  <c r="D2728" i="9"/>
  <c r="C2730" i="8"/>
  <c r="B2729" i="8"/>
  <c r="E2728" i="9"/>
  <c r="B746" i="8" l="1"/>
  <c r="C745" i="8"/>
  <c r="D2729" i="9"/>
  <c r="A2731" i="9"/>
  <c r="C2730" i="9"/>
  <c r="F2730" i="9" s="1"/>
  <c r="B2730" i="9"/>
  <c r="B2730" i="8"/>
  <c r="C2731" i="8"/>
  <c r="E2729" i="9"/>
  <c r="E2730" i="9" l="1"/>
  <c r="A2732" i="9"/>
  <c r="C2731" i="9"/>
  <c r="F2731" i="9" s="1"/>
  <c r="B2731" i="9"/>
  <c r="D2730" i="9"/>
  <c r="B2731" i="8"/>
  <c r="C2732" i="8"/>
  <c r="B745" i="8"/>
  <c r="C744" i="8"/>
  <c r="B2732" i="8" l="1"/>
  <c r="C2733" i="8"/>
  <c r="E2731" i="9"/>
  <c r="C743" i="8"/>
  <c r="B744" i="8"/>
  <c r="C2732" i="9"/>
  <c r="F2732" i="9" s="1"/>
  <c r="B2732" i="9"/>
  <c r="A2733" i="9"/>
  <c r="D2731" i="9"/>
  <c r="E2732" i="9" l="1"/>
  <c r="A2734" i="9"/>
  <c r="C2733" i="9"/>
  <c r="F2733" i="9" s="1"/>
  <c r="B2733" i="9"/>
  <c r="C2734" i="8"/>
  <c r="B2733" i="8"/>
  <c r="B743" i="8"/>
  <c r="C742" i="8"/>
  <c r="D2732" i="9"/>
  <c r="B2734" i="8" l="1"/>
  <c r="C2735" i="8"/>
  <c r="D2733" i="9"/>
  <c r="A2735" i="9"/>
  <c r="C2734" i="9"/>
  <c r="F2734" i="9" s="1"/>
  <c r="B2734" i="9"/>
  <c r="B742" i="8"/>
  <c r="C741" i="8"/>
  <c r="E2733" i="9"/>
  <c r="E2734" i="9" l="1"/>
  <c r="A2736" i="9"/>
  <c r="C2735" i="9"/>
  <c r="F2735" i="9" s="1"/>
  <c r="B2735" i="9"/>
  <c r="D2734" i="9"/>
  <c r="B741" i="8"/>
  <c r="C740" i="8"/>
  <c r="B2735" i="8"/>
  <c r="C2736" i="8"/>
  <c r="D2735" i="9" l="1"/>
  <c r="B2736" i="8"/>
  <c r="C2737" i="8"/>
  <c r="C2736" i="9"/>
  <c r="F2736" i="9" s="1"/>
  <c r="B2736" i="9"/>
  <c r="A2737" i="9"/>
  <c r="E2735" i="9"/>
  <c r="C739" i="8"/>
  <c r="B740" i="8"/>
  <c r="D2736" i="9" l="1"/>
  <c r="E2736" i="9"/>
  <c r="A2738" i="9"/>
  <c r="C2737" i="9"/>
  <c r="F2737" i="9" s="1"/>
  <c r="B2737" i="9"/>
  <c r="C2738" i="8"/>
  <c r="B2737" i="8"/>
  <c r="B739" i="8"/>
  <c r="C738" i="8"/>
  <c r="B2738" i="8" l="1"/>
  <c r="C2739" i="8"/>
  <c r="D2737" i="9"/>
  <c r="A2739" i="9"/>
  <c r="C2738" i="9"/>
  <c r="F2738" i="9" s="1"/>
  <c r="B2738" i="9"/>
  <c r="B738" i="8"/>
  <c r="C737" i="8"/>
  <c r="E2737" i="9"/>
  <c r="A2740" i="9" l="1"/>
  <c r="C2739" i="9"/>
  <c r="F2739" i="9" s="1"/>
  <c r="B2739" i="9"/>
  <c r="E2738" i="9"/>
  <c r="D2738" i="9"/>
  <c r="B2739" i="8"/>
  <c r="C2740" i="8"/>
  <c r="B737" i="8"/>
  <c r="C736" i="8"/>
  <c r="C2740" i="9" l="1"/>
  <c r="F2740" i="9" s="1"/>
  <c r="A2741" i="9"/>
  <c r="B2740" i="9"/>
  <c r="D2739" i="9"/>
  <c r="C735" i="8"/>
  <c r="B736" i="8"/>
  <c r="B2740" i="8"/>
  <c r="C2741" i="8"/>
  <c r="E2739" i="9"/>
  <c r="B735" i="8" l="1"/>
  <c r="C734" i="8"/>
  <c r="C2741" i="9"/>
  <c r="F2741" i="9" s="1"/>
  <c r="B2741" i="9"/>
  <c r="A2742" i="9"/>
  <c r="D2740" i="9"/>
  <c r="C2742" i="8"/>
  <c r="B2741" i="8"/>
  <c r="E2740" i="9"/>
  <c r="A2743" i="9" l="1"/>
  <c r="C2742" i="9"/>
  <c r="F2742" i="9" s="1"/>
  <c r="B2742" i="9"/>
  <c r="E2741" i="9"/>
  <c r="D2741" i="9"/>
  <c r="B734" i="8"/>
  <c r="C733" i="8"/>
  <c r="C2743" i="8"/>
  <c r="B2742" i="8"/>
  <c r="E2742" i="9" l="1"/>
  <c r="B2743" i="8"/>
  <c r="C2744" i="8"/>
  <c r="A2744" i="9"/>
  <c r="C2743" i="9"/>
  <c r="F2743" i="9" s="1"/>
  <c r="B2743" i="9"/>
  <c r="B733" i="8"/>
  <c r="C732" i="8"/>
  <c r="D2742" i="9"/>
  <c r="D2743" i="9" l="1"/>
  <c r="C2744" i="9"/>
  <c r="F2744" i="9" s="1"/>
  <c r="A2745" i="9"/>
  <c r="B2744" i="9"/>
  <c r="E2743" i="9"/>
  <c r="B2744" i="8"/>
  <c r="C2745" i="8"/>
  <c r="C731" i="8"/>
  <c r="B732" i="8"/>
  <c r="C2745" i="9" l="1"/>
  <c r="F2745" i="9" s="1"/>
  <c r="B2745" i="9"/>
  <c r="A2746" i="9"/>
  <c r="D2744" i="9"/>
  <c r="E2744" i="9"/>
  <c r="C730" i="8"/>
  <c r="B731" i="8"/>
  <c r="C2746" i="8"/>
  <c r="B2745" i="8"/>
  <c r="A2747" i="9" l="1"/>
  <c r="C2746" i="9"/>
  <c r="F2746" i="9" s="1"/>
  <c r="B2746" i="9"/>
  <c r="D2745" i="9"/>
  <c r="B730" i="8"/>
  <c r="C729" i="8"/>
  <c r="C2747" i="8"/>
  <c r="B2746" i="8"/>
  <c r="E2745" i="9"/>
  <c r="E2746" i="9" l="1"/>
  <c r="A2748" i="9"/>
  <c r="C2747" i="9"/>
  <c r="F2747" i="9" s="1"/>
  <c r="B2747" i="9"/>
  <c r="B729" i="8"/>
  <c r="C728" i="8"/>
  <c r="B2747" i="8"/>
  <c r="C2748" i="8"/>
  <c r="D2746" i="9"/>
  <c r="C727" i="8" l="1"/>
  <c r="B728" i="8"/>
  <c r="E2747" i="9"/>
  <c r="C2748" i="9"/>
  <c r="F2748" i="9" s="1"/>
  <c r="A2749" i="9"/>
  <c r="B2748" i="9"/>
  <c r="B2748" i="8"/>
  <c r="C2749" i="8"/>
  <c r="D2747" i="9"/>
  <c r="C2749" i="9" l="1"/>
  <c r="F2749" i="9" s="1"/>
  <c r="B2749" i="9"/>
  <c r="A2750" i="9"/>
  <c r="E2748" i="9"/>
  <c r="D2748" i="9"/>
  <c r="C2750" i="8"/>
  <c r="B2749" i="8"/>
  <c r="C726" i="8"/>
  <c r="B727" i="8"/>
  <c r="A2751" i="9" l="1"/>
  <c r="C2750" i="9"/>
  <c r="F2750" i="9" s="1"/>
  <c r="B2750" i="9"/>
  <c r="D2749" i="9"/>
  <c r="C2751" i="8"/>
  <c r="B2750" i="8"/>
  <c r="B726" i="8"/>
  <c r="C725" i="8"/>
  <c r="E2749" i="9"/>
  <c r="E2750" i="9" l="1"/>
  <c r="B725" i="8"/>
  <c r="C724" i="8"/>
  <c r="A2752" i="9"/>
  <c r="C2751" i="9"/>
  <c r="F2751" i="9" s="1"/>
  <c r="B2751" i="9"/>
  <c r="B2751" i="8"/>
  <c r="C2752" i="8"/>
  <c r="D2750" i="9"/>
  <c r="E2751" i="9" l="1"/>
  <c r="C2752" i="9"/>
  <c r="F2752" i="9" s="1"/>
  <c r="B2752" i="9"/>
  <c r="A2753" i="9"/>
  <c r="D2751" i="9"/>
  <c r="C723" i="8"/>
  <c r="B724" i="8"/>
  <c r="B2752" i="8"/>
  <c r="C2753" i="8"/>
  <c r="C722" i="8" l="1"/>
  <c r="B723" i="8"/>
  <c r="C2753" i="9"/>
  <c r="F2753" i="9" s="1"/>
  <c r="B2753" i="9"/>
  <c r="A2754" i="9"/>
  <c r="D2752" i="9"/>
  <c r="C2754" i="8"/>
  <c r="B2753" i="8"/>
  <c r="E2752" i="9"/>
  <c r="A2755" i="9" l="1"/>
  <c r="C2754" i="9"/>
  <c r="F2754" i="9" s="1"/>
  <c r="B2754" i="9"/>
  <c r="D2753" i="9"/>
  <c r="E2753" i="9"/>
  <c r="C2755" i="8"/>
  <c r="B2754" i="8"/>
  <c r="B722" i="8"/>
  <c r="C721" i="8"/>
  <c r="E2754" i="9" l="1"/>
  <c r="A2756" i="9"/>
  <c r="C2755" i="9"/>
  <c r="F2755" i="9" s="1"/>
  <c r="B2755" i="9"/>
  <c r="B2755" i="8"/>
  <c r="C2756" i="8"/>
  <c r="B721" i="8"/>
  <c r="C720" i="8"/>
  <c r="D2754" i="9"/>
  <c r="B2756" i="8" l="1"/>
  <c r="C2757" i="8"/>
  <c r="D2755" i="9"/>
  <c r="C2756" i="9"/>
  <c r="F2756" i="9" s="1"/>
  <c r="A2757" i="9"/>
  <c r="B2756" i="9"/>
  <c r="C719" i="8"/>
  <c r="B720" i="8"/>
  <c r="E2755" i="9"/>
  <c r="C2757" i="9" l="1"/>
  <c r="F2757" i="9" s="1"/>
  <c r="B2757" i="9"/>
  <c r="A2758" i="9"/>
  <c r="D2756" i="9"/>
  <c r="E2756" i="9"/>
  <c r="C2758" i="8"/>
  <c r="B2757" i="8"/>
  <c r="C718" i="8"/>
  <c r="B719" i="8"/>
  <c r="C2759" i="8" l="1"/>
  <c r="B2758" i="8"/>
  <c r="A2759" i="9"/>
  <c r="C2758" i="9"/>
  <c r="F2758" i="9" s="1"/>
  <c r="B2758" i="9"/>
  <c r="E2757" i="9"/>
  <c r="B718" i="8"/>
  <c r="C717" i="8"/>
  <c r="D2757" i="9"/>
  <c r="E2758" i="9" l="1"/>
  <c r="A2760" i="9"/>
  <c r="C2759" i="9"/>
  <c r="F2759" i="9" s="1"/>
  <c r="B2759" i="9"/>
  <c r="D2758" i="9"/>
  <c r="B717" i="8"/>
  <c r="C716" i="8"/>
  <c r="B2759" i="8"/>
  <c r="C2760" i="8"/>
  <c r="D2759" i="9" l="1"/>
  <c r="B2760" i="8"/>
  <c r="C2761" i="8"/>
  <c r="C2760" i="9"/>
  <c r="F2760" i="9" s="1"/>
  <c r="A2761" i="9"/>
  <c r="B2760" i="9"/>
  <c r="E2759" i="9"/>
  <c r="C715" i="8"/>
  <c r="B716" i="8"/>
  <c r="D2760" i="9" l="1"/>
  <c r="C2761" i="9"/>
  <c r="F2761" i="9" s="1"/>
  <c r="B2761" i="9"/>
  <c r="A2762" i="9"/>
  <c r="E2760" i="9"/>
  <c r="C2762" i="8"/>
  <c r="B2761" i="8"/>
  <c r="C714" i="8"/>
  <c r="B715" i="8"/>
  <c r="C2763" i="8" l="1"/>
  <c r="B2762" i="8"/>
  <c r="A2763" i="9"/>
  <c r="C2762" i="9"/>
  <c r="F2762" i="9" s="1"/>
  <c r="B2762" i="9"/>
  <c r="D2761" i="9"/>
  <c r="B714" i="8"/>
  <c r="C713" i="8"/>
  <c r="E2761" i="9"/>
  <c r="E2762" i="9" l="1"/>
  <c r="A2764" i="9"/>
  <c r="C2763" i="9"/>
  <c r="F2763" i="9" s="1"/>
  <c r="B2763" i="9"/>
  <c r="D2762" i="9"/>
  <c r="B713" i="8"/>
  <c r="C712" i="8"/>
  <c r="B2763" i="8"/>
  <c r="C2764" i="8"/>
  <c r="E2763" i="9" l="1"/>
  <c r="B2764" i="8"/>
  <c r="C2765" i="8"/>
  <c r="C2764" i="9"/>
  <c r="F2764" i="9" s="1"/>
  <c r="A2765" i="9"/>
  <c r="B2764" i="9"/>
  <c r="D2763" i="9"/>
  <c r="C711" i="8"/>
  <c r="B712" i="8"/>
  <c r="C2765" i="9" l="1"/>
  <c r="F2765" i="9" s="1"/>
  <c r="B2765" i="9"/>
  <c r="A2766" i="9"/>
  <c r="D2764" i="9"/>
  <c r="E2764" i="9"/>
  <c r="C2766" i="8"/>
  <c r="B2765" i="8"/>
  <c r="C710" i="8"/>
  <c r="B711" i="8"/>
  <c r="C2767" i="8" l="1"/>
  <c r="B2766" i="8"/>
  <c r="A2767" i="9"/>
  <c r="C2766" i="9"/>
  <c r="F2766" i="9" s="1"/>
  <c r="B2766" i="9"/>
  <c r="D2765" i="9"/>
  <c r="B710" i="8"/>
  <c r="C709" i="8"/>
  <c r="E2765" i="9"/>
  <c r="E2766" i="9" l="1"/>
  <c r="A2768" i="9"/>
  <c r="C2767" i="9"/>
  <c r="F2767" i="9" s="1"/>
  <c r="B2767" i="9"/>
  <c r="D2766" i="9"/>
  <c r="B709" i="8"/>
  <c r="C708" i="8"/>
  <c r="B2767" i="8"/>
  <c r="C2768" i="8"/>
  <c r="D2767" i="9" l="1"/>
  <c r="B2768" i="8"/>
  <c r="C2769" i="8"/>
  <c r="C2768" i="9"/>
  <c r="F2768" i="9" s="1"/>
  <c r="B2768" i="9"/>
  <c r="A2769" i="9"/>
  <c r="E2767" i="9"/>
  <c r="C707" i="8"/>
  <c r="B708" i="8"/>
  <c r="D2768" i="9" l="1"/>
  <c r="E2768" i="9"/>
  <c r="C2770" i="8"/>
  <c r="B2769" i="8"/>
  <c r="C2769" i="9"/>
  <c r="F2769" i="9" s="1"/>
  <c r="B2769" i="9"/>
  <c r="A2770" i="9"/>
  <c r="C706" i="8"/>
  <c r="B707" i="8"/>
  <c r="D2769" i="9" l="1"/>
  <c r="E2769" i="9"/>
  <c r="C2771" i="8"/>
  <c r="B2770" i="8"/>
  <c r="B706" i="8"/>
  <c r="C705" i="8"/>
  <c r="A2771" i="9"/>
  <c r="C2770" i="9"/>
  <c r="F2770" i="9" s="1"/>
  <c r="B2770" i="9"/>
  <c r="B705" i="8" l="1"/>
  <c r="C704" i="8"/>
  <c r="B2771" i="8"/>
  <c r="C2772" i="8"/>
  <c r="A2772" i="9"/>
  <c r="C2771" i="9"/>
  <c r="F2771" i="9" s="1"/>
  <c r="B2771" i="9"/>
  <c r="D2770" i="9"/>
  <c r="E2770" i="9"/>
  <c r="E2771" i="9" l="1"/>
  <c r="D2771" i="9"/>
  <c r="C2772" i="9"/>
  <c r="F2772" i="9" s="1"/>
  <c r="A2773" i="9"/>
  <c r="B2772" i="9"/>
  <c r="B2772" i="8"/>
  <c r="C2773" i="8"/>
  <c r="C703" i="8"/>
  <c r="B704" i="8"/>
  <c r="C2773" i="9" l="1"/>
  <c r="F2773" i="9" s="1"/>
  <c r="B2773" i="9"/>
  <c r="A2774" i="9"/>
  <c r="D2772" i="9"/>
  <c r="E2772" i="9"/>
  <c r="C702" i="8"/>
  <c r="B703" i="8"/>
  <c r="C2774" i="8"/>
  <c r="B2773" i="8"/>
  <c r="B702" i="8" l="1"/>
  <c r="C701" i="8"/>
  <c r="A2775" i="9"/>
  <c r="C2774" i="9"/>
  <c r="F2774" i="9" s="1"/>
  <c r="B2774" i="9"/>
  <c r="D2773" i="9"/>
  <c r="C2775" i="8"/>
  <c r="B2774" i="8"/>
  <c r="E2773" i="9"/>
  <c r="E2774" i="9" l="1"/>
  <c r="A2776" i="9"/>
  <c r="C2775" i="9"/>
  <c r="F2775" i="9" s="1"/>
  <c r="B2775" i="9"/>
  <c r="D2774" i="9"/>
  <c r="B701" i="8"/>
  <c r="C700" i="8"/>
  <c r="B2775" i="8"/>
  <c r="C2776" i="8"/>
  <c r="D2775" i="9" l="1"/>
  <c r="B2776" i="8"/>
  <c r="C2777" i="8"/>
  <c r="C2776" i="9"/>
  <c r="F2776" i="9" s="1"/>
  <c r="A2777" i="9"/>
  <c r="B2776" i="9"/>
  <c r="E2775" i="9"/>
  <c r="C699" i="8"/>
  <c r="B700" i="8"/>
  <c r="C2777" i="9" l="1"/>
  <c r="F2777" i="9" s="1"/>
  <c r="B2777" i="9"/>
  <c r="A2778" i="9"/>
  <c r="D2776" i="9"/>
  <c r="E2776" i="9"/>
  <c r="C2778" i="8"/>
  <c r="B2777" i="8"/>
  <c r="C698" i="8"/>
  <c r="B699" i="8"/>
  <c r="A2779" i="9" l="1"/>
  <c r="C2778" i="9"/>
  <c r="F2778" i="9" s="1"/>
  <c r="B2778" i="9"/>
  <c r="E2777" i="9"/>
  <c r="C2779" i="8"/>
  <c r="B2778" i="8"/>
  <c r="B698" i="8"/>
  <c r="C697" i="8"/>
  <c r="D2777" i="9"/>
  <c r="E2778" i="9" l="1"/>
  <c r="B697" i="8"/>
  <c r="C696" i="8"/>
  <c r="A2780" i="9"/>
  <c r="C2779" i="9"/>
  <c r="F2779" i="9" s="1"/>
  <c r="B2779" i="9"/>
  <c r="B2779" i="8"/>
  <c r="C2780" i="8"/>
  <c r="D2778" i="9"/>
  <c r="D2779" i="9" l="1"/>
  <c r="C2780" i="9"/>
  <c r="F2780" i="9" s="1"/>
  <c r="A2781" i="9"/>
  <c r="B2780" i="9"/>
  <c r="E2779" i="9"/>
  <c r="C695" i="8"/>
  <c r="B696" i="8"/>
  <c r="B2780" i="8"/>
  <c r="C2781" i="8"/>
  <c r="C694" i="8" l="1"/>
  <c r="B695" i="8"/>
  <c r="C2781" i="9"/>
  <c r="F2781" i="9" s="1"/>
  <c r="B2781" i="9"/>
  <c r="A2782" i="9"/>
  <c r="D2780" i="9"/>
  <c r="C2782" i="8"/>
  <c r="B2781" i="8"/>
  <c r="E2780" i="9"/>
  <c r="A2783" i="9" l="1"/>
  <c r="C2782" i="9"/>
  <c r="F2782" i="9" s="1"/>
  <c r="B2782" i="9"/>
  <c r="D2781" i="9"/>
  <c r="E2781" i="9"/>
  <c r="C2783" i="8"/>
  <c r="B2782" i="8"/>
  <c r="B694" i="8"/>
  <c r="C693" i="8"/>
  <c r="B2783" i="8" l="1"/>
  <c r="C2784" i="8"/>
  <c r="E2782" i="9"/>
  <c r="A2784" i="9"/>
  <c r="C2783" i="9"/>
  <c r="F2783" i="9" s="1"/>
  <c r="B2783" i="9"/>
  <c r="B693" i="8"/>
  <c r="C692" i="8"/>
  <c r="D2782" i="9"/>
  <c r="D2783" i="9" l="1"/>
  <c r="C2784" i="9"/>
  <c r="F2784" i="9" s="1"/>
  <c r="B2784" i="9"/>
  <c r="A2785" i="9"/>
  <c r="E2783" i="9"/>
  <c r="C691" i="8"/>
  <c r="B692" i="8"/>
  <c r="B2784" i="8"/>
  <c r="C2785" i="8"/>
  <c r="C690" i="8" l="1"/>
  <c r="B691" i="8"/>
  <c r="C2785" i="9"/>
  <c r="F2785" i="9" s="1"/>
  <c r="B2785" i="9"/>
  <c r="A2786" i="9"/>
  <c r="D2784" i="9"/>
  <c r="C2786" i="8"/>
  <c r="B2785" i="8"/>
  <c r="E2784" i="9"/>
  <c r="D2785" i="9" l="1"/>
  <c r="E2785" i="9"/>
  <c r="A2787" i="9"/>
  <c r="C2786" i="9"/>
  <c r="F2786" i="9" s="1"/>
  <c r="B2786" i="9"/>
  <c r="C2787" i="8"/>
  <c r="B2786" i="8"/>
  <c r="B690" i="8"/>
  <c r="C689" i="8"/>
  <c r="B2787" i="8" l="1"/>
  <c r="C2788" i="8"/>
  <c r="E2786" i="9"/>
  <c r="A2788" i="9"/>
  <c r="C2787" i="9"/>
  <c r="F2787" i="9" s="1"/>
  <c r="B2787" i="9"/>
  <c r="B689" i="8"/>
  <c r="C688" i="8"/>
  <c r="D2786" i="9"/>
  <c r="D2787" i="9" l="1"/>
  <c r="C2788" i="9"/>
  <c r="F2788" i="9" s="1"/>
  <c r="A2789" i="9"/>
  <c r="B2788" i="9"/>
  <c r="E2787" i="9"/>
  <c r="C687" i="8"/>
  <c r="B688" i="8"/>
  <c r="B2788" i="8"/>
  <c r="C2789" i="8"/>
  <c r="C686" i="8" l="1"/>
  <c r="B687" i="8"/>
  <c r="D2788" i="9"/>
  <c r="C2789" i="9"/>
  <c r="F2789" i="9" s="1"/>
  <c r="B2789" i="9"/>
  <c r="A2790" i="9"/>
  <c r="C2790" i="8"/>
  <c r="B2789" i="8"/>
  <c r="E2788" i="9"/>
  <c r="A2791" i="9" l="1"/>
  <c r="C2790" i="9"/>
  <c r="F2790" i="9" s="1"/>
  <c r="B2790" i="9"/>
  <c r="D2789" i="9"/>
  <c r="E2789" i="9"/>
  <c r="C2791" i="8"/>
  <c r="B2790" i="8"/>
  <c r="B686" i="8"/>
  <c r="C685" i="8"/>
  <c r="E2790" i="9" l="1"/>
  <c r="A2792" i="9"/>
  <c r="C2791" i="9"/>
  <c r="F2791" i="9" s="1"/>
  <c r="B2791" i="9"/>
  <c r="B2791" i="8"/>
  <c r="C2792" i="8"/>
  <c r="B685" i="8"/>
  <c r="C684" i="8"/>
  <c r="D2790" i="9"/>
  <c r="B2792" i="8" l="1"/>
  <c r="C2793" i="8"/>
  <c r="D2791" i="9"/>
  <c r="C2792" i="9"/>
  <c r="F2792" i="9" s="1"/>
  <c r="A2793" i="9"/>
  <c r="B2792" i="9"/>
  <c r="C683" i="8"/>
  <c r="B684" i="8"/>
  <c r="E2791" i="9"/>
  <c r="D2792" i="9" l="1"/>
  <c r="C2793" i="9"/>
  <c r="F2793" i="9" s="1"/>
  <c r="B2793" i="9"/>
  <c r="A2794" i="9"/>
  <c r="E2792" i="9"/>
  <c r="C2794" i="8"/>
  <c r="B2793" i="8"/>
  <c r="C682" i="8"/>
  <c r="B683" i="8"/>
  <c r="C2795" i="8" l="1"/>
  <c r="B2794" i="8"/>
  <c r="A2795" i="9"/>
  <c r="C2794" i="9"/>
  <c r="F2794" i="9" s="1"/>
  <c r="B2794" i="9"/>
  <c r="E2793" i="9"/>
  <c r="B682" i="8"/>
  <c r="C681" i="8"/>
  <c r="D2793" i="9"/>
  <c r="E2794" i="9" l="1"/>
  <c r="B2795" i="9"/>
  <c r="A2796" i="9"/>
  <c r="C2795" i="9"/>
  <c r="F2795" i="9" s="1"/>
  <c r="D2794" i="9"/>
  <c r="B681" i="8"/>
  <c r="C680" i="8"/>
  <c r="B2795" i="8"/>
  <c r="C2796" i="8"/>
  <c r="E2795" i="9" l="1"/>
  <c r="D2795" i="9"/>
  <c r="B2796" i="8"/>
  <c r="C2797" i="8"/>
  <c r="C2796" i="9"/>
  <c r="F2796" i="9" s="1"/>
  <c r="A2797" i="9"/>
  <c r="B2796" i="9"/>
  <c r="B680" i="8"/>
  <c r="C679" i="8"/>
  <c r="C2797" i="9" l="1"/>
  <c r="F2797" i="9" s="1"/>
  <c r="B2797" i="9"/>
  <c r="A2798" i="9"/>
  <c r="D2796" i="9"/>
  <c r="E2796" i="9"/>
  <c r="C2798" i="8"/>
  <c r="B2797" i="8"/>
  <c r="B679" i="8"/>
  <c r="C678" i="8"/>
  <c r="C2799" i="8" l="1"/>
  <c r="B2798" i="8"/>
  <c r="A2799" i="9"/>
  <c r="C2798" i="9"/>
  <c r="F2798" i="9" s="1"/>
  <c r="B2798" i="9"/>
  <c r="B678" i="8"/>
  <c r="C677" i="8"/>
  <c r="E2797" i="9"/>
  <c r="D2797" i="9"/>
  <c r="E2798" i="9" l="1"/>
  <c r="A2800" i="9"/>
  <c r="C2799" i="9"/>
  <c r="F2799" i="9" s="1"/>
  <c r="B2799" i="9"/>
  <c r="D2798" i="9"/>
  <c r="B677" i="8"/>
  <c r="C676" i="8"/>
  <c r="B2799" i="8"/>
  <c r="C2800" i="8"/>
  <c r="D2799" i="9" l="1"/>
  <c r="B2800" i="8"/>
  <c r="C2801" i="8"/>
  <c r="C2800" i="9"/>
  <c r="F2800" i="9" s="1"/>
  <c r="B2800" i="9"/>
  <c r="A2801" i="9"/>
  <c r="E2799" i="9"/>
  <c r="C675" i="8"/>
  <c r="B676" i="8"/>
  <c r="C2801" i="9" l="1"/>
  <c r="F2801" i="9" s="1"/>
  <c r="B2801" i="9"/>
  <c r="A2802" i="9"/>
  <c r="D2800" i="9"/>
  <c r="E2800" i="9"/>
  <c r="C2802" i="8"/>
  <c r="B2801" i="8"/>
  <c r="C674" i="8"/>
  <c r="B675" i="8"/>
  <c r="A2803" i="9" l="1"/>
  <c r="C2802" i="9"/>
  <c r="F2802" i="9" s="1"/>
  <c r="B2802" i="9"/>
  <c r="D2801" i="9"/>
  <c r="C2803" i="8"/>
  <c r="B2802" i="8"/>
  <c r="B674" i="8"/>
  <c r="C673" i="8"/>
  <c r="E2801" i="9"/>
  <c r="E2802" i="9" l="1"/>
  <c r="B673" i="8"/>
  <c r="C672" i="8"/>
  <c r="A2804" i="9"/>
  <c r="C2803" i="9"/>
  <c r="F2803" i="9" s="1"/>
  <c r="B2803" i="9"/>
  <c r="B2803" i="8"/>
  <c r="C2804" i="8"/>
  <c r="D2802" i="9"/>
  <c r="D2803" i="9" l="1"/>
  <c r="C2804" i="9"/>
  <c r="F2804" i="9" s="1"/>
  <c r="A2805" i="9"/>
  <c r="B2804" i="9"/>
  <c r="E2803" i="9"/>
  <c r="C671" i="8"/>
  <c r="B672" i="8"/>
  <c r="B2804" i="8"/>
  <c r="C2805" i="8"/>
  <c r="C670" i="8" l="1"/>
  <c r="B671" i="8"/>
  <c r="D2804" i="9"/>
  <c r="C2805" i="9"/>
  <c r="F2805" i="9" s="1"/>
  <c r="B2805" i="9"/>
  <c r="A2806" i="9"/>
  <c r="C2806" i="8"/>
  <c r="B2805" i="8"/>
  <c r="E2804" i="9"/>
  <c r="A2807" i="9" l="1"/>
  <c r="C2806" i="9"/>
  <c r="F2806" i="9" s="1"/>
  <c r="B2806" i="9"/>
  <c r="D2805" i="9"/>
  <c r="E2805" i="9"/>
  <c r="C2807" i="8"/>
  <c r="B2806" i="8"/>
  <c r="B670" i="8"/>
  <c r="C669" i="8"/>
  <c r="E2806" i="9" l="1"/>
  <c r="A2808" i="9"/>
  <c r="C2807" i="9"/>
  <c r="F2807" i="9" s="1"/>
  <c r="B2807" i="9"/>
  <c r="B2807" i="8"/>
  <c r="C2808" i="8"/>
  <c r="B669" i="8"/>
  <c r="C668" i="8"/>
  <c r="D2806" i="9"/>
  <c r="B2808" i="8" l="1"/>
  <c r="C2809" i="8"/>
  <c r="E2807" i="9"/>
  <c r="C2808" i="9"/>
  <c r="F2808" i="9" s="1"/>
  <c r="A2809" i="9"/>
  <c r="B2808" i="9"/>
  <c r="C667" i="8"/>
  <c r="B668" i="8"/>
  <c r="D2807" i="9"/>
  <c r="C2809" i="9" l="1"/>
  <c r="F2809" i="9" s="1"/>
  <c r="B2809" i="9"/>
  <c r="A2810" i="9"/>
  <c r="D2808" i="9"/>
  <c r="E2808" i="9"/>
  <c r="C2810" i="8"/>
  <c r="B2809" i="8"/>
  <c r="C666" i="8"/>
  <c r="B667" i="8"/>
  <c r="C2811" i="8" l="1"/>
  <c r="B2810" i="8"/>
  <c r="A2811" i="9"/>
  <c r="C2810" i="9"/>
  <c r="F2810" i="9" s="1"/>
  <c r="B2810" i="9"/>
  <c r="D2809" i="9"/>
  <c r="B666" i="8"/>
  <c r="C665" i="8"/>
  <c r="E2809" i="9"/>
  <c r="E2810" i="9" l="1"/>
  <c r="A2812" i="9"/>
  <c r="C2811" i="9"/>
  <c r="F2811" i="9" s="1"/>
  <c r="B2811" i="9"/>
  <c r="D2810" i="9"/>
  <c r="B665" i="8"/>
  <c r="C664" i="8"/>
  <c r="B2811" i="8"/>
  <c r="C2812" i="8"/>
  <c r="D2811" i="9" l="1"/>
  <c r="B2812" i="8"/>
  <c r="C2813" i="8"/>
  <c r="C2812" i="9"/>
  <c r="F2812" i="9" s="1"/>
  <c r="A2813" i="9"/>
  <c r="B2812" i="9"/>
  <c r="E2811" i="9"/>
  <c r="C663" i="8"/>
  <c r="B664" i="8"/>
  <c r="C2813" i="9" l="1"/>
  <c r="F2813" i="9" s="1"/>
  <c r="B2813" i="9"/>
  <c r="A2814" i="9"/>
  <c r="D2812" i="9"/>
  <c r="E2812" i="9"/>
  <c r="C2814" i="8"/>
  <c r="B2813" i="8"/>
  <c r="C662" i="8"/>
  <c r="B663" i="8"/>
  <c r="A2815" i="9" l="1"/>
  <c r="C2814" i="9"/>
  <c r="F2814" i="9" s="1"/>
  <c r="B2814" i="9"/>
  <c r="D2813" i="9"/>
  <c r="C2815" i="8"/>
  <c r="B2814" i="8"/>
  <c r="B662" i="8"/>
  <c r="C661" i="8"/>
  <c r="E2813" i="9"/>
  <c r="E2814" i="9" l="1"/>
  <c r="B661" i="8"/>
  <c r="C660" i="8"/>
  <c r="A2816" i="9"/>
  <c r="C2815" i="9"/>
  <c r="F2815" i="9" s="1"/>
  <c r="B2815" i="9"/>
  <c r="B2815" i="8"/>
  <c r="C2816" i="8"/>
  <c r="D2814" i="9"/>
  <c r="D2815" i="9" l="1"/>
  <c r="C2816" i="9"/>
  <c r="F2816" i="9" s="1"/>
  <c r="B2816" i="9"/>
  <c r="A2817" i="9"/>
  <c r="E2815" i="9"/>
  <c r="C659" i="8"/>
  <c r="B660" i="8"/>
  <c r="B2816" i="8"/>
  <c r="C2817" i="8"/>
  <c r="C658" i="8" l="1"/>
  <c r="B659" i="8"/>
  <c r="C2817" i="9"/>
  <c r="F2817" i="9" s="1"/>
  <c r="B2817" i="9"/>
  <c r="A2818" i="9"/>
  <c r="D2816" i="9"/>
  <c r="C2818" i="8"/>
  <c r="B2817" i="8"/>
  <c r="E2816" i="9"/>
  <c r="A2819" i="9" l="1"/>
  <c r="C2818" i="9"/>
  <c r="F2818" i="9" s="1"/>
  <c r="B2818" i="9"/>
  <c r="D2817" i="9"/>
  <c r="E2817" i="9"/>
  <c r="C2819" i="8"/>
  <c r="B2818" i="8"/>
  <c r="B658" i="8"/>
  <c r="C657" i="8"/>
  <c r="B2819" i="8" l="1"/>
  <c r="C2820" i="8"/>
  <c r="E2818" i="9"/>
  <c r="A2820" i="9"/>
  <c r="C2819" i="9"/>
  <c r="F2819" i="9" s="1"/>
  <c r="B2819" i="9"/>
  <c r="B657" i="8"/>
  <c r="C656" i="8"/>
  <c r="D2818" i="9"/>
  <c r="D2819" i="9" l="1"/>
  <c r="C2820" i="9"/>
  <c r="F2820" i="9" s="1"/>
  <c r="A2821" i="9"/>
  <c r="B2820" i="9"/>
  <c r="E2819" i="9"/>
  <c r="C655" i="8"/>
  <c r="B656" i="8"/>
  <c r="B2820" i="8"/>
  <c r="C2821" i="8"/>
  <c r="C654" i="8" l="1"/>
  <c r="B655" i="8"/>
  <c r="D2820" i="9"/>
  <c r="C2821" i="9"/>
  <c r="F2821" i="9" s="1"/>
  <c r="B2821" i="9"/>
  <c r="A2822" i="9"/>
  <c r="C2822" i="8"/>
  <c r="B2821" i="8"/>
  <c r="E2820" i="9"/>
  <c r="A2823" i="9" l="1"/>
  <c r="C2822" i="9"/>
  <c r="F2822" i="9" s="1"/>
  <c r="B2822" i="9"/>
  <c r="D2821" i="9"/>
  <c r="E2821" i="9"/>
  <c r="C2823" i="8"/>
  <c r="B2822" i="8"/>
  <c r="B654" i="8"/>
  <c r="C653" i="8"/>
  <c r="E2822" i="9" l="1"/>
  <c r="B2823" i="8"/>
  <c r="C2824" i="8"/>
  <c r="A2824" i="9"/>
  <c r="C2823" i="9"/>
  <c r="F2823" i="9" s="1"/>
  <c r="B2823" i="9"/>
  <c r="B653" i="8"/>
  <c r="C652" i="8"/>
  <c r="D2822" i="9"/>
  <c r="D2823" i="9" l="1"/>
  <c r="C2824" i="9"/>
  <c r="F2824" i="9" s="1"/>
  <c r="A2825" i="9"/>
  <c r="B2824" i="9"/>
  <c r="E2823" i="9"/>
  <c r="B2824" i="8"/>
  <c r="C2825" i="8"/>
  <c r="C651" i="8"/>
  <c r="B652" i="8"/>
  <c r="C650" i="8" l="1"/>
  <c r="B651" i="8"/>
  <c r="C2825" i="9"/>
  <c r="F2825" i="9" s="1"/>
  <c r="B2825" i="9"/>
  <c r="A2826" i="9"/>
  <c r="D2824" i="9"/>
  <c r="E2824" i="9"/>
  <c r="C2826" i="8"/>
  <c r="B2825" i="8"/>
  <c r="A2827" i="9" l="1"/>
  <c r="C2826" i="9"/>
  <c r="F2826" i="9" s="1"/>
  <c r="B2826" i="9"/>
  <c r="D2825" i="9"/>
  <c r="E2825" i="9"/>
  <c r="C2827" i="8"/>
  <c r="B2826" i="8"/>
  <c r="B650" i="8"/>
  <c r="C649" i="8"/>
  <c r="E2826" i="9" l="1"/>
  <c r="A2828" i="9"/>
  <c r="C2827" i="9"/>
  <c r="F2827" i="9" s="1"/>
  <c r="B2827" i="9"/>
  <c r="B2827" i="8"/>
  <c r="C2828" i="8"/>
  <c r="B649" i="8"/>
  <c r="C648" i="8"/>
  <c r="D2826" i="9"/>
  <c r="B2828" i="8" l="1"/>
  <c r="C2829" i="8"/>
  <c r="D2827" i="9"/>
  <c r="C2828" i="9"/>
  <c r="F2828" i="9" s="1"/>
  <c r="A2829" i="9"/>
  <c r="B2828" i="9"/>
  <c r="C647" i="8"/>
  <c r="B648" i="8"/>
  <c r="E2827" i="9"/>
  <c r="C2829" i="9" l="1"/>
  <c r="F2829" i="9" s="1"/>
  <c r="B2829" i="9"/>
  <c r="A2830" i="9"/>
  <c r="D2828" i="9"/>
  <c r="E2828" i="9"/>
  <c r="C2830" i="8"/>
  <c r="B2829" i="8"/>
  <c r="C646" i="8"/>
  <c r="B647" i="8"/>
  <c r="A2831" i="9" l="1"/>
  <c r="C2830" i="9"/>
  <c r="F2830" i="9" s="1"/>
  <c r="B2830" i="9"/>
  <c r="D2829" i="9"/>
  <c r="C2831" i="8"/>
  <c r="B2830" i="8"/>
  <c r="B646" i="8"/>
  <c r="C645" i="8"/>
  <c r="E2829" i="9"/>
  <c r="E2830" i="9" l="1"/>
  <c r="B645" i="8"/>
  <c r="C644" i="8"/>
  <c r="A2832" i="9"/>
  <c r="C2831" i="9"/>
  <c r="F2831" i="9" s="1"/>
  <c r="B2831" i="9"/>
  <c r="B2831" i="8"/>
  <c r="C2832" i="8"/>
  <c r="D2830" i="9"/>
  <c r="D2831" i="9" l="1"/>
  <c r="C2832" i="9"/>
  <c r="F2832" i="9" s="1"/>
  <c r="B2832" i="9"/>
  <c r="A2833" i="9"/>
  <c r="E2831" i="9"/>
  <c r="C643" i="8"/>
  <c r="B644" i="8"/>
  <c r="B2832" i="8"/>
  <c r="C2833" i="8"/>
  <c r="C642" i="8" l="1"/>
  <c r="B643" i="8"/>
  <c r="C2833" i="9"/>
  <c r="F2833" i="9" s="1"/>
  <c r="B2833" i="9"/>
  <c r="A2834" i="9"/>
  <c r="D2832" i="9"/>
  <c r="C2834" i="8"/>
  <c r="B2833" i="8"/>
  <c r="E2832" i="9"/>
  <c r="A2835" i="9" l="1"/>
  <c r="C2834" i="9"/>
  <c r="F2834" i="9" s="1"/>
  <c r="B2834" i="9"/>
  <c r="D2833" i="9"/>
  <c r="E2833" i="9"/>
  <c r="C2835" i="8"/>
  <c r="B2834" i="8"/>
  <c r="B642" i="8"/>
  <c r="C641" i="8"/>
  <c r="E2834" i="9" l="1"/>
  <c r="A2836" i="9"/>
  <c r="C2835" i="9"/>
  <c r="F2835" i="9" s="1"/>
  <c r="B2835" i="9"/>
  <c r="B2835" i="8"/>
  <c r="C2836" i="8"/>
  <c r="B641" i="8"/>
  <c r="C640" i="8"/>
  <c r="D2834" i="9"/>
  <c r="B2836" i="8" l="1"/>
  <c r="C2837" i="8"/>
  <c r="E2835" i="9"/>
  <c r="C2836" i="9"/>
  <c r="F2836" i="9" s="1"/>
  <c r="A2837" i="9"/>
  <c r="B2836" i="9"/>
  <c r="C639" i="8"/>
  <c r="B640" i="8"/>
  <c r="D2835" i="9"/>
  <c r="D2836" i="9" l="1"/>
  <c r="E2836" i="9"/>
  <c r="C2838" i="8"/>
  <c r="B2837" i="8"/>
  <c r="C2837" i="9"/>
  <c r="F2837" i="9" s="1"/>
  <c r="B2837" i="9"/>
  <c r="A2838" i="9"/>
  <c r="C638" i="8"/>
  <c r="B639" i="8"/>
  <c r="E2837" i="9" l="1"/>
  <c r="C2839" i="8"/>
  <c r="B2838" i="8"/>
  <c r="D2837" i="9"/>
  <c r="B638" i="8"/>
  <c r="C637" i="8"/>
  <c r="A2839" i="9"/>
  <c r="C2838" i="9"/>
  <c r="F2838" i="9" s="1"/>
  <c r="B2838" i="9"/>
  <c r="A2840" i="9" l="1"/>
  <c r="C2839" i="9"/>
  <c r="F2839" i="9" s="1"/>
  <c r="B2839" i="9"/>
  <c r="B637" i="8"/>
  <c r="C636" i="8"/>
  <c r="D2838" i="9"/>
  <c r="E2838" i="9"/>
  <c r="B2839" i="8"/>
  <c r="C2840" i="8"/>
  <c r="D2839" i="9" l="1"/>
  <c r="C2840" i="9"/>
  <c r="F2840" i="9" s="1"/>
  <c r="A2841" i="9"/>
  <c r="B2840" i="9"/>
  <c r="C635" i="8"/>
  <c r="B636" i="8"/>
  <c r="B2840" i="8"/>
  <c r="C2841" i="8"/>
  <c r="E2839" i="9"/>
  <c r="C2842" i="8" l="1"/>
  <c r="B2841" i="8"/>
  <c r="C634" i="8"/>
  <c r="B635" i="8"/>
  <c r="C2841" i="9"/>
  <c r="F2841" i="9" s="1"/>
  <c r="B2841" i="9"/>
  <c r="A2842" i="9"/>
  <c r="D2840" i="9"/>
  <c r="E2840" i="9"/>
  <c r="D2841" i="9" l="1"/>
  <c r="B634" i="8"/>
  <c r="C633" i="8"/>
  <c r="E2841" i="9"/>
  <c r="A2843" i="9"/>
  <c r="C2842" i="9"/>
  <c r="F2842" i="9" s="1"/>
  <c r="B2842" i="9"/>
  <c r="C2843" i="8"/>
  <c r="B2842" i="8"/>
  <c r="E2842" i="9" l="1"/>
  <c r="A2844" i="9"/>
  <c r="C2843" i="9"/>
  <c r="F2843" i="9" s="1"/>
  <c r="B2843" i="9"/>
  <c r="D2842" i="9"/>
  <c r="B633" i="8"/>
  <c r="C632" i="8"/>
  <c r="B2843" i="8"/>
  <c r="C2844" i="8"/>
  <c r="E2843" i="9" l="1"/>
  <c r="B2844" i="8"/>
  <c r="C2845" i="8"/>
  <c r="C2844" i="9"/>
  <c r="F2844" i="9" s="1"/>
  <c r="A2845" i="9"/>
  <c r="B2844" i="9"/>
  <c r="D2843" i="9"/>
  <c r="C631" i="8"/>
  <c r="B632" i="8"/>
  <c r="C2845" i="9" l="1"/>
  <c r="F2845" i="9" s="1"/>
  <c r="B2845" i="9"/>
  <c r="A2846" i="9"/>
  <c r="D2844" i="9"/>
  <c r="E2844" i="9"/>
  <c r="C2846" i="8"/>
  <c r="B2845" i="8"/>
  <c r="C630" i="8"/>
  <c r="B631" i="8"/>
  <c r="C2847" i="8" l="1"/>
  <c r="B2846" i="8"/>
  <c r="A2847" i="9"/>
  <c r="C2846" i="9"/>
  <c r="F2846" i="9" s="1"/>
  <c r="B2846" i="9"/>
  <c r="D2845" i="9"/>
  <c r="B630" i="8"/>
  <c r="C629" i="8"/>
  <c r="E2845" i="9"/>
  <c r="E2846" i="9" l="1"/>
  <c r="A2848" i="9"/>
  <c r="C2847" i="9"/>
  <c r="F2847" i="9" s="1"/>
  <c r="B2847" i="9"/>
  <c r="D2846" i="9"/>
  <c r="B629" i="8"/>
  <c r="C628" i="8"/>
  <c r="B2847" i="8"/>
  <c r="C2848" i="8"/>
  <c r="D2847" i="9" l="1"/>
  <c r="B2848" i="8"/>
  <c r="C2849" i="8"/>
  <c r="C2848" i="9"/>
  <c r="F2848" i="9" s="1"/>
  <c r="B2848" i="9"/>
  <c r="A2849" i="9"/>
  <c r="E2847" i="9"/>
  <c r="C627" i="8"/>
  <c r="B628" i="8"/>
  <c r="C2849" i="9" l="1"/>
  <c r="F2849" i="9" s="1"/>
  <c r="B2849" i="9"/>
  <c r="A2850" i="9"/>
  <c r="D2848" i="9"/>
  <c r="E2848" i="9"/>
  <c r="C2850" i="8"/>
  <c r="B2849" i="8"/>
  <c r="C626" i="8"/>
  <c r="B627" i="8"/>
  <c r="C2851" i="8" l="1"/>
  <c r="B2850" i="8"/>
  <c r="A2851" i="9"/>
  <c r="C2850" i="9"/>
  <c r="F2850" i="9" s="1"/>
  <c r="B2850" i="9"/>
  <c r="E2849" i="9"/>
  <c r="B626" i="8"/>
  <c r="C625" i="8"/>
  <c r="D2849" i="9"/>
  <c r="A2852" i="9" l="1"/>
  <c r="C2851" i="9"/>
  <c r="F2851" i="9" s="1"/>
  <c r="B2851" i="9"/>
  <c r="D2850" i="9"/>
  <c r="E2850" i="9"/>
  <c r="B625" i="8"/>
  <c r="C624" i="8"/>
  <c r="B2851" i="8"/>
  <c r="C2852" i="8"/>
  <c r="E2851" i="9" l="1"/>
  <c r="B2852" i="8"/>
  <c r="C2853" i="8"/>
  <c r="C2852" i="9"/>
  <c r="F2852" i="9" s="1"/>
  <c r="A2853" i="9"/>
  <c r="B2852" i="9"/>
  <c r="C623" i="8"/>
  <c r="B624" i="8"/>
  <c r="D2851" i="9"/>
  <c r="D2852" i="9" l="1"/>
  <c r="C2853" i="9"/>
  <c r="F2853" i="9" s="1"/>
  <c r="B2853" i="9"/>
  <c r="A2854" i="9"/>
  <c r="E2852" i="9"/>
  <c r="C2854" i="8"/>
  <c r="B2853" i="8"/>
  <c r="C622" i="8"/>
  <c r="B623" i="8"/>
  <c r="C2855" i="8" l="1"/>
  <c r="B2854" i="8"/>
  <c r="A2855" i="9"/>
  <c r="C2854" i="9"/>
  <c r="F2854" i="9" s="1"/>
  <c r="B2854" i="9"/>
  <c r="E2853" i="9"/>
  <c r="B622" i="8"/>
  <c r="C621" i="8"/>
  <c r="D2853" i="9"/>
  <c r="E2854" i="9" l="1"/>
  <c r="A2856" i="9"/>
  <c r="C2855" i="9"/>
  <c r="F2855" i="9" s="1"/>
  <c r="B2855" i="9"/>
  <c r="D2854" i="9"/>
  <c r="B621" i="8"/>
  <c r="C620" i="8"/>
  <c r="B2855" i="8"/>
  <c r="C2856" i="8"/>
  <c r="E2855" i="9" l="1"/>
  <c r="B2856" i="8"/>
  <c r="C2857" i="8"/>
  <c r="C2856" i="9"/>
  <c r="F2856" i="9" s="1"/>
  <c r="A2857" i="9"/>
  <c r="B2856" i="9"/>
  <c r="D2855" i="9"/>
  <c r="C619" i="8"/>
  <c r="B620" i="8"/>
  <c r="C618" i="8" l="1"/>
  <c r="B619" i="8"/>
  <c r="C2857" i="9"/>
  <c r="F2857" i="9" s="1"/>
  <c r="B2857" i="9"/>
  <c r="A2858" i="9"/>
  <c r="D2856" i="9"/>
  <c r="E2856" i="9"/>
  <c r="C2858" i="8"/>
  <c r="B2857" i="8"/>
  <c r="A2859" i="9" l="1"/>
  <c r="C2858" i="9"/>
  <c r="F2858" i="9" s="1"/>
  <c r="B2858" i="9"/>
  <c r="E2857" i="9"/>
  <c r="D2857" i="9"/>
  <c r="C2859" i="8"/>
  <c r="B2858" i="8"/>
  <c r="B618" i="8"/>
  <c r="C617" i="8"/>
  <c r="E2858" i="9" l="1"/>
  <c r="A2860" i="9"/>
  <c r="C2859" i="9"/>
  <c r="F2859" i="9" s="1"/>
  <c r="B2859" i="9"/>
  <c r="B2859" i="8"/>
  <c r="C2860" i="8"/>
  <c r="B617" i="8"/>
  <c r="C616" i="8"/>
  <c r="D2858" i="9"/>
  <c r="B2860" i="8" l="1"/>
  <c r="C2861" i="8"/>
  <c r="E2859" i="9"/>
  <c r="C2860" i="9"/>
  <c r="F2860" i="9" s="1"/>
  <c r="A2861" i="9"/>
  <c r="B2860" i="9"/>
  <c r="C615" i="8"/>
  <c r="B616" i="8"/>
  <c r="D2859" i="9"/>
  <c r="C2861" i="9" l="1"/>
  <c r="F2861" i="9" s="1"/>
  <c r="B2861" i="9"/>
  <c r="A2862" i="9"/>
  <c r="D2860" i="9"/>
  <c r="E2860" i="9"/>
  <c r="C2862" i="8"/>
  <c r="B2861" i="8"/>
  <c r="C614" i="8"/>
  <c r="B615" i="8"/>
  <c r="A2863" i="9" l="1"/>
  <c r="C2862" i="9"/>
  <c r="F2862" i="9" s="1"/>
  <c r="B2862" i="9"/>
  <c r="D2861" i="9"/>
  <c r="C2863" i="8"/>
  <c r="B2862" i="8"/>
  <c r="B614" i="8"/>
  <c r="C613" i="8"/>
  <c r="E2861" i="9"/>
  <c r="E2862" i="9" l="1"/>
  <c r="B613" i="8"/>
  <c r="C612" i="8"/>
  <c r="A2864" i="9"/>
  <c r="C2863" i="9"/>
  <c r="F2863" i="9" s="1"/>
  <c r="B2863" i="9"/>
  <c r="B2863" i="8"/>
  <c r="C2864" i="8"/>
  <c r="D2862" i="9"/>
  <c r="B2864" i="8" l="1"/>
  <c r="C2865" i="8"/>
  <c r="D2863" i="9"/>
  <c r="C2864" i="9"/>
  <c r="F2864" i="9" s="1"/>
  <c r="B2864" i="9"/>
  <c r="A2865" i="9"/>
  <c r="E2863" i="9"/>
  <c r="C611" i="8"/>
  <c r="B612" i="8"/>
  <c r="C2865" i="9" l="1"/>
  <c r="F2865" i="9" s="1"/>
  <c r="B2865" i="9"/>
  <c r="A2866" i="9"/>
  <c r="D2864" i="9"/>
  <c r="E2864" i="9"/>
  <c r="C610" i="8"/>
  <c r="B611" i="8"/>
  <c r="C2866" i="8"/>
  <c r="B2865" i="8"/>
  <c r="A2867" i="9" l="1"/>
  <c r="C2866" i="9"/>
  <c r="F2866" i="9" s="1"/>
  <c r="B2866" i="9"/>
  <c r="D2865" i="9"/>
  <c r="B610" i="8"/>
  <c r="C609" i="8"/>
  <c r="C2867" i="8"/>
  <c r="B2866" i="8"/>
  <c r="E2865" i="9"/>
  <c r="B609" i="8" l="1"/>
  <c r="C608" i="8"/>
  <c r="E2866" i="9"/>
  <c r="A2868" i="9"/>
  <c r="C2867" i="9"/>
  <c r="F2867" i="9" s="1"/>
  <c r="B2867" i="9"/>
  <c r="B2867" i="8"/>
  <c r="C2868" i="8"/>
  <c r="D2866" i="9"/>
  <c r="E2867" i="9" l="1"/>
  <c r="A2869" i="9"/>
  <c r="C2868" i="9"/>
  <c r="F2868" i="9" s="1"/>
  <c r="B2868" i="9"/>
  <c r="D2867" i="9"/>
  <c r="B2868" i="8"/>
  <c r="C2869" i="8"/>
  <c r="C607" i="8"/>
  <c r="B608" i="8"/>
  <c r="C2869" i="9" l="1"/>
  <c r="F2869" i="9" s="1"/>
  <c r="B2869" i="9"/>
  <c r="A2870" i="9"/>
  <c r="C606" i="8"/>
  <c r="B607" i="8"/>
  <c r="D2868" i="9"/>
  <c r="E2868" i="9"/>
  <c r="B2869" i="8"/>
  <c r="C2870" i="8"/>
  <c r="B606" i="8" l="1"/>
  <c r="C605" i="8"/>
  <c r="A2871" i="9"/>
  <c r="C2870" i="9"/>
  <c r="F2870" i="9" s="1"/>
  <c r="B2870" i="9"/>
  <c r="D2869" i="9"/>
  <c r="C2871" i="8"/>
  <c r="B2870" i="8"/>
  <c r="E2869" i="9"/>
  <c r="A2872" i="9" l="1"/>
  <c r="C2871" i="9"/>
  <c r="F2871" i="9" s="1"/>
  <c r="B2871" i="9"/>
  <c r="D2870" i="9"/>
  <c r="B605" i="8"/>
  <c r="C604" i="8"/>
  <c r="E2870" i="9"/>
  <c r="B2871" i="8"/>
  <c r="C2872" i="8"/>
  <c r="C603" i="8" l="1"/>
  <c r="B604" i="8"/>
  <c r="D2871" i="9"/>
  <c r="B2872" i="8"/>
  <c r="C2873" i="8"/>
  <c r="E2871" i="9"/>
  <c r="A2873" i="9"/>
  <c r="C2872" i="9"/>
  <c r="F2872" i="9" s="1"/>
  <c r="B2872" i="9"/>
  <c r="E2872" i="9" l="1"/>
  <c r="D2872" i="9"/>
  <c r="C2874" i="8"/>
  <c r="B2873" i="8"/>
  <c r="C2873" i="9"/>
  <c r="F2873" i="9" s="1"/>
  <c r="B2873" i="9"/>
  <c r="A2874" i="9"/>
  <c r="C602" i="8"/>
  <c r="B603" i="8"/>
  <c r="A2875" i="9" l="1"/>
  <c r="B2874" i="9"/>
  <c r="C2874" i="9"/>
  <c r="F2874" i="9" s="1"/>
  <c r="C2875" i="8"/>
  <c r="B2874" i="8"/>
  <c r="E2873" i="9"/>
  <c r="B602" i="8"/>
  <c r="C601" i="8"/>
  <c r="D2873" i="9"/>
  <c r="B2875" i="8" l="1"/>
  <c r="C2876" i="8"/>
  <c r="E2874" i="9"/>
  <c r="B601" i="8"/>
  <c r="C600" i="8"/>
  <c r="A2876" i="9"/>
  <c r="C2875" i="9"/>
  <c r="F2875" i="9" s="1"/>
  <c r="B2875" i="9"/>
  <c r="D2874" i="9"/>
  <c r="E2875" i="9" l="1"/>
  <c r="C2876" i="9"/>
  <c r="F2876" i="9" s="1"/>
  <c r="B2876" i="9"/>
  <c r="A2877" i="9"/>
  <c r="C599" i="8"/>
  <c r="B600" i="8"/>
  <c r="D2875" i="9"/>
  <c r="B2876" i="8"/>
  <c r="C2877" i="8"/>
  <c r="C598" i="8" l="1"/>
  <c r="B599" i="8"/>
  <c r="C2877" i="9"/>
  <c r="F2877" i="9" s="1"/>
  <c r="B2877" i="9"/>
  <c r="A2878" i="9"/>
  <c r="E2876" i="9"/>
  <c r="B2877" i="8"/>
  <c r="C2878" i="8"/>
  <c r="D2876" i="9"/>
  <c r="A2879" i="9" l="1"/>
  <c r="B2878" i="9"/>
  <c r="C2878" i="9"/>
  <c r="F2878" i="9" s="1"/>
  <c r="D2877" i="9"/>
  <c r="E2877" i="9"/>
  <c r="B2878" i="8"/>
  <c r="C2879" i="8"/>
  <c r="B598" i="8"/>
  <c r="C597" i="8"/>
  <c r="E2878" i="9" l="1"/>
  <c r="B597" i="8"/>
  <c r="C596" i="8"/>
  <c r="D2878" i="9"/>
  <c r="B2879" i="8"/>
  <c r="C2880" i="8"/>
  <c r="A2880" i="9"/>
  <c r="C2879" i="9"/>
  <c r="F2879" i="9" s="1"/>
  <c r="B2879" i="9"/>
  <c r="E2879" i="9" l="1"/>
  <c r="B2880" i="8"/>
  <c r="C2881" i="8"/>
  <c r="B596" i="8"/>
  <c r="C595" i="8"/>
  <c r="A2881" i="9"/>
  <c r="C2880" i="9"/>
  <c r="F2880" i="9" s="1"/>
  <c r="B2880" i="9"/>
  <c r="D2879" i="9"/>
  <c r="B2881" i="9" l="1"/>
  <c r="A2882" i="9"/>
  <c r="C2881" i="9"/>
  <c r="F2881" i="9" s="1"/>
  <c r="D2880" i="9"/>
  <c r="B595" i="8"/>
  <c r="C594" i="8"/>
  <c r="B2881" i="8"/>
  <c r="C2882" i="8"/>
  <c r="E2880" i="9"/>
  <c r="B594" i="8" l="1"/>
  <c r="C593" i="8"/>
  <c r="E2881" i="9"/>
  <c r="A2883" i="9"/>
  <c r="C2882" i="9"/>
  <c r="F2882" i="9" s="1"/>
  <c r="B2882" i="9"/>
  <c r="C2883" i="8"/>
  <c r="B2882" i="8"/>
  <c r="D2881" i="9"/>
  <c r="D2882" i="9" l="1"/>
  <c r="E2882" i="9"/>
  <c r="A2884" i="9"/>
  <c r="C2883" i="9"/>
  <c r="F2883" i="9" s="1"/>
  <c r="B2883" i="9"/>
  <c r="B593" i="8"/>
  <c r="C592" i="8"/>
  <c r="B2883" i="8"/>
  <c r="C2884" i="8"/>
  <c r="E2883" i="9" l="1"/>
  <c r="D2883" i="9"/>
  <c r="B2884" i="8"/>
  <c r="C2885" i="8"/>
  <c r="A2885" i="9"/>
  <c r="C2884" i="9"/>
  <c r="F2884" i="9" s="1"/>
  <c r="B2884" i="9"/>
  <c r="B592" i="8"/>
  <c r="C591" i="8"/>
  <c r="B591" i="8" l="1"/>
  <c r="C590" i="8"/>
  <c r="D2884" i="9"/>
  <c r="E2884" i="9"/>
  <c r="B2885" i="9"/>
  <c r="A2886" i="9"/>
  <c r="C2885" i="9"/>
  <c r="F2885" i="9" s="1"/>
  <c r="B2885" i="8"/>
  <c r="C2886" i="8"/>
  <c r="D2885" i="9" l="1"/>
  <c r="A2887" i="9"/>
  <c r="C2886" i="9"/>
  <c r="F2886" i="9" s="1"/>
  <c r="B2886" i="9"/>
  <c r="E2885" i="9"/>
  <c r="B2886" i="8"/>
  <c r="C2887" i="8"/>
  <c r="B590" i="8"/>
  <c r="C589" i="8"/>
  <c r="D2886" i="9" l="1"/>
  <c r="E2886" i="9"/>
  <c r="A2888" i="9"/>
  <c r="C2887" i="9"/>
  <c r="F2887" i="9" s="1"/>
  <c r="B2887" i="9"/>
  <c r="B589" i="8"/>
  <c r="C588" i="8"/>
  <c r="B2887" i="8"/>
  <c r="C2888" i="8"/>
  <c r="B588" i="8" l="1"/>
  <c r="C587" i="8"/>
  <c r="A2889" i="9"/>
  <c r="C2888" i="9"/>
  <c r="F2888" i="9" s="1"/>
  <c r="B2888" i="9"/>
  <c r="E2887" i="9"/>
  <c r="B2888" i="8"/>
  <c r="C2889" i="8"/>
  <c r="D2887" i="9"/>
  <c r="E2888" i="9" l="1"/>
  <c r="B2889" i="9"/>
  <c r="A2890" i="9"/>
  <c r="C2889" i="9"/>
  <c r="F2889" i="9" s="1"/>
  <c r="D2888" i="9"/>
  <c r="B2889" i="8"/>
  <c r="C2890" i="8"/>
  <c r="B587" i="8"/>
  <c r="C586" i="8"/>
  <c r="A2891" i="9" l="1"/>
  <c r="C2890" i="9"/>
  <c r="F2890" i="9" s="1"/>
  <c r="B2890" i="9"/>
  <c r="D2889" i="9"/>
  <c r="B586" i="8"/>
  <c r="C585" i="8"/>
  <c r="E2889" i="9"/>
  <c r="B2890" i="8"/>
  <c r="C2891" i="8"/>
  <c r="B585" i="8" l="1"/>
  <c r="C584" i="8"/>
  <c r="D2890" i="9"/>
  <c r="B2891" i="8"/>
  <c r="C2892" i="8"/>
  <c r="E2890" i="9"/>
  <c r="A2892" i="9"/>
  <c r="C2891" i="9"/>
  <c r="F2891" i="9" s="1"/>
  <c r="B2891" i="9"/>
  <c r="A2893" i="9" l="1"/>
  <c r="C2892" i="9"/>
  <c r="F2892" i="9" s="1"/>
  <c r="B2892" i="9"/>
  <c r="E2891" i="9"/>
  <c r="B2892" i="8"/>
  <c r="C2893" i="8"/>
  <c r="D2891" i="9"/>
  <c r="B584" i="8"/>
  <c r="C583" i="8"/>
  <c r="B2893" i="8" l="1"/>
  <c r="C2894" i="8"/>
  <c r="E2892" i="9"/>
  <c r="B2893" i="9"/>
  <c r="A2894" i="9"/>
  <c r="C2893" i="9"/>
  <c r="F2893" i="9" s="1"/>
  <c r="B583" i="8"/>
  <c r="C582" i="8"/>
  <c r="D2892" i="9"/>
  <c r="E2893" i="9" l="1"/>
  <c r="A2895" i="9"/>
  <c r="C2894" i="9"/>
  <c r="F2894" i="9" s="1"/>
  <c r="B2894" i="9"/>
  <c r="D2893" i="9"/>
  <c r="B582" i="8"/>
  <c r="C581" i="8"/>
  <c r="B2894" i="8"/>
  <c r="C2895" i="8"/>
  <c r="D2894" i="9" l="1"/>
  <c r="E2894" i="9"/>
  <c r="A2896" i="9"/>
  <c r="C2895" i="9"/>
  <c r="F2895" i="9" s="1"/>
  <c r="B2895" i="9"/>
  <c r="B2895" i="8"/>
  <c r="C2896" i="8"/>
  <c r="B581" i="8"/>
  <c r="C580" i="8"/>
  <c r="B2896" i="8" l="1"/>
  <c r="C2897" i="8"/>
  <c r="A2897" i="9"/>
  <c r="C2896" i="9"/>
  <c r="F2896" i="9" s="1"/>
  <c r="B2896" i="9"/>
  <c r="E2895" i="9"/>
  <c r="B580" i="8"/>
  <c r="C579" i="8"/>
  <c r="D2895" i="9"/>
  <c r="E2896" i="9" l="1"/>
  <c r="B2897" i="9"/>
  <c r="A2898" i="9"/>
  <c r="C2897" i="9"/>
  <c r="F2897" i="9" s="1"/>
  <c r="D2896" i="9"/>
  <c r="B579" i="8"/>
  <c r="C578" i="8"/>
  <c r="B2897" i="8"/>
  <c r="C2898" i="8"/>
  <c r="A2899" i="9" l="1"/>
  <c r="C2898" i="9"/>
  <c r="F2898" i="9" s="1"/>
  <c r="B2898" i="9"/>
  <c r="E2897" i="9"/>
  <c r="B2898" i="8"/>
  <c r="C2899" i="8"/>
  <c r="D2897" i="9"/>
  <c r="B578" i="8"/>
  <c r="C577" i="8"/>
  <c r="B2899" i="8" l="1"/>
  <c r="C2900" i="8"/>
  <c r="D2898" i="9"/>
  <c r="B577" i="8"/>
  <c r="C576" i="8"/>
  <c r="E2898" i="9"/>
  <c r="A2900" i="9"/>
  <c r="C2899" i="9"/>
  <c r="F2899" i="9" s="1"/>
  <c r="B2899" i="9"/>
  <c r="A2901" i="9" l="1"/>
  <c r="C2900" i="9"/>
  <c r="F2900" i="9" s="1"/>
  <c r="B2900" i="9"/>
  <c r="D2899" i="9"/>
  <c r="B576" i="8"/>
  <c r="C575" i="8"/>
  <c r="E2899" i="9"/>
  <c r="B2900" i="8"/>
  <c r="C2901" i="8"/>
  <c r="B575" i="8" l="1"/>
  <c r="C574" i="8"/>
  <c r="E2900" i="9"/>
  <c r="B2901" i="9"/>
  <c r="A2902" i="9"/>
  <c r="C2901" i="9"/>
  <c r="F2901" i="9" s="1"/>
  <c r="B2901" i="8"/>
  <c r="C2902" i="8"/>
  <c r="D2900" i="9"/>
  <c r="E2901" i="9" l="1"/>
  <c r="A2903" i="9"/>
  <c r="C2902" i="9"/>
  <c r="F2902" i="9" s="1"/>
  <c r="B2902" i="9"/>
  <c r="D2901" i="9"/>
  <c r="B2902" i="8"/>
  <c r="C2903" i="8"/>
  <c r="B574" i="8"/>
  <c r="C573" i="8"/>
  <c r="D2902" i="9" l="1"/>
  <c r="E2902" i="9"/>
  <c r="A2904" i="9"/>
  <c r="C2903" i="9"/>
  <c r="F2903" i="9" s="1"/>
  <c r="B2903" i="9"/>
  <c r="B573" i="8"/>
  <c r="C572" i="8"/>
  <c r="B2903" i="8"/>
  <c r="C2904" i="8"/>
  <c r="B572" i="8" l="1"/>
  <c r="C571" i="8"/>
  <c r="A2905" i="9"/>
  <c r="C2904" i="9"/>
  <c r="F2904" i="9" s="1"/>
  <c r="B2904" i="9"/>
  <c r="E2903" i="9"/>
  <c r="B2904" i="8"/>
  <c r="C2905" i="8"/>
  <c r="D2903" i="9"/>
  <c r="E2904" i="9" l="1"/>
  <c r="B2905" i="9"/>
  <c r="A2906" i="9"/>
  <c r="C2905" i="9"/>
  <c r="F2905" i="9" s="1"/>
  <c r="D2904" i="9"/>
  <c r="B2905" i="8"/>
  <c r="C2906" i="8"/>
  <c r="B571" i="8"/>
  <c r="C570" i="8"/>
  <c r="D2905" i="9" l="1"/>
  <c r="A2907" i="9"/>
  <c r="C2906" i="9"/>
  <c r="F2906" i="9" s="1"/>
  <c r="B2906" i="9"/>
  <c r="B570" i="8"/>
  <c r="C569" i="8"/>
  <c r="E2905" i="9"/>
  <c r="B2906" i="8"/>
  <c r="C2907" i="8"/>
  <c r="B2907" i="8" l="1"/>
  <c r="C2908" i="8"/>
  <c r="B569" i="8"/>
  <c r="C568" i="8"/>
  <c r="D2906" i="9"/>
  <c r="E2906" i="9"/>
  <c r="A2908" i="9"/>
  <c r="C2907" i="9"/>
  <c r="F2907" i="9" s="1"/>
  <c r="B2907" i="9"/>
  <c r="A2909" i="9" l="1"/>
  <c r="C2908" i="9"/>
  <c r="F2908" i="9" s="1"/>
  <c r="B2908" i="9"/>
  <c r="E2907" i="9"/>
  <c r="B568" i="8"/>
  <c r="C567" i="8"/>
  <c r="D2907" i="9"/>
  <c r="B2908" i="8"/>
  <c r="C2909" i="8"/>
  <c r="E2908" i="9" l="1"/>
  <c r="B2909" i="9"/>
  <c r="A2910" i="9"/>
  <c r="C2909" i="9"/>
  <c r="F2909" i="9" s="1"/>
  <c r="B567" i="8"/>
  <c r="C566" i="8"/>
  <c r="B2909" i="8"/>
  <c r="C2910" i="8"/>
  <c r="D2908" i="9"/>
  <c r="B2910" i="8" l="1"/>
  <c r="C2911" i="8"/>
  <c r="B566" i="8"/>
  <c r="C565" i="8"/>
  <c r="E2909" i="9"/>
  <c r="A2911" i="9"/>
  <c r="C2910" i="9"/>
  <c r="F2910" i="9" s="1"/>
  <c r="B2910" i="9"/>
  <c r="D2909" i="9"/>
  <c r="E2910" i="9" l="1"/>
  <c r="A2912" i="9"/>
  <c r="C2911" i="9"/>
  <c r="F2911" i="9" s="1"/>
  <c r="B2911" i="9"/>
  <c r="B565" i="8"/>
  <c r="C564" i="8"/>
  <c r="D2910" i="9"/>
  <c r="B2911" i="8"/>
  <c r="C2912" i="8"/>
  <c r="B564" i="8" l="1"/>
  <c r="C563" i="8"/>
  <c r="D2911" i="9"/>
  <c r="B2912" i="8"/>
  <c r="C2913" i="8"/>
  <c r="A2913" i="9"/>
  <c r="C2912" i="9"/>
  <c r="F2912" i="9" s="1"/>
  <c r="B2912" i="9"/>
  <c r="E2911" i="9"/>
  <c r="B2913" i="9" l="1"/>
  <c r="A2914" i="9"/>
  <c r="C2913" i="9"/>
  <c r="F2913" i="9" s="1"/>
  <c r="D2912" i="9"/>
  <c r="B2913" i="8"/>
  <c r="C2914" i="8"/>
  <c r="B563" i="8"/>
  <c r="C562" i="8"/>
  <c r="E2912" i="9"/>
  <c r="B2914" i="8" l="1"/>
  <c r="C2915" i="8"/>
  <c r="D2913" i="9"/>
  <c r="A2915" i="9"/>
  <c r="C2914" i="9"/>
  <c r="F2914" i="9" s="1"/>
  <c r="B2914" i="9"/>
  <c r="B562" i="8"/>
  <c r="C561" i="8"/>
  <c r="E2913" i="9"/>
  <c r="D2914" i="9" l="1"/>
  <c r="E2914" i="9"/>
  <c r="A2916" i="9"/>
  <c r="C2915" i="9"/>
  <c r="F2915" i="9" s="1"/>
  <c r="B2915" i="9"/>
  <c r="B561" i="8"/>
  <c r="C560" i="8"/>
  <c r="B2915" i="8"/>
  <c r="C2916" i="8"/>
  <c r="E2915" i="9" l="1"/>
  <c r="A2917" i="9"/>
  <c r="C2916" i="9"/>
  <c r="F2916" i="9" s="1"/>
  <c r="B2916" i="9"/>
  <c r="B2916" i="8"/>
  <c r="C2917" i="8"/>
  <c r="D2915" i="9"/>
  <c r="B560" i="8"/>
  <c r="C559" i="8"/>
  <c r="B2917" i="8" l="1"/>
  <c r="C2918" i="8"/>
  <c r="E2916" i="9"/>
  <c r="B559" i="8"/>
  <c r="C558" i="8"/>
  <c r="B2917" i="9"/>
  <c r="A2918" i="9"/>
  <c r="C2917" i="9"/>
  <c r="F2917" i="9" s="1"/>
  <c r="D2916" i="9"/>
  <c r="A2919" i="9" l="1"/>
  <c r="C2918" i="9"/>
  <c r="F2918" i="9" s="1"/>
  <c r="B2918" i="9"/>
  <c r="D2917" i="9"/>
  <c r="B558" i="8"/>
  <c r="C557" i="8"/>
  <c r="E2917" i="9"/>
  <c r="B2918" i="8"/>
  <c r="C2919" i="8"/>
  <c r="B557" i="8" l="1"/>
  <c r="C556" i="8"/>
  <c r="D2918" i="9"/>
  <c r="B2919" i="8"/>
  <c r="C2920" i="8"/>
  <c r="E2918" i="9"/>
  <c r="A2920" i="9"/>
  <c r="C2919" i="9"/>
  <c r="F2919" i="9" s="1"/>
  <c r="B2919" i="9"/>
  <c r="A2921" i="9" l="1"/>
  <c r="C2920" i="9"/>
  <c r="F2920" i="9" s="1"/>
  <c r="B2920" i="9"/>
  <c r="E2919" i="9"/>
  <c r="B2920" i="8"/>
  <c r="C2921" i="8"/>
  <c r="D2919" i="9"/>
  <c r="B556" i="8"/>
  <c r="C555" i="8"/>
  <c r="E2920" i="9" l="1"/>
  <c r="B2921" i="8"/>
  <c r="C2922" i="8"/>
  <c r="B555" i="8"/>
  <c r="C554" i="8"/>
  <c r="B2921" i="9"/>
  <c r="A2922" i="9"/>
  <c r="C2921" i="9"/>
  <c r="F2921" i="9" s="1"/>
  <c r="D2920" i="9"/>
  <c r="D2921" i="9" l="1"/>
  <c r="B554" i="8"/>
  <c r="C553" i="8"/>
  <c r="B2922" i="8"/>
  <c r="C2923" i="8"/>
  <c r="A2923" i="9"/>
  <c r="C2922" i="9"/>
  <c r="F2922" i="9" s="1"/>
  <c r="B2922" i="9"/>
  <c r="E2921" i="9"/>
  <c r="D2922" i="9" l="1"/>
  <c r="A2924" i="9"/>
  <c r="C2923" i="9"/>
  <c r="F2923" i="9" s="1"/>
  <c r="B2923" i="9"/>
  <c r="B2923" i="8"/>
  <c r="C2924" i="8"/>
  <c r="B553" i="8"/>
  <c r="C552" i="8"/>
  <c r="E2922" i="9"/>
  <c r="B2924" i="8" l="1"/>
  <c r="C2925" i="8"/>
  <c r="E2923" i="9"/>
  <c r="A2925" i="9"/>
  <c r="C2924" i="9"/>
  <c r="F2924" i="9" s="1"/>
  <c r="B2924" i="9"/>
  <c r="B552" i="8"/>
  <c r="C551" i="8"/>
  <c r="D2923" i="9"/>
  <c r="D2924" i="9" l="1"/>
  <c r="B2925" i="9"/>
  <c r="A2926" i="9"/>
  <c r="C2925" i="9"/>
  <c r="F2925" i="9" s="1"/>
  <c r="E2924" i="9"/>
  <c r="B551" i="8"/>
  <c r="C550" i="8"/>
  <c r="B2925" i="8"/>
  <c r="C2926" i="8"/>
  <c r="E2925" i="9" l="1"/>
  <c r="A2927" i="9"/>
  <c r="C2926" i="9"/>
  <c r="F2926" i="9" s="1"/>
  <c r="B2926" i="9"/>
  <c r="B2926" i="8"/>
  <c r="C2927" i="8"/>
  <c r="D2925" i="9"/>
  <c r="B550" i="8"/>
  <c r="C549" i="8"/>
  <c r="B2927" i="8" l="1"/>
  <c r="C2928" i="8"/>
  <c r="D2926" i="9"/>
  <c r="E2926" i="9"/>
  <c r="B549" i="8"/>
  <c r="C548" i="8"/>
  <c r="A2928" i="9"/>
  <c r="C2927" i="9"/>
  <c r="F2927" i="9" s="1"/>
  <c r="B2927" i="9"/>
  <c r="A2929" i="9" l="1"/>
  <c r="C2928" i="9"/>
  <c r="F2928" i="9" s="1"/>
  <c r="B2928" i="9"/>
  <c r="D2927" i="9"/>
  <c r="B548" i="8"/>
  <c r="C547" i="8"/>
  <c r="E2927" i="9"/>
  <c r="B2928" i="8"/>
  <c r="C2929" i="8"/>
  <c r="B547" i="8" l="1"/>
  <c r="C546" i="8"/>
  <c r="E2928" i="9"/>
  <c r="B2929" i="9"/>
  <c r="A2930" i="9"/>
  <c r="C2929" i="9"/>
  <c r="F2929" i="9" s="1"/>
  <c r="B2929" i="8"/>
  <c r="C2930" i="8"/>
  <c r="D2928" i="9"/>
  <c r="E2929" i="9" l="1"/>
  <c r="A2931" i="9"/>
  <c r="C2930" i="9"/>
  <c r="F2930" i="9" s="1"/>
  <c r="B2930" i="9"/>
  <c r="D2929" i="9"/>
  <c r="B2930" i="8"/>
  <c r="C2931" i="8"/>
  <c r="B546" i="8"/>
  <c r="C545" i="8"/>
  <c r="D2930" i="9" l="1"/>
  <c r="E2930" i="9"/>
  <c r="A2932" i="9"/>
  <c r="C2931" i="9"/>
  <c r="F2931" i="9" s="1"/>
  <c r="B2931" i="9"/>
  <c r="B545" i="8"/>
  <c r="C544" i="8"/>
  <c r="B2931" i="8"/>
  <c r="C2932" i="8"/>
  <c r="E2931" i="9" l="1"/>
  <c r="A2933" i="9"/>
  <c r="C2932" i="9"/>
  <c r="F2932" i="9" s="1"/>
  <c r="B2932" i="9"/>
  <c r="B2932" i="8"/>
  <c r="C2933" i="8"/>
  <c r="D2931" i="9"/>
  <c r="B544" i="8"/>
  <c r="C543" i="8"/>
  <c r="B2933" i="8" l="1"/>
  <c r="C2934" i="8"/>
  <c r="E2932" i="9"/>
  <c r="B543" i="8"/>
  <c r="C542" i="8"/>
  <c r="B2933" i="9"/>
  <c r="A2934" i="9"/>
  <c r="C2933" i="9"/>
  <c r="F2933" i="9" s="1"/>
  <c r="D2932" i="9"/>
  <c r="A2935" i="9" l="1"/>
  <c r="C2934" i="9"/>
  <c r="F2934" i="9" s="1"/>
  <c r="B2934" i="9"/>
  <c r="D2933" i="9"/>
  <c r="B542" i="8"/>
  <c r="C541" i="8"/>
  <c r="B2934" i="8"/>
  <c r="C2935" i="8"/>
  <c r="E2933" i="9"/>
  <c r="D2934" i="9" l="1"/>
  <c r="E2934" i="9"/>
  <c r="B541" i="8"/>
  <c r="C540" i="8"/>
  <c r="B2935" i="8"/>
  <c r="C2936" i="8"/>
  <c r="A2936" i="9"/>
  <c r="C2935" i="9"/>
  <c r="F2935" i="9" s="1"/>
  <c r="B2935" i="9"/>
  <c r="A2937" i="9" l="1"/>
  <c r="C2936" i="9"/>
  <c r="F2936" i="9" s="1"/>
  <c r="B2936" i="9"/>
  <c r="D2935" i="9"/>
  <c r="B2936" i="8"/>
  <c r="C2937" i="8"/>
  <c r="B540" i="8"/>
  <c r="C539" i="8"/>
  <c r="E2935" i="9"/>
  <c r="B2937" i="8" l="1"/>
  <c r="C2938" i="8"/>
  <c r="D2936" i="9"/>
  <c r="B539" i="8"/>
  <c r="C538" i="8"/>
  <c r="B2937" i="9"/>
  <c r="A2938" i="9"/>
  <c r="C2937" i="9"/>
  <c r="F2937" i="9" s="1"/>
  <c r="E2936" i="9"/>
  <c r="A2939" i="9" l="1"/>
  <c r="C2938" i="9"/>
  <c r="F2938" i="9" s="1"/>
  <c r="B2938" i="9"/>
  <c r="D2937" i="9"/>
  <c r="B538" i="8"/>
  <c r="C537" i="8"/>
  <c r="E2937" i="9"/>
  <c r="B2938" i="8"/>
  <c r="C2939" i="8"/>
  <c r="B537" i="8" l="1"/>
  <c r="C536" i="8"/>
  <c r="E2938" i="9"/>
  <c r="B2939" i="8"/>
  <c r="C2940" i="8"/>
  <c r="D2938" i="9"/>
  <c r="A2940" i="9"/>
  <c r="C2939" i="9"/>
  <c r="F2939" i="9" s="1"/>
  <c r="B2939" i="9"/>
  <c r="A2941" i="9" l="1"/>
  <c r="C2940" i="9"/>
  <c r="F2940" i="9" s="1"/>
  <c r="B2940" i="9"/>
  <c r="D2939" i="9"/>
  <c r="B2940" i="8"/>
  <c r="C2941" i="8"/>
  <c r="E2939" i="9"/>
  <c r="B536" i="8"/>
  <c r="C535" i="8"/>
  <c r="E2940" i="9" l="1"/>
  <c r="B2941" i="8"/>
  <c r="C2942" i="8"/>
  <c r="B2941" i="9"/>
  <c r="A2942" i="9"/>
  <c r="C2941" i="9"/>
  <c r="F2941" i="9" s="1"/>
  <c r="B535" i="8"/>
  <c r="C534" i="8"/>
  <c r="D2940" i="9"/>
  <c r="E2941" i="9" l="1"/>
  <c r="A2943" i="9"/>
  <c r="C2942" i="9"/>
  <c r="F2942" i="9" s="1"/>
  <c r="B2942" i="9"/>
  <c r="D2941" i="9"/>
  <c r="B2942" i="8"/>
  <c r="C2943" i="8"/>
  <c r="B534" i="8"/>
  <c r="C533" i="8"/>
  <c r="E2942" i="9" l="1"/>
  <c r="D2942" i="9"/>
  <c r="A2944" i="9"/>
  <c r="C2943" i="9"/>
  <c r="F2943" i="9" s="1"/>
  <c r="B2943" i="9"/>
  <c r="B533" i="8"/>
  <c r="C532" i="8"/>
  <c r="B2943" i="8"/>
  <c r="C2944" i="8"/>
  <c r="A2945" i="9" l="1"/>
  <c r="C2944" i="9"/>
  <c r="F2944" i="9" s="1"/>
  <c r="B2944" i="9"/>
  <c r="E2943" i="9"/>
  <c r="B2944" i="8"/>
  <c r="C2945" i="8"/>
  <c r="D2943" i="9"/>
  <c r="B532" i="8"/>
  <c r="C531" i="8"/>
  <c r="E2944" i="9" l="1"/>
  <c r="B2945" i="8"/>
  <c r="C2946" i="8"/>
  <c r="B531" i="8"/>
  <c r="C530" i="8"/>
  <c r="B2945" i="9"/>
  <c r="A2946" i="9"/>
  <c r="C2945" i="9"/>
  <c r="F2945" i="9" s="1"/>
  <c r="D2944" i="9"/>
  <c r="A2947" i="9" l="1"/>
  <c r="C2946" i="9"/>
  <c r="F2946" i="9" s="1"/>
  <c r="B2946" i="9"/>
  <c r="D2945" i="9"/>
  <c r="B530" i="8"/>
  <c r="C529" i="8"/>
  <c r="B2946" i="8"/>
  <c r="C2947" i="8"/>
  <c r="E2945" i="9"/>
  <c r="E2946" i="9" l="1"/>
  <c r="D2946" i="9"/>
  <c r="B529" i="8"/>
  <c r="C528" i="8"/>
  <c r="B2947" i="8"/>
  <c r="C2948" i="8"/>
  <c r="A2948" i="9"/>
  <c r="C2947" i="9"/>
  <c r="F2947" i="9" s="1"/>
  <c r="B2947" i="9"/>
  <c r="A2949" i="9" l="1"/>
  <c r="C2948" i="9"/>
  <c r="F2948" i="9" s="1"/>
  <c r="B2948" i="9"/>
  <c r="E2947" i="9"/>
  <c r="D2947" i="9"/>
  <c r="B2948" i="8"/>
  <c r="C2949" i="8"/>
  <c r="B528" i="8"/>
  <c r="C527" i="8"/>
  <c r="E2948" i="9" l="1"/>
  <c r="B527" i="8"/>
  <c r="C526" i="8"/>
  <c r="B2949" i="9"/>
  <c r="A2950" i="9"/>
  <c r="C2949" i="9"/>
  <c r="F2949" i="9" s="1"/>
  <c r="B2949" i="8"/>
  <c r="C2950" i="8"/>
  <c r="D2948" i="9"/>
  <c r="A2951" i="9" l="1"/>
  <c r="C2950" i="9"/>
  <c r="F2950" i="9" s="1"/>
  <c r="B2950" i="9"/>
  <c r="D2949" i="9"/>
  <c r="B526" i="8"/>
  <c r="C525" i="8"/>
  <c r="E2949" i="9"/>
  <c r="B2950" i="8"/>
  <c r="C2951" i="8"/>
  <c r="B525" i="8" l="1"/>
  <c r="C524" i="8"/>
  <c r="E2950" i="9"/>
  <c r="B2951" i="8"/>
  <c r="C2952" i="8"/>
  <c r="D2950" i="9"/>
  <c r="A2952" i="9"/>
  <c r="C2951" i="9"/>
  <c r="F2951" i="9" s="1"/>
  <c r="B2951" i="9"/>
  <c r="A2953" i="9" l="1"/>
  <c r="C2952" i="9"/>
  <c r="F2952" i="9" s="1"/>
  <c r="B2952" i="9"/>
  <c r="D2951" i="9"/>
  <c r="B2952" i="8"/>
  <c r="C2953" i="8"/>
  <c r="E2951" i="9"/>
  <c r="B524" i="8"/>
  <c r="C523" i="8"/>
  <c r="E2952" i="9" l="1"/>
  <c r="B2953" i="9"/>
  <c r="A2954" i="9"/>
  <c r="C2953" i="9"/>
  <c r="F2953" i="9" s="1"/>
  <c r="B2953" i="8"/>
  <c r="C2954" i="8"/>
  <c r="B523" i="8"/>
  <c r="C522" i="8"/>
  <c r="D2952" i="9"/>
  <c r="B522" i="8" l="1"/>
  <c r="C521" i="8"/>
  <c r="B2954" i="8"/>
  <c r="C2955" i="8"/>
  <c r="E2953" i="9"/>
  <c r="A2955" i="9"/>
  <c r="C2954" i="9"/>
  <c r="F2954" i="9" s="1"/>
  <c r="B2954" i="9"/>
  <c r="D2953" i="9"/>
  <c r="D2954" i="9" l="1"/>
  <c r="A2956" i="9"/>
  <c r="C2955" i="9"/>
  <c r="F2955" i="9" s="1"/>
  <c r="B2955" i="9"/>
  <c r="B2955" i="8"/>
  <c r="C2956" i="8"/>
  <c r="E2954" i="9"/>
  <c r="B521" i="8"/>
  <c r="C520" i="8"/>
  <c r="B2956" i="8" l="1"/>
  <c r="C2957" i="8"/>
  <c r="E2955" i="9"/>
  <c r="B520" i="8"/>
  <c r="C519" i="8"/>
  <c r="A2957" i="9"/>
  <c r="C2956" i="9"/>
  <c r="F2956" i="9" s="1"/>
  <c r="B2956" i="9"/>
  <c r="D2955" i="9"/>
  <c r="B2957" i="9" l="1"/>
  <c r="A2958" i="9"/>
  <c r="C2957" i="9"/>
  <c r="F2957" i="9" s="1"/>
  <c r="D2956" i="9"/>
  <c r="B519" i="8"/>
  <c r="C518" i="8"/>
  <c r="B2957" i="8"/>
  <c r="C2958" i="8"/>
  <c r="E2956" i="9"/>
  <c r="B518" i="8" l="1"/>
  <c r="C517" i="8"/>
  <c r="E2957" i="9"/>
  <c r="A2959" i="9"/>
  <c r="C2958" i="9"/>
  <c r="F2958" i="9" s="1"/>
  <c r="B2958" i="9"/>
  <c r="B2958" i="8"/>
  <c r="C2959" i="8"/>
  <c r="D2957" i="9"/>
  <c r="D2958" i="9" l="1"/>
  <c r="E2958" i="9"/>
  <c r="A2960" i="9"/>
  <c r="C2959" i="9"/>
  <c r="F2959" i="9" s="1"/>
  <c r="B2959" i="9"/>
  <c r="B2959" i="8"/>
  <c r="C2960" i="8"/>
  <c r="B517" i="8"/>
  <c r="C516" i="8"/>
  <c r="A2961" i="9" l="1"/>
  <c r="C2960" i="9"/>
  <c r="F2960" i="9" s="1"/>
  <c r="B2960" i="9"/>
  <c r="E2959" i="9"/>
  <c r="B516" i="8"/>
  <c r="C515" i="8"/>
  <c r="D2959" i="9"/>
  <c r="B2960" i="8"/>
  <c r="C2961" i="8"/>
  <c r="E2960" i="9" l="1"/>
  <c r="B2961" i="9"/>
  <c r="A2962" i="9"/>
  <c r="C2961" i="9"/>
  <c r="F2961" i="9" s="1"/>
  <c r="B515" i="8"/>
  <c r="C514" i="8"/>
  <c r="B2961" i="8"/>
  <c r="C2962" i="8"/>
  <c r="D2960" i="9"/>
  <c r="B2962" i="8" l="1"/>
  <c r="C2963" i="8"/>
  <c r="B514" i="8"/>
  <c r="C513" i="8"/>
  <c r="E2961" i="9"/>
  <c r="A2963" i="9"/>
  <c r="C2962" i="9"/>
  <c r="F2962" i="9" s="1"/>
  <c r="B2962" i="9"/>
  <c r="D2961" i="9"/>
  <c r="D2962" i="9" l="1"/>
  <c r="A2964" i="9"/>
  <c r="C2963" i="9"/>
  <c r="F2963" i="9" s="1"/>
  <c r="B2963" i="9"/>
  <c r="B513" i="8"/>
  <c r="C512" i="8"/>
  <c r="E2962" i="9"/>
  <c r="B2963" i="8"/>
  <c r="C2964" i="8"/>
  <c r="B512" i="8" l="1"/>
  <c r="C511" i="8"/>
  <c r="E2963" i="9"/>
  <c r="B2964" i="8"/>
  <c r="C2965" i="8"/>
  <c r="A2965" i="9"/>
  <c r="C2964" i="9"/>
  <c r="F2964" i="9" s="1"/>
  <c r="B2964" i="9"/>
  <c r="D2963" i="9"/>
  <c r="B2965" i="9" l="1"/>
  <c r="A2966" i="9"/>
  <c r="C2965" i="9"/>
  <c r="F2965" i="9" s="1"/>
  <c r="E2964" i="9"/>
  <c r="B2965" i="8"/>
  <c r="C2966" i="8"/>
  <c r="B511" i="8"/>
  <c r="C510" i="8"/>
  <c r="D2964" i="9"/>
  <c r="B2966" i="8" l="1"/>
  <c r="C2967" i="8"/>
  <c r="E2965" i="9"/>
  <c r="A2967" i="9"/>
  <c r="C2966" i="9"/>
  <c r="F2966" i="9" s="1"/>
  <c r="B2966" i="9"/>
  <c r="B510" i="8"/>
  <c r="C509" i="8"/>
  <c r="D2965" i="9"/>
  <c r="D2966" i="9" l="1"/>
  <c r="E2966" i="9"/>
  <c r="A2968" i="9"/>
  <c r="C2967" i="9"/>
  <c r="F2967" i="9" s="1"/>
  <c r="B2967" i="9"/>
  <c r="B509" i="8"/>
  <c r="C508" i="8"/>
  <c r="B2967" i="8"/>
  <c r="C2968" i="8"/>
  <c r="B508" i="8" l="1"/>
  <c r="C507" i="8"/>
  <c r="A2969" i="9"/>
  <c r="C2968" i="9"/>
  <c r="F2968" i="9" s="1"/>
  <c r="B2968" i="9"/>
  <c r="E2967" i="9"/>
  <c r="B2968" i="8"/>
  <c r="C2969" i="8"/>
  <c r="D2967" i="9"/>
  <c r="D2968" i="9" l="1"/>
  <c r="B2969" i="9"/>
  <c r="A2970" i="9"/>
  <c r="C2969" i="9"/>
  <c r="F2969" i="9" s="1"/>
  <c r="E2968" i="9"/>
  <c r="B2969" i="8"/>
  <c r="C2970" i="8"/>
  <c r="B507" i="8"/>
  <c r="C506" i="8"/>
  <c r="E2969" i="9" l="1"/>
  <c r="A2971" i="9"/>
  <c r="C2970" i="9"/>
  <c r="F2970" i="9" s="1"/>
  <c r="B2970" i="9"/>
  <c r="B506" i="8"/>
  <c r="C505" i="8"/>
  <c r="D2969" i="9"/>
  <c r="B2970" i="8"/>
  <c r="C2971" i="8"/>
  <c r="B2971" i="8" l="1"/>
  <c r="C2972" i="8"/>
  <c r="B505" i="8"/>
  <c r="C504" i="8"/>
  <c r="E2970" i="9"/>
  <c r="D2970" i="9"/>
  <c r="A2972" i="9"/>
  <c r="C2971" i="9"/>
  <c r="F2971" i="9" s="1"/>
  <c r="B2971" i="9"/>
  <c r="A2973" i="9" l="1"/>
  <c r="C2972" i="9"/>
  <c r="F2972" i="9" s="1"/>
  <c r="B2972" i="9"/>
  <c r="D2971" i="9"/>
  <c r="B504" i="8"/>
  <c r="C503" i="8"/>
  <c r="E2971" i="9"/>
  <c r="B2972" i="8"/>
  <c r="C2973" i="8"/>
  <c r="B503" i="8" l="1"/>
  <c r="C502" i="8"/>
  <c r="E2972" i="9"/>
  <c r="B2973" i="9"/>
  <c r="A2974" i="9"/>
  <c r="C2973" i="9"/>
  <c r="F2973" i="9" s="1"/>
  <c r="B2973" i="8"/>
  <c r="C2974" i="8"/>
  <c r="D2972" i="9"/>
  <c r="E2973" i="9" l="1"/>
  <c r="A2975" i="9"/>
  <c r="C2974" i="9"/>
  <c r="F2974" i="9" s="1"/>
  <c r="B2974" i="9"/>
  <c r="D2973" i="9"/>
  <c r="B2974" i="8"/>
  <c r="C2975" i="8"/>
  <c r="B502" i="8"/>
  <c r="C501" i="8"/>
  <c r="E2974" i="9" l="1"/>
  <c r="D2974" i="9"/>
  <c r="A2976" i="9"/>
  <c r="C2975" i="9"/>
  <c r="F2975" i="9" s="1"/>
  <c r="B2975" i="9"/>
  <c r="B501" i="8"/>
  <c r="C500" i="8"/>
  <c r="B2975" i="8"/>
  <c r="C2976" i="8"/>
  <c r="E2975" i="9" l="1"/>
  <c r="A2977" i="9"/>
  <c r="C2976" i="9"/>
  <c r="F2976" i="9" s="1"/>
  <c r="B2976" i="9"/>
  <c r="B2976" i="8"/>
  <c r="C2977" i="8"/>
  <c r="D2975" i="9"/>
  <c r="B500" i="8"/>
  <c r="C499" i="8"/>
  <c r="B2977" i="8" l="1"/>
  <c r="C2978" i="8"/>
  <c r="D2976" i="9"/>
  <c r="B499" i="8"/>
  <c r="C498" i="8"/>
  <c r="B2977" i="9"/>
  <c r="A2978" i="9"/>
  <c r="C2977" i="9"/>
  <c r="F2977" i="9" s="1"/>
  <c r="E2976" i="9"/>
  <c r="A2979" i="9" l="1"/>
  <c r="C2978" i="9"/>
  <c r="F2978" i="9" s="1"/>
  <c r="B2978" i="9"/>
  <c r="D2977" i="9"/>
  <c r="B498" i="8"/>
  <c r="C497" i="8"/>
  <c r="B2978" i="8"/>
  <c r="C2979" i="8"/>
  <c r="E2977" i="9"/>
  <c r="D2978" i="9" l="1"/>
  <c r="E2978" i="9"/>
  <c r="B497" i="8"/>
  <c r="C496" i="8"/>
  <c r="B2979" i="8"/>
  <c r="C2980" i="8"/>
  <c r="A2980" i="9"/>
  <c r="C2979" i="9"/>
  <c r="F2979" i="9" s="1"/>
  <c r="B2979" i="9"/>
  <c r="A2981" i="9" l="1"/>
  <c r="C2980" i="9"/>
  <c r="F2980" i="9" s="1"/>
  <c r="B2980" i="9"/>
  <c r="D2979" i="9"/>
  <c r="B2980" i="8"/>
  <c r="C2981" i="8"/>
  <c r="B496" i="8"/>
  <c r="C495" i="8"/>
  <c r="E2979" i="9"/>
  <c r="D2980" i="9" l="1"/>
  <c r="B495" i="8"/>
  <c r="C494" i="8"/>
  <c r="B2981" i="9"/>
  <c r="A2982" i="9"/>
  <c r="C2981" i="9"/>
  <c r="F2981" i="9" s="1"/>
  <c r="B2981" i="8"/>
  <c r="C2982" i="8"/>
  <c r="E2980" i="9"/>
  <c r="E2981" i="9" l="1"/>
  <c r="A2983" i="9"/>
  <c r="C2982" i="9"/>
  <c r="F2982" i="9" s="1"/>
  <c r="B2982" i="9"/>
  <c r="D2981" i="9"/>
  <c r="B494" i="8"/>
  <c r="C493" i="8"/>
  <c r="B2982" i="8"/>
  <c r="C2983" i="8"/>
  <c r="D2982" i="9" l="1"/>
  <c r="E2982" i="9"/>
  <c r="A2984" i="9"/>
  <c r="C2983" i="9"/>
  <c r="F2983" i="9" s="1"/>
  <c r="B2983" i="9"/>
  <c r="B2983" i="8"/>
  <c r="C2984" i="8"/>
  <c r="B493" i="8"/>
  <c r="C492" i="8"/>
  <c r="B2984" i="8" l="1"/>
  <c r="C2985" i="8"/>
  <c r="E2983" i="9"/>
  <c r="A2985" i="9"/>
  <c r="C2984" i="9"/>
  <c r="F2984" i="9" s="1"/>
  <c r="B2984" i="9"/>
  <c r="B492" i="8"/>
  <c r="C491" i="8"/>
  <c r="D2983" i="9"/>
  <c r="D2984" i="9" l="1"/>
  <c r="B2985" i="9"/>
  <c r="A2986" i="9"/>
  <c r="C2985" i="9"/>
  <c r="F2985" i="9" s="1"/>
  <c r="E2984" i="9"/>
  <c r="B491" i="8"/>
  <c r="C490" i="8"/>
  <c r="B2985" i="8"/>
  <c r="C2986" i="8"/>
  <c r="B490" i="8" l="1"/>
  <c r="C489" i="8"/>
  <c r="E2985" i="9"/>
  <c r="A2987" i="9"/>
  <c r="C2986" i="9"/>
  <c r="F2986" i="9" s="1"/>
  <c r="B2986" i="9"/>
  <c r="B2986" i="8"/>
  <c r="C2987" i="8"/>
  <c r="D2985" i="9"/>
  <c r="D2986" i="9" l="1"/>
  <c r="E2986" i="9"/>
  <c r="A2988" i="9"/>
  <c r="C2987" i="9"/>
  <c r="F2987" i="9" s="1"/>
  <c r="B2987" i="9"/>
  <c r="B2987" i="8"/>
  <c r="C2988" i="8"/>
  <c r="B489" i="8"/>
  <c r="C488" i="8"/>
  <c r="E2987" i="9" l="1"/>
  <c r="A2989" i="9"/>
  <c r="C2988" i="9"/>
  <c r="F2988" i="9" s="1"/>
  <c r="B2988" i="9"/>
  <c r="B488" i="8"/>
  <c r="C487" i="8"/>
  <c r="D2987" i="9"/>
  <c r="B2988" i="8"/>
  <c r="C2989" i="8"/>
  <c r="E2988" i="9" l="1"/>
  <c r="B2989" i="8"/>
  <c r="C2990" i="8"/>
  <c r="B2989" i="9"/>
  <c r="A2990" i="9"/>
  <c r="C2989" i="9"/>
  <c r="F2989" i="9" s="1"/>
  <c r="B487" i="8"/>
  <c r="C486" i="8"/>
  <c r="D2988" i="9"/>
  <c r="E2989" i="9" l="1"/>
  <c r="A2991" i="9"/>
  <c r="C2990" i="9"/>
  <c r="F2990" i="9" s="1"/>
  <c r="B2990" i="9"/>
  <c r="D2989" i="9"/>
  <c r="B2990" i="8"/>
  <c r="C2991" i="8"/>
  <c r="B486" i="8"/>
  <c r="C485" i="8"/>
  <c r="E2990" i="9" l="1"/>
  <c r="D2990" i="9"/>
  <c r="A2992" i="9"/>
  <c r="C2991" i="9"/>
  <c r="F2991" i="9" s="1"/>
  <c r="B2991" i="9"/>
  <c r="B485" i="8"/>
  <c r="C484" i="8"/>
  <c r="B2991" i="8"/>
  <c r="C2992" i="8"/>
  <c r="A2993" i="9" l="1"/>
  <c r="C2992" i="9"/>
  <c r="F2992" i="9" s="1"/>
  <c r="B2992" i="9"/>
  <c r="E2991" i="9"/>
  <c r="B2992" i="8"/>
  <c r="C2993" i="8"/>
  <c r="D2991" i="9"/>
  <c r="B484" i="8"/>
  <c r="C483" i="8"/>
  <c r="D2992" i="9" l="1"/>
  <c r="B2993" i="8"/>
  <c r="C2994" i="8"/>
  <c r="B2993" i="9"/>
  <c r="A2994" i="9"/>
  <c r="C2993" i="9"/>
  <c r="F2993" i="9" s="1"/>
  <c r="B483" i="8"/>
  <c r="C482" i="8"/>
  <c r="E2992" i="9"/>
  <c r="A2995" i="9" l="1"/>
  <c r="C2994" i="9"/>
  <c r="F2994" i="9" s="1"/>
  <c r="B2994" i="9"/>
  <c r="D2993" i="9"/>
  <c r="B2994" i="8"/>
  <c r="C2995" i="8"/>
  <c r="E2993" i="9"/>
  <c r="B482" i="8"/>
  <c r="C481" i="8"/>
  <c r="B2995" i="8" l="1"/>
  <c r="C2996" i="8"/>
  <c r="D2994" i="9"/>
  <c r="B481" i="8"/>
  <c r="C480" i="8"/>
  <c r="E2994" i="9"/>
  <c r="A2996" i="9"/>
  <c r="C2995" i="9"/>
  <c r="F2995" i="9" s="1"/>
  <c r="B2995" i="9"/>
  <c r="A2997" i="9" l="1"/>
  <c r="C2996" i="9"/>
  <c r="F2996" i="9" s="1"/>
  <c r="B2996" i="9"/>
  <c r="D2995" i="9"/>
  <c r="B480" i="8"/>
  <c r="C479" i="8"/>
  <c r="E2995" i="9"/>
  <c r="B2996" i="8"/>
  <c r="C2997" i="8"/>
  <c r="B479" i="8" l="1"/>
  <c r="C478" i="8"/>
  <c r="E2996" i="9"/>
  <c r="B2997" i="9"/>
  <c r="A2998" i="9"/>
  <c r="C2997" i="9"/>
  <c r="F2997" i="9" s="1"/>
  <c r="B2997" i="8"/>
  <c r="C2998" i="8"/>
  <c r="D2996" i="9"/>
  <c r="E2997" i="9" l="1"/>
  <c r="A2999" i="9"/>
  <c r="C2998" i="9"/>
  <c r="F2998" i="9" s="1"/>
  <c r="B2998" i="9"/>
  <c r="D2997" i="9"/>
  <c r="B2998" i="8"/>
  <c r="C2999" i="8"/>
  <c r="B478" i="8"/>
  <c r="C477" i="8"/>
  <c r="D2998" i="9" l="1"/>
  <c r="E2998" i="9"/>
  <c r="A3000" i="9"/>
  <c r="C2999" i="9"/>
  <c r="F2999" i="9" s="1"/>
  <c r="B2999" i="9"/>
  <c r="B477" i="8"/>
  <c r="C476" i="8"/>
  <c r="B2999" i="8"/>
  <c r="C3000" i="8"/>
  <c r="E2999" i="9" l="1"/>
  <c r="A3001" i="9"/>
  <c r="C3000" i="9"/>
  <c r="F3000" i="9" s="1"/>
  <c r="B3000" i="9"/>
  <c r="B3000" i="8"/>
  <c r="C3001" i="8"/>
  <c r="D2999" i="9"/>
  <c r="B476" i="8"/>
  <c r="C475" i="8"/>
  <c r="B3001" i="8" l="1"/>
  <c r="C3002" i="8"/>
  <c r="E3000" i="9"/>
  <c r="B475" i="8"/>
  <c r="C474" i="8"/>
  <c r="B3001" i="9"/>
  <c r="A3002" i="9"/>
  <c r="C3001" i="9"/>
  <c r="F3001" i="9" s="1"/>
  <c r="D3000" i="9"/>
  <c r="D3001" i="9" l="1"/>
  <c r="B474" i="8"/>
  <c r="C473" i="8"/>
  <c r="A3003" i="9"/>
  <c r="C3002" i="9"/>
  <c r="F3002" i="9" s="1"/>
  <c r="B3002" i="9"/>
  <c r="E3001" i="9"/>
  <c r="B3002" i="8"/>
  <c r="C3003" i="8"/>
  <c r="D3002" i="9" l="1"/>
  <c r="E3002" i="9"/>
  <c r="A3004" i="9"/>
  <c r="C3003" i="9"/>
  <c r="F3003" i="9" s="1"/>
  <c r="B3003" i="9"/>
  <c r="B3003" i="8"/>
  <c r="C3004" i="8"/>
  <c r="B473" i="8"/>
  <c r="C472" i="8"/>
  <c r="E3003" i="9" l="1"/>
  <c r="A3005" i="9"/>
  <c r="C3004" i="9"/>
  <c r="F3004" i="9" s="1"/>
  <c r="B3004" i="9"/>
  <c r="B472" i="8"/>
  <c r="C471" i="8"/>
  <c r="D3003" i="9"/>
  <c r="B3004" i="8"/>
  <c r="C3005" i="8"/>
  <c r="E3004" i="9" l="1"/>
  <c r="B3005" i="8"/>
  <c r="C3006" i="8"/>
  <c r="B3005" i="9"/>
  <c r="A3006" i="9"/>
  <c r="C3005" i="9"/>
  <c r="F3005" i="9" s="1"/>
  <c r="B471" i="8"/>
  <c r="C470" i="8"/>
  <c r="D3004" i="9"/>
  <c r="A3007" i="9" l="1"/>
  <c r="C3006" i="9"/>
  <c r="F3006" i="9" s="1"/>
  <c r="B3006" i="9"/>
  <c r="D3005" i="9"/>
  <c r="B3006" i="8"/>
  <c r="C3007" i="8"/>
  <c r="E3005" i="9"/>
  <c r="B470" i="8"/>
  <c r="C469" i="8"/>
  <c r="B3007" i="8" l="1"/>
  <c r="C3008" i="8"/>
  <c r="D3006" i="9"/>
  <c r="B469" i="8"/>
  <c r="C468" i="8"/>
  <c r="E3006" i="9"/>
  <c r="A3008" i="9"/>
  <c r="C3007" i="9"/>
  <c r="F3007" i="9" s="1"/>
  <c r="B3007" i="9"/>
  <c r="A3009" i="9" l="1"/>
  <c r="C3008" i="9"/>
  <c r="F3008" i="9" s="1"/>
  <c r="B3008" i="9"/>
  <c r="D3007" i="9"/>
  <c r="B468" i="8"/>
  <c r="C467" i="8"/>
  <c r="E3007" i="9"/>
  <c r="B3008" i="8"/>
  <c r="C3009" i="8"/>
  <c r="E3008" i="9" l="1"/>
  <c r="B3009" i="9"/>
  <c r="A3010" i="9"/>
  <c r="C3009" i="9"/>
  <c r="F3009" i="9" s="1"/>
  <c r="B467" i="8"/>
  <c r="C466" i="8"/>
  <c r="B3009" i="8"/>
  <c r="C3010" i="8"/>
  <c r="D3008" i="9"/>
  <c r="B3010" i="8" l="1"/>
  <c r="C3011" i="8"/>
  <c r="B466" i="8"/>
  <c r="C465" i="8"/>
  <c r="E3009" i="9"/>
  <c r="A3011" i="9"/>
  <c r="C3010" i="9"/>
  <c r="F3010" i="9" s="1"/>
  <c r="B3010" i="9"/>
  <c r="D3009" i="9"/>
  <c r="E3010" i="9" l="1"/>
  <c r="A3012" i="9"/>
  <c r="C3011" i="9"/>
  <c r="F3011" i="9" s="1"/>
  <c r="B3011" i="9"/>
  <c r="B465" i="8"/>
  <c r="C464" i="8"/>
  <c r="D3010" i="9"/>
  <c r="B3011" i="8"/>
  <c r="C3012" i="8"/>
  <c r="B464" i="8" l="1"/>
  <c r="C463" i="8"/>
  <c r="E3011" i="9"/>
  <c r="B3012" i="8"/>
  <c r="C3013" i="8"/>
  <c r="A3013" i="9"/>
  <c r="C3012" i="9"/>
  <c r="F3012" i="9" s="1"/>
  <c r="B3012" i="9"/>
  <c r="D3011" i="9"/>
  <c r="D3012" i="9" l="1"/>
  <c r="B3013" i="9"/>
  <c r="A3014" i="9"/>
  <c r="C3013" i="9"/>
  <c r="F3013" i="9" s="1"/>
  <c r="B3013" i="8"/>
  <c r="C3014" i="8"/>
  <c r="B463" i="8"/>
  <c r="C462" i="8"/>
  <c r="E3012" i="9"/>
  <c r="B3014" i="8" l="1"/>
  <c r="C3015" i="8"/>
  <c r="E3013" i="9"/>
  <c r="D3013" i="9"/>
  <c r="B462" i="8"/>
  <c r="C461" i="8"/>
  <c r="A3015" i="9"/>
  <c r="C3014" i="9"/>
  <c r="F3014" i="9" s="1"/>
  <c r="B3014" i="9"/>
  <c r="A3016" i="9" l="1"/>
  <c r="C3015" i="9"/>
  <c r="F3015" i="9" s="1"/>
  <c r="B3015" i="9"/>
  <c r="B3015" i="8"/>
  <c r="C3016" i="8"/>
  <c r="B461" i="8"/>
  <c r="C460" i="8"/>
  <c r="D3014" i="9"/>
  <c r="E3014" i="9"/>
  <c r="B3016" i="8" l="1"/>
  <c r="C3017" i="8"/>
  <c r="E3015" i="9"/>
  <c r="A3017" i="9"/>
  <c r="B3016" i="9"/>
  <c r="C3016" i="9"/>
  <c r="F3016" i="9" s="1"/>
  <c r="B460" i="8"/>
  <c r="C459" i="8"/>
  <c r="D3015" i="9"/>
  <c r="E3016" i="9" l="1"/>
  <c r="B3017" i="9"/>
  <c r="A3018" i="9"/>
  <c r="C3017" i="9"/>
  <c r="F3017" i="9" s="1"/>
  <c r="D3016" i="9"/>
  <c r="B459" i="8"/>
  <c r="C458" i="8"/>
  <c r="B3017" i="8"/>
  <c r="C3018" i="8"/>
  <c r="D3017" i="9" l="1"/>
  <c r="E3017" i="9"/>
  <c r="B3018" i="8"/>
  <c r="C3019" i="8"/>
  <c r="A3019" i="9"/>
  <c r="C3018" i="9"/>
  <c r="F3018" i="9" s="1"/>
  <c r="B3018" i="9"/>
  <c r="B458" i="8"/>
  <c r="C457" i="8"/>
  <c r="E3018" i="9" l="1"/>
  <c r="A3020" i="9"/>
  <c r="C3019" i="9"/>
  <c r="F3019" i="9" s="1"/>
  <c r="B3019" i="9"/>
  <c r="B3019" i="8"/>
  <c r="C3020" i="8"/>
  <c r="B457" i="8"/>
  <c r="C456" i="8"/>
  <c r="D3018" i="9"/>
  <c r="B3020" i="8" l="1"/>
  <c r="C3021" i="8"/>
  <c r="E3019" i="9"/>
  <c r="A3021" i="9"/>
  <c r="B3020" i="9"/>
  <c r="C3020" i="9"/>
  <c r="F3020" i="9" s="1"/>
  <c r="B456" i="8"/>
  <c r="C455" i="8"/>
  <c r="D3019" i="9"/>
  <c r="E3020" i="9" l="1"/>
  <c r="B3021" i="9"/>
  <c r="A3022" i="9"/>
  <c r="C3021" i="9"/>
  <c r="F3021" i="9" s="1"/>
  <c r="D3020" i="9"/>
  <c r="B455" i="8"/>
  <c r="C454" i="8"/>
  <c r="B3021" i="8"/>
  <c r="C3022" i="8"/>
  <c r="D3021" i="9" l="1"/>
  <c r="E3021" i="9"/>
  <c r="B3022" i="8"/>
  <c r="C3023" i="8"/>
  <c r="A3023" i="9"/>
  <c r="C3022" i="9"/>
  <c r="F3022" i="9" s="1"/>
  <c r="B3022" i="9"/>
  <c r="B454" i="8"/>
  <c r="C453" i="8"/>
  <c r="D3022" i="9" l="1"/>
  <c r="E3022" i="9"/>
  <c r="A3024" i="9"/>
  <c r="C3023" i="9"/>
  <c r="F3023" i="9" s="1"/>
  <c r="B3023" i="9"/>
  <c r="B3023" i="8"/>
  <c r="C3024" i="8"/>
  <c r="B453" i="8"/>
  <c r="C452" i="8"/>
  <c r="A3025" i="9" l="1"/>
  <c r="B3024" i="9"/>
  <c r="C3024" i="9"/>
  <c r="F3024" i="9" s="1"/>
  <c r="E3023" i="9"/>
  <c r="B452" i="8"/>
  <c r="C451" i="8"/>
  <c r="D3023" i="9"/>
  <c r="B3024" i="8"/>
  <c r="C3025" i="8"/>
  <c r="E3024" i="9" l="1"/>
  <c r="B451" i="8"/>
  <c r="C450" i="8"/>
  <c r="B3025" i="8"/>
  <c r="C3026" i="8"/>
  <c r="B3025" i="9"/>
  <c r="A3026" i="9"/>
  <c r="C3025" i="9"/>
  <c r="F3025" i="9" s="1"/>
  <c r="D3024" i="9"/>
  <c r="B450" i="8" l="1"/>
  <c r="C449" i="8"/>
  <c r="A3027" i="9"/>
  <c r="C3026" i="9"/>
  <c r="F3026" i="9" s="1"/>
  <c r="B3026" i="9"/>
  <c r="B3026" i="8"/>
  <c r="C3027" i="8"/>
  <c r="E3025" i="9"/>
  <c r="D3025" i="9"/>
  <c r="D3026" i="9" l="1"/>
  <c r="E3026" i="9"/>
  <c r="A3028" i="9"/>
  <c r="C3027" i="9"/>
  <c r="F3027" i="9" s="1"/>
  <c r="B3027" i="9"/>
  <c r="B449" i="8"/>
  <c r="C448" i="8"/>
  <c r="B3027" i="8"/>
  <c r="C3028" i="8"/>
  <c r="E3027" i="9" l="1"/>
  <c r="A3029" i="9"/>
  <c r="B3028" i="9"/>
  <c r="C3028" i="9"/>
  <c r="F3028" i="9" s="1"/>
  <c r="B3028" i="8"/>
  <c r="C3029" i="8"/>
  <c r="D3027" i="9"/>
  <c r="B448" i="8"/>
  <c r="C447" i="8"/>
  <c r="B3029" i="8" l="1"/>
  <c r="C3030" i="8"/>
  <c r="D3028" i="9"/>
  <c r="B447" i="8"/>
  <c r="C446" i="8"/>
  <c r="B3029" i="9"/>
  <c r="A3030" i="9"/>
  <c r="C3029" i="9"/>
  <c r="F3029" i="9" s="1"/>
  <c r="E3028" i="9"/>
  <c r="B446" i="8" l="1"/>
  <c r="C445" i="8"/>
  <c r="E3029" i="9"/>
  <c r="B3030" i="8"/>
  <c r="C3031" i="8"/>
  <c r="A3031" i="9"/>
  <c r="C3030" i="9"/>
  <c r="F3030" i="9" s="1"/>
  <c r="B3030" i="9"/>
  <c r="D3029" i="9"/>
  <c r="D3030" i="9" l="1"/>
  <c r="A3032" i="9"/>
  <c r="C3031" i="9"/>
  <c r="F3031" i="9" s="1"/>
  <c r="B3031" i="9"/>
  <c r="B3031" i="8"/>
  <c r="C3032" i="8"/>
  <c r="E3030" i="9"/>
  <c r="B445" i="8"/>
  <c r="C444" i="8"/>
  <c r="E3031" i="9" l="1"/>
  <c r="B444" i="8"/>
  <c r="C443" i="8"/>
  <c r="A3033" i="9"/>
  <c r="B3032" i="9"/>
  <c r="C3032" i="9"/>
  <c r="F3032" i="9" s="1"/>
  <c r="B3032" i="8"/>
  <c r="C3033" i="8"/>
  <c r="D3031" i="9"/>
  <c r="D3032" i="9" l="1"/>
  <c r="B3033" i="9"/>
  <c r="A3034" i="9"/>
  <c r="C3033" i="9"/>
  <c r="F3033" i="9" s="1"/>
  <c r="E3032" i="9"/>
  <c r="B443" i="8"/>
  <c r="C442" i="8"/>
  <c r="B3033" i="8"/>
  <c r="C3034" i="8"/>
  <c r="B442" i="8" l="1"/>
  <c r="C441" i="8"/>
  <c r="D3033" i="9"/>
  <c r="E3033" i="9"/>
  <c r="B3034" i="8"/>
  <c r="C3035" i="8"/>
  <c r="A3035" i="9"/>
  <c r="C3034" i="9"/>
  <c r="F3034" i="9" s="1"/>
  <c r="B3034" i="9"/>
  <c r="A3036" i="9" l="1"/>
  <c r="C3035" i="9"/>
  <c r="F3035" i="9" s="1"/>
  <c r="B3035" i="9"/>
  <c r="B441" i="8"/>
  <c r="C440" i="8"/>
  <c r="B3035" i="8"/>
  <c r="C3036" i="8"/>
  <c r="D3034" i="9"/>
  <c r="E3034" i="9"/>
  <c r="B440" i="8" l="1"/>
  <c r="C439" i="8"/>
  <c r="E3035" i="9"/>
  <c r="A3037" i="9"/>
  <c r="B3036" i="9"/>
  <c r="C3036" i="9"/>
  <c r="F3036" i="9" s="1"/>
  <c r="B3036" i="8"/>
  <c r="C3037" i="8"/>
  <c r="D3035" i="9"/>
  <c r="E3036" i="9" l="1"/>
  <c r="B3037" i="9"/>
  <c r="A3038" i="9"/>
  <c r="C3037" i="9"/>
  <c r="F3037" i="9" s="1"/>
  <c r="D3036" i="9"/>
  <c r="B3037" i="8"/>
  <c r="C3038" i="8"/>
  <c r="B439" i="8"/>
  <c r="C438" i="8"/>
  <c r="D3037" i="9" l="1"/>
  <c r="E3037" i="9"/>
  <c r="B438" i="8"/>
  <c r="C437" i="8"/>
  <c r="A3039" i="9"/>
  <c r="C3038" i="9"/>
  <c r="F3038" i="9" s="1"/>
  <c r="B3038" i="9"/>
  <c r="B3038" i="8"/>
  <c r="C3039" i="8"/>
  <c r="D3038" i="9" l="1"/>
  <c r="E3038" i="9"/>
  <c r="A3040" i="9"/>
  <c r="C3039" i="9"/>
  <c r="F3039" i="9" s="1"/>
  <c r="B3039" i="9"/>
  <c r="B437" i="8"/>
  <c r="C436" i="8"/>
  <c r="B3039" i="8"/>
  <c r="C3040" i="8"/>
  <c r="E3039" i="9" l="1"/>
  <c r="A3041" i="9"/>
  <c r="B3040" i="9"/>
  <c r="C3040" i="9"/>
  <c r="F3040" i="9" s="1"/>
  <c r="B3040" i="8"/>
  <c r="C3041" i="8"/>
  <c r="D3039" i="9"/>
  <c r="B436" i="8"/>
  <c r="C435" i="8"/>
  <c r="B3041" i="8" l="1"/>
  <c r="C3042" i="8"/>
  <c r="E3040" i="9"/>
  <c r="B435" i="8"/>
  <c r="C434" i="8"/>
  <c r="B3041" i="9"/>
  <c r="A3042" i="9"/>
  <c r="C3041" i="9"/>
  <c r="F3041" i="9" s="1"/>
  <c r="D3040" i="9"/>
  <c r="A3043" i="9" l="1"/>
  <c r="C3042" i="9"/>
  <c r="F3042" i="9" s="1"/>
  <c r="B3042" i="9"/>
  <c r="B434" i="8"/>
  <c r="C433" i="8"/>
  <c r="E3041" i="9"/>
  <c r="B3042" i="8"/>
  <c r="C3043" i="8"/>
  <c r="D3041" i="9"/>
  <c r="B433" i="8" l="1"/>
  <c r="C432" i="8"/>
  <c r="D3042" i="9"/>
  <c r="E3042" i="9"/>
  <c r="B3043" i="8"/>
  <c r="C3044" i="8"/>
  <c r="A3044" i="9"/>
  <c r="C3043" i="9"/>
  <c r="F3043" i="9" s="1"/>
  <c r="B3043" i="9"/>
  <c r="A3045" i="9" l="1"/>
  <c r="B3044" i="9"/>
  <c r="C3044" i="9"/>
  <c r="F3044" i="9" s="1"/>
  <c r="D3043" i="9"/>
  <c r="B3044" i="8"/>
  <c r="C3045" i="8"/>
  <c r="E3043" i="9"/>
  <c r="B432" i="8"/>
  <c r="C431" i="8"/>
  <c r="E3044" i="9" l="1"/>
  <c r="B3045" i="9"/>
  <c r="A3046" i="9"/>
  <c r="C3045" i="9"/>
  <c r="F3045" i="9" s="1"/>
  <c r="B3045" i="8"/>
  <c r="C3046" i="8"/>
  <c r="B431" i="8"/>
  <c r="C430" i="8"/>
  <c r="D3044" i="9"/>
  <c r="B430" i="8" l="1"/>
  <c r="C429" i="8"/>
  <c r="B3046" i="8"/>
  <c r="C3047" i="8"/>
  <c r="E3045" i="9"/>
  <c r="D3045" i="9"/>
  <c r="A3047" i="9"/>
  <c r="C3046" i="9"/>
  <c r="F3046" i="9" s="1"/>
  <c r="B3046" i="9"/>
  <c r="B3047" i="8" l="1"/>
  <c r="C3048" i="8"/>
  <c r="B429" i="8"/>
  <c r="C428" i="8"/>
  <c r="A3048" i="9"/>
  <c r="C3047" i="9"/>
  <c r="F3047" i="9" s="1"/>
  <c r="B3047" i="9"/>
  <c r="D3046" i="9"/>
  <c r="E3046" i="9"/>
  <c r="E3047" i="9" l="1"/>
  <c r="A3049" i="9"/>
  <c r="B3048" i="9"/>
  <c r="C3048" i="9"/>
  <c r="F3048" i="9" s="1"/>
  <c r="D3047" i="9"/>
  <c r="B428" i="8"/>
  <c r="C427" i="8"/>
  <c r="B3048" i="8"/>
  <c r="C3049" i="8"/>
  <c r="E3048" i="9" l="1"/>
  <c r="B3049" i="8"/>
  <c r="C3050" i="8"/>
  <c r="B3049" i="9"/>
  <c r="A3050" i="9"/>
  <c r="C3049" i="9"/>
  <c r="F3049" i="9" s="1"/>
  <c r="D3048" i="9"/>
  <c r="B427" i="8"/>
  <c r="C426" i="8"/>
  <c r="D3049" i="9" l="1"/>
  <c r="E3049" i="9"/>
  <c r="A3051" i="9"/>
  <c r="C3050" i="9"/>
  <c r="F3050" i="9" s="1"/>
  <c r="B3050" i="9"/>
  <c r="B426" i="8"/>
  <c r="C425" i="8"/>
  <c r="B3050" i="8"/>
  <c r="C3051" i="8"/>
  <c r="D3050" i="9" l="1"/>
  <c r="E3050" i="9"/>
  <c r="B3051" i="8"/>
  <c r="C3052" i="8"/>
  <c r="A3052" i="9"/>
  <c r="C3051" i="9"/>
  <c r="F3051" i="9" s="1"/>
  <c r="B3051" i="9"/>
  <c r="B425" i="8"/>
  <c r="C424" i="8"/>
  <c r="E3051" i="9" l="1"/>
  <c r="D3051" i="9"/>
  <c r="A3053" i="9"/>
  <c r="B3052" i="9"/>
  <c r="C3052" i="9"/>
  <c r="F3052" i="9" s="1"/>
  <c r="B3052" i="8"/>
  <c r="C3053" i="8"/>
  <c r="B424" i="8"/>
  <c r="C423" i="8"/>
  <c r="E3052" i="9" l="1"/>
  <c r="B3053" i="9"/>
  <c r="A3054" i="9"/>
  <c r="C3053" i="9"/>
  <c r="F3053" i="9" s="1"/>
  <c r="B423" i="8"/>
  <c r="C422" i="8"/>
  <c r="D3052" i="9"/>
  <c r="B3053" i="8"/>
  <c r="C3054" i="8"/>
  <c r="D3053" i="9" l="1"/>
  <c r="B422" i="8"/>
  <c r="C421" i="8"/>
  <c r="E3053" i="9"/>
  <c r="B3054" i="8"/>
  <c r="C3055" i="8"/>
  <c r="A3055" i="9"/>
  <c r="C3054" i="9"/>
  <c r="F3054" i="9" s="1"/>
  <c r="B3054" i="9"/>
  <c r="A3056" i="9" l="1"/>
  <c r="C3055" i="9"/>
  <c r="F3055" i="9" s="1"/>
  <c r="B3055" i="9"/>
  <c r="B3055" i="8"/>
  <c r="C3056" i="8"/>
  <c r="D3054" i="9"/>
  <c r="B421" i="8"/>
  <c r="C420" i="8"/>
  <c r="E3054" i="9"/>
  <c r="E3055" i="9" l="1"/>
  <c r="B420" i="8"/>
  <c r="C419" i="8"/>
  <c r="A3057" i="9"/>
  <c r="B3056" i="9"/>
  <c r="C3056" i="9"/>
  <c r="F3056" i="9" s="1"/>
  <c r="B3056" i="8"/>
  <c r="C3057" i="8"/>
  <c r="D3055" i="9"/>
  <c r="E3056" i="9" l="1"/>
  <c r="B3057" i="9"/>
  <c r="A3058" i="9"/>
  <c r="C3057" i="9"/>
  <c r="F3057" i="9" s="1"/>
  <c r="D3056" i="9"/>
  <c r="B419" i="8"/>
  <c r="C418" i="8"/>
  <c r="B3057" i="8"/>
  <c r="C3058" i="8"/>
  <c r="E3057" i="9" l="1"/>
  <c r="D3057" i="9"/>
  <c r="B3058" i="8"/>
  <c r="C3059" i="8"/>
  <c r="A3059" i="9"/>
  <c r="C3058" i="9"/>
  <c r="F3058" i="9" s="1"/>
  <c r="B3058" i="9"/>
  <c r="B418" i="8"/>
  <c r="C417" i="8"/>
  <c r="B417" i="8" l="1"/>
  <c r="C416" i="8"/>
  <c r="E3058" i="9"/>
  <c r="A3060" i="9"/>
  <c r="C3059" i="9"/>
  <c r="F3059" i="9" s="1"/>
  <c r="B3059" i="9"/>
  <c r="B3059" i="8"/>
  <c r="C3060" i="8"/>
  <c r="D3058" i="9"/>
  <c r="E3059" i="9" l="1"/>
  <c r="A3061" i="9"/>
  <c r="B3060" i="9"/>
  <c r="C3060" i="9"/>
  <c r="F3060" i="9" s="1"/>
  <c r="D3059" i="9"/>
  <c r="B3060" i="8"/>
  <c r="C3061" i="8"/>
  <c r="B416" i="8"/>
  <c r="C415" i="8"/>
  <c r="E3060" i="9" l="1"/>
  <c r="B415" i="8"/>
  <c r="C414" i="8"/>
  <c r="B3061" i="9"/>
  <c r="A3062" i="9"/>
  <c r="C3061" i="9"/>
  <c r="F3061" i="9" s="1"/>
  <c r="D3060" i="9"/>
  <c r="B3061" i="8"/>
  <c r="C3062" i="8"/>
  <c r="E3061" i="9" l="1"/>
  <c r="D3061" i="9"/>
  <c r="A3063" i="9"/>
  <c r="C3062" i="9"/>
  <c r="F3062" i="9" s="1"/>
  <c r="B3062" i="9"/>
  <c r="C3063" i="8"/>
  <c r="B3062" i="8"/>
  <c r="B414" i="8"/>
  <c r="C413" i="8"/>
  <c r="B3063" i="8" l="1"/>
  <c r="C3064" i="8"/>
  <c r="E3062" i="9"/>
  <c r="D3062" i="9"/>
  <c r="B413" i="8"/>
  <c r="C412" i="8"/>
  <c r="A3064" i="9"/>
  <c r="C3063" i="9"/>
  <c r="F3063" i="9" s="1"/>
  <c r="B3063" i="9"/>
  <c r="D3063" i="9" l="1"/>
  <c r="C411" i="8"/>
  <c r="B412" i="8"/>
  <c r="A3065" i="9"/>
  <c r="B3064" i="9"/>
  <c r="C3064" i="9"/>
  <c r="F3064" i="9" s="1"/>
  <c r="E3063" i="9"/>
  <c r="B3064" i="8"/>
  <c r="C3065" i="8"/>
  <c r="E3064" i="9" l="1"/>
  <c r="B3065" i="9"/>
  <c r="A3066" i="9"/>
  <c r="C3065" i="9"/>
  <c r="F3065" i="9" s="1"/>
  <c r="D3064" i="9"/>
  <c r="B3065" i="8"/>
  <c r="C3066" i="8"/>
  <c r="B411" i="8"/>
  <c r="C410" i="8"/>
  <c r="D3065" i="9" l="1"/>
  <c r="E3065" i="9"/>
  <c r="B410" i="8"/>
  <c r="C409" i="8"/>
  <c r="A3067" i="9"/>
  <c r="C3066" i="9"/>
  <c r="F3066" i="9" s="1"/>
  <c r="B3066" i="9"/>
  <c r="B3066" i="8"/>
  <c r="C3067" i="8"/>
  <c r="E3066" i="9" l="1"/>
  <c r="D3066" i="9"/>
  <c r="A3068" i="9"/>
  <c r="C3067" i="9"/>
  <c r="F3067" i="9" s="1"/>
  <c r="B3067" i="9"/>
  <c r="B409" i="8"/>
  <c r="C408" i="8"/>
  <c r="B3067" i="8"/>
  <c r="C3068" i="8"/>
  <c r="E3067" i="9" l="1"/>
  <c r="A3069" i="9"/>
  <c r="B3068" i="9"/>
  <c r="C3068" i="9"/>
  <c r="F3068" i="9" s="1"/>
  <c r="B3068" i="8"/>
  <c r="C3069" i="8"/>
  <c r="D3067" i="9"/>
  <c r="B408" i="8"/>
  <c r="C407" i="8"/>
  <c r="B3069" i="8" l="1"/>
  <c r="C3070" i="8"/>
  <c r="D3068" i="9"/>
  <c r="B407" i="8"/>
  <c r="C406" i="8"/>
  <c r="B3069" i="9"/>
  <c r="A3070" i="9"/>
  <c r="C3069" i="9"/>
  <c r="F3069" i="9" s="1"/>
  <c r="E3068" i="9"/>
  <c r="D3069" i="9" l="1"/>
  <c r="A3071" i="9"/>
  <c r="C3070" i="9"/>
  <c r="F3070" i="9" s="1"/>
  <c r="B3070" i="9"/>
  <c r="B406" i="8"/>
  <c r="C405" i="8"/>
  <c r="B3070" i="8"/>
  <c r="C3071" i="8"/>
  <c r="E3069" i="9"/>
  <c r="B405" i="8" l="1"/>
  <c r="C404" i="8"/>
  <c r="E3070" i="9"/>
  <c r="D3070" i="9"/>
  <c r="B3071" i="8"/>
  <c r="C3072" i="8"/>
  <c r="A3072" i="9"/>
  <c r="C3071" i="9"/>
  <c r="F3071" i="9" s="1"/>
  <c r="B3071" i="9"/>
  <c r="A3073" i="9" l="1"/>
  <c r="B3072" i="9"/>
  <c r="C3072" i="9"/>
  <c r="F3072" i="9" s="1"/>
  <c r="B3072" i="8"/>
  <c r="C3073" i="8"/>
  <c r="D3071" i="9"/>
  <c r="E3071" i="9"/>
  <c r="B404" i="8"/>
  <c r="C403" i="8"/>
  <c r="B3073" i="8" l="1"/>
  <c r="C3074" i="8"/>
  <c r="E3072" i="9"/>
  <c r="B3073" i="9"/>
  <c r="A3074" i="9"/>
  <c r="C3073" i="9"/>
  <c r="F3073" i="9" s="1"/>
  <c r="B403" i="8"/>
  <c r="C402" i="8"/>
  <c r="D3072" i="9"/>
  <c r="D3073" i="9" l="1"/>
  <c r="A3075" i="9"/>
  <c r="C3074" i="9"/>
  <c r="F3074" i="9" s="1"/>
  <c r="B3074" i="9"/>
  <c r="B402" i="8"/>
  <c r="C401" i="8"/>
  <c r="B3074" i="8"/>
  <c r="C3075" i="8"/>
  <c r="E3073" i="9"/>
  <c r="B401" i="8" l="1"/>
  <c r="C400" i="8"/>
  <c r="E3074" i="9"/>
  <c r="D3074" i="9"/>
  <c r="B3075" i="8"/>
  <c r="C3076" i="8"/>
  <c r="A3076" i="9"/>
  <c r="C3075" i="9"/>
  <c r="F3075" i="9" s="1"/>
  <c r="B3075" i="9"/>
  <c r="A3077" i="9" l="1"/>
  <c r="B3076" i="9"/>
  <c r="C3076" i="9"/>
  <c r="F3076" i="9" s="1"/>
  <c r="D3075" i="9"/>
  <c r="B3076" i="8"/>
  <c r="C3077" i="8"/>
  <c r="E3075" i="9"/>
  <c r="B400" i="8"/>
  <c r="C399" i="8"/>
  <c r="E3076" i="9" l="1"/>
  <c r="B3077" i="8"/>
  <c r="C3078" i="8"/>
  <c r="B3077" i="9"/>
  <c r="A3078" i="9"/>
  <c r="C3077" i="9"/>
  <c r="F3077" i="9" s="1"/>
  <c r="B399" i="8"/>
  <c r="C398" i="8"/>
  <c r="D3076" i="9"/>
  <c r="D3077" i="9" l="1"/>
  <c r="A3079" i="9"/>
  <c r="C3078" i="9"/>
  <c r="F3078" i="9" s="1"/>
  <c r="B3078" i="9"/>
  <c r="C3079" i="8"/>
  <c r="B3078" i="8"/>
  <c r="E3077" i="9"/>
  <c r="B398" i="8"/>
  <c r="C397" i="8"/>
  <c r="B3079" i="8" l="1"/>
  <c r="C3080" i="8"/>
  <c r="E3078" i="9"/>
  <c r="B397" i="8"/>
  <c r="C396" i="8"/>
  <c r="D3078" i="9"/>
  <c r="A3080" i="9"/>
  <c r="C3079" i="9"/>
  <c r="F3079" i="9" s="1"/>
  <c r="B3079" i="9"/>
  <c r="D3079" i="9" l="1"/>
  <c r="C395" i="8"/>
  <c r="B396" i="8"/>
  <c r="A3081" i="9"/>
  <c r="C3080" i="9"/>
  <c r="F3080" i="9" s="1"/>
  <c r="B3080" i="9"/>
  <c r="E3079" i="9"/>
  <c r="B3080" i="8"/>
  <c r="C3081" i="8"/>
  <c r="B3081" i="8" l="1"/>
  <c r="C3082" i="8"/>
  <c r="E3080" i="9"/>
  <c r="D3080" i="9"/>
  <c r="B3081" i="9"/>
  <c r="A3082" i="9"/>
  <c r="C3081" i="9"/>
  <c r="F3081" i="9" s="1"/>
  <c r="C394" i="8"/>
  <c r="B395" i="8"/>
  <c r="E3081" i="9" l="1"/>
  <c r="B394" i="8"/>
  <c r="C393" i="8"/>
  <c r="B3082" i="8"/>
  <c r="C3083" i="8"/>
  <c r="A3083" i="9"/>
  <c r="C3082" i="9"/>
  <c r="F3082" i="9" s="1"/>
  <c r="B3082" i="9"/>
  <c r="D3081" i="9"/>
  <c r="A3084" i="9" l="1"/>
  <c r="C3083" i="9"/>
  <c r="F3083" i="9" s="1"/>
  <c r="B3083" i="9"/>
  <c r="B3083" i="8"/>
  <c r="C3084" i="8"/>
  <c r="B393" i="8"/>
  <c r="C392" i="8"/>
  <c r="E3082" i="9"/>
  <c r="D3082" i="9"/>
  <c r="E3083" i="9" l="1"/>
  <c r="B3084" i="8"/>
  <c r="C3085" i="8"/>
  <c r="A3085" i="9"/>
  <c r="C3084" i="9"/>
  <c r="F3084" i="9" s="1"/>
  <c r="B3084" i="9"/>
  <c r="B392" i="8"/>
  <c r="C391" i="8"/>
  <c r="D3083" i="9"/>
  <c r="D3084" i="9" l="1"/>
  <c r="E3084" i="9"/>
  <c r="B3085" i="9"/>
  <c r="A3086" i="9"/>
  <c r="C3085" i="9"/>
  <c r="F3085" i="9" s="1"/>
  <c r="B3085" i="8"/>
  <c r="C3086" i="8"/>
  <c r="C390" i="8"/>
  <c r="B391" i="8"/>
  <c r="B3086" i="8" l="1"/>
  <c r="C3087" i="8"/>
  <c r="E3085" i="9"/>
  <c r="D3085" i="9"/>
  <c r="A3087" i="9"/>
  <c r="C3086" i="9"/>
  <c r="F3086" i="9" s="1"/>
  <c r="B3086" i="9"/>
  <c r="B390" i="8"/>
  <c r="C389" i="8"/>
  <c r="D3086" i="9" l="1"/>
  <c r="E3086" i="9"/>
  <c r="A3088" i="9"/>
  <c r="C3087" i="9"/>
  <c r="F3087" i="9" s="1"/>
  <c r="B3087" i="9"/>
  <c r="B389" i="8"/>
  <c r="C388" i="8"/>
  <c r="B3087" i="8"/>
  <c r="C3088" i="8"/>
  <c r="E3087" i="9" l="1"/>
  <c r="A3089" i="9"/>
  <c r="B3088" i="9"/>
  <c r="C3088" i="9"/>
  <c r="F3088" i="9" s="1"/>
  <c r="B3088" i="8"/>
  <c r="C3089" i="8"/>
  <c r="D3087" i="9"/>
  <c r="B388" i="8"/>
  <c r="C387" i="8"/>
  <c r="E3088" i="9" l="1"/>
  <c r="B387" i="8"/>
  <c r="C386" i="8"/>
  <c r="B3089" i="9"/>
  <c r="A3090" i="9"/>
  <c r="C3089" i="9"/>
  <c r="F3089" i="9" s="1"/>
  <c r="B3089" i="8"/>
  <c r="C3090" i="8"/>
  <c r="D3088" i="9"/>
  <c r="D3089" i="9" l="1"/>
  <c r="A3091" i="9"/>
  <c r="C3090" i="9"/>
  <c r="F3090" i="9" s="1"/>
  <c r="B3090" i="9"/>
  <c r="B386" i="8"/>
  <c r="C385" i="8"/>
  <c r="E3089" i="9"/>
  <c r="B3090" i="8"/>
  <c r="C3091" i="8"/>
  <c r="B385" i="8" l="1"/>
  <c r="C384" i="8"/>
  <c r="D3090" i="9"/>
  <c r="B3091" i="8"/>
  <c r="C3092" i="8"/>
  <c r="E3090" i="9"/>
  <c r="A3092" i="9"/>
  <c r="C3091" i="9"/>
  <c r="F3091" i="9" s="1"/>
  <c r="B3091" i="9"/>
  <c r="A3093" i="9" l="1"/>
  <c r="B3092" i="9"/>
  <c r="C3092" i="9"/>
  <c r="F3092" i="9" s="1"/>
  <c r="D3091" i="9"/>
  <c r="B3092" i="8"/>
  <c r="C3093" i="8"/>
  <c r="E3091" i="9"/>
  <c r="B384" i="8"/>
  <c r="C383" i="8"/>
  <c r="E3092" i="9" l="1"/>
  <c r="B3093" i="9"/>
  <c r="A3094" i="9"/>
  <c r="C3093" i="9"/>
  <c r="F3093" i="9" s="1"/>
  <c r="B3093" i="8"/>
  <c r="C3094" i="8"/>
  <c r="B383" i="8"/>
  <c r="C382" i="8"/>
  <c r="D3092" i="9"/>
  <c r="B382" i="8" l="1"/>
  <c r="C381" i="8"/>
  <c r="B3094" i="8"/>
  <c r="C3095" i="8"/>
  <c r="E3093" i="9"/>
  <c r="D3093" i="9"/>
  <c r="A3095" i="9"/>
  <c r="C3094" i="9"/>
  <c r="F3094" i="9" s="1"/>
  <c r="B3094" i="9"/>
  <c r="B3095" i="8" l="1"/>
  <c r="C3096" i="8"/>
  <c r="B381" i="8"/>
  <c r="C380" i="8"/>
  <c r="A3096" i="9"/>
  <c r="C3095" i="9"/>
  <c r="F3095" i="9" s="1"/>
  <c r="B3095" i="9"/>
  <c r="E3094" i="9"/>
  <c r="D3094" i="9"/>
  <c r="E3095" i="9" l="1"/>
  <c r="D3095" i="9"/>
  <c r="A3097" i="9"/>
  <c r="B3096" i="9"/>
  <c r="C3096" i="9"/>
  <c r="F3096" i="9" s="1"/>
  <c r="B380" i="8"/>
  <c r="C379" i="8"/>
  <c r="B3096" i="8"/>
  <c r="C3097" i="8"/>
  <c r="D3096" i="9" l="1"/>
  <c r="B3097" i="9"/>
  <c r="A3098" i="9"/>
  <c r="C3097" i="9"/>
  <c r="F3097" i="9" s="1"/>
  <c r="B3097" i="8"/>
  <c r="C3098" i="8"/>
  <c r="E3096" i="9"/>
  <c r="B379" i="8"/>
  <c r="C378" i="8"/>
  <c r="B3098" i="8" l="1"/>
  <c r="C3099" i="8"/>
  <c r="D3097" i="9"/>
  <c r="E3097" i="9"/>
  <c r="B378" i="8"/>
  <c r="C377" i="8"/>
  <c r="A3099" i="9"/>
  <c r="C3098" i="9"/>
  <c r="F3098" i="9" s="1"/>
  <c r="B3098" i="9"/>
  <c r="B377" i="8" l="1"/>
  <c r="C376" i="8"/>
  <c r="B3099" i="8"/>
  <c r="C3100" i="8"/>
  <c r="A3100" i="9"/>
  <c r="C3099" i="9"/>
  <c r="F3099" i="9" s="1"/>
  <c r="B3099" i="9"/>
  <c r="D3098" i="9"/>
  <c r="E3098" i="9"/>
  <c r="D3099" i="9" l="1"/>
  <c r="A3101" i="9"/>
  <c r="B3100" i="9"/>
  <c r="C3100" i="9"/>
  <c r="F3100" i="9" s="1"/>
  <c r="E3099" i="9"/>
  <c r="B3100" i="8"/>
  <c r="C3101" i="8"/>
  <c r="B376" i="8"/>
  <c r="C375" i="8"/>
  <c r="E3100" i="9" l="1"/>
  <c r="B375" i="8"/>
  <c r="C374" i="8"/>
  <c r="B3101" i="9"/>
  <c r="A3102" i="9"/>
  <c r="C3101" i="9"/>
  <c r="F3101" i="9" s="1"/>
  <c r="D3100" i="9"/>
  <c r="B3101" i="8"/>
  <c r="C3102" i="8"/>
  <c r="D3101" i="9" l="1"/>
  <c r="E3101" i="9"/>
  <c r="A3103" i="9"/>
  <c r="C3102" i="9"/>
  <c r="F3102" i="9" s="1"/>
  <c r="B3102" i="9"/>
  <c r="B3102" i="8"/>
  <c r="C3103" i="8"/>
  <c r="B374" i="8"/>
  <c r="C373" i="8"/>
  <c r="D3102" i="9" l="1"/>
  <c r="E3102" i="9"/>
  <c r="B373" i="8"/>
  <c r="C372" i="8"/>
  <c r="A3104" i="9"/>
  <c r="C3103" i="9"/>
  <c r="F3103" i="9" s="1"/>
  <c r="B3103" i="9"/>
  <c r="B3103" i="8"/>
  <c r="C3104" i="8"/>
  <c r="D3103" i="9" l="1"/>
  <c r="B3104" i="8"/>
  <c r="C3105" i="8"/>
  <c r="E3103" i="9"/>
  <c r="A3105" i="9"/>
  <c r="B3104" i="9"/>
  <c r="C3104" i="9"/>
  <c r="F3104" i="9" s="1"/>
  <c r="B372" i="8"/>
  <c r="C371" i="8"/>
  <c r="E3104" i="9" l="1"/>
  <c r="B3105" i="9"/>
  <c r="A3106" i="9"/>
  <c r="C3105" i="9"/>
  <c r="F3105" i="9" s="1"/>
  <c r="D3104" i="9"/>
  <c r="C370" i="8"/>
  <c r="B371" i="8"/>
  <c r="B3105" i="8"/>
  <c r="C3106" i="8"/>
  <c r="D3105" i="9" l="1"/>
  <c r="B370" i="8"/>
  <c r="C369" i="8"/>
  <c r="E3105" i="9"/>
  <c r="B3106" i="8"/>
  <c r="C3107" i="8"/>
  <c r="A3107" i="9"/>
  <c r="C3106" i="9"/>
  <c r="F3106" i="9" s="1"/>
  <c r="B3106" i="9"/>
  <c r="D3106" i="9" l="1"/>
  <c r="A3108" i="9"/>
  <c r="C3107" i="9"/>
  <c r="F3107" i="9" s="1"/>
  <c r="B3107" i="9"/>
  <c r="E3106" i="9"/>
  <c r="B3107" i="8"/>
  <c r="C3108" i="8"/>
  <c r="B369" i="8"/>
  <c r="C368" i="8"/>
  <c r="E3107" i="9" l="1"/>
  <c r="B368" i="8"/>
  <c r="C367" i="8"/>
  <c r="A3109" i="9"/>
  <c r="B3108" i="9"/>
  <c r="C3108" i="9"/>
  <c r="F3108" i="9" s="1"/>
  <c r="D3107" i="9"/>
  <c r="B3108" i="8"/>
  <c r="C3109" i="8"/>
  <c r="E3108" i="9" l="1"/>
  <c r="B3109" i="9"/>
  <c r="A3110" i="9"/>
  <c r="C3109" i="9"/>
  <c r="F3109" i="9" s="1"/>
  <c r="D3108" i="9"/>
  <c r="B3109" i="8"/>
  <c r="C3110" i="8"/>
  <c r="B367" i="8"/>
  <c r="C366" i="8"/>
  <c r="E3109" i="9" l="1"/>
  <c r="D3109" i="9"/>
  <c r="B366" i="8"/>
  <c r="C365" i="8"/>
  <c r="A3111" i="9"/>
  <c r="C3110" i="9"/>
  <c r="F3110" i="9" s="1"/>
  <c r="B3110" i="9"/>
  <c r="C3111" i="8"/>
  <c r="B3110" i="8"/>
  <c r="B3111" i="8" l="1"/>
  <c r="C3112" i="8"/>
  <c r="A3112" i="9"/>
  <c r="C3111" i="9"/>
  <c r="F3111" i="9" s="1"/>
  <c r="B3111" i="9"/>
  <c r="E3110" i="9"/>
  <c r="D3110" i="9"/>
  <c r="B365" i="8"/>
  <c r="C364" i="8"/>
  <c r="A3113" i="9" l="1"/>
  <c r="B3112" i="9"/>
  <c r="C3112" i="9"/>
  <c r="F3112" i="9" s="1"/>
  <c r="E3111" i="9"/>
  <c r="C363" i="8"/>
  <c r="B364" i="8"/>
  <c r="D3111" i="9"/>
  <c r="B3112" i="8"/>
  <c r="C3113" i="8"/>
  <c r="B363" i="8" l="1"/>
  <c r="C362" i="8"/>
  <c r="E3112" i="9"/>
  <c r="B3113" i="8"/>
  <c r="C3114" i="8"/>
  <c r="B3113" i="9"/>
  <c r="A3114" i="9"/>
  <c r="C3113" i="9"/>
  <c r="F3113" i="9" s="1"/>
  <c r="D3112" i="9"/>
  <c r="A3115" i="9" l="1"/>
  <c r="C3114" i="9"/>
  <c r="F3114" i="9" s="1"/>
  <c r="B3114" i="9"/>
  <c r="B3114" i="8"/>
  <c r="C3115" i="8"/>
  <c r="D3113" i="9"/>
  <c r="B362" i="8"/>
  <c r="C361" i="8"/>
  <c r="E3113" i="9"/>
  <c r="B3115" i="8" l="1"/>
  <c r="C3116" i="8"/>
  <c r="D3114" i="9"/>
  <c r="E3114" i="9"/>
  <c r="B361" i="8"/>
  <c r="C360" i="8"/>
  <c r="A3116" i="9"/>
  <c r="C3115" i="9"/>
  <c r="F3115" i="9" s="1"/>
  <c r="B3115" i="9"/>
  <c r="D3115" i="9" l="1"/>
  <c r="A3117" i="9"/>
  <c r="B3116" i="9"/>
  <c r="C3116" i="9"/>
  <c r="F3116" i="9" s="1"/>
  <c r="B360" i="8"/>
  <c r="C359" i="8"/>
  <c r="E3115" i="9"/>
  <c r="B3116" i="8"/>
  <c r="C3117" i="8"/>
  <c r="B359" i="8" l="1"/>
  <c r="C358" i="8"/>
  <c r="D3116" i="9"/>
  <c r="B3117" i="8"/>
  <c r="C3118" i="8"/>
  <c r="B3117" i="9"/>
  <c r="A3118" i="9"/>
  <c r="C3117" i="9"/>
  <c r="F3117" i="9" s="1"/>
  <c r="E3116" i="9"/>
  <c r="D3117" i="9" l="1"/>
  <c r="A3119" i="9"/>
  <c r="C3118" i="9"/>
  <c r="F3118" i="9" s="1"/>
  <c r="B3118" i="9"/>
  <c r="B3118" i="8"/>
  <c r="C3119" i="8"/>
  <c r="B358" i="8"/>
  <c r="C357" i="8"/>
  <c r="E3117" i="9"/>
  <c r="B3119" i="8" l="1"/>
  <c r="C3120" i="8"/>
  <c r="E3118" i="9"/>
  <c r="D3118" i="9"/>
  <c r="B357" i="8"/>
  <c r="C356" i="8"/>
  <c r="A3120" i="9"/>
  <c r="C3119" i="9"/>
  <c r="F3119" i="9" s="1"/>
  <c r="B3119" i="9"/>
  <c r="D3119" i="9" l="1"/>
  <c r="B356" i="8"/>
  <c r="C355" i="8"/>
  <c r="A3121" i="9"/>
  <c r="B3120" i="9"/>
  <c r="C3120" i="9"/>
  <c r="F3120" i="9" s="1"/>
  <c r="E3119" i="9"/>
  <c r="B3120" i="8"/>
  <c r="C3121" i="8"/>
  <c r="E3120" i="9" l="1"/>
  <c r="B3121" i="9"/>
  <c r="A3122" i="9"/>
  <c r="C3121" i="9"/>
  <c r="F3121" i="9" s="1"/>
  <c r="D3120" i="9"/>
  <c r="B3121" i="8"/>
  <c r="C3122" i="8"/>
  <c r="B355" i="8"/>
  <c r="C354" i="8"/>
  <c r="E3121" i="9" l="1"/>
  <c r="D3121" i="9"/>
  <c r="B354" i="8"/>
  <c r="C353" i="8"/>
  <c r="A3123" i="9"/>
  <c r="C3122" i="9"/>
  <c r="F3122" i="9" s="1"/>
  <c r="B3122" i="9"/>
  <c r="B3122" i="8"/>
  <c r="C3123" i="8"/>
  <c r="B3123" i="8" l="1"/>
  <c r="C3124" i="8"/>
  <c r="D3122" i="9"/>
  <c r="A3124" i="9"/>
  <c r="C3123" i="9"/>
  <c r="F3123" i="9" s="1"/>
  <c r="B3123" i="9"/>
  <c r="B353" i="8"/>
  <c r="C352" i="8"/>
  <c r="E3122" i="9"/>
  <c r="E3123" i="9" l="1"/>
  <c r="A3125" i="9"/>
  <c r="B3124" i="9"/>
  <c r="C3124" i="9"/>
  <c r="F3124" i="9" s="1"/>
  <c r="D3123" i="9"/>
  <c r="B352" i="8"/>
  <c r="C351" i="8"/>
  <c r="B3124" i="8"/>
  <c r="C3125" i="8"/>
  <c r="D3124" i="9" l="1"/>
  <c r="B3125" i="8"/>
  <c r="C3126" i="8"/>
  <c r="B3125" i="9"/>
  <c r="A3126" i="9"/>
  <c r="C3125" i="9"/>
  <c r="F3125" i="9" s="1"/>
  <c r="E3124" i="9"/>
  <c r="B351" i="8"/>
  <c r="C350" i="8"/>
  <c r="E3125" i="9" l="1"/>
  <c r="D3125" i="9"/>
  <c r="A3127" i="9"/>
  <c r="C3126" i="9"/>
  <c r="F3126" i="9" s="1"/>
  <c r="B3126" i="9"/>
  <c r="B350" i="8"/>
  <c r="C349" i="8"/>
  <c r="B3126" i="8"/>
  <c r="C3127" i="8"/>
  <c r="E3126" i="9" l="1"/>
  <c r="D3126" i="9"/>
  <c r="B3127" i="8"/>
  <c r="C3128" i="8"/>
  <c r="A3128" i="9"/>
  <c r="C3127" i="9"/>
  <c r="F3127" i="9" s="1"/>
  <c r="B3127" i="9"/>
  <c r="B349" i="8"/>
  <c r="C348" i="8"/>
  <c r="B348" i="8" l="1"/>
  <c r="C347" i="8"/>
  <c r="D3127" i="9"/>
  <c r="E3127" i="9"/>
  <c r="A3129" i="9"/>
  <c r="B3128" i="9"/>
  <c r="C3128" i="9"/>
  <c r="F3128" i="9" s="1"/>
  <c r="B3128" i="8"/>
  <c r="C3129" i="8"/>
  <c r="B3129" i="9" l="1"/>
  <c r="A3130" i="9"/>
  <c r="C3129" i="9"/>
  <c r="F3129" i="9" s="1"/>
  <c r="E3128" i="9"/>
  <c r="B347" i="8"/>
  <c r="C346" i="8"/>
  <c r="B3129" i="8"/>
  <c r="C3130" i="8"/>
  <c r="D3128" i="9"/>
  <c r="B346" i="8" l="1"/>
  <c r="C345" i="8"/>
  <c r="D3129" i="9"/>
  <c r="E3129" i="9"/>
  <c r="B3130" i="8"/>
  <c r="C3131" i="8"/>
  <c r="A3131" i="9"/>
  <c r="C3130" i="9"/>
  <c r="F3130" i="9" s="1"/>
  <c r="B3130" i="9"/>
  <c r="B3131" i="8" l="1"/>
  <c r="C3132" i="8"/>
  <c r="B345" i="8"/>
  <c r="C344" i="8"/>
  <c r="A3132" i="9"/>
  <c r="C3131" i="9"/>
  <c r="F3131" i="9" s="1"/>
  <c r="B3131" i="9"/>
  <c r="E3130" i="9"/>
  <c r="D3130" i="9"/>
  <c r="E3131" i="9" l="1"/>
  <c r="D3131" i="9"/>
  <c r="A3133" i="9"/>
  <c r="B3132" i="9"/>
  <c r="C3132" i="9"/>
  <c r="F3132" i="9" s="1"/>
  <c r="B344" i="8"/>
  <c r="C343" i="8"/>
  <c r="B3132" i="8"/>
  <c r="C3133" i="8"/>
  <c r="D3132" i="9" l="1"/>
  <c r="B3133" i="9"/>
  <c r="A3134" i="9"/>
  <c r="C3133" i="9"/>
  <c r="F3133" i="9" s="1"/>
  <c r="B3133" i="8"/>
  <c r="C3134" i="8"/>
  <c r="E3132" i="9"/>
  <c r="B343" i="8"/>
  <c r="C342" i="8"/>
  <c r="D3133" i="9" l="1"/>
  <c r="B3134" i="8"/>
  <c r="C3135" i="8"/>
  <c r="E3133" i="9"/>
  <c r="B342" i="8"/>
  <c r="C341" i="8"/>
  <c r="A3135" i="9"/>
  <c r="C3134" i="9"/>
  <c r="F3134" i="9" s="1"/>
  <c r="B3134" i="9"/>
  <c r="A3136" i="9" l="1"/>
  <c r="C3135" i="9"/>
  <c r="F3135" i="9" s="1"/>
  <c r="B3135" i="9"/>
  <c r="B341" i="8"/>
  <c r="C340" i="8"/>
  <c r="E3134" i="9"/>
  <c r="B3135" i="8"/>
  <c r="C3136" i="8"/>
  <c r="D3134" i="9"/>
  <c r="B340" i="8" l="1"/>
  <c r="C339" i="8"/>
  <c r="E3135" i="9"/>
  <c r="B3136" i="8"/>
  <c r="C3137" i="8"/>
  <c r="A3137" i="9"/>
  <c r="B3136" i="9"/>
  <c r="C3136" i="9"/>
  <c r="F3136" i="9" s="1"/>
  <c r="D3135" i="9"/>
  <c r="B3137" i="9" l="1"/>
  <c r="A3138" i="9"/>
  <c r="C3137" i="9"/>
  <c r="F3137" i="9" s="1"/>
  <c r="D3136" i="9"/>
  <c r="B3137" i="8"/>
  <c r="C3138" i="8"/>
  <c r="B339" i="8"/>
  <c r="C338" i="8"/>
  <c r="E3136" i="9"/>
  <c r="B3138" i="8" l="1"/>
  <c r="C3139" i="8"/>
  <c r="E3137" i="9"/>
  <c r="D3137" i="9"/>
  <c r="B338" i="8"/>
  <c r="C337" i="8"/>
  <c r="A3139" i="9"/>
  <c r="C3138" i="9"/>
  <c r="F3138" i="9" s="1"/>
  <c r="B3138" i="9"/>
  <c r="B3139" i="8" l="1"/>
  <c r="C3140" i="8"/>
  <c r="A3140" i="9"/>
  <c r="C3139" i="9"/>
  <c r="F3139" i="9" s="1"/>
  <c r="B3139" i="9"/>
  <c r="B337" i="8"/>
  <c r="C336" i="8"/>
  <c r="E3138" i="9"/>
  <c r="D3138" i="9"/>
  <c r="E3139" i="9" l="1"/>
  <c r="A3141" i="9"/>
  <c r="B3140" i="9"/>
  <c r="C3140" i="9"/>
  <c r="F3140" i="9" s="1"/>
  <c r="D3139" i="9"/>
  <c r="B3140" i="8"/>
  <c r="C3141" i="8"/>
  <c r="B336" i="8"/>
  <c r="C335" i="8"/>
  <c r="B335" i="8" l="1"/>
  <c r="C334" i="8"/>
  <c r="B3141" i="9"/>
  <c r="A3142" i="9"/>
  <c r="C3141" i="9"/>
  <c r="F3141" i="9" s="1"/>
  <c r="E3140" i="9"/>
  <c r="D3140" i="9"/>
  <c r="B3141" i="8"/>
  <c r="C3142" i="8"/>
  <c r="B3142" i="8" l="1"/>
  <c r="C3143" i="8"/>
  <c r="E3141" i="9"/>
  <c r="D3141" i="9"/>
  <c r="A3143" i="9"/>
  <c r="C3142" i="9"/>
  <c r="F3142" i="9" s="1"/>
  <c r="B3142" i="9"/>
  <c r="B334" i="8"/>
  <c r="C333" i="8"/>
  <c r="E3142" i="9" l="1"/>
  <c r="A3144" i="9"/>
  <c r="C3143" i="9"/>
  <c r="F3143" i="9" s="1"/>
  <c r="B3143" i="9"/>
  <c r="B3143" i="8"/>
  <c r="C3144" i="8"/>
  <c r="B333" i="8"/>
  <c r="C332" i="8"/>
  <c r="D3142" i="9"/>
  <c r="B3144" i="8" l="1"/>
  <c r="C3145" i="8"/>
  <c r="D3143" i="9"/>
  <c r="A3145" i="9"/>
  <c r="B3144" i="9"/>
  <c r="C3144" i="9"/>
  <c r="F3144" i="9" s="1"/>
  <c r="B332" i="8"/>
  <c r="C331" i="8"/>
  <c r="E3143" i="9"/>
  <c r="E3144" i="9" l="1"/>
  <c r="B3145" i="9"/>
  <c r="A3146" i="9"/>
  <c r="C3145" i="9"/>
  <c r="F3145" i="9" s="1"/>
  <c r="D3144" i="9"/>
  <c r="C330" i="8"/>
  <c r="B331" i="8"/>
  <c r="B3145" i="8"/>
  <c r="C3146" i="8"/>
  <c r="B330" i="8" l="1"/>
  <c r="C329" i="8"/>
  <c r="D3145" i="9"/>
  <c r="E3145" i="9"/>
  <c r="B3146" i="8"/>
  <c r="C3147" i="8"/>
  <c r="A3147" i="9"/>
  <c r="C3146" i="9"/>
  <c r="F3146" i="9" s="1"/>
  <c r="B3146" i="9"/>
  <c r="A3148" i="9" l="1"/>
  <c r="C3147" i="9"/>
  <c r="F3147" i="9" s="1"/>
  <c r="B3147" i="9"/>
  <c r="B3147" i="8"/>
  <c r="C3148" i="8"/>
  <c r="B329" i="8"/>
  <c r="C328" i="8"/>
  <c r="D3146" i="9"/>
  <c r="E3146" i="9"/>
  <c r="B3148" i="8" l="1"/>
  <c r="C3149" i="8"/>
  <c r="D3147" i="9"/>
  <c r="A3149" i="9"/>
  <c r="C3148" i="9"/>
  <c r="F3148" i="9" s="1"/>
  <c r="B3148" i="9"/>
  <c r="B328" i="8"/>
  <c r="C327" i="8"/>
  <c r="E3147" i="9"/>
  <c r="E3148" i="9" l="1"/>
  <c r="B3149" i="9"/>
  <c r="A3150" i="9"/>
  <c r="C3149" i="9"/>
  <c r="F3149" i="9" s="1"/>
  <c r="D3148" i="9"/>
  <c r="B327" i="8"/>
  <c r="C326" i="8"/>
  <c r="B3149" i="8"/>
  <c r="C3150" i="8"/>
  <c r="E3149" i="9" l="1"/>
  <c r="D3149" i="9"/>
  <c r="C3151" i="8"/>
  <c r="B3150" i="8"/>
  <c r="A3151" i="9"/>
  <c r="C3150" i="9"/>
  <c r="F3150" i="9" s="1"/>
  <c r="B3150" i="9"/>
  <c r="B326" i="8"/>
  <c r="C325" i="8"/>
  <c r="E3150" i="9" l="1"/>
  <c r="A3152" i="9"/>
  <c r="C3151" i="9"/>
  <c r="F3151" i="9" s="1"/>
  <c r="B3151" i="9"/>
  <c r="B325" i="8"/>
  <c r="C324" i="8"/>
  <c r="B3151" i="8"/>
  <c r="C3152" i="8"/>
  <c r="D3150" i="9"/>
  <c r="B324" i="8" l="1"/>
  <c r="C323" i="8"/>
  <c r="D3151" i="9"/>
  <c r="A3153" i="9"/>
  <c r="C3152" i="9"/>
  <c r="F3152" i="9" s="1"/>
  <c r="B3152" i="9"/>
  <c r="B3152" i="8"/>
  <c r="C3153" i="8"/>
  <c r="E3151" i="9"/>
  <c r="E3152" i="9" l="1"/>
  <c r="B3153" i="9"/>
  <c r="A3154" i="9"/>
  <c r="C3153" i="9"/>
  <c r="F3153" i="9" s="1"/>
  <c r="D3152" i="9"/>
  <c r="B3153" i="8"/>
  <c r="C3154" i="8"/>
  <c r="B323" i="8"/>
  <c r="C322" i="8"/>
  <c r="D3153" i="9" l="1"/>
  <c r="E3153" i="9"/>
  <c r="B322" i="8"/>
  <c r="C321" i="8"/>
  <c r="A3155" i="9"/>
  <c r="C3154" i="9"/>
  <c r="F3154" i="9" s="1"/>
  <c r="B3154" i="9"/>
  <c r="C3155" i="8"/>
  <c r="B3154" i="8"/>
  <c r="E3154" i="9" l="1"/>
  <c r="A3156" i="9"/>
  <c r="C3155" i="9"/>
  <c r="F3155" i="9" s="1"/>
  <c r="B3155" i="9"/>
  <c r="B321" i="8"/>
  <c r="C320" i="8"/>
  <c r="B3155" i="8"/>
  <c r="C3156" i="8"/>
  <c r="D3154" i="9"/>
  <c r="B320" i="8" l="1"/>
  <c r="C319" i="8"/>
  <c r="D3155" i="9"/>
  <c r="A3157" i="9"/>
  <c r="C3156" i="9"/>
  <c r="F3156" i="9" s="1"/>
  <c r="B3156" i="9"/>
  <c r="B3156" i="8"/>
  <c r="C3157" i="8"/>
  <c r="E3155" i="9"/>
  <c r="E3156" i="9" l="1"/>
  <c r="B3157" i="9"/>
  <c r="C3157" i="9"/>
  <c r="F3157" i="9" s="1"/>
  <c r="A3158" i="9"/>
  <c r="D3156" i="9"/>
  <c r="B3157" i="8"/>
  <c r="C3158" i="8"/>
  <c r="B319" i="8"/>
  <c r="C318" i="8"/>
  <c r="B318" i="8" l="1"/>
  <c r="C317" i="8"/>
  <c r="A3159" i="9"/>
  <c r="C3158" i="9"/>
  <c r="F3158" i="9" s="1"/>
  <c r="B3158" i="9"/>
  <c r="E3157" i="9"/>
  <c r="D3157" i="9"/>
  <c r="C3159" i="8"/>
  <c r="B3158" i="8"/>
  <c r="D3158" i="9" l="1"/>
  <c r="E3158" i="9"/>
  <c r="A3160" i="9"/>
  <c r="C3159" i="9"/>
  <c r="F3159" i="9" s="1"/>
  <c r="B3159" i="9"/>
  <c r="B3159" i="8"/>
  <c r="C3160" i="8"/>
  <c r="B317" i="8"/>
  <c r="C316" i="8"/>
  <c r="D3159" i="9" l="1"/>
  <c r="A3161" i="9"/>
  <c r="C3160" i="9"/>
  <c r="F3160" i="9" s="1"/>
  <c r="B3160" i="9"/>
  <c r="B316" i="8"/>
  <c r="C315" i="8"/>
  <c r="E3159" i="9"/>
  <c r="B3160" i="8"/>
  <c r="C3161" i="8"/>
  <c r="B315" i="8" l="1"/>
  <c r="C314" i="8"/>
  <c r="E3160" i="9"/>
  <c r="B3161" i="8"/>
  <c r="C3162" i="8"/>
  <c r="B3161" i="9"/>
  <c r="C3161" i="9"/>
  <c r="F3161" i="9" s="1"/>
  <c r="A3162" i="9"/>
  <c r="D3160" i="9"/>
  <c r="D3161" i="9" l="1"/>
  <c r="E3161" i="9"/>
  <c r="C3163" i="8"/>
  <c r="B3162" i="8"/>
  <c r="A3163" i="9"/>
  <c r="C3162" i="9"/>
  <c r="F3162" i="9" s="1"/>
  <c r="B3162" i="9"/>
  <c r="B314" i="8"/>
  <c r="C313" i="8"/>
  <c r="D3162" i="9" l="1"/>
  <c r="E3162" i="9"/>
  <c r="A3164" i="9"/>
  <c r="C3163" i="9"/>
  <c r="F3163" i="9" s="1"/>
  <c r="B3163" i="9"/>
  <c r="B313" i="8"/>
  <c r="C312" i="8"/>
  <c r="B3163" i="8"/>
  <c r="C3164" i="8"/>
  <c r="B312" i="8" l="1"/>
  <c r="C311" i="8"/>
  <c r="E3163" i="9"/>
  <c r="A3165" i="9"/>
  <c r="C3164" i="9"/>
  <c r="F3164" i="9" s="1"/>
  <c r="B3164" i="9"/>
  <c r="B3164" i="8"/>
  <c r="C3165" i="8"/>
  <c r="D3163" i="9"/>
  <c r="D3164" i="9" l="1"/>
  <c r="B3165" i="9"/>
  <c r="A3166" i="9"/>
  <c r="C3165" i="9"/>
  <c r="F3165" i="9" s="1"/>
  <c r="E3164" i="9"/>
  <c r="B3165" i="8"/>
  <c r="C3166" i="8"/>
  <c r="C310" i="8"/>
  <c r="B311" i="8"/>
  <c r="B310" i="8" l="1"/>
  <c r="C309" i="8"/>
  <c r="D3165" i="9"/>
  <c r="A3167" i="9"/>
  <c r="C3166" i="9"/>
  <c r="F3166" i="9" s="1"/>
  <c r="B3166" i="9"/>
  <c r="E3165" i="9"/>
  <c r="B3166" i="8"/>
  <c r="C3167" i="8"/>
  <c r="B3167" i="8" l="1"/>
  <c r="C3168" i="8"/>
  <c r="E3166" i="9"/>
  <c r="D3166" i="9"/>
  <c r="A3168" i="9"/>
  <c r="C3167" i="9"/>
  <c r="F3167" i="9" s="1"/>
  <c r="B3167" i="9"/>
  <c r="B309" i="8"/>
  <c r="C308" i="8"/>
  <c r="E3167" i="9" l="1"/>
  <c r="A3169" i="9"/>
  <c r="C3168" i="9"/>
  <c r="F3168" i="9" s="1"/>
  <c r="B3168" i="9"/>
  <c r="D3167" i="9"/>
  <c r="B308" i="8"/>
  <c r="C307" i="8"/>
  <c r="B3168" i="8"/>
  <c r="C3169" i="8"/>
  <c r="D3168" i="9" l="1"/>
  <c r="B3169" i="8"/>
  <c r="C3170" i="8"/>
  <c r="B3169" i="9"/>
  <c r="A3170" i="9"/>
  <c r="C3169" i="9"/>
  <c r="F3169" i="9" s="1"/>
  <c r="E3168" i="9"/>
  <c r="C306" i="8"/>
  <c r="B307" i="8"/>
  <c r="A3171" i="9" l="1"/>
  <c r="C3170" i="9"/>
  <c r="F3170" i="9" s="1"/>
  <c r="B3170" i="9"/>
  <c r="E3169" i="9"/>
  <c r="B3170" i="8"/>
  <c r="C3171" i="8"/>
  <c r="D3169" i="9"/>
  <c r="B306" i="8"/>
  <c r="C305" i="8"/>
  <c r="B3171" i="8" l="1"/>
  <c r="C3172" i="8"/>
  <c r="D3170" i="9"/>
  <c r="B305" i="8"/>
  <c r="C304" i="8"/>
  <c r="E3170" i="9"/>
  <c r="A3172" i="9"/>
  <c r="C3171" i="9"/>
  <c r="F3171" i="9" s="1"/>
  <c r="B3171" i="9"/>
  <c r="A3173" i="9" l="1"/>
  <c r="B3172" i="9"/>
  <c r="C3172" i="9"/>
  <c r="F3172" i="9" s="1"/>
  <c r="E3171" i="9"/>
  <c r="B304" i="8"/>
  <c r="C303" i="8"/>
  <c r="D3171" i="9"/>
  <c r="B3172" i="8"/>
  <c r="C3173" i="8"/>
  <c r="E3172" i="9" l="1"/>
  <c r="C302" i="8"/>
  <c r="B303" i="8"/>
  <c r="B3173" i="8"/>
  <c r="C3174" i="8"/>
  <c r="B3173" i="9"/>
  <c r="A3174" i="9"/>
  <c r="C3173" i="9"/>
  <c r="F3173" i="9" s="1"/>
  <c r="D3172" i="9"/>
  <c r="D3173" i="9" l="1"/>
  <c r="B302" i="8"/>
  <c r="C301" i="8"/>
  <c r="A3175" i="9"/>
  <c r="C3174" i="9"/>
  <c r="F3174" i="9" s="1"/>
  <c r="B3174" i="9"/>
  <c r="B3174" i="8"/>
  <c r="C3175" i="8"/>
  <c r="E3173" i="9"/>
  <c r="D3174" i="9" l="1"/>
  <c r="E3174" i="9"/>
  <c r="A3176" i="9"/>
  <c r="C3175" i="9"/>
  <c r="F3175" i="9" s="1"/>
  <c r="B3175" i="9"/>
  <c r="B301" i="8"/>
  <c r="C300" i="8"/>
  <c r="B3175" i="8"/>
  <c r="C3176" i="8"/>
  <c r="D3175" i="9" l="1"/>
  <c r="A3177" i="9"/>
  <c r="B3176" i="9"/>
  <c r="C3176" i="9"/>
  <c r="F3176" i="9" s="1"/>
  <c r="B3176" i="8"/>
  <c r="C3177" i="8"/>
  <c r="E3175" i="9"/>
  <c r="B300" i="8"/>
  <c r="C299" i="8"/>
  <c r="B3177" i="8" l="1"/>
  <c r="C3178" i="8"/>
  <c r="E3176" i="9"/>
  <c r="C298" i="8"/>
  <c r="B299" i="8"/>
  <c r="B3177" i="9"/>
  <c r="A3178" i="9"/>
  <c r="C3177" i="9"/>
  <c r="F3177" i="9" s="1"/>
  <c r="D3176" i="9"/>
  <c r="B298" i="8" l="1"/>
  <c r="C297" i="8"/>
  <c r="D3177" i="9"/>
  <c r="B3178" i="8"/>
  <c r="C3179" i="8"/>
  <c r="A3179" i="9"/>
  <c r="C3178" i="9"/>
  <c r="F3178" i="9" s="1"/>
  <c r="B3178" i="9"/>
  <c r="E3177" i="9"/>
  <c r="E3178" i="9" l="1"/>
  <c r="A3180" i="9"/>
  <c r="C3179" i="9"/>
  <c r="F3179" i="9" s="1"/>
  <c r="B3179" i="9"/>
  <c r="B3179" i="8"/>
  <c r="C3180" i="8"/>
  <c r="D3178" i="9"/>
  <c r="B297" i="8"/>
  <c r="C296" i="8"/>
  <c r="B3180" i="8" l="1"/>
  <c r="C3181" i="8"/>
  <c r="D3179" i="9"/>
  <c r="B296" i="8"/>
  <c r="C295" i="8"/>
  <c r="A3181" i="9"/>
  <c r="C3180" i="9"/>
  <c r="F3180" i="9" s="1"/>
  <c r="B3180" i="9"/>
  <c r="E3179" i="9"/>
  <c r="B3181" i="9" l="1"/>
  <c r="A3182" i="9"/>
  <c r="C3181" i="9"/>
  <c r="F3181" i="9" s="1"/>
  <c r="E3180" i="9"/>
  <c r="D3180" i="9"/>
  <c r="B295" i="8"/>
  <c r="C294" i="8"/>
  <c r="B3181" i="8"/>
  <c r="C3182" i="8"/>
  <c r="E3181" i="9" l="1"/>
  <c r="D3181" i="9"/>
  <c r="B294" i="8"/>
  <c r="C293" i="8"/>
  <c r="C3183" i="8"/>
  <c r="B3182" i="8"/>
  <c r="A3183" i="9"/>
  <c r="C3182" i="9"/>
  <c r="F3182" i="9" s="1"/>
  <c r="B3182" i="9"/>
  <c r="D3182" i="9" l="1"/>
  <c r="A3184" i="9"/>
  <c r="C3183" i="9"/>
  <c r="F3183" i="9" s="1"/>
  <c r="B3183" i="9"/>
  <c r="B3183" i="8"/>
  <c r="C3184" i="8"/>
  <c r="B293" i="8"/>
  <c r="C292" i="8"/>
  <c r="E3182" i="9"/>
  <c r="B3184" i="8" l="1"/>
  <c r="C3185" i="8"/>
  <c r="E3183" i="9"/>
  <c r="D3183" i="9"/>
  <c r="B292" i="8"/>
  <c r="C291" i="8"/>
  <c r="A3185" i="9"/>
  <c r="C3184" i="9"/>
  <c r="F3184" i="9" s="1"/>
  <c r="B3184" i="9"/>
  <c r="B3185" i="9" l="1"/>
  <c r="A3186" i="9"/>
  <c r="C3185" i="9"/>
  <c r="F3185" i="9" s="1"/>
  <c r="D3184" i="9"/>
  <c r="B291" i="8"/>
  <c r="C290" i="8"/>
  <c r="E3184" i="9"/>
  <c r="B3185" i="8"/>
  <c r="C3186" i="8"/>
  <c r="B290" i="8" l="1"/>
  <c r="C289" i="8"/>
  <c r="D3185" i="9"/>
  <c r="E3185" i="9"/>
  <c r="C3187" i="8"/>
  <c r="B3186" i="8"/>
  <c r="A3187" i="9"/>
  <c r="C3186" i="9"/>
  <c r="F3186" i="9" s="1"/>
  <c r="B3186" i="9"/>
  <c r="A3188" i="9" l="1"/>
  <c r="C3187" i="9"/>
  <c r="F3187" i="9" s="1"/>
  <c r="B3187" i="9"/>
  <c r="B3187" i="8"/>
  <c r="C3188" i="8"/>
  <c r="B289" i="8"/>
  <c r="C288" i="8"/>
  <c r="D3186" i="9"/>
  <c r="E3186" i="9"/>
  <c r="B3188" i="8" l="1"/>
  <c r="C3189" i="8"/>
  <c r="E3187" i="9"/>
  <c r="A3189" i="9"/>
  <c r="C3188" i="9"/>
  <c r="F3188" i="9" s="1"/>
  <c r="B3188" i="9"/>
  <c r="B288" i="8"/>
  <c r="C287" i="8"/>
  <c r="D3187" i="9"/>
  <c r="E3188" i="9" l="1"/>
  <c r="B3189" i="9"/>
  <c r="C3189" i="9"/>
  <c r="F3189" i="9" s="1"/>
  <c r="A3190" i="9"/>
  <c r="D3188" i="9"/>
  <c r="B287" i="8"/>
  <c r="C286" i="8"/>
  <c r="B3189" i="8"/>
  <c r="C3190" i="8"/>
  <c r="C3191" i="8" l="1"/>
  <c r="B3190" i="8"/>
  <c r="A3191" i="9"/>
  <c r="C3190" i="9"/>
  <c r="F3190" i="9" s="1"/>
  <c r="B3190" i="9"/>
  <c r="D3189" i="9"/>
  <c r="E3189" i="9"/>
  <c r="B286" i="8"/>
  <c r="C285" i="8"/>
  <c r="D3190" i="9" l="1"/>
  <c r="E3190" i="9"/>
  <c r="B285" i="8"/>
  <c r="C284" i="8"/>
  <c r="A3192" i="9"/>
  <c r="C3191" i="9"/>
  <c r="F3191" i="9" s="1"/>
  <c r="B3191" i="9"/>
  <c r="B3191" i="8"/>
  <c r="C3192" i="8"/>
  <c r="B3192" i="8" l="1"/>
  <c r="C3193" i="8"/>
  <c r="E3191" i="9"/>
  <c r="A3193" i="9"/>
  <c r="C3192" i="9"/>
  <c r="F3192" i="9" s="1"/>
  <c r="B3192" i="9"/>
  <c r="D3191" i="9"/>
  <c r="B284" i="8"/>
  <c r="C283" i="8"/>
  <c r="E3192" i="9" l="1"/>
  <c r="B3193" i="9"/>
  <c r="C3193" i="9"/>
  <c r="F3193" i="9" s="1"/>
  <c r="A3194" i="9"/>
  <c r="D3192" i="9"/>
  <c r="B283" i="8"/>
  <c r="C282" i="8"/>
  <c r="B3193" i="8"/>
  <c r="C3194" i="8"/>
  <c r="E3193" i="9" l="1"/>
  <c r="A3195" i="9"/>
  <c r="C3194" i="9"/>
  <c r="F3194" i="9" s="1"/>
  <c r="B3194" i="9"/>
  <c r="C3195" i="8"/>
  <c r="B3194" i="8"/>
  <c r="D3193" i="9"/>
  <c r="B282" i="8"/>
  <c r="C281" i="8"/>
  <c r="B281" i="8" l="1"/>
  <c r="C280" i="8"/>
  <c r="B3195" i="8"/>
  <c r="C3196" i="8"/>
  <c r="D3194" i="9"/>
  <c r="E3194" i="9"/>
  <c r="A3196" i="9"/>
  <c r="C3195" i="9"/>
  <c r="F3195" i="9" s="1"/>
  <c r="B3195" i="9"/>
  <c r="E3195" i="9" l="1"/>
  <c r="A3197" i="9"/>
  <c r="C3196" i="9"/>
  <c r="F3196" i="9" s="1"/>
  <c r="B3196" i="9"/>
  <c r="B3196" i="8"/>
  <c r="C3197" i="8"/>
  <c r="D3195" i="9"/>
  <c r="B280" i="8"/>
  <c r="C279" i="8"/>
  <c r="B3197" i="8" l="1"/>
  <c r="C3198" i="8"/>
  <c r="E3196" i="9"/>
  <c r="B279" i="8"/>
  <c r="C278" i="8"/>
  <c r="B3197" i="9"/>
  <c r="A3198" i="9"/>
  <c r="C3197" i="9"/>
  <c r="F3197" i="9" s="1"/>
  <c r="D3196" i="9"/>
  <c r="A3199" i="9" l="1"/>
  <c r="C3198" i="9"/>
  <c r="F3198" i="9" s="1"/>
  <c r="B3198" i="9"/>
  <c r="E3197" i="9"/>
  <c r="B278" i="8"/>
  <c r="C277" i="8"/>
  <c r="C3199" i="8"/>
  <c r="B3198" i="8"/>
  <c r="D3197" i="9"/>
  <c r="D3198" i="9" l="1"/>
  <c r="E3198" i="9"/>
  <c r="B277" i="8"/>
  <c r="C276" i="8"/>
  <c r="B3199" i="8"/>
  <c r="C3200" i="8"/>
  <c r="A3200" i="9"/>
  <c r="C3199" i="9"/>
  <c r="F3199" i="9" s="1"/>
  <c r="B3199" i="9"/>
  <c r="E3199" i="9" l="1"/>
  <c r="A3201" i="9"/>
  <c r="C3200" i="9"/>
  <c r="F3200" i="9" s="1"/>
  <c r="B3200" i="9"/>
  <c r="B3200" i="8"/>
  <c r="C3201" i="8"/>
  <c r="B276" i="8"/>
  <c r="C275" i="8"/>
  <c r="D3199" i="9"/>
  <c r="C3202" i="8" l="1"/>
  <c r="B3201" i="8"/>
  <c r="E3200" i="9"/>
  <c r="B3201" i="9"/>
  <c r="A3202" i="9"/>
  <c r="C3201" i="9"/>
  <c r="F3201" i="9" s="1"/>
  <c r="C274" i="8"/>
  <c r="B275" i="8"/>
  <c r="D3200" i="9"/>
  <c r="A3203" i="9" l="1"/>
  <c r="C3202" i="9"/>
  <c r="F3202" i="9" s="1"/>
  <c r="B3202" i="9"/>
  <c r="D3201" i="9"/>
  <c r="E3201" i="9"/>
  <c r="B274" i="8"/>
  <c r="C273" i="8"/>
  <c r="C3203" i="8"/>
  <c r="B3202" i="8"/>
  <c r="D3202" i="9" l="1"/>
  <c r="E3202" i="9"/>
  <c r="B3203" i="8"/>
  <c r="C3204" i="8"/>
  <c r="B273" i="8"/>
  <c r="C272" i="8"/>
  <c r="A3204" i="9"/>
  <c r="C3203" i="9"/>
  <c r="F3203" i="9" s="1"/>
  <c r="B3203" i="9"/>
  <c r="A3205" i="9" l="1"/>
  <c r="B3204" i="9"/>
  <c r="C3204" i="9"/>
  <c r="F3204" i="9" s="1"/>
  <c r="E3203" i="9"/>
  <c r="B272" i="8"/>
  <c r="C271" i="8"/>
  <c r="B3204" i="8"/>
  <c r="C3205" i="8"/>
  <c r="D3203" i="9"/>
  <c r="C270" i="8" l="1"/>
  <c r="B271" i="8"/>
  <c r="E3204" i="9"/>
  <c r="C3206" i="8"/>
  <c r="B3205" i="8"/>
  <c r="B3205" i="9"/>
  <c r="A3206" i="9"/>
  <c r="C3205" i="9"/>
  <c r="F3205" i="9" s="1"/>
  <c r="D3204" i="9"/>
  <c r="C3207" i="8" l="1"/>
  <c r="B3206" i="8"/>
  <c r="E3205" i="9"/>
  <c r="A3207" i="9"/>
  <c r="C3206" i="9"/>
  <c r="F3206" i="9" s="1"/>
  <c r="B3206" i="9"/>
  <c r="D3205" i="9"/>
  <c r="B270" i="8"/>
  <c r="C269" i="8"/>
  <c r="D3206" i="9" l="1"/>
  <c r="E3206" i="9"/>
  <c r="A3208" i="9"/>
  <c r="C3207" i="9"/>
  <c r="F3207" i="9" s="1"/>
  <c r="B3207" i="9"/>
  <c r="B269" i="8"/>
  <c r="C268" i="8"/>
  <c r="B3207" i="8"/>
  <c r="C3208" i="8"/>
  <c r="D3207" i="9" l="1"/>
  <c r="E3207" i="9"/>
  <c r="B3208" i="8"/>
  <c r="C3209" i="8"/>
  <c r="A3209" i="9"/>
  <c r="B3208" i="9"/>
  <c r="C3208" i="9"/>
  <c r="F3208" i="9" s="1"/>
  <c r="B268" i="8"/>
  <c r="C267" i="8"/>
  <c r="D3208" i="9" l="1"/>
  <c r="C266" i="8"/>
  <c r="B267" i="8"/>
  <c r="E3208" i="9"/>
  <c r="B3209" i="9"/>
  <c r="A3210" i="9"/>
  <c r="C3209" i="9"/>
  <c r="F3209" i="9" s="1"/>
  <c r="B3209" i="8"/>
  <c r="C3210" i="8"/>
  <c r="A3211" i="9" l="1"/>
  <c r="C3210" i="9"/>
  <c r="F3210" i="9" s="1"/>
  <c r="B3210" i="9"/>
  <c r="E3209" i="9"/>
  <c r="C3211" i="8"/>
  <c r="B3210" i="8"/>
  <c r="B266" i="8"/>
  <c r="C265" i="8"/>
  <c r="D3209" i="9"/>
  <c r="B3211" i="8" l="1"/>
  <c r="C3212" i="8"/>
  <c r="D3210" i="9"/>
  <c r="E3210" i="9"/>
  <c r="B265" i="8"/>
  <c r="C264" i="8"/>
  <c r="A3212" i="9"/>
  <c r="C3211" i="9"/>
  <c r="F3211" i="9" s="1"/>
  <c r="B3211" i="9"/>
  <c r="E3211" i="9" l="1"/>
  <c r="A3213" i="9"/>
  <c r="C3212" i="9"/>
  <c r="F3212" i="9" s="1"/>
  <c r="B3212" i="9"/>
  <c r="B264" i="8"/>
  <c r="C263" i="8"/>
  <c r="D3211" i="9"/>
  <c r="B3212" i="8"/>
  <c r="C3213" i="8"/>
  <c r="B263" i="8" l="1"/>
  <c r="C262" i="8"/>
  <c r="E3212" i="9"/>
  <c r="B3213" i="8"/>
  <c r="C3214" i="8"/>
  <c r="B3213" i="9"/>
  <c r="A3214" i="9"/>
  <c r="C3213" i="9"/>
  <c r="F3213" i="9" s="1"/>
  <c r="D3212" i="9"/>
  <c r="C3215" i="8" l="1"/>
  <c r="B3214" i="8"/>
  <c r="D3213" i="9"/>
  <c r="B262" i="8"/>
  <c r="C261" i="8"/>
  <c r="A3215" i="9"/>
  <c r="C3214" i="9"/>
  <c r="F3214" i="9" s="1"/>
  <c r="B3214" i="9"/>
  <c r="E3213" i="9"/>
  <c r="E3214" i="9" l="1"/>
  <c r="A3216" i="9"/>
  <c r="C3215" i="9"/>
  <c r="F3215" i="9" s="1"/>
  <c r="B3215" i="9"/>
  <c r="B261" i="8"/>
  <c r="C260" i="8"/>
  <c r="D3214" i="9"/>
  <c r="B3215" i="8"/>
  <c r="C3216" i="8"/>
  <c r="B260" i="8" l="1"/>
  <c r="C259" i="8"/>
  <c r="D3215" i="9"/>
  <c r="B3216" i="8"/>
  <c r="C3217" i="8"/>
  <c r="E3215" i="9"/>
  <c r="A3217" i="9"/>
  <c r="C3216" i="9"/>
  <c r="F3216" i="9" s="1"/>
  <c r="B3216" i="9"/>
  <c r="E3216" i="9" l="1"/>
  <c r="B3217" i="9"/>
  <c r="A3218" i="9"/>
  <c r="C3217" i="9"/>
  <c r="F3217" i="9" s="1"/>
  <c r="D3216" i="9"/>
  <c r="B3217" i="8"/>
  <c r="C3218" i="8"/>
  <c r="B259" i="8"/>
  <c r="C258" i="8"/>
  <c r="D3217" i="9" l="1"/>
  <c r="E3217" i="9"/>
  <c r="B258" i="8"/>
  <c r="C257" i="8"/>
  <c r="A3219" i="9"/>
  <c r="C3218" i="9"/>
  <c r="F3218" i="9" s="1"/>
  <c r="B3218" i="9"/>
  <c r="C3219" i="8"/>
  <c r="B3218" i="8"/>
  <c r="E3218" i="9" l="1"/>
  <c r="A3220" i="9"/>
  <c r="C3219" i="9"/>
  <c r="F3219" i="9" s="1"/>
  <c r="B3219" i="9"/>
  <c r="B257" i="8"/>
  <c r="C256" i="8"/>
  <c r="B3219" i="8"/>
  <c r="C3220" i="8"/>
  <c r="D3218" i="9"/>
  <c r="B256" i="8" l="1"/>
  <c r="C255" i="8"/>
  <c r="D3219" i="9"/>
  <c r="E3219" i="9"/>
  <c r="B3220" i="8"/>
  <c r="C3221" i="8"/>
  <c r="A3221" i="9"/>
  <c r="C3220" i="9"/>
  <c r="F3220" i="9" s="1"/>
  <c r="B3220" i="9"/>
  <c r="E3220" i="9" l="1"/>
  <c r="B3221" i="9"/>
  <c r="C3221" i="9"/>
  <c r="F3221" i="9" s="1"/>
  <c r="A3222" i="9"/>
  <c r="D3220" i="9"/>
  <c r="B3221" i="8"/>
  <c r="C3222" i="8"/>
  <c r="B255" i="8"/>
  <c r="C254" i="8"/>
  <c r="B254" i="8" l="1"/>
  <c r="C253" i="8"/>
  <c r="A3223" i="9"/>
  <c r="C3222" i="9"/>
  <c r="F3222" i="9" s="1"/>
  <c r="B3222" i="9"/>
  <c r="D3221" i="9"/>
  <c r="E3221" i="9"/>
  <c r="C3223" i="8"/>
  <c r="B3222" i="8"/>
  <c r="D3222" i="9" l="1"/>
  <c r="E3222" i="9"/>
  <c r="A3224" i="9"/>
  <c r="C3223" i="9"/>
  <c r="F3223" i="9" s="1"/>
  <c r="B3223" i="9"/>
  <c r="B3223" i="8"/>
  <c r="C3224" i="8"/>
  <c r="B253" i="8"/>
  <c r="C252" i="8"/>
  <c r="E3223" i="9" l="1"/>
  <c r="A3225" i="9"/>
  <c r="C3224" i="9"/>
  <c r="F3224" i="9" s="1"/>
  <c r="B3224" i="9"/>
  <c r="B252" i="8"/>
  <c r="C251" i="8"/>
  <c r="D3223" i="9"/>
  <c r="B3224" i="8"/>
  <c r="C3225" i="8"/>
  <c r="B251" i="8" l="1"/>
  <c r="C250" i="8"/>
  <c r="E3224" i="9"/>
  <c r="B3225" i="8"/>
  <c r="C3226" i="8"/>
  <c r="B3225" i="9"/>
  <c r="C3225" i="9"/>
  <c r="F3225" i="9" s="1"/>
  <c r="A3226" i="9"/>
  <c r="D3224" i="9"/>
  <c r="D3225" i="9" l="1"/>
  <c r="E3225" i="9"/>
  <c r="C3227" i="8"/>
  <c r="B3226" i="8"/>
  <c r="A3227" i="9"/>
  <c r="C3226" i="9"/>
  <c r="F3226" i="9" s="1"/>
  <c r="B3226" i="9"/>
  <c r="B250" i="8"/>
  <c r="C249" i="8"/>
  <c r="E3226" i="9" l="1"/>
  <c r="A3228" i="9"/>
  <c r="C3227" i="9"/>
  <c r="F3227" i="9" s="1"/>
  <c r="B3227" i="9"/>
  <c r="B249" i="8"/>
  <c r="C248" i="8"/>
  <c r="B3227" i="8"/>
  <c r="C3228" i="8"/>
  <c r="D3226" i="9"/>
  <c r="B248" i="8" l="1"/>
  <c r="C247" i="8"/>
  <c r="D3227" i="9"/>
  <c r="A3229" i="9"/>
  <c r="C3228" i="9"/>
  <c r="F3228" i="9" s="1"/>
  <c r="B3228" i="9"/>
  <c r="B3228" i="8"/>
  <c r="C3229" i="8"/>
  <c r="E3227" i="9"/>
  <c r="E3228" i="9" l="1"/>
  <c r="B3229" i="9"/>
  <c r="A3230" i="9"/>
  <c r="C3229" i="9"/>
  <c r="F3229" i="9" s="1"/>
  <c r="D3228" i="9"/>
  <c r="B3229" i="8"/>
  <c r="C3230" i="8"/>
  <c r="C246" i="8"/>
  <c r="B247" i="8"/>
  <c r="E3229" i="9" l="1"/>
  <c r="A3231" i="9"/>
  <c r="C3230" i="9"/>
  <c r="F3230" i="9" s="1"/>
  <c r="B3230" i="9"/>
  <c r="D3229" i="9"/>
  <c r="B246" i="8"/>
  <c r="C245" i="8"/>
  <c r="C3231" i="8"/>
  <c r="B3230" i="8"/>
  <c r="D3230" i="9" l="1"/>
  <c r="E3230" i="9"/>
  <c r="B3231" i="8"/>
  <c r="C3232" i="8"/>
  <c r="A3232" i="9"/>
  <c r="C3231" i="9"/>
  <c r="F3231" i="9" s="1"/>
  <c r="B3231" i="9"/>
  <c r="B245" i="8"/>
  <c r="C244" i="8"/>
  <c r="B244" i="8" l="1"/>
  <c r="C243" i="8"/>
  <c r="E3231" i="9"/>
  <c r="A3233" i="9"/>
  <c r="C3232" i="9"/>
  <c r="F3232" i="9" s="1"/>
  <c r="B3232" i="9"/>
  <c r="D3231" i="9"/>
  <c r="B3232" i="8"/>
  <c r="C3233" i="8"/>
  <c r="E3232" i="9" l="1"/>
  <c r="B3233" i="9"/>
  <c r="A3234" i="9"/>
  <c r="C3233" i="9"/>
  <c r="F3233" i="9" s="1"/>
  <c r="D3232" i="9"/>
  <c r="C3234" i="8"/>
  <c r="B3233" i="8"/>
  <c r="C242" i="8"/>
  <c r="B243" i="8"/>
  <c r="B242" i="8" l="1"/>
  <c r="C241" i="8"/>
  <c r="C3235" i="8"/>
  <c r="B3234" i="8"/>
  <c r="E3233" i="9"/>
  <c r="A3235" i="9"/>
  <c r="C3234" i="9"/>
  <c r="F3234" i="9" s="1"/>
  <c r="B3234" i="9"/>
  <c r="D3233" i="9"/>
  <c r="E3234" i="9" l="1"/>
  <c r="A3236" i="9"/>
  <c r="C3235" i="9"/>
  <c r="F3235" i="9" s="1"/>
  <c r="B3235" i="9"/>
  <c r="B3235" i="8"/>
  <c r="C3236" i="8"/>
  <c r="D3234" i="9"/>
  <c r="B241" i="8"/>
  <c r="C240" i="8"/>
  <c r="B3236" i="8" l="1"/>
  <c r="C3237" i="8"/>
  <c r="D3235" i="9"/>
  <c r="B240" i="8"/>
  <c r="C239" i="8"/>
  <c r="E3235" i="9"/>
  <c r="A3237" i="9"/>
  <c r="B3236" i="9"/>
  <c r="C3236" i="9"/>
  <c r="F3236" i="9" s="1"/>
  <c r="B3237" i="9" l="1"/>
  <c r="A3238" i="9"/>
  <c r="C3237" i="9"/>
  <c r="F3237" i="9" s="1"/>
  <c r="D3236" i="9"/>
  <c r="C238" i="8"/>
  <c r="B239" i="8"/>
  <c r="E3236" i="9"/>
  <c r="C3238" i="8"/>
  <c r="B3237" i="8"/>
  <c r="B238" i="8" l="1"/>
  <c r="C237" i="8"/>
  <c r="E3237" i="9"/>
  <c r="D3237" i="9"/>
  <c r="C3239" i="8"/>
  <c r="B3238" i="8"/>
  <c r="A3239" i="9"/>
  <c r="C3238" i="9"/>
  <c r="F3238" i="9" s="1"/>
  <c r="B3238" i="9"/>
  <c r="A3240" i="9" l="1"/>
  <c r="C3239" i="9"/>
  <c r="F3239" i="9" s="1"/>
  <c r="B3239" i="9"/>
  <c r="B3239" i="8"/>
  <c r="C3240" i="8"/>
  <c r="B237" i="8"/>
  <c r="C236" i="8"/>
  <c r="D3238" i="9"/>
  <c r="E3238" i="9"/>
  <c r="B3240" i="8" l="1"/>
  <c r="C3241" i="8"/>
  <c r="D3239" i="9"/>
  <c r="E3239" i="9"/>
  <c r="B236" i="8"/>
  <c r="C235" i="8"/>
  <c r="A3241" i="9"/>
  <c r="B3240" i="9"/>
  <c r="C3240" i="9"/>
  <c r="F3240" i="9" s="1"/>
  <c r="D3240" i="9" l="1"/>
  <c r="B3241" i="9"/>
  <c r="A3242" i="9"/>
  <c r="C3241" i="9"/>
  <c r="F3241" i="9" s="1"/>
  <c r="C234" i="8"/>
  <c r="B235" i="8"/>
  <c r="B3241" i="8"/>
  <c r="C3242" i="8"/>
  <c r="E3240" i="9"/>
  <c r="E3241" i="9" l="1"/>
  <c r="B3242" i="8"/>
  <c r="C3243" i="8"/>
  <c r="B234" i="8"/>
  <c r="C233" i="8"/>
  <c r="D3241" i="9"/>
  <c r="A3243" i="9"/>
  <c r="C3242" i="9"/>
  <c r="F3242" i="9" s="1"/>
  <c r="B3242" i="9"/>
  <c r="A3244" i="9" l="1"/>
  <c r="C3243" i="9"/>
  <c r="F3243" i="9" s="1"/>
  <c r="B3243" i="9"/>
  <c r="B233" i="8"/>
  <c r="C232" i="8"/>
  <c r="D3242" i="9"/>
  <c r="B3243" i="8"/>
  <c r="C3244" i="8"/>
  <c r="E3242" i="9"/>
  <c r="D3243" i="9" l="1"/>
  <c r="B3244" i="8"/>
  <c r="C3245" i="8"/>
  <c r="A3245" i="9"/>
  <c r="C3244" i="9"/>
  <c r="F3244" i="9" s="1"/>
  <c r="B3244" i="9"/>
  <c r="B232" i="8"/>
  <c r="C231" i="8"/>
  <c r="E3243" i="9"/>
  <c r="E3244" i="9" l="1"/>
  <c r="B3245" i="9"/>
  <c r="A3246" i="9"/>
  <c r="C3245" i="9"/>
  <c r="F3245" i="9" s="1"/>
  <c r="D3244" i="9"/>
  <c r="B3245" i="8"/>
  <c r="C3246" i="8"/>
  <c r="B231" i="8"/>
  <c r="C230" i="8"/>
  <c r="D3245" i="9" l="1"/>
  <c r="E3245" i="9"/>
  <c r="B230" i="8"/>
  <c r="C229" i="8"/>
  <c r="A3247" i="9"/>
  <c r="C3246" i="9"/>
  <c r="F3246" i="9" s="1"/>
  <c r="B3246" i="9"/>
  <c r="C3247" i="8"/>
  <c r="B3246" i="8"/>
  <c r="E3246" i="9" l="1"/>
  <c r="A3248" i="9"/>
  <c r="C3247" i="9"/>
  <c r="F3247" i="9" s="1"/>
  <c r="B3247" i="9"/>
  <c r="B229" i="8"/>
  <c r="C228" i="8"/>
  <c r="B3247" i="8"/>
  <c r="C3248" i="8"/>
  <c r="D3246" i="9"/>
  <c r="B228" i="8" l="1"/>
  <c r="C227" i="8"/>
  <c r="E3247" i="9"/>
  <c r="A3249" i="9"/>
  <c r="C3248" i="9"/>
  <c r="F3248" i="9" s="1"/>
  <c r="B3248" i="9"/>
  <c r="B3248" i="8"/>
  <c r="C3249" i="8"/>
  <c r="D3247" i="9"/>
  <c r="E3248" i="9" l="1"/>
  <c r="B3249" i="9"/>
  <c r="A3250" i="9"/>
  <c r="C3249" i="9"/>
  <c r="F3249" i="9" s="1"/>
  <c r="D3248" i="9"/>
  <c r="B3249" i="8"/>
  <c r="C3250" i="8"/>
  <c r="B227" i="8"/>
  <c r="C226" i="8"/>
  <c r="E3249" i="9" l="1"/>
  <c r="D3249" i="9"/>
  <c r="B226" i="8"/>
  <c r="C225" i="8"/>
  <c r="A3251" i="9"/>
  <c r="C3250" i="9"/>
  <c r="F3250" i="9" s="1"/>
  <c r="B3250" i="9"/>
  <c r="C3251" i="8"/>
  <c r="B3250" i="8"/>
  <c r="E3250" i="9" l="1"/>
  <c r="A3252" i="9"/>
  <c r="C3251" i="9"/>
  <c r="F3251" i="9" s="1"/>
  <c r="B3251" i="9"/>
  <c r="B225" i="8"/>
  <c r="C224" i="8"/>
  <c r="B3251" i="8"/>
  <c r="C3252" i="8"/>
  <c r="D3250" i="9"/>
  <c r="B224" i="8" l="1"/>
  <c r="C223" i="8"/>
  <c r="E3251" i="9"/>
  <c r="A3253" i="9"/>
  <c r="C3252" i="9"/>
  <c r="F3252" i="9" s="1"/>
  <c r="B3252" i="9"/>
  <c r="B3252" i="8"/>
  <c r="C3253" i="8"/>
  <c r="D3251" i="9"/>
  <c r="E3252" i="9" l="1"/>
  <c r="B3253" i="9"/>
  <c r="C3253" i="9"/>
  <c r="F3253" i="9" s="1"/>
  <c r="A3254" i="9"/>
  <c r="D3252" i="9"/>
  <c r="B3253" i="8"/>
  <c r="C3254" i="8"/>
  <c r="B223" i="8"/>
  <c r="C222" i="8"/>
  <c r="A3255" i="9" l="1"/>
  <c r="C3254" i="9"/>
  <c r="F3254" i="9" s="1"/>
  <c r="B3254" i="9"/>
  <c r="D3253" i="9"/>
  <c r="E3253" i="9"/>
  <c r="B222" i="8"/>
  <c r="C221" i="8"/>
  <c r="C3255" i="8"/>
  <c r="B3254" i="8"/>
  <c r="D3254" i="9" l="1"/>
  <c r="E3254" i="9"/>
  <c r="B3255" i="8"/>
  <c r="C3256" i="8"/>
  <c r="B221" i="8"/>
  <c r="C220" i="8"/>
  <c r="A3256" i="9"/>
  <c r="C3255" i="9"/>
  <c r="F3255" i="9" s="1"/>
  <c r="B3255" i="9"/>
  <c r="D3255" i="9" l="1"/>
  <c r="A3257" i="9"/>
  <c r="C3256" i="9"/>
  <c r="F3256" i="9" s="1"/>
  <c r="B3256" i="9"/>
  <c r="B220" i="8"/>
  <c r="C219" i="8"/>
  <c r="B3256" i="8"/>
  <c r="C3257" i="8"/>
  <c r="E3255" i="9"/>
  <c r="B219" i="8" l="1"/>
  <c r="C218" i="8"/>
  <c r="E3256" i="9"/>
  <c r="B3257" i="9"/>
  <c r="C3257" i="9"/>
  <c r="F3257" i="9" s="1"/>
  <c r="A3258" i="9"/>
  <c r="B3257" i="8"/>
  <c r="C3258" i="8"/>
  <c r="D3256" i="9"/>
  <c r="A3259" i="9" l="1"/>
  <c r="C3258" i="9"/>
  <c r="F3258" i="9" s="1"/>
  <c r="B3258" i="9"/>
  <c r="D3257" i="9"/>
  <c r="E3257" i="9"/>
  <c r="C3259" i="8"/>
  <c r="B3258" i="8"/>
  <c r="B218" i="8"/>
  <c r="C217" i="8"/>
  <c r="B3259" i="8" l="1"/>
  <c r="C3260" i="8"/>
  <c r="D3258" i="9"/>
  <c r="B217" i="8"/>
  <c r="C216" i="8"/>
  <c r="E3258" i="9"/>
  <c r="A3260" i="9"/>
  <c r="C3259" i="9"/>
  <c r="F3259" i="9" s="1"/>
  <c r="B3259" i="9"/>
  <c r="E3259" i="9" l="1"/>
  <c r="A3261" i="9"/>
  <c r="C3260" i="9"/>
  <c r="F3260" i="9" s="1"/>
  <c r="B3260" i="9"/>
  <c r="B216" i="8"/>
  <c r="C215" i="8"/>
  <c r="D3259" i="9"/>
  <c r="B3260" i="8"/>
  <c r="C3261" i="8"/>
  <c r="B215" i="8" l="1"/>
  <c r="C214" i="8"/>
  <c r="E3260" i="9"/>
  <c r="B3261" i="8"/>
  <c r="C3262" i="8"/>
  <c r="B3261" i="9"/>
  <c r="A3262" i="9"/>
  <c r="C3261" i="9"/>
  <c r="F3261" i="9" s="1"/>
  <c r="D3260" i="9"/>
  <c r="D3261" i="9" l="1"/>
  <c r="B3262" i="8"/>
  <c r="C3263" i="8"/>
  <c r="A3263" i="9"/>
  <c r="C3262" i="9"/>
  <c r="F3262" i="9" s="1"/>
  <c r="B3262" i="9"/>
  <c r="B214" i="8"/>
  <c r="C213" i="8"/>
  <c r="E3261" i="9"/>
  <c r="D3262" i="9" l="1"/>
  <c r="E3262" i="9"/>
  <c r="A3264" i="9"/>
  <c r="C3263" i="9"/>
  <c r="F3263" i="9" s="1"/>
  <c r="B3263" i="9"/>
  <c r="B3263" i="8"/>
  <c r="C3264" i="8"/>
  <c r="B213" i="8"/>
  <c r="C212" i="8"/>
  <c r="D3263" i="9" l="1"/>
  <c r="A3265" i="9"/>
  <c r="C3264" i="9"/>
  <c r="F3264" i="9" s="1"/>
  <c r="B3264" i="9"/>
  <c r="B212" i="8"/>
  <c r="C211" i="8"/>
  <c r="E3263" i="9"/>
  <c r="B3264" i="8"/>
  <c r="C3265" i="8"/>
  <c r="C210" i="8" l="1"/>
  <c r="B211" i="8"/>
  <c r="E3264" i="9"/>
  <c r="B3265" i="8"/>
  <c r="C3266" i="8"/>
  <c r="B3265" i="9"/>
  <c r="A3266" i="9"/>
  <c r="C3265" i="9"/>
  <c r="F3265" i="9" s="1"/>
  <c r="D3264" i="9"/>
  <c r="D3265" i="9" l="1"/>
  <c r="B3266" i="8"/>
  <c r="C3267" i="8"/>
  <c r="A3267" i="9"/>
  <c r="C3266" i="9"/>
  <c r="F3266" i="9" s="1"/>
  <c r="B3266" i="9"/>
  <c r="E3265" i="9"/>
  <c r="B210" i="8"/>
  <c r="C209" i="8"/>
  <c r="D3266" i="9" l="1"/>
  <c r="E3266" i="9"/>
  <c r="A3268" i="9"/>
  <c r="C3267" i="9"/>
  <c r="F3267" i="9" s="1"/>
  <c r="B3267" i="9"/>
  <c r="B209" i="8"/>
  <c r="C208" i="8"/>
  <c r="B3267" i="8"/>
  <c r="C3268" i="8"/>
  <c r="A3269" i="9" l="1"/>
  <c r="B3268" i="9"/>
  <c r="C3268" i="9"/>
  <c r="F3268" i="9" s="1"/>
  <c r="D3267" i="9"/>
  <c r="B3268" i="8"/>
  <c r="C3269" i="8"/>
  <c r="E3267" i="9"/>
  <c r="B208" i="8"/>
  <c r="C207" i="8"/>
  <c r="C3270" i="8" l="1"/>
  <c r="B3269" i="8"/>
  <c r="E3268" i="9"/>
  <c r="B3269" i="9"/>
  <c r="A3270" i="9"/>
  <c r="C3269" i="9"/>
  <c r="F3269" i="9" s="1"/>
  <c r="C206" i="8"/>
  <c r="B207" i="8"/>
  <c r="D3268" i="9"/>
  <c r="D3269" i="9" l="1"/>
  <c r="A3271" i="9"/>
  <c r="C3270" i="9"/>
  <c r="F3270" i="9" s="1"/>
  <c r="B3270" i="9"/>
  <c r="E3269" i="9"/>
  <c r="B206" i="8"/>
  <c r="C205" i="8"/>
  <c r="B3270" i="8"/>
  <c r="C3271" i="8"/>
  <c r="D3270" i="9" l="1"/>
  <c r="E3270" i="9"/>
  <c r="B3271" i="8"/>
  <c r="C3272" i="8"/>
  <c r="A3272" i="9"/>
  <c r="C3271" i="9"/>
  <c r="F3271" i="9" s="1"/>
  <c r="B3271" i="9"/>
  <c r="B205" i="8"/>
  <c r="C204" i="8"/>
  <c r="B204" i="8" l="1"/>
  <c r="C203" i="8"/>
  <c r="E3271" i="9"/>
  <c r="D3271" i="9"/>
  <c r="A3273" i="9"/>
  <c r="B3272" i="9"/>
  <c r="C3272" i="9"/>
  <c r="F3272" i="9" s="1"/>
  <c r="B3272" i="8"/>
  <c r="C3273" i="8"/>
  <c r="B3273" i="9" l="1"/>
  <c r="A3274" i="9"/>
  <c r="C3273" i="9"/>
  <c r="F3273" i="9" s="1"/>
  <c r="E3272" i="9"/>
  <c r="D3272" i="9"/>
  <c r="B3273" i="8"/>
  <c r="C3274" i="8"/>
  <c r="C202" i="8"/>
  <c r="B203" i="8"/>
  <c r="B3274" i="8" l="1"/>
  <c r="C3275" i="8"/>
  <c r="D3273" i="9"/>
  <c r="E3273" i="9"/>
  <c r="B202" i="8"/>
  <c r="C201" i="8"/>
  <c r="A3275" i="9"/>
  <c r="C3274" i="9"/>
  <c r="F3274" i="9" s="1"/>
  <c r="B3274" i="9"/>
  <c r="B201" i="8" l="1"/>
  <c r="C200" i="8"/>
  <c r="B3275" i="8"/>
  <c r="C3276" i="8"/>
  <c r="A3276" i="9"/>
  <c r="C3275" i="9"/>
  <c r="F3275" i="9" s="1"/>
  <c r="B3275" i="9"/>
  <c r="D3274" i="9"/>
  <c r="E3274" i="9"/>
  <c r="E3275" i="9" l="1"/>
  <c r="D3275" i="9"/>
  <c r="A3277" i="9"/>
  <c r="C3276" i="9"/>
  <c r="F3276" i="9" s="1"/>
  <c r="B3276" i="9"/>
  <c r="B3276" i="8"/>
  <c r="C3277" i="8"/>
  <c r="B200" i="8"/>
  <c r="C199" i="8"/>
  <c r="B3277" i="9" l="1"/>
  <c r="A3278" i="9"/>
  <c r="C3277" i="9"/>
  <c r="F3277" i="9" s="1"/>
  <c r="E3276" i="9"/>
  <c r="B199" i="8"/>
  <c r="C198" i="8"/>
  <c r="D3276" i="9"/>
  <c r="B3277" i="8"/>
  <c r="C3278" i="8"/>
  <c r="B198" i="8" l="1"/>
  <c r="C197" i="8"/>
  <c r="E3277" i="9"/>
  <c r="D3277" i="9"/>
  <c r="C3279" i="8"/>
  <c r="B3278" i="8"/>
  <c r="A3279" i="9"/>
  <c r="C3278" i="9"/>
  <c r="F3278" i="9" s="1"/>
  <c r="B3278" i="9"/>
  <c r="A3280" i="9" l="1"/>
  <c r="C3279" i="9"/>
  <c r="F3279" i="9" s="1"/>
  <c r="B3279" i="9"/>
  <c r="B3279" i="8"/>
  <c r="C3280" i="8"/>
  <c r="B197" i="8"/>
  <c r="C196" i="8"/>
  <c r="D3278" i="9"/>
  <c r="E3278" i="9"/>
  <c r="B3280" i="8" l="1"/>
  <c r="C3281" i="8"/>
  <c r="E3279" i="9"/>
  <c r="A3281" i="9"/>
  <c r="C3280" i="9"/>
  <c r="F3280" i="9" s="1"/>
  <c r="B3280" i="9"/>
  <c r="B196" i="8"/>
  <c r="C195" i="8"/>
  <c r="D3279" i="9"/>
  <c r="E3280" i="9" l="1"/>
  <c r="B3281" i="9"/>
  <c r="A3282" i="9"/>
  <c r="C3281" i="9"/>
  <c r="F3281" i="9" s="1"/>
  <c r="D3280" i="9"/>
  <c r="B195" i="8"/>
  <c r="C194" i="8"/>
  <c r="B3281" i="8"/>
  <c r="C3282" i="8"/>
  <c r="E3281" i="9" l="1"/>
  <c r="D3281" i="9"/>
  <c r="C3283" i="8"/>
  <c r="B3282" i="8"/>
  <c r="A3283" i="9"/>
  <c r="C3282" i="9"/>
  <c r="F3282" i="9" s="1"/>
  <c r="B3282" i="9"/>
  <c r="B194" i="8"/>
  <c r="C193" i="8"/>
  <c r="E3282" i="9" l="1"/>
  <c r="A3284" i="9"/>
  <c r="C3283" i="9"/>
  <c r="F3283" i="9" s="1"/>
  <c r="B3283" i="9"/>
  <c r="B193" i="8"/>
  <c r="C192" i="8"/>
  <c r="B3283" i="8"/>
  <c r="C3284" i="8"/>
  <c r="D3282" i="9"/>
  <c r="B192" i="8" l="1"/>
  <c r="C191" i="8"/>
  <c r="E3283" i="9"/>
  <c r="A3285" i="9"/>
  <c r="C3284" i="9"/>
  <c r="F3284" i="9" s="1"/>
  <c r="B3284" i="9"/>
  <c r="B3284" i="8"/>
  <c r="C3285" i="8"/>
  <c r="D3283" i="9"/>
  <c r="E3284" i="9" l="1"/>
  <c r="B3285" i="9"/>
  <c r="C3285" i="9"/>
  <c r="F3285" i="9" s="1"/>
  <c r="A3286" i="9"/>
  <c r="D3284" i="9"/>
  <c r="B3285" i="8"/>
  <c r="C3286" i="8"/>
  <c r="B191" i="8"/>
  <c r="C190" i="8"/>
  <c r="B190" i="8" l="1"/>
  <c r="C189" i="8"/>
  <c r="A3287" i="9"/>
  <c r="C3286" i="9"/>
  <c r="F3286" i="9" s="1"/>
  <c r="B3286" i="9"/>
  <c r="D3285" i="9"/>
  <c r="E3285" i="9"/>
  <c r="C3287" i="8"/>
  <c r="B3286" i="8"/>
  <c r="D3286" i="9" l="1"/>
  <c r="E3286" i="9"/>
  <c r="A3288" i="9"/>
  <c r="C3287" i="9"/>
  <c r="F3287" i="9" s="1"/>
  <c r="B3287" i="9"/>
  <c r="B3287" i="8"/>
  <c r="C3288" i="8"/>
  <c r="B189" i="8"/>
  <c r="C188" i="8"/>
  <c r="D3287" i="9" l="1"/>
  <c r="E3287" i="9"/>
  <c r="B188" i="8"/>
  <c r="C187" i="8"/>
  <c r="A3289" i="9"/>
  <c r="C3288" i="9"/>
  <c r="F3288" i="9" s="1"/>
  <c r="B3288" i="9"/>
  <c r="B3288" i="8"/>
  <c r="C3289" i="8"/>
  <c r="E3288" i="9" l="1"/>
  <c r="B3289" i="9"/>
  <c r="C3289" i="9"/>
  <c r="F3289" i="9" s="1"/>
  <c r="A3290" i="9"/>
  <c r="D3288" i="9"/>
  <c r="B187" i="8"/>
  <c r="C186" i="8"/>
  <c r="B3289" i="8"/>
  <c r="C3290" i="8"/>
  <c r="A3291" i="9" l="1"/>
  <c r="C3290" i="9"/>
  <c r="F3290" i="9" s="1"/>
  <c r="B3290" i="9"/>
  <c r="E3289" i="9"/>
  <c r="C3291" i="8"/>
  <c r="B3290" i="8"/>
  <c r="D3289" i="9"/>
  <c r="B186" i="8"/>
  <c r="C185" i="8"/>
  <c r="B3291" i="8" l="1"/>
  <c r="C3292" i="8"/>
  <c r="D3290" i="9"/>
  <c r="B185" i="8"/>
  <c r="C184" i="8"/>
  <c r="E3290" i="9"/>
  <c r="A3292" i="9"/>
  <c r="C3291" i="9"/>
  <c r="F3291" i="9" s="1"/>
  <c r="B3291" i="9"/>
  <c r="E3291" i="9" l="1"/>
  <c r="A3293" i="9"/>
  <c r="C3292" i="9"/>
  <c r="F3292" i="9" s="1"/>
  <c r="B3292" i="9"/>
  <c r="B184" i="8"/>
  <c r="C183" i="8"/>
  <c r="D3291" i="9"/>
  <c r="B3292" i="8"/>
  <c r="C3293" i="8"/>
  <c r="B183" i="8" l="1"/>
  <c r="C182" i="8"/>
  <c r="E3292" i="9"/>
  <c r="C3294" i="8"/>
  <c r="B3293" i="8"/>
  <c r="B3293" i="9"/>
  <c r="A3294" i="9"/>
  <c r="C3293" i="9"/>
  <c r="F3293" i="9" s="1"/>
  <c r="D3292" i="9"/>
  <c r="E3293" i="9" l="1"/>
  <c r="C3295" i="8"/>
  <c r="B3294" i="8"/>
  <c r="D3293" i="9"/>
  <c r="B182" i="8"/>
  <c r="C181" i="8"/>
  <c r="A3295" i="9"/>
  <c r="C3294" i="9"/>
  <c r="F3294" i="9" s="1"/>
  <c r="B3294" i="9"/>
  <c r="B3295" i="8" l="1"/>
  <c r="C3296" i="8"/>
  <c r="A3296" i="9"/>
  <c r="C3295" i="9"/>
  <c r="F3295" i="9" s="1"/>
  <c r="B3295" i="9"/>
  <c r="B181" i="8"/>
  <c r="C180" i="8"/>
  <c r="D3294" i="9"/>
  <c r="E3294" i="9"/>
  <c r="D3295" i="9" l="1"/>
  <c r="E3295" i="9"/>
  <c r="A3297" i="9"/>
  <c r="C3296" i="9"/>
  <c r="F3296" i="9" s="1"/>
  <c r="B3296" i="9"/>
  <c r="B3296" i="8"/>
  <c r="C3297" i="8"/>
  <c r="B180" i="8"/>
  <c r="C179" i="8"/>
  <c r="E3296" i="9" l="1"/>
  <c r="B3297" i="9"/>
  <c r="A3298" i="9"/>
  <c r="C3297" i="9"/>
  <c r="F3297" i="9" s="1"/>
  <c r="C178" i="8"/>
  <c r="B179" i="8"/>
  <c r="D3296" i="9"/>
  <c r="C3298" i="8"/>
  <c r="B3297" i="8"/>
  <c r="B3298" i="8" l="1"/>
  <c r="C3299" i="8"/>
  <c r="B178" i="8"/>
  <c r="C177" i="8"/>
  <c r="E3297" i="9"/>
  <c r="A3299" i="9"/>
  <c r="C3298" i="9"/>
  <c r="F3298" i="9" s="1"/>
  <c r="B3298" i="9"/>
  <c r="D3297" i="9"/>
  <c r="E3298" i="9" l="1"/>
  <c r="A3300" i="9"/>
  <c r="C3299" i="9"/>
  <c r="F3299" i="9" s="1"/>
  <c r="B3299" i="9"/>
  <c r="B177" i="8"/>
  <c r="C176" i="8"/>
  <c r="D3298" i="9"/>
  <c r="B3299" i="8"/>
  <c r="C3300" i="8"/>
  <c r="B176" i="8" l="1"/>
  <c r="C175" i="8"/>
  <c r="E3299" i="9"/>
  <c r="B3300" i="8"/>
  <c r="C3301" i="8"/>
  <c r="A3301" i="9"/>
  <c r="B3300" i="9"/>
  <c r="C3300" i="9"/>
  <c r="F3300" i="9" s="1"/>
  <c r="D3299" i="9"/>
  <c r="D3300" i="9" l="1"/>
  <c r="B3301" i="9"/>
  <c r="A3302" i="9"/>
  <c r="C3301" i="9"/>
  <c r="F3301" i="9" s="1"/>
  <c r="C3302" i="8"/>
  <c r="B3301" i="8"/>
  <c r="C174" i="8"/>
  <c r="B175" i="8"/>
  <c r="E3300" i="9"/>
  <c r="C3303" i="8" l="1"/>
  <c r="B3302" i="8"/>
  <c r="E3301" i="9"/>
  <c r="D3301" i="9"/>
  <c r="A3303" i="9"/>
  <c r="C3302" i="9"/>
  <c r="F3302" i="9" s="1"/>
  <c r="B3302" i="9"/>
  <c r="B174" i="8"/>
  <c r="C173" i="8"/>
  <c r="A3304" i="9" l="1"/>
  <c r="C3303" i="9"/>
  <c r="F3303" i="9" s="1"/>
  <c r="B3303" i="9"/>
  <c r="E3302" i="9"/>
  <c r="B173" i="8"/>
  <c r="C172" i="8"/>
  <c r="D3302" i="9"/>
  <c r="B3303" i="8"/>
  <c r="C3304" i="8"/>
  <c r="E3303" i="9" l="1"/>
  <c r="B3304" i="8"/>
  <c r="C3305" i="8"/>
  <c r="D3303" i="9"/>
  <c r="B172" i="8"/>
  <c r="C171" i="8"/>
  <c r="A3305" i="9"/>
  <c r="B3304" i="9"/>
  <c r="C3304" i="9"/>
  <c r="F3304" i="9" s="1"/>
  <c r="B3305" i="9" l="1"/>
  <c r="A3306" i="9"/>
  <c r="C3305" i="9"/>
  <c r="F3305" i="9" s="1"/>
  <c r="C170" i="8"/>
  <c r="B171" i="8"/>
  <c r="B3305" i="8"/>
  <c r="C3306" i="8"/>
  <c r="D3304" i="9"/>
  <c r="E3304" i="9"/>
  <c r="C3307" i="8" l="1"/>
  <c r="B3306" i="8"/>
  <c r="E3305" i="9"/>
  <c r="B170" i="8"/>
  <c r="C169" i="8"/>
  <c r="D3305" i="9"/>
  <c r="A3307" i="9"/>
  <c r="C3306" i="9"/>
  <c r="F3306" i="9" s="1"/>
  <c r="B3306" i="9"/>
  <c r="B169" i="8" l="1"/>
  <c r="C168" i="8"/>
  <c r="A3308" i="9"/>
  <c r="C3307" i="9"/>
  <c r="F3307" i="9" s="1"/>
  <c r="B3307" i="9"/>
  <c r="D3306" i="9"/>
  <c r="E3306" i="9"/>
  <c r="B3307" i="8"/>
  <c r="C3308" i="8"/>
  <c r="E3307" i="9" l="1"/>
  <c r="D3307" i="9"/>
  <c r="B3308" i="8"/>
  <c r="C3309" i="8"/>
  <c r="A3309" i="9"/>
  <c r="C3308" i="9"/>
  <c r="F3308" i="9" s="1"/>
  <c r="B3308" i="9"/>
  <c r="B168" i="8"/>
  <c r="C167" i="8"/>
  <c r="B167" i="8" l="1"/>
  <c r="C166" i="8"/>
  <c r="E3308" i="9"/>
  <c r="D3308" i="9"/>
  <c r="B3309" i="9"/>
  <c r="A3310" i="9"/>
  <c r="C3309" i="9"/>
  <c r="F3309" i="9" s="1"/>
  <c r="B3309" i="8"/>
  <c r="C3310" i="8"/>
  <c r="E3309" i="9" l="1"/>
  <c r="B166" i="8"/>
  <c r="C165" i="8"/>
  <c r="A3311" i="9"/>
  <c r="C3310" i="9"/>
  <c r="F3310" i="9" s="1"/>
  <c r="B3310" i="9"/>
  <c r="C3311" i="8"/>
  <c r="B3310" i="8"/>
  <c r="D3309" i="9"/>
  <c r="D3310" i="9" l="1"/>
  <c r="E3310" i="9"/>
  <c r="A3312" i="9"/>
  <c r="C3311" i="9"/>
  <c r="F3311" i="9" s="1"/>
  <c r="B3311" i="9"/>
  <c r="B165" i="8"/>
  <c r="C164" i="8"/>
  <c r="B3311" i="8"/>
  <c r="C3312" i="8"/>
  <c r="B164" i="8" l="1"/>
  <c r="C163" i="8"/>
  <c r="A3313" i="9"/>
  <c r="C3312" i="9"/>
  <c r="F3312" i="9" s="1"/>
  <c r="B3312" i="9"/>
  <c r="E3311" i="9"/>
  <c r="B3312" i="8"/>
  <c r="C3313" i="8"/>
  <c r="D3311" i="9"/>
  <c r="E3312" i="9" l="1"/>
  <c r="B3313" i="9"/>
  <c r="A3314" i="9"/>
  <c r="C3313" i="9"/>
  <c r="F3313" i="9" s="1"/>
  <c r="D3312" i="9"/>
  <c r="B3313" i="8"/>
  <c r="C3314" i="8"/>
  <c r="B163" i="8"/>
  <c r="C162" i="8"/>
  <c r="D3313" i="9" l="1"/>
  <c r="E3313" i="9"/>
  <c r="B162" i="8"/>
  <c r="C161" i="8"/>
  <c r="A3315" i="9"/>
  <c r="C3314" i="9"/>
  <c r="F3314" i="9" s="1"/>
  <c r="B3314" i="9"/>
  <c r="C3315" i="8"/>
  <c r="B3314" i="8"/>
  <c r="E3314" i="9" l="1"/>
  <c r="A3316" i="9"/>
  <c r="C3315" i="9"/>
  <c r="F3315" i="9" s="1"/>
  <c r="B3315" i="9"/>
  <c r="B161" i="8"/>
  <c r="C160" i="8"/>
  <c r="B3315" i="8"/>
  <c r="C3316" i="8"/>
  <c r="D3314" i="9"/>
  <c r="B160" i="8" l="1"/>
  <c r="C159" i="8"/>
  <c r="E3315" i="9"/>
  <c r="A3317" i="9"/>
  <c r="C3316" i="9"/>
  <c r="F3316" i="9" s="1"/>
  <c r="B3316" i="9"/>
  <c r="B3316" i="8"/>
  <c r="C3317" i="8"/>
  <c r="D3315" i="9"/>
  <c r="E3316" i="9" l="1"/>
  <c r="B3317" i="9"/>
  <c r="C3317" i="9"/>
  <c r="F3317" i="9" s="1"/>
  <c r="A3318" i="9"/>
  <c r="D3316" i="9"/>
  <c r="B3317" i="8"/>
  <c r="C3318" i="8"/>
  <c r="B159" i="8"/>
  <c r="C158" i="8"/>
  <c r="B158" i="8" l="1"/>
  <c r="C157" i="8"/>
  <c r="A3319" i="9"/>
  <c r="C3318" i="9"/>
  <c r="F3318" i="9" s="1"/>
  <c r="B3318" i="9"/>
  <c r="E3317" i="9"/>
  <c r="D3317" i="9"/>
  <c r="C3319" i="8"/>
  <c r="B3318" i="8"/>
  <c r="D3318" i="9" l="1"/>
  <c r="E3318" i="9"/>
  <c r="A3320" i="9"/>
  <c r="C3319" i="9"/>
  <c r="F3319" i="9" s="1"/>
  <c r="B3319" i="9"/>
  <c r="B3319" i="8"/>
  <c r="C3320" i="8"/>
  <c r="B157" i="8"/>
  <c r="C156" i="8"/>
  <c r="E3319" i="9" l="1"/>
  <c r="A3321" i="9"/>
  <c r="C3320" i="9"/>
  <c r="F3320" i="9" s="1"/>
  <c r="B3320" i="9"/>
  <c r="B156" i="8"/>
  <c r="C155" i="8"/>
  <c r="D3319" i="9"/>
  <c r="B3320" i="8"/>
  <c r="C3321" i="8"/>
  <c r="B155" i="8" l="1"/>
  <c r="C154" i="8"/>
  <c r="E3320" i="9"/>
  <c r="B3321" i="8"/>
  <c r="C3322" i="8"/>
  <c r="B3321" i="9"/>
  <c r="C3321" i="9"/>
  <c r="F3321" i="9" s="1"/>
  <c r="A3322" i="9"/>
  <c r="D3320" i="9"/>
  <c r="E3321" i="9" l="1"/>
  <c r="D3321" i="9"/>
  <c r="C3323" i="8"/>
  <c r="B3322" i="8"/>
  <c r="A3323" i="9"/>
  <c r="C3322" i="9"/>
  <c r="F3322" i="9" s="1"/>
  <c r="B3322" i="9"/>
  <c r="B154" i="8"/>
  <c r="C153" i="8"/>
  <c r="E3322" i="9" l="1"/>
  <c r="A3324" i="9"/>
  <c r="C3323" i="9"/>
  <c r="F3323" i="9" s="1"/>
  <c r="B3323" i="9"/>
  <c r="B153" i="8"/>
  <c r="C152" i="8"/>
  <c r="B3323" i="8"/>
  <c r="C3324" i="8"/>
  <c r="D3322" i="9"/>
  <c r="B152" i="8" l="1"/>
  <c r="C151" i="8"/>
  <c r="D3323" i="9"/>
  <c r="A3325" i="9"/>
  <c r="C3324" i="9"/>
  <c r="F3324" i="9" s="1"/>
  <c r="B3324" i="9"/>
  <c r="B3324" i="8"/>
  <c r="C3325" i="8"/>
  <c r="E3323" i="9"/>
  <c r="E3324" i="9" l="1"/>
  <c r="B3325" i="9"/>
  <c r="A3326" i="9"/>
  <c r="C3325" i="9"/>
  <c r="F3325" i="9" s="1"/>
  <c r="D3324" i="9"/>
  <c r="B3325" i="8"/>
  <c r="C3326" i="8"/>
  <c r="C150" i="8"/>
  <c r="B151" i="8"/>
  <c r="A3327" i="9" l="1"/>
  <c r="C3326" i="9"/>
  <c r="F3326" i="9" s="1"/>
  <c r="B3326" i="9"/>
  <c r="E3325" i="9"/>
  <c r="D3325" i="9"/>
  <c r="B150" i="8"/>
  <c r="C149" i="8"/>
  <c r="B3326" i="8"/>
  <c r="C3327" i="8"/>
  <c r="D3326" i="9" l="1"/>
  <c r="B3327" i="8"/>
  <c r="C3328" i="8"/>
  <c r="E3326" i="9"/>
  <c r="B149" i="8"/>
  <c r="C148" i="8"/>
  <c r="A3328" i="9"/>
  <c r="C3327" i="9"/>
  <c r="F3327" i="9" s="1"/>
  <c r="B3327" i="9"/>
  <c r="D3327" i="9" l="1"/>
  <c r="A3329" i="9"/>
  <c r="C3328" i="9"/>
  <c r="F3328" i="9" s="1"/>
  <c r="B3328" i="9"/>
  <c r="B148" i="8"/>
  <c r="C147" i="8"/>
  <c r="B3328" i="8"/>
  <c r="C3329" i="8"/>
  <c r="E3327" i="9"/>
  <c r="C146" i="8" l="1"/>
  <c r="B147" i="8"/>
  <c r="E3328" i="9"/>
  <c r="B3329" i="9"/>
  <c r="A3330" i="9"/>
  <c r="C3329" i="9"/>
  <c r="F3329" i="9" s="1"/>
  <c r="C3330" i="8"/>
  <c r="B3329" i="8"/>
  <c r="D3328" i="9"/>
  <c r="D3329" i="9" l="1"/>
  <c r="E3329" i="9"/>
  <c r="A3331" i="9"/>
  <c r="C3330" i="9"/>
  <c r="F3330" i="9" s="1"/>
  <c r="B3330" i="9"/>
  <c r="C3331" i="8"/>
  <c r="B3330" i="8"/>
  <c r="B146" i="8"/>
  <c r="C145" i="8"/>
  <c r="B3331" i="8" l="1"/>
  <c r="C3332" i="8"/>
  <c r="D3330" i="9"/>
  <c r="E3330" i="9"/>
  <c r="B145" i="8"/>
  <c r="C144" i="8"/>
  <c r="A3332" i="9"/>
  <c r="C3331" i="9"/>
  <c r="F3331" i="9" s="1"/>
  <c r="B3331" i="9"/>
  <c r="E3331" i="9" l="1"/>
  <c r="A3333" i="9"/>
  <c r="B3332" i="9"/>
  <c r="C3332" i="9"/>
  <c r="F3332" i="9" s="1"/>
  <c r="B144" i="8"/>
  <c r="C143" i="8"/>
  <c r="D3331" i="9"/>
  <c r="B3332" i="8"/>
  <c r="C3333" i="8"/>
  <c r="C142" i="8" l="1"/>
  <c r="B143" i="8"/>
  <c r="E3332" i="9"/>
  <c r="B3333" i="8"/>
  <c r="C3334" i="8"/>
  <c r="B3333" i="9"/>
  <c r="A3334" i="9"/>
  <c r="C3333" i="9"/>
  <c r="F3333" i="9" s="1"/>
  <c r="D3332" i="9"/>
  <c r="A3335" i="9" l="1"/>
  <c r="C3334" i="9"/>
  <c r="F3334" i="9" s="1"/>
  <c r="B3334" i="9"/>
  <c r="C3335" i="8"/>
  <c r="B3334" i="8"/>
  <c r="D3333" i="9"/>
  <c r="E3333" i="9"/>
  <c r="B142" i="8"/>
  <c r="C141" i="8"/>
  <c r="B3335" i="8" l="1"/>
  <c r="C3336" i="8"/>
  <c r="D3334" i="9"/>
  <c r="B141" i="8"/>
  <c r="C140" i="8"/>
  <c r="E3334" i="9"/>
  <c r="A3336" i="9"/>
  <c r="C3335" i="9"/>
  <c r="F3335" i="9" s="1"/>
  <c r="B3335" i="9"/>
  <c r="D3335" i="9" l="1"/>
  <c r="A3337" i="9"/>
  <c r="B3336" i="9"/>
  <c r="C3336" i="9"/>
  <c r="F3336" i="9" s="1"/>
  <c r="B140" i="8"/>
  <c r="C139" i="8"/>
  <c r="E3335" i="9"/>
  <c r="B3336" i="8"/>
  <c r="C3337" i="8"/>
  <c r="C138" i="8" l="1"/>
  <c r="B139" i="8"/>
  <c r="E3336" i="9"/>
  <c r="B3337" i="8"/>
  <c r="C3338" i="8"/>
  <c r="B3337" i="9"/>
  <c r="A3338" i="9"/>
  <c r="C3337" i="9"/>
  <c r="F3337" i="9" s="1"/>
  <c r="D3336" i="9"/>
  <c r="C3339" i="8" l="1"/>
  <c r="B3338" i="8"/>
  <c r="A3339" i="9"/>
  <c r="C3338" i="9"/>
  <c r="F3338" i="9" s="1"/>
  <c r="B3338" i="9"/>
  <c r="E3337" i="9"/>
  <c r="D3337" i="9"/>
  <c r="B138" i="8"/>
  <c r="C137" i="8"/>
  <c r="D3338" i="9" l="1"/>
  <c r="E3338" i="9"/>
  <c r="B137" i="8"/>
  <c r="C136" i="8"/>
  <c r="A3340" i="9"/>
  <c r="C3339" i="9"/>
  <c r="F3339" i="9" s="1"/>
  <c r="B3339" i="9"/>
  <c r="B3339" i="8"/>
  <c r="C3340" i="8"/>
  <c r="B3340" i="8" l="1"/>
  <c r="C3341" i="8"/>
  <c r="A3341" i="9"/>
  <c r="B3340" i="9"/>
  <c r="C3340" i="9"/>
  <c r="F3340" i="9" s="1"/>
  <c r="D3339" i="9"/>
  <c r="E3339" i="9"/>
  <c r="B136" i="8"/>
  <c r="C135" i="8"/>
  <c r="B3341" i="9" l="1"/>
  <c r="A3342" i="9"/>
  <c r="C3341" i="9"/>
  <c r="F3341" i="9" s="1"/>
  <c r="E3340" i="9"/>
  <c r="B135" i="8"/>
  <c r="C134" i="8"/>
  <c r="D3340" i="9"/>
  <c r="B3341" i="8"/>
  <c r="C3342" i="8"/>
  <c r="C3343" i="8" l="1"/>
  <c r="B3342" i="8"/>
  <c r="B134" i="8"/>
  <c r="C133" i="8"/>
  <c r="E3341" i="9"/>
  <c r="D3341" i="9"/>
  <c r="A3343" i="9"/>
  <c r="C3342" i="9"/>
  <c r="F3342" i="9" s="1"/>
  <c r="B3342" i="9"/>
  <c r="A3344" i="9" l="1"/>
  <c r="C3343" i="9"/>
  <c r="F3343" i="9" s="1"/>
  <c r="B3343" i="9"/>
  <c r="B133" i="8"/>
  <c r="C132" i="8"/>
  <c r="D3342" i="9"/>
  <c r="E3342" i="9"/>
  <c r="B3343" i="8"/>
  <c r="C3344" i="8"/>
  <c r="E3343" i="9" l="1"/>
  <c r="D3343" i="9"/>
  <c r="B132" i="8"/>
  <c r="C131" i="8"/>
  <c r="B3344" i="8"/>
  <c r="C3345" i="8"/>
  <c r="A3345" i="9"/>
  <c r="C3344" i="9"/>
  <c r="F3344" i="9" s="1"/>
  <c r="B3344" i="9"/>
  <c r="E3344" i="9" l="1"/>
  <c r="B3345" i="9"/>
  <c r="A3346" i="9"/>
  <c r="C3345" i="9"/>
  <c r="F3345" i="9" s="1"/>
  <c r="D3344" i="9"/>
  <c r="B3345" i="8"/>
  <c r="C3346" i="8"/>
  <c r="B131" i="8"/>
  <c r="C130" i="8"/>
  <c r="E3345" i="9" l="1"/>
  <c r="D3345" i="9"/>
  <c r="B130" i="8"/>
  <c r="C129" i="8"/>
  <c r="A3347" i="9"/>
  <c r="C3346" i="9"/>
  <c r="F3346" i="9" s="1"/>
  <c r="B3346" i="9"/>
  <c r="C3347" i="8"/>
  <c r="B3346" i="8"/>
  <c r="E3346" i="9" l="1"/>
  <c r="A3348" i="9"/>
  <c r="C3347" i="9"/>
  <c r="F3347" i="9" s="1"/>
  <c r="B3347" i="9"/>
  <c r="B129" i="8"/>
  <c r="C128" i="8"/>
  <c r="B3347" i="8"/>
  <c r="C3348" i="8"/>
  <c r="D3346" i="9"/>
  <c r="B128" i="8" l="1"/>
  <c r="C127" i="8"/>
  <c r="E3347" i="9"/>
  <c r="A3349" i="9"/>
  <c r="C3348" i="9"/>
  <c r="F3348" i="9" s="1"/>
  <c r="B3348" i="9"/>
  <c r="B3348" i="8"/>
  <c r="C3349" i="8"/>
  <c r="D3347" i="9"/>
  <c r="E3348" i="9" l="1"/>
  <c r="B3349" i="9"/>
  <c r="C3349" i="9"/>
  <c r="F3349" i="9" s="1"/>
  <c r="A3350" i="9"/>
  <c r="D3348" i="9"/>
  <c r="B3349" i="8"/>
  <c r="C3350" i="8"/>
  <c r="B127" i="8"/>
  <c r="C126" i="8"/>
  <c r="B126" i="8" l="1"/>
  <c r="C125" i="8"/>
  <c r="A3351" i="9"/>
  <c r="C3350" i="9"/>
  <c r="F3350" i="9" s="1"/>
  <c r="B3350" i="9"/>
  <c r="D3349" i="9"/>
  <c r="E3349" i="9"/>
  <c r="C3351" i="8"/>
  <c r="B3350" i="8"/>
  <c r="D3350" i="9" l="1"/>
  <c r="E3350" i="9"/>
  <c r="A3352" i="9"/>
  <c r="C3351" i="9"/>
  <c r="F3351" i="9" s="1"/>
  <c r="B3351" i="9"/>
  <c r="B3351" i="8"/>
  <c r="C3352" i="8"/>
  <c r="B125" i="8"/>
  <c r="C124" i="8"/>
  <c r="E3351" i="9" l="1"/>
  <c r="D3351" i="9"/>
  <c r="B124" i="8"/>
  <c r="C123" i="8"/>
  <c r="A3353" i="9"/>
  <c r="C3352" i="9"/>
  <c r="F3352" i="9" s="1"/>
  <c r="B3352" i="9"/>
  <c r="B3352" i="8"/>
  <c r="C3353" i="8"/>
  <c r="B3353" i="8" l="1"/>
  <c r="C3354" i="8"/>
  <c r="B3353" i="9"/>
  <c r="C3353" i="9"/>
  <c r="F3353" i="9" s="1"/>
  <c r="A3354" i="9"/>
  <c r="D3352" i="9"/>
  <c r="B123" i="8"/>
  <c r="C122" i="8"/>
  <c r="E3352" i="9"/>
  <c r="A3355" i="9" l="1"/>
  <c r="C3354" i="9"/>
  <c r="F3354" i="9" s="1"/>
  <c r="B3354" i="9"/>
  <c r="E3353" i="9"/>
  <c r="D3353" i="9"/>
  <c r="B122" i="8"/>
  <c r="C121" i="8"/>
  <c r="C3355" i="8"/>
  <c r="B3354" i="8"/>
  <c r="E3354" i="9" l="1"/>
  <c r="D3354" i="9"/>
  <c r="B3355" i="8"/>
  <c r="C3356" i="8"/>
  <c r="B121" i="8"/>
  <c r="C120" i="8"/>
  <c r="A3356" i="9"/>
  <c r="C3355" i="9"/>
  <c r="F3355" i="9" s="1"/>
  <c r="B3355" i="9"/>
  <c r="D3355" i="9" l="1"/>
  <c r="E3355" i="9"/>
  <c r="A3357" i="9"/>
  <c r="C3356" i="9"/>
  <c r="F3356" i="9" s="1"/>
  <c r="B3356" i="9"/>
  <c r="B120" i="8"/>
  <c r="C119" i="8"/>
  <c r="B3356" i="8"/>
  <c r="C3357" i="8"/>
  <c r="E3356" i="9" l="1"/>
  <c r="A3358" i="9"/>
  <c r="C3357" i="9"/>
  <c r="F3357" i="9" s="1"/>
  <c r="B3357" i="9"/>
  <c r="B3357" i="8"/>
  <c r="C3358" i="8"/>
  <c r="D3356" i="9"/>
  <c r="B119" i="8"/>
  <c r="C118" i="8"/>
  <c r="B118" i="8" l="1"/>
  <c r="C117" i="8"/>
  <c r="B3358" i="8"/>
  <c r="C3359" i="8"/>
  <c r="E3357" i="9"/>
  <c r="D3357" i="9"/>
  <c r="A3359" i="9"/>
  <c r="B3358" i="9"/>
  <c r="C3358" i="9"/>
  <c r="F3358" i="9" s="1"/>
  <c r="A3360" i="9" l="1"/>
  <c r="C3359" i="9"/>
  <c r="F3359" i="9" s="1"/>
  <c r="B3359" i="9"/>
  <c r="B3359" i="8"/>
  <c r="C3360" i="8"/>
  <c r="E3358" i="9"/>
  <c r="B117" i="8"/>
  <c r="C116" i="8"/>
  <c r="D3358" i="9"/>
  <c r="B3360" i="8" l="1"/>
  <c r="C3361" i="8"/>
  <c r="D3359" i="9"/>
  <c r="E3359" i="9"/>
  <c r="B116" i="8"/>
  <c r="C115" i="8"/>
  <c r="A3361" i="9"/>
  <c r="B3360" i="9"/>
  <c r="C3360" i="9"/>
  <c r="F3360" i="9" s="1"/>
  <c r="D3360" i="9" l="1"/>
  <c r="B3361" i="9"/>
  <c r="A3362" i="9"/>
  <c r="C3361" i="9"/>
  <c r="F3361" i="9" s="1"/>
  <c r="C114" i="8"/>
  <c r="B115" i="8"/>
  <c r="E3360" i="9"/>
  <c r="B3361" i="8"/>
  <c r="C3362" i="8"/>
  <c r="B114" i="8" l="1"/>
  <c r="C113" i="8"/>
  <c r="D3361" i="9"/>
  <c r="A3363" i="9"/>
  <c r="B3362" i="9"/>
  <c r="C3362" i="9"/>
  <c r="F3362" i="9" s="1"/>
  <c r="C3363" i="8"/>
  <c r="B3362" i="8"/>
  <c r="E3361" i="9"/>
  <c r="E3362" i="9" l="1"/>
  <c r="C3363" i="9"/>
  <c r="F3363" i="9" s="1"/>
  <c r="B3363" i="9"/>
  <c r="A3364" i="9"/>
  <c r="D3362" i="9"/>
  <c r="B113" i="8"/>
  <c r="C112" i="8"/>
  <c r="B3363" i="8"/>
  <c r="C3364" i="8"/>
  <c r="A3365" i="9" l="1"/>
  <c r="C3364" i="9"/>
  <c r="F3364" i="9" s="1"/>
  <c r="B3364" i="9"/>
  <c r="D3363" i="9"/>
  <c r="C3365" i="8"/>
  <c r="B3364" i="8"/>
  <c r="E3363" i="9"/>
  <c r="B112" i="8"/>
  <c r="C111" i="8"/>
  <c r="B3365" i="8" l="1"/>
  <c r="C3366" i="8"/>
  <c r="B111" i="8"/>
  <c r="C110" i="8"/>
  <c r="E3364" i="9"/>
  <c r="B3365" i="9"/>
  <c r="A3366" i="9"/>
  <c r="C3365" i="9"/>
  <c r="F3365" i="9" s="1"/>
  <c r="D3364" i="9"/>
  <c r="A3367" i="9" l="1"/>
  <c r="C3366" i="9"/>
  <c r="F3366" i="9" s="1"/>
  <c r="B3366" i="9"/>
  <c r="E3365" i="9"/>
  <c r="B110" i="8"/>
  <c r="C109" i="8"/>
  <c r="D3365" i="9"/>
  <c r="C3367" i="8"/>
  <c r="B3366" i="8"/>
  <c r="C108" i="8" l="1"/>
  <c r="B109" i="8"/>
  <c r="E3366" i="9"/>
  <c r="D3366" i="9"/>
  <c r="B3367" i="8"/>
  <c r="C3368" i="8"/>
  <c r="C3367" i="9"/>
  <c r="F3367" i="9" s="1"/>
  <c r="B3367" i="9"/>
  <c r="A3368" i="9"/>
  <c r="C3369" i="8" l="1"/>
  <c r="B3368" i="8"/>
  <c r="E3367" i="9"/>
  <c r="D3367" i="9"/>
  <c r="A3369" i="9"/>
  <c r="C3368" i="9"/>
  <c r="F3368" i="9" s="1"/>
  <c r="B3368" i="9"/>
  <c r="B108" i="8"/>
  <c r="C107" i="8"/>
  <c r="E3368" i="9" l="1"/>
  <c r="A3370" i="9"/>
  <c r="C3369" i="9"/>
  <c r="F3369" i="9" s="1"/>
  <c r="B3369" i="9"/>
  <c r="D3368" i="9"/>
  <c r="C106" i="8"/>
  <c r="B107" i="8"/>
  <c r="B3369" i="8"/>
  <c r="C3370" i="8"/>
  <c r="A3371" i="9" l="1"/>
  <c r="C3370" i="9"/>
  <c r="F3370" i="9" s="1"/>
  <c r="B3370" i="9"/>
  <c r="B3370" i="8"/>
  <c r="C3371" i="8"/>
  <c r="E3369" i="9"/>
  <c r="B106" i="8"/>
  <c r="C105" i="8"/>
  <c r="D3369" i="9"/>
  <c r="E3370" i="9" l="1"/>
  <c r="B105" i="8"/>
  <c r="C104" i="8"/>
  <c r="A3372" i="9"/>
  <c r="C3371" i="9"/>
  <c r="F3371" i="9" s="1"/>
  <c r="B3371" i="9"/>
  <c r="B3371" i="8"/>
  <c r="C3372" i="8"/>
  <c r="D3370" i="9"/>
  <c r="A3373" i="9" l="1"/>
  <c r="C3372" i="9"/>
  <c r="F3372" i="9" s="1"/>
  <c r="B3372" i="9"/>
  <c r="E3371" i="9"/>
  <c r="B104" i="8"/>
  <c r="C103" i="8"/>
  <c r="D3371" i="9"/>
  <c r="C3373" i="8"/>
  <c r="B3372" i="8"/>
  <c r="E3372" i="9" l="1"/>
  <c r="B3373" i="8"/>
  <c r="C3374" i="8"/>
  <c r="A3374" i="9"/>
  <c r="C3373" i="9"/>
  <c r="F3373" i="9" s="1"/>
  <c r="B3373" i="9"/>
  <c r="C102" i="8"/>
  <c r="B103" i="8"/>
  <c r="D3372" i="9"/>
  <c r="E3373" i="9" l="1"/>
  <c r="A3375" i="9"/>
  <c r="C3374" i="9"/>
  <c r="F3374" i="9" s="1"/>
  <c r="B3374" i="9"/>
  <c r="D3373" i="9"/>
  <c r="B3374" i="8"/>
  <c r="C3375" i="8"/>
  <c r="B102" i="8"/>
  <c r="C101" i="8"/>
  <c r="E3374" i="9" l="1"/>
  <c r="C100" i="8"/>
  <c r="B101" i="8"/>
  <c r="C3375" i="9"/>
  <c r="F3375" i="9" s="1"/>
  <c r="B3375" i="9"/>
  <c r="A3376" i="9"/>
  <c r="D3374" i="9"/>
  <c r="B3375" i="8"/>
  <c r="C3376" i="8"/>
  <c r="E3375" i="9" l="1"/>
  <c r="A3377" i="9"/>
  <c r="C3376" i="9"/>
  <c r="F3376" i="9" s="1"/>
  <c r="B3376" i="9"/>
  <c r="D3375" i="9"/>
  <c r="C3377" i="8"/>
  <c r="B3376" i="8"/>
  <c r="B100" i="8"/>
  <c r="C99" i="8"/>
  <c r="B3377" i="8" l="1"/>
  <c r="C3378" i="8"/>
  <c r="E3376" i="9"/>
  <c r="B99" i="8"/>
  <c r="C98" i="8"/>
  <c r="A3378" i="9"/>
  <c r="C3377" i="9"/>
  <c r="F3377" i="9" s="1"/>
  <c r="B3377" i="9"/>
  <c r="D3376" i="9"/>
  <c r="D3377" i="9" l="1"/>
  <c r="A3379" i="9"/>
  <c r="C3378" i="9"/>
  <c r="F3378" i="9" s="1"/>
  <c r="B3378" i="9"/>
  <c r="B98" i="8"/>
  <c r="C97" i="8"/>
  <c r="B3378" i="8"/>
  <c r="C3379" i="8"/>
  <c r="E3377" i="9"/>
  <c r="B97" i="8" l="1"/>
  <c r="C96" i="8"/>
  <c r="E3378" i="9"/>
  <c r="C3379" i="9"/>
  <c r="F3379" i="9" s="1"/>
  <c r="B3379" i="9"/>
  <c r="A3380" i="9"/>
  <c r="B3379" i="8"/>
  <c r="C3380" i="8"/>
  <c r="D3378" i="9"/>
  <c r="A3381" i="9" l="1"/>
  <c r="C3380" i="9"/>
  <c r="F3380" i="9" s="1"/>
  <c r="B3380" i="9"/>
  <c r="E3379" i="9"/>
  <c r="C3381" i="8"/>
  <c r="B3380" i="8"/>
  <c r="B96" i="8"/>
  <c r="C95" i="8"/>
  <c r="D3379" i="9"/>
  <c r="E3380" i="9" l="1"/>
  <c r="B95" i="8"/>
  <c r="C94" i="8"/>
  <c r="A3382" i="9"/>
  <c r="C3381" i="9"/>
  <c r="F3381" i="9" s="1"/>
  <c r="B3381" i="9"/>
  <c r="B3381" i="8"/>
  <c r="C3382" i="8"/>
  <c r="D3380" i="9"/>
  <c r="B3382" i="8" l="1"/>
  <c r="C3383" i="8"/>
  <c r="E3381" i="9"/>
  <c r="D3381" i="9"/>
  <c r="A3383" i="9"/>
  <c r="C3382" i="9"/>
  <c r="F3382" i="9" s="1"/>
  <c r="B3382" i="9"/>
  <c r="B94" i="8"/>
  <c r="C93" i="8"/>
  <c r="E3382" i="9" l="1"/>
  <c r="C3383" i="9"/>
  <c r="F3383" i="9" s="1"/>
  <c r="B3383" i="9"/>
  <c r="A3384" i="9"/>
  <c r="D3382" i="9"/>
  <c r="B93" i="8"/>
  <c r="C92" i="8"/>
  <c r="B3383" i="8"/>
  <c r="C3384" i="8"/>
  <c r="D3383" i="9" l="1"/>
  <c r="A3385" i="9"/>
  <c r="C3384" i="9"/>
  <c r="F3384" i="9" s="1"/>
  <c r="B3384" i="9"/>
  <c r="C3385" i="8"/>
  <c r="B3384" i="8"/>
  <c r="E3383" i="9"/>
  <c r="B92" i="8"/>
  <c r="C91" i="8"/>
  <c r="B3385" i="8" l="1"/>
  <c r="C3386" i="8"/>
  <c r="E3384" i="9"/>
  <c r="B91" i="8"/>
  <c r="C90" i="8"/>
  <c r="A3386" i="9"/>
  <c r="C3385" i="9"/>
  <c r="F3385" i="9" s="1"/>
  <c r="B3385" i="9"/>
  <c r="D3384" i="9"/>
  <c r="A3387" i="9" l="1"/>
  <c r="C3386" i="9"/>
  <c r="F3386" i="9" s="1"/>
  <c r="B3386" i="9"/>
  <c r="D3385" i="9"/>
  <c r="B90" i="8"/>
  <c r="C89" i="8"/>
  <c r="B3386" i="8"/>
  <c r="C3387" i="8"/>
  <c r="E3385" i="9"/>
  <c r="C88" i="8" l="1"/>
  <c r="B89" i="8"/>
  <c r="E3386" i="9"/>
  <c r="B3387" i="8"/>
  <c r="C3388" i="8"/>
  <c r="C3387" i="9"/>
  <c r="F3387" i="9" s="1"/>
  <c r="B3387" i="9"/>
  <c r="A3388" i="9"/>
  <c r="D3386" i="9"/>
  <c r="C3389" i="8" l="1"/>
  <c r="B3388" i="8"/>
  <c r="E3387" i="9"/>
  <c r="A3389" i="9"/>
  <c r="C3388" i="9"/>
  <c r="F3388" i="9" s="1"/>
  <c r="B3388" i="9"/>
  <c r="D3387" i="9"/>
  <c r="B88" i="8"/>
  <c r="C87" i="8"/>
  <c r="B87" i="8" l="1"/>
  <c r="C86" i="8"/>
  <c r="E3388" i="9"/>
  <c r="A3390" i="9"/>
  <c r="C3389" i="9"/>
  <c r="F3389" i="9" s="1"/>
  <c r="B3389" i="9"/>
  <c r="D3388" i="9"/>
  <c r="B3389" i="8"/>
  <c r="C3390" i="8"/>
  <c r="B3390" i="8" l="1"/>
  <c r="C3391" i="8"/>
  <c r="E3389" i="9"/>
  <c r="A3391" i="9"/>
  <c r="C3390" i="9"/>
  <c r="F3390" i="9" s="1"/>
  <c r="B3390" i="9"/>
  <c r="D3389" i="9"/>
  <c r="B86" i="8"/>
  <c r="C85" i="8"/>
  <c r="C84" i="8" l="1"/>
  <c r="B85" i="8"/>
  <c r="E3390" i="9"/>
  <c r="C3391" i="9"/>
  <c r="F3391" i="9" s="1"/>
  <c r="B3391" i="9"/>
  <c r="A3392" i="9"/>
  <c r="D3390" i="9"/>
  <c r="B3391" i="8"/>
  <c r="C3392" i="8"/>
  <c r="A3393" i="9" l="1"/>
  <c r="C3392" i="9"/>
  <c r="F3392" i="9" s="1"/>
  <c r="B3392" i="9"/>
  <c r="D3391" i="9"/>
  <c r="C3393" i="8"/>
  <c r="B3392" i="8"/>
  <c r="E3391" i="9"/>
  <c r="B84" i="8"/>
  <c r="C83" i="8"/>
  <c r="E3392" i="9" l="1"/>
  <c r="A3394" i="9"/>
  <c r="C3393" i="9"/>
  <c r="F3393" i="9" s="1"/>
  <c r="B3393" i="9"/>
  <c r="B3393" i="8"/>
  <c r="C3394" i="8"/>
  <c r="B83" i="8"/>
  <c r="C82" i="8"/>
  <c r="D3392" i="9"/>
  <c r="B3394" i="8" l="1"/>
  <c r="C3395" i="8"/>
  <c r="E3393" i="9"/>
  <c r="D3393" i="9"/>
  <c r="B82" i="8"/>
  <c r="C81" i="8"/>
  <c r="A3395" i="9"/>
  <c r="C3394" i="9"/>
  <c r="F3394" i="9" s="1"/>
  <c r="B3394" i="9"/>
  <c r="C3395" i="9" l="1"/>
  <c r="F3395" i="9" s="1"/>
  <c r="B3395" i="9"/>
  <c r="A3396" i="9"/>
  <c r="B81" i="8"/>
  <c r="C80" i="8"/>
  <c r="D3394" i="9"/>
  <c r="E3394" i="9"/>
  <c r="B3395" i="8"/>
  <c r="C3396" i="8"/>
  <c r="B80" i="8" l="1"/>
  <c r="C79" i="8"/>
  <c r="D3395" i="9"/>
  <c r="A3397" i="9"/>
  <c r="C3396" i="9"/>
  <c r="F3396" i="9" s="1"/>
  <c r="B3396" i="9"/>
  <c r="C3397" i="8"/>
  <c r="B3396" i="8"/>
  <c r="E3395" i="9"/>
  <c r="E3396" i="9" l="1"/>
  <c r="A3398" i="9"/>
  <c r="C3397" i="9"/>
  <c r="F3397" i="9" s="1"/>
  <c r="B3397" i="9"/>
  <c r="D3396" i="9"/>
  <c r="B79" i="8"/>
  <c r="C78" i="8"/>
  <c r="B3397" i="8"/>
  <c r="C3398" i="8"/>
  <c r="E3397" i="9" l="1"/>
  <c r="B3398" i="8"/>
  <c r="C3399" i="8"/>
  <c r="A3399" i="9"/>
  <c r="C3398" i="9"/>
  <c r="F3398" i="9" s="1"/>
  <c r="B3398" i="9"/>
  <c r="D3397" i="9"/>
  <c r="B78" i="8"/>
  <c r="C77" i="8"/>
  <c r="E3398" i="9" l="1"/>
  <c r="C3399" i="9"/>
  <c r="F3399" i="9" s="1"/>
  <c r="B3399" i="9"/>
  <c r="A3400" i="9"/>
  <c r="D3398" i="9"/>
  <c r="C76" i="8"/>
  <c r="B77" i="8"/>
  <c r="B3399" i="8"/>
  <c r="C3400" i="8"/>
  <c r="B76" i="8" l="1"/>
  <c r="C75" i="8"/>
  <c r="A3401" i="9"/>
  <c r="C3400" i="9"/>
  <c r="F3400" i="9" s="1"/>
  <c r="B3400" i="9"/>
  <c r="D3399" i="9"/>
  <c r="C3401" i="8"/>
  <c r="B3400" i="8"/>
  <c r="E3399" i="9"/>
  <c r="E3400" i="9" l="1"/>
  <c r="A3402" i="9"/>
  <c r="C3401" i="9"/>
  <c r="F3401" i="9" s="1"/>
  <c r="B3401" i="9"/>
  <c r="D3400" i="9"/>
  <c r="B75" i="8"/>
  <c r="C74" i="8"/>
  <c r="B3401" i="8"/>
  <c r="C3402" i="8"/>
  <c r="E3401" i="9" l="1"/>
  <c r="B3402" i="8"/>
  <c r="C3403" i="8"/>
  <c r="D3401" i="9"/>
  <c r="A3403" i="9"/>
  <c r="C3402" i="9"/>
  <c r="F3402" i="9" s="1"/>
  <c r="B3402" i="9"/>
  <c r="B74" i="8"/>
  <c r="C73" i="8"/>
  <c r="E3402" i="9" l="1"/>
  <c r="D3402" i="9"/>
  <c r="C3403" i="9"/>
  <c r="F3403" i="9" s="1"/>
  <c r="B3403" i="9"/>
  <c r="A3404" i="9"/>
  <c r="B73" i="8"/>
  <c r="C72" i="8"/>
  <c r="B3403" i="8"/>
  <c r="C3404" i="8"/>
  <c r="C3405" i="8" l="1"/>
  <c r="B3404" i="8"/>
  <c r="A3405" i="9"/>
  <c r="C3404" i="9"/>
  <c r="F3404" i="9" s="1"/>
  <c r="B3404" i="9"/>
  <c r="D3403" i="9"/>
  <c r="E3403" i="9"/>
  <c r="B72" i="8"/>
  <c r="C71" i="8"/>
  <c r="A3406" i="9" l="1"/>
  <c r="C3405" i="9"/>
  <c r="F3405" i="9" s="1"/>
  <c r="B3405" i="9"/>
  <c r="E3404" i="9"/>
  <c r="B71" i="8"/>
  <c r="C70" i="8"/>
  <c r="D3404" i="9"/>
  <c r="B3405" i="8"/>
  <c r="C3406" i="8"/>
  <c r="E3405" i="9" l="1"/>
  <c r="A3407" i="9"/>
  <c r="C3406" i="9"/>
  <c r="F3406" i="9" s="1"/>
  <c r="B3406" i="9"/>
  <c r="B70" i="8"/>
  <c r="C69" i="8"/>
  <c r="B3406" i="8"/>
  <c r="C3407" i="8"/>
  <c r="D3405" i="9"/>
  <c r="C68" i="8" l="1"/>
  <c r="B69" i="8"/>
  <c r="E3406" i="9"/>
  <c r="C3407" i="9"/>
  <c r="F3407" i="9" s="1"/>
  <c r="B3407" i="9"/>
  <c r="A3408" i="9"/>
  <c r="B3407" i="8"/>
  <c r="C3408" i="8"/>
  <c r="D3406" i="9"/>
  <c r="A3409" i="9" l="1"/>
  <c r="C3408" i="9"/>
  <c r="F3408" i="9" s="1"/>
  <c r="B3408" i="9"/>
  <c r="D3407" i="9"/>
  <c r="E3407" i="9"/>
  <c r="C3409" i="8"/>
  <c r="B3408" i="8"/>
  <c r="B68" i="8"/>
  <c r="C67" i="8"/>
  <c r="B3409" i="8" l="1"/>
  <c r="C3410" i="8"/>
  <c r="E3408" i="9"/>
  <c r="A3410" i="9"/>
  <c r="C3409" i="9"/>
  <c r="F3409" i="9" s="1"/>
  <c r="B3409" i="9"/>
  <c r="B67" i="8"/>
  <c r="C66" i="8"/>
  <c r="D3408" i="9"/>
  <c r="E3409" i="9" l="1"/>
  <c r="D3409" i="9"/>
  <c r="A3411" i="9"/>
  <c r="C3410" i="9"/>
  <c r="F3410" i="9" s="1"/>
  <c r="B3410" i="9"/>
  <c r="B66" i="8"/>
  <c r="C65" i="8"/>
  <c r="B3410" i="8"/>
  <c r="C3411" i="8"/>
  <c r="C3411" i="9" l="1"/>
  <c r="F3411" i="9" s="1"/>
  <c r="B3411" i="9"/>
  <c r="A3412" i="9"/>
  <c r="E3410" i="9"/>
  <c r="B3411" i="8"/>
  <c r="C3412" i="8"/>
  <c r="D3410" i="9"/>
  <c r="B65" i="8"/>
  <c r="C64" i="8"/>
  <c r="C3413" i="8" l="1"/>
  <c r="B3412" i="8"/>
  <c r="D3411" i="9"/>
  <c r="A3413" i="9"/>
  <c r="C3412" i="9"/>
  <c r="F3412" i="9" s="1"/>
  <c r="B3412" i="9"/>
  <c r="B64" i="8"/>
  <c r="C63" i="8"/>
  <c r="E3411" i="9"/>
  <c r="E3412" i="9" l="1"/>
  <c r="A3414" i="9"/>
  <c r="C3413" i="9"/>
  <c r="F3413" i="9" s="1"/>
  <c r="B3413" i="9"/>
  <c r="D3412" i="9"/>
  <c r="B63" i="8"/>
  <c r="C62" i="8"/>
  <c r="B3413" i="8"/>
  <c r="C3414" i="8"/>
  <c r="D3413" i="9" l="1"/>
  <c r="B3414" i="8"/>
  <c r="C3415" i="8"/>
  <c r="E3413" i="9"/>
  <c r="A3415" i="9"/>
  <c r="C3414" i="9"/>
  <c r="F3414" i="9" s="1"/>
  <c r="B3414" i="9"/>
  <c r="B62" i="8"/>
  <c r="C61" i="8"/>
  <c r="D3414" i="9" l="1"/>
  <c r="E3414" i="9"/>
  <c r="C3415" i="9"/>
  <c r="F3415" i="9" s="1"/>
  <c r="B3415" i="9"/>
  <c r="A3416" i="9"/>
  <c r="B61" i="8"/>
  <c r="C60" i="8"/>
  <c r="B3415" i="8"/>
  <c r="C3416" i="8"/>
  <c r="C3417" i="8" l="1"/>
  <c r="B3416" i="8"/>
  <c r="A3417" i="9"/>
  <c r="C3416" i="9"/>
  <c r="F3416" i="9" s="1"/>
  <c r="B3416" i="9"/>
  <c r="D3415" i="9"/>
  <c r="E3415" i="9"/>
  <c r="B60" i="8"/>
  <c r="C59" i="8"/>
  <c r="A3418" i="9" l="1"/>
  <c r="C3417" i="9"/>
  <c r="F3417" i="9" s="1"/>
  <c r="B3417" i="9"/>
  <c r="E3416" i="9"/>
  <c r="B59" i="8"/>
  <c r="C58" i="8"/>
  <c r="D3416" i="9"/>
  <c r="B3417" i="8"/>
  <c r="C3418" i="8"/>
  <c r="E3417" i="9" l="1"/>
  <c r="A3419" i="9"/>
  <c r="C3418" i="9"/>
  <c r="F3418" i="9" s="1"/>
  <c r="B3418" i="9"/>
  <c r="B58" i="8"/>
  <c r="C57" i="8"/>
  <c r="B3418" i="8"/>
  <c r="C3419" i="8"/>
  <c r="D3417" i="9"/>
  <c r="C56" i="8" l="1"/>
  <c r="B57" i="8"/>
  <c r="C3419" i="9"/>
  <c r="F3419" i="9" s="1"/>
  <c r="B3419" i="9"/>
  <c r="A3420" i="9"/>
  <c r="E3418" i="9"/>
  <c r="B3419" i="8"/>
  <c r="C3420" i="8"/>
  <c r="D3418" i="9"/>
  <c r="E3419" i="9" l="1"/>
  <c r="A3421" i="9"/>
  <c r="C3420" i="9"/>
  <c r="F3420" i="9" s="1"/>
  <c r="B3420" i="9"/>
  <c r="D3419" i="9"/>
  <c r="C3421" i="8"/>
  <c r="B3420" i="8"/>
  <c r="B56" i="8"/>
  <c r="C55" i="8"/>
  <c r="B3421" i="8" l="1"/>
  <c r="C3422" i="8"/>
  <c r="E3420" i="9"/>
  <c r="B55" i="8"/>
  <c r="C54" i="8"/>
  <c r="A3422" i="9"/>
  <c r="C3421" i="9"/>
  <c r="F3421" i="9" s="1"/>
  <c r="B3421" i="9"/>
  <c r="D3420" i="9"/>
  <c r="E3421" i="9" l="1"/>
  <c r="A3423" i="9"/>
  <c r="C3422" i="9"/>
  <c r="F3422" i="9" s="1"/>
  <c r="B3422" i="9"/>
  <c r="B54" i="8"/>
  <c r="C53" i="8"/>
  <c r="B3422" i="8"/>
  <c r="C3423" i="8"/>
  <c r="D3421" i="9"/>
  <c r="B53" i="8" l="1"/>
  <c r="C52" i="8"/>
  <c r="E3422" i="9"/>
  <c r="C3423" i="9"/>
  <c r="F3423" i="9" s="1"/>
  <c r="B3423" i="9"/>
  <c r="A3424" i="9"/>
  <c r="B3423" i="8"/>
  <c r="C3424" i="8"/>
  <c r="D3422" i="9"/>
  <c r="A3425" i="9" l="1"/>
  <c r="C3424" i="9"/>
  <c r="F3424" i="9" s="1"/>
  <c r="B3424" i="9"/>
  <c r="D3423" i="9"/>
  <c r="E3423" i="9"/>
  <c r="C3425" i="8"/>
  <c r="B3424" i="8"/>
  <c r="B52" i="8"/>
  <c r="C51" i="8"/>
  <c r="E3424" i="9" l="1"/>
  <c r="B3425" i="8"/>
  <c r="C3426" i="8"/>
  <c r="A3426" i="9"/>
  <c r="C3425" i="9"/>
  <c r="F3425" i="9" s="1"/>
  <c r="B3425" i="9"/>
  <c r="B51" i="8"/>
  <c r="C50" i="8"/>
  <c r="D3424" i="9"/>
  <c r="D3425" i="9" l="1"/>
  <c r="E3425" i="9"/>
  <c r="A3427" i="9"/>
  <c r="C3426" i="9"/>
  <c r="F3426" i="9" s="1"/>
  <c r="B3426" i="9"/>
  <c r="B3426" i="8"/>
  <c r="C3427" i="8"/>
  <c r="B50" i="8"/>
  <c r="C49" i="8"/>
  <c r="E3426" i="9" l="1"/>
  <c r="C3427" i="9"/>
  <c r="F3427" i="9" s="1"/>
  <c r="B3427" i="9"/>
  <c r="A3428" i="9"/>
  <c r="B49" i="8"/>
  <c r="C48" i="8"/>
  <c r="D3426" i="9"/>
  <c r="B3427" i="8"/>
  <c r="C3428" i="8"/>
  <c r="B48" i="8" l="1"/>
  <c r="C47" i="8"/>
  <c r="E3427" i="9"/>
  <c r="A3429" i="9"/>
  <c r="C3428" i="9"/>
  <c r="F3428" i="9" s="1"/>
  <c r="B3428" i="9"/>
  <c r="C3429" i="8"/>
  <c r="B3428" i="8"/>
  <c r="D3427" i="9"/>
  <c r="E3428" i="9" l="1"/>
  <c r="A3430" i="9"/>
  <c r="C3429" i="9"/>
  <c r="F3429" i="9" s="1"/>
  <c r="B3429" i="9"/>
  <c r="D3428" i="9"/>
  <c r="B47" i="8"/>
  <c r="C46" i="8"/>
  <c r="B3429" i="8"/>
  <c r="C3430" i="8"/>
  <c r="E3429" i="9" l="1"/>
  <c r="B3430" i="8"/>
  <c r="C3431" i="8"/>
  <c r="A3431" i="9"/>
  <c r="C3430" i="9"/>
  <c r="F3430" i="9" s="1"/>
  <c r="B3430" i="9"/>
  <c r="D3429" i="9"/>
  <c r="B46" i="8"/>
  <c r="C45" i="8"/>
  <c r="E3430" i="9" l="1"/>
  <c r="C3431" i="9"/>
  <c r="F3431" i="9" s="1"/>
  <c r="B3431" i="9"/>
  <c r="A3432" i="9"/>
  <c r="D3430" i="9"/>
  <c r="C44" i="8"/>
  <c r="B45" i="8"/>
  <c r="B3431" i="8"/>
  <c r="C3432" i="8"/>
  <c r="B44" i="8" l="1"/>
  <c r="C43" i="8"/>
  <c r="A3433" i="9"/>
  <c r="C3432" i="9"/>
  <c r="F3432" i="9" s="1"/>
  <c r="B3432" i="9"/>
  <c r="D3431" i="9"/>
  <c r="C3433" i="8"/>
  <c r="B3432" i="8"/>
  <c r="E3431" i="9"/>
  <c r="E3432" i="9" l="1"/>
  <c r="A3434" i="9"/>
  <c r="C3433" i="9"/>
  <c r="F3433" i="9" s="1"/>
  <c r="B3433" i="9"/>
  <c r="D3432" i="9"/>
  <c r="B43" i="8"/>
  <c r="C42" i="8"/>
  <c r="B3433" i="8"/>
  <c r="C3434" i="8"/>
  <c r="E3433" i="9" l="1"/>
  <c r="B3434" i="8"/>
  <c r="C3435" i="8"/>
  <c r="A3435" i="9"/>
  <c r="C3434" i="9"/>
  <c r="F3434" i="9" s="1"/>
  <c r="B3434" i="9"/>
  <c r="D3433" i="9"/>
  <c r="B42" i="8"/>
  <c r="C41" i="8"/>
  <c r="E3434" i="9" l="1"/>
  <c r="C3435" i="9"/>
  <c r="F3435" i="9" s="1"/>
  <c r="B3435" i="9"/>
  <c r="A3436" i="9"/>
  <c r="D3434" i="9"/>
  <c r="C40" i="8"/>
  <c r="B41" i="8"/>
  <c r="B3435" i="8"/>
  <c r="C3436" i="8"/>
  <c r="B40" i="8" l="1"/>
  <c r="C39" i="8"/>
  <c r="D3435" i="9"/>
  <c r="A3437" i="9"/>
  <c r="C3436" i="9"/>
  <c r="F3436" i="9" s="1"/>
  <c r="B3436" i="9"/>
  <c r="C3437" i="8"/>
  <c r="B3436" i="8"/>
  <c r="E3435" i="9"/>
  <c r="E3436" i="9" l="1"/>
  <c r="A3438" i="9"/>
  <c r="C3437" i="9"/>
  <c r="F3437" i="9" s="1"/>
  <c r="B3437" i="9"/>
  <c r="D3436" i="9"/>
  <c r="B39" i="8"/>
  <c r="C38" i="8"/>
  <c r="B3437" i="8"/>
  <c r="C3438" i="8"/>
  <c r="E3437" i="9" l="1"/>
  <c r="B3438" i="8"/>
  <c r="C3439" i="8"/>
  <c r="A3439" i="9"/>
  <c r="C3438" i="9"/>
  <c r="F3438" i="9" s="1"/>
  <c r="B3438" i="9"/>
  <c r="D3437" i="9"/>
  <c r="B38" i="8"/>
  <c r="C37" i="8"/>
  <c r="E3438" i="9" l="1"/>
  <c r="C3439" i="9"/>
  <c r="F3439" i="9" s="1"/>
  <c r="B3439" i="9"/>
  <c r="A3440" i="9"/>
  <c r="D3438" i="9"/>
  <c r="C36" i="8"/>
  <c r="B37" i="8"/>
  <c r="B3439" i="8"/>
  <c r="C3440" i="8"/>
  <c r="B36" i="8" l="1"/>
  <c r="C35" i="8"/>
  <c r="A3441" i="9"/>
  <c r="C3440" i="9"/>
  <c r="F3440" i="9" s="1"/>
  <c r="B3440" i="9"/>
  <c r="D3439" i="9"/>
  <c r="C3441" i="8"/>
  <c r="B3440" i="8"/>
  <c r="E3439" i="9"/>
  <c r="E3440" i="9" l="1"/>
  <c r="A3442" i="9"/>
  <c r="C3441" i="9"/>
  <c r="F3441" i="9" s="1"/>
  <c r="B3441" i="9"/>
  <c r="D3440" i="9"/>
  <c r="B35" i="8"/>
  <c r="C34" i="8"/>
  <c r="B3441" i="8"/>
  <c r="C3442" i="8"/>
  <c r="D3441" i="9" l="1"/>
  <c r="B3442" i="8"/>
  <c r="C3443" i="8"/>
  <c r="E3441" i="9"/>
  <c r="A3443" i="9"/>
  <c r="C3442" i="9"/>
  <c r="F3442" i="9" s="1"/>
  <c r="B3442" i="9"/>
  <c r="B34" i="8"/>
  <c r="C33" i="8"/>
  <c r="E3442" i="9" l="1"/>
  <c r="C3443" i="9"/>
  <c r="F3443" i="9" s="1"/>
  <c r="B3443" i="9"/>
  <c r="A3444" i="9"/>
  <c r="D3442" i="9"/>
  <c r="B33" i="8"/>
  <c r="C32" i="8"/>
  <c r="B3443" i="8"/>
  <c r="C3444" i="8"/>
  <c r="D3443" i="9" l="1"/>
  <c r="A3445" i="9"/>
  <c r="C3444" i="9"/>
  <c r="F3444" i="9" s="1"/>
  <c r="B3444" i="9"/>
  <c r="C3445" i="8"/>
  <c r="B3444" i="8"/>
  <c r="E3443" i="9"/>
  <c r="B32" i="8"/>
  <c r="C31" i="8"/>
  <c r="B3445" i="8" l="1"/>
  <c r="C3446" i="8"/>
  <c r="E3444" i="9"/>
  <c r="B31" i="8"/>
  <c r="C30" i="8"/>
  <c r="A3446" i="9"/>
  <c r="C3445" i="9"/>
  <c r="F3445" i="9" s="1"/>
  <c r="B3445" i="9"/>
  <c r="D3444" i="9"/>
  <c r="E3445" i="9" l="1"/>
  <c r="A3447" i="9"/>
  <c r="C3446" i="9"/>
  <c r="F3446" i="9" s="1"/>
  <c r="B3446" i="9"/>
  <c r="B30" i="8"/>
  <c r="C29" i="8"/>
  <c r="B3446" i="8"/>
  <c r="C3447" i="8"/>
  <c r="D3445" i="9"/>
  <c r="B29" i="8" l="1"/>
  <c r="C28" i="8"/>
  <c r="E3446" i="9"/>
  <c r="C3447" i="9"/>
  <c r="F3447" i="9" s="1"/>
  <c r="B3447" i="9"/>
  <c r="A3448" i="9"/>
  <c r="B3447" i="8"/>
  <c r="C3448" i="8"/>
  <c r="D3446" i="9"/>
  <c r="D3447" i="9" l="1"/>
  <c r="E3447" i="9"/>
  <c r="A3449" i="9"/>
  <c r="C3448" i="9"/>
  <c r="F3448" i="9" s="1"/>
  <c r="B3448" i="9"/>
  <c r="C3449" i="8"/>
  <c r="B3448" i="8"/>
  <c r="B28" i="8"/>
  <c r="C27" i="8"/>
  <c r="A3450" i="9" l="1"/>
  <c r="C3449" i="9"/>
  <c r="F3449" i="9" s="1"/>
  <c r="B3449" i="9"/>
  <c r="B3449" i="8"/>
  <c r="C3450" i="8"/>
  <c r="E3448" i="9"/>
  <c r="B27" i="8"/>
  <c r="C26" i="8"/>
  <c r="D3448" i="9"/>
  <c r="B3450" i="8" l="1"/>
  <c r="C3451" i="8"/>
  <c r="E3449" i="9"/>
  <c r="B26" i="8"/>
  <c r="C25" i="8"/>
  <c r="A3451" i="9"/>
  <c r="C3450" i="9"/>
  <c r="F3450" i="9" s="1"/>
  <c r="B3450" i="9"/>
  <c r="D3449" i="9"/>
  <c r="C3451" i="9" l="1"/>
  <c r="F3451" i="9" s="1"/>
  <c r="B3451" i="9"/>
  <c r="A3452" i="9"/>
  <c r="D3450" i="9"/>
  <c r="C24" i="8"/>
  <c r="B25" i="8"/>
  <c r="B3451" i="8"/>
  <c r="C3452" i="8"/>
  <c r="E3450" i="9"/>
  <c r="B24" i="8" l="1"/>
  <c r="C23" i="8"/>
  <c r="D3451" i="9"/>
  <c r="A3453" i="9"/>
  <c r="C3452" i="9"/>
  <c r="F3452" i="9" s="1"/>
  <c r="B3452" i="9"/>
  <c r="C3453" i="8"/>
  <c r="B3452" i="8"/>
  <c r="E3451" i="9"/>
  <c r="E3452" i="9" l="1"/>
  <c r="A3454" i="9"/>
  <c r="C3453" i="9"/>
  <c r="F3453" i="9" s="1"/>
  <c r="B3453" i="9"/>
  <c r="D3452" i="9"/>
  <c r="B23" i="8"/>
  <c r="C22" i="8"/>
  <c r="B3453" i="8"/>
  <c r="C3454" i="8"/>
  <c r="D3453" i="9" l="1"/>
  <c r="B3454" i="8"/>
  <c r="C3455" i="8"/>
  <c r="E3453" i="9"/>
  <c r="A3455" i="9"/>
  <c r="C3454" i="9"/>
  <c r="F3454" i="9" s="1"/>
  <c r="B3454" i="9"/>
  <c r="B22" i="8"/>
  <c r="C21" i="8"/>
  <c r="E3454" i="9" l="1"/>
  <c r="C3455" i="9"/>
  <c r="F3455" i="9" s="1"/>
  <c r="B3455" i="9"/>
  <c r="A3456" i="9"/>
  <c r="D3454" i="9"/>
  <c r="B21" i="8"/>
  <c r="C20" i="8"/>
  <c r="B3455" i="8"/>
  <c r="C3456" i="8"/>
  <c r="A3457" i="9" l="1"/>
  <c r="C3456" i="9"/>
  <c r="F3456" i="9" s="1"/>
  <c r="B3456" i="9"/>
  <c r="D3455" i="9"/>
  <c r="C3457" i="8"/>
  <c r="B3456" i="8"/>
  <c r="E3455" i="9"/>
  <c r="B20" i="8"/>
  <c r="C19" i="8"/>
  <c r="E3456" i="9" l="1"/>
  <c r="B3457" i="8"/>
  <c r="C3458" i="8"/>
  <c r="A3458" i="9"/>
  <c r="C3457" i="9"/>
  <c r="F3457" i="9" s="1"/>
  <c r="B3457" i="9"/>
  <c r="B19" i="8"/>
  <c r="C18" i="8"/>
  <c r="D3456" i="9"/>
  <c r="E3457" i="9" l="1"/>
  <c r="A3459" i="9"/>
  <c r="C3458" i="9"/>
  <c r="F3458" i="9" s="1"/>
  <c r="B3458" i="9"/>
  <c r="D3457" i="9"/>
  <c r="B3458" i="8"/>
  <c r="C3459" i="8"/>
  <c r="B18" i="8"/>
  <c r="C17" i="8"/>
  <c r="E3458" i="9" l="1"/>
  <c r="C16" i="8"/>
  <c r="B17" i="8"/>
  <c r="C3459" i="9"/>
  <c r="F3459" i="9" s="1"/>
  <c r="B3459" i="9"/>
  <c r="A3460" i="9"/>
  <c r="D3458" i="9"/>
  <c r="B3459" i="8"/>
  <c r="C3460" i="8"/>
  <c r="C3461" i="8" l="1"/>
  <c r="B3460" i="8"/>
  <c r="E3459" i="9"/>
  <c r="A3461" i="9"/>
  <c r="C3460" i="9"/>
  <c r="F3460" i="9" s="1"/>
  <c r="B3460" i="9"/>
  <c r="D3459" i="9"/>
  <c r="B16" i="8"/>
  <c r="C15" i="8"/>
  <c r="B15" i="8" l="1"/>
  <c r="C14" i="8"/>
  <c r="E3460" i="9"/>
  <c r="A3462" i="9"/>
  <c r="C3461" i="9"/>
  <c r="F3461" i="9" s="1"/>
  <c r="B3461" i="9"/>
  <c r="D3460" i="9"/>
  <c r="B3461" i="8"/>
  <c r="C3462" i="8"/>
  <c r="B3462" i="8" l="1"/>
  <c r="C3463" i="8"/>
  <c r="D3461" i="9"/>
  <c r="E3461" i="9"/>
  <c r="A3463" i="9"/>
  <c r="C3462" i="9"/>
  <c r="F3462" i="9" s="1"/>
  <c r="B3462" i="9"/>
  <c r="B14" i="8"/>
  <c r="C13" i="8"/>
  <c r="E3462" i="9" l="1"/>
  <c r="C3463" i="9"/>
  <c r="F3463" i="9" s="1"/>
  <c r="B3463" i="9"/>
  <c r="A3464" i="9"/>
  <c r="D3462" i="9"/>
  <c r="B13" i="8"/>
  <c r="C12" i="8"/>
  <c r="B3463" i="8"/>
  <c r="C3464" i="8"/>
  <c r="A3465" i="9" l="1"/>
  <c r="C3464" i="9"/>
  <c r="F3464" i="9" s="1"/>
  <c r="B3464" i="9"/>
  <c r="E3463" i="9"/>
  <c r="C3465" i="8"/>
  <c r="B3464" i="8"/>
  <c r="D3463" i="9"/>
  <c r="B12" i="8"/>
  <c r="C11" i="8"/>
  <c r="B3465" i="8" l="1"/>
  <c r="C3466" i="8"/>
  <c r="E3464" i="9"/>
  <c r="A3466" i="9"/>
  <c r="C3465" i="9"/>
  <c r="F3465" i="9" s="1"/>
  <c r="B3465" i="9"/>
  <c r="B11" i="8"/>
  <c r="C10" i="8"/>
  <c r="D3464" i="9"/>
  <c r="E3465" i="9" l="1"/>
  <c r="A3467" i="9"/>
  <c r="C3466" i="9"/>
  <c r="F3466" i="9" s="1"/>
  <c r="B3466" i="9"/>
  <c r="D3465" i="9"/>
  <c r="B10" i="8"/>
  <c r="C9" i="8"/>
  <c r="B3466" i="8"/>
  <c r="C3467" i="8"/>
  <c r="E3466" i="9" l="1"/>
  <c r="B3467" i="8"/>
  <c r="C3468" i="8"/>
  <c r="C3467" i="9"/>
  <c r="F3467" i="9" s="1"/>
  <c r="B3467" i="9"/>
  <c r="A3468" i="9"/>
  <c r="D3466" i="9"/>
  <c r="C8" i="8"/>
  <c r="B9" i="8"/>
  <c r="D3467" i="9" l="1"/>
  <c r="E3467" i="9"/>
  <c r="C3469" i="8"/>
  <c r="B3468" i="8"/>
  <c r="A3469" i="9"/>
  <c r="C3468" i="9"/>
  <c r="F3468" i="9" s="1"/>
  <c r="B3468" i="9"/>
  <c r="B8" i="8"/>
  <c r="C7" i="8"/>
  <c r="E3468" i="9" l="1"/>
  <c r="A3470" i="9"/>
  <c r="C3469" i="9"/>
  <c r="F3469" i="9" s="1"/>
  <c r="B3469" i="9"/>
  <c r="D3468" i="9"/>
  <c r="B7" i="8"/>
  <c r="C6" i="8"/>
  <c r="B3469" i="8"/>
  <c r="C3470" i="8"/>
  <c r="E3469" i="9" l="1"/>
  <c r="B3470" i="8"/>
  <c r="C3471" i="8"/>
  <c r="A3471" i="9"/>
  <c r="C3470" i="9"/>
  <c r="F3470" i="9" s="1"/>
  <c r="B3470" i="9"/>
  <c r="D3469" i="9"/>
  <c r="B6" i="8"/>
  <c r="C5" i="8"/>
  <c r="E3470" i="9" l="1"/>
  <c r="C3471" i="9"/>
  <c r="F3471" i="9" s="1"/>
  <c r="B3471" i="9"/>
  <c r="A3472" i="9"/>
  <c r="D3470" i="9"/>
  <c r="C4" i="8"/>
  <c r="B5" i="8"/>
  <c r="B3471" i="8"/>
  <c r="C3472" i="8"/>
  <c r="B4" i="8" l="1"/>
  <c r="C3" i="8"/>
  <c r="A3473" i="9"/>
  <c r="C3472" i="9"/>
  <c r="F3472" i="9" s="1"/>
  <c r="B3472" i="9"/>
  <c r="D3471" i="9"/>
  <c r="B3472" i="8"/>
  <c r="C3473" i="8"/>
  <c r="E3471" i="9"/>
  <c r="E3472" i="9" l="1"/>
  <c r="A3474" i="9"/>
  <c r="C3473" i="9"/>
  <c r="F3473" i="9" s="1"/>
  <c r="B3473" i="9"/>
  <c r="D3472" i="9"/>
  <c r="C3474" i="8"/>
  <c r="B3473" i="8"/>
  <c r="B3" i="8"/>
  <c r="C2" i="8"/>
  <c r="C3475" i="8" l="1"/>
  <c r="B3474" i="8"/>
  <c r="A3475" i="9"/>
  <c r="C3474" i="9"/>
  <c r="F3474" i="9" s="1"/>
  <c r="B3474" i="9"/>
  <c r="B2" i="8"/>
  <c r="E3473" i="9"/>
  <c r="D3473" i="9"/>
  <c r="A3476" i="9" l="1"/>
  <c r="C3475" i="9"/>
  <c r="F3475" i="9" s="1"/>
  <c r="B3475" i="9"/>
  <c r="E3474" i="9"/>
  <c r="D3474" i="9"/>
  <c r="C3476" i="8"/>
  <c r="B3475" i="8"/>
  <c r="D3475" i="9" l="1"/>
  <c r="E3475" i="9"/>
  <c r="A3477" i="9"/>
  <c r="C3476" i="9"/>
  <c r="F3476" i="9" s="1"/>
  <c r="B3476" i="9"/>
  <c r="C3477" i="8"/>
  <c r="B3476" i="8"/>
  <c r="E3476" i="9" l="1"/>
  <c r="D3476" i="9"/>
  <c r="C3478" i="8"/>
  <c r="B3477" i="8"/>
  <c r="D3477" i="9"/>
  <c r="A3478" i="9"/>
  <c r="C3477" i="9"/>
  <c r="F3477" i="9" s="1"/>
  <c r="B3477" i="9"/>
  <c r="E3477" i="9" l="1"/>
  <c r="A3479" i="9"/>
  <c r="C3478" i="9"/>
  <c r="F3478" i="9" s="1"/>
  <c r="B3478" i="9"/>
  <c r="C3479" i="8"/>
  <c r="B3478" i="8"/>
  <c r="E3478" i="9" l="1"/>
  <c r="D3478" i="9"/>
  <c r="A3480" i="9"/>
  <c r="C3479" i="9"/>
  <c r="F3479" i="9" s="1"/>
  <c r="B3479" i="9"/>
  <c r="C3480" i="8"/>
  <c r="B3479" i="8"/>
  <c r="E3479" i="9" l="1"/>
  <c r="D3479" i="9"/>
  <c r="C3481" i="8"/>
  <c r="B3480" i="8"/>
  <c r="A3481" i="9"/>
  <c r="C3480" i="9"/>
  <c r="F3480" i="9" s="1"/>
  <c r="B3480" i="9"/>
  <c r="E3480" i="9" l="1"/>
  <c r="D3480" i="9"/>
  <c r="C3482" i="8"/>
  <c r="B3481" i="8"/>
  <c r="A3482" i="9"/>
  <c r="C3481" i="9"/>
  <c r="F3481" i="9" s="1"/>
  <c r="B3481" i="9"/>
  <c r="A3483" i="9" l="1"/>
  <c r="C3482" i="9"/>
  <c r="F3482" i="9" s="1"/>
  <c r="B3482" i="9"/>
  <c r="D3481" i="9"/>
  <c r="B3482" i="8"/>
  <c r="C3483" i="8"/>
  <c r="E3481" i="9"/>
  <c r="B3483" i="8" l="1"/>
  <c r="C3484" i="8"/>
  <c r="A3484" i="9"/>
  <c r="C3483" i="9"/>
  <c r="F3483" i="9" s="1"/>
  <c r="B3483" i="9"/>
  <c r="E3482" i="9"/>
  <c r="D3482" i="9"/>
  <c r="A3485" i="9" l="1"/>
  <c r="C3484" i="9"/>
  <c r="F3484" i="9" s="1"/>
  <c r="B3484" i="9"/>
  <c r="E3483" i="9"/>
  <c r="D3483" i="9"/>
  <c r="C3485" i="8"/>
  <c r="B3484" i="8"/>
  <c r="C3486" i="8" l="1"/>
  <c r="B3485" i="8"/>
  <c r="A3486" i="9"/>
  <c r="C3485" i="9"/>
  <c r="F3485" i="9" s="1"/>
  <c r="B3485" i="9"/>
  <c r="E3484" i="9"/>
  <c r="D3484" i="9"/>
  <c r="A3487" i="9" l="1"/>
  <c r="C3486" i="9"/>
  <c r="F3486" i="9" s="1"/>
  <c r="B3486" i="9"/>
  <c r="E3485" i="9"/>
  <c r="D3485" i="9"/>
  <c r="C3487" i="8"/>
  <c r="B3486" i="8"/>
  <c r="A3488" i="9" l="1"/>
  <c r="C3487" i="9"/>
  <c r="F3487" i="9" s="1"/>
  <c r="B3487" i="9"/>
  <c r="E3486" i="9"/>
  <c r="C3488" i="8"/>
  <c r="B3487" i="8"/>
  <c r="D3486" i="9"/>
  <c r="B3488" i="8" l="1"/>
  <c r="C3489" i="8"/>
  <c r="A3489" i="9"/>
  <c r="C3488" i="9"/>
  <c r="F3488" i="9" s="1"/>
  <c r="B3488" i="9"/>
  <c r="E3487" i="9"/>
  <c r="D3487" i="9"/>
  <c r="E3488" i="9" l="1"/>
  <c r="A3490" i="9"/>
  <c r="C3489" i="9"/>
  <c r="F3489" i="9" s="1"/>
  <c r="B3489" i="9"/>
  <c r="D3488" i="9"/>
  <c r="B3489" i="8"/>
  <c r="C3490" i="8"/>
  <c r="C3491" i="8" l="1"/>
  <c r="B3490" i="8"/>
  <c r="A3491" i="9"/>
  <c r="C3490" i="9"/>
  <c r="F3490" i="9" s="1"/>
  <c r="B3490" i="9"/>
  <c r="D3489" i="9"/>
  <c r="E3489" i="9"/>
  <c r="A3492" i="9" l="1"/>
  <c r="C3491" i="9"/>
  <c r="F3491" i="9" s="1"/>
  <c r="B3491" i="9"/>
  <c r="E3490" i="9"/>
  <c r="D3490" i="9"/>
  <c r="C3492" i="8"/>
  <c r="B3491" i="8"/>
  <c r="A3493" i="9" l="1"/>
  <c r="C3492" i="9"/>
  <c r="F3492" i="9" s="1"/>
  <c r="B3492" i="9"/>
  <c r="E3491" i="9"/>
  <c r="C3493" i="8"/>
  <c r="B3492" i="8"/>
  <c r="D3491" i="9"/>
  <c r="C3494" i="8" l="1"/>
  <c r="B3493" i="8"/>
  <c r="A3494" i="9"/>
  <c r="C3493" i="9"/>
  <c r="F3493" i="9" s="1"/>
  <c r="B3493" i="9"/>
  <c r="E3492" i="9"/>
  <c r="D3492" i="9"/>
  <c r="A3495" i="9" l="1"/>
  <c r="C3494" i="9"/>
  <c r="F3494" i="9" s="1"/>
  <c r="B3494" i="9"/>
  <c r="E3493" i="9"/>
  <c r="D3493" i="9"/>
  <c r="C3495" i="8"/>
  <c r="B3494" i="8"/>
  <c r="A3496" i="9" l="1"/>
  <c r="C3495" i="9"/>
  <c r="F3495" i="9" s="1"/>
  <c r="B3495" i="9"/>
  <c r="E3494" i="9"/>
  <c r="C3496" i="8"/>
  <c r="B3495" i="8"/>
  <c r="D3494" i="9"/>
  <c r="C3497" i="8" l="1"/>
  <c r="B3496" i="8"/>
  <c r="A3497" i="9"/>
  <c r="C3496" i="9"/>
  <c r="F3496" i="9" s="1"/>
  <c r="B3496" i="9"/>
  <c r="E3495" i="9"/>
  <c r="D3495" i="9"/>
  <c r="A3498" i="9" l="1"/>
  <c r="C3497" i="9"/>
  <c r="F3497" i="9" s="1"/>
  <c r="B3497" i="9"/>
  <c r="E3496" i="9"/>
  <c r="D3496" i="9"/>
  <c r="C3498" i="8"/>
  <c r="B3497" i="8"/>
  <c r="C3499" i="8" l="1"/>
  <c r="B3498" i="8"/>
  <c r="A3499" i="9"/>
  <c r="C3498" i="9"/>
  <c r="F3498" i="9" s="1"/>
  <c r="B3498" i="9"/>
  <c r="D3497" i="9"/>
  <c r="E3497" i="9"/>
  <c r="A3500" i="9" l="1"/>
  <c r="C3499" i="9"/>
  <c r="F3499" i="9" s="1"/>
  <c r="B3499" i="9"/>
  <c r="E3498" i="9"/>
  <c r="D3498" i="9"/>
  <c r="C3500" i="8"/>
  <c r="B3499" i="8"/>
  <c r="C3501" i="8" l="1"/>
  <c r="B3500" i="8"/>
  <c r="A3501" i="9"/>
  <c r="C3500" i="9"/>
  <c r="F3500" i="9" s="1"/>
  <c r="B3500" i="9"/>
  <c r="E3499" i="9"/>
  <c r="D3499" i="9"/>
  <c r="E3500" i="9" l="1"/>
  <c r="A3502" i="9"/>
  <c r="C3501" i="9"/>
  <c r="F3501" i="9" s="1"/>
  <c r="B3501" i="9"/>
  <c r="D3500" i="9"/>
  <c r="C3502" i="8"/>
  <c r="B3501" i="8"/>
  <c r="C3503" i="8" l="1"/>
  <c r="B3502" i="8"/>
  <c r="E3501" i="9"/>
  <c r="A3503" i="9"/>
  <c r="C3502" i="9"/>
  <c r="F3502" i="9" s="1"/>
  <c r="B3502" i="9"/>
  <c r="D3501" i="9"/>
  <c r="A3504" i="9" l="1"/>
  <c r="C3503" i="9"/>
  <c r="F3503" i="9" s="1"/>
  <c r="B3503" i="9"/>
  <c r="E3502" i="9"/>
  <c r="D3502" i="9"/>
  <c r="C3504" i="8"/>
  <c r="B3503" i="8"/>
  <c r="B3504" i="8" l="1"/>
  <c r="C3505" i="8"/>
  <c r="A3505" i="9"/>
  <c r="C3504" i="9"/>
  <c r="F3504" i="9" s="1"/>
  <c r="B3504" i="9"/>
  <c r="D3503" i="9"/>
  <c r="E3503" i="9"/>
  <c r="D3504" i="9" l="1"/>
  <c r="A3506" i="9"/>
  <c r="C3505" i="9"/>
  <c r="F3505" i="9" s="1"/>
  <c r="B3505" i="9"/>
  <c r="E3504" i="9"/>
  <c r="B3505" i="8"/>
  <c r="C3506" i="8"/>
  <c r="A3507" i="9" l="1"/>
  <c r="C3506" i="9"/>
  <c r="F3506" i="9" s="1"/>
  <c r="B3506" i="9"/>
  <c r="D3505" i="9"/>
  <c r="E3505" i="9"/>
  <c r="B3506" i="8"/>
  <c r="C3507" i="8"/>
  <c r="E3506" i="9" l="1"/>
  <c r="A3508" i="9"/>
  <c r="C3507" i="9"/>
  <c r="F3507" i="9" s="1"/>
  <c r="B3507" i="9"/>
  <c r="B3507" i="8"/>
  <c r="C3508" i="8"/>
  <c r="D3506" i="9"/>
  <c r="C3509" i="8" l="1"/>
  <c r="B3508" i="8"/>
  <c r="A3509" i="9"/>
  <c r="C3508" i="9"/>
  <c r="F3508" i="9" s="1"/>
  <c r="B3508" i="9"/>
  <c r="D3507" i="9"/>
  <c r="E3507" i="9"/>
  <c r="A3510" i="9" l="1"/>
  <c r="C3509" i="9"/>
  <c r="F3509" i="9" s="1"/>
  <c r="B3509" i="9"/>
  <c r="E3508" i="9"/>
  <c r="D3508" i="9"/>
  <c r="B3509" i="8"/>
  <c r="C3510" i="8"/>
  <c r="D3509" i="9" l="1"/>
  <c r="A3511" i="9"/>
  <c r="C3510" i="9"/>
  <c r="F3510" i="9" s="1"/>
  <c r="B3510" i="9"/>
  <c r="C3511" i="8"/>
  <c r="B3510" i="8"/>
  <c r="E3509" i="9"/>
  <c r="C3512" i="8" l="1"/>
  <c r="B3511" i="8"/>
  <c r="A3512" i="9"/>
  <c r="C3511" i="9"/>
  <c r="F3511" i="9" s="1"/>
  <c r="B3511" i="9"/>
  <c r="E3510" i="9"/>
  <c r="D3510" i="9"/>
  <c r="A3513" i="9" l="1"/>
  <c r="C3512" i="9"/>
  <c r="F3512" i="9" s="1"/>
  <c r="B3512" i="9"/>
  <c r="E3511" i="9"/>
  <c r="D3511" i="9"/>
  <c r="C3513" i="8"/>
  <c r="B3512" i="8"/>
  <c r="A3514" i="9" l="1"/>
  <c r="C3513" i="9"/>
  <c r="F3513" i="9" s="1"/>
  <c r="B3513" i="9"/>
  <c r="E3512" i="9"/>
  <c r="C3514" i="8"/>
  <c r="B3513" i="8"/>
  <c r="D3512" i="9"/>
  <c r="C3515" i="8" l="1"/>
  <c r="B3514" i="8"/>
  <c r="A3515" i="9"/>
  <c r="C3514" i="9"/>
  <c r="F3514" i="9" s="1"/>
  <c r="B3514" i="9"/>
  <c r="E3513" i="9"/>
  <c r="D3513" i="9"/>
  <c r="A3516" i="9" l="1"/>
  <c r="C3515" i="9"/>
  <c r="F3515" i="9" s="1"/>
  <c r="B3515" i="9"/>
  <c r="E3514" i="9"/>
  <c r="D3514" i="9"/>
  <c r="C3516" i="8"/>
  <c r="B3515" i="8"/>
  <c r="A3517" i="9" l="1"/>
  <c r="C3516" i="9"/>
  <c r="F3516" i="9" s="1"/>
  <c r="B3516" i="9"/>
  <c r="D3515" i="9"/>
  <c r="C3517" i="8"/>
  <c r="B3516" i="8"/>
  <c r="E3515" i="9"/>
  <c r="C3518" i="8" l="1"/>
  <c r="B3517" i="8"/>
  <c r="A3518" i="9"/>
  <c r="C3517" i="9"/>
  <c r="F3517" i="9" s="1"/>
  <c r="B3517" i="9"/>
  <c r="E3516" i="9"/>
  <c r="D3516" i="9"/>
  <c r="A3519" i="9" l="1"/>
  <c r="C3518" i="9"/>
  <c r="F3518" i="9" s="1"/>
  <c r="B3518" i="9"/>
  <c r="D3517" i="9"/>
  <c r="E3517" i="9"/>
  <c r="C3519" i="8"/>
  <c r="B3518" i="8"/>
  <c r="A3520" i="9" l="1"/>
  <c r="C3519" i="9"/>
  <c r="F3519" i="9" s="1"/>
  <c r="B3519" i="9"/>
  <c r="E3518" i="9"/>
  <c r="C3520" i="8"/>
  <c r="B3519" i="8"/>
  <c r="D3518" i="9"/>
  <c r="C3521" i="8" l="1"/>
  <c r="B3520" i="8"/>
  <c r="A3521" i="9"/>
  <c r="C3520" i="9"/>
  <c r="F3520" i="9" s="1"/>
  <c r="B3520" i="9"/>
  <c r="E3519" i="9"/>
  <c r="D3519" i="9"/>
  <c r="A3522" i="9" l="1"/>
  <c r="C3521" i="9"/>
  <c r="F3521" i="9" s="1"/>
  <c r="B3521" i="9"/>
  <c r="E3520" i="9"/>
  <c r="D3520" i="9"/>
  <c r="C3522" i="8"/>
  <c r="B3521" i="8"/>
  <c r="A3523" i="9" l="1"/>
  <c r="C3522" i="9"/>
  <c r="F3522" i="9" s="1"/>
  <c r="B3522" i="9"/>
  <c r="D3521" i="9"/>
  <c r="C3523" i="8"/>
  <c r="B3522" i="8"/>
  <c r="E3521" i="9"/>
  <c r="C3524" i="8" l="1"/>
  <c r="B3523" i="8"/>
  <c r="A3524" i="9"/>
  <c r="C3523" i="9"/>
  <c r="F3523" i="9" s="1"/>
  <c r="B3523" i="9"/>
  <c r="E3522" i="9"/>
  <c r="D3522" i="9"/>
  <c r="A3525" i="9" l="1"/>
  <c r="C3524" i="9"/>
  <c r="F3524" i="9" s="1"/>
  <c r="B3524" i="9"/>
  <c r="E3523" i="9"/>
  <c r="D3523" i="9"/>
  <c r="C3525" i="8"/>
  <c r="B3524" i="8"/>
  <c r="C3526" i="8" l="1"/>
  <c r="B3525" i="8"/>
  <c r="A3526" i="9"/>
  <c r="C3525" i="9"/>
  <c r="F3525" i="9" s="1"/>
  <c r="B3525" i="9"/>
  <c r="D3524" i="9"/>
  <c r="E3524" i="9"/>
  <c r="A3527" i="9" l="1"/>
  <c r="C3526" i="9"/>
  <c r="F3526" i="9" s="1"/>
  <c r="B3526" i="9"/>
  <c r="E3525" i="9"/>
  <c r="D3525" i="9"/>
  <c r="C3527" i="8"/>
  <c r="B3526" i="8"/>
  <c r="A3528" i="9" l="1"/>
  <c r="C3527" i="9"/>
  <c r="F3527" i="9" s="1"/>
  <c r="B3527" i="9"/>
  <c r="E3526" i="9"/>
  <c r="C3528" i="8"/>
  <c r="B3527" i="8"/>
  <c r="D3526" i="9"/>
  <c r="C3529" i="8" l="1"/>
  <c r="B3528" i="8"/>
  <c r="A3529" i="9"/>
  <c r="C3528" i="9"/>
  <c r="F3528" i="9" s="1"/>
  <c r="B3528" i="9"/>
  <c r="E3527" i="9"/>
  <c r="D3527" i="9"/>
  <c r="A3530" i="9" l="1"/>
  <c r="C3529" i="9"/>
  <c r="F3529" i="9" s="1"/>
  <c r="B3529" i="9"/>
  <c r="E3528" i="9"/>
  <c r="D3528" i="9"/>
  <c r="C3530" i="8"/>
  <c r="B3529" i="8"/>
  <c r="A3531" i="9" l="1"/>
  <c r="C3530" i="9"/>
  <c r="F3530" i="9" s="1"/>
  <c r="B3530" i="9"/>
  <c r="E3529" i="9"/>
  <c r="C3531" i="8"/>
  <c r="B3530" i="8"/>
  <c r="D3529" i="9"/>
  <c r="C3532" i="8" l="1"/>
  <c r="B3531" i="8"/>
  <c r="A3532" i="9"/>
  <c r="C3531" i="9"/>
  <c r="F3531" i="9" s="1"/>
  <c r="B3531" i="9"/>
  <c r="D3530" i="9"/>
  <c r="E3530" i="9"/>
  <c r="A3533" i="9" l="1"/>
  <c r="C3532" i="9"/>
  <c r="F3532" i="9" s="1"/>
  <c r="B3532" i="9"/>
  <c r="E3531" i="9"/>
  <c r="D3531" i="9"/>
  <c r="C3533" i="8"/>
  <c r="B3532" i="8"/>
  <c r="C3534" i="8" l="1"/>
  <c r="B3533" i="8"/>
  <c r="A3534" i="9"/>
  <c r="C3533" i="9"/>
  <c r="F3533" i="9" s="1"/>
  <c r="B3533" i="9"/>
  <c r="E3532" i="9"/>
  <c r="D3532" i="9"/>
  <c r="A3535" i="9" l="1"/>
  <c r="C3534" i="9"/>
  <c r="F3534" i="9" s="1"/>
  <c r="B3534" i="9"/>
  <c r="E3533" i="9"/>
  <c r="D3533" i="9"/>
  <c r="C3535" i="8"/>
  <c r="B3534" i="8"/>
  <c r="C3536" i="8" l="1"/>
  <c r="B3535" i="8"/>
  <c r="A3536" i="9"/>
  <c r="C3535" i="9"/>
  <c r="F3535" i="9" s="1"/>
  <c r="B3535" i="9"/>
  <c r="D3534" i="9"/>
  <c r="E3534" i="9"/>
  <c r="A3537" i="9" l="1"/>
  <c r="C3536" i="9"/>
  <c r="F3536" i="9" s="1"/>
  <c r="B3536" i="9"/>
  <c r="E3535" i="9"/>
  <c r="D3535" i="9"/>
  <c r="C3537" i="8"/>
  <c r="B3536" i="8"/>
  <c r="C3538" i="8" l="1"/>
  <c r="B3537" i="8"/>
  <c r="A3538" i="9"/>
  <c r="C3537" i="9"/>
  <c r="F3537" i="9" s="1"/>
  <c r="B3537" i="9"/>
  <c r="E3536" i="9"/>
  <c r="D3536" i="9"/>
  <c r="A3539" i="9" l="1"/>
  <c r="C3538" i="9"/>
  <c r="F3538" i="9" s="1"/>
  <c r="B3538" i="9"/>
  <c r="E3537" i="9"/>
  <c r="D3537" i="9"/>
  <c r="C3539" i="8"/>
  <c r="B3538" i="8"/>
  <c r="A3540" i="9" l="1"/>
  <c r="C3539" i="9"/>
  <c r="F3539" i="9" s="1"/>
  <c r="B3539" i="9"/>
  <c r="E3538" i="9"/>
  <c r="C3540" i="8"/>
  <c r="B3539" i="8"/>
  <c r="D3538" i="9"/>
  <c r="C3541" i="8" l="1"/>
  <c r="B3540" i="8"/>
  <c r="A3541" i="9"/>
  <c r="C3540" i="9"/>
  <c r="F3540" i="9" s="1"/>
  <c r="B3540" i="9"/>
  <c r="E3539" i="9"/>
  <c r="D3539" i="9"/>
  <c r="A3542" i="9" l="1"/>
  <c r="C3541" i="9"/>
  <c r="F3541" i="9" s="1"/>
  <c r="B3541" i="9"/>
  <c r="E3540" i="9"/>
  <c r="D3540" i="9"/>
  <c r="C3542" i="8"/>
  <c r="B3541" i="8"/>
  <c r="C3543" i="8" l="1"/>
  <c r="B3542" i="8"/>
  <c r="A3543" i="9"/>
  <c r="C3542" i="9"/>
  <c r="F3542" i="9" s="1"/>
  <c r="B3542" i="9"/>
  <c r="E3541" i="9"/>
  <c r="D3541" i="9"/>
  <c r="A3544" i="9" l="1"/>
  <c r="C3543" i="9"/>
  <c r="F3543" i="9" s="1"/>
  <c r="B3543" i="9"/>
  <c r="D3542" i="9"/>
  <c r="E3542" i="9"/>
  <c r="B3543" i="8"/>
  <c r="C3544" i="8"/>
  <c r="E3543" i="9" l="1"/>
  <c r="A3545" i="9"/>
  <c r="C3544" i="9"/>
  <c r="F3544" i="9" s="1"/>
  <c r="B3544" i="9"/>
  <c r="B3544" i="8"/>
  <c r="C3545" i="8"/>
  <c r="D3543" i="9"/>
  <c r="C3546" i="8" l="1"/>
  <c r="B3545" i="8"/>
  <c r="D3544" i="9"/>
  <c r="A3546" i="9"/>
  <c r="C3545" i="9"/>
  <c r="F3545" i="9" s="1"/>
  <c r="B3545" i="9"/>
  <c r="E3544" i="9"/>
  <c r="A3547" i="9" l="1"/>
  <c r="C3546" i="9"/>
  <c r="F3546" i="9" s="1"/>
  <c r="B3546" i="9"/>
  <c r="E3545" i="9"/>
  <c r="D3545" i="9"/>
  <c r="C3547" i="8"/>
  <c r="B3546" i="8"/>
  <c r="C3548" i="8" l="1"/>
  <c r="B3547" i="8"/>
  <c r="A3548" i="9"/>
  <c r="C3547" i="9"/>
  <c r="F3547" i="9" s="1"/>
  <c r="B3547" i="9"/>
  <c r="E3546" i="9"/>
  <c r="D3546" i="9"/>
  <c r="A3549" i="9" l="1"/>
  <c r="C3548" i="9"/>
  <c r="F3548" i="9" s="1"/>
  <c r="B3548" i="9"/>
  <c r="E3547" i="9"/>
  <c r="D3547" i="9"/>
  <c r="C3549" i="8"/>
  <c r="B3548" i="8"/>
  <c r="B3549" i="8" l="1"/>
  <c r="C3550" i="8"/>
  <c r="A3550" i="9"/>
  <c r="C3549" i="9"/>
  <c r="F3549" i="9" s="1"/>
  <c r="B3549" i="9"/>
  <c r="E3548" i="9"/>
  <c r="D3548" i="9"/>
  <c r="E3549" i="9" l="1"/>
  <c r="A3551" i="9"/>
  <c r="C3550" i="9"/>
  <c r="F3550" i="9" s="1"/>
  <c r="B3550" i="9"/>
  <c r="D3549" i="9"/>
  <c r="B3550" i="8"/>
  <c r="C3551" i="8"/>
  <c r="A3552" i="9" l="1"/>
  <c r="C3551" i="9"/>
  <c r="F3551" i="9" s="1"/>
  <c r="B3551" i="9"/>
  <c r="D3550" i="9"/>
  <c r="E3550" i="9"/>
  <c r="B3551" i="8"/>
  <c r="C3552" i="8"/>
  <c r="A3553" i="9" l="1"/>
  <c r="C3552" i="9"/>
  <c r="F3552" i="9" s="1"/>
  <c r="B3552" i="9"/>
  <c r="E3551" i="9"/>
  <c r="B3552" i="8"/>
  <c r="C3553" i="8"/>
  <c r="D3551" i="9"/>
  <c r="C3554" i="8" l="1"/>
  <c r="B3553" i="8"/>
  <c r="A3554" i="9"/>
  <c r="C3553" i="9"/>
  <c r="F3553" i="9" s="1"/>
  <c r="B3553" i="9"/>
  <c r="D3552" i="9"/>
  <c r="E3552" i="9"/>
  <c r="A3555" i="9" l="1"/>
  <c r="C3554" i="9"/>
  <c r="F3554" i="9" s="1"/>
  <c r="B3554" i="9"/>
  <c r="E3553" i="9"/>
  <c r="D3553" i="9"/>
  <c r="C3555" i="8"/>
  <c r="B3554" i="8"/>
  <c r="C3556" i="8" l="1"/>
  <c r="B3555" i="8"/>
  <c r="A3556" i="9"/>
  <c r="C3555" i="9"/>
  <c r="F3555" i="9" s="1"/>
  <c r="B3555" i="9"/>
  <c r="E3554" i="9"/>
  <c r="D3554" i="9"/>
  <c r="A3557" i="9" l="1"/>
  <c r="C3556" i="9"/>
  <c r="F3556" i="9" s="1"/>
  <c r="B3556" i="9"/>
  <c r="E3555" i="9"/>
  <c r="D3555" i="9"/>
  <c r="C3557" i="8"/>
  <c r="B3556" i="8"/>
  <c r="B3557" i="8" l="1"/>
  <c r="C3558" i="8"/>
  <c r="A3558" i="9"/>
  <c r="C3557" i="9"/>
  <c r="F3557" i="9" s="1"/>
  <c r="B3557" i="9"/>
  <c r="D3556" i="9"/>
  <c r="E3556" i="9"/>
  <c r="E3557" i="9" l="1"/>
  <c r="A3559" i="9"/>
  <c r="C3558" i="9"/>
  <c r="F3558" i="9" s="1"/>
  <c r="B3558" i="9"/>
  <c r="D3557" i="9"/>
  <c r="B3558" i="8"/>
  <c r="C3559" i="8"/>
  <c r="A3560" i="9" l="1"/>
  <c r="C3559" i="9"/>
  <c r="F3559" i="9" s="1"/>
  <c r="B3559" i="9"/>
  <c r="D3558" i="9"/>
  <c r="E3558" i="9"/>
  <c r="C3560" i="8"/>
  <c r="B3559" i="8"/>
  <c r="A3561" i="9" l="1"/>
  <c r="C3560" i="9"/>
  <c r="F3560" i="9" s="1"/>
  <c r="B3560" i="9"/>
  <c r="E3559" i="9"/>
  <c r="C3561" i="8"/>
  <c r="B3560" i="8"/>
  <c r="D3559" i="9"/>
  <c r="B3561" i="8" l="1"/>
  <c r="C3562" i="8"/>
  <c r="A3562" i="9"/>
  <c r="C3561" i="9"/>
  <c r="F3561" i="9" s="1"/>
  <c r="B3561" i="9"/>
  <c r="E3560" i="9"/>
  <c r="D3560" i="9"/>
  <c r="E3561" i="9" l="1"/>
  <c r="A3563" i="9"/>
  <c r="C3562" i="9"/>
  <c r="F3562" i="9" s="1"/>
  <c r="B3562" i="9"/>
  <c r="D3561" i="9"/>
  <c r="B3562" i="8"/>
  <c r="C3563" i="8"/>
  <c r="A3564" i="9" l="1"/>
  <c r="C3563" i="9"/>
  <c r="F3563" i="9" s="1"/>
  <c r="B3563" i="9"/>
  <c r="D3562" i="9"/>
  <c r="E3562" i="9"/>
  <c r="B3563" i="8"/>
  <c r="C3564" i="8"/>
  <c r="E3563" i="9" l="1"/>
  <c r="A3565" i="9"/>
  <c r="C3564" i="9"/>
  <c r="F3564" i="9" s="1"/>
  <c r="B3564" i="9"/>
  <c r="B3564" i="8"/>
  <c r="C3565" i="8"/>
  <c r="D3563" i="9"/>
  <c r="B3565" i="8" l="1"/>
  <c r="C3566" i="8"/>
  <c r="A3566" i="9"/>
  <c r="C3565" i="9"/>
  <c r="F3565" i="9" s="1"/>
  <c r="B3565" i="9"/>
  <c r="D3564" i="9"/>
  <c r="E3564" i="9"/>
  <c r="E3565" i="9" l="1"/>
  <c r="A3567" i="9"/>
  <c r="C3566" i="9"/>
  <c r="F3566" i="9" s="1"/>
  <c r="B3566" i="9"/>
  <c r="D3565" i="9"/>
  <c r="B3566" i="8"/>
  <c r="C3567" i="8"/>
  <c r="A3568" i="9" l="1"/>
  <c r="C3567" i="9"/>
  <c r="F3567" i="9" s="1"/>
  <c r="B3567" i="9"/>
  <c r="D3566" i="9"/>
  <c r="E3566" i="9"/>
  <c r="C3568" i="8"/>
  <c r="B3567" i="8"/>
  <c r="A3569" i="9" l="1"/>
  <c r="C3568" i="9"/>
  <c r="F3568" i="9" s="1"/>
  <c r="B3568" i="9"/>
  <c r="E3567" i="9"/>
  <c r="C3569" i="8"/>
  <c r="B3568" i="8"/>
  <c r="D3567" i="9"/>
  <c r="C3570" i="8" l="1"/>
  <c r="B3569" i="8"/>
  <c r="A3570" i="9"/>
  <c r="C3569" i="9"/>
  <c r="F3569" i="9" s="1"/>
  <c r="B3569" i="9"/>
  <c r="E3568" i="9"/>
  <c r="D3568" i="9"/>
  <c r="A3571" i="9" l="1"/>
  <c r="C3570" i="9"/>
  <c r="F3570" i="9" s="1"/>
  <c r="B3570" i="9"/>
  <c r="E3569" i="9"/>
  <c r="D3569" i="9"/>
  <c r="C3571" i="8"/>
  <c r="B3570" i="8"/>
  <c r="C3572" i="8" l="1"/>
  <c r="B3571" i="8"/>
  <c r="A3572" i="9"/>
  <c r="C3571" i="9"/>
  <c r="F3571" i="9" s="1"/>
  <c r="B3571" i="9"/>
  <c r="E3570" i="9"/>
  <c r="D3570" i="9"/>
  <c r="E3571" i="9" l="1"/>
  <c r="A3573" i="9"/>
  <c r="C3572" i="9"/>
  <c r="F3572" i="9" s="1"/>
  <c r="B3572" i="9"/>
  <c r="D3571" i="9"/>
  <c r="C3573" i="8"/>
  <c r="B3572" i="8"/>
  <c r="C3574" i="8" l="1"/>
  <c r="B3573" i="8"/>
  <c r="A3574" i="9"/>
  <c r="C3573" i="9"/>
  <c r="F3573" i="9" s="1"/>
  <c r="B3573" i="9"/>
  <c r="E3572" i="9"/>
  <c r="D3572" i="9"/>
  <c r="A3575" i="9" l="1"/>
  <c r="C3574" i="9"/>
  <c r="F3574" i="9" s="1"/>
  <c r="B3574" i="9"/>
  <c r="E3573" i="9"/>
  <c r="D3573" i="9"/>
  <c r="C3575" i="8"/>
  <c r="B3574" i="8"/>
  <c r="A3576" i="9" l="1"/>
  <c r="C3575" i="9"/>
  <c r="F3575" i="9" s="1"/>
  <c r="B3575" i="9"/>
  <c r="E3574" i="9"/>
  <c r="C3576" i="8"/>
  <c r="B3575" i="8"/>
  <c r="D3574" i="9"/>
  <c r="C3577" i="8" l="1"/>
  <c r="B3576" i="8"/>
  <c r="A3577" i="9"/>
  <c r="C3576" i="9"/>
  <c r="F3576" i="9" s="1"/>
  <c r="B3576" i="9"/>
  <c r="E3575" i="9"/>
  <c r="D3575" i="9"/>
  <c r="A3578" i="9" l="1"/>
  <c r="C3577" i="9"/>
  <c r="F3577" i="9" s="1"/>
  <c r="B3577" i="9"/>
  <c r="E3576" i="9"/>
  <c r="D3576" i="9"/>
  <c r="C3578" i="8"/>
  <c r="B3577" i="8"/>
  <c r="A3579" i="9" l="1"/>
  <c r="C3578" i="9"/>
  <c r="F3578" i="9" s="1"/>
  <c r="B3578" i="9"/>
  <c r="E3577" i="9"/>
  <c r="C3579" i="8"/>
  <c r="B3578" i="8"/>
  <c r="D3577" i="9"/>
  <c r="C3580" i="8" l="1"/>
  <c r="B3579" i="8"/>
  <c r="A3580" i="9"/>
  <c r="C3579" i="9"/>
  <c r="F3579" i="9" s="1"/>
  <c r="B3579" i="9"/>
  <c r="E3578" i="9"/>
  <c r="D3578" i="9"/>
  <c r="E3579" i="9" l="1"/>
  <c r="A3581" i="9"/>
  <c r="C3580" i="9"/>
  <c r="F3580" i="9" s="1"/>
  <c r="B3580" i="9"/>
  <c r="D3579" i="9"/>
  <c r="C3581" i="8"/>
  <c r="B3580" i="8"/>
  <c r="C3582" i="8" l="1"/>
  <c r="B3581" i="8"/>
  <c r="E3580" i="9"/>
  <c r="A3582" i="9"/>
  <c r="C3581" i="9"/>
  <c r="F3581" i="9" s="1"/>
  <c r="B3581" i="9"/>
  <c r="D3580" i="9"/>
  <c r="A3583" i="9" l="1"/>
  <c r="C3582" i="9"/>
  <c r="F3582" i="9" s="1"/>
  <c r="B3582" i="9"/>
  <c r="E3581" i="9"/>
  <c r="D3581" i="9"/>
  <c r="C3583" i="8"/>
  <c r="B3582" i="8"/>
  <c r="C3584" i="8" l="1"/>
  <c r="B3583" i="8"/>
  <c r="A3584" i="9"/>
  <c r="C3583" i="9"/>
  <c r="F3583" i="9" s="1"/>
  <c r="B3583" i="9"/>
  <c r="E3582" i="9"/>
  <c r="D3582" i="9"/>
  <c r="E3583" i="9" l="1"/>
  <c r="A3585" i="9"/>
  <c r="C3584" i="9"/>
  <c r="F3584" i="9" s="1"/>
  <c r="B3584" i="9"/>
  <c r="D3583" i="9"/>
  <c r="C3585" i="8"/>
  <c r="B3584" i="8"/>
  <c r="C3586" i="8" l="1"/>
  <c r="B3585" i="8"/>
  <c r="E3584" i="9"/>
  <c r="A3586" i="9"/>
  <c r="C3585" i="9"/>
  <c r="F3585" i="9" s="1"/>
  <c r="B3585" i="9"/>
  <c r="D3584" i="9"/>
  <c r="A3587" i="9" l="1"/>
  <c r="C3586" i="9"/>
  <c r="F3586" i="9" s="1"/>
  <c r="B3586" i="9"/>
  <c r="E3585" i="9"/>
  <c r="D3585" i="9"/>
  <c r="C3587" i="8"/>
  <c r="B3586" i="8"/>
  <c r="C3588" i="8" l="1"/>
  <c r="B3587" i="8"/>
  <c r="A3588" i="9"/>
  <c r="C3587" i="9"/>
  <c r="F3587" i="9" s="1"/>
  <c r="B3587" i="9"/>
  <c r="E3586" i="9"/>
  <c r="D3586" i="9"/>
  <c r="E3587" i="9" l="1"/>
  <c r="A3589" i="9"/>
  <c r="C3588" i="9"/>
  <c r="F3588" i="9" s="1"/>
  <c r="B3588" i="9"/>
  <c r="D3587" i="9"/>
  <c r="C3589" i="8"/>
  <c r="B3588" i="8"/>
  <c r="C3590" i="8" l="1"/>
  <c r="B3589" i="8"/>
  <c r="E3588" i="9"/>
  <c r="A3590" i="9"/>
  <c r="C3589" i="9"/>
  <c r="F3589" i="9" s="1"/>
  <c r="B3589" i="9"/>
  <c r="D3588" i="9"/>
  <c r="A3591" i="9" l="1"/>
  <c r="C3590" i="9"/>
  <c r="F3590" i="9" s="1"/>
  <c r="B3590" i="9"/>
  <c r="E3589" i="9"/>
  <c r="D3589" i="9"/>
  <c r="C3591" i="8"/>
  <c r="B3590" i="8"/>
  <c r="C3592" i="8" l="1"/>
  <c r="B3591" i="8"/>
  <c r="A3592" i="9"/>
  <c r="C3591" i="9"/>
  <c r="F3591" i="9" s="1"/>
  <c r="B3591" i="9"/>
  <c r="D3590" i="9"/>
  <c r="E3590" i="9"/>
  <c r="A3593" i="9" l="1"/>
  <c r="C3592" i="9"/>
  <c r="F3592" i="9" s="1"/>
  <c r="B3592" i="9"/>
  <c r="E3591" i="9"/>
  <c r="D3591" i="9"/>
  <c r="C3593" i="8"/>
  <c r="B3592" i="8"/>
  <c r="C3594" i="8" l="1"/>
  <c r="B3593" i="8"/>
  <c r="A3594" i="9"/>
  <c r="C3593" i="9"/>
  <c r="F3593" i="9" s="1"/>
  <c r="B3593" i="9"/>
  <c r="D3592" i="9"/>
  <c r="E3592" i="9"/>
  <c r="E3593" i="9" l="1"/>
  <c r="A3595" i="9"/>
  <c r="C3594" i="9"/>
  <c r="F3594" i="9" s="1"/>
  <c r="B3594" i="9"/>
  <c r="D3593" i="9"/>
  <c r="C3595" i="8"/>
  <c r="B3594" i="8"/>
  <c r="C3596" i="8" l="1"/>
  <c r="B3595" i="8"/>
  <c r="A3596" i="9"/>
  <c r="C3595" i="9"/>
  <c r="F3595" i="9" s="1"/>
  <c r="B3595" i="9"/>
  <c r="E3594" i="9"/>
  <c r="D3594" i="9"/>
  <c r="E3595" i="9" l="1"/>
  <c r="A3597" i="9"/>
  <c r="C3596" i="9"/>
  <c r="F3596" i="9" s="1"/>
  <c r="B3596" i="9"/>
  <c r="D3595" i="9"/>
  <c r="C3597" i="8"/>
  <c r="B3596" i="8"/>
  <c r="B3597" i="8" l="1"/>
  <c r="C3598" i="8"/>
  <c r="A3598" i="9"/>
  <c r="C3597" i="9"/>
  <c r="F3597" i="9" s="1"/>
  <c r="B3597" i="9"/>
  <c r="E3596" i="9"/>
  <c r="D3596" i="9"/>
  <c r="E3597" i="9" l="1"/>
  <c r="A3599" i="9"/>
  <c r="C3598" i="9"/>
  <c r="F3598" i="9" s="1"/>
  <c r="B3598" i="9"/>
  <c r="D3597" i="9"/>
  <c r="B3598" i="8"/>
  <c r="C3599" i="8"/>
  <c r="A3600" i="9" l="1"/>
  <c r="C3599" i="9"/>
  <c r="F3599" i="9" s="1"/>
  <c r="B3599" i="9"/>
  <c r="E3598" i="9"/>
  <c r="D3598" i="9"/>
  <c r="B3599" i="8"/>
  <c r="C3600" i="8"/>
  <c r="A3601" i="9" l="1"/>
  <c r="C3600" i="9"/>
  <c r="F3600" i="9" s="1"/>
  <c r="B3600" i="9"/>
  <c r="E3599" i="9"/>
  <c r="B3600" i="8"/>
  <c r="C3601" i="8"/>
  <c r="D3599" i="9"/>
  <c r="B3601" i="8" l="1"/>
  <c r="C3602" i="8"/>
  <c r="A3602" i="9"/>
  <c r="C3601" i="9"/>
  <c r="F3601" i="9" s="1"/>
  <c r="B3601" i="9"/>
  <c r="E3600" i="9"/>
  <c r="D3600" i="9"/>
  <c r="D3601" i="9" l="1"/>
  <c r="A3603" i="9"/>
  <c r="C3602" i="9"/>
  <c r="F3602" i="9" s="1"/>
  <c r="B3602" i="9"/>
  <c r="E3601" i="9"/>
  <c r="B3602" i="8"/>
  <c r="C3603" i="8"/>
  <c r="B3603" i="8" l="1"/>
  <c r="C3604" i="8"/>
  <c r="A3604" i="9"/>
  <c r="C3603" i="9"/>
  <c r="F3603" i="9" s="1"/>
  <c r="B3603" i="9"/>
  <c r="E3602" i="9"/>
  <c r="D3602" i="9"/>
  <c r="D3603" i="9" l="1"/>
  <c r="A3605" i="9"/>
  <c r="C3604" i="9"/>
  <c r="F3604" i="9" s="1"/>
  <c r="B3604" i="9"/>
  <c r="E3603" i="9"/>
  <c r="B3604" i="8"/>
  <c r="C3605" i="8"/>
  <c r="B3605" i="8" l="1"/>
  <c r="C3606" i="8"/>
  <c r="A3606" i="9"/>
  <c r="C3605" i="9"/>
  <c r="F3605" i="9" s="1"/>
  <c r="B3605" i="9"/>
  <c r="E3604" i="9"/>
  <c r="D3604" i="9"/>
  <c r="A3607" i="9" l="1"/>
  <c r="C3606" i="9"/>
  <c r="F3606" i="9" s="1"/>
  <c r="B3606" i="9"/>
  <c r="D3605" i="9"/>
  <c r="E3605" i="9"/>
  <c r="B3606" i="8"/>
  <c r="C3607" i="8"/>
  <c r="A3608" i="9" l="1"/>
  <c r="C3607" i="9"/>
  <c r="F3607" i="9" s="1"/>
  <c r="B3607" i="9"/>
  <c r="E3606" i="9"/>
  <c r="B3607" i="8"/>
  <c r="C3608" i="8"/>
  <c r="D3606" i="9"/>
  <c r="B3608" i="8" l="1"/>
  <c r="C3609" i="8"/>
  <c r="A3609" i="9"/>
  <c r="C3608" i="9"/>
  <c r="F3608" i="9" s="1"/>
  <c r="B3608" i="9"/>
  <c r="E3607" i="9"/>
  <c r="D3607" i="9"/>
  <c r="D3608" i="9" l="1"/>
  <c r="A3610" i="9"/>
  <c r="C3609" i="9"/>
  <c r="F3609" i="9" s="1"/>
  <c r="B3609" i="9"/>
  <c r="E3608" i="9"/>
  <c r="B3609" i="8"/>
  <c r="C3610" i="8"/>
  <c r="B3610" i="8" l="1"/>
  <c r="C3611" i="8"/>
  <c r="A3611" i="9"/>
  <c r="C3610" i="9"/>
  <c r="F3610" i="9" s="1"/>
  <c r="B3610" i="9"/>
  <c r="E3609" i="9"/>
  <c r="D3609" i="9"/>
  <c r="E3610" i="9" l="1"/>
  <c r="A3612" i="9"/>
  <c r="C3611" i="9"/>
  <c r="F3611" i="9" s="1"/>
  <c r="B3611" i="9"/>
  <c r="D3610" i="9"/>
  <c r="B3611" i="8"/>
  <c r="C3612" i="8"/>
  <c r="A3613" i="9" l="1"/>
  <c r="C3612" i="9"/>
  <c r="F3612" i="9" s="1"/>
  <c r="B3612" i="9"/>
  <c r="E3611" i="9"/>
  <c r="D3611" i="9"/>
  <c r="B3612" i="8"/>
  <c r="C3613" i="8"/>
  <c r="D3612" i="9" l="1"/>
  <c r="A3614" i="9"/>
  <c r="C3613" i="9"/>
  <c r="F3613" i="9" s="1"/>
  <c r="B3613" i="9"/>
  <c r="B3613" i="8"/>
  <c r="C3614" i="8"/>
  <c r="E3612" i="9"/>
  <c r="B3614" i="8" l="1"/>
  <c r="C3615" i="8"/>
  <c r="E3613" i="9"/>
  <c r="A3615" i="9"/>
  <c r="C3614" i="9"/>
  <c r="F3614" i="9" s="1"/>
  <c r="B3614" i="9"/>
  <c r="D3613" i="9"/>
  <c r="A3616" i="9" l="1"/>
  <c r="C3615" i="9"/>
  <c r="F3615" i="9" s="1"/>
  <c r="B3615" i="9"/>
  <c r="D3614" i="9"/>
  <c r="E3614" i="9"/>
  <c r="B3615" i="8"/>
  <c r="C3616" i="8"/>
  <c r="E3615" i="9" l="1"/>
  <c r="A3617" i="9"/>
  <c r="C3616" i="9"/>
  <c r="F3616" i="9" s="1"/>
  <c r="B3616" i="9"/>
  <c r="B3616" i="8"/>
  <c r="C3617" i="8"/>
  <c r="D3615" i="9"/>
  <c r="C3618" i="8" l="1"/>
  <c r="B3617" i="8"/>
  <c r="A3618" i="9"/>
  <c r="C3617" i="9"/>
  <c r="F3617" i="9" s="1"/>
  <c r="B3617" i="9"/>
  <c r="E3616" i="9"/>
  <c r="D3616" i="9"/>
  <c r="E3617" i="9" l="1"/>
  <c r="A3619" i="9"/>
  <c r="C3618" i="9"/>
  <c r="F3618" i="9" s="1"/>
  <c r="B3618" i="9"/>
  <c r="D3617" i="9"/>
  <c r="C3619" i="8"/>
  <c r="B3618" i="8"/>
  <c r="B3619" i="8" l="1"/>
  <c r="C3620" i="8"/>
  <c r="E3618" i="9"/>
  <c r="A3620" i="9"/>
  <c r="C3619" i="9"/>
  <c r="F3619" i="9" s="1"/>
  <c r="B3619" i="9"/>
  <c r="D3618" i="9"/>
  <c r="A3621" i="9" l="1"/>
  <c r="C3620" i="9"/>
  <c r="F3620" i="9" s="1"/>
  <c r="B3620" i="9"/>
  <c r="E3619" i="9"/>
  <c r="D3619" i="9"/>
  <c r="B3620" i="8"/>
  <c r="C3621" i="8"/>
  <c r="A3622" i="9" l="1"/>
  <c r="C3621" i="9"/>
  <c r="F3621" i="9" s="1"/>
  <c r="B3621" i="9"/>
  <c r="E3620" i="9"/>
  <c r="C3622" i="8"/>
  <c r="B3621" i="8"/>
  <c r="D3620" i="9"/>
  <c r="C3623" i="8" l="1"/>
  <c r="B3622" i="8"/>
  <c r="A3623" i="9"/>
  <c r="C3622" i="9"/>
  <c r="F3622" i="9" s="1"/>
  <c r="B3622" i="9"/>
  <c r="E3621" i="9"/>
  <c r="D3621" i="9"/>
  <c r="E3622" i="9" l="1"/>
  <c r="A3624" i="9"/>
  <c r="C3623" i="9"/>
  <c r="F3623" i="9" s="1"/>
  <c r="B3623" i="9"/>
  <c r="D3622" i="9"/>
  <c r="C3624" i="8"/>
  <c r="B3623" i="8"/>
  <c r="C3625" i="8" l="1"/>
  <c r="B3624" i="8"/>
  <c r="E3623" i="9"/>
  <c r="A3625" i="9"/>
  <c r="C3624" i="9"/>
  <c r="F3624" i="9" s="1"/>
  <c r="B3624" i="9"/>
  <c r="D3623" i="9"/>
  <c r="A3626" i="9" l="1"/>
  <c r="C3625" i="9"/>
  <c r="F3625" i="9" s="1"/>
  <c r="B3625" i="9"/>
  <c r="D3624" i="9"/>
  <c r="E3624" i="9"/>
  <c r="B3625" i="8"/>
  <c r="C3626" i="8"/>
  <c r="E3625" i="9" l="1"/>
  <c r="A3627" i="9"/>
  <c r="C3626" i="9"/>
  <c r="F3626" i="9" s="1"/>
  <c r="B3626" i="9"/>
  <c r="B3626" i="8"/>
  <c r="C3627" i="8"/>
  <c r="D3625" i="9"/>
  <c r="B3627" i="8" l="1"/>
  <c r="C3628" i="8"/>
  <c r="A3628" i="9"/>
  <c r="C3627" i="9"/>
  <c r="F3627" i="9" s="1"/>
  <c r="B3627" i="9"/>
  <c r="E3626" i="9"/>
  <c r="D3626" i="9"/>
  <c r="D3627" i="9" l="1"/>
  <c r="A3629" i="9"/>
  <c r="C3628" i="9"/>
  <c r="F3628" i="9" s="1"/>
  <c r="B3628" i="9"/>
  <c r="E3627" i="9"/>
  <c r="B3628" i="8"/>
  <c r="C3629" i="8"/>
  <c r="B3629" i="8" l="1"/>
  <c r="C3630" i="8"/>
  <c r="A3630" i="9"/>
  <c r="C3629" i="9"/>
  <c r="F3629" i="9" s="1"/>
  <c r="B3629" i="9"/>
  <c r="E3628" i="9"/>
  <c r="D3628" i="9"/>
  <c r="D3629" i="9" l="1"/>
  <c r="A3631" i="9"/>
  <c r="C3630" i="9"/>
  <c r="F3630" i="9" s="1"/>
  <c r="B3630" i="9"/>
  <c r="E3629" i="9"/>
  <c r="B3630" i="8"/>
  <c r="C3631" i="8"/>
  <c r="B3631" i="8" l="1"/>
  <c r="C3632" i="8"/>
  <c r="A3632" i="9"/>
  <c r="C3631" i="9"/>
  <c r="F3631" i="9" s="1"/>
  <c r="B3631" i="9"/>
  <c r="E3630" i="9"/>
  <c r="D3630" i="9"/>
  <c r="E3631" i="9" l="1"/>
  <c r="A3633" i="9"/>
  <c r="C3632" i="9"/>
  <c r="F3632" i="9" s="1"/>
  <c r="B3632" i="9"/>
  <c r="D3631" i="9"/>
  <c r="B3632" i="8"/>
  <c r="C3633" i="8"/>
  <c r="A3634" i="9" l="1"/>
  <c r="C3633" i="9"/>
  <c r="F3633" i="9" s="1"/>
  <c r="B3633" i="9"/>
  <c r="E3632" i="9"/>
  <c r="D3632" i="9"/>
  <c r="B3633" i="8"/>
  <c r="C3634" i="8"/>
  <c r="A3635" i="9" l="1"/>
  <c r="C3634" i="9"/>
  <c r="F3634" i="9" s="1"/>
  <c r="B3634" i="9"/>
  <c r="E3633" i="9"/>
  <c r="B3634" i="8"/>
  <c r="C3635" i="8"/>
  <c r="D3633" i="9"/>
  <c r="B3635" i="8" l="1"/>
  <c r="C3636" i="8"/>
  <c r="A3636" i="9"/>
  <c r="C3635" i="9"/>
  <c r="F3635" i="9" s="1"/>
  <c r="B3635" i="9"/>
  <c r="E3634" i="9"/>
  <c r="D3634" i="9"/>
  <c r="D3635" i="9" l="1"/>
  <c r="A3637" i="9"/>
  <c r="C3636" i="9"/>
  <c r="F3636" i="9" s="1"/>
  <c r="B3636" i="9"/>
  <c r="E3635" i="9"/>
  <c r="B3636" i="8"/>
  <c r="C3637" i="8"/>
  <c r="B3637" i="8" l="1"/>
  <c r="C3638" i="8"/>
  <c r="A3638" i="9"/>
  <c r="C3637" i="9"/>
  <c r="F3637" i="9" s="1"/>
  <c r="B3637" i="9"/>
  <c r="E3636" i="9"/>
  <c r="D3636" i="9"/>
  <c r="D3637" i="9" l="1"/>
  <c r="A3639" i="9"/>
  <c r="C3638" i="9"/>
  <c r="F3638" i="9" s="1"/>
  <c r="B3638" i="9"/>
  <c r="E3637" i="9"/>
  <c r="B3638" i="8"/>
  <c r="C3639" i="8"/>
  <c r="B3639" i="8" l="1"/>
  <c r="C3640" i="8"/>
  <c r="A3640" i="9"/>
  <c r="C3639" i="9"/>
  <c r="F3639" i="9" s="1"/>
  <c r="B3639" i="9"/>
  <c r="E3638" i="9"/>
  <c r="D3638" i="9"/>
  <c r="D3639" i="9" l="1"/>
  <c r="A3641" i="9"/>
  <c r="C3640" i="9"/>
  <c r="F3640" i="9" s="1"/>
  <c r="B3640" i="9"/>
  <c r="E3639" i="9"/>
  <c r="B3640" i="8"/>
  <c r="C3641" i="8"/>
  <c r="B3641" i="8" l="1"/>
  <c r="C3642" i="8"/>
  <c r="A3642" i="9"/>
  <c r="C3641" i="9"/>
  <c r="F3641" i="9" s="1"/>
  <c r="B3641" i="9"/>
  <c r="E3640" i="9"/>
  <c r="D3640" i="9"/>
  <c r="D3641" i="9" l="1"/>
  <c r="A3643" i="9"/>
  <c r="C3642" i="9"/>
  <c r="F3642" i="9" s="1"/>
  <c r="B3642" i="9"/>
  <c r="E3641" i="9"/>
  <c r="B3642" i="8"/>
  <c r="C3643" i="8"/>
  <c r="C3644" i="8" l="1"/>
  <c r="B3643" i="8"/>
  <c r="A3644" i="9"/>
  <c r="C3643" i="9"/>
  <c r="F3643" i="9" s="1"/>
  <c r="B3643" i="9"/>
  <c r="D3642" i="9"/>
  <c r="E3642" i="9"/>
  <c r="A3645" i="9" l="1"/>
  <c r="C3644" i="9"/>
  <c r="F3644" i="9" s="1"/>
  <c r="B3644" i="9"/>
  <c r="E3643" i="9"/>
  <c r="D3643" i="9"/>
  <c r="C3645" i="8"/>
  <c r="B3644" i="8"/>
  <c r="A3646" i="9" l="1"/>
  <c r="C3645" i="9"/>
  <c r="F3645" i="9" s="1"/>
  <c r="B3645" i="9"/>
  <c r="E3644" i="9"/>
  <c r="B3645" i="8"/>
  <c r="C3646" i="8"/>
  <c r="D3644" i="9"/>
  <c r="B3646" i="8" l="1"/>
  <c r="C3647" i="8"/>
  <c r="A3647" i="9"/>
  <c r="C3646" i="9"/>
  <c r="F3646" i="9" s="1"/>
  <c r="B3646" i="9"/>
  <c r="E3645" i="9"/>
  <c r="D3645" i="9"/>
  <c r="E3646" i="9" l="1"/>
  <c r="A3648" i="9"/>
  <c r="C3647" i="9"/>
  <c r="F3647" i="9" s="1"/>
  <c r="B3647" i="9"/>
  <c r="D3646" i="9"/>
  <c r="C3648" i="8"/>
  <c r="B3647" i="8"/>
  <c r="C3649" i="8" l="1"/>
  <c r="B3648" i="8"/>
  <c r="A3649" i="9"/>
  <c r="C3648" i="9"/>
  <c r="F3648" i="9" s="1"/>
  <c r="B3648" i="9"/>
  <c r="E3647" i="9"/>
  <c r="D3647" i="9"/>
  <c r="E3648" i="9" l="1"/>
  <c r="A3650" i="9"/>
  <c r="C3649" i="9"/>
  <c r="F3649" i="9" s="1"/>
  <c r="B3649" i="9"/>
  <c r="D3648" i="9"/>
  <c r="B3649" i="8"/>
  <c r="C3650" i="8"/>
  <c r="A3651" i="9" l="1"/>
  <c r="C3650" i="9"/>
  <c r="F3650" i="9" s="1"/>
  <c r="B3650" i="9"/>
  <c r="E3649" i="9"/>
  <c r="D3649" i="9"/>
  <c r="B3650" i="8"/>
  <c r="C3651" i="8"/>
  <c r="A3652" i="9" l="1"/>
  <c r="C3651" i="9"/>
  <c r="F3651" i="9" s="1"/>
  <c r="B3651" i="9"/>
  <c r="E3650" i="9"/>
  <c r="C3652" i="8"/>
  <c r="B3651" i="8"/>
  <c r="D3650" i="9"/>
  <c r="C3653" i="8" l="1"/>
  <c r="B3652" i="8"/>
  <c r="A3653" i="9"/>
  <c r="C3652" i="9"/>
  <c r="F3652" i="9" s="1"/>
  <c r="B3652" i="9"/>
  <c r="E3651" i="9"/>
  <c r="D3651" i="9"/>
  <c r="A3654" i="9" l="1"/>
  <c r="C3653" i="9"/>
  <c r="F3653" i="9" s="1"/>
  <c r="B3653" i="9"/>
  <c r="E3652" i="9"/>
  <c r="D3652" i="9"/>
  <c r="B3653" i="8"/>
  <c r="C3654" i="8"/>
  <c r="E3653" i="9" l="1"/>
  <c r="A3655" i="9"/>
  <c r="C3654" i="9"/>
  <c r="F3654" i="9" s="1"/>
  <c r="B3654" i="9"/>
  <c r="B3654" i="8"/>
  <c r="C3655" i="8"/>
  <c r="D3653" i="9"/>
  <c r="B3655" i="8" l="1"/>
  <c r="C3656" i="8"/>
  <c r="E3654" i="9"/>
  <c r="A3656" i="9"/>
  <c r="C3655" i="9"/>
  <c r="F3655" i="9" s="1"/>
  <c r="B3655" i="9"/>
  <c r="D3654" i="9"/>
  <c r="A3657" i="9" l="1"/>
  <c r="C3656" i="9"/>
  <c r="F3656" i="9" s="1"/>
  <c r="B3656" i="9"/>
  <c r="E3655" i="9"/>
  <c r="D3655" i="9"/>
  <c r="B3656" i="8"/>
  <c r="C3657" i="8"/>
  <c r="A3658" i="9" l="1"/>
  <c r="C3657" i="9"/>
  <c r="F3657" i="9" s="1"/>
  <c r="B3657" i="9"/>
  <c r="D3656" i="9"/>
  <c r="B3657" i="8"/>
  <c r="C3658" i="8"/>
  <c r="E3656" i="9"/>
  <c r="A3659" i="9" l="1"/>
  <c r="C3658" i="9"/>
  <c r="F3658" i="9" s="1"/>
  <c r="B3658" i="9"/>
  <c r="E3657" i="9"/>
  <c r="B3658" i="8"/>
  <c r="C3659" i="8"/>
  <c r="D3657" i="9"/>
  <c r="C3660" i="8" l="1"/>
  <c r="B3659" i="8"/>
  <c r="A3660" i="9"/>
  <c r="C3659" i="9"/>
  <c r="F3659" i="9" s="1"/>
  <c r="B3659" i="9"/>
  <c r="E3658" i="9"/>
  <c r="D3658" i="9"/>
  <c r="A3661" i="9" l="1"/>
  <c r="C3660" i="9"/>
  <c r="F3660" i="9" s="1"/>
  <c r="B3660" i="9"/>
  <c r="E3659" i="9"/>
  <c r="D3659" i="9"/>
  <c r="B3660" i="8"/>
  <c r="C3661" i="8"/>
  <c r="E3660" i="9" l="1"/>
  <c r="A3662" i="9"/>
  <c r="C3661" i="9"/>
  <c r="F3661" i="9" s="1"/>
  <c r="B3661" i="9"/>
  <c r="B3661" i="8"/>
  <c r="C3662" i="8"/>
  <c r="D3660" i="9"/>
  <c r="B3662" i="8" l="1"/>
  <c r="C3663" i="8"/>
  <c r="E3661" i="9"/>
  <c r="A3663" i="9"/>
  <c r="C3662" i="9"/>
  <c r="F3662" i="9" s="1"/>
  <c r="B3662" i="9"/>
  <c r="D3661" i="9"/>
  <c r="A3664" i="9" l="1"/>
  <c r="C3663" i="9"/>
  <c r="F3663" i="9" s="1"/>
  <c r="B3663" i="9"/>
  <c r="E3662" i="9"/>
  <c r="D3662" i="9"/>
  <c r="C3664" i="8"/>
  <c r="B3663" i="8"/>
  <c r="B3664" i="8" l="1"/>
  <c r="C3665" i="8"/>
  <c r="A3665" i="9"/>
  <c r="C3664" i="9"/>
  <c r="F3664" i="9" s="1"/>
  <c r="B3664" i="9"/>
  <c r="E3663" i="9"/>
  <c r="D3663" i="9"/>
  <c r="A3666" i="9" l="1"/>
  <c r="C3665" i="9"/>
  <c r="F3665" i="9" s="1"/>
  <c r="B3665" i="9"/>
  <c r="E3664" i="9"/>
  <c r="D3664" i="9"/>
  <c r="B3665" i="8"/>
  <c r="C3666" i="8"/>
  <c r="A3667" i="9" l="1"/>
  <c r="C3666" i="9"/>
  <c r="F3666" i="9" s="1"/>
  <c r="B3666" i="9"/>
  <c r="E3665" i="9"/>
  <c r="B3666" i="8"/>
  <c r="C3667" i="8"/>
  <c r="D3665" i="9"/>
  <c r="C3668" i="8" l="1"/>
  <c r="B3667" i="8"/>
  <c r="A3668" i="9"/>
  <c r="C3667" i="9"/>
  <c r="F3667" i="9" s="1"/>
  <c r="B3667" i="9"/>
  <c r="E3666" i="9"/>
  <c r="D3666" i="9"/>
  <c r="A3669" i="9" l="1"/>
  <c r="C3668" i="9"/>
  <c r="F3668" i="9" s="1"/>
  <c r="B3668" i="9"/>
  <c r="E3667" i="9"/>
  <c r="D3667" i="9"/>
  <c r="C3669" i="8"/>
  <c r="B3668" i="8"/>
  <c r="A3670" i="9" l="1"/>
  <c r="C3669" i="9"/>
  <c r="F3669" i="9" s="1"/>
  <c r="B3669" i="9"/>
  <c r="E3668" i="9"/>
  <c r="B3669" i="8"/>
  <c r="C3670" i="8"/>
  <c r="D3668" i="9"/>
  <c r="B3670" i="8" l="1"/>
  <c r="C3671" i="8"/>
  <c r="A3671" i="9"/>
  <c r="C3670" i="9"/>
  <c r="F3670" i="9" s="1"/>
  <c r="B3670" i="9"/>
  <c r="E3669" i="9"/>
  <c r="D3669" i="9"/>
  <c r="A3672" i="9" l="1"/>
  <c r="C3671" i="9"/>
  <c r="F3671" i="9" s="1"/>
  <c r="B3671" i="9"/>
  <c r="D3670" i="9"/>
  <c r="E3670" i="9"/>
  <c r="C3672" i="8"/>
  <c r="B3671" i="8"/>
  <c r="C3673" i="8" l="1"/>
  <c r="B3672" i="8"/>
  <c r="A3673" i="9"/>
  <c r="C3672" i="9"/>
  <c r="F3672" i="9" s="1"/>
  <c r="B3672" i="9"/>
  <c r="E3671" i="9"/>
  <c r="D3671" i="9"/>
  <c r="A3674" i="9" l="1"/>
  <c r="C3673" i="9"/>
  <c r="F3673" i="9" s="1"/>
  <c r="B3673" i="9"/>
  <c r="E3672" i="9"/>
  <c r="D3672" i="9"/>
  <c r="C3674" i="8"/>
  <c r="B3673" i="8"/>
  <c r="C3675" i="8" l="1"/>
  <c r="B3674" i="8"/>
  <c r="A3675" i="9"/>
  <c r="C3674" i="9"/>
  <c r="F3674" i="9" s="1"/>
  <c r="B3674" i="9"/>
  <c r="E3673" i="9"/>
  <c r="D3673" i="9"/>
  <c r="A3676" i="9" l="1"/>
  <c r="C3675" i="9"/>
  <c r="F3675" i="9" s="1"/>
  <c r="B3675" i="9"/>
  <c r="D3674" i="9"/>
  <c r="E3674" i="9"/>
  <c r="C3676" i="8"/>
  <c r="B3675" i="8"/>
  <c r="A3677" i="9" l="1"/>
  <c r="C3676" i="9"/>
  <c r="F3676" i="9" s="1"/>
  <c r="B3676" i="9"/>
  <c r="E3675" i="9"/>
  <c r="C3677" i="8"/>
  <c r="B3676" i="8"/>
  <c r="D3675" i="9"/>
  <c r="C3678" i="8" l="1"/>
  <c r="B3677" i="8"/>
  <c r="A3678" i="9"/>
  <c r="C3677" i="9"/>
  <c r="F3677" i="9" s="1"/>
  <c r="B3677" i="9"/>
  <c r="E3676" i="9"/>
  <c r="D3676" i="9"/>
  <c r="A3679" i="9" l="1"/>
  <c r="C3678" i="9"/>
  <c r="F3678" i="9" s="1"/>
  <c r="B3678" i="9"/>
  <c r="D3677" i="9"/>
  <c r="E3677" i="9"/>
  <c r="C3679" i="8"/>
  <c r="B3678" i="8"/>
  <c r="A3680" i="9" l="1"/>
  <c r="C3679" i="9"/>
  <c r="F3679" i="9" s="1"/>
  <c r="B3679" i="9"/>
  <c r="E3678" i="9"/>
  <c r="C3680" i="8"/>
  <c r="B3679" i="8"/>
  <c r="D3678" i="9"/>
  <c r="C3681" i="8" l="1"/>
  <c r="B3680" i="8"/>
  <c r="A3681" i="9"/>
  <c r="C3680" i="9"/>
  <c r="F3680" i="9" s="1"/>
  <c r="B3680" i="9"/>
  <c r="E3679" i="9"/>
  <c r="D3679" i="9"/>
  <c r="A3682" i="9" l="1"/>
  <c r="C3681" i="9"/>
  <c r="F3681" i="9" s="1"/>
  <c r="B3681" i="9"/>
  <c r="E3680" i="9"/>
  <c r="D3680" i="9"/>
  <c r="C3682" i="8"/>
  <c r="B3681" i="8"/>
  <c r="C3683" i="8" l="1"/>
  <c r="B3682" i="8"/>
  <c r="A3683" i="9"/>
  <c r="C3682" i="9"/>
  <c r="F3682" i="9" s="1"/>
  <c r="B3682" i="9"/>
  <c r="E3681" i="9"/>
  <c r="D3681" i="9"/>
  <c r="A3684" i="9" l="1"/>
  <c r="C3683" i="9"/>
  <c r="F3683" i="9" s="1"/>
  <c r="B3683" i="9"/>
  <c r="E3682" i="9"/>
  <c r="D3682" i="9"/>
  <c r="C3684" i="8"/>
  <c r="B3683" i="8"/>
  <c r="A3685" i="9" l="1"/>
  <c r="C3684" i="9"/>
  <c r="F3684" i="9" s="1"/>
  <c r="B3684" i="9"/>
  <c r="D3683" i="9"/>
  <c r="B3684" i="8"/>
  <c r="C3685" i="8"/>
  <c r="E3683" i="9"/>
  <c r="B3685" i="8" l="1"/>
  <c r="C3686" i="8"/>
  <c r="A3686" i="9"/>
  <c r="C3685" i="9"/>
  <c r="F3685" i="9" s="1"/>
  <c r="B3685" i="9"/>
  <c r="D3684" i="9"/>
  <c r="E3684" i="9"/>
  <c r="D3685" i="9" l="1"/>
  <c r="A3687" i="9"/>
  <c r="C3686" i="9"/>
  <c r="F3686" i="9" s="1"/>
  <c r="B3686" i="9"/>
  <c r="E3685" i="9"/>
  <c r="B3686" i="8"/>
  <c r="C3687" i="8"/>
  <c r="B3687" i="8" l="1"/>
  <c r="C3688" i="8"/>
  <c r="A3688" i="9"/>
  <c r="C3687" i="9"/>
  <c r="F3687" i="9" s="1"/>
  <c r="B3687" i="9"/>
  <c r="E3686" i="9"/>
  <c r="D3686" i="9"/>
  <c r="A3689" i="9" l="1"/>
  <c r="C3688" i="9"/>
  <c r="F3688" i="9" s="1"/>
  <c r="B3688" i="9"/>
  <c r="E3687" i="9"/>
  <c r="D3687" i="9"/>
  <c r="B3688" i="8"/>
  <c r="C3689" i="8"/>
  <c r="E3688" i="9" l="1"/>
  <c r="A3690" i="9"/>
  <c r="C3689" i="9"/>
  <c r="F3689" i="9" s="1"/>
  <c r="B3689" i="9"/>
  <c r="B3689" i="8"/>
  <c r="C3690" i="8"/>
  <c r="D3688" i="9"/>
  <c r="C3691" i="8" l="1"/>
  <c r="B3690" i="8"/>
  <c r="A3691" i="9"/>
  <c r="C3690" i="9"/>
  <c r="F3690" i="9" s="1"/>
  <c r="B3690" i="9"/>
  <c r="D3689" i="9"/>
  <c r="E3689" i="9"/>
  <c r="A3692" i="9" l="1"/>
  <c r="C3691" i="9"/>
  <c r="F3691" i="9" s="1"/>
  <c r="B3691" i="9"/>
  <c r="E3690" i="9"/>
  <c r="D3690" i="9"/>
  <c r="C3692" i="8"/>
  <c r="B3691" i="8"/>
  <c r="A3693" i="9" l="1"/>
  <c r="C3692" i="9"/>
  <c r="F3692" i="9" s="1"/>
  <c r="B3692" i="9"/>
  <c r="E3691" i="9"/>
  <c r="C3693" i="8"/>
  <c r="B3692" i="8"/>
  <c r="D3691" i="9"/>
  <c r="C3694" i="8" l="1"/>
  <c r="B3693" i="8"/>
  <c r="A3694" i="9"/>
  <c r="C3693" i="9"/>
  <c r="F3693" i="9" s="1"/>
  <c r="B3693" i="9"/>
  <c r="E3692" i="9"/>
  <c r="D3692" i="9"/>
  <c r="A3695" i="9" l="1"/>
  <c r="C3694" i="9"/>
  <c r="F3694" i="9" s="1"/>
  <c r="B3694" i="9"/>
  <c r="E3693" i="9"/>
  <c r="D3693" i="9"/>
  <c r="C3695" i="8"/>
  <c r="B3694" i="8"/>
  <c r="A3696" i="9" l="1"/>
  <c r="C3695" i="9"/>
  <c r="F3695" i="9" s="1"/>
  <c r="B3695" i="9"/>
  <c r="E3694" i="9"/>
  <c r="C3696" i="8"/>
  <c r="B3695" i="8"/>
  <c r="D3694" i="9"/>
  <c r="C3697" i="8" l="1"/>
  <c r="B3696" i="8"/>
  <c r="A3697" i="9"/>
  <c r="C3696" i="9"/>
  <c r="F3696" i="9" s="1"/>
  <c r="B3696" i="9"/>
  <c r="D3695" i="9"/>
  <c r="E3695" i="9"/>
  <c r="A3698" i="9" l="1"/>
  <c r="C3697" i="9"/>
  <c r="F3697" i="9" s="1"/>
  <c r="B3697" i="9"/>
  <c r="E3696" i="9"/>
  <c r="D3696" i="9"/>
  <c r="C3698" i="8"/>
  <c r="B3697" i="8"/>
  <c r="A3699" i="9" l="1"/>
  <c r="C3698" i="9"/>
  <c r="F3698" i="9" s="1"/>
  <c r="B3698" i="9"/>
  <c r="E3697" i="9"/>
  <c r="C3699" i="8"/>
  <c r="B3698" i="8"/>
  <c r="D3697" i="9"/>
  <c r="C3700" i="8" l="1"/>
  <c r="B3699" i="8"/>
  <c r="A3700" i="9"/>
  <c r="C3699" i="9"/>
  <c r="F3699" i="9" s="1"/>
  <c r="B3699" i="9"/>
  <c r="E3698" i="9"/>
  <c r="D3698" i="9"/>
  <c r="A3701" i="9" l="1"/>
  <c r="C3700" i="9"/>
  <c r="F3700" i="9" s="1"/>
  <c r="B3700" i="9"/>
  <c r="D3699" i="9"/>
  <c r="E3699" i="9"/>
  <c r="C3701" i="8"/>
  <c r="B3700" i="8"/>
  <c r="C3702" i="8" l="1"/>
  <c r="B3701" i="8"/>
  <c r="A3702" i="9"/>
  <c r="C3701" i="9"/>
  <c r="F3701" i="9" s="1"/>
  <c r="B3701" i="9"/>
  <c r="E3700" i="9"/>
  <c r="D3700" i="9"/>
  <c r="A3703" i="9" l="1"/>
  <c r="C3702" i="9"/>
  <c r="F3702" i="9" s="1"/>
  <c r="B3702" i="9"/>
  <c r="E3701" i="9"/>
  <c r="D3701" i="9"/>
  <c r="C3703" i="8"/>
  <c r="B3702" i="8"/>
  <c r="A3704" i="9" l="1"/>
  <c r="C3703" i="9"/>
  <c r="F3703" i="9" s="1"/>
  <c r="B3703" i="9"/>
  <c r="E3702" i="9"/>
  <c r="C3704" i="8"/>
  <c r="B3703" i="8"/>
  <c r="D3702" i="9"/>
  <c r="C3705" i="8" l="1"/>
  <c r="B3704" i="8"/>
  <c r="A3705" i="9"/>
  <c r="C3704" i="9"/>
  <c r="F3704" i="9" s="1"/>
  <c r="B3704" i="9"/>
  <c r="E3703" i="9"/>
  <c r="D3703" i="9"/>
  <c r="A3706" i="9" l="1"/>
  <c r="C3705" i="9"/>
  <c r="F3705" i="9" s="1"/>
  <c r="B3705" i="9"/>
  <c r="E3704" i="9"/>
  <c r="D3704" i="9"/>
  <c r="C3706" i="8"/>
  <c r="B3705" i="8"/>
  <c r="A3707" i="9" l="1"/>
  <c r="C3706" i="9"/>
  <c r="F3706" i="9" s="1"/>
  <c r="B3706" i="9"/>
  <c r="D3705" i="9"/>
  <c r="C3707" i="8"/>
  <c r="B3706" i="8"/>
  <c r="E3705" i="9"/>
  <c r="C3708" i="8" l="1"/>
  <c r="B3707" i="8"/>
  <c r="A3708" i="9"/>
  <c r="C3707" i="9"/>
  <c r="F3707" i="9" s="1"/>
  <c r="B3707" i="9"/>
  <c r="E3706" i="9"/>
  <c r="D3706" i="9"/>
  <c r="A3709" i="9" l="1"/>
  <c r="C3708" i="9"/>
  <c r="F3708" i="9" s="1"/>
  <c r="B3708" i="9"/>
  <c r="E3707" i="9"/>
  <c r="D3707" i="9"/>
  <c r="C3709" i="8"/>
  <c r="B3708" i="8"/>
  <c r="C3710" i="8" l="1"/>
  <c r="B3709" i="8"/>
  <c r="A3710" i="9"/>
  <c r="C3709" i="9"/>
  <c r="F3709" i="9" s="1"/>
  <c r="B3709" i="9"/>
  <c r="E3708" i="9"/>
  <c r="D3708" i="9"/>
  <c r="A3711" i="9" l="1"/>
  <c r="C3710" i="9"/>
  <c r="F3710" i="9" s="1"/>
  <c r="B3710" i="9"/>
  <c r="E3709" i="9"/>
  <c r="D3709" i="9"/>
  <c r="C3711" i="8"/>
  <c r="B3710" i="8"/>
  <c r="A3712" i="9" l="1"/>
  <c r="C3711" i="9"/>
  <c r="F3711" i="9" s="1"/>
  <c r="B3711" i="9"/>
  <c r="E3710" i="9"/>
  <c r="C3712" i="8"/>
  <c r="B3711" i="8"/>
  <c r="D3710" i="9"/>
  <c r="B3712" i="8" l="1"/>
  <c r="C3713" i="8"/>
  <c r="A3713" i="9"/>
  <c r="C3712" i="9"/>
  <c r="F3712" i="9" s="1"/>
  <c r="B3712" i="9"/>
  <c r="D3711" i="9"/>
  <c r="E3711" i="9"/>
  <c r="A3714" i="9" l="1"/>
  <c r="C3713" i="9"/>
  <c r="F3713" i="9" s="1"/>
  <c r="B3713" i="9"/>
  <c r="E3712" i="9"/>
  <c r="D3712" i="9"/>
  <c r="B3713" i="8"/>
  <c r="C3714" i="8"/>
  <c r="A3715" i="9" l="1"/>
  <c r="C3714" i="9"/>
  <c r="F3714" i="9" s="1"/>
  <c r="B3714" i="9"/>
  <c r="D3713" i="9"/>
  <c r="C3715" i="8"/>
  <c r="B3714" i="8"/>
  <c r="E3713" i="9"/>
  <c r="C3716" i="8" l="1"/>
  <c r="B3715" i="8"/>
  <c r="A3716" i="9"/>
  <c r="C3715" i="9"/>
  <c r="F3715" i="9" s="1"/>
  <c r="B3715" i="9"/>
  <c r="E3714" i="9"/>
  <c r="D3714" i="9"/>
  <c r="A3717" i="9" l="1"/>
  <c r="C3716" i="9"/>
  <c r="F3716" i="9" s="1"/>
  <c r="B3716" i="9"/>
  <c r="E3715" i="9"/>
  <c r="D3715" i="9"/>
  <c r="C3717" i="8"/>
  <c r="B3716" i="8"/>
  <c r="A3718" i="9" l="1"/>
  <c r="C3717" i="9"/>
  <c r="F3717" i="9" s="1"/>
  <c r="B3717" i="9"/>
  <c r="E3716" i="9"/>
  <c r="C3718" i="8"/>
  <c r="B3717" i="8"/>
  <c r="D3716" i="9"/>
  <c r="C3719" i="8" l="1"/>
  <c r="B3718" i="8"/>
  <c r="A3719" i="9"/>
  <c r="C3718" i="9"/>
  <c r="F3718" i="9" s="1"/>
  <c r="B3718" i="9"/>
  <c r="D3717" i="9"/>
  <c r="E3717" i="9"/>
  <c r="A3720" i="9" l="1"/>
  <c r="C3719" i="9"/>
  <c r="F3719" i="9" s="1"/>
  <c r="B3719" i="9"/>
  <c r="E3718" i="9"/>
  <c r="D3718" i="9"/>
  <c r="C3720" i="8"/>
  <c r="B3719" i="8"/>
  <c r="B3720" i="8" l="1"/>
  <c r="C3721" i="8"/>
  <c r="A3721" i="9"/>
  <c r="C3720" i="9"/>
  <c r="F3720" i="9" s="1"/>
  <c r="B3720" i="9"/>
  <c r="D3719" i="9"/>
  <c r="E3719" i="9"/>
  <c r="E3720" i="9" l="1"/>
  <c r="A3722" i="9"/>
  <c r="C3721" i="9"/>
  <c r="F3721" i="9" s="1"/>
  <c r="B3721" i="9"/>
  <c r="D3720" i="9"/>
  <c r="B3721" i="8"/>
  <c r="C3722" i="8"/>
  <c r="A3723" i="9" l="1"/>
  <c r="C3722" i="9"/>
  <c r="F3722" i="9" s="1"/>
  <c r="B3722" i="9"/>
  <c r="D3721" i="9"/>
  <c r="E3721" i="9"/>
  <c r="B3722" i="8"/>
  <c r="C3723" i="8"/>
  <c r="E3722" i="9" l="1"/>
  <c r="A3724" i="9"/>
  <c r="C3723" i="9"/>
  <c r="F3723" i="9" s="1"/>
  <c r="B3723" i="9"/>
  <c r="B3723" i="8"/>
  <c r="C3724" i="8"/>
  <c r="D3722" i="9"/>
  <c r="C3725" i="8" l="1"/>
  <c r="B3724" i="8"/>
  <c r="A3725" i="9"/>
  <c r="C3724" i="9"/>
  <c r="F3724" i="9" s="1"/>
  <c r="B3724" i="9"/>
  <c r="D3723" i="9"/>
  <c r="E3723" i="9"/>
  <c r="A3726" i="9" l="1"/>
  <c r="C3725" i="9"/>
  <c r="F3725" i="9" s="1"/>
  <c r="B3725" i="9"/>
  <c r="E3724" i="9"/>
  <c r="D3724" i="9"/>
  <c r="C3726" i="8"/>
  <c r="B3725" i="8"/>
  <c r="C3727" i="8" l="1"/>
  <c r="B3726" i="8"/>
  <c r="A3727" i="9"/>
  <c r="C3726" i="9"/>
  <c r="F3726" i="9" s="1"/>
  <c r="B3726" i="9"/>
  <c r="E3725" i="9"/>
  <c r="D3725" i="9"/>
  <c r="A3728" i="9" l="1"/>
  <c r="C3727" i="9"/>
  <c r="F3727" i="9" s="1"/>
  <c r="B3727" i="9"/>
  <c r="E3726" i="9"/>
  <c r="D3726" i="9"/>
  <c r="C3728" i="8"/>
  <c r="B3727" i="8"/>
  <c r="A3729" i="9" l="1"/>
  <c r="C3728" i="9"/>
  <c r="F3728" i="9" s="1"/>
  <c r="B3728" i="9"/>
  <c r="D3727" i="9"/>
  <c r="B3728" i="8"/>
  <c r="C3729" i="8"/>
  <c r="E3727" i="9"/>
  <c r="A3730" i="9" l="1"/>
  <c r="C3729" i="9"/>
  <c r="F3729" i="9" s="1"/>
  <c r="B3729" i="9"/>
  <c r="E3728" i="9"/>
  <c r="B3729" i="8"/>
  <c r="C3730" i="8"/>
  <c r="D3728" i="9"/>
  <c r="C3731" i="8" l="1"/>
  <c r="B3730" i="8"/>
  <c r="A3731" i="9"/>
  <c r="C3730" i="9"/>
  <c r="F3730" i="9" s="1"/>
  <c r="B3730" i="9"/>
  <c r="D3729" i="9"/>
  <c r="E3729" i="9"/>
  <c r="A3732" i="9" l="1"/>
  <c r="C3731" i="9"/>
  <c r="F3731" i="9" s="1"/>
  <c r="B3731" i="9"/>
  <c r="E3730" i="9"/>
  <c r="D3730" i="9"/>
  <c r="C3732" i="8"/>
  <c r="B3731" i="8"/>
  <c r="A3733" i="9" l="1"/>
  <c r="C3732" i="9"/>
  <c r="F3732" i="9" s="1"/>
  <c r="B3732" i="9"/>
  <c r="D3731" i="9"/>
  <c r="B3732" i="8"/>
  <c r="C3733" i="8"/>
  <c r="E3731" i="9"/>
  <c r="A3734" i="9" l="1"/>
  <c r="C3733" i="9"/>
  <c r="F3733" i="9" s="1"/>
  <c r="B3733" i="9"/>
  <c r="E3732" i="9"/>
  <c r="B3733" i="8"/>
  <c r="C3734" i="8"/>
  <c r="D3732" i="9"/>
  <c r="C3735" i="8" l="1"/>
  <c r="B3734" i="8"/>
  <c r="A3735" i="9"/>
  <c r="C3734" i="9"/>
  <c r="F3734" i="9" s="1"/>
  <c r="B3734" i="9"/>
  <c r="E3733" i="9"/>
  <c r="D3733" i="9"/>
  <c r="A3736" i="9" l="1"/>
  <c r="C3735" i="9"/>
  <c r="F3735" i="9" s="1"/>
  <c r="B3735" i="9"/>
  <c r="E3734" i="9"/>
  <c r="D3734" i="9"/>
  <c r="C3736" i="8"/>
  <c r="B3735" i="8"/>
  <c r="A3737" i="9" l="1"/>
  <c r="C3736" i="9"/>
  <c r="F3736" i="9" s="1"/>
  <c r="B3736" i="9"/>
  <c r="E3735" i="9"/>
  <c r="C3737" i="8"/>
  <c r="B3736" i="8"/>
  <c r="D3735" i="9"/>
  <c r="C3738" i="8" l="1"/>
  <c r="B3737" i="8"/>
  <c r="A3738" i="9"/>
  <c r="C3737" i="9"/>
  <c r="F3737" i="9" s="1"/>
  <c r="B3737" i="9"/>
  <c r="E3736" i="9"/>
  <c r="D3736" i="9"/>
  <c r="A3739" i="9" l="1"/>
  <c r="C3738" i="9"/>
  <c r="F3738" i="9" s="1"/>
  <c r="B3738" i="9"/>
  <c r="E3737" i="9"/>
  <c r="D3737" i="9"/>
  <c r="C3739" i="8"/>
  <c r="B3738" i="8"/>
  <c r="A3740" i="9" l="1"/>
  <c r="C3739" i="9"/>
  <c r="F3739" i="9" s="1"/>
  <c r="B3739" i="9"/>
  <c r="E3738" i="9"/>
  <c r="C3740" i="8"/>
  <c r="B3739" i="8"/>
  <c r="D3738" i="9"/>
  <c r="C3741" i="8" l="1"/>
  <c r="B3740" i="8"/>
  <c r="A3741" i="9"/>
  <c r="C3740" i="9"/>
  <c r="F3740" i="9" s="1"/>
  <c r="B3740" i="9"/>
  <c r="E3739" i="9"/>
  <c r="D3739" i="9"/>
  <c r="A3742" i="9" l="1"/>
  <c r="C3741" i="9"/>
  <c r="F3741" i="9" s="1"/>
  <c r="B3741" i="9"/>
  <c r="E3740" i="9"/>
  <c r="D3740" i="9"/>
  <c r="C3742" i="8"/>
  <c r="B3741" i="8"/>
  <c r="A3743" i="9" l="1"/>
  <c r="C3742" i="9"/>
  <c r="F3742" i="9" s="1"/>
  <c r="B3742" i="9"/>
  <c r="D3741" i="9"/>
  <c r="C3743" i="8"/>
  <c r="B3742" i="8"/>
  <c r="E3741" i="9"/>
  <c r="C3744" i="8" l="1"/>
  <c r="B3743" i="8"/>
  <c r="A3744" i="9"/>
  <c r="C3743" i="9"/>
  <c r="F3743" i="9" s="1"/>
  <c r="B3743" i="9"/>
  <c r="E3742" i="9"/>
  <c r="D3742" i="9"/>
  <c r="A3745" i="9" l="1"/>
  <c r="C3744" i="9"/>
  <c r="F3744" i="9" s="1"/>
  <c r="B3744" i="9"/>
  <c r="E3743" i="9"/>
  <c r="D3743" i="9"/>
  <c r="C3745" i="8"/>
  <c r="B3744" i="8"/>
  <c r="A3746" i="9" l="1"/>
  <c r="C3745" i="9"/>
  <c r="F3745" i="9" s="1"/>
  <c r="B3745" i="9"/>
  <c r="E3744" i="9"/>
  <c r="C3746" i="8"/>
  <c r="B3745" i="8"/>
  <c r="D3744" i="9"/>
  <c r="C3747" i="8" l="1"/>
  <c r="B3746" i="8"/>
  <c r="A3747" i="9"/>
  <c r="C3746" i="9"/>
  <c r="F3746" i="9" s="1"/>
  <c r="B3746" i="9"/>
  <c r="E3745" i="9"/>
  <c r="D3745" i="9"/>
  <c r="A3748" i="9" l="1"/>
  <c r="C3747" i="9"/>
  <c r="F3747" i="9" s="1"/>
  <c r="B3747" i="9"/>
  <c r="E3746" i="9"/>
  <c r="D3746" i="9"/>
  <c r="C3748" i="8"/>
  <c r="B3747" i="8"/>
  <c r="C3749" i="8" l="1"/>
  <c r="B3748" i="8"/>
  <c r="A3749" i="9"/>
  <c r="C3748" i="9"/>
  <c r="F3748" i="9" s="1"/>
  <c r="B3748" i="9"/>
  <c r="E3747" i="9"/>
  <c r="D3747" i="9"/>
  <c r="A3750" i="9" l="1"/>
  <c r="C3749" i="9"/>
  <c r="F3749" i="9" s="1"/>
  <c r="B3749" i="9"/>
  <c r="E3748" i="9"/>
  <c r="D3748" i="9"/>
  <c r="C3750" i="8"/>
  <c r="B3749" i="8"/>
  <c r="A3751" i="9" l="1"/>
  <c r="C3750" i="9"/>
  <c r="F3750" i="9" s="1"/>
  <c r="B3750" i="9"/>
  <c r="E3749" i="9"/>
  <c r="B3750" i="8"/>
  <c r="C3751" i="8"/>
  <c r="D3749" i="9"/>
  <c r="B3751" i="8" l="1"/>
  <c r="C3752" i="8"/>
  <c r="A3752" i="9"/>
  <c r="C3751" i="9"/>
  <c r="F3751" i="9" s="1"/>
  <c r="B3751" i="9"/>
  <c r="E3750" i="9"/>
  <c r="D3750" i="9"/>
  <c r="D3751" i="9" l="1"/>
  <c r="A3753" i="9"/>
  <c r="C3752" i="9"/>
  <c r="F3752" i="9" s="1"/>
  <c r="B3752" i="9"/>
  <c r="E3751" i="9"/>
  <c r="C3753" i="8"/>
  <c r="B3752" i="8"/>
  <c r="C3754" i="8" l="1"/>
  <c r="B3753" i="8"/>
  <c r="A3754" i="9"/>
  <c r="C3753" i="9"/>
  <c r="F3753" i="9" s="1"/>
  <c r="B3753" i="9"/>
  <c r="E3752" i="9"/>
  <c r="D3752" i="9"/>
  <c r="A3755" i="9" l="1"/>
  <c r="C3754" i="9"/>
  <c r="F3754" i="9" s="1"/>
  <c r="B3754" i="9"/>
  <c r="E3753" i="9"/>
  <c r="D3753" i="9"/>
  <c r="C3755" i="8"/>
  <c r="B3754" i="8"/>
  <c r="A3756" i="9" l="1"/>
  <c r="C3755" i="9"/>
  <c r="F3755" i="9" s="1"/>
  <c r="B3755" i="9"/>
  <c r="E3754" i="9"/>
  <c r="C3756" i="8"/>
  <c r="B3755" i="8"/>
  <c r="D3754" i="9"/>
  <c r="C3757" i="8" l="1"/>
  <c r="B3756" i="8"/>
  <c r="A3757" i="9"/>
  <c r="C3756" i="9"/>
  <c r="F3756" i="9" s="1"/>
  <c r="B3756" i="9"/>
  <c r="E3755" i="9"/>
  <c r="D3755" i="9"/>
  <c r="A3758" i="9" l="1"/>
  <c r="C3757" i="9"/>
  <c r="F3757" i="9" s="1"/>
  <c r="B3757" i="9"/>
  <c r="E3756" i="9"/>
  <c r="D3756" i="9"/>
  <c r="C3758" i="8"/>
  <c r="B3757" i="8"/>
  <c r="C3759" i="8" l="1"/>
  <c r="B3758" i="8"/>
  <c r="A3759" i="9"/>
  <c r="C3758" i="9"/>
  <c r="F3758" i="9" s="1"/>
  <c r="B3758" i="9"/>
  <c r="E3757" i="9"/>
  <c r="D3757" i="9"/>
  <c r="A3760" i="9" l="1"/>
  <c r="C3759" i="9"/>
  <c r="F3759" i="9" s="1"/>
  <c r="B3759" i="9"/>
  <c r="E3758" i="9"/>
  <c r="D3758" i="9"/>
  <c r="C3760" i="8"/>
  <c r="B3759" i="8"/>
  <c r="A3761" i="9" l="1"/>
  <c r="C3760" i="9"/>
  <c r="F3760" i="9" s="1"/>
  <c r="B3760" i="9"/>
  <c r="E3759" i="9"/>
  <c r="C3761" i="8"/>
  <c r="B3760" i="8"/>
  <c r="D3759" i="9"/>
  <c r="C3762" i="8" l="1"/>
  <c r="B3761" i="8"/>
  <c r="A3762" i="9"/>
  <c r="C3761" i="9"/>
  <c r="F3761" i="9" s="1"/>
  <c r="B3761" i="9"/>
  <c r="E3760" i="9"/>
  <c r="D3760" i="9"/>
  <c r="A3763" i="9" l="1"/>
  <c r="C3762" i="9"/>
  <c r="F3762" i="9" s="1"/>
  <c r="B3762" i="9"/>
  <c r="D3761" i="9"/>
  <c r="E3761" i="9"/>
  <c r="C3763" i="8"/>
  <c r="B3762" i="8"/>
  <c r="A3764" i="9" l="1"/>
  <c r="C3763" i="9"/>
  <c r="F3763" i="9" s="1"/>
  <c r="B3763" i="9"/>
  <c r="E3762" i="9"/>
  <c r="C3764" i="8"/>
  <c r="B3763" i="8"/>
  <c r="D3762" i="9"/>
  <c r="C3765" i="8" l="1"/>
  <c r="B3764" i="8"/>
  <c r="A3765" i="9"/>
  <c r="C3764" i="9"/>
  <c r="F3764" i="9" s="1"/>
  <c r="B3764" i="9"/>
  <c r="E3763" i="9"/>
  <c r="D3763" i="9"/>
  <c r="A3766" i="9" l="1"/>
  <c r="C3765" i="9"/>
  <c r="F3765" i="9" s="1"/>
  <c r="B3765" i="9"/>
  <c r="E3764" i="9"/>
  <c r="D3764" i="9"/>
  <c r="C3766" i="8"/>
  <c r="B3765" i="8"/>
  <c r="C3767" i="8" l="1"/>
  <c r="B3766" i="8"/>
  <c r="A3767" i="9"/>
  <c r="C3766" i="9"/>
  <c r="F3766" i="9" s="1"/>
  <c r="B3766" i="9"/>
  <c r="E3765" i="9"/>
  <c r="D3765" i="9"/>
  <c r="A3768" i="9" l="1"/>
  <c r="C3767" i="9"/>
  <c r="F3767" i="9" s="1"/>
  <c r="B3767" i="9"/>
  <c r="E3766" i="9"/>
  <c r="D3766" i="9"/>
  <c r="C3768" i="8"/>
  <c r="B3767" i="8"/>
  <c r="C3769" i="8" l="1"/>
  <c r="B3768" i="8"/>
  <c r="A3769" i="9"/>
  <c r="C3768" i="9"/>
  <c r="F3768" i="9" s="1"/>
  <c r="B3768" i="9"/>
  <c r="E3767" i="9"/>
  <c r="D3767" i="9"/>
  <c r="A3770" i="9" l="1"/>
  <c r="C3769" i="9"/>
  <c r="F3769" i="9" s="1"/>
  <c r="B3769" i="9"/>
  <c r="E3768" i="9"/>
  <c r="D3768" i="9"/>
  <c r="C3770" i="8"/>
  <c r="B3769" i="8"/>
  <c r="A3771" i="9" l="1"/>
  <c r="C3770" i="9"/>
  <c r="F3770" i="9" s="1"/>
  <c r="B3770" i="9"/>
  <c r="D3769" i="9"/>
  <c r="B3770" i="8"/>
  <c r="C3771" i="8"/>
  <c r="E3769" i="9"/>
  <c r="A3772" i="9" l="1"/>
  <c r="C3771" i="9"/>
  <c r="F3771" i="9" s="1"/>
  <c r="B3771" i="9"/>
  <c r="E3770" i="9"/>
  <c r="B3771" i="8"/>
  <c r="C3772" i="8"/>
  <c r="D3770" i="9"/>
  <c r="B3772" i="8" l="1"/>
  <c r="C3773" i="8"/>
  <c r="A3773" i="9"/>
  <c r="C3772" i="9"/>
  <c r="F3772" i="9" s="1"/>
  <c r="B3772" i="9"/>
  <c r="D3771" i="9"/>
  <c r="E3771" i="9"/>
  <c r="E3772" i="9" l="1"/>
  <c r="A3774" i="9"/>
  <c r="C3773" i="9"/>
  <c r="F3773" i="9" s="1"/>
  <c r="B3773" i="9"/>
  <c r="D3772" i="9"/>
  <c r="B3773" i="8"/>
  <c r="C3774" i="8"/>
  <c r="A3775" i="9" l="1"/>
  <c r="C3774" i="9"/>
  <c r="F3774" i="9" s="1"/>
  <c r="B3774" i="9"/>
  <c r="D3773" i="9"/>
  <c r="E3773" i="9"/>
  <c r="C3775" i="8"/>
  <c r="B3774" i="8"/>
  <c r="A3776" i="9" l="1"/>
  <c r="C3775" i="9"/>
  <c r="F3775" i="9" s="1"/>
  <c r="B3775" i="9"/>
  <c r="E3774" i="9"/>
  <c r="C3776" i="8"/>
  <c r="B3775" i="8"/>
  <c r="D3774" i="9"/>
  <c r="C3777" i="8" l="1"/>
  <c r="B3776" i="8"/>
  <c r="A3777" i="9"/>
  <c r="C3776" i="9"/>
  <c r="F3776" i="9" s="1"/>
  <c r="B3776" i="9"/>
  <c r="E3775" i="9"/>
  <c r="D3775" i="9"/>
  <c r="A3778" i="9" l="1"/>
  <c r="C3777" i="9"/>
  <c r="F3777" i="9" s="1"/>
  <c r="B3777" i="9"/>
  <c r="E3776" i="9"/>
  <c r="D3776" i="9"/>
  <c r="C3778" i="8"/>
  <c r="B3777" i="8"/>
  <c r="C3779" i="8" l="1"/>
  <c r="B3778" i="8"/>
  <c r="A3779" i="9"/>
  <c r="C3778" i="9"/>
  <c r="F3778" i="9" s="1"/>
  <c r="B3778" i="9"/>
  <c r="E3777" i="9"/>
  <c r="D3777" i="9"/>
  <c r="E3778" i="9" l="1"/>
  <c r="A3780" i="9"/>
  <c r="C3779" i="9"/>
  <c r="F3779" i="9" s="1"/>
  <c r="B3779" i="9"/>
  <c r="D3778" i="9"/>
  <c r="C3780" i="8"/>
  <c r="B3779" i="8"/>
  <c r="C3781" i="8" l="1"/>
  <c r="B3780" i="8"/>
  <c r="A3781" i="9"/>
  <c r="C3780" i="9"/>
  <c r="F3780" i="9" s="1"/>
  <c r="B3780" i="9"/>
  <c r="D3779" i="9"/>
  <c r="E3779" i="9"/>
  <c r="A3782" i="9" l="1"/>
  <c r="C3781" i="9"/>
  <c r="F3781" i="9" s="1"/>
  <c r="B3781" i="9"/>
  <c r="E3780" i="9"/>
  <c r="D3780" i="9"/>
  <c r="C3782" i="8"/>
  <c r="B3781" i="8"/>
  <c r="A3783" i="9" l="1"/>
  <c r="C3782" i="9"/>
  <c r="F3782" i="9" s="1"/>
  <c r="B3782" i="9"/>
  <c r="E3781" i="9"/>
  <c r="C3783" i="8"/>
  <c r="B3782" i="8"/>
  <c r="D3781" i="9"/>
  <c r="C3784" i="8" l="1"/>
  <c r="B3783" i="8"/>
  <c r="A3784" i="9"/>
  <c r="C3783" i="9"/>
  <c r="F3783" i="9" s="1"/>
  <c r="B3783" i="9"/>
  <c r="E3782" i="9"/>
  <c r="D3782" i="9"/>
  <c r="A3785" i="9" l="1"/>
  <c r="C3784" i="9"/>
  <c r="F3784" i="9" s="1"/>
  <c r="B3784" i="9"/>
  <c r="D3783" i="9"/>
  <c r="E3783" i="9"/>
  <c r="B3784" i="8"/>
  <c r="C3785" i="8"/>
  <c r="A3786" i="9" l="1"/>
  <c r="C3785" i="9"/>
  <c r="F3785" i="9" s="1"/>
  <c r="B3785" i="9"/>
  <c r="E3784" i="9"/>
  <c r="B3785" i="8"/>
  <c r="C3786" i="8"/>
  <c r="D3784" i="9"/>
  <c r="B3786" i="8" l="1"/>
  <c r="C3787" i="8"/>
  <c r="A3787" i="9"/>
  <c r="C3786" i="9"/>
  <c r="F3786" i="9" s="1"/>
  <c r="B3786" i="9"/>
  <c r="D3785" i="9"/>
  <c r="E3785" i="9"/>
  <c r="A3788" i="9" l="1"/>
  <c r="C3787" i="9"/>
  <c r="F3787" i="9" s="1"/>
  <c r="B3787" i="9"/>
  <c r="E3786" i="9"/>
  <c r="D3786" i="9"/>
  <c r="B3787" i="8"/>
  <c r="C3788" i="8"/>
  <c r="A3789" i="9" l="1"/>
  <c r="C3788" i="9"/>
  <c r="F3788" i="9" s="1"/>
  <c r="B3788" i="9"/>
  <c r="D3787" i="9"/>
  <c r="B3788" i="8"/>
  <c r="C3789" i="8"/>
  <c r="E3787" i="9"/>
  <c r="B3789" i="8" l="1"/>
  <c r="C3790" i="8"/>
  <c r="A3790" i="9"/>
  <c r="C3789" i="9"/>
  <c r="F3789" i="9" s="1"/>
  <c r="B3789" i="9"/>
  <c r="E3788" i="9"/>
  <c r="D3788" i="9"/>
  <c r="A3791" i="9" l="1"/>
  <c r="C3790" i="9"/>
  <c r="F3790" i="9" s="1"/>
  <c r="B3790" i="9"/>
  <c r="D3789" i="9"/>
  <c r="E3789" i="9"/>
  <c r="C3791" i="8"/>
  <c r="B3790" i="8"/>
  <c r="A3792" i="9" l="1"/>
  <c r="C3791" i="9"/>
  <c r="F3791" i="9" s="1"/>
  <c r="B3791" i="9"/>
  <c r="E3790" i="9"/>
  <c r="C3792" i="8"/>
  <c r="B3791" i="8"/>
  <c r="D3790" i="9"/>
  <c r="C3793" i="8" l="1"/>
  <c r="B3792" i="8"/>
  <c r="A3793" i="9"/>
  <c r="C3792" i="9"/>
  <c r="F3792" i="9" s="1"/>
  <c r="B3792" i="9"/>
  <c r="E3791" i="9"/>
  <c r="D3791" i="9"/>
  <c r="A3794" i="9" l="1"/>
  <c r="C3793" i="9"/>
  <c r="F3793" i="9" s="1"/>
  <c r="B3793" i="9"/>
  <c r="E3792" i="9"/>
  <c r="D3792" i="9"/>
  <c r="C3794" i="8"/>
  <c r="B3793" i="8"/>
  <c r="C3795" i="8" l="1"/>
  <c r="B3794" i="8"/>
  <c r="A3795" i="9"/>
  <c r="C3794" i="9"/>
  <c r="F3794" i="9" s="1"/>
  <c r="B3794" i="9"/>
  <c r="D3793" i="9"/>
  <c r="E3793" i="9"/>
  <c r="E3794" i="9" l="1"/>
  <c r="A3796" i="9"/>
  <c r="C3795" i="9"/>
  <c r="F3795" i="9" s="1"/>
  <c r="B3795" i="9"/>
  <c r="D3794" i="9"/>
  <c r="C3796" i="8"/>
  <c r="B3795" i="8"/>
  <c r="C3797" i="8" l="1"/>
  <c r="B3796" i="8"/>
  <c r="A3797" i="9"/>
  <c r="C3796" i="9"/>
  <c r="F3796" i="9" s="1"/>
  <c r="B3796" i="9"/>
  <c r="E3795" i="9"/>
  <c r="D3795" i="9"/>
  <c r="E3796" i="9" l="1"/>
  <c r="A3798" i="9"/>
  <c r="C3797" i="9"/>
  <c r="F3797" i="9" s="1"/>
  <c r="B3797" i="9"/>
  <c r="D3796" i="9"/>
  <c r="C3798" i="8"/>
  <c r="B3797" i="8"/>
  <c r="C3799" i="8" l="1"/>
  <c r="B3798" i="8"/>
  <c r="A3799" i="9"/>
  <c r="C3798" i="9"/>
  <c r="F3798" i="9" s="1"/>
  <c r="B3798" i="9"/>
  <c r="E3797" i="9"/>
  <c r="D3797" i="9"/>
  <c r="E3798" i="9" l="1"/>
  <c r="A3800" i="9"/>
  <c r="C3799" i="9"/>
  <c r="F3799" i="9" s="1"/>
  <c r="B3799" i="9"/>
  <c r="D3798" i="9"/>
  <c r="C3800" i="8"/>
  <c r="B3799" i="8"/>
  <c r="C3801" i="8" l="1"/>
  <c r="B3800" i="8"/>
  <c r="D3799" i="9"/>
  <c r="A3801" i="9"/>
  <c r="C3800" i="9"/>
  <c r="F3800" i="9" s="1"/>
  <c r="B3800" i="9"/>
  <c r="E3799" i="9"/>
  <c r="A3802" i="9" l="1"/>
  <c r="C3801" i="9"/>
  <c r="F3801" i="9" s="1"/>
  <c r="B3801" i="9"/>
  <c r="E3800" i="9"/>
  <c r="D3800" i="9"/>
  <c r="C3802" i="8"/>
  <c r="B3801" i="8"/>
  <c r="A3803" i="9" l="1"/>
  <c r="C3802" i="9"/>
  <c r="F3802" i="9" s="1"/>
  <c r="B3802" i="9"/>
  <c r="E3801" i="9"/>
  <c r="C3803" i="8"/>
  <c r="B3802" i="8"/>
  <c r="D3801" i="9"/>
  <c r="C3804" i="8" l="1"/>
  <c r="B3803" i="8"/>
  <c r="A3804" i="9"/>
  <c r="C3803" i="9"/>
  <c r="F3803" i="9" s="1"/>
  <c r="B3803" i="9"/>
  <c r="E3802" i="9"/>
  <c r="D3802" i="9"/>
  <c r="E3803" i="9" l="1"/>
  <c r="A3805" i="9"/>
  <c r="C3804" i="9"/>
  <c r="F3804" i="9" s="1"/>
  <c r="B3804" i="9"/>
  <c r="D3803" i="9"/>
  <c r="C3805" i="8"/>
  <c r="B3804" i="8"/>
  <c r="C3806" i="8" l="1"/>
  <c r="B3805" i="8"/>
  <c r="A3806" i="9"/>
  <c r="C3805" i="9"/>
  <c r="F3805" i="9" s="1"/>
  <c r="B3805" i="9"/>
  <c r="E3804" i="9"/>
  <c r="D3804" i="9"/>
  <c r="A3807" i="9" l="1"/>
  <c r="C3806" i="9"/>
  <c r="F3806" i="9" s="1"/>
  <c r="B3806" i="9"/>
  <c r="D3805" i="9"/>
  <c r="E3805" i="9"/>
  <c r="C3807" i="8"/>
  <c r="B3806" i="8"/>
  <c r="A3808" i="9" l="1"/>
  <c r="C3807" i="9"/>
  <c r="F3807" i="9" s="1"/>
  <c r="B3807" i="9"/>
  <c r="E3806" i="9"/>
  <c r="C3808" i="8"/>
  <c r="B3807" i="8"/>
  <c r="D3806" i="9"/>
  <c r="B3808" i="8" l="1"/>
  <c r="C3809" i="8"/>
  <c r="A3809" i="9"/>
  <c r="C3808" i="9"/>
  <c r="F3808" i="9" s="1"/>
  <c r="B3808" i="9"/>
  <c r="E3807" i="9"/>
  <c r="D3807" i="9"/>
  <c r="A3810" i="9" l="1"/>
  <c r="C3809" i="9"/>
  <c r="F3809" i="9" s="1"/>
  <c r="B3809" i="9"/>
  <c r="E3808" i="9"/>
  <c r="D3808" i="9"/>
  <c r="B3809" i="8"/>
  <c r="C3810" i="8"/>
  <c r="A3811" i="9" l="1"/>
  <c r="C3810" i="9"/>
  <c r="F3810" i="9" s="1"/>
  <c r="B3810" i="9"/>
  <c r="D3809" i="9"/>
  <c r="B3810" i="8"/>
  <c r="C3811" i="8"/>
  <c r="E3809" i="9"/>
  <c r="B3811" i="8" l="1"/>
  <c r="C3812" i="8"/>
  <c r="A3812" i="9"/>
  <c r="C3811" i="9"/>
  <c r="F3811" i="9" s="1"/>
  <c r="B3811" i="9"/>
  <c r="E3810" i="9"/>
  <c r="D3810" i="9"/>
  <c r="A3813" i="9" l="1"/>
  <c r="C3812" i="9"/>
  <c r="F3812" i="9" s="1"/>
  <c r="B3812" i="9"/>
  <c r="D3811" i="9"/>
  <c r="E3811" i="9"/>
  <c r="C3813" i="8"/>
  <c r="B3812" i="8"/>
  <c r="A3814" i="9" l="1"/>
  <c r="C3813" i="9"/>
  <c r="F3813" i="9" s="1"/>
  <c r="B3813" i="9"/>
  <c r="E3812" i="9"/>
  <c r="C3814" i="8"/>
  <c r="B3813" i="8"/>
  <c r="D3812" i="9"/>
  <c r="C3815" i="8" l="1"/>
  <c r="B3814" i="8"/>
  <c r="A3815" i="9"/>
  <c r="C3814" i="9"/>
  <c r="F3814" i="9" s="1"/>
  <c r="B3814" i="9"/>
  <c r="E3813" i="9"/>
  <c r="D3813" i="9"/>
  <c r="E3814" i="9" l="1"/>
  <c r="A3816" i="9"/>
  <c r="C3815" i="9"/>
  <c r="F3815" i="9" s="1"/>
  <c r="B3815" i="9"/>
  <c r="D3814" i="9"/>
  <c r="C3816" i="8"/>
  <c r="B3815" i="8"/>
  <c r="C3817" i="8" l="1"/>
  <c r="B3816" i="8"/>
  <c r="A3817" i="9"/>
  <c r="C3816" i="9"/>
  <c r="F3816" i="9" s="1"/>
  <c r="B3816" i="9"/>
  <c r="E3815" i="9"/>
  <c r="D3815" i="9"/>
  <c r="E3816" i="9" l="1"/>
  <c r="A3818" i="9"/>
  <c r="C3817" i="9"/>
  <c r="F3817" i="9" s="1"/>
  <c r="B3817" i="9"/>
  <c r="D3816" i="9"/>
  <c r="C3818" i="8"/>
  <c r="B3817" i="8"/>
  <c r="C3819" i="8" l="1"/>
  <c r="B3818" i="8"/>
  <c r="A3819" i="9"/>
  <c r="C3818" i="9"/>
  <c r="F3818" i="9" s="1"/>
  <c r="B3818" i="9"/>
  <c r="D3817" i="9"/>
  <c r="E3817" i="9"/>
  <c r="E3818" i="9" l="1"/>
  <c r="A3820" i="9"/>
  <c r="C3819" i="9"/>
  <c r="F3819" i="9" s="1"/>
  <c r="B3819" i="9"/>
  <c r="D3818" i="9"/>
  <c r="C3820" i="8"/>
  <c r="B3819" i="8"/>
  <c r="C3821" i="8" l="1"/>
  <c r="B3820" i="8"/>
  <c r="A3821" i="9"/>
  <c r="C3820" i="9"/>
  <c r="F3820" i="9" s="1"/>
  <c r="B3820" i="9"/>
  <c r="D3819" i="9"/>
  <c r="E3819" i="9"/>
  <c r="A3822" i="9" l="1"/>
  <c r="C3821" i="9"/>
  <c r="F3821" i="9" s="1"/>
  <c r="B3821" i="9"/>
  <c r="E3820" i="9"/>
  <c r="D3820" i="9"/>
  <c r="C3822" i="8"/>
  <c r="B3821" i="8"/>
  <c r="A3823" i="9" l="1"/>
  <c r="C3822" i="9"/>
  <c r="F3822" i="9" s="1"/>
  <c r="B3822" i="9"/>
  <c r="E3821" i="9"/>
  <c r="C3823" i="8"/>
  <c r="B3822" i="8"/>
  <c r="D3821" i="9"/>
  <c r="C3824" i="8" l="1"/>
  <c r="B3823" i="8"/>
  <c r="A3824" i="9"/>
  <c r="C3823" i="9"/>
  <c r="F3823" i="9" s="1"/>
  <c r="B3823" i="9"/>
  <c r="E3822" i="9"/>
  <c r="D3822" i="9"/>
  <c r="A3825" i="9" l="1"/>
  <c r="C3824" i="9"/>
  <c r="F3824" i="9" s="1"/>
  <c r="B3824" i="9"/>
  <c r="E3823" i="9"/>
  <c r="D3823" i="9"/>
  <c r="C3825" i="8"/>
  <c r="B3824" i="8"/>
  <c r="A3826" i="9" l="1"/>
  <c r="C3825" i="9"/>
  <c r="F3825" i="9" s="1"/>
  <c r="B3825" i="9"/>
  <c r="E3824" i="9"/>
  <c r="C3826" i="8"/>
  <c r="B3825" i="8"/>
  <c r="D3824" i="9"/>
  <c r="C3827" i="8" l="1"/>
  <c r="B3826" i="8"/>
  <c r="A3827" i="9"/>
  <c r="C3826" i="9"/>
  <c r="F3826" i="9" s="1"/>
  <c r="B3826" i="9"/>
  <c r="E3825" i="9"/>
  <c r="D3825" i="9"/>
  <c r="E3826" i="9" l="1"/>
  <c r="A3828" i="9"/>
  <c r="C3827" i="9"/>
  <c r="F3827" i="9" s="1"/>
  <c r="B3827" i="9"/>
  <c r="D3826" i="9"/>
  <c r="C3828" i="8"/>
  <c r="B3827" i="8"/>
  <c r="C3829" i="8" l="1"/>
  <c r="B3828" i="8"/>
  <c r="A3829" i="9"/>
  <c r="C3828" i="9"/>
  <c r="F3828" i="9" s="1"/>
  <c r="B3828" i="9"/>
  <c r="E3827" i="9"/>
  <c r="D3827" i="9"/>
  <c r="A3830" i="9" l="1"/>
  <c r="C3829" i="9"/>
  <c r="F3829" i="9" s="1"/>
  <c r="B3829" i="9"/>
  <c r="E3828" i="9"/>
  <c r="D3828" i="9"/>
  <c r="C3830" i="8"/>
  <c r="B3829" i="8"/>
  <c r="C3831" i="8" l="1"/>
  <c r="B3830" i="8"/>
  <c r="A3831" i="9"/>
  <c r="C3830" i="9"/>
  <c r="F3830" i="9" s="1"/>
  <c r="B3830" i="9"/>
  <c r="E3829" i="9"/>
  <c r="D3829" i="9"/>
  <c r="E3830" i="9" l="1"/>
  <c r="A3832" i="9"/>
  <c r="C3831" i="9"/>
  <c r="F3831" i="9" s="1"/>
  <c r="B3831" i="9"/>
  <c r="D3830" i="9"/>
  <c r="C3832" i="8"/>
  <c r="B3831" i="8"/>
  <c r="C3833" i="8" l="1"/>
  <c r="B3832" i="8"/>
  <c r="A3833" i="9"/>
  <c r="C3832" i="9"/>
  <c r="F3832" i="9" s="1"/>
  <c r="B3832" i="9"/>
  <c r="D3831" i="9"/>
  <c r="E3831" i="9"/>
  <c r="E3832" i="9" l="1"/>
  <c r="A3834" i="9"/>
  <c r="C3833" i="9"/>
  <c r="F3833" i="9" s="1"/>
  <c r="B3833" i="9"/>
  <c r="D3832" i="9"/>
  <c r="C3834" i="8"/>
  <c r="B3833" i="8"/>
  <c r="C3835" i="8" l="1"/>
  <c r="B3834" i="8"/>
  <c r="A3835" i="9"/>
  <c r="C3834" i="9"/>
  <c r="F3834" i="9" s="1"/>
  <c r="B3834" i="9"/>
  <c r="E3833" i="9"/>
  <c r="D3833" i="9"/>
  <c r="D3834" i="9" l="1"/>
  <c r="A3836" i="9"/>
  <c r="C3835" i="9"/>
  <c r="F3835" i="9" s="1"/>
  <c r="B3835" i="9"/>
  <c r="E3834" i="9"/>
  <c r="C3836" i="8"/>
  <c r="B3835" i="8"/>
  <c r="C3837" i="8" l="1"/>
  <c r="B3836" i="8"/>
  <c r="A3837" i="9"/>
  <c r="C3836" i="9"/>
  <c r="F3836" i="9" s="1"/>
  <c r="B3836" i="9"/>
  <c r="E3835" i="9"/>
  <c r="D3835" i="9"/>
  <c r="E3836" i="9" l="1"/>
  <c r="A3838" i="9"/>
  <c r="C3837" i="9"/>
  <c r="F3837" i="9" s="1"/>
  <c r="B3837" i="9"/>
  <c r="D3836" i="9"/>
  <c r="C3838" i="8"/>
  <c r="B3837" i="8"/>
  <c r="C3839" i="8" l="1"/>
  <c r="B3838" i="8"/>
  <c r="A3839" i="9"/>
  <c r="C3838" i="9"/>
  <c r="F3838" i="9" s="1"/>
  <c r="B3838" i="9"/>
  <c r="D3837" i="9"/>
  <c r="E3837" i="9"/>
  <c r="E3838" i="9" l="1"/>
  <c r="A3840" i="9"/>
  <c r="C3839" i="9"/>
  <c r="F3839" i="9" s="1"/>
  <c r="B3839" i="9"/>
  <c r="D3838" i="9"/>
  <c r="C3840" i="8"/>
  <c r="B3839" i="8"/>
  <c r="C3841" i="8" l="1"/>
  <c r="B3840" i="8"/>
  <c r="A3841" i="9"/>
  <c r="C3840" i="9"/>
  <c r="F3840" i="9" s="1"/>
  <c r="B3840" i="9"/>
  <c r="E3839" i="9"/>
  <c r="D3839" i="9"/>
  <c r="D3840" i="9" l="1"/>
  <c r="A3842" i="9"/>
  <c r="C3841" i="9"/>
  <c r="F3841" i="9" s="1"/>
  <c r="B3841" i="9"/>
  <c r="E3840" i="9"/>
  <c r="C3842" i="8"/>
  <c r="B3841" i="8"/>
  <c r="C3843" i="8" l="1"/>
  <c r="B3842" i="8"/>
  <c r="A3843" i="9"/>
  <c r="C3842" i="9"/>
  <c r="F3842" i="9" s="1"/>
  <c r="B3842" i="9"/>
  <c r="E3841" i="9"/>
  <c r="D3841" i="9"/>
  <c r="E3842" i="9" l="1"/>
  <c r="A3844" i="9"/>
  <c r="C3843" i="9"/>
  <c r="F3843" i="9" s="1"/>
  <c r="B3843" i="9"/>
  <c r="D3842" i="9"/>
  <c r="C3844" i="8"/>
  <c r="B3843" i="8"/>
  <c r="C3845" i="8" l="1"/>
  <c r="B3844" i="8"/>
  <c r="A3845" i="9"/>
  <c r="C3844" i="9"/>
  <c r="F3844" i="9" s="1"/>
  <c r="B3844" i="9"/>
  <c r="D3843" i="9"/>
  <c r="E3843" i="9"/>
  <c r="E3844" i="9" l="1"/>
  <c r="A3846" i="9"/>
  <c r="C3845" i="9"/>
  <c r="F3845" i="9" s="1"/>
  <c r="B3845" i="9"/>
  <c r="D3844" i="9"/>
  <c r="C3846" i="8"/>
  <c r="B3845" i="8"/>
  <c r="C3847" i="8" l="1"/>
  <c r="B3846" i="8"/>
  <c r="A3847" i="9"/>
  <c r="C3846" i="9"/>
  <c r="F3846" i="9" s="1"/>
  <c r="B3846" i="9"/>
  <c r="D3845" i="9"/>
  <c r="E3845" i="9"/>
  <c r="E3846" i="9" l="1"/>
  <c r="A3848" i="9"/>
  <c r="C3847" i="9"/>
  <c r="F3847" i="9" s="1"/>
  <c r="B3847" i="9"/>
  <c r="D3846" i="9"/>
  <c r="C3848" i="8"/>
  <c r="B3847" i="8"/>
  <c r="C3849" i="8" l="1"/>
  <c r="B3848" i="8"/>
  <c r="A3849" i="9"/>
  <c r="C3848" i="9"/>
  <c r="F3848" i="9" s="1"/>
  <c r="B3848" i="9"/>
  <c r="E3847" i="9"/>
  <c r="D3847" i="9"/>
  <c r="E3848" i="9" l="1"/>
  <c r="A3850" i="9"/>
  <c r="C3849" i="9"/>
  <c r="F3849" i="9" s="1"/>
  <c r="B3849" i="9"/>
  <c r="D3848" i="9"/>
  <c r="C3850" i="8"/>
  <c r="B3849" i="8"/>
  <c r="C3851" i="8" l="1"/>
  <c r="B3850" i="8"/>
  <c r="A3851" i="9"/>
  <c r="C3850" i="9"/>
  <c r="F3850" i="9" s="1"/>
  <c r="B3850" i="9"/>
  <c r="E3849" i="9"/>
  <c r="D3849" i="9"/>
  <c r="E3850" i="9" l="1"/>
  <c r="A3852" i="9"/>
  <c r="C3851" i="9"/>
  <c r="F3851" i="9" s="1"/>
  <c r="B3851" i="9"/>
  <c r="D3850" i="9"/>
  <c r="C3852" i="8"/>
  <c r="B3851" i="8"/>
  <c r="C3853" i="8" l="1"/>
  <c r="B3852" i="8"/>
  <c r="A3853" i="9"/>
  <c r="C3852" i="9"/>
  <c r="F3852" i="9" s="1"/>
  <c r="B3852" i="9"/>
  <c r="D3851" i="9"/>
  <c r="E3851" i="9"/>
  <c r="A3854" i="9" l="1"/>
  <c r="C3853" i="9"/>
  <c r="F3853" i="9" s="1"/>
  <c r="B3853" i="9"/>
  <c r="E3852" i="9"/>
  <c r="D3852" i="9"/>
  <c r="C3854" i="8"/>
  <c r="B3853" i="8"/>
  <c r="A3855" i="9" l="1"/>
  <c r="C3854" i="9"/>
  <c r="F3854" i="9" s="1"/>
  <c r="B3854" i="9"/>
  <c r="E3853" i="9"/>
  <c r="C3855" i="8"/>
  <c r="B3854" i="8"/>
  <c r="D3853" i="9"/>
  <c r="C3856" i="8" l="1"/>
  <c r="B3855" i="8"/>
  <c r="A3856" i="9"/>
  <c r="C3855" i="9"/>
  <c r="F3855" i="9" s="1"/>
  <c r="B3855" i="9"/>
  <c r="E3854" i="9"/>
  <c r="D3854" i="9"/>
  <c r="A3857" i="9" l="1"/>
  <c r="C3856" i="9"/>
  <c r="F3856" i="9" s="1"/>
  <c r="B3856" i="9"/>
  <c r="E3855" i="9"/>
  <c r="D3855" i="9"/>
  <c r="C3857" i="8"/>
  <c r="B3856" i="8"/>
  <c r="C3858" i="8" l="1"/>
  <c r="B3857" i="8"/>
  <c r="A3858" i="9"/>
  <c r="C3857" i="9"/>
  <c r="F3857" i="9" s="1"/>
  <c r="B3857" i="9"/>
  <c r="E3856" i="9"/>
  <c r="D3856" i="9"/>
  <c r="A3859" i="9" l="1"/>
  <c r="C3858" i="9"/>
  <c r="F3858" i="9" s="1"/>
  <c r="B3858" i="9"/>
  <c r="E3857" i="9"/>
  <c r="D3857" i="9"/>
  <c r="C3859" i="8"/>
  <c r="B3858" i="8"/>
  <c r="A3860" i="9" l="1"/>
  <c r="C3859" i="9"/>
  <c r="F3859" i="9" s="1"/>
  <c r="B3859" i="9"/>
  <c r="E3858" i="9"/>
  <c r="C3860" i="8"/>
  <c r="B3859" i="8"/>
  <c r="D3858" i="9"/>
  <c r="C3861" i="8" l="1"/>
  <c r="B3860" i="8"/>
  <c r="A3861" i="9"/>
  <c r="C3860" i="9"/>
  <c r="F3860" i="9" s="1"/>
  <c r="B3860" i="9"/>
  <c r="E3859" i="9"/>
  <c r="D3859" i="9"/>
  <c r="A3862" i="9" l="1"/>
  <c r="C3861" i="9"/>
  <c r="F3861" i="9" s="1"/>
  <c r="B3861" i="9"/>
  <c r="E3860" i="9"/>
  <c r="D3860" i="9"/>
  <c r="C3862" i="8"/>
  <c r="B3861" i="8"/>
  <c r="B3862" i="8" l="1"/>
  <c r="C3863" i="8"/>
  <c r="A3863" i="9"/>
  <c r="C3862" i="9"/>
  <c r="F3862" i="9" s="1"/>
  <c r="B3862" i="9"/>
  <c r="E3861" i="9"/>
  <c r="D3861" i="9"/>
  <c r="D3862" i="9" l="1"/>
  <c r="A3864" i="9"/>
  <c r="C3863" i="9"/>
  <c r="F3863" i="9" s="1"/>
  <c r="B3863" i="9"/>
  <c r="E3862" i="9"/>
  <c r="B3863" i="8"/>
  <c r="C3864" i="8"/>
  <c r="C3865" i="8" l="1"/>
  <c r="B3864" i="8"/>
  <c r="E3863" i="9"/>
  <c r="A3865" i="9"/>
  <c r="C3864" i="9"/>
  <c r="F3864" i="9" s="1"/>
  <c r="B3864" i="9"/>
  <c r="D3863" i="9"/>
  <c r="A3866" i="9" l="1"/>
  <c r="C3865" i="9"/>
  <c r="F3865" i="9" s="1"/>
  <c r="B3865" i="9"/>
  <c r="E3864" i="9"/>
  <c r="D3864" i="9"/>
  <c r="C3866" i="8"/>
  <c r="B3865" i="8"/>
  <c r="C3867" i="8" l="1"/>
  <c r="B3866" i="8"/>
  <c r="A3867" i="9"/>
  <c r="C3866" i="9"/>
  <c r="F3866" i="9" s="1"/>
  <c r="B3866" i="9"/>
  <c r="E3865" i="9"/>
  <c r="D3865" i="9"/>
  <c r="A3868" i="9" l="1"/>
  <c r="C3867" i="9"/>
  <c r="F3867" i="9" s="1"/>
  <c r="B3867" i="9"/>
  <c r="E3866" i="9"/>
  <c r="D3866" i="9"/>
  <c r="C3868" i="8"/>
  <c r="B3867" i="8"/>
  <c r="A3869" i="9" l="1"/>
  <c r="C3868" i="9"/>
  <c r="F3868" i="9" s="1"/>
  <c r="B3868" i="9"/>
  <c r="E3867" i="9"/>
  <c r="C3869" i="8"/>
  <c r="B3868" i="8"/>
  <c r="D3867" i="9"/>
  <c r="C3870" i="8" l="1"/>
  <c r="B3869" i="8"/>
  <c r="A3870" i="9"/>
  <c r="C3869" i="9"/>
  <c r="F3869" i="9" s="1"/>
  <c r="B3869" i="9"/>
  <c r="E3868" i="9"/>
  <c r="D3868" i="9"/>
  <c r="A3871" i="9" l="1"/>
  <c r="C3870" i="9"/>
  <c r="F3870" i="9" s="1"/>
  <c r="B3870" i="9"/>
  <c r="D3869" i="9"/>
  <c r="E3869" i="9"/>
  <c r="B3870" i="8"/>
  <c r="C3871" i="8"/>
  <c r="A3872" i="9" l="1"/>
  <c r="C3871" i="9"/>
  <c r="F3871" i="9" s="1"/>
  <c r="B3871" i="9"/>
  <c r="E3870" i="9"/>
  <c r="B3871" i="8"/>
  <c r="C3872" i="8"/>
  <c r="D3870" i="9"/>
  <c r="B3872" i="8" l="1"/>
  <c r="C3873" i="8"/>
  <c r="A3873" i="9"/>
  <c r="C3872" i="9"/>
  <c r="F3872" i="9" s="1"/>
  <c r="B3872" i="9"/>
  <c r="D3871" i="9"/>
  <c r="E3871" i="9"/>
  <c r="A3874" i="9" l="1"/>
  <c r="C3873" i="9"/>
  <c r="F3873" i="9" s="1"/>
  <c r="B3873" i="9"/>
  <c r="D3872" i="9"/>
  <c r="E3872" i="9"/>
  <c r="B3873" i="8"/>
  <c r="C3874" i="8"/>
  <c r="A3875" i="9" l="1"/>
  <c r="C3874" i="9"/>
  <c r="F3874" i="9" s="1"/>
  <c r="B3874" i="9"/>
  <c r="E3873" i="9"/>
  <c r="B3874" i="8"/>
  <c r="C3875" i="8"/>
  <c r="D3873" i="9"/>
  <c r="B3875" i="8" l="1"/>
  <c r="C3876" i="8"/>
  <c r="A3876" i="9"/>
  <c r="C3875" i="9"/>
  <c r="F3875" i="9" s="1"/>
  <c r="B3875" i="9"/>
  <c r="E3874" i="9"/>
  <c r="D3874" i="9"/>
  <c r="A3877" i="9" l="1"/>
  <c r="C3876" i="9"/>
  <c r="F3876" i="9" s="1"/>
  <c r="B3876" i="9"/>
  <c r="D3875" i="9"/>
  <c r="E3875" i="9"/>
  <c r="C3877" i="8"/>
  <c r="B3876" i="8"/>
  <c r="C3878" i="8" l="1"/>
  <c r="B3877" i="8"/>
  <c r="A3878" i="9"/>
  <c r="C3877" i="9"/>
  <c r="F3877" i="9" s="1"/>
  <c r="B3877" i="9"/>
  <c r="E3876" i="9"/>
  <c r="D3876" i="9"/>
  <c r="A3879" i="9" l="1"/>
  <c r="C3878" i="9"/>
  <c r="F3878" i="9" s="1"/>
  <c r="B3878" i="9"/>
  <c r="E3877" i="9"/>
  <c r="D3877" i="9"/>
  <c r="B3878" i="8"/>
  <c r="C3879" i="8"/>
  <c r="A3880" i="9" l="1"/>
  <c r="C3879" i="9"/>
  <c r="F3879" i="9" s="1"/>
  <c r="B3879" i="9"/>
  <c r="E3878" i="9"/>
  <c r="B3879" i="8"/>
  <c r="C3880" i="8"/>
  <c r="D3878" i="9"/>
  <c r="B3880" i="8" l="1"/>
  <c r="C3881" i="8"/>
  <c r="A3881" i="9"/>
  <c r="C3880" i="9"/>
  <c r="F3880" i="9" s="1"/>
  <c r="B3880" i="9"/>
  <c r="D3879" i="9"/>
  <c r="E3879" i="9"/>
  <c r="A3882" i="9" l="1"/>
  <c r="C3881" i="9"/>
  <c r="F3881" i="9" s="1"/>
  <c r="B3881" i="9"/>
  <c r="E3880" i="9"/>
  <c r="D3880" i="9"/>
  <c r="B3881" i="8"/>
  <c r="C3882" i="8"/>
  <c r="A3883" i="9" l="1"/>
  <c r="C3882" i="9"/>
  <c r="F3882" i="9" s="1"/>
  <c r="B3882" i="9"/>
  <c r="D3881" i="9"/>
  <c r="C3883" i="8"/>
  <c r="B3882" i="8"/>
  <c r="E3881" i="9"/>
  <c r="A3884" i="9" l="1"/>
  <c r="C3883" i="9"/>
  <c r="F3883" i="9" s="1"/>
  <c r="B3883" i="9"/>
  <c r="E3882" i="9"/>
  <c r="C3884" i="8"/>
  <c r="B3883" i="8"/>
  <c r="D3882" i="9"/>
  <c r="C3885" i="8" l="1"/>
  <c r="B3884" i="8"/>
  <c r="A3885" i="9"/>
  <c r="C3884" i="9"/>
  <c r="F3884" i="9" s="1"/>
  <c r="B3884" i="9"/>
  <c r="E3883" i="9"/>
  <c r="D3883" i="9"/>
  <c r="A3886" i="9" l="1"/>
  <c r="C3885" i="9"/>
  <c r="F3885" i="9" s="1"/>
  <c r="B3885" i="9"/>
  <c r="E3884" i="9"/>
  <c r="D3884" i="9"/>
  <c r="C3886" i="8"/>
  <c r="B3885" i="8"/>
  <c r="B3886" i="8" l="1"/>
  <c r="C3887" i="8"/>
  <c r="A3887" i="9"/>
  <c r="C3886" i="9"/>
  <c r="F3886" i="9" s="1"/>
  <c r="B3886" i="9"/>
  <c r="E3885" i="9"/>
  <c r="D3885" i="9"/>
  <c r="A3888" i="9" l="1"/>
  <c r="C3887" i="9"/>
  <c r="F3887" i="9" s="1"/>
  <c r="B3887" i="9"/>
  <c r="D3886" i="9"/>
  <c r="E3886" i="9"/>
  <c r="B3887" i="8"/>
  <c r="C3888" i="8"/>
  <c r="A3889" i="9" l="1"/>
  <c r="C3888" i="9"/>
  <c r="F3888" i="9" s="1"/>
  <c r="B3888" i="9"/>
  <c r="E3887" i="9"/>
  <c r="C3889" i="8"/>
  <c r="B3888" i="8"/>
  <c r="D3887" i="9"/>
  <c r="C3890" i="8" l="1"/>
  <c r="B3889" i="8"/>
  <c r="A3890" i="9"/>
  <c r="C3889" i="9"/>
  <c r="F3889" i="9" s="1"/>
  <c r="B3889" i="9"/>
  <c r="E3888" i="9"/>
  <c r="D3888" i="9"/>
  <c r="A3891" i="9" l="1"/>
  <c r="C3890" i="9"/>
  <c r="F3890" i="9" s="1"/>
  <c r="B3890" i="9"/>
  <c r="E3889" i="9"/>
  <c r="D3889" i="9"/>
  <c r="C3891" i="8"/>
  <c r="B3890" i="8"/>
  <c r="A3892" i="9" l="1"/>
  <c r="C3891" i="9"/>
  <c r="F3891" i="9" s="1"/>
  <c r="B3891" i="9"/>
  <c r="E3890" i="9"/>
  <c r="C3892" i="8"/>
  <c r="B3891" i="8"/>
  <c r="D3890" i="9"/>
  <c r="C3893" i="8" l="1"/>
  <c r="B3892" i="8"/>
  <c r="A3893" i="9"/>
  <c r="C3892" i="9"/>
  <c r="F3892" i="9" s="1"/>
  <c r="B3892" i="9"/>
  <c r="E3891" i="9"/>
  <c r="D3891" i="9"/>
  <c r="A3894" i="9" l="1"/>
  <c r="C3893" i="9"/>
  <c r="F3893" i="9" s="1"/>
  <c r="B3893" i="9"/>
  <c r="E3892" i="9"/>
  <c r="D3892" i="9"/>
  <c r="C3894" i="8"/>
  <c r="B3893" i="8"/>
  <c r="B3894" i="8" l="1"/>
  <c r="C3895" i="8"/>
  <c r="A3895" i="9"/>
  <c r="C3894" i="9"/>
  <c r="F3894" i="9" s="1"/>
  <c r="B3894" i="9"/>
  <c r="D3893" i="9"/>
  <c r="E3893" i="9"/>
  <c r="A3896" i="9" l="1"/>
  <c r="C3895" i="9"/>
  <c r="F3895" i="9" s="1"/>
  <c r="B3895" i="9"/>
  <c r="D3894" i="9"/>
  <c r="E3894" i="9"/>
  <c r="B3895" i="8"/>
  <c r="C3896" i="8"/>
  <c r="A3897" i="9" l="1"/>
  <c r="C3896" i="9"/>
  <c r="F3896" i="9" s="1"/>
  <c r="B3896" i="9"/>
  <c r="E3895" i="9"/>
  <c r="C3897" i="8"/>
  <c r="B3896" i="8"/>
  <c r="D3895" i="9"/>
  <c r="C3898" i="8" l="1"/>
  <c r="B3897" i="8"/>
  <c r="A3898" i="9"/>
  <c r="C3897" i="9"/>
  <c r="F3897" i="9" s="1"/>
  <c r="B3897" i="9"/>
  <c r="E3896" i="9"/>
  <c r="D3896" i="9"/>
  <c r="E3897" i="9" l="1"/>
  <c r="A3899" i="9"/>
  <c r="C3898" i="9"/>
  <c r="F3898" i="9" s="1"/>
  <c r="B3898" i="9"/>
  <c r="D3897" i="9"/>
  <c r="B3898" i="8"/>
  <c r="C3899" i="8"/>
  <c r="B3899" i="8" l="1"/>
  <c r="C3900" i="8"/>
  <c r="A3900" i="9"/>
  <c r="C3899" i="9"/>
  <c r="F3899" i="9" s="1"/>
  <c r="B3899" i="9"/>
  <c r="E3898" i="9"/>
  <c r="D3898" i="9"/>
  <c r="E3899" i="9" l="1"/>
  <c r="A3901" i="9"/>
  <c r="C3900" i="9"/>
  <c r="F3900" i="9" s="1"/>
  <c r="B3900" i="9"/>
  <c r="D3899" i="9"/>
  <c r="B3900" i="8"/>
  <c r="C3901" i="8"/>
  <c r="A3902" i="9" l="1"/>
  <c r="C3901" i="9"/>
  <c r="F3901" i="9" s="1"/>
  <c r="B3901" i="9"/>
  <c r="E3900" i="9"/>
  <c r="D3900" i="9"/>
  <c r="B3901" i="8"/>
  <c r="C3902" i="8"/>
  <c r="A3903" i="9" l="1"/>
  <c r="C3902" i="9"/>
  <c r="F3902" i="9" s="1"/>
  <c r="B3902" i="9"/>
  <c r="E3901" i="9"/>
  <c r="B3902" i="8"/>
  <c r="C3903" i="8"/>
  <c r="D3901" i="9"/>
  <c r="B3903" i="8" l="1"/>
  <c r="C3904" i="8"/>
  <c r="A3904" i="9"/>
  <c r="C3903" i="9"/>
  <c r="F3903" i="9" s="1"/>
  <c r="B3903" i="9"/>
  <c r="E3902" i="9"/>
  <c r="D3902" i="9"/>
  <c r="D3903" i="9" l="1"/>
  <c r="A3905" i="9"/>
  <c r="C3904" i="9"/>
  <c r="F3904" i="9" s="1"/>
  <c r="B3904" i="9"/>
  <c r="E3903" i="9"/>
  <c r="B3904" i="8"/>
  <c r="C3905" i="8"/>
  <c r="B3905" i="8" l="1"/>
  <c r="C3906" i="8"/>
  <c r="A3906" i="9"/>
  <c r="C3905" i="9"/>
  <c r="F3905" i="9" s="1"/>
  <c r="B3905" i="9"/>
  <c r="E3904" i="9"/>
  <c r="D3904" i="9"/>
  <c r="A3907" i="9" l="1"/>
  <c r="C3906" i="9"/>
  <c r="F3906" i="9" s="1"/>
  <c r="B3906" i="9"/>
  <c r="E3905" i="9"/>
  <c r="D3905" i="9"/>
  <c r="B3906" i="8"/>
  <c r="C3907" i="8"/>
  <c r="A3908" i="9" l="1"/>
  <c r="C3907" i="9"/>
  <c r="F3907" i="9" s="1"/>
  <c r="B3907" i="9"/>
  <c r="E3906" i="9"/>
  <c r="B3907" i="8"/>
  <c r="C3908" i="8"/>
  <c r="D3906" i="9"/>
  <c r="B3908" i="8" l="1"/>
  <c r="C3909" i="8"/>
  <c r="A3909" i="9"/>
  <c r="C3908" i="9"/>
  <c r="F3908" i="9" s="1"/>
  <c r="B3908" i="9"/>
  <c r="E3907" i="9"/>
  <c r="D3907" i="9"/>
  <c r="E3908" i="9" l="1"/>
  <c r="A3910" i="9"/>
  <c r="C3909" i="9"/>
  <c r="F3909" i="9" s="1"/>
  <c r="B3909" i="9"/>
  <c r="D3908" i="9"/>
  <c r="B3909" i="8"/>
  <c r="C3910" i="8"/>
  <c r="A3911" i="9" l="1"/>
  <c r="C3910" i="9"/>
  <c r="F3910" i="9" s="1"/>
  <c r="B3910" i="9"/>
  <c r="E3909" i="9"/>
  <c r="D3909" i="9"/>
  <c r="C3911" i="8"/>
  <c r="B3910" i="8"/>
  <c r="C3912" i="8" l="1"/>
  <c r="B3911" i="8"/>
  <c r="A3912" i="9"/>
  <c r="C3911" i="9"/>
  <c r="F3911" i="9" s="1"/>
  <c r="B3911" i="9"/>
  <c r="E3910" i="9"/>
  <c r="D3910" i="9"/>
  <c r="E3911" i="9" l="1"/>
  <c r="A3913" i="9"/>
  <c r="C3912" i="9"/>
  <c r="F3912" i="9" s="1"/>
  <c r="B3912" i="9"/>
  <c r="D3911" i="9"/>
  <c r="C3913" i="8"/>
  <c r="B3912" i="8"/>
  <c r="C3914" i="8" l="1"/>
  <c r="B3913" i="8"/>
  <c r="A3914" i="9"/>
  <c r="C3913" i="9"/>
  <c r="F3913" i="9" s="1"/>
  <c r="B3913" i="9"/>
  <c r="E3912" i="9"/>
  <c r="D3912" i="9"/>
  <c r="D3913" i="9" l="1"/>
  <c r="A3915" i="9"/>
  <c r="C3914" i="9"/>
  <c r="F3914" i="9" s="1"/>
  <c r="B3914" i="9"/>
  <c r="E3913" i="9"/>
  <c r="C3915" i="8"/>
  <c r="B3914" i="8"/>
  <c r="C3916" i="8" l="1"/>
  <c r="B3915" i="8"/>
  <c r="A3916" i="9"/>
  <c r="C3915" i="9"/>
  <c r="F3915" i="9" s="1"/>
  <c r="B3915" i="9"/>
  <c r="D3914" i="9"/>
  <c r="E3914" i="9"/>
  <c r="E3915" i="9" l="1"/>
  <c r="A3917" i="9"/>
  <c r="C3916" i="9"/>
  <c r="F3916" i="9" s="1"/>
  <c r="B3916" i="9"/>
  <c r="D3915" i="9"/>
  <c r="C3917" i="8"/>
  <c r="B3916" i="8"/>
  <c r="C3918" i="8" l="1"/>
  <c r="B3917" i="8"/>
  <c r="A3918" i="9"/>
  <c r="C3917" i="9"/>
  <c r="F3917" i="9" s="1"/>
  <c r="B3917" i="9"/>
  <c r="E3916" i="9"/>
  <c r="D3916" i="9"/>
  <c r="E3917" i="9" l="1"/>
  <c r="A3919" i="9"/>
  <c r="C3918" i="9"/>
  <c r="F3918" i="9" s="1"/>
  <c r="B3918" i="9"/>
  <c r="D3917" i="9"/>
  <c r="C3919" i="8"/>
  <c r="B3918" i="8"/>
  <c r="C3920" i="8" l="1"/>
  <c r="B3919" i="8"/>
  <c r="A3920" i="9"/>
  <c r="C3919" i="9"/>
  <c r="F3919" i="9" s="1"/>
  <c r="B3919" i="9"/>
  <c r="D3918" i="9"/>
  <c r="E3918" i="9"/>
  <c r="E3919" i="9" l="1"/>
  <c r="A3921" i="9"/>
  <c r="C3920" i="9"/>
  <c r="F3920" i="9" s="1"/>
  <c r="B3920" i="9"/>
  <c r="D3919" i="9"/>
  <c r="B3920" i="8"/>
  <c r="C3921" i="8"/>
  <c r="A3922" i="9" l="1"/>
  <c r="C3921" i="9"/>
  <c r="F3921" i="9" s="1"/>
  <c r="B3921" i="9"/>
  <c r="D3920" i="9"/>
  <c r="E3920" i="9"/>
  <c r="C3922" i="8"/>
  <c r="B3921" i="8"/>
  <c r="C3923" i="8" l="1"/>
  <c r="B3922" i="8"/>
  <c r="A3923" i="9"/>
  <c r="C3922" i="9"/>
  <c r="F3922" i="9" s="1"/>
  <c r="B3922" i="9"/>
  <c r="E3921" i="9"/>
  <c r="D3921" i="9"/>
  <c r="E3922" i="9" l="1"/>
  <c r="A3924" i="9"/>
  <c r="C3923" i="9"/>
  <c r="F3923" i="9" s="1"/>
  <c r="B3923" i="9"/>
  <c r="D3922" i="9"/>
  <c r="C3924" i="8"/>
  <c r="B3923" i="8"/>
  <c r="C3925" i="8" l="1"/>
  <c r="B3924" i="8"/>
  <c r="E3923" i="9"/>
  <c r="A3925" i="9"/>
  <c r="C3924" i="9"/>
  <c r="F3924" i="9" s="1"/>
  <c r="B3924" i="9"/>
  <c r="D3923" i="9"/>
  <c r="A3926" i="9" l="1"/>
  <c r="C3925" i="9"/>
  <c r="F3925" i="9" s="1"/>
  <c r="B3925" i="9"/>
  <c r="E3924" i="9"/>
  <c r="D3924" i="9"/>
  <c r="C3926" i="8"/>
  <c r="B3925" i="8"/>
  <c r="A3927" i="9" l="1"/>
  <c r="C3926" i="9"/>
  <c r="F3926" i="9" s="1"/>
  <c r="B3926" i="9"/>
  <c r="E3925" i="9"/>
  <c r="B3926" i="8"/>
  <c r="C3927" i="8"/>
  <c r="D3925" i="9"/>
  <c r="C3928" i="8" l="1"/>
  <c r="B3927" i="8"/>
  <c r="A3928" i="9"/>
  <c r="C3927" i="9"/>
  <c r="F3927" i="9" s="1"/>
  <c r="B3927" i="9"/>
  <c r="D3926" i="9"/>
  <c r="E3926" i="9"/>
  <c r="E3927" i="9" l="1"/>
  <c r="A3929" i="9"/>
  <c r="C3928" i="9"/>
  <c r="F3928" i="9" s="1"/>
  <c r="B3928" i="9"/>
  <c r="D3927" i="9"/>
  <c r="B3928" i="8"/>
  <c r="C3929" i="8"/>
  <c r="A3930" i="9" l="1"/>
  <c r="C3929" i="9"/>
  <c r="F3929" i="9" s="1"/>
  <c r="B3929" i="9"/>
  <c r="E3928" i="9"/>
  <c r="D3928" i="9"/>
  <c r="B3929" i="8"/>
  <c r="C3930" i="8"/>
  <c r="D3929" i="9" l="1"/>
  <c r="A3931" i="9"/>
  <c r="C3930" i="9"/>
  <c r="F3930" i="9" s="1"/>
  <c r="B3930" i="9"/>
  <c r="B3930" i="8"/>
  <c r="C3931" i="8"/>
  <c r="E3929" i="9"/>
  <c r="B3931" i="8" l="1"/>
  <c r="C3932" i="8"/>
  <c r="E3930" i="9"/>
  <c r="A3932" i="9"/>
  <c r="C3931" i="9"/>
  <c r="F3931" i="9" s="1"/>
  <c r="B3931" i="9"/>
  <c r="D3930" i="9"/>
  <c r="A3933" i="9" l="1"/>
  <c r="C3932" i="9"/>
  <c r="F3932" i="9" s="1"/>
  <c r="B3932" i="9"/>
  <c r="E3931" i="9"/>
  <c r="D3931" i="9"/>
  <c r="C3933" i="8"/>
  <c r="B3932" i="8"/>
  <c r="B3933" i="8" l="1"/>
  <c r="C3934" i="8"/>
  <c r="A3934" i="9"/>
  <c r="C3933" i="9"/>
  <c r="F3933" i="9" s="1"/>
  <c r="B3933" i="9"/>
  <c r="D3932" i="9"/>
  <c r="E3932" i="9"/>
  <c r="D3933" i="9" l="1"/>
  <c r="A3935" i="9"/>
  <c r="C3934" i="9"/>
  <c r="F3934" i="9" s="1"/>
  <c r="B3934" i="9"/>
  <c r="E3933" i="9"/>
  <c r="B3934" i="8"/>
  <c r="C3935" i="8"/>
  <c r="C3936" i="8" l="1"/>
  <c r="B3935" i="8"/>
  <c r="A3936" i="9"/>
  <c r="C3935" i="9"/>
  <c r="F3935" i="9" s="1"/>
  <c r="B3935" i="9"/>
  <c r="E3934" i="9"/>
  <c r="D3934" i="9"/>
  <c r="D3935" i="9" l="1"/>
  <c r="A3937" i="9"/>
  <c r="C3936" i="9"/>
  <c r="F3936" i="9" s="1"/>
  <c r="B3936" i="9"/>
  <c r="E3935" i="9"/>
  <c r="B3936" i="8"/>
  <c r="C3937" i="8"/>
  <c r="B3937" i="8" l="1"/>
  <c r="C3938" i="8"/>
  <c r="A3938" i="9"/>
  <c r="C3937" i="9"/>
  <c r="F3937" i="9" s="1"/>
  <c r="B3937" i="9"/>
  <c r="E3936" i="9"/>
  <c r="D3936" i="9"/>
  <c r="E3937" i="9" l="1"/>
  <c r="A3939" i="9"/>
  <c r="C3938" i="9"/>
  <c r="F3938" i="9" s="1"/>
  <c r="B3938" i="9"/>
  <c r="D3937" i="9"/>
  <c r="B3938" i="8"/>
  <c r="C3939" i="8"/>
  <c r="A3940" i="9" l="1"/>
  <c r="C3939" i="9"/>
  <c r="F3939" i="9" s="1"/>
  <c r="B3939" i="9"/>
  <c r="E3938" i="9"/>
  <c r="D3938" i="9"/>
  <c r="B3939" i="8"/>
  <c r="C3940" i="8"/>
  <c r="A3941" i="9" l="1"/>
  <c r="C3940" i="9"/>
  <c r="F3940" i="9" s="1"/>
  <c r="B3940" i="9"/>
  <c r="D3939" i="9"/>
  <c r="C3941" i="8"/>
  <c r="B3940" i="8"/>
  <c r="E3939" i="9"/>
  <c r="B3941" i="8" l="1"/>
  <c r="C3942" i="8"/>
  <c r="A3942" i="9"/>
  <c r="C3941" i="9"/>
  <c r="F3941" i="9" s="1"/>
  <c r="B3941" i="9"/>
  <c r="E3940" i="9"/>
  <c r="D3940" i="9"/>
  <c r="E3941" i="9" l="1"/>
  <c r="A3943" i="9"/>
  <c r="C3942" i="9"/>
  <c r="F3942" i="9" s="1"/>
  <c r="B3942" i="9"/>
  <c r="D3941" i="9"/>
  <c r="C3943" i="8"/>
  <c r="B3942" i="8"/>
  <c r="B3943" i="8" l="1"/>
  <c r="C3944" i="8"/>
  <c r="D3942" i="9"/>
  <c r="A3944" i="9"/>
  <c r="C3943" i="9"/>
  <c r="F3943" i="9" s="1"/>
  <c r="B3943" i="9"/>
  <c r="E3942" i="9"/>
  <c r="A3945" i="9" l="1"/>
  <c r="C3944" i="9"/>
  <c r="F3944" i="9" s="1"/>
  <c r="B3944" i="9"/>
  <c r="D3943" i="9"/>
  <c r="E3943" i="9"/>
  <c r="C3945" i="8"/>
  <c r="B3944" i="8"/>
  <c r="B3945" i="8" l="1"/>
  <c r="C3946" i="8"/>
  <c r="D3944" i="9"/>
  <c r="A3946" i="9"/>
  <c r="C3945" i="9"/>
  <c r="F3945" i="9" s="1"/>
  <c r="B3945" i="9"/>
  <c r="E3944" i="9"/>
  <c r="D3945" i="9" l="1"/>
  <c r="A3947" i="9"/>
  <c r="C3946" i="9"/>
  <c r="F3946" i="9" s="1"/>
  <c r="B3946" i="9"/>
  <c r="E3945" i="9"/>
  <c r="C3947" i="8"/>
  <c r="B3946" i="8"/>
  <c r="B3947" i="8" l="1"/>
  <c r="C3948" i="8"/>
  <c r="D3946" i="9"/>
  <c r="A3948" i="9"/>
  <c r="C3947" i="9"/>
  <c r="F3947" i="9" s="1"/>
  <c r="B3947" i="9"/>
  <c r="E3946" i="9"/>
  <c r="D3947" i="9" l="1"/>
  <c r="A3949" i="9"/>
  <c r="C3948" i="9"/>
  <c r="F3948" i="9" s="1"/>
  <c r="B3948" i="9"/>
  <c r="E3947" i="9"/>
  <c r="C3949" i="8"/>
  <c r="B3948" i="8"/>
  <c r="B3949" i="8" l="1"/>
  <c r="C3950" i="8"/>
  <c r="D3948" i="9"/>
  <c r="A3950" i="9"/>
  <c r="C3949" i="9"/>
  <c r="F3949" i="9" s="1"/>
  <c r="B3949" i="9"/>
  <c r="E3948" i="9"/>
  <c r="A3951" i="9" l="1"/>
  <c r="C3950" i="9"/>
  <c r="F3950" i="9" s="1"/>
  <c r="B3950" i="9"/>
  <c r="D3949" i="9"/>
  <c r="E3949" i="9"/>
  <c r="B3950" i="8"/>
  <c r="C3951" i="8"/>
  <c r="D3950" i="9" l="1"/>
  <c r="A3952" i="9"/>
  <c r="C3951" i="9"/>
  <c r="F3951" i="9" s="1"/>
  <c r="B3951" i="9"/>
  <c r="B3951" i="8"/>
  <c r="C3952" i="8"/>
  <c r="E3950" i="9"/>
  <c r="B3952" i="8" l="1"/>
  <c r="C3953" i="8"/>
  <c r="D3951" i="9"/>
  <c r="A3953" i="9"/>
  <c r="C3952" i="9"/>
  <c r="F3952" i="9" s="1"/>
  <c r="B3952" i="9"/>
  <c r="E3951" i="9"/>
  <c r="D3952" i="9" l="1"/>
  <c r="A3954" i="9"/>
  <c r="C3953" i="9"/>
  <c r="F3953" i="9" s="1"/>
  <c r="B3953" i="9"/>
  <c r="E3952" i="9"/>
  <c r="B3953" i="8"/>
  <c r="C3954" i="8"/>
  <c r="C3955" i="8" l="1"/>
  <c r="B3954" i="8"/>
  <c r="E3953" i="9"/>
  <c r="A3955" i="9"/>
  <c r="C3954" i="9"/>
  <c r="F3954" i="9" s="1"/>
  <c r="B3954" i="9"/>
  <c r="D3953" i="9"/>
  <c r="D3954" i="9" l="1"/>
  <c r="A3956" i="9"/>
  <c r="C3955" i="9"/>
  <c r="F3955" i="9" s="1"/>
  <c r="B3955" i="9"/>
  <c r="E3954" i="9"/>
  <c r="B3955" i="8"/>
  <c r="C3956" i="8"/>
  <c r="C3957" i="8" l="1"/>
  <c r="B3956" i="8"/>
  <c r="A3957" i="9"/>
  <c r="C3956" i="9"/>
  <c r="F3956" i="9" s="1"/>
  <c r="B3956" i="9"/>
  <c r="D3955" i="9"/>
  <c r="E3955" i="9"/>
  <c r="D3956" i="9" l="1"/>
  <c r="A3958" i="9"/>
  <c r="C3957" i="9"/>
  <c r="F3957" i="9" s="1"/>
  <c r="B3957" i="9"/>
  <c r="E3956" i="9"/>
  <c r="B3957" i="8"/>
  <c r="C3958" i="8"/>
  <c r="C3959" i="8" l="1"/>
  <c r="B3958" i="8"/>
  <c r="A3959" i="9"/>
  <c r="C3958" i="9"/>
  <c r="F3958" i="9" s="1"/>
  <c r="B3958" i="9"/>
  <c r="D3957" i="9"/>
  <c r="E3957" i="9"/>
  <c r="D3958" i="9" l="1"/>
  <c r="A3960" i="9"/>
  <c r="C3959" i="9"/>
  <c r="F3959" i="9" s="1"/>
  <c r="B3959" i="9"/>
  <c r="E3958" i="9"/>
  <c r="B3959" i="8"/>
  <c r="C3960" i="8"/>
  <c r="C3961" i="8" l="1"/>
  <c r="B3960" i="8"/>
  <c r="D3959" i="9"/>
  <c r="A3961" i="9"/>
  <c r="C3960" i="9"/>
  <c r="F3960" i="9" s="1"/>
  <c r="B3960" i="9"/>
  <c r="E3959" i="9"/>
  <c r="D3960" i="9" l="1"/>
  <c r="A3962" i="9"/>
  <c r="C3961" i="9"/>
  <c r="F3961" i="9" s="1"/>
  <c r="B3961" i="9"/>
  <c r="E3960" i="9"/>
  <c r="B3961" i="8"/>
  <c r="C3962" i="8"/>
  <c r="C3963" i="8" l="1"/>
  <c r="B3962" i="8"/>
  <c r="A3963" i="9"/>
  <c r="C3962" i="9"/>
  <c r="F3962" i="9" s="1"/>
  <c r="B3962" i="9"/>
  <c r="D3961" i="9"/>
  <c r="E3961" i="9"/>
  <c r="D3962" i="9" l="1"/>
  <c r="A3964" i="9"/>
  <c r="C3963" i="9"/>
  <c r="F3963" i="9" s="1"/>
  <c r="B3963" i="9"/>
  <c r="E3962" i="9"/>
  <c r="B3963" i="8"/>
  <c r="C3964" i="8"/>
  <c r="C3965" i="8" l="1"/>
  <c r="B3964" i="8"/>
  <c r="A3965" i="9"/>
  <c r="C3964" i="9"/>
  <c r="F3964" i="9" s="1"/>
  <c r="B3964" i="9"/>
  <c r="D3963" i="9"/>
  <c r="E3963" i="9"/>
  <c r="D3964" i="9" l="1"/>
  <c r="A3966" i="9"/>
  <c r="C3965" i="9"/>
  <c r="F3965" i="9" s="1"/>
  <c r="B3965" i="9"/>
  <c r="E3964" i="9"/>
  <c r="B3965" i="8"/>
  <c r="C3966" i="8"/>
  <c r="C3967" i="8" l="1"/>
  <c r="B3966" i="8"/>
  <c r="A3967" i="9"/>
  <c r="C3966" i="9"/>
  <c r="F3966" i="9" s="1"/>
  <c r="B3966" i="9"/>
  <c r="D3965" i="9"/>
  <c r="E3965" i="9"/>
  <c r="D3966" i="9" l="1"/>
  <c r="A3968" i="9"/>
  <c r="C3967" i="9"/>
  <c r="F3967" i="9" s="1"/>
  <c r="B3967" i="9"/>
  <c r="E3966" i="9"/>
  <c r="B3967" i="8"/>
  <c r="C3968" i="8"/>
  <c r="B3968" i="8" l="1"/>
  <c r="C3969" i="8"/>
  <c r="D3967" i="9"/>
  <c r="A3969" i="9"/>
  <c r="C3968" i="9"/>
  <c r="F3968" i="9" s="1"/>
  <c r="B3968" i="9"/>
  <c r="E3967" i="9"/>
  <c r="D3968" i="9" l="1"/>
  <c r="A3970" i="9"/>
  <c r="C3969" i="9"/>
  <c r="F3969" i="9" s="1"/>
  <c r="B3969" i="9"/>
  <c r="E3968" i="9"/>
  <c r="B3969" i="8"/>
  <c r="C3970" i="8"/>
  <c r="B3970" i="8" l="1"/>
  <c r="C3971" i="8"/>
  <c r="D3969" i="9"/>
  <c r="A3971" i="9"/>
  <c r="C3970" i="9"/>
  <c r="F3970" i="9" s="1"/>
  <c r="B3970" i="9"/>
  <c r="E3969" i="9"/>
  <c r="D3970" i="9" l="1"/>
  <c r="A3972" i="9"/>
  <c r="C3971" i="9"/>
  <c r="F3971" i="9" s="1"/>
  <c r="B3971" i="9"/>
  <c r="E3970" i="9"/>
  <c r="B3971" i="8"/>
  <c r="C3972" i="8"/>
  <c r="C3973" i="8" l="1"/>
  <c r="B3972" i="8"/>
  <c r="E3971" i="9"/>
  <c r="A3973" i="9"/>
  <c r="C3972" i="9"/>
  <c r="F3972" i="9" s="1"/>
  <c r="B3972" i="9"/>
  <c r="D3971" i="9"/>
  <c r="D3972" i="9" l="1"/>
  <c r="C3973" i="9"/>
  <c r="F3973" i="9" s="1"/>
  <c r="A3974" i="9"/>
  <c r="B3973" i="9"/>
  <c r="E3972" i="9"/>
  <c r="B3973" i="8"/>
  <c r="C3974" i="8"/>
  <c r="C3975" i="8" l="1"/>
  <c r="B3974" i="8"/>
  <c r="C3974" i="9"/>
  <c r="F3974" i="9" s="1"/>
  <c r="A3975" i="9"/>
  <c r="B3974" i="9"/>
  <c r="D3973" i="9"/>
  <c r="E3973" i="9"/>
  <c r="D3974" i="9" l="1"/>
  <c r="C3975" i="9"/>
  <c r="F3975" i="9" s="1"/>
  <c r="A3976" i="9"/>
  <c r="B3975" i="9"/>
  <c r="E3974" i="9"/>
  <c r="B3975" i="8"/>
  <c r="C3976" i="8"/>
  <c r="B3976" i="8" l="1"/>
  <c r="C3977" i="8"/>
  <c r="C3976" i="9"/>
  <c r="F3976" i="9" s="1"/>
  <c r="A3977" i="9"/>
  <c r="B3976" i="9"/>
  <c r="D3975" i="9"/>
  <c r="E3975" i="9"/>
  <c r="C3977" i="9" l="1"/>
  <c r="F3977" i="9" s="1"/>
  <c r="A3978" i="9"/>
  <c r="B3977" i="9"/>
  <c r="D3976" i="9"/>
  <c r="E3976" i="9"/>
  <c r="C3978" i="8"/>
  <c r="B3977" i="8"/>
  <c r="B3978" i="8" l="1"/>
  <c r="C3979" i="8"/>
  <c r="C3978" i="9"/>
  <c r="F3978" i="9" s="1"/>
  <c r="B3978" i="9"/>
  <c r="A3979" i="9"/>
  <c r="D3977" i="9"/>
  <c r="E3977" i="9"/>
  <c r="C3979" i="9" l="1"/>
  <c r="F3979" i="9" s="1"/>
  <c r="A3980" i="9"/>
  <c r="B3979" i="9"/>
  <c r="D3978" i="9"/>
  <c r="E3978" i="9"/>
  <c r="B3979" i="8"/>
  <c r="C3980" i="8"/>
  <c r="D3979" i="9" l="1"/>
  <c r="C3980" i="9"/>
  <c r="F3980" i="9" s="1"/>
  <c r="A3981" i="9"/>
  <c r="B3980" i="9"/>
  <c r="C3981" i="8"/>
  <c r="B3980" i="8"/>
  <c r="E3979" i="9"/>
  <c r="B3981" i="8" l="1"/>
  <c r="C3982" i="8"/>
  <c r="D3980" i="9"/>
  <c r="C3981" i="9"/>
  <c r="F3981" i="9" s="1"/>
  <c r="B3981" i="9"/>
  <c r="A3982" i="9"/>
  <c r="E3980" i="9"/>
  <c r="C3982" i="9" l="1"/>
  <c r="F3982" i="9" s="1"/>
  <c r="A3983" i="9"/>
  <c r="B3982" i="9"/>
  <c r="D3981" i="9"/>
  <c r="E3981" i="9"/>
  <c r="C3983" i="8"/>
  <c r="B3982" i="8"/>
  <c r="D3982" i="9" l="1"/>
  <c r="C3983" i="9"/>
  <c r="F3983" i="9" s="1"/>
  <c r="A3984" i="9"/>
  <c r="B3983" i="9"/>
  <c r="B3983" i="8"/>
  <c r="C3984" i="8"/>
  <c r="E3982" i="9"/>
  <c r="B3984" i="8" l="1"/>
  <c r="C3985" i="8"/>
  <c r="C3984" i="9"/>
  <c r="F3984" i="9" s="1"/>
  <c r="A3985" i="9"/>
  <c r="B3984" i="9"/>
  <c r="D3983" i="9"/>
  <c r="E3983" i="9"/>
  <c r="C3985" i="9" l="1"/>
  <c r="F3985" i="9" s="1"/>
  <c r="A3986" i="9"/>
  <c r="B3985" i="9"/>
  <c r="D3984" i="9"/>
  <c r="E3984" i="9"/>
  <c r="C3986" i="8"/>
  <c r="B3985" i="8"/>
  <c r="C3986" i="9" l="1"/>
  <c r="F3986" i="9" s="1"/>
  <c r="A3987" i="9"/>
  <c r="B3986" i="9"/>
  <c r="E3985" i="9"/>
  <c r="C3987" i="8"/>
  <c r="B3986" i="8"/>
  <c r="D3985" i="9"/>
  <c r="B3987" i="8" l="1"/>
  <c r="C3988" i="8"/>
  <c r="D3986" i="9"/>
  <c r="C3987" i="9"/>
  <c r="F3987" i="9" s="1"/>
  <c r="B3987" i="9"/>
  <c r="A3988" i="9"/>
  <c r="E3986" i="9"/>
  <c r="C3988" i="9" l="1"/>
  <c r="F3988" i="9" s="1"/>
  <c r="A3989" i="9"/>
  <c r="B3988" i="9"/>
  <c r="E3987" i="9"/>
  <c r="D3987" i="9"/>
  <c r="B3988" i="8"/>
  <c r="C3989" i="8"/>
  <c r="C3989" i="9" l="1"/>
  <c r="F3989" i="9" s="1"/>
  <c r="A3990" i="9"/>
  <c r="B3989" i="9"/>
  <c r="D3988" i="9"/>
  <c r="C3990" i="8"/>
  <c r="B3989" i="8"/>
  <c r="E3988" i="9"/>
  <c r="C3991" i="8" l="1"/>
  <c r="B3990" i="8"/>
  <c r="C3990" i="9"/>
  <c r="F3990" i="9" s="1"/>
  <c r="A3991" i="9"/>
  <c r="B3990" i="9"/>
  <c r="E3989" i="9"/>
  <c r="D3989" i="9"/>
  <c r="D3990" i="9" l="1"/>
  <c r="C3991" i="9"/>
  <c r="F3991" i="9" s="1"/>
  <c r="B3991" i="9"/>
  <c r="A3992" i="9"/>
  <c r="E3990" i="9"/>
  <c r="B3991" i="8"/>
  <c r="C3992" i="8"/>
  <c r="B3992" i="8" l="1"/>
  <c r="C3993" i="8"/>
  <c r="C3992" i="9"/>
  <c r="F3992" i="9" s="1"/>
  <c r="A3993" i="9"/>
  <c r="B3992" i="9"/>
  <c r="E3991" i="9"/>
  <c r="D3991" i="9"/>
  <c r="C3993" i="9" l="1"/>
  <c r="F3993" i="9" s="1"/>
  <c r="A3994" i="9"/>
  <c r="B3993" i="9"/>
  <c r="D3992" i="9"/>
  <c r="E3992" i="9"/>
  <c r="C3994" i="8"/>
  <c r="B3993" i="8"/>
  <c r="C3994" i="9" l="1"/>
  <c r="F3994" i="9" s="1"/>
  <c r="A3995" i="9"/>
  <c r="B3994" i="9"/>
  <c r="E3993" i="9"/>
  <c r="C3995" i="8"/>
  <c r="B3994" i="8"/>
  <c r="D3993" i="9"/>
  <c r="B3995" i="8" l="1"/>
  <c r="C3996" i="8"/>
  <c r="D3994" i="9"/>
  <c r="C3995" i="9"/>
  <c r="F3995" i="9" s="1"/>
  <c r="B3995" i="9"/>
  <c r="A3996" i="9"/>
  <c r="E3994" i="9"/>
  <c r="C3996" i="9" l="1"/>
  <c r="F3996" i="9" s="1"/>
  <c r="A3997" i="9"/>
  <c r="B3996" i="9"/>
  <c r="E3995" i="9"/>
  <c r="D3995" i="9"/>
  <c r="B3996" i="8"/>
  <c r="C3997" i="8"/>
  <c r="C3997" i="9" l="1"/>
  <c r="F3997" i="9" s="1"/>
  <c r="A3998" i="9"/>
  <c r="B3997" i="9"/>
  <c r="D3996" i="9"/>
  <c r="C3998" i="8"/>
  <c r="B3997" i="8"/>
  <c r="E3996" i="9"/>
  <c r="C3999" i="8" l="1"/>
  <c r="B3998" i="8"/>
  <c r="C3998" i="9"/>
  <c r="F3998" i="9" s="1"/>
  <c r="A3999" i="9"/>
  <c r="B3998" i="9"/>
  <c r="D3997" i="9"/>
  <c r="E3997" i="9"/>
  <c r="A4000" i="9" l="1"/>
  <c r="C3999" i="9"/>
  <c r="F3999" i="9" s="1"/>
  <c r="B3999" i="9"/>
  <c r="E3998" i="9"/>
  <c r="D3998" i="9"/>
  <c r="C4000" i="8"/>
  <c r="B3999" i="8"/>
  <c r="E3999" i="9" l="1"/>
  <c r="A4001" i="9"/>
  <c r="C4000" i="9"/>
  <c r="F4000" i="9" s="1"/>
  <c r="B4000" i="9"/>
  <c r="B4000" i="8"/>
  <c r="C4001" i="8"/>
  <c r="D3999" i="9"/>
  <c r="C4002" i="8" l="1"/>
  <c r="B4001" i="8"/>
  <c r="D4000" i="9"/>
  <c r="A4002" i="9"/>
  <c r="C4001" i="9"/>
  <c r="F4001" i="9" s="1"/>
  <c r="B4001" i="9"/>
  <c r="E4000" i="9"/>
  <c r="D4001" i="9" l="1"/>
  <c r="A4003" i="9"/>
  <c r="C4002" i="9"/>
  <c r="F4002" i="9" s="1"/>
  <c r="B4002" i="9"/>
  <c r="E4001" i="9"/>
  <c r="B4002" i="8"/>
  <c r="C4003" i="8"/>
  <c r="C4004" i="8" l="1"/>
  <c r="B4003" i="8"/>
  <c r="D4002" i="9"/>
  <c r="A4004" i="9"/>
  <c r="C4003" i="9"/>
  <c r="F4003" i="9" s="1"/>
  <c r="B4003" i="9"/>
  <c r="E4002" i="9"/>
  <c r="A4005" i="9" l="1"/>
  <c r="C4004" i="9"/>
  <c r="F4004" i="9" s="1"/>
  <c r="B4004" i="9"/>
  <c r="D4003" i="9"/>
  <c r="E4003" i="9"/>
  <c r="B4004" i="8"/>
  <c r="C4005" i="8"/>
  <c r="D4004" i="9" l="1"/>
  <c r="A4006" i="9"/>
  <c r="C4005" i="9"/>
  <c r="F4005" i="9" s="1"/>
  <c r="B4005" i="9"/>
  <c r="C4006" i="8"/>
  <c r="B4005" i="8"/>
  <c r="E4004" i="9"/>
  <c r="B4006" i="8" l="1"/>
  <c r="C4007" i="8"/>
  <c r="E4005" i="9"/>
  <c r="A4007" i="9"/>
  <c r="C4006" i="9"/>
  <c r="F4006" i="9" s="1"/>
  <c r="B4006" i="9"/>
  <c r="D4005" i="9"/>
  <c r="D4006" i="9" l="1"/>
  <c r="A4008" i="9"/>
  <c r="C4007" i="9"/>
  <c r="F4007" i="9" s="1"/>
  <c r="B4007" i="9"/>
  <c r="E4006" i="9"/>
  <c r="C4008" i="8"/>
  <c r="B4007" i="8"/>
  <c r="B4008" i="8" l="1"/>
  <c r="C4009" i="8"/>
  <c r="E4007" i="9"/>
  <c r="A4009" i="9"/>
  <c r="C4008" i="9"/>
  <c r="F4008" i="9" s="1"/>
  <c r="B4008" i="9"/>
  <c r="D4007" i="9"/>
  <c r="D4008" i="9" l="1"/>
  <c r="A4010" i="9"/>
  <c r="C4009" i="9"/>
  <c r="F4009" i="9" s="1"/>
  <c r="B4009" i="9"/>
  <c r="E4008" i="9"/>
  <c r="C4010" i="8"/>
  <c r="B4009" i="8"/>
  <c r="B4010" i="8" l="1"/>
  <c r="C4011" i="8"/>
  <c r="E4009" i="9"/>
  <c r="A4011" i="9"/>
  <c r="C4010" i="9"/>
  <c r="F4010" i="9" s="1"/>
  <c r="B4010" i="9"/>
  <c r="D4009" i="9"/>
  <c r="D4010" i="9" l="1"/>
  <c r="A4012" i="9"/>
  <c r="C4011" i="9"/>
  <c r="F4011" i="9" s="1"/>
  <c r="B4011" i="9"/>
  <c r="E4010" i="9"/>
  <c r="C4012" i="8"/>
  <c r="B4011" i="8"/>
  <c r="B4012" i="8" l="1"/>
  <c r="C4013" i="8"/>
  <c r="E4011" i="9"/>
  <c r="A4013" i="9"/>
  <c r="C4012" i="9"/>
  <c r="F4012" i="9" s="1"/>
  <c r="B4012" i="9"/>
  <c r="D4011" i="9"/>
  <c r="D4012" i="9" l="1"/>
  <c r="A4014" i="9"/>
  <c r="C4013" i="9"/>
  <c r="F4013" i="9" s="1"/>
  <c r="B4013" i="9"/>
  <c r="E4012" i="9"/>
  <c r="C4014" i="8"/>
  <c r="B4013" i="8"/>
  <c r="C4015" i="8" l="1"/>
  <c r="B4014" i="8"/>
  <c r="E4013" i="9"/>
  <c r="A4015" i="9"/>
  <c r="C4014" i="9"/>
  <c r="F4014" i="9" s="1"/>
  <c r="B4014" i="9"/>
  <c r="D4013" i="9"/>
  <c r="D4014" i="9" l="1"/>
  <c r="A4016" i="9"/>
  <c r="C4015" i="9"/>
  <c r="F4015" i="9" s="1"/>
  <c r="B4015" i="9"/>
  <c r="E4014" i="9"/>
  <c r="C4016" i="8"/>
  <c r="B4015" i="8"/>
  <c r="B4016" i="8" l="1"/>
  <c r="C4017" i="8"/>
  <c r="D4015" i="9"/>
  <c r="A4017" i="9"/>
  <c r="C4016" i="9"/>
  <c r="F4016" i="9" s="1"/>
  <c r="B4016" i="9"/>
  <c r="E4015" i="9"/>
  <c r="D4016" i="9" l="1"/>
  <c r="A4018" i="9"/>
  <c r="C4017" i="9"/>
  <c r="F4017" i="9" s="1"/>
  <c r="B4017" i="9"/>
  <c r="E4016" i="9"/>
  <c r="C4018" i="8"/>
  <c r="B4017" i="8"/>
  <c r="B4018" i="8" l="1"/>
  <c r="C4019" i="8"/>
  <c r="E4017" i="9"/>
  <c r="A4019" i="9"/>
  <c r="C4018" i="9"/>
  <c r="F4018" i="9" s="1"/>
  <c r="B4018" i="9"/>
  <c r="D4017" i="9"/>
  <c r="D4018" i="9" l="1"/>
  <c r="A4020" i="9"/>
  <c r="C4019" i="9"/>
  <c r="F4019" i="9" s="1"/>
  <c r="B4019" i="9"/>
  <c r="E4018" i="9"/>
  <c r="C4020" i="8"/>
  <c r="B4019" i="8"/>
  <c r="H4019" i="8"/>
  <c r="C4021" i="8" l="1"/>
  <c r="B4020" i="8"/>
  <c r="H4020" i="8"/>
  <c r="E4019" i="9"/>
  <c r="A4021" i="9"/>
  <c r="C4020" i="9"/>
  <c r="F4020" i="9" s="1"/>
  <c r="B4020" i="9"/>
  <c r="D4019" i="9"/>
  <c r="A4022" i="9" l="1"/>
  <c r="C4021" i="9"/>
  <c r="F4021" i="9" s="1"/>
  <c r="B4021" i="9"/>
  <c r="E4020" i="9"/>
  <c r="D4020" i="9"/>
  <c r="C4022" i="8"/>
  <c r="B4021" i="8"/>
  <c r="H4021" i="8"/>
  <c r="E4021" i="9" l="1"/>
  <c r="A4023" i="9"/>
  <c r="C4022" i="9"/>
  <c r="F4022" i="9" s="1"/>
  <c r="B4022" i="9"/>
  <c r="B4022" i="8"/>
  <c r="C4023" i="8"/>
  <c r="H4022" i="8"/>
  <c r="D4021" i="9"/>
  <c r="C4024" i="8" l="1"/>
  <c r="B4023" i="8"/>
  <c r="H4023" i="8"/>
  <c r="D4022" i="9"/>
  <c r="A4024" i="9"/>
  <c r="C4023" i="9"/>
  <c r="F4023" i="9" s="1"/>
  <c r="B4023" i="9"/>
  <c r="E4022" i="9"/>
  <c r="A4025" i="9" l="1"/>
  <c r="C4024" i="9"/>
  <c r="F4024" i="9" s="1"/>
  <c r="B4024" i="9"/>
  <c r="E4023" i="9"/>
  <c r="D4023" i="9"/>
  <c r="C4025" i="8"/>
  <c r="B4024" i="8"/>
  <c r="H4024" i="8"/>
  <c r="D4024" i="9" l="1"/>
  <c r="A4026" i="9"/>
  <c r="C4025" i="9"/>
  <c r="F4025" i="9" s="1"/>
  <c r="B4025" i="9"/>
  <c r="C4026" i="8"/>
  <c r="B4025" i="8"/>
  <c r="H4025" i="8"/>
  <c r="E4024" i="9"/>
  <c r="C4027" i="8" l="1"/>
  <c r="B4026" i="8"/>
  <c r="H4026" i="8"/>
  <c r="D4025" i="9"/>
  <c r="A4027" i="9"/>
  <c r="C4026" i="9"/>
  <c r="F4026" i="9" s="1"/>
  <c r="B4026" i="9"/>
  <c r="E4025" i="9"/>
  <c r="A4028" i="9" l="1"/>
  <c r="C4027" i="9"/>
  <c r="F4027" i="9" s="1"/>
  <c r="B4027" i="9"/>
  <c r="E4026" i="9"/>
  <c r="D4026" i="9"/>
  <c r="C4028" i="8"/>
  <c r="B4027" i="8"/>
  <c r="H4027" i="8"/>
  <c r="D4027" i="9" l="1"/>
  <c r="A4029" i="9"/>
  <c r="C4028" i="9"/>
  <c r="F4028" i="9" s="1"/>
  <c r="B4028" i="9"/>
  <c r="C4029" i="8"/>
  <c r="B4028" i="8"/>
  <c r="H4028" i="8"/>
  <c r="E4027" i="9"/>
  <c r="C4030" i="8" l="1"/>
  <c r="B4029" i="8"/>
  <c r="H4029" i="8"/>
  <c r="D4028" i="9"/>
  <c r="A4030" i="9"/>
  <c r="C4029" i="9"/>
  <c r="F4029" i="9" s="1"/>
  <c r="B4029" i="9"/>
  <c r="E4028" i="9"/>
  <c r="E4029" i="9" l="1"/>
  <c r="A4031" i="9"/>
  <c r="C4030" i="9"/>
  <c r="F4030" i="9" s="1"/>
  <c r="B4030" i="9"/>
  <c r="D4029" i="9"/>
  <c r="C4031" i="8"/>
  <c r="B4030" i="8"/>
  <c r="H4030" i="8"/>
  <c r="C4032" i="8" l="1"/>
  <c r="B4031" i="8"/>
  <c r="H4031" i="8"/>
  <c r="D4030" i="9"/>
  <c r="A4032" i="9"/>
  <c r="C4031" i="9"/>
  <c r="F4031" i="9" s="1"/>
  <c r="B4031" i="9"/>
  <c r="E4030" i="9"/>
  <c r="A4033" i="9" l="1"/>
  <c r="C4032" i="9"/>
  <c r="F4032" i="9" s="1"/>
  <c r="B4032" i="9"/>
  <c r="E4031" i="9"/>
  <c r="D4031" i="9"/>
  <c r="C4033" i="8"/>
  <c r="B4032" i="8"/>
  <c r="H4032" i="8"/>
  <c r="D4032" i="9" l="1"/>
  <c r="A4034" i="9"/>
  <c r="C4033" i="9"/>
  <c r="F4033" i="9" s="1"/>
  <c r="B4033" i="9"/>
  <c r="C4034" i="8"/>
  <c r="B4033" i="8"/>
  <c r="H4033" i="8"/>
  <c r="E4032" i="9"/>
  <c r="C4035" i="8" l="1"/>
  <c r="B4034" i="8"/>
  <c r="H4034" i="8"/>
  <c r="D4033" i="9"/>
  <c r="A4035" i="9"/>
  <c r="C4034" i="9"/>
  <c r="F4034" i="9" s="1"/>
  <c r="B4034" i="9"/>
  <c r="E4033" i="9"/>
  <c r="E4034" i="9" l="1"/>
  <c r="A4036" i="9"/>
  <c r="C4035" i="9"/>
  <c r="F4035" i="9" s="1"/>
  <c r="B4035" i="9"/>
  <c r="D4034" i="9"/>
  <c r="C4036" i="8"/>
  <c r="B4035" i="8"/>
  <c r="H4035" i="8"/>
  <c r="C4037" i="8" l="1"/>
  <c r="B4036" i="8"/>
  <c r="H4036" i="8"/>
  <c r="D4035" i="9"/>
  <c r="A4037" i="9"/>
  <c r="C4036" i="9"/>
  <c r="F4036" i="9" s="1"/>
  <c r="B4036" i="9"/>
  <c r="E4035" i="9"/>
  <c r="A4038" i="9" l="1"/>
  <c r="C4037" i="9"/>
  <c r="F4037" i="9" s="1"/>
  <c r="B4037" i="9"/>
  <c r="E4036" i="9"/>
  <c r="D4036" i="9"/>
  <c r="C4038" i="8"/>
  <c r="B4037" i="8"/>
  <c r="H4037" i="8"/>
  <c r="D4037" i="9" l="1"/>
  <c r="A4039" i="9"/>
  <c r="C4038" i="9"/>
  <c r="F4038" i="9" s="1"/>
  <c r="B4038" i="9"/>
  <c r="C4039" i="8"/>
  <c r="B4038" i="8"/>
  <c r="H4038" i="8"/>
  <c r="E4037" i="9"/>
  <c r="C4040" i="8" l="1"/>
  <c r="B4039" i="8"/>
  <c r="H4039" i="8"/>
  <c r="D4038" i="9"/>
  <c r="A4040" i="9"/>
  <c r="C4039" i="9"/>
  <c r="F4039" i="9" s="1"/>
  <c r="B4039" i="9"/>
  <c r="E4038" i="9"/>
  <c r="E4039" i="9" l="1"/>
  <c r="A4041" i="9"/>
  <c r="C4040" i="9"/>
  <c r="F4040" i="9" s="1"/>
  <c r="B4040" i="9"/>
  <c r="D4039" i="9"/>
  <c r="C4041" i="8"/>
  <c r="B4040" i="8"/>
  <c r="H4040" i="8"/>
  <c r="C4042" i="8" l="1"/>
  <c r="B4041" i="8"/>
  <c r="H4041" i="8"/>
  <c r="D4040" i="9"/>
  <c r="A4042" i="9"/>
  <c r="C4041" i="9"/>
  <c r="F4041" i="9" s="1"/>
  <c r="B4041" i="9"/>
  <c r="E4040" i="9"/>
  <c r="A4043" i="9" l="1"/>
  <c r="C4042" i="9"/>
  <c r="F4042" i="9" s="1"/>
  <c r="B4042" i="9"/>
  <c r="E4041" i="9"/>
  <c r="D4041" i="9"/>
  <c r="C4043" i="8"/>
  <c r="B4042" i="8"/>
  <c r="H4042" i="8"/>
  <c r="D4042" i="9" l="1"/>
  <c r="A4044" i="9"/>
  <c r="C4043" i="9"/>
  <c r="F4043" i="9" s="1"/>
  <c r="B4043" i="9"/>
  <c r="C4044" i="8"/>
  <c r="B4043" i="8"/>
  <c r="H4043" i="8"/>
  <c r="E4042" i="9"/>
  <c r="C4045" i="8" l="1"/>
  <c r="B4044" i="8"/>
  <c r="H4044" i="8"/>
  <c r="D4043" i="9"/>
  <c r="A4045" i="9"/>
  <c r="C4044" i="9"/>
  <c r="F4044" i="9" s="1"/>
  <c r="B4044" i="9"/>
  <c r="E4043" i="9"/>
  <c r="A4046" i="9" l="1"/>
  <c r="C4045" i="9"/>
  <c r="F4045" i="9" s="1"/>
  <c r="B4045" i="9"/>
  <c r="E4044" i="9"/>
  <c r="D4044" i="9"/>
  <c r="C4046" i="8"/>
  <c r="B4045" i="8"/>
  <c r="H4045" i="8"/>
  <c r="D4045" i="9" l="1"/>
  <c r="A4047" i="9"/>
  <c r="C4046" i="9"/>
  <c r="F4046" i="9" s="1"/>
  <c r="B4046" i="9"/>
  <c r="C4047" i="8"/>
  <c r="B4046" i="8"/>
  <c r="H4046" i="8"/>
  <c r="E4045" i="9"/>
  <c r="C4048" i="8" l="1"/>
  <c r="B4047" i="8"/>
  <c r="H4047" i="8"/>
  <c r="D4046" i="9"/>
  <c r="A4048" i="9"/>
  <c r="C4047" i="9"/>
  <c r="F4047" i="9" s="1"/>
  <c r="B4047" i="9"/>
  <c r="E4046" i="9"/>
  <c r="E4047" i="9" l="1"/>
  <c r="A4049" i="9"/>
  <c r="C4048" i="9"/>
  <c r="F4048" i="9" s="1"/>
  <c r="B4048" i="9"/>
  <c r="D4047" i="9"/>
  <c r="C4049" i="8"/>
  <c r="B4048" i="8"/>
  <c r="H4048" i="8"/>
  <c r="C4050" i="8" l="1"/>
  <c r="B4049" i="8"/>
  <c r="H4049" i="8"/>
  <c r="D4048" i="9"/>
  <c r="A4050" i="9"/>
  <c r="C4049" i="9"/>
  <c r="F4049" i="9" s="1"/>
  <c r="B4049" i="9"/>
  <c r="E4048" i="9"/>
  <c r="E4049" i="9" l="1"/>
  <c r="A4051" i="9"/>
  <c r="C4050" i="9"/>
  <c r="F4050" i="9" s="1"/>
  <c r="B4050" i="9"/>
  <c r="D4049" i="9"/>
  <c r="C4051" i="8"/>
  <c r="B4050" i="8"/>
  <c r="H4050" i="8"/>
  <c r="C4052" i="8" l="1"/>
  <c r="B4051" i="8"/>
  <c r="H4051" i="8"/>
  <c r="D4050" i="9"/>
  <c r="A4052" i="9"/>
  <c r="C4051" i="9"/>
  <c r="F4051" i="9" s="1"/>
  <c r="B4051" i="9"/>
  <c r="E4050" i="9"/>
  <c r="E4051" i="9" l="1"/>
  <c r="A4053" i="9"/>
  <c r="C4052" i="9"/>
  <c r="F4052" i="9" s="1"/>
  <c r="B4052" i="9"/>
  <c r="D4051" i="9"/>
  <c r="C4053" i="8"/>
  <c r="B4052" i="8"/>
  <c r="H4052" i="8"/>
  <c r="C4054" i="8" l="1"/>
  <c r="B4053" i="8"/>
  <c r="H4053" i="8"/>
  <c r="D4052" i="9"/>
  <c r="A4054" i="9"/>
  <c r="C4053" i="9"/>
  <c r="F4053" i="9" s="1"/>
  <c r="B4053" i="9"/>
  <c r="E4052" i="9"/>
  <c r="E4053" i="9" l="1"/>
  <c r="A4055" i="9"/>
  <c r="C4054" i="9"/>
  <c r="F4054" i="9" s="1"/>
  <c r="B4054" i="9"/>
  <c r="D4053" i="9"/>
  <c r="C4055" i="8"/>
  <c r="B4054" i="8"/>
  <c r="H4054" i="8"/>
  <c r="C4056" i="8" l="1"/>
  <c r="B4055" i="8"/>
  <c r="H4055" i="8"/>
  <c r="D4054" i="9"/>
  <c r="A4056" i="9"/>
  <c r="C4055" i="9"/>
  <c r="F4055" i="9" s="1"/>
  <c r="B4055" i="9"/>
  <c r="E4054" i="9"/>
  <c r="A4057" i="9" l="1"/>
  <c r="C4056" i="9"/>
  <c r="F4056" i="9" s="1"/>
  <c r="B4056" i="9"/>
  <c r="E4055" i="9"/>
  <c r="D4055" i="9"/>
  <c r="C4057" i="8"/>
  <c r="B4056" i="8"/>
  <c r="H4056" i="8"/>
  <c r="C4058" i="8" l="1"/>
  <c r="B4057" i="8"/>
  <c r="H4057" i="8"/>
  <c r="D4056" i="9"/>
  <c r="A4058" i="9"/>
  <c r="C4057" i="9"/>
  <c r="F4057" i="9" s="1"/>
  <c r="B4057" i="9"/>
  <c r="E4056" i="9"/>
  <c r="A4059" i="9" l="1"/>
  <c r="C4058" i="9"/>
  <c r="F4058" i="9" s="1"/>
  <c r="B4058" i="9"/>
  <c r="E4057" i="9"/>
  <c r="D4057" i="9"/>
  <c r="C4059" i="8"/>
  <c r="B4058" i="8"/>
  <c r="H4058" i="8"/>
  <c r="C4060" i="8" l="1"/>
  <c r="B4059" i="8"/>
  <c r="H4059" i="8"/>
  <c r="D4058" i="9"/>
  <c r="A4060" i="9"/>
  <c r="C4059" i="9"/>
  <c r="F4059" i="9" s="1"/>
  <c r="B4059" i="9"/>
  <c r="E4058" i="9"/>
  <c r="E4059" i="9" l="1"/>
  <c r="A4061" i="9"/>
  <c r="C4060" i="9"/>
  <c r="F4060" i="9" s="1"/>
  <c r="B4060" i="9"/>
  <c r="D4059" i="9"/>
  <c r="C4061" i="8"/>
  <c r="B4060" i="8"/>
  <c r="H4060" i="8"/>
  <c r="C4062" i="8" l="1"/>
  <c r="B4061" i="8"/>
  <c r="H4061" i="8"/>
  <c r="D4060" i="9"/>
  <c r="A4062" i="9"/>
  <c r="C4061" i="9"/>
  <c r="F4061" i="9" s="1"/>
  <c r="B4061" i="9"/>
  <c r="E4060" i="9"/>
  <c r="E4061" i="9" l="1"/>
  <c r="A4063" i="9"/>
  <c r="C4062" i="9"/>
  <c r="F4062" i="9" s="1"/>
  <c r="B4062" i="9"/>
  <c r="D4061" i="9"/>
  <c r="C4063" i="8"/>
  <c r="B4062" i="8"/>
  <c r="H4062" i="8"/>
  <c r="C4064" i="8" l="1"/>
  <c r="B4063" i="8"/>
  <c r="H4063" i="8"/>
  <c r="D4062" i="9"/>
  <c r="A4064" i="9"/>
  <c r="C4063" i="9"/>
  <c r="F4063" i="9" s="1"/>
  <c r="B4063" i="9"/>
  <c r="E4062" i="9"/>
  <c r="E4063" i="9" l="1"/>
  <c r="A4065" i="9"/>
  <c r="C4064" i="9"/>
  <c r="F4064" i="9" s="1"/>
  <c r="B4064" i="9"/>
  <c r="D4063" i="9"/>
  <c r="C4065" i="8"/>
  <c r="B4064" i="8"/>
  <c r="H4064" i="8"/>
  <c r="C4066" i="8" l="1"/>
  <c r="B4065" i="8"/>
  <c r="H4065" i="8"/>
  <c r="D4064" i="9"/>
  <c r="A4066" i="9"/>
  <c r="C4065" i="9"/>
  <c r="F4065" i="9" s="1"/>
  <c r="B4065" i="9"/>
  <c r="E4064" i="9"/>
  <c r="E4065" i="9" l="1"/>
  <c r="A4067" i="9"/>
  <c r="C4066" i="9"/>
  <c r="F4066" i="9" s="1"/>
  <c r="B4066" i="9"/>
  <c r="D4065" i="9"/>
  <c r="C4067" i="8"/>
  <c r="B4066" i="8"/>
  <c r="H4066" i="8"/>
  <c r="C4068" i="8" l="1"/>
  <c r="B4067" i="8"/>
  <c r="H4067" i="8"/>
  <c r="D4066" i="9"/>
  <c r="A4068" i="9"/>
  <c r="C4067" i="9"/>
  <c r="F4067" i="9" s="1"/>
  <c r="B4067" i="9"/>
  <c r="E4066" i="9"/>
  <c r="E4067" i="9" l="1"/>
  <c r="A4069" i="9"/>
  <c r="C4068" i="9"/>
  <c r="F4068" i="9" s="1"/>
  <c r="B4068" i="9"/>
  <c r="D4067" i="9"/>
  <c r="C4069" i="8"/>
  <c r="B4068" i="8"/>
  <c r="H4068" i="8"/>
  <c r="C4070" i="8" l="1"/>
  <c r="B4069" i="8"/>
  <c r="H4069" i="8"/>
  <c r="D4068" i="9"/>
  <c r="A4070" i="9"/>
  <c r="C4069" i="9"/>
  <c r="F4069" i="9" s="1"/>
  <c r="B4069" i="9"/>
  <c r="E4068" i="9"/>
  <c r="E4069" i="9" l="1"/>
  <c r="A4071" i="9"/>
  <c r="C4070" i="9"/>
  <c r="F4070" i="9" s="1"/>
  <c r="B4070" i="9"/>
  <c r="D4069" i="9"/>
  <c r="C4071" i="8"/>
  <c r="B4070" i="8"/>
  <c r="H4070" i="8"/>
  <c r="C4072" i="8" l="1"/>
  <c r="B4071" i="8"/>
  <c r="H4071" i="8"/>
  <c r="D4070" i="9"/>
  <c r="A4072" i="9"/>
  <c r="C4071" i="9"/>
  <c r="F4071" i="9" s="1"/>
  <c r="B4071" i="9"/>
  <c r="E4070" i="9"/>
  <c r="E4071" i="9" l="1"/>
  <c r="A4073" i="9"/>
  <c r="C4072" i="9"/>
  <c r="F4072" i="9" s="1"/>
  <c r="B4072" i="9"/>
  <c r="D4071" i="9"/>
  <c r="C4073" i="8"/>
  <c r="B4072" i="8"/>
  <c r="H4072" i="8"/>
  <c r="C4074" i="8" l="1"/>
  <c r="B4073" i="8"/>
  <c r="H4073" i="8"/>
  <c r="D4072" i="9"/>
  <c r="A4074" i="9"/>
  <c r="C4073" i="9"/>
  <c r="F4073" i="9" s="1"/>
  <c r="B4073" i="9"/>
  <c r="E4072" i="9"/>
  <c r="E4073" i="9" l="1"/>
  <c r="A4075" i="9"/>
  <c r="C4074" i="9"/>
  <c r="F4074" i="9" s="1"/>
  <c r="B4074" i="9"/>
  <c r="D4073" i="9"/>
  <c r="C4075" i="8"/>
  <c r="B4074" i="8"/>
  <c r="H4074" i="8"/>
  <c r="C4076" i="8" l="1"/>
  <c r="B4075" i="8"/>
  <c r="H4075" i="8"/>
  <c r="D4074" i="9"/>
  <c r="A4076" i="9"/>
  <c r="C4075" i="9"/>
  <c r="F4075" i="9" s="1"/>
  <c r="B4075" i="9"/>
  <c r="E4074" i="9"/>
  <c r="E4075" i="9" l="1"/>
  <c r="A4077" i="9"/>
  <c r="C4076" i="9"/>
  <c r="F4076" i="9" s="1"/>
  <c r="B4076" i="9"/>
  <c r="D4075" i="9"/>
  <c r="C4077" i="8"/>
  <c r="B4076" i="8"/>
  <c r="H4076" i="8"/>
  <c r="C4078" i="8" l="1"/>
  <c r="B4077" i="8"/>
  <c r="H4077" i="8"/>
  <c r="D4076" i="9"/>
  <c r="A4078" i="9"/>
  <c r="C4077" i="9"/>
  <c r="F4077" i="9" s="1"/>
  <c r="B4077" i="9"/>
  <c r="E4076" i="9"/>
  <c r="E4077" i="9" l="1"/>
  <c r="A4079" i="9"/>
  <c r="C4078" i="9"/>
  <c r="F4078" i="9" s="1"/>
  <c r="B4078" i="9"/>
  <c r="D4077" i="9"/>
  <c r="C4079" i="8"/>
  <c r="B4078" i="8"/>
  <c r="H4078" i="8"/>
  <c r="C4080" i="8" l="1"/>
  <c r="B4079" i="8"/>
  <c r="H4079" i="8"/>
  <c r="D4078" i="9"/>
  <c r="A4080" i="9"/>
  <c r="C4079" i="9"/>
  <c r="F4079" i="9" s="1"/>
  <c r="B4079" i="9"/>
  <c r="E4078" i="9"/>
  <c r="E4079" i="9" l="1"/>
  <c r="A4081" i="9"/>
  <c r="C4080" i="9"/>
  <c r="F4080" i="9" s="1"/>
  <c r="B4080" i="9"/>
  <c r="D4079" i="9"/>
  <c r="C4081" i="8"/>
  <c r="B4080" i="8"/>
  <c r="H4080" i="8"/>
  <c r="C4082" i="8" l="1"/>
  <c r="B4081" i="8"/>
  <c r="H4081" i="8"/>
  <c r="D4080" i="9"/>
  <c r="A4082" i="9"/>
  <c r="C4081" i="9"/>
  <c r="F4081" i="9" s="1"/>
  <c r="B4081" i="9"/>
  <c r="E4080" i="9"/>
  <c r="E4081" i="9" l="1"/>
  <c r="A4083" i="9"/>
  <c r="C4082" i="9"/>
  <c r="F4082" i="9" s="1"/>
  <c r="B4082" i="9"/>
  <c r="D4081" i="9"/>
  <c r="C4083" i="8"/>
  <c r="B4082" i="8"/>
  <c r="H4082" i="8"/>
  <c r="C4084" i="8" l="1"/>
  <c r="B4083" i="8"/>
  <c r="H4083" i="8"/>
  <c r="D4082" i="9"/>
  <c r="A4084" i="9"/>
  <c r="C4083" i="9"/>
  <c r="F4083" i="9" s="1"/>
  <c r="B4083" i="9"/>
  <c r="E4082" i="9"/>
  <c r="A4085" i="9" l="1"/>
  <c r="C4084" i="9"/>
  <c r="F4084" i="9" s="1"/>
  <c r="B4084" i="9"/>
  <c r="E4083" i="9"/>
  <c r="D4083" i="9"/>
  <c r="C4085" i="8"/>
  <c r="B4084" i="8"/>
  <c r="H4084" i="8"/>
  <c r="C4086" i="8" l="1"/>
  <c r="B4085" i="8"/>
  <c r="H4085" i="8"/>
  <c r="D4084" i="9"/>
  <c r="A4086" i="9"/>
  <c r="C4085" i="9"/>
  <c r="F4085" i="9" s="1"/>
  <c r="B4085" i="9"/>
  <c r="E4084" i="9"/>
  <c r="A4087" i="9" l="1"/>
  <c r="C4086" i="9"/>
  <c r="F4086" i="9" s="1"/>
  <c r="B4086" i="9"/>
  <c r="E4085" i="9"/>
  <c r="D4085" i="9"/>
  <c r="C4087" i="8"/>
  <c r="B4086" i="8"/>
  <c r="H4086" i="8"/>
  <c r="C4088" i="8" l="1"/>
  <c r="B4087" i="8"/>
  <c r="H4087" i="8"/>
  <c r="D4086" i="9"/>
  <c r="A4088" i="9"/>
  <c r="C4087" i="9"/>
  <c r="F4087" i="9" s="1"/>
  <c r="B4087" i="9"/>
  <c r="E4086" i="9"/>
  <c r="A4089" i="9" l="1"/>
  <c r="C4088" i="9"/>
  <c r="F4088" i="9" s="1"/>
  <c r="B4088" i="9"/>
  <c r="E4087" i="9"/>
  <c r="D4087" i="9"/>
  <c r="C4089" i="8"/>
  <c r="B4088" i="8"/>
  <c r="H4088" i="8"/>
  <c r="C4090" i="8" l="1"/>
  <c r="B4089" i="8"/>
  <c r="H4089" i="8"/>
  <c r="D4088" i="9"/>
  <c r="A4090" i="9"/>
  <c r="C4089" i="9"/>
  <c r="F4089" i="9" s="1"/>
  <c r="B4089" i="9"/>
  <c r="E4088" i="9"/>
  <c r="A4091" i="9" l="1"/>
  <c r="C4090" i="9"/>
  <c r="F4090" i="9" s="1"/>
  <c r="B4090" i="9"/>
  <c r="E4089" i="9"/>
  <c r="D4089" i="9"/>
  <c r="C4091" i="8"/>
  <c r="B4090" i="8"/>
  <c r="H4090" i="8"/>
  <c r="C4092" i="8" l="1"/>
  <c r="B4091" i="8"/>
  <c r="H4091" i="8"/>
  <c r="D4090" i="9"/>
  <c r="A4092" i="9"/>
  <c r="C4091" i="9"/>
  <c r="F4091" i="9" s="1"/>
  <c r="B4091" i="9"/>
  <c r="E4090" i="9"/>
  <c r="A4093" i="9" l="1"/>
  <c r="C4092" i="9"/>
  <c r="F4092" i="9" s="1"/>
  <c r="B4092" i="9"/>
  <c r="E4091" i="9"/>
  <c r="D4091" i="9"/>
  <c r="C4093" i="8"/>
  <c r="B4092" i="8"/>
  <c r="H4092" i="8"/>
  <c r="C4094" i="8" l="1"/>
  <c r="B4093" i="8"/>
  <c r="H4093" i="8"/>
  <c r="D4092" i="9"/>
  <c r="A4094" i="9"/>
  <c r="C4093" i="9"/>
  <c r="F4093" i="9" s="1"/>
  <c r="B4093" i="9"/>
  <c r="E4092" i="9"/>
  <c r="A4095" i="9" l="1"/>
  <c r="C4094" i="9"/>
  <c r="F4094" i="9" s="1"/>
  <c r="B4094" i="9"/>
  <c r="E4093" i="9"/>
  <c r="D4093" i="9"/>
  <c r="C4095" i="8"/>
  <c r="B4094" i="8"/>
  <c r="H4094" i="8"/>
  <c r="C4096" i="8" l="1"/>
  <c r="B4095" i="8"/>
  <c r="H4095" i="8"/>
  <c r="D4094" i="9"/>
  <c r="A4096" i="9"/>
  <c r="C4095" i="9"/>
  <c r="F4095" i="9" s="1"/>
  <c r="B4095" i="9"/>
  <c r="E4094" i="9"/>
  <c r="A4097" i="9" l="1"/>
  <c r="C4096" i="9"/>
  <c r="F4096" i="9" s="1"/>
  <c r="B4096" i="9"/>
  <c r="E4095" i="9"/>
  <c r="D4095" i="9"/>
  <c r="C4097" i="8"/>
  <c r="B4096" i="8"/>
  <c r="H4096" i="8"/>
  <c r="C4098" i="8" l="1"/>
  <c r="B4097" i="8"/>
  <c r="H4097" i="8"/>
  <c r="D4096" i="9"/>
  <c r="A4098" i="9"/>
  <c r="C4097" i="9"/>
  <c r="F4097" i="9" s="1"/>
  <c r="B4097" i="9"/>
  <c r="E4096" i="9"/>
  <c r="A4099" i="9" l="1"/>
  <c r="C4098" i="9"/>
  <c r="F4098" i="9" s="1"/>
  <c r="B4098" i="9"/>
  <c r="E4097" i="9"/>
  <c r="D4097" i="9"/>
  <c r="C4099" i="8"/>
  <c r="B4098" i="8"/>
  <c r="H4098" i="8"/>
  <c r="C4100" i="8" l="1"/>
  <c r="B4099" i="8"/>
  <c r="H4099" i="8"/>
  <c r="D4098" i="9"/>
  <c r="A4100" i="9"/>
  <c r="C4099" i="9"/>
  <c r="F4099" i="9" s="1"/>
  <c r="B4099" i="9"/>
  <c r="E4098" i="9"/>
  <c r="A4101" i="9" l="1"/>
  <c r="C4100" i="9"/>
  <c r="F4100" i="9" s="1"/>
  <c r="B4100" i="9"/>
  <c r="E4099" i="9"/>
  <c r="D4099" i="9"/>
  <c r="C4101" i="8"/>
  <c r="B4100" i="8"/>
  <c r="H4100" i="8"/>
  <c r="C4102" i="8" l="1"/>
  <c r="B4101" i="8"/>
  <c r="H4101" i="8"/>
  <c r="D4100" i="9"/>
  <c r="A4102" i="9"/>
  <c r="C4101" i="9"/>
  <c r="F4101" i="9" s="1"/>
  <c r="B4101" i="9"/>
  <c r="E4100" i="9"/>
  <c r="A4103" i="9" l="1"/>
  <c r="C4102" i="9"/>
  <c r="F4102" i="9" s="1"/>
  <c r="B4102" i="9"/>
  <c r="E4101" i="9"/>
  <c r="D4101" i="9"/>
  <c r="C4103" i="8"/>
  <c r="B4102" i="8"/>
  <c r="H4102" i="8"/>
  <c r="C4104" i="8" l="1"/>
  <c r="B4103" i="8"/>
  <c r="H4103" i="8"/>
  <c r="D4102" i="9"/>
  <c r="A4104" i="9"/>
  <c r="C4103" i="9"/>
  <c r="F4103" i="9" s="1"/>
  <c r="B4103" i="9"/>
  <c r="E4102" i="9"/>
  <c r="A4105" i="9" l="1"/>
  <c r="C4104" i="9"/>
  <c r="F4104" i="9" s="1"/>
  <c r="B4104" i="9"/>
  <c r="E4103" i="9"/>
  <c r="D4103" i="9"/>
  <c r="C4105" i="8"/>
  <c r="B4104" i="8"/>
  <c r="H4104" i="8"/>
  <c r="C4106" i="8" l="1"/>
  <c r="B4105" i="8"/>
  <c r="H4105" i="8"/>
  <c r="D4104" i="9"/>
  <c r="A4106" i="9"/>
  <c r="C4105" i="9"/>
  <c r="F4105" i="9" s="1"/>
  <c r="B4105" i="9"/>
  <c r="E4104" i="9"/>
  <c r="A4107" i="9" l="1"/>
  <c r="C4106" i="9"/>
  <c r="F4106" i="9" s="1"/>
  <c r="B4106" i="9"/>
  <c r="E4105" i="9"/>
  <c r="D4105" i="9"/>
  <c r="B4106" i="8"/>
  <c r="C4107" i="8"/>
  <c r="H4106" i="8"/>
  <c r="A4108" i="9" l="1"/>
  <c r="C4107" i="9"/>
  <c r="F4107" i="9" s="1"/>
  <c r="B4107" i="9"/>
  <c r="E4106" i="9"/>
  <c r="C4108" i="8"/>
  <c r="B4107" i="8"/>
  <c r="H4107" i="8"/>
  <c r="D4106" i="9"/>
  <c r="C4109" i="8" l="1"/>
  <c r="B4108" i="8"/>
  <c r="H4108" i="8"/>
  <c r="E4107" i="9"/>
  <c r="A4109" i="9"/>
  <c r="C4108" i="9"/>
  <c r="F4108" i="9" s="1"/>
  <c r="B4108" i="9"/>
  <c r="D4107" i="9"/>
  <c r="A4110" i="9" l="1"/>
  <c r="C4109" i="9"/>
  <c r="F4109" i="9" s="1"/>
  <c r="B4109" i="9"/>
  <c r="E4108" i="9"/>
  <c r="D4108" i="9"/>
  <c r="C4110" i="8"/>
  <c r="B4109" i="8"/>
  <c r="H4109" i="8"/>
  <c r="C4111" i="8" l="1"/>
  <c r="B4110" i="8"/>
  <c r="H4110" i="8"/>
  <c r="D4109" i="9"/>
  <c r="A4111" i="9"/>
  <c r="C4110" i="9"/>
  <c r="F4110" i="9" s="1"/>
  <c r="B4110" i="9"/>
  <c r="E4109" i="9"/>
  <c r="A4112" i="9" l="1"/>
  <c r="C4111" i="9"/>
  <c r="F4111" i="9" s="1"/>
  <c r="B4111" i="9"/>
  <c r="E4110" i="9"/>
  <c r="D4110" i="9"/>
  <c r="C4112" i="8"/>
  <c r="B4111" i="8"/>
  <c r="H4111" i="8"/>
  <c r="C4113" i="8" l="1"/>
  <c r="B4112" i="8"/>
  <c r="H4112" i="8"/>
  <c r="D4111" i="9"/>
  <c r="A4113" i="9"/>
  <c r="C4112" i="9"/>
  <c r="F4112" i="9" s="1"/>
  <c r="B4112" i="9"/>
  <c r="E4111" i="9"/>
  <c r="A4114" i="9" l="1"/>
  <c r="C4113" i="9"/>
  <c r="F4113" i="9" s="1"/>
  <c r="B4113" i="9"/>
  <c r="E4112" i="9"/>
  <c r="D4112" i="9"/>
  <c r="C4114" i="8"/>
  <c r="B4113" i="8"/>
  <c r="H4113" i="8"/>
  <c r="C4115" i="8" l="1"/>
  <c r="B4114" i="8"/>
  <c r="H4114" i="8"/>
  <c r="D4113" i="9"/>
  <c r="A4115" i="9"/>
  <c r="C4114" i="9"/>
  <c r="F4114" i="9" s="1"/>
  <c r="B4114" i="9"/>
  <c r="E4113" i="9"/>
  <c r="A4116" i="9" l="1"/>
  <c r="C4115" i="9"/>
  <c r="F4115" i="9" s="1"/>
  <c r="B4115" i="9"/>
  <c r="E4114" i="9"/>
  <c r="D4114" i="9"/>
  <c r="C4116" i="8"/>
  <c r="B4115" i="8"/>
  <c r="H4115" i="8"/>
  <c r="C4117" i="8" l="1"/>
  <c r="B4116" i="8"/>
  <c r="H4116" i="8"/>
  <c r="E4115" i="9"/>
  <c r="A4117" i="9"/>
  <c r="C4116" i="9"/>
  <c r="F4116" i="9" s="1"/>
  <c r="B4116" i="9"/>
  <c r="D4115" i="9"/>
  <c r="A4118" i="9" l="1"/>
  <c r="C4117" i="9"/>
  <c r="F4117" i="9" s="1"/>
  <c r="B4117" i="9"/>
  <c r="E4116" i="9"/>
  <c r="D4116" i="9"/>
  <c r="C4118" i="8"/>
  <c r="B4117" i="8"/>
  <c r="H4117" i="8"/>
  <c r="C4119" i="8" l="1"/>
  <c r="B4118" i="8"/>
  <c r="H4118" i="8"/>
  <c r="D4117" i="9"/>
  <c r="A4119" i="9"/>
  <c r="C4118" i="9"/>
  <c r="F4118" i="9" s="1"/>
  <c r="B4118" i="9"/>
  <c r="E4117" i="9"/>
  <c r="A4120" i="9" l="1"/>
  <c r="C4119" i="9"/>
  <c r="F4119" i="9" s="1"/>
  <c r="B4119" i="9"/>
  <c r="E4118" i="9"/>
  <c r="D4118" i="9"/>
  <c r="C4120" i="8"/>
  <c r="B4119" i="8"/>
  <c r="H4119" i="8"/>
  <c r="C4121" i="8" l="1"/>
  <c r="B4120" i="8"/>
  <c r="H4120" i="8"/>
  <c r="D4119" i="9"/>
  <c r="A4121" i="9"/>
  <c r="C4120" i="9"/>
  <c r="F4120" i="9" s="1"/>
  <c r="B4120" i="9"/>
  <c r="E4119" i="9"/>
  <c r="A4122" i="9" l="1"/>
  <c r="C4121" i="9"/>
  <c r="F4121" i="9" s="1"/>
  <c r="B4121" i="9"/>
  <c r="E4120" i="9"/>
  <c r="D4120" i="9"/>
  <c r="C4122" i="8"/>
  <c r="B4121" i="8"/>
  <c r="H4121" i="8"/>
  <c r="C4123" i="8" l="1"/>
  <c r="B4122" i="8"/>
  <c r="H4122" i="8"/>
  <c r="D4121" i="9"/>
  <c r="A4123" i="9"/>
  <c r="C4122" i="9"/>
  <c r="F4122" i="9" s="1"/>
  <c r="B4122" i="9"/>
  <c r="E4121" i="9"/>
  <c r="A4124" i="9" l="1"/>
  <c r="C4123" i="9"/>
  <c r="F4123" i="9" s="1"/>
  <c r="B4123" i="9"/>
  <c r="E4122" i="9"/>
  <c r="D4122" i="9"/>
  <c r="C4124" i="8"/>
  <c r="B4123" i="8"/>
  <c r="H4123" i="8"/>
  <c r="C4125" i="8" l="1"/>
  <c r="B4124" i="8"/>
  <c r="H4124" i="8"/>
  <c r="D4123" i="9"/>
  <c r="A4125" i="9"/>
  <c r="C4124" i="9"/>
  <c r="F4124" i="9" s="1"/>
  <c r="B4124" i="9"/>
  <c r="E4123" i="9"/>
  <c r="A4126" i="9" l="1"/>
  <c r="C4125" i="9"/>
  <c r="F4125" i="9" s="1"/>
  <c r="B4125" i="9"/>
  <c r="E4124" i="9"/>
  <c r="D4124" i="9"/>
  <c r="C4126" i="8"/>
  <c r="B4125" i="8"/>
  <c r="H4125" i="8"/>
  <c r="C4127" i="8" l="1"/>
  <c r="B4126" i="8"/>
  <c r="H4126" i="8"/>
  <c r="D4125" i="9"/>
  <c r="A4127" i="9"/>
  <c r="C4126" i="9"/>
  <c r="F4126" i="9" s="1"/>
  <c r="B4126" i="9"/>
  <c r="E4125" i="9"/>
  <c r="A4128" i="9" l="1"/>
  <c r="C4127" i="9"/>
  <c r="F4127" i="9" s="1"/>
  <c r="B4127" i="9"/>
  <c r="E4126" i="9"/>
  <c r="D4126" i="9"/>
  <c r="C4128" i="8"/>
  <c r="B4127" i="8"/>
  <c r="H4127" i="8"/>
  <c r="C4129" i="8" l="1"/>
  <c r="B4128" i="8"/>
  <c r="H4128" i="8"/>
  <c r="D4127" i="9"/>
  <c r="A4129" i="9"/>
  <c r="C4128" i="9"/>
  <c r="F4128" i="9" s="1"/>
  <c r="B4128" i="9"/>
  <c r="E4127" i="9"/>
  <c r="A4130" i="9" l="1"/>
  <c r="C4129" i="9"/>
  <c r="F4129" i="9" s="1"/>
  <c r="B4129" i="9"/>
  <c r="E4128" i="9"/>
  <c r="D4128" i="9"/>
  <c r="C4130" i="8"/>
  <c r="B4129" i="8"/>
  <c r="H4129" i="8"/>
  <c r="C4131" i="8" l="1"/>
  <c r="B4130" i="8"/>
  <c r="H4130" i="8"/>
  <c r="D4129" i="9"/>
  <c r="A4131" i="9"/>
  <c r="C4130" i="9"/>
  <c r="F4130" i="9" s="1"/>
  <c r="B4130" i="9"/>
  <c r="E4129" i="9"/>
  <c r="A4132" i="9" l="1"/>
  <c r="C4131" i="9"/>
  <c r="F4131" i="9" s="1"/>
  <c r="B4131" i="9"/>
  <c r="E4130" i="9"/>
  <c r="D4130" i="9"/>
  <c r="C4132" i="8"/>
  <c r="B4131" i="8"/>
  <c r="H4131" i="8"/>
  <c r="C4133" i="8" l="1"/>
  <c r="B4132" i="8"/>
  <c r="H4132" i="8"/>
  <c r="D4131" i="9"/>
  <c r="A4133" i="9"/>
  <c r="C4132" i="9"/>
  <c r="F4132" i="9" s="1"/>
  <c r="B4132" i="9"/>
  <c r="E4131" i="9"/>
  <c r="A4134" i="9" l="1"/>
  <c r="C4133" i="9"/>
  <c r="F4133" i="9" s="1"/>
  <c r="B4133" i="9"/>
  <c r="E4132" i="9"/>
  <c r="D4132" i="9"/>
  <c r="C4134" i="8"/>
  <c r="B4133" i="8"/>
  <c r="H4133" i="8"/>
  <c r="C4135" i="8" l="1"/>
  <c r="B4134" i="8"/>
  <c r="H4134" i="8"/>
  <c r="D4133" i="9"/>
  <c r="A4135" i="9"/>
  <c r="C4134" i="9"/>
  <c r="F4134" i="9" s="1"/>
  <c r="B4134" i="9"/>
  <c r="E4133" i="9"/>
  <c r="A4136" i="9" l="1"/>
  <c r="C4135" i="9"/>
  <c r="F4135" i="9" s="1"/>
  <c r="B4135" i="9"/>
  <c r="E4134" i="9"/>
  <c r="D4134" i="9"/>
  <c r="C4136" i="8"/>
  <c r="B4135" i="8"/>
  <c r="H4135" i="8"/>
  <c r="C4137" i="8" l="1"/>
  <c r="B4136" i="8"/>
  <c r="H4136" i="8"/>
  <c r="D4135" i="9"/>
  <c r="A4137" i="9"/>
  <c r="C4136" i="9"/>
  <c r="F4136" i="9" s="1"/>
  <c r="B4136" i="9"/>
  <c r="E4135" i="9"/>
  <c r="A4138" i="9" l="1"/>
  <c r="C4137" i="9"/>
  <c r="F4137" i="9" s="1"/>
  <c r="B4137" i="9"/>
  <c r="E4136" i="9"/>
  <c r="D4136" i="9"/>
  <c r="C4138" i="8"/>
  <c r="B4137" i="8"/>
  <c r="H4137" i="8"/>
  <c r="C4139" i="8" l="1"/>
  <c r="B4138" i="8"/>
  <c r="H4138" i="8"/>
  <c r="D4137" i="9"/>
  <c r="A4139" i="9"/>
  <c r="C4138" i="9"/>
  <c r="F4138" i="9" s="1"/>
  <c r="B4138" i="9"/>
  <c r="E4137" i="9"/>
  <c r="A4140" i="9" l="1"/>
  <c r="C4139" i="9"/>
  <c r="F4139" i="9" s="1"/>
  <c r="B4139" i="9"/>
  <c r="E4138" i="9"/>
  <c r="D4138" i="9"/>
  <c r="C4140" i="8"/>
  <c r="B4139" i="8"/>
  <c r="H4139" i="8"/>
  <c r="B4140" i="8" l="1"/>
  <c r="C4141" i="8"/>
  <c r="H4140" i="8"/>
  <c r="D4139" i="9"/>
  <c r="A4141" i="9"/>
  <c r="C4140" i="9"/>
  <c r="F4140" i="9" s="1"/>
  <c r="B4140" i="9"/>
  <c r="E4139" i="9"/>
  <c r="A4142" i="9" l="1"/>
  <c r="C4141" i="9"/>
  <c r="F4141" i="9" s="1"/>
  <c r="B4141" i="9"/>
  <c r="E4140" i="9"/>
  <c r="C4142" i="8"/>
  <c r="B4141" i="8"/>
  <c r="H4141" i="8"/>
  <c r="D4140" i="9"/>
  <c r="C4143" i="8" l="1"/>
  <c r="B4142" i="8"/>
  <c r="H4142" i="8"/>
  <c r="D4141" i="9"/>
  <c r="E4141" i="9"/>
  <c r="A4143" i="9"/>
  <c r="C4142" i="9"/>
  <c r="F4142" i="9" s="1"/>
  <c r="B4142" i="9"/>
  <c r="A4144" i="9" l="1"/>
  <c r="C4143" i="9"/>
  <c r="F4143" i="9" s="1"/>
  <c r="B4143" i="9"/>
  <c r="E4142" i="9"/>
  <c r="D4142" i="9"/>
  <c r="C4144" i="8"/>
  <c r="B4143" i="8"/>
  <c r="H4143" i="8"/>
  <c r="C4145" i="8" l="1"/>
  <c r="B4144" i="8"/>
  <c r="H4144" i="8"/>
  <c r="A4145" i="9"/>
  <c r="C4144" i="9"/>
  <c r="F4144" i="9" s="1"/>
  <c r="B4144" i="9"/>
  <c r="D4143" i="9"/>
  <c r="E4143" i="9"/>
  <c r="D4144" i="9" l="1"/>
  <c r="A4146" i="9"/>
  <c r="C4145" i="9"/>
  <c r="F4145" i="9" s="1"/>
  <c r="B4145" i="9"/>
  <c r="E4144" i="9"/>
  <c r="C4146" i="8"/>
  <c r="B4145" i="8"/>
  <c r="H4145" i="8"/>
  <c r="C4147" i="8" l="1"/>
  <c r="B4146" i="8"/>
  <c r="H4146" i="8"/>
  <c r="D4145" i="9"/>
  <c r="A4147" i="9"/>
  <c r="C4146" i="9"/>
  <c r="F4146" i="9" s="1"/>
  <c r="B4146" i="9"/>
  <c r="E4145" i="9"/>
  <c r="A4148" i="9" l="1"/>
  <c r="C4147" i="9"/>
  <c r="F4147" i="9" s="1"/>
  <c r="B4147" i="9"/>
  <c r="E4146" i="9"/>
  <c r="D4146" i="9"/>
  <c r="C4148" i="8"/>
  <c r="B4147" i="8"/>
  <c r="H4147" i="8"/>
  <c r="C4149" i="8" l="1"/>
  <c r="B4148" i="8"/>
  <c r="H4148" i="8"/>
  <c r="D4147" i="9"/>
  <c r="A4149" i="9"/>
  <c r="C4148" i="9"/>
  <c r="F4148" i="9" s="1"/>
  <c r="B4148" i="9"/>
  <c r="E4147" i="9"/>
  <c r="A4150" i="9" l="1"/>
  <c r="C4149" i="9"/>
  <c r="F4149" i="9" s="1"/>
  <c r="B4149" i="9"/>
  <c r="E4148" i="9"/>
  <c r="D4148" i="9"/>
  <c r="C4150" i="8"/>
  <c r="B4149" i="8"/>
  <c r="H4149" i="8"/>
  <c r="C4151" i="8" l="1"/>
  <c r="B4150" i="8"/>
  <c r="H4150" i="8"/>
  <c r="D4149" i="9"/>
  <c r="A4151" i="9"/>
  <c r="C4150" i="9"/>
  <c r="F4150" i="9" s="1"/>
  <c r="B4150" i="9"/>
  <c r="E4149" i="9"/>
  <c r="A4152" i="9" l="1"/>
  <c r="C4151" i="9"/>
  <c r="F4151" i="9" s="1"/>
  <c r="B4151" i="9"/>
  <c r="E4150" i="9"/>
  <c r="D4150" i="9"/>
  <c r="C4152" i="8"/>
  <c r="B4151" i="8"/>
  <c r="H4151" i="8"/>
  <c r="C4153" i="8" l="1"/>
  <c r="B4152" i="8"/>
  <c r="H4152" i="8"/>
  <c r="D4151" i="9"/>
  <c r="A4153" i="9"/>
  <c r="C4152" i="9"/>
  <c r="F4152" i="9" s="1"/>
  <c r="B4152" i="9"/>
  <c r="E4151" i="9"/>
  <c r="A4154" i="9" l="1"/>
  <c r="C4153" i="9"/>
  <c r="F4153" i="9" s="1"/>
  <c r="B4153" i="9"/>
  <c r="E4152" i="9"/>
  <c r="D4152" i="9"/>
  <c r="C4154" i="8"/>
  <c r="B4153" i="8"/>
  <c r="H4153" i="8"/>
  <c r="C4155" i="8" l="1"/>
  <c r="B4154" i="8"/>
  <c r="H4154" i="8"/>
  <c r="D4153" i="9"/>
  <c r="A4155" i="9"/>
  <c r="C4154" i="9"/>
  <c r="F4154" i="9" s="1"/>
  <c r="B4154" i="9"/>
  <c r="E4153" i="9"/>
  <c r="A4156" i="9" l="1"/>
  <c r="C4155" i="9"/>
  <c r="F4155" i="9" s="1"/>
  <c r="B4155" i="9"/>
  <c r="E4154" i="9"/>
  <c r="D4154" i="9"/>
  <c r="C4156" i="8"/>
  <c r="B4155" i="8"/>
  <c r="H4155" i="8"/>
  <c r="C4157" i="8" l="1"/>
  <c r="B4156" i="8"/>
  <c r="H4156" i="8"/>
  <c r="D4155" i="9"/>
  <c r="A4157" i="9"/>
  <c r="C4156" i="9"/>
  <c r="F4156" i="9" s="1"/>
  <c r="B4156" i="9"/>
  <c r="E4155" i="9"/>
  <c r="A4158" i="9" l="1"/>
  <c r="C4157" i="9"/>
  <c r="F4157" i="9" s="1"/>
  <c r="B4157" i="9"/>
  <c r="E4156" i="9"/>
  <c r="D4156" i="9"/>
  <c r="C4158" i="8"/>
  <c r="B4157" i="8"/>
  <c r="H4157" i="8"/>
  <c r="C4159" i="8" l="1"/>
  <c r="B4158" i="8"/>
  <c r="H4158" i="8"/>
  <c r="D4157" i="9"/>
  <c r="A4159" i="9"/>
  <c r="C4158" i="9"/>
  <c r="F4158" i="9" s="1"/>
  <c r="B4158" i="9"/>
  <c r="E4157" i="9"/>
  <c r="A4160" i="9" l="1"/>
  <c r="C4159" i="9"/>
  <c r="F4159" i="9" s="1"/>
  <c r="B4159" i="9"/>
  <c r="E4158" i="9"/>
  <c r="D4158" i="9"/>
  <c r="C4160" i="8"/>
  <c r="B4159" i="8"/>
  <c r="H4159" i="8"/>
  <c r="C4161" i="8" l="1"/>
  <c r="B4160" i="8"/>
  <c r="H4160" i="8"/>
  <c r="D4159" i="9"/>
  <c r="A4161" i="9"/>
  <c r="C4160" i="9"/>
  <c r="F4160" i="9" s="1"/>
  <c r="B4160" i="9"/>
  <c r="E4159" i="9"/>
  <c r="A4162" i="9" l="1"/>
  <c r="C4161" i="9"/>
  <c r="F4161" i="9" s="1"/>
  <c r="B4161" i="9"/>
  <c r="E4160" i="9"/>
  <c r="D4160" i="9"/>
  <c r="C4162" i="8"/>
  <c r="B4161" i="8"/>
  <c r="H4161" i="8"/>
  <c r="C4163" i="8" l="1"/>
  <c r="B4162" i="8"/>
  <c r="H4162" i="8"/>
  <c r="D4161" i="9"/>
  <c r="A4163" i="9"/>
  <c r="C4162" i="9"/>
  <c r="F4162" i="9" s="1"/>
  <c r="B4162" i="9"/>
  <c r="E4161" i="9"/>
  <c r="A4164" i="9" l="1"/>
  <c r="C4163" i="9"/>
  <c r="F4163" i="9" s="1"/>
  <c r="B4163" i="9"/>
  <c r="E4162" i="9"/>
  <c r="D4162" i="9"/>
  <c r="C4164" i="8"/>
  <c r="B4163" i="8"/>
  <c r="H4163" i="8"/>
  <c r="C4165" i="8" l="1"/>
  <c r="B4164" i="8"/>
  <c r="H4164" i="8"/>
  <c r="D4163" i="9"/>
  <c r="A4165" i="9"/>
  <c r="C4164" i="9"/>
  <c r="F4164" i="9" s="1"/>
  <c r="B4164" i="9"/>
  <c r="E4163" i="9"/>
  <c r="A4166" i="9" l="1"/>
  <c r="C4165" i="9"/>
  <c r="F4165" i="9" s="1"/>
  <c r="B4165" i="9"/>
  <c r="E4164" i="9"/>
  <c r="D4164" i="9"/>
  <c r="C4166" i="8"/>
  <c r="B4165" i="8"/>
  <c r="H4165" i="8"/>
  <c r="C4167" i="8" l="1"/>
  <c r="B4166" i="8"/>
  <c r="H4166" i="8"/>
  <c r="D4165" i="9"/>
  <c r="A4167" i="9"/>
  <c r="C4166" i="9"/>
  <c r="F4166" i="9" s="1"/>
  <c r="B4166" i="9"/>
  <c r="E4165" i="9"/>
  <c r="A4168" i="9" l="1"/>
  <c r="C4167" i="9"/>
  <c r="F4167" i="9" s="1"/>
  <c r="B4167" i="9"/>
  <c r="E4166" i="9"/>
  <c r="D4166" i="9"/>
  <c r="C4168" i="8"/>
  <c r="B4167" i="8"/>
  <c r="H4167" i="8"/>
  <c r="C4169" i="8" l="1"/>
  <c r="B4168" i="8"/>
  <c r="H4168" i="8"/>
  <c r="D4167" i="9"/>
  <c r="A4169" i="9"/>
  <c r="C4168" i="9"/>
  <c r="F4168" i="9" s="1"/>
  <c r="B4168" i="9"/>
  <c r="E4167" i="9"/>
  <c r="A4170" i="9" l="1"/>
  <c r="C4169" i="9"/>
  <c r="F4169" i="9" s="1"/>
  <c r="B4169" i="9"/>
  <c r="E4168" i="9"/>
  <c r="D4168" i="9"/>
  <c r="C4170" i="8"/>
  <c r="B4169" i="8"/>
  <c r="H4169" i="8"/>
  <c r="C4171" i="8" l="1"/>
  <c r="B4170" i="8"/>
  <c r="H4170" i="8"/>
  <c r="D4169" i="9"/>
  <c r="A4171" i="9"/>
  <c r="C4170" i="9"/>
  <c r="F4170" i="9" s="1"/>
  <c r="B4170" i="9"/>
  <c r="E4169" i="9"/>
  <c r="A4172" i="9" l="1"/>
  <c r="C4171" i="9"/>
  <c r="F4171" i="9" s="1"/>
  <c r="B4171" i="9"/>
  <c r="E4170" i="9"/>
  <c r="D4170" i="9"/>
  <c r="C4172" i="8"/>
  <c r="B4171" i="8"/>
  <c r="H4171" i="8"/>
  <c r="C4173" i="8" l="1"/>
  <c r="B4172" i="8"/>
  <c r="H4172" i="8"/>
  <c r="D4171" i="9"/>
  <c r="A4173" i="9"/>
  <c r="C4172" i="9"/>
  <c r="F4172" i="9" s="1"/>
  <c r="B4172" i="9"/>
  <c r="E4171" i="9"/>
  <c r="A4174" i="9" l="1"/>
  <c r="C4173" i="9"/>
  <c r="F4173" i="9" s="1"/>
  <c r="B4173" i="9"/>
  <c r="E4172" i="9"/>
  <c r="D4172" i="9"/>
  <c r="C4174" i="8"/>
  <c r="B4173" i="8"/>
  <c r="H4173" i="8"/>
  <c r="C4175" i="8" l="1"/>
  <c r="B4174" i="8"/>
  <c r="H4174" i="8"/>
  <c r="D4173" i="9"/>
  <c r="A4175" i="9"/>
  <c r="C4174" i="9"/>
  <c r="F4174" i="9" s="1"/>
  <c r="B4174" i="9"/>
  <c r="E4173" i="9"/>
  <c r="A4176" i="9" l="1"/>
  <c r="C4175" i="9"/>
  <c r="F4175" i="9" s="1"/>
  <c r="B4175" i="9"/>
  <c r="E4174" i="9"/>
  <c r="D4174" i="9"/>
  <c r="C4176" i="8"/>
  <c r="B4175" i="8"/>
  <c r="H4175" i="8"/>
  <c r="C4177" i="8" l="1"/>
  <c r="B4176" i="8"/>
  <c r="H4176" i="8"/>
  <c r="D4175" i="9"/>
  <c r="A4177" i="9"/>
  <c r="C4176" i="9"/>
  <c r="F4176" i="9" s="1"/>
  <c r="B4176" i="9"/>
  <c r="E4175" i="9"/>
  <c r="A4178" i="9" l="1"/>
  <c r="C4177" i="9"/>
  <c r="F4177" i="9" s="1"/>
  <c r="B4177" i="9"/>
  <c r="E4176" i="9"/>
  <c r="D4176" i="9"/>
  <c r="C4178" i="8"/>
  <c r="B4177" i="8"/>
  <c r="H4177" i="8"/>
  <c r="C4179" i="8" l="1"/>
  <c r="B4178" i="8"/>
  <c r="H4178" i="8"/>
  <c r="D4177" i="9"/>
  <c r="A4179" i="9"/>
  <c r="C4178" i="9"/>
  <c r="F4178" i="9" s="1"/>
  <c r="B4178" i="9"/>
  <c r="E4177" i="9"/>
  <c r="A4180" i="9" l="1"/>
  <c r="C4179" i="9"/>
  <c r="F4179" i="9" s="1"/>
  <c r="B4179" i="9"/>
  <c r="E4178" i="9"/>
  <c r="D4178" i="9"/>
  <c r="C4180" i="8"/>
  <c r="B4179" i="8"/>
  <c r="H4179" i="8"/>
  <c r="C4181" i="8" l="1"/>
  <c r="B4180" i="8"/>
  <c r="H4180" i="8"/>
  <c r="D4179" i="9"/>
  <c r="A4181" i="9"/>
  <c r="C4180" i="9"/>
  <c r="F4180" i="9" s="1"/>
  <c r="B4180" i="9"/>
  <c r="E4179" i="9"/>
  <c r="A4182" i="9" l="1"/>
  <c r="C4181" i="9"/>
  <c r="F4181" i="9" s="1"/>
  <c r="B4181" i="9"/>
  <c r="E4180" i="9"/>
  <c r="D4180" i="9"/>
  <c r="C4182" i="8"/>
  <c r="B4181" i="8"/>
  <c r="H4181" i="8"/>
  <c r="C4183" i="8" l="1"/>
  <c r="B4182" i="8"/>
  <c r="H4182" i="8"/>
  <c r="D4181" i="9"/>
  <c r="A4183" i="9"/>
  <c r="C4182" i="9"/>
  <c r="F4182" i="9" s="1"/>
  <c r="B4182" i="9"/>
  <c r="E4181" i="9"/>
  <c r="A4184" i="9" l="1"/>
  <c r="C4183" i="9"/>
  <c r="F4183" i="9" s="1"/>
  <c r="B4183" i="9"/>
  <c r="E4182" i="9"/>
  <c r="D4182" i="9"/>
  <c r="C4184" i="8"/>
  <c r="B4183" i="8"/>
  <c r="H4183" i="8"/>
  <c r="C4185" i="8" l="1"/>
  <c r="B4184" i="8"/>
  <c r="H4184" i="8"/>
  <c r="D4183" i="9"/>
  <c r="A4185" i="9"/>
  <c r="C4184" i="9"/>
  <c r="F4184" i="9" s="1"/>
  <c r="B4184" i="9"/>
  <c r="E4183" i="9"/>
  <c r="A4186" i="9" l="1"/>
  <c r="C4185" i="9"/>
  <c r="F4185" i="9" s="1"/>
  <c r="B4185" i="9"/>
  <c r="E4184" i="9"/>
  <c r="D4184" i="9"/>
  <c r="C4186" i="8"/>
  <c r="B4185" i="8"/>
  <c r="H4185" i="8"/>
  <c r="C4187" i="8" l="1"/>
  <c r="B4186" i="8"/>
  <c r="H4186" i="8"/>
  <c r="D4185" i="9"/>
  <c r="A4187" i="9"/>
  <c r="C4186" i="9"/>
  <c r="F4186" i="9" s="1"/>
  <c r="B4186" i="9"/>
  <c r="E4185" i="9"/>
  <c r="A4188" i="9" l="1"/>
  <c r="C4187" i="9"/>
  <c r="F4187" i="9" s="1"/>
  <c r="B4187" i="9"/>
  <c r="E4186" i="9"/>
  <c r="D4186" i="9"/>
  <c r="C4188" i="8"/>
  <c r="B4187" i="8"/>
  <c r="H4187" i="8"/>
  <c r="D4187" i="9" l="1"/>
  <c r="A4189" i="9"/>
  <c r="C4188" i="9"/>
  <c r="F4188" i="9" s="1"/>
  <c r="B4188" i="9"/>
  <c r="C4189" i="8"/>
  <c r="B4188" i="8"/>
  <c r="H4188" i="8"/>
  <c r="E4187" i="9"/>
  <c r="C4190" i="8" l="1"/>
  <c r="B4189" i="8"/>
  <c r="H4189" i="8"/>
  <c r="D4188" i="9"/>
  <c r="A4190" i="9"/>
  <c r="C4189" i="9"/>
  <c r="F4189" i="9" s="1"/>
  <c r="B4189" i="9"/>
  <c r="E4188" i="9"/>
  <c r="A4191" i="9" l="1"/>
  <c r="C4190" i="9"/>
  <c r="F4190" i="9" s="1"/>
  <c r="B4190" i="9"/>
  <c r="E4189" i="9"/>
  <c r="D4189" i="9"/>
  <c r="C4191" i="8"/>
  <c r="B4190" i="8"/>
  <c r="H4190" i="8"/>
  <c r="D4190" i="9" l="1"/>
  <c r="A4192" i="9"/>
  <c r="C4191" i="9"/>
  <c r="F4191" i="9" s="1"/>
  <c r="B4191" i="9"/>
  <c r="C4192" i="8"/>
  <c r="B4191" i="8"/>
  <c r="H4191" i="8"/>
  <c r="E4190" i="9"/>
  <c r="C4193" i="8" l="1"/>
  <c r="B4192" i="8"/>
  <c r="H4192" i="8"/>
  <c r="D4191" i="9"/>
  <c r="A4193" i="9"/>
  <c r="C4192" i="9"/>
  <c r="F4192" i="9" s="1"/>
  <c r="B4192" i="9"/>
  <c r="E4191" i="9"/>
  <c r="E4192" i="9" l="1"/>
  <c r="A4194" i="9"/>
  <c r="C4193" i="9"/>
  <c r="F4193" i="9" s="1"/>
  <c r="B4193" i="9"/>
  <c r="D4192" i="9"/>
  <c r="C4194" i="8"/>
  <c r="B4193" i="8"/>
  <c r="H4193" i="8"/>
  <c r="C4195" i="8" l="1"/>
  <c r="B4194" i="8"/>
  <c r="H4194" i="8"/>
  <c r="D4193" i="9"/>
  <c r="A4195" i="9"/>
  <c r="C4194" i="9"/>
  <c r="F4194" i="9" s="1"/>
  <c r="B4194" i="9"/>
  <c r="E4193" i="9"/>
  <c r="A4196" i="9" l="1"/>
  <c r="C4195" i="9"/>
  <c r="F4195" i="9" s="1"/>
  <c r="B4195" i="9"/>
  <c r="E4194" i="9"/>
  <c r="D4194" i="9"/>
  <c r="C4196" i="8"/>
  <c r="B4195" i="8"/>
  <c r="H4195" i="8"/>
  <c r="D4195" i="9" l="1"/>
  <c r="A4197" i="9"/>
  <c r="C4196" i="9"/>
  <c r="F4196" i="9" s="1"/>
  <c r="B4196" i="9"/>
  <c r="C4197" i="8"/>
  <c r="B4196" i="8"/>
  <c r="H4196" i="8"/>
  <c r="E4195" i="9"/>
  <c r="C4198" i="8" l="1"/>
  <c r="B4197" i="8"/>
  <c r="H4197" i="8"/>
  <c r="D4196" i="9"/>
  <c r="A4198" i="9"/>
  <c r="C4197" i="9"/>
  <c r="F4197" i="9" s="1"/>
  <c r="B4197" i="9"/>
  <c r="E4196" i="9"/>
  <c r="E4197" i="9" l="1"/>
  <c r="A4199" i="9"/>
  <c r="C4198" i="9"/>
  <c r="F4198" i="9" s="1"/>
  <c r="B4198" i="9"/>
  <c r="D4197" i="9"/>
  <c r="C4199" i="8"/>
  <c r="B4198" i="8"/>
  <c r="H4198" i="8"/>
  <c r="C4200" i="8" l="1"/>
  <c r="B4199" i="8"/>
  <c r="H4199" i="8"/>
  <c r="D4198" i="9"/>
  <c r="A4200" i="9"/>
  <c r="C4199" i="9"/>
  <c r="F4199" i="9" s="1"/>
  <c r="B4199" i="9"/>
  <c r="E4198" i="9"/>
  <c r="A4201" i="9" l="1"/>
  <c r="C4200" i="9"/>
  <c r="F4200" i="9" s="1"/>
  <c r="B4200" i="9"/>
  <c r="E4199" i="9"/>
  <c r="D4199" i="9"/>
  <c r="C4201" i="8"/>
  <c r="B4200" i="8"/>
  <c r="H4200" i="8"/>
  <c r="D4200" i="9" l="1"/>
  <c r="A4202" i="9"/>
  <c r="C4201" i="9"/>
  <c r="F4201" i="9" s="1"/>
  <c r="B4201" i="9"/>
  <c r="C4202" i="8"/>
  <c r="B4201" i="8"/>
  <c r="H4201" i="8"/>
  <c r="E4200" i="9"/>
  <c r="C4203" i="8" l="1"/>
  <c r="B4202" i="8"/>
  <c r="H4202" i="8"/>
  <c r="D4201" i="9"/>
  <c r="A4203" i="9"/>
  <c r="C4202" i="9"/>
  <c r="F4202" i="9" s="1"/>
  <c r="B4202" i="9"/>
  <c r="E4201" i="9"/>
  <c r="A4204" i="9" l="1"/>
  <c r="C4203" i="9"/>
  <c r="F4203" i="9" s="1"/>
  <c r="B4203" i="9"/>
  <c r="E4202" i="9"/>
  <c r="D4202" i="9"/>
  <c r="C4204" i="8"/>
  <c r="B4203" i="8"/>
  <c r="H4203" i="8"/>
  <c r="D4203" i="9" l="1"/>
  <c r="A4205" i="9"/>
  <c r="C4204" i="9"/>
  <c r="F4204" i="9" s="1"/>
  <c r="B4204" i="9"/>
  <c r="C4205" i="8"/>
  <c r="B4204" i="8"/>
  <c r="H4204" i="8"/>
  <c r="E4203" i="9"/>
  <c r="C4206" i="8" l="1"/>
  <c r="B4205" i="8"/>
  <c r="H4205" i="8"/>
  <c r="D4204" i="9"/>
  <c r="A4206" i="9"/>
  <c r="C4205" i="9"/>
  <c r="F4205" i="9" s="1"/>
  <c r="B4205" i="9"/>
  <c r="E4204" i="9"/>
  <c r="A4207" i="9" l="1"/>
  <c r="C4206" i="9"/>
  <c r="F4206" i="9" s="1"/>
  <c r="B4206" i="9"/>
  <c r="E4205" i="9"/>
  <c r="D4205" i="9"/>
  <c r="C4207" i="8"/>
  <c r="B4206" i="8"/>
  <c r="H4206" i="8"/>
  <c r="D4206" i="9" l="1"/>
  <c r="A4208" i="9"/>
  <c r="C4207" i="9"/>
  <c r="F4207" i="9" s="1"/>
  <c r="B4207" i="9"/>
  <c r="C4208" i="8"/>
  <c r="B4207" i="8"/>
  <c r="H4207" i="8"/>
  <c r="E4206" i="9"/>
  <c r="C4209" i="8" l="1"/>
  <c r="B4208" i="8"/>
  <c r="H4208" i="8"/>
  <c r="D4207" i="9"/>
  <c r="A4209" i="9"/>
  <c r="C4208" i="9"/>
  <c r="F4208" i="9" s="1"/>
  <c r="B4208" i="9"/>
  <c r="E4207" i="9"/>
  <c r="A4210" i="9" l="1"/>
  <c r="C4209" i="9"/>
  <c r="F4209" i="9" s="1"/>
  <c r="B4209" i="9"/>
  <c r="E4208" i="9"/>
  <c r="D4208" i="9"/>
  <c r="C4210" i="8"/>
  <c r="B4209" i="8"/>
  <c r="H4209" i="8"/>
  <c r="D4209" i="9" l="1"/>
  <c r="A4211" i="9"/>
  <c r="C4210" i="9"/>
  <c r="F4210" i="9" s="1"/>
  <c r="B4210" i="9"/>
  <c r="C4211" i="8"/>
  <c r="B4210" i="8"/>
  <c r="H4210" i="8"/>
  <c r="E4209" i="9"/>
  <c r="C4212" i="8" l="1"/>
  <c r="B4211" i="8"/>
  <c r="H4211" i="8"/>
  <c r="D4210" i="9"/>
  <c r="A4212" i="9"/>
  <c r="C4211" i="9"/>
  <c r="F4211" i="9" s="1"/>
  <c r="B4211" i="9"/>
  <c r="E4210" i="9"/>
  <c r="E4211" i="9" l="1"/>
  <c r="A4213" i="9"/>
  <c r="C4212" i="9"/>
  <c r="F4212" i="9" s="1"/>
  <c r="B4212" i="9"/>
  <c r="D4211" i="9"/>
  <c r="C4213" i="8"/>
  <c r="B4212" i="8"/>
  <c r="H4212" i="8"/>
  <c r="C4214" i="8" l="1"/>
  <c r="B4213" i="8"/>
  <c r="H4213" i="8"/>
  <c r="D4212" i="9"/>
  <c r="A4214" i="9"/>
  <c r="C4213" i="9"/>
  <c r="F4213" i="9" s="1"/>
  <c r="B4213" i="9"/>
  <c r="E4212" i="9"/>
  <c r="A4215" i="9" l="1"/>
  <c r="C4214" i="9"/>
  <c r="F4214" i="9" s="1"/>
  <c r="B4214" i="9"/>
  <c r="E4213" i="9"/>
  <c r="D4213" i="9"/>
  <c r="C4215" i="8"/>
  <c r="B4214" i="8"/>
  <c r="H4214" i="8"/>
  <c r="D4214" i="9" l="1"/>
  <c r="A4216" i="9"/>
  <c r="C4215" i="9"/>
  <c r="F4215" i="9" s="1"/>
  <c r="B4215" i="9"/>
  <c r="C4216" i="8"/>
  <c r="B4215" i="8"/>
  <c r="H4215" i="8"/>
  <c r="E4214" i="9"/>
  <c r="C4217" i="8" l="1"/>
  <c r="B4216" i="8"/>
  <c r="H4216" i="8"/>
  <c r="D4215" i="9"/>
  <c r="A4217" i="9"/>
  <c r="C4216" i="9"/>
  <c r="F4216" i="9" s="1"/>
  <c r="B4216" i="9"/>
  <c r="E4215" i="9"/>
  <c r="E4216" i="9" l="1"/>
  <c r="A4218" i="9"/>
  <c r="C4217" i="9"/>
  <c r="F4217" i="9" s="1"/>
  <c r="B4217" i="9"/>
  <c r="D4216" i="9"/>
  <c r="C4218" i="8"/>
  <c r="B4217" i="8"/>
  <c r="H4217" i="8"/>
  <c r="C4219" i="8" l="1"/>
  <c r="B4218" i="8"/>
  <c r="H4218" i="8"/>
  <c r="D4217" i="9"/>
  <c r="A4219" i="9"/>
  <c r="C4218" i="9"/>
  <c r="F4218" i="9" s="1"/>
  <c r="B4218" i="9"/>
  <c r="E4217" i="9"/>
  <c r="A4220" i="9" l="1"/>
  <c r="C4219" i="9"/>
  <c r="F4219" i="9" s="1"/>
  <c r="B4219" i="9"/>
  <c r="E4218" i="9"/>
  <c r="D4218" i="9"/>
  <c r="C4220" i="8"/>
  <c r="B4219" i="8"/>
  <c r="H4219" i="8"/>
  <c r="D4219" i="9" l="1"/>
  <c r="A4221" i="9"/>
  <c r="C4220" i="9"/>
  <c r="F4220" i="9" s="1"/>
  <c r="B4220" i="9"/>
  <c r="C4221" i="8"/>
  <c r="B4220" i="8"/>
  <c r="H4220" i="8"/>
  <c r="E4219" i="9"/>
  <c r="C4222" i="8" l="1"/>
  <c r="B4221" i="8"/>
  <c r="H4221" i="8"/>
  <c r="D4220" i="9"/>
  <c r="A4222" i="9"/>
  <c r="C4221" i="9"/>
  <c r="F4221" i="9" s="1"/>
  <c r="B4221" i="9"/>
  <c r="E4220" i="9"/>
  <c r="E4221" i="9" l="1"/>
  <c r="A4223" i="9"/>
  <c r="C4222" i="9"/>
  <c r="F4222" i="9" s="1"/>
  <c r="B4222" i="9"/>
  <c r="D4221" i="9"/>
  <c r="C4223" i="8"/>
  <c r="B4222" i="8"/>
  <c r="H4222" i="8"/>
  <c r="C4224" i="8" l="1"/>
  <c r="B4223" i="8"/>
  <c r="H4223" i="8"/>
  <c r="D4222" i="9"/>
  <c r="A4224" i="9"/>
  <c r="C4223" i="9"/>
  <c r="F4223" i="9" s="1"/>
  <c r="B4223" i="9"/>
  <c r="E4222" i="9"/>
  <c r="E4223" i="9" l="1"/>
  <c r="A4225" i="9"/>
  <c r="C4224" i="9"/>
  <c r="F4224" i="9" s="1"/>
  <c r="B4224" i="9"/>
  <c r="D4223" i="9"/>
  <c r="C4225" i="8"/>
  <c r="B4224" i="8"/>
  <c r="H4224" i="8"/>
  <c r="C4226" i="8" l="1"/>
  <c r="B4225" i="8"/>
  <c r="H4225" i="8"/>
  <c r="D4224" i="9"/>
  <c r="A4226" i="9"/>
  <c r="C4225" i="9"/>
  <c r="F4225" i="9" s="1"/>
  <c r="B4225" i="9"/>
  <c r="E4224" i="9"/>
  <c r="E4225" i="9" l="1"/>
  <c r="A4227" i="9"/>
  <c r="C4226" i="9"/>
  <c r="F4226" i="9" s="1"/>
  <c r="B4226" i="9"/>
  <c r="D4225" i="9"/>
  <c r="C4227" i="8"/>
  <c r="B4226" i="8"/>
  <c r="H4226" i="8"/>
  <c r="C4228" i="8" l="1"/>
  <c r="B4227" i="8"/>
  <c r="H4227" i="8"/>
  <c r="D4226" i="9"/>
  <c r="A4228" i="9"/>
  <c r="C4227" i="9"/>
  <c r="F4227" i="9" s="1"/>
  <c r="B4227" i="9"/>
  <c r="E4226" i="9"/>
  <c r="E4227" i="9" l="1"/>
  <c r="A4229" i="9"/>
  <c r="C4228" i="9"/>
  <c r="F4228" i="9" s="1"/>
  <c r="B4228" i="9"/>
  <c r="D4227" i="9"/>
  <c r="C4229" i="8"/>
  <c r="B4228" i="8"/>
  <c r="H4228" i="8"/>
  <c r="C4230" i="8" l="1"/>
  <c r="B4229" i="8"/>
  <c r="H4229" i="8"/>
  <c r="D4228" i="9"/>
  <c r="A4230" i="9"/>
  <c r="C4229" i="9"/>
  <c r="F4229" i="9" s="1"/>
  <c r="B4229" i="9"/>
  <c r="E4228" i="9"/>
  <c r="E4229" i="9" l="1"/>
  <c r="A4231" i="9"/>
  <c r="C4230" i="9"/>
  <c r="F4230" i="9" s="1"/>
  <c r="B4230" i="9"/>
  <c r="D4229" i="9"/>
  <c r="C4231" i="8"/>
  <c r="B4230" i="8"/>
  <c r="H4230" i="8"/>
  <c r="C4232" i="8" l="1"/>
  <c r="B4231" i="8"/>
  <c r="H4231" i="8"/>
  <c r="D4230" i="9"/>
  <c r="A4232" i="9"/>
  <c r="C4231" i="9"/>
  <c r="F4231" i="9" s="1"/>
  <c r="B4231" i="9"/>
  <c r="E4230" i="9"/>
  <c r="A4233" i="9" l="1"/>
  <c r="C4232" i="9"/>
  <c r="F4232" i="9" s="1"/>
  <c r="B4232" i="9"/>
  <c r="E4231" i="9"/>
  <c r="D4231" i="9"/>
  <c r="C4233" i="8"/>
  <c r="B4232" i="8"/>
  <c r="H4232" i="8"/>
  <c r="C4234" i="8" l="1"/>
  <c r="B4233" i="8"/>
  <c r="H4233" i="8"/>
  <c r="D4232" i="9"/>
  <c r="A4234" i="9"/>
  <c r="C4233" i="9"/>
  <c r="F4233" i="9" s="1"/>
  <c r="B4233" i="9"/>
  <c r="E4232" i="9"/>
  <c r="A4235" i="9" l="1"/>
  <c r="C4234" i="9"/>
  <c r="F4234" i="9" s="1"/>
  <c r="B4234" i="9"/>
  <c r="E4233" i="9"/>
  <c r="D4233" i="9"/>
  <c r="C4235" i="8"/>
  <c r="B4234" i="8"/>
  <c r="H4234" i="8"/>
  <c r="C4236" i="8" l="1"/>
  <c r="B4235" i="8"/>
  <c r="H4235" i="8"/>
  <c r="A4236" i="9"/>
  <c r="C4235" i="9"/>
  <c r="F4235" i="9" s="1"/>
  <c r="B4235" i="9"/>
  <c r="D4234" i="9"/>
  <c r="E4234" i="9"/>
  <c r="D4235" i="9" l="1"/>
  <c r="A4237" i="9"/>
  <c r="C4236" i="9"/>
  <c r="F4236" i="9" s="1"/>
  <c r="B4236" i="9"/>
  <c r="E4235" i="9"/>
  <c r="C4237" i="8"/>
  <c r="B4236" i="8"/>
  <c r="H4236" i="8"/>
  <c r="C4238" i="8" l="1"/>
  <c r="B4237" i="8"/>
  <c r="H4237" i="8"/>
  <c r="D4236" i="9"/>
  <c r="A4238" i="9"/>
  <c r="C4237" i="9"/>
  <c r="F4237" i="9" s="1"/>
  <c r="B4237" i="9"/>
  <c r="E4236" i="9"/>
  <c r="A4239" i="9" l="1"/>
  <c r="C4238" i="9"/>
  <c r="F4238" i="9" s="1"/>
  <c r="B4238" i="9"/>
  <c r="E4237" i="9"/>
  <c r="D4237" i="9"/>
  <c r="C4239" i="8"/>
  <c r="B4238" i="8"/>
  <c r="H4238" i="8"/>
  <c r="C4240" i="8" l="1"/>
  <c r="B4239" i="8"/>
  <c r="H4239" i="8"/>
  <c r="D4238" i="9"/>
  <c r="A4240" i="9"/>
  <c r="C4239" i="9"/>
  <c r="F4239" i="9" s="1"/>
  <c r="B4239" i="9"/>
  <c r="E4238" i="9"/>
  <c r="E4239" i="9" l="1"/>
  <c r="A4241" i="9"/>
  <c r="C4240" i="9"/>
  <c r="F4240" i="9" s="1"/>
  <c r="B4240" i="9"/>
  <c r="D4239" i="9"/>
  <c r="C4241" i="8"/>
  <c r="B4240" i="8"/>
  <c r="H4240" i="8"/>
  <c r="C4242" i="8" l="1"/>
  <c r="B4241" i="8"/>
  <c r="H4241" i="8"/>
  <c r="D4240" i="9"/>
  <c r="A4242" i="9"/>
  <c r="C4241" i="9"/>
  <c r="F4241" i="9" s="1"/>
  <c r="B4241" i="9"/>
  <c r="E4240" i="9"/>
  <c r="E4241" i="9" l="1"/>
  <c r="A4243" i="9"/>
  <c r="C4242" i="9"/>
  <c r="F4242" i="9" s="1"/>
  <c r="B4242" i="9"/>
  <c r="D4241" i="9"/>
  <c r="C4243" i="8"/>
  <c r="B4242" i="8"/>
  <c r="H4242" i="8"/>
  <c r="C4244" i="8" l="1"/>
  <c r="B4243" i="8"/>
  <c r="H4243" i="8"/>
  <c r="D4242" i="9"/>
  <c r="A4244" i="9"/>
  <c r="C4243" i="9"/>
  <c r="F4243" i="9" s="1"/>
  <c r="B4243" i="9"/>
  <c r="E4242" i="9"/>
  <c r="A4245" i="9" l="1"/>
  <c r="C4244" i="9"/>
  <c r="F4244" i="9" s="1"/>
  <c r="B4244" i="9"/>
  <c r="E4243" i="9"/>
  <c r="D4243" i="9"/>
  <c r="C4245" i="8"/>
  <c r="B4244" i="8"/>
  <c r="H4244" i="8"/>
  <c r="C4246" i="8" l="1"/>
  <c r="B4245" i="8"/>
  <c r="H4245" i="8"/>
  <c r="D4244" i="9"/>
  <c r="A4246" i="9"/>
  <c r="C4245" i="9"/>
  <c r="F4245" i="9" s="1"/>
  <c r="B4245" i="9"/>
  <c r="E4244" i="9"/>
  <c r="E4245" i="9" l="1"/>
  <c r="A4247" i="9"/>
  <c r="C4246" i="9"/>
  <c r="F4246" i="9" s="1"/>
  <c r="B4246" i="9"/>
  <c r="D4245" i="9"/>
  <c r="C4247" i="8"/>
  <c r="B4246" i="8"/>
  <c r="H4246" i="8"/>
  <c r="C4248" i="8" l="1"/>
  <c r="B4247" i="8"/>
  <c r="H4247" i="8"/>
  <c r="D4246" i="9"/>
  <c r="A4248" i="9"/>
  <c r="C4247" i="9"/>
  <c r="F4247" i="9" s="1"/>
  <c r="B4247" i="9"/>
  <c r="E4246" i="9"/>
  <c r="E4247" i="9" l="1"/>
  <c r="A4249" i="9"/>
  <c r="C4248" i="9"/>
  <c r="F4248" i="9" s="1"/>
  <c r="B4248" i="9"/>
  <c r="D4247" i="9"/>
  <c r="C4249" i="8"/>
  <c r="B4248" i="8"/>
  <c r="H4248" i="8"/>
  <c r="C4250" i="8" l="1"/>
  <c r="B4249" i="8"/>
  <c r="H4249" i="8"/>
  <c r="D4248" i="9"/>
  <c r="A4250" i="9"/>
  <c r="C4249" i="9"/>
  <c r="F4249" i="9" s="1"/>
  <c r="B4249" i="9"/>
  <c r="E4248" i="9"/>
  <c r="E4249" i="9" l="1"/>
  <c r="A4251" i="9"/>
  <c r="C4250" i="9"/>
  <c r="F4250" i="9" s="1"/>
  <c r="B4250" i="9"/>
  <c r="D4249" i="9"/>
  <c r="C4251" i="8"/>
  <c r="B4250" i="8"/>
  <c r="H4250" i="8"/>
  <c r="C4252" i="8" l="1"/>
  <c r="B4251" i="8"/>
  <c r="H4251" i="8"/>
  <c r="D4250" i="9"/>
  <c r="A4252" i="9"/>
  <c r="C4251" i="9"/>
  <c r="F4251" i="9" s="1"/>
  <c r="B4251" i="9"/>
  <c r="E4250" i="9"/>
  <c r="A4253" i="9" l="1"/>
  <c r="C4252" i="9"/>
  <c r="F4252" i="9" s="1"/>
  <c r="B4252" i="9"/>
  <c r="E4251" i="9"/>
  <c r="D4251" i="9"/>
  <c r="C4253" i="8"/>
  <c r="B4252" i="8"/>
  <c r="H4252" i="8"/>
  <c r="C4254" i="8" l="1"/>
  <c r="B4253" i="8"/>
  <c r="H4253" i="8"/>
  <c r="D4252" i="9"/>
  <c r="A4254" i="9"/>
  <c r="C4253" i="9"/>
  <c r="F4253" i="9" s="1"/>
  <c r="B4253" i="9"/>
  <c r="E4252" i="9"/>
  <c r="E4253" i="9" l="1"/>
  <c r="A4255" i="9"/>
  <c r="C4254" i="9"/>
  <c r="F4254" i="9" s="1"/>
  <c r="B4254" i="9"/>
  <c r="D4253" i="9"/>
  <c r="C4255" i="8"/>
  <c r="B4254" i="8"/>
  <c r="H4254" i="8"/>
  <c r="C4256" i="8" l="1"/>
  <c r="B4255" i="8"/>
  <c r="H4255" i="8"/>
  <c r="D4254" i="9"/>
  <c r="A4256" i="9"/>
  <c r="C4255" i="9"/>
  <c r="F4255" i="9" s="1"/>
  <c r="B4255" i="9"/>
  <c r="E4254" i="9"/>
  <c r="E4255" i="9" l="1"/>
  <c r="A4257" i="9"/>
  <c r="C4256" i="9"/>
  <c r="F4256" i="9" s="1"/>
  <c r="B4256" i="9"/>
  <c r="D4255" i="9"/>
  <c r="C4257" i="8"/>
  <c r="B4256" i="8"/>
  <c r="H4256" i="8"/>
  <c r="C4258" i="8" l="1"/>
  <c r="B4257" i="8"/>
  <c r="H4257" i="8"/>
  <c r="D4256" i="9"/>
  <c r="A4258" i="9"/>
  <c r="C4257" i="9"/>
  <c r="F4257" i="9" s="1"/>
  <c r="B4257" i="9"/>
  <c r="E4256" i="9"/>
  <c r="A4259" i="9" l="1"/>
  <c r="C4258" i="9"/>
  <c r="F4258" i="9" s="1"/>
  <c r="B4258" i="9"/>
  <c r="E4257" i="9"/>
  <c r="D4257" i="9"/>
  <c r="C4259" i="8"/>
  <c r="B4258" i="8"/>
  <c r="H4258" i="8"/>
  <c r="C4260" i="8" l="1"/>
  <c r="B4259" i="8"/>
  <c r="H4259" i="8"/>
  <c r="D4258" i="9"/>
  <c r="A4260" i="9"/>
  <c r="C4259" i="9"/>
  <c r="F4259" i="9" s="1"/>
  <c r="B4259" i="9"/>
  <c r="E4258" i="9"/>
  <c r="E4259" i="9" l="1"/>
  <c r="A4261" i="9"/>
  <c r="C4260" i="9"/>
  <c r="F4260" i="9" s="1"/>
  <c r="B4260" i="9"/>
  <c r="D4259" i="9"/>
  <c r="C4261" i="8"/>
  <c r="B4260" i="8"/>
  <c r="H4260" i="8"/>
  <c r="C4262" i="8" l="1"/>
  <c r="B4261" i="8"/>
  <c r="H4261" i="8"/>
  <c r="D4260" i="9"/>
  <c r="A4262" i="9"/>
  <c r="C4261" i="9"/>
  <c r="F4261" i="9" s="1"/>
  <c r="B4261" i="9"/>
  <c r="E4260" i="9"/>
  <c r="A4263" i="9" l="1"/>
  <c r="C4262" i="9"/>
  <c r="F4262" i="9" s="1"/>
  <c r="B4262" i="9"/>
  <c r="E4261" i="9"/>
  <c r="D4261" i="9"/>
  <c r="C4263" i="8"/>
  <c r="B4262" i="8"/>
  <c r="H4262" i="8"/>
  <c r="C4264" i="8" l="1"/>
  <c r="B4263" i="8"/>
  <c r="H4263" i="8"/>
  <c r="A4264" i="9"/>
  <c r="C4263" i="9"/>
  <c r="F4263" i="9" s="1"/>
  <c r="B4263" i="9"/>
  <c r="D4262" i="9"/>
  <c r="E4262" i="9"/>
  <c r="A4265" i="9" l="1"/>
  <c r="C4264" i="9"/>
  <c r="F4264" i="9" s="1"/>
  <c r="B4264" i="9"/>
  <c r="E4263" i="9"/>
  <c r="D4263" i="9"/>
  <c r="B4264" i="8"/>
  <c r="C4265" i="8"/>
  <c r="H4264" i="8"/>
  <c r="D4264" i="9" l="1"/>
  <c r="A4266" i="9"/>
  <c r="C4265" i="9"/>
  <c r="F4265" i="9" s="1"/>
  <c r="B4265" i="9"/>
  <c r="B4265" i="8"/>
  <c r="C4266" i="8"/>
  <c r="H4265" i="8"/>
  <c r="E4264" i="9"/>
  <c r="D4265" i="9" l="1"/>
  <c r="A4267" i="9"/>
  <c r="C4266" i="9"/>
  <c r="F4266" i="9" s="1"/>
  <c r="B4266" i="9"/>
  <c r="B4266" i="8"/>
  <c r="C4267" i="8"/>
  <c r="H4266" i="8"/>
  <c r="E4265" i="9"/>
  <c r="B4267" i="8" l="1"/>
  <c r="C4268" i="8"/>
  <c r="H4267" i="8"/>
  <c r="D4266" i="9"/>
  <c r="A4268" i="9"/>
  <c r="C4267" i="9"/>
  <c r="F4267" i="9" s="1"/>
  <c r="B4267" i="9"/>
  <c r="E4266" i="9"/>
  <c r="A4269" i="9" l="1"/>
  <c r="C4268" i="9"/>
  <c r="F4268" i="9" s="1"/>
  <c r="B4268" i="9"/>
  <c r="E4267" i="9"/>
  <c r="B4268" i="8"/>
  <c r="C4269" i="8"/>
  <c r="H4268" i="8"/>
  <c r="D4267" i="9"/>
  <c r="B4269" i="8" l="1"/>
  <c r="C4270" i="8"/>
  <c r="H4269" i="8"/>
  <c r="D4268" i="9"/>
  <c r="A4270" i="9"/>
  <c r="C4269" i="9"/>
  <c r="F4269" i="9" s="1"/>
  <c r="B4269" i="9"/>
  <c r="E4268" i="9"/>
  <c r="A4271" i="9" l="1"/>
  <c r="C4270" i="9"/>
  <c r="F4270" i="9" s="1"/>
  <c r="B4270" i="9"/>
  <c r="E4269" i="9"/>
  <c r="B4270" i="8"/>
  <c r="C4271" i="8"/>
  <c r="H4270" i="8"/>
  <c r="D4269" i="9"/>
  <c r="B4271" i="8" l="1"/>
  <c r="C4272" i="8"/>
  <c r="H4271" i="8"/>
  <c r="D4270" i="9"/>
  <c r="A4272" i="9"/>
  <c r="C4271" i="9"/>
  <c r="F4271" i="9" s="1"/>
  <c r="B4271" i="9"/>
  <c r="E4270" i="9"/>
  <c r="A4273" i="9" l="1"/>
  <c r="C4272" i="9"/>
  <c r="F4272" i="9" s="1"/>
  <c r="B4272" i="9"/>
  <c r="E4271" i="9"/>
  <c r="B4272" i="8"/>
  <c r="C4273" i="8"/>
  <c r="H4272" i="8"/>
  <c r="D4271" i="9"/>
  <c r="B4273" i="8" l="1"/>
  <c r="C4274" i="8"/>
  <c r="H4273" i="8"/>
  <c r="D4272" i="9"/>
  <c r="A4274" i="9"/>
  <c r="C4273" i="9"/>
  <c r="F4273" i="9" s="1"/>
  <c r="B4273" i="9"/>
  <c r="E4272" i="9"/>
  <c r="A4275" i="9" l="1"/>
  <c r="C4274" i="9"/>
  <c r="F4274" i="9" s="1"/>
  <c r="B4274" i="9"/>
  <c r="E4273" i="9"/>
  <c r="B4274" i="8"/>
  <c r="C4275" i="8"/>
  <c r="H4274" i="8"/>
  <c r="D4273" i="9"/>
  <c r="B4275" i="8" l="1"/>
  <c r="C4276" i="8"/>
  <c r="H4275" i="8"/>
  <c r="D4274" i="9"/>
  <c r="A4276" i="9"/>
  <c r="C4275" i="9"/>
  <c r="F4275" i="9" s="1"/>
  <c r="B4275" i="9"/>
  <c r="E4274" i="9"/>
  <c r="A4277" i="9" l="1"/>
  <c r="C4276" i="9"/>
  <c r="F4276" i="9" s="1"/>
  <c r="B4276" i="9"/>
  <c r="E4275" i="9"/>
  <c r="B4276" i="8"/>
  <c r="C4277" i="8"/>
  <c r="H4276" i="8"/>
  <c r="D4275" i="9"/>
  <c r="B4277" i="8" l="1"/>
  <c r="C4278" i="8"/>
  <c r="H4277" i="8"/>
  <c r="D4276" i="9"/>
  <c r="A4278" i="9"/>
  <c r="C4277" i="9"/>
  <c r="F4277" i="9" s="1"/>
  <c r="B4277" i="9"/>
  <c r="E4276" i="9"/>
  <c r="A4279" i="9" l="1"/>
  <c r="C4278" i="9"/>
  <c r="F4278" i="9" s="1"/>
  <c r="B4278" i="9"/>
  <c r="E4277" i="9"/>
  <c r="B4278" i="8"/>
  <c r="C4279" i="8"/>
  <c r="H4278" i="8"/>
  <c r="D4277" i="9"/>
  <c r="B4279" i="8" l="1"/>
  <c r="C4280" i="8"/>
  <c r="H4279" i="8"/>
  <c r="D4278" i="9"/>
  <c r="A4280" i="9"/>
  <c r="C4279" i="9"/>
  <c r="F4279" i="9" s="1"/>
  <c r="B4279" i="9"/>
  <c r="E4278" i="9"/>
  <c r="A4281" i="9" l="1"/>
  <c r="C4280" i="9"/>
  <c r="F4280" i="9" s="1"/>
  <c r="B4280" i="9"/>
  <c r="E4279" i="9"/>
  <c r="B4280" i="8"/>
  <c r="C4281" i="8"/>
  <c r="H4280" i="8"/>
  <c r="D4279" i="9"/>
  <c r="B4281" i="8" l="1"/>
  <c r="C4282" i="8"/>
  <c r="H4281" i="8"/>
  <c r="D4280" i="9"/>
  <c r="A4282" i="9"/>
  <c r="C4281" i="9"/>
  <c r="F4281" i="9" s="1"/>
  <c r="B4281" i="9"/>
  <c r="E4280" i="9"/>
  <c r="A4283" i="9" l="1"/>
  <c r="C4282" i="9"/>
  <c r="F4282" i="9" s="1"/>
  <c r="B4282" i="9"/>
  <c r="E4281" i="9"/>
  <c r="B4282" i="8"/>
  <c r="C4283" i="8"/>
  <c r="H4282" i="8"/>
  <c r="D4281" i="9"/>
  <c r="B4283" i="8" l="1"/>
  <c r="C4284" i="8"/>
  <c r="H4283" i="8"/>
  <c r="D4282" i="9"/>
  <c r="A4284" i="9"/>
  <c r="C4283" i="9"/>
  <c r="F4283" i="9" s="1"/>
  <c r="B4283" i="9"/>
  <c r="E4282" i="9"/>
  <c r="A4285" i="9" l="1"/>
  <c r="C4284" i="9"/>
  <c r="F4284" i="9" s="1"/>
  <c r="B4284" i="9"/>
  <c r="E4283" i="9"/>
  <c r="B4284" i="8"/>
  <c r="C4285" i="8"/>
  <c r="H4284" i="8"/>
  <c r="D4283" i="9"/>
  <c r="B4285" i="8" l="1"/>
  <c r="C4286" i="8"/>
  <c r="H4285" i="8"/>
  <c r="D4284" i="9"/>
  <c r="A4286" i="9"/>
  <c r="C4285" i="9"/>
  <c r="F4285" i="9" s="1"/>
  <c r="B4285" i="9"/>
  <c r="E4284" i="9"/>
  <c r="A4287" i="9" l="1"/>
  <c r="C4286" i="9"/>
  <c r="F4286" i="9" s="1"/>
  <c r="B4286" i="9"/>
  <c r="E4285" i="9"/>
  <c r="B4286" i="8"/>
  <c r="C4287" i="8"/>
  <c r="H4286" i="8"/>
  <c r="D4285" i="9"/>
  <c r="B4287" i="8" l="1"/>
  <c r="C4288" i="8"/>
  <c r="H4287" i="8"/>
  <c r="D4286" i="9"/>
  <c r="A4288" i="9"/>
  <c r="C4287" i="9"/>
  <c r="F4287" i="9" s="1"/>
  <c r="B4287" i="9"/>
  <c r="E4286" i="9"/>
  <c r="A4289" i="9" l="1"/>
  <c r="C4288" i="9"/>
  <c r="F4288" i="9" s="1"/>
  <c r="B4288" i="9"/>
  <c r="E4287" i="9"/>
  <c r="B4288" i="8"/>
  <c r="C4289" i="8"/>
  <c r="H4288" i="8"/>
  <c r="D4287" i="9"/>
  <c r="B4289" i="8" l="1"/>
  <c r="C4290" i="8"/>
  <c r="H4289" i="8"/>
  <c r="D4288" i="9"/>
  <c r="A4290" i="9"/>
  <c r="C4289" i="9"/>
  <c r="F4289" i="9" s="1"/>
  <c r="B4289" i="9"/>
  <c r="E4288" i="9"/>
  <c r="A4291" i="9" l="1"/>
  <c r="C4290" i="9"/>
  <c r="F4290" i="9" s="1"/>
  <c r="B4290" i="9"/>
  <c r="E4289" i="9"/>
  <c r="B4290" i="8"/>
  <c r="C4291" i="8"/>
  <c r="H4290" i="8"/>
  <c r="D4289" i="9"/>
  <c r="D4290" i="9" l="1"/>
  <c r="A4292" i="9"/>
  <c r="C4291" i="9"/>
  <c r="F4291" i="9" s="1"/>
  <c r="B4291" i="9"/>
  <c r="B4291" i="8"/>
  <c r="C4292" i="8"/>
  <c r="H4291" i="8"/>
  <c r="E4290" i="9"/>
  <c r="B4292" i="8" l="1"/>
  <c r="C4293" i="8"/>
  <c r="H4292" i="8"/>
  <c r="D4291" i="9"/>
  <c r="A4293" i="9"/>
  <c r="C4292" i="9"/>
  <c r="F4292" i="9" s="1"/>
  <c r="B4292" i="9"/>
  <c r="E4291" i="9"/>
  <c r="E4292" i="9" l="1"/>
  <c r="B4293" i="8"/>
  <c r="C4294" i="8"/>
  <c r="H4293" i="8"/>
  <c r="A4294" i="9"/>
  <c r="C4293" i="9"/>
  <c r="F4293" i="9" s="1"/>
  <c r="B4293" i="9"/>
  <c r="D4292" i="9"/>
  <c r="A4295" i="9" l="1"/>
  <c r="C4294" i="9"/>
  <c r="F4294" i="9" s="1"/>
  <c r="B4294" i="9"/>
  <c r="E4293" i="9"/>
  <c r="B4294" i="8"/>
  <c r="C4295" i="8"/>
  <c r="H4294" i="8"/>
  <c r="D4293" i="9"/>
  <c r="B4295" i="8" l="1"/>
  <c r="C4296" i="8"/>
  <c r="H4295" i="8"/>
  <c r="D4294" i="9"/>
  <c r="A4296" i="9"/>
  <c r="C4295" i="9"/>
  <c r="F4295" i="9" s="1"/>
  <c r="B4295" i="9"/>
  <c r="E4294" i="9"/>
  <c r="A4297" i="9" l="1"/>
  <c r="C4296" i="9"/>
  <c r="F4296" i="9" s="1"/>
  <c r="B4296" i="9"/>
  <c r="E4295" i="9"/>
  <c r="B4296" i="8"/>
  <c r="C4297" i="8"/>
  <c r="H4296" i="8"/>
  <c r="D4295" i="9"/>
  <c r="B4297" i="8" l="1"/>
  <c r="C4298" i="8"/>
  <c r="H4297" i="8"/>
  <c r="D4296" i="9"/>
  <c r="A4298" i="9"/>
  <c r="C4297" i="9"/>
  <c r="F4297" i="9" s="1"/>
  <c r="B4297" i="9"/>
  <c r="E4296" i="9"/>
  <c r="E4297" i="9" l="1"/>
  <c r="B4298" i="8"/>
  <c r="C4299" i="8"/>
  <c r="H4298" i="8"/>
  <c r="A4299" i="9"/>
  <c r="C4298" i="9"/>
  <c r="F4298" i="9" s="1"/>
  <c r="B4298" i="9"/>
  <c r="D4297" i="9"/>
  <c r="A4300" i="9" l="1"/>
  <c r="C4299" i="9"/>
  <c r="F4299" i="9" s="1"/>
  <c r="B4299" i="9"/>
  <c r="E4298" i="9"/>
  <c r="B4299" i="8"/>
  <c r="C4300" i="8"/>
  <c r="H4299" i="8"/>
  <c r="D4298" i="9"/>
  <c r="B4300" i="8" l="1"/>
  <c r="C4301" i="8"/>
  <c r="H4300" i="8"/>
  <c r="D4299" i="9"/>
  <c r="A4301" i="9"/>
  <c r="C4300" i="9"/>
  <c r="F4300" i="9" s="1"/>
  <c r="B4300" i="9"/>
  <c r="E4299" i="9"/>
  <c r="A4302" i="9" l="1"/>
  <c r="C4301" i="9"/>
  <c r="F4301" i="9" s="1"/>
  <c r="B4301" i="9"/>
  <c r="E4300" i="9"/>
  <c r="B4301" i="8"/>
  <c r="C4302" i="8"/>
  <c r="H4301" i="8"/>
  <c r="D4300" i="9"/>
  <c r="B4302" i="8" l="1"/>
  <c r="C4303" i="8"/>
  <c r="H4302" i="8"/>
  <c r="D4301" i="9"/>
  <c r="A4303" i="9"/>
  <c r="C4302" i="9"/>
  <c r="F4302" i="9" s="1"/>
  <c r="B4302" i="9"/>
  <c r="E4301" i="9"/>
  <c r="E4302" i="9" l="1"/>
  <c r="B4303" i="8"/>
  <c r="C4304" i="8"/>
  <c r="H4303" i="8"/>
  <c r="A4304" i="9"/>
  <c r="C4303" i="9"/>
  <c r="F4303" i="9" s="1"/>
  <c r="B4303" i="9"/>
  <c r="D4302" i="9"/>
  <c r="E4303" i="9" l="1"/>
  <c r="A4305" i="9"/>
  <c r="C4304" i="9"/>
  <c r="F4304" i="9" s="1"/>
  <c r="B4304" i="9"/>
  <c r="B4304" i="8"/>
  <c r="C4305" i="8"/>
  <c r="H4304" i="8"/>
  <c r="D4303" i="9"/>
  <c r="B4305" i="8" l="1"/>
  <c r="C4306" i="8"/>
  <c r="H4305" i="8"/>
  <c r="D4304" i="9"/>
  <c r="A4306" i="9"/>
  <c r="C4305" i="9"/>
  <c r="F4305" i="9" s="1"/>
  <c r="B4305" i="9"/>
  <c r="E4304" i="9"/>
  <c r="D4305" i="9" l="1"/>
  <c r="A4307" i="9"/>
  <c r="C4306" i="9"/>
  <c r="F4306" i="9" s="1"/>
  <c r="B4306" i="9"/>
  <c r="E4305" i="9"/>
  <c r="B4306" i="8"/>
  <c r="C4307" i="8"/>
  <c r="H4306" i="8"/>
  <c r="B4307" i="8" l="1"/>
  <c r="C4308" i="8"/>
  <c r="H4307" i="8"/>
  <c r="D4306" i="9"/>
  <c r="A4308" i="9"/>
  <c r="C4307" i="9"/>
  <c r="F4307" i="9" s="1"/>
  <c r="B4307" i="9"/>
  <c r="E4306" i="9"/>
  <c r="A4309" i="9" l="1"/>
  <c r="C4308" i="9"/>
  <c r="F4308" i="9" s="1"/>
  <c r="B4308" i="9"/>
  <c r="E4307" i="9"/>
  <c r="B4308" i="8"/>
  <c r="C4309" i="8"/>
  <c r="H4308" i="8"/>
  <c r="D4307" i="9"/>
  <c r="B4309" i="8" l="1"/>
  <c r="C4310" i="8"/>
  <c r="H4309" i="8"/>
  <c r="D4308" i="9"/>
  <c r="A4310" i="9"/>
  <c r="C4309" i="9"/>
  <c r="F4309" i="9" s="1"/>
  <c r="B4309" i="9"/>
  <c r="E4308" i="9"/>
  <c r="D4309" i="9" l="1"/>
  <c r="A4311" i="9"/>
  <c r="C4310" i="9"/>
  <c r="F4310" i="9" s="1"/>
  <c r="B4310" i="9"/>
  <c r="E4309" i="9"/>
  <c r="B4310" i="8"/>
  <c r="C4311" i="8"/>
  <c r="H4310" i="8"/>
  <c r="B4311" i="8" l="1"/>
  <c r="C4312" i="8"/>
  <c r="H4311" i="8"/>
  <c r="D4310" i="9"/>
  <c r="A4312" i="9"/>
  <c r="C4311" i="9"/>
  <c r="F4311" i="9" s="1"/>
  <c r="B4311" i="9"/>
  <c r="E4310" i="9"/>
  <c r="A4313" i="9" l="1"/>
  <c r="C4312" i="9"/>
  <c r="F4312" i="9" s="1"/>
  <c r="B4312" i="9"/>
  <c r="E4311" i="9"/>
  <c r="B4312" i="8"/>
  <c r="C4313" i="8"/>
  <c r="H4312" i="8"/>
  <c r="D4311" i="9"/>
  <c r="B4313" i="8" l="1"/>
  <c r="C4314" i="8"/>
  <c r="H4313" i="8"/>
  <c r="D4312" i="9"/>
  <c r="A4314" i="9"/>
  <c r="C4313" i="9"/>
  <c r="F4313" i="9" s="1"/>
  <c r="B4313" i="9"/>
  <c r="E4312" i="9"/>
  <c r="D4313" i="9" l="1"/>
  <c r="A4315" i="9"/>
  <c r="C4314" i="9"/>
  <c r="F4314" i="9" s="1"/>
  <c r="B4314" i="9"/>
  <c r="E4313" i="9"/>
  <c r="B4314" i="8"/>
  <c r="C4315" i="8"/>
  <c r="H4314" i="8"/>
  <c r="D4314" i="9" l="1"/>
  <c r="A4316" i="9"/>
  <c r="C4315" i="9"/>
  <c r="F4315" i="9" s="1"/>
  <c r="B4315" i="9"/>
  <c r="E4314" i="9"/>
  <c r="B4315" i="8"/>
  <c r="C4316" i="8"/>
  <c r="H4315" i="8"/>
  <c r="D4315" i="9" l="1"/>
  <c r="A4317" i="9"/>
  <c r="C4316" i="9"/>
  <c r="F4316" i="9" s="1"/>
  <c r="B4316" i="9"/>
  <c r="E4315" i="9"/>
  <c r="B4316" i="8"/>
  <c r="C4317" i="8"/>
  <c r="H4316" i="8"/>
  <c r="D4316" i="9" l="1"/>
  <c r="A4318" i="9"/>
  <c r="C4317" i="9"/>
  <c r="F4317" i="9" s="1"/>
  <c r="B4317" i="9"/>
  <c r="E4316" i="9"/>
  <c r="B4317" i="8"/>
  <c r="C4318" i="8"/>
  <c r="H4317" i="8"/>
  <c r="B4318" i="8" l="1"/>
  <c r="C4319" i="8"/>
  <c r="H4318" i="8"/>
  <c r="D4317" i="9"/>
  <c r="A4319" i="9"/>
  <c r="C4318" i="9"/>
  <c r="F4318" i="9" s="1"/>
  <c r="B4318" i="9"/>
  <c r="E4317" i="9"/>
  <c r="B4319" i="8" l="1"/>
  <c r="C4320" i="8"/>
  <c r="H4319" i="8"/>
  <c r="A4320" i="9"/>
  <c r="C4319" i="9"/>
  <c r="F4319" i="9" s="1"/>
  <c r="B4319" i="9"/>
  <c r="E4318" i="9"/>
  <c r="D4318" i="9"/>
  <c r="A4321" i="9" l="1"/>
  <c r="C4320" i="9"/>
  <c r="F4320" i="9" s="1"/>
  <c r="B4320" i="9"/>
  <c r="E4319" i="9"/>
  <c r="B4320" i="8"/>
  <c r="C4321" i="8"/>
  <c r="H4320" i="8"/>
  <c r="D4319" i="9"/>
  <c r="B4321" i="8" l="1"/>
  <c r="C4322" i="8"/>
  <c r="H4321" i="8"/>
  <c r="D4320" i="9"/>
  <c r="A4322" i="9"/>
  <c r="C4321" i="9"/>
  <c r="F4321" i="9" s="1"/>
  <c r="B4321" i="9"/>
  <c r="E4320" i="9"/>
  <c r="D4321" i="9" l="1"/>
  <c r="A4323" i="9"/>
  <c r="C4322" i="9"/>
  <c r="F4322" i="9" s="1"/>
  <c r="B4322" i="9"/>
  <c r="E4321" i="9"/>
  <c r="B4322" i="8"/>
  <c r="C4323" i="8"/>
  <c r="H4322" i="8"/>
  <c r="D4322" i="9" l="1"/>
  <c r="A4324" i="9"/>
  <c r="C4323" i="9"/>
  <c r="F4323" i="9" s="1"/>
  <c r="B4323" i="9"/>
  <c r="E4322" i="9"/>
  <c r="B4323" i="8"/>
  <c r="C4324" i="8"/>
  <c r="H4323" i="8"/>
  <c r="B4324" i="8" l="1"/>
  <c r="C4325" i="8"/>
  <c r="H4324" i="8"/>
  <c r="D4323" i="9"/>
  <c r="A4325" i="9"/>
  <c r="C4324" i="9"/>
  <c r="F4324" i="9" s="1"/>
  <c r="B4324" i="9"/>
  <c r="E4323" i="9"/>
  <c r="A4326" i="9" l="1"/>
  <c r="C4325" i="9"/>
  <c r="F4325" i="9" s="1"/>
  <c r="B4325" i="9"/>
  <c r="E4324" i="9"/>
  <c r="B4325" i="8"/>
  <c r="C4326" i="8"/>
  <c r="H4325" i="8"/>
  <c r="D4324" i="9"/>
  <c r="B4326" i="8" l="1"/>
  <c r="C4327" i="8"/>
  <c r="H4326" i="8"/>
  <c r="D4325" i="9"/>
  <c r="A4327" i="9"/>
  <c r="C4326" i="9"/>
  <c r="F4326" i="9" s="1"/>
  <c r="B4326" i="9"/>
  <c r="E4325" i="9"/>
  <c r="A4328" i="9" l="1"/>
  <c r="C4327" i="9"/>
  <c r="F4327" i="9" s="1"/>
  <c r="B4327" i="9"/>
  <c r="E4326" i="9"/>
  <c r="B4327" i="8"/>
  <c r="C4328" i="8"/>
  <c r="H4327" i="8"/>
  <c r="D4326" i="9"/>
  <c r="D4327" i="9" l="1"/>
  <c r="A4329" i="9"/>
  <c r="C4328" i="9"/>
  <c r="F4328" i="9" s="1"/>
  <c r="B4328" i="9"/>
  <c r="B4328" i="8"/>
  <c r="C4329" i="8"/>
  <c r="H4328" i="8"/>
  <c r="E4327" i="9"/>
  <c r="B4329" i="8" l="1"/>
  <c r="C4330" i="8"/>
  <c r="H4329" i="8"/>
  <c r="D4328" i="9"/>
  <c r="A4330" i="9"/>
  <c r="C4329" i="9"/>
  <c r="F4329" i="9" s="1"/>
  <c r="B4329" i="9"/>
  <c r="E4328" i="9"/>
  <c r="A4331" i="9" l="1"/>
  <c r="C4330" i="9"/>
  <c r="F4330" i="9" s="1"/>
  <c r="B4330" i="9"/>
  <c r="E4329" i="9"/>
  <c r="B4330" i="8"/>
  <c r="C4331" i="8"/>
  <c r="H4330" i="8"/>
  <c r="D4329" i="9"/>
  <c r="B4331" i="8" l="1"/>
  <c r="C4332" i="8"/>
  <c r="H4331" i="8"/>
  <c r="D4330" i="9"/>
  <c r="A4332" i="9"/>
  <c r="C4331" i="9"/>
  <c r="F4331" i="9" s="1"/>
  <c r="B4331" i="9"/>
  <c r="E4330" i="9"/>
  <c r="A4333" i="9" l="1"/>
  <c r="C4332" i="9"/>
  <c r="F4332" i="9" s="1"/>
  <c r="B4332" i="9"/>
  <c r="E4331" i="9"/>
  <c r="B4332" i="8"/>
  <c r="C4333" i="8"/>
  <c r="H4332" i="8"/>
  <c r="D4331" i="9"/>
  <c r="B4333" i="8" l="1"/>
  <c r="C4334" i="8"/>
  <c r="H4333" i="8"/>
  <c r="D4332" i="9"/>
  <c r="A4334" i="9"/>
  <c r="C4333" i="9"/>
  <c r="F4333" i="9" s="1"/>
  <c r="B4333" i="9"/>
  <c r="E4332" i="9"/>
  <c r="A4335" i="9" l="1"/>
  <c r="C4334" i="9"/>
  <c r="F4334" i="9" s="1"/>
  <c r="B4334" i="9"/>
  <c r="E4333" i="9"/>
  <c r="B4334" i="8"/>
  <c r="C4335" i="8"/>
  <c r="H4334" i="8"/>
  <c r="D4333" i="9"/>
  <c r="B4335" i="8" l="1"/>
  <c r="C4336" i="8"/>
  <c r="H4335" i="8"/>
  <c r="D4334" i="9"/>
  <c r="A4336" i="9"/>
  <c r="C4335" i="9"/>
  <c r="F4335" i="9" s="1"/>
  <c r="B4335" i="9"/>
  <c r="E4334" i="9"/>
  <c r="D4335" i="9" l="1"/>
  <c r="A4337" i="9"/>
  <c r="C4336" i="9"/>
  <c r="F4336" i="9" s="1"/>
  <c r="B4336" i="9"/>
  <c r="E4335" i="9"/>
  <c r="B4336" i="8"/>
  <c r="C4337" i="8"/>
  <c r="H4336" i="8"/>
  <c r="B4337" i="8" l="1"/>
  <c r="C4338" i="8"/>
  <c r="H4337" i="8"/>
  <c r="D4336" i="9"/>
  <c r="A4338" i="9"/>
  <c r="C4337" i="9"/>
  <c r="F4337" i="9" s="1"/>
  <c r="B4337" i="9"/>
  <c r="E4336" i="9"/>
  <c r="A4339" i="9" l="1"/>
  <c r="C4338" i="9"/>
  <c r="F4338" i="9" s="1"/>
  <c r="B4338" i="9"/>
  <c r="E4337" i="9"/>
  <c r="B4338" i="8"/>
  <c r="C4339" i="8"/>
  <c r="H4338" i="8"/>
  <c r="D4337" i="9"/>
  <c r="B4339" i="8" l="1"/>
  <c r="C4340" i="8"/>
  <c r="H4339" i="8"/>
  <c r="D4338" i="9"/>
  <c r="A4340" i="9"/>
  <c r="C4339" i="9"/>
  <c r="F4339" i="9" s="1"/>
  <c r="B4339" i="9"/>
  <c r="E4338" i="9"/>
  <c r="A4341" i="9" l="1"/>
  <c r="C4340" i="9"/>
  <c r="F4340" i="9" s="1"/>
  <c r="B4340" i="9"/>
  <c r="E4339" i="9"/>
  <c r="B4340" i="8"/>
  <c r="C4341" i="8"/>
  <c r="H4340" i="8"/>
  <c r="D4339" i="9"/>
  <c r="B4341" i="8" l="1"/>
  <c r="C4342" i="8"/>
  <c r="H4341" i="8"/>
  <c r="D4340" i="9"/>
  <c r="A4342" i="9"/>
  <c r="C4341" i="9"/>
  <c r="F4341" i="9" s="1"/>
  <c r="B4341" i="9"/>
  <c r="E4340" i="9"/>
  <c r="D4341" i="9" l="1"/>
  <c r="A4343" i="9"/>
  <c r="C4342" i="9"/>
  <c r="F4342" i="9" s="1"/>
  <c r="B4342" i="9"/>
  <c r="E4341" i="9"/>
  <c r="B4342" i="8"/>
  <c r="C4343" i="8"/>
  <c r="H4342" i="8"/>
  <c r="E4342" i="9" l="1"/>
  <c r="B4343" i="8"/>
  <c r="C4344" i="8"/>
  <c r="H4343" i="8"/>
  <c r="D4342" i="9"/>
  <c r="A4344" i="9"/>
  <c r="C4343" i="9"/>
  <c r="F4343" i="9" s="1"/>
  <c r="B4343" i="9"/>
  <c r="D4343" i="9" l="1"/>
  <c r="A4345" i="9"/>
  <c r="C4344" i="9"/>
  <c r="F4344" i="9" s="1"/>
  <c r="B4344" i="9"/>
  <c r="E4343" i="9"/>
  <c r="B4344" i="8"/>
  <c r="C4345" i="8"/>
  <c r="H4344" i="8"/>
  <c r="B4345" i="8" l="1"/>
  <c r="C4346" i="8"/>
  <c r="H4345" i="8"/>
  <c r="D4344" i="9"/>
  <c r="A4346" i="9"/>
  <c r="C4345" i="9"/>
  <c r="F4345" i="9" s="1"/>
  <c r="B4345" i="9"/>
  <c r="E4344" i="9"/>
  <c r="A4347" i="9" l="1"/>
  <c r="C4346" i="9"/>
  <c r="F4346" i="9" s="1"/>
  <c r="B4346" i="9"/>
  <c r="E4345" i="9"/>
  <c r="B4346" i="8"/>
  <c r="C4347" i="8"/>
  <c r="H4346" i="8"/>
  <c r="D4345" i="9"/>
  <c r="D4346" i="9" l="1"/>
  <c r="A4348" i="9"/>
  <c r="C4347" i="9"/>
  <c r="F4347" i="9" s="1"/>
  <c r="B4347" i="9"/>
  <c r="B4347" i="8"/>
  <c r="C4348" i="8"/>
  <c r="H4347" i="8"/>
  <c r="E4346" i="9"/>
  <c r="B4348" i="8" l="1"/>
  <c r="C4349" i="8"/>
  <c r="H4348" i="8"/>
  <c r="D4347" i="9"/>
  <c r="A4349" i="9"/>
  <c r="C4348" i="9"/>
  <c r="F4348" i="9" s="1"/>
  <c r="B4348" i="9"/>
  <c r="E4347" i="9"/>
  <c r="A4350" i="9" l="1"/>
  <c r="C4349" i="9"/>
  <c r="F4349" i="9" s="1"/>
  <c r="B4349" i="9"/>
  <c r="B4349" i="8"/>
  <c r="C4350" i="8"/>
  <c r="H4349" i="8"/>
  <c r="E4348" i="9"/>
  <c r="D4348" i="9"/>
  <c r="A4351" i="9" l="1"/>
  <c r="C4350" i="9"/>
  <c r="F4350" i="9" s="1"/>
  <c r="B4350" i="9"/>
  <c r="B4350" i="8"/>
  <c r="C4351" i="8"/>
  <c r="H4350" i="8"/>
  <c r="D4349" i="9"/>
  <c r="E4349" i="9"/>
  <c r="B4351" i="8" l="1"/>
  <c r="C4352" i="8"/>
  <c r="H4351" i="8"/>
  <c r="D4350" i="9"/>
  <c r="A4352" i="9"/>
  <c r="C4351" i="9"/>
  <c r="F4351" i="9" s="1"/>
  <c r="B4351" i="9"/>
  <c r="E4350" i="9"/>
  <c r="E4351" i="9" l="1"/>
  <c r="B4352" i="8"/>
  <c r="C4353" i="8"/>
  <c r="H4352" i="8"/>
  <c r="A4353" i="9"/>
  <c r="C4352" i="9"/>
  <c r="F4352" i="9" s="1"/>
  <c r="B4352" i="9"/>
  <c r="D4351" i="9"/>
  <c r="A4354" i="9" l="1"/>
  <c r="C4353" i="9"/>
  <c r="F4353" i="9" s="1"/>
  <c r="B4353" i="9"/>
  <c r="E4352" i="9"/>
  <c r="B4353" i="8"/>
  <c r="C4354" i="8"/>
  <c r="H4353" i="8"/>
  <c r="D4352" i="9"/>
  <c r="B4354" i="8" l="1"/>
  <c r="C4355" i="8"/>
  <c r="H4354" i="8"/>
  <c r="D4353" i="9"/>
  <c r="A4355" i="9"/>
  <c r="C4354" i="9"/>
  <c r="F4354" i="9" s="1"/>
  <c r="B4354" i="9"/>
  <c r="E4353" i="9"/>
  <c r="A4356" i="9" l="1"/>
  <c r="C4355" i="9"/>
  <c r="F4355" i="9" s="1"/>
  <c r="B4355" i="9"/>
  <c r="E4354" i="9"/>
  <c r="B4355" i="8"/>
  <c r="C4356" i="8"/>
  <c r="H4355" i="8"/>
  <c r="D4354" i="9"/>
  <c r="B4356" i="8" l="1"/>
  <c r="C4357" i="8"/>
  <c r="H4356" i="8"/>
  <c r="D4355" i="9"/>
  <c r="A4357" i="9"/>
  <c r="C4356" i="9"/>
  <c r="F4356" i="9" s="1"/>
  <c r="B4356" i="9"/>
  <c r="E4355" i="9"/>
  <c r="E4356" i="9" l="1"/>
  <c r="B4357" i="8"/>
  <c r="C4358" i="8"/>
  <c r="H4357" i="8"/>
  <c r="A4358" i="9"/>
  <c r="C4357" i="9"/>
  <c r="F4357" i="9" s="1"/>
  <c r="B4357" i="9"/>
  <c r="D4356" i="9"/>
  <c r="A4359" i="9" l="1"/>
  <c r="C4358" i="9"/>
  <c r="F4358" i="9" s="1"/>
  <c r="B4358" i="9"/>
  <c r="E4357" i="9"/>
  <c r="B4358" i="8"/>
  <c r="C4359" i="8"/>
  <c r="H4358" i="8"/>
  <c r="D4357" i="9"/>
  <c r="B4359" i="8" l="1"/>
  <c r="C4360" i="8"/>
  <c r="H4359" i="8"/>
  <c r="D4358" i="9"/>
  <c r="A4360" i="9"/>
  <c r="C4359" i="9"/>
  <c r="F4359" i="9" s="1"/>
  <c r="B4359" i="9"/>
  <c r="E4358" i="9"/>
  <c r="A4361" i="9" l="1"/>
  <c r="C4360" i="9"/>
  <c r="F4360" i="9" s="1"/>
  <c r="B4360" i="9"/>
  <c r="E4359" i="9"/>
  <c r="B4360" i="8"/>
  <c r="C4361" i="8"/>
  <c r="H4360" i="8"/>
  <c r="D4359" i="9"/>
  <c r="B4361" i="8" l="1"/>
  <c r="C4362" i="8"/>
  <c r="H4361" i="8"/>
  <c r="D4360" i="9"/>
  <c r="A4362" i="9"/>
  <c r="C4361" i="9"/>
  <c r="F4361" i="9" s="1"/>
  <c r="B4361" i="9"/>
  <c r="E4360" i="9"/>
  <c r="E4361" i="9" l="1"/>
  <c r="B4362" i="8"/>
  <c r="C4363" i="8"/>
  <c r="H4362" i="8"/>
  <c r="A4363" i="9"/>
  <c r="C4362" i="9"/>
  <c r="F4362" i="9" s="1"/>
  <c r="B4362" i="9"/>
  <c r="D4361" i="9"/>
  <c r="A4364" i="9" l="1"/>
  <c r="C4363" i="9"/>
  <c r="F4363" i="9" s="1"/>
  <c r="B4363" i="9"/>
  <c r="E4362" i="9"/>
  <c r="B4363" i="8"/>
  <c r="C4364" i="8"/>
  <c r="H4363" i="8"/>
  <c r="D4362" i="9"/>
  <c r="B4364" i="8" l="1"/>
  <c r="C4365" i="8"/>
  <c r="H4364" i="8"/>
  <c r="D4363" i="9"/>
  <c r="A4365" i="9"/>
  <c r="C4364" i="9"/>
  <c r="F4364" i="9" s="1"/>
  <c r="B4364" i="9"/>
  <c r="E4363" i="9"/>
  <c r="A4366" i="9" l="1"/>
  <c r="C4365" i="9"/>
  <c r="F4365" i="9" s="1"/>
  <c r="B4365" i="9"/>
  <c r="E4364" i="9"/>
  <c r="B4365" i="8"/>
  <c r="C4366" i="8"/>
  <c r="H4365" i="8"/>
  <c r="D4364" i="9"/>
  <c r="B4366" i="8" l="1"/>
  <c r="C4367" i="8"/>
  <c r="H4366" i="8"/>
  <c r="D4365" i="9"/>
  <c r="A4367" i="9"/>
  <c r="C4366" i="9"/>
  <c r="F4366" i="9" s="1"/>
  <c r="B4366" i="9"/>
  <c r="E4365" i="9"/>
  <c r="A4368" i="9" l="1"/>
  <c r="C4367" i="9"/>
  <c r="F4367" i="9" s="1"/>
  <c r="B4367" i="9"/>
  <c r="E4366" i="9"/>
  <c r="B4367" i="8"/>
  <c r="C4368" i="8"/>
  <c r="H4367" i="8"/>
  <c r="D4366" i="9"/>
  <c r="B4368" i="8" l="1"/>
  <c r="C4369" i="8"/>
  <c r="H4368" i="8"/>
  <c r="D4367" i="9"/>
  <c r="A4369" i="9"/>
  <c r="C4368" i="9"/>
  <c r="F4368" i="9" s="1"/>
  <c r="B4368" i="9"/>
  <c r="E4367" i="9"/>
  <c r="A4370" i="9" l="1"/>
  <c r="C4369" i="9"/>
  <c r="F4369" i="9" s="1"/>
  <c r="B4369" i="9"/>
  <c r="E4368" i="9"/>
  <c r="B4369" i="8"/>
  <c r="C4370" i="8"/>
  <c r="H4369" i="8"/>
  <c r="D4368" i="9"/>
  <c r="B4370" i="8" l="1"/>
  <c r="C4371" i="8"/>
  <c r="H4370" i="8"/>
  <c r="D4369" i="9"/>
  <c r="A4371" i="9"/>
  <c r="C4370" i="9"/>
  <c r="F4370" i="9" s="1"/>
  <c r="B4370" i="9"/>
  <c r="E4369" i="9"/>
  <c r="A4372" i="9" l="1"/>
  <c r="C4371" i="9"/>
  <c r="F4371" i="9" s="1"/>
  <c r="B4371" i="9"/>
  <c r="B4371" i="8"/>
  <c r="C4372" i="8"/>
  <c r="H4371" i="8"/>
  <c r="E4370" i="9"/>
  <c r="D4370" i="9"/>
  <c r="B4372" i="8" l="1"/>
  <c r="C4373" i="8"/>
  <c r="H4372" i="8"/>
  <c r="A4373" i="9"/>
  <c r="C4372" i="9"/>
  <c r="F4372" i="9" s="1"/>
  <c r="B4372" i="9"/>
  <c r="D4371" i="9"/>
  <c r="E4371" i="9"/>
  <c r="D4372" i="9" l="1"/>
  <c r="A4374" i="9"/>
  <c r="C4373" i="9"/>
  <c r="F4373" i="9" s="1"/>
  <c r="B4373" i="9"/>
  <c r="E4372" i="9"/>
  <c r="B4373" i="8"/>
  <c r="C4374" i="8"/>
  <c r="H4373" i="8"/>
  <c r="D4373" i="9" l="1"/>
  <c r="A4375" i="9"/>
  <c r="C4374" i="9"/>
  <c r="F4374" i="9" s="1"/>
  <c r="B4374" i="9"/>
  <c r="E4373" i="9"/>
  <c r="B4374" i="8"/>
  <c r="C4375" i="8"/>
  <c r="H4374" i="8"/>
  <c r="D4374" i="9" l="1"/>
  <c r="A4376" i="9"/>
  <c r="C4375" i="9"/>
  <c r="F4375" i="9" s="1"/>
  <c r="B4375" i="9"/>
  <c r="E4374" i="9"/>
  <c r="B4375" i="8"/>
  <c r="C4376" i="8"/>
  <c r="H4375" i="8"/>
  <c r="D4375" i="9" l="1"/>
  <c r="A4377" i="9"/>
  <c r="C4376" i="9"/>
  <c r="F4376" i="9" s="1"/>
  <c r="B4376" i="9"/>
  <c r="E4375" i="9"/>
  <c r="B4376" i="8"/>
  <c r="C4377" i="8"/>
  <c r="H4376" i="8"/>
  <c r="D4376" i="9" l="1"/>
  <c r="A4378" i="9"/>
  <c r="C4377" i="9"/>
  <c r="F4377" i="9" s="1"/>
  <c r="B4377" i="9"/>
  <c r="E4376" i="9"/>
  <c r="B4377" i="8"/>
  <c r="C4378" i="8"/>
  <c r="H4377" i="8"/>
  <c r="D4377" i="9" l="1"/>
  <c r="A4379" i="9"/>
  <c r="C4378" i="9"/>
  <c r="F4378" i="9" s="1"/>
  <c r="B4378" i="9"/>
  <c r="E4377" i="9"/>
  <c r="B4378" i="8"/>
  <c r="C4379" i="8"/>
  <c r="H4378" i="8"/>
  <c r="D4378" i="9" l="1"/>
  <c r="A4380" i="9"/>
  <c r="C4379" i="9"/>
  <c r="F4379" i="9" s="1"/>
  <c r="B4379" i="9"/>
  <c r="E4378" i="9"/>
  <c r="B4379" i="8"/>
  <c r="C4380" i="8"/>
  <c r="H4379" i="8"/>
  <c r="D4379" i="9" l="1"/>
  <c r="A4381" i="9"/>
  <c r="C4380" i="9"/>
  <c r="F4380" i="9" s="1"/>
  <c r="B4380" i="9"/>
  <c r="E4379" i="9"/>
  <c r="B4380" i="8"/>
  <c r="C4381" i="8"/>
  <c r="H4380" i="8"/>
  <c r="D4380" i="9" l="1"/>
  <c r="A4382" i="9"/>
  <c r="C4381" i="9"/>
  <c r="F4381" i="9" s="1"/>
  <c r="B4381" i="9"/>
  <c r="E4380" i="9"/>
  <c r="B4381" i="8"/>
  <c r="C4382" i="8"/>
  <c r="H4381" i="8"/>
  <c r="D4381" i="9" l="1"/>
  <c r="A4383" i="9"/>
  <c r="C4382" i="9"/>
  <c r="F4382" i="9" s="1"/>
  <c r="B4382" i="9"/>
  <c r="E4381" i="9"/>
  <c r="B4382" i="8"/>
  <c r="C4383" i="8"/>
  <c r="H4382" i="8"/>
  <c r="B4383" i="8" l="1"/>
  <c r="C4384" i="8"/>
  <c r="H4383" i="8"/>
  <c r="D4382" i="9"/>
  <c r="A4384" i="9"/>
  <c r="C4383" i="9"/>
  <c r="F4383" i="9" s="1"/>
  <c r="B4383" i="9"/>
  <c r="E4382" i="9"/>
  <c r="E4383" i="9" l="1"/>
  <c r="B4384" i="8"/>
  <c r="C4385" i="8"/>
  <c r="H4384" i="8"/>
  <c r="A4385" i="9"/>
  <c r="C4384" i="9"/>
  <c r="F4384" i="9" s="1"/>
  <c r="B4384" i="9"/>
  <c r="D4383" i="9"/>
  <c r="A4386" i="9" l="1"/>
  <c r="C4385" i="9"/>
  <c r="F4385" i="9" s="1"/>
  <c r="B4385" i="9"/>
  <c r="E4384" i="9"/>
  <c r="B4385" i="8"/>
  <c r="C4386" i="8"/>
  <c r="H4385" i="8"/>
  <c r="D4384" i="9"/>
  <c r="B4386" i="8" l="1"/>
  <c r="C4387" i="8"/>
  <c r="H4386" i="8"/>
  <c r="D4385" i="9"/>
  <c r="A4387" i="9"/>
  <c r="C4386" i="9"/>
  <c r="F4386" i="9" s="1"/>
  <c r="B4386" i="9"/>
  <c r="E4385" i="9"/>
  <c r="A4388" i="9" l="1"/>
  <c r="C4387" i="9"/>
  <c r="F4387" i="9" s="1"/>
  <c r="B4387" i="9"/>
  <c r="E4386" i="9"/>
  <c r="B4387" i="8"/>
  <c r="C4388" i="8"/>
  <c r="H4387" i="8"/>
  <c r="D4386" i="9"/>
  <c r="B4388" i="8" l="1"/>
  <c r="C4389" i="8"/>
  <c r="H4388" i="8"/>
  <c r="E4387" i="9"/>
  <c r="A4389" i="9"/>
  <c r="C4388" i="9"/>
  <c r="F4388" i="9" s="1"/>
  <c r="B4388" i="9"/>
  <c r="D4387" i="9"/>
  <c r="A4390" i="9" l="1"/>
  <c r="C4389" i="9"/>
  <c r="F4389" i="9" s="1"/>
  <c r="B4389" i="9"/>
  <c r="E4388" i="9"/>
  <c r="B4389" i="8"/>
  <c r="C4390" i="8"/>
  <c r="H4389" i="8"/>
  <c r="D4388" i="9"/>
  <c r="B4390" i="8" l="1"/>
  <c r="C4391" i="8"/>
  <c r="H4390" i="8"/>
  <c r="D4389" i="9"/>
  <c r="A4391" i="9"/>
  <c r="C4390" i="9"/>
  <c r="F4390" i="9" s="1"/>
  <c r="B4390" i="9"/>
  <c r="E4389" i="9"/>
  <c r="A4392" i="9" l="1"/>
  <c r="C4391" i="9"/>
  <c r="F4391" i="9" s="1"/>
  <c r="B4391" i="9"/>
  <c r="E4390" i="9"/>
  <c r="C4392" i="8"/>
  <c r="B4391" i="8"/>
  <c r="H4391" i="8"/>
  <c r="D4390" i="9"/>
  <c r="B4392" i="8" l="1"/>
  <c r="C4393" i="8"/>
  <c r="H4392" i="8"/>
  <c r="E4391" i="9"/>
  <c r="A4393" i="9"/>
  <c r="C4392" i="9"/>
  <c r="F4392" i="9" s="1"/>
  <c r="B4392" i="9"/>
  <c r="D4391" i="9"/>
  <c r="A4394" i="9" l="1"/>
  <c r="C4393" i="9"/>
  <c r="F4393" i="9" s="1"/>
  <c r="B4393" i="9"/>
  <c r="E4392" i="9"/>
  <c r="B4393" i="8"/>
  <c r="C4394" i="8"/>
  <c r="H4393" i="8"/>
  <c r="D4392" i="9"/>
  <c r="B4394" i="8" l="1"/>
  <c r="C4395" i="8"/>
  <c r="H4394" i="8"/>
  <c r="E4393" i="9"/>
  <c r="A4395" i="9"/>
  <c r="C4394" i="9"/>
  <c r="F4394" i="9" s="1"/>
  <c r="B4394" i="9"/>
  <c r="D4393" i="9"/>
  <c r="A4396" i="9" l="1"/>
  <c r="C4395" i="9"/>
  <c r="F4395" i="9" s="1"/>
  <c r="B4395" i="9"/>
  <c r="E4394" i="9"/>
  <c r="B4395" i="8"/>
  <c r="C4396" i="8"/>
  <c r="H4395" i="8"/>
  <c r="D4394" i="9"/>
  <c r="B4396" i="8" l="1"/>
  <c r="C4397" i="8"/>
  <c r="H4396" i="8"/>
  <c r="E4395" i="9"/>
  <c r="A4397" i="9"/>
  <c r="C4396" i="9"/>
  <c r="F4396" i="9" s="1"/>
  <c r="B4396" i="9"/>
  <c r="D4395" i="9"/>
  <c r="A4398" i="9" l="1"/>
  <c r="C4397" i="9"/>
  <c r="F4397" i="9" s="1"/>
  <c r="B4397" i="9"/>
  <c r="E4396" i="9"/>
  <c r="B4397" i="8"/>
  <c r="C4398" i="8"/>
  <c r="H4397" i="8"/>
  <c r="D4396" i="9"/>
  <c r="B4398" i="8" l="1"/>
  <c r="C4399" i="8"/>
  <c r="H4398" i="8"/>
  <c r="E4397" i="9"/>
  <c r="A4399" i="9"/>
  <c r="C4398" i="9"/>
  <c r="F4398" i="9" s="1"/>
  <c r="B4398" i="9"/>
  <c r="D4397" i="9"/>
  <c r="A4400" i="9" l="1"/>
  <c r="C4399" i="9"/>
  <c r="F4399" i="9" s="1"/>
  <c r="B4399" i="9"/>
  <c r="E4398" i="9"/>
  <c r="B4399" i="8"/>
  <c r="C4400" i="8"/>
  <c r="H4399" i="8"/>
  <c r="D4398" i="9"/>
  <c r="B4400" i="8" l="1"/>
  <c r="C4401" i="8"/>
  <c r="H4400" i="8"/>
  <c r="D4399" i="9"/>
  <c r="A4401" i="9"/>
  <c r="C4400" i="9"/>
  <c r="F4400" i="9" s="1"/>
  <c r="B4400" i="9"/>
  <c r="E4399" i="9"/>
  <c r="A4402" i="9" l="1"/>
  <c r="C4401" i="9"/>
  <c r="F4401" i="9" s="1"/>
  <c r="B4401" i="9"/>
  <c r="E4400" i="9"/>
  <c r="B4401" i="8"/>
  <c r="C4402" i="8"/>
  <c r="H4401" i="8"/>
  <c r="D4400" i="9"/>
  <c r="B4402" i="8" l="1"/>
  <c r="C4403" i="8"/>
  <c r="H4402" i="8"/>
  <c r="E4401" i="9"/>
  <c r="A4403" i="9"/>
  <c r="C4402" i="9"/>
  <c r="F4402" i="9" s="1"/>
  <c r="B4402" i="9"/>
  <c r="D4401" i="9"/>
  <c r="A4404" i="9" l="1"/>
  <c r="C4403" i="9"/>
  <c r="F4403" i="9" s="1"/>
  <c r="B4403" i="9"/>
  <c r="E4402" i="9"/>
  <c r="B4403" i="8"/>
  <c r="C4404" i="8"/>
  <c r="H4403" i="8"/>
  <c r="D4402" i="9"/>
  <c r="B4404" i="8" l="1"/>
  <c r="C4405" i="8"/>
  <c r="H4404" i="8"/>
  <c r="E4403" i="9"/>
  <c r="A4405" i="9"/>
  <c r="C4404" i="9"/>
  <c r="F4404" i="9" s="1"/>
  <c r="B4404" i="9"/>
  <c r="D4403" i="9"/>
  <c r="A4406" i="9" l="1"/>
  <c r="C4405" i="9"/>
  <c r="F4405" i="9" s="1"/>
  <c r="B4405" i="9"/>
  <c r="E4404" i="9"/>
  <c r="B4405" i="8"/>
  <c r="C4406" i="8"/>
  <c r="H4405" i="8"/>
  <c r="D4404" i="9"/>
  <c r="B4406" i="8" l="1"/>
  <c r="C4407" i="8"/>
  <c r="H4406" i="8"/>
  <c r="E4405" i="9"/>
  <c r="A4407" i="9"/>
  <c r="C4406" i="9"/>
  <c r="F4406" i="9" s="1"/>
  <c r="B4406" i="9"/>
  <c r="D4405" i="9"/>
  <c r="A4408" i="9" l="1"/>
  <c r="C4407" i="9"/>
  <c r="F4407" i="9" s="1"/>
  <c r="B4407" i="9"/>
  <c r="E4406" i="9"/>
  <c r="C4408" i="8"/>
  <c r="B4407" i="8"/>
  <c r="H4407" i="8"/>
  <c r="D4406" i="9"/>
  <c r="B4408" i="8" l="1"/>
  <c r="C4409" i="8"/>
  <c r="H4408" i="8"/>
  <c r="E4407" i="9"/>
  <c r="A4409" i="9"/>
  <c r="C4408" i="9"/>
  <c r="F4408" i="9" s="1"/>
  <c r="B4408" i="9"/>
  <c r="D4407" i="9"/>
  <c r="A4410" i="9" l="1"/>
  <c r="C4409" i="9"/>
  <c r="F4409" i="9" s="1"/>
  <c r="B4409" i="9"/>
  <c r="E4408" i="9"/>
  <c r="B4409" i="8"/>
  <c r="C4410" i="8"/>
  <c r="H4409" i="8"/>
  <c r="D4408" i="9"/>
  <c r="B4410" i="8" l="1"/>
  <c r="C4411" i="8"/>
  <c r="H4410" i="8"/>
  <c r="E4409" i="9"/>
  <c r="A4411" i="9"/>
  <c r="C4410" i="9"/>
  <c r="F4410" i="9" s="1"/>
  <c r="B4410" i="9"/>
  <c r="D4409" i="9"/>
  <c r="A4412" i="9" l="1"/>
  <c r="C4411" i="9"/>
  <c r="F4411" i="9" s="1"/>
  <c r="B4411" i="9"/>
  <c r="E4410" i="9"/>
  <c r="B4411" i="8"/>
  <c r="C4412" i="8"/>
  <c r="H4411" i="8"/>
  <c r="D4410" i="9"/>
  <c r="B4412" i="8" l="1"/>
  <c r="C4413" i="8"/>
  <c r="H4412" i="8"/>
  <c r="E4411" i="9"/>
  <c r="A4413" i="9"/>
  <c r="C4412" i="9"/>
  <c r="F4412" i="9" s="1"/>
  <c r="B4412" i="9"/>
  <c r="D4411" i="9"/>
  <c r="A4414" i="9" l="1"/>
  <c r="C4413" i="9"/>
  <c r="F4413" i="9" s="1"/>
  <c r="B4413" i="9"/>
  <c r="E4412" i="9"/>
  <c r="B4413" i="8"/>
  <c r="C4414" i="8"/>
  <c r="H4413" i="8"/>
  <c r="D4412" i="9"/>
  <c r="B4414" i="8" l="1"/>
  <c r="C4415" i="8"/>
  <c r="H4414" i="8"/>
  <c r="E4413" i="9"/>
  <c r="A4415" i="9"/>
  <c r="C4414" i="9"/>
  <c r="F4414" i="9" s="1"/>
  <c r="B4414" i="9"/>
  <c r="D4413" i="9"/>
  <c r="A4416" i="9" l="1"/>
  <c r="C4415" i="9"/>
  <c r="F4415" i="9" s="1"/>
  <c r="B4415" i="9"/>
  <c r="E4414" i="9"/>
  <c r="C4416" i="8"/>
  <c r="B4415" i="8"/>
  <c r="H4415" i="8"/>
  <c r="D4414" i="9"/>
  <c r="B4416" i="8" l="1"/>
  <c r="C4417" i="8"/>
  <c r="H4416" i="8"/>
  <c r="E4415" i="9"/>
  <c r="A4417" i="9"/>
  <c r="C4416" i="9"/>
  <c r="F4416" i="9" s="1"/>
  <c r="B4416" i="9"/>
  <c r="D4415" i="9"/>
  <c r="A4418" i="9" l="1"/>
  <c r="C4417" i="9"/>
  <c r="F4417" i="9" s="1"/>
  <c r="B4417" i="9"/>
  <c r="E4416" i="9"/>
  <c r="B4417" i="8"/>
  <c r="C4418" i="8"/>
  <c r="H4417" i="8"/>
  <c r="D4416" i="9"/>
  <c r="B4418" i="8" l="1"/>
  <c r="C4419" i="8"/>
  <c r="H4418" i="8"/>
  <c r="E4417" i="9"/>
  <c r="A4419" i="9"/>
  <c r="C4418" i="9"/>
  <c r="F4418" i="9" s="1"/>
  <c r="B4418" i="9"/>
  <c r="D4417" i="9"/>
  <c r="A4420" i="9" l="1"/>
  <c r="C4419" i="9"/>
  <c r="F4419" i="9" s="1"/>
  <c r="B4419" i="9"/>
  <c r="E4418" i="9"/>
  <c r="B4419" i="8"/>
  <c r="C4420" i="8"/>
  <c r="H4419" i="8"/>
  <c r="D4418" i="9"/>
  <c r="B4420" i="8" l="1"/>
  <c r="C4421" i="8"/>
  <c r="H4420" i="8"/>
  <c r="E4419" i="9"/>
  <c r="A4421" i="9"/>
  <c r="C4420" i="9"/>
  <c r="F4420" i="9" s="1"/>
  <c r="B4420" i="9"/>
  <c r="D4419" i="9"/>
  <c r="A4422" i="9" l="1"/>
  <c r="C4421" i="9"/>
  <c r="F4421" i="9" s="1"/>
  <c r="B4421" i="9"/>
  <c r="E4420" i="9"/>
  <c r="B4421" i="8"/>
  <c r="C4422" i="8"/>
  <c r="H4421" i="8"/>
  <c r="D4420" i="9"/>
  <c r="B4422" i="8" l="1"/>
  <c r="C4423" i="8"/>
  <c r="H4422" i="8"/>
  <c r="E4421" i="9"/>
  <c r="A4423" i="9"/>
  <c r="C4422" i="9"/>
  <c r="F4422" i="9" s="1"/>
  <c r="B4422" i="9"/>
  <c r="D4421" i="9"/>
  <c r="A4424" i="9" l="1"/>
  <c r="C4423" i="9"/>
  <c r="F4423" i="9" s="1"/>
  <c r="B4423" i="9"/>
  <c r="E4422" i="9"/>
  <c r="C4424" i="8"/>
  <c r="B4423" i="8"/>
  <c r="H4423" i="8"/>
  <c r="D4422" i="9"/>
  <c r="B4424" i="8" l="1"/>
  <c r="C4425" i="8"/>
  <c r="H4424" i="8"/>
  <c r="E4423" i="9"/>
  <c r="A4425" i="9"/>
  <c r="C4424" i="9"/>
  <c r="F4424" i="9" s="1"/>
  <c r="B4424" i="9"/>
  <c r="D4423" i="9"/>
  <c r="A4426" i="9" l="1"/>
  <c r="C4425" i="9"/>
  <c r="F4425" i="9" s="1"/>
  <c r="B4425" i="9"/>
  <c r="E4424" i="9"/>
  <c r="B4425" i="8"/>
  <c r="C4426" i="8"/>
  <c r="H4425" i="8"/>
  <c r="D4424" i="9"/>
  <c r="B4426" i="8" l="1"/>
  <c r="C4427" i="8"/>
  <c r="H4426" i="8"/>
  <c r="E4425" i="9"/>
  <c r="A4427" i="9"/>
  <c r="C4426" i="9"/>
  <c r="F4426" i="9" s="1"/>
  <c r="B4426" i="9"/>
  <c r="D4425" i="9"/>
  <c r="A4428" i="9" l="1"/>
  <c r="C4427" i="9"/>
  <c r="F4427" i="9" s="1"/>
  <c r="B4427" i="9"/>
  <c r="E4426" i="9"/>
  <c r="B4427" i="8"/>
  <c r="C4428" i="8"/>
  <c r="H4427" i="8"/>
  <c r="D4426" i="9"/>
  <c r="B4428" i="8" l="1"/>
  <c r="C4429" i="8"/>
  <c r="H4428" i="8"/>
  <c r="D4427" i="9"/>
  <c r="A4429" i="9"/>
  <c r="C4428" i="9"/>
  <c r="F4428" i="9" s="1"/>
  <c r="B4428" i="9"/>
  <c r="E4427" i="9"/>
  <c r="A4430" i="9" l="1"/>
  <c r="C4429" i="9"/>
  <c r="F4429" i="9" s="1"/>
  <c r="B4429" i="9"/>
  <c r="E4428" i="9"/>
  <c r="B4429" i="8"/>
  <c r="C4430" i="8"/>
  <c r="H4429" i="8"/>
  <c r="D4428" i="9"/>
  <c r="B4430" i="8" l="1"/>
  <c r="C4431" i="8"/>
  <c r="H4430" i="8"/>
  <c r="E4429" i="9"/>
  <c r="A4431" i="9"/>
  <c r="C4430" i="9"/>
  <c r="F4430" i="9" s="1"/>
  <c r="B4430" i="9"/>
  <c r="D4429" i="9"/>
  <c r="A4432" i="9" l="1"/>
  <c r="C4431" i="9"/>
  <c r="F4431" i="9" s="1"/>
  <c r="B4431" i="9"/>
  <c r="E4430" i="9"/>
  <c r="C4432" i="8"/>
  <c r="B4431" i="8"/>
  <c r="H4431" i="8"/>
  <c r="D4430" i="9"/>
  <c r="B4432" i="8" l="1"/>
  <c r="C4433" i="8"/>
  <c r="H4432" i="8"/>
  <c r="E4431" i="9"/>
  <c r="A4433" i="9"/>
  <c r="C4432" i="9"/>
  <c r="F4432" i="9" s="1"/>
  <c r="B4432" i="9"/>
  <c r="D4431" i="9"/>
  <c r="A4434" i="9" l="1"/>
  <c r="C4433" i="9"/>
  <c r="F4433" i="9" s="1"/>
  <c r="B4433" i="9"/>
  <c r="E4432" i="9"/>
  <c r="B4433" i="8"/>
  <c r="C4434" i="8"/>
  <c r="H4433" i="8"/>
  <c r="D4432" i="9"/>
  <c r="B4434" i="8" l="1"/>
  <c r="C4435" i="8"/>
  <c r="H4434" i="8"/>
  <c r="D4433" i="9"/>
  <c r="A4435" i="9"/>
  <c r="C4434" i="9"/>
  <c r="F4434" i="9" s="1"/>
  <c r="B4434" i="9"/>
  <c r="E4433" i="9"/>
  <c r="A4436" i="9" l="1"/>
  <c r="C4435" i="9"/>
  <c r="F4435" i="9" s="1"/>
  <c r="B4435" i="9"/>
  <c r="E4434" i="9"/>
  <c r="B4435" i="8"/>
  <c r="C4436" i="8"/>
  <c r="H4435" i="8"/>
  <c r="D4434" i="9"/>
  <c r="B4436" i="8" l="1"/>
  <c r="C4437" i="8"/>
  <c r="H4436" i="8"/>
  <c r="E4435" i="9"/>
  <c r="A4437" i="9"/>
  <c r="C4436" i="9"/>
  <c r="F4436" i="9" s="1"/>
  <c r="B4436" i="9"/>
  <c r="D4435" i="9"/>
  <c r="A4438" i="9" l="1"/>
  <c r="C4437" i="9"/>
  <c r="F4437" i="9" s="1"/>
  <c r="B4437" i="9"/>
  <c r="E4436" i="9"/>
  <c r="B4437" i="8"/>
  <c r="C4438" i="8"/>
  <c r="H4437" i="8"/>
  <c r="D4436" i="9"/>
  <c r="B4438" i="8" l="1"/>
  <c r="C4439" i="8"/>
  <c r="H4438" i="8"/>
  <c r="E4437" i="9"/>
  <c r="A4439" i="9"/>
  <c r="C4438" i="9"/>
  <c r="F4438" i="9" s="1"/>
  <c r="B4438" i="9"/>
  <c r="D4437" i="9"/>
  <c r="A4440" i="9" l="1"/>
  <c r="C4439" i="9"/>
  <c r="F4439" i="9" s="1"/>
  <c r="B4439" i="9"/>
  <c r="E4438" i="9"/>
  <c r="C4440" i="8"/>
  <c r="B4439" i="8"/>
  <c r="H4439" i="8"/>
  <c r="D4438" i="9"/>
  <c r="B4440" i="8" l="1"/>
  <c r="C4441" i="8"/>
  <c r="H4440" i="8"/>
  <c r="E4439" i="9"/>
  <c r="A4441" i="9"/>
  <c r="C4440" i="9"/>
  <c r="F4440" i="9" s="1"/>
  <c r="B4440" i="9"/>
  <c r="D4439" i="9"/>
  <c r="A4442" i="9" l="1"/>
  <c r="C4441" i="9"/>
  <c r="F4441" i="9" s="1"/>
  <c r="B4441" i="9"/>
  <c r="E4440" i="9"/>
  <c r="B4441" i="8"/>
  <c r="C4442" i="8"/>
  <c r="H4441" i="8"/>
  <c r="D4440" i="9"/>
  <c r="B4442" i="8" l="1"/>
  <c r="C4443" i="8"/>
  <c r="H4442" i="8"/>
  <c r="E4441" i="9"/>
  <c r="A4443" i="9"/>
  <c r="C4442" i="9"/>
  <c r="F4442" i="9" s="1"/>
  <c r="B4442" i="9"/>
  <c r="D4441" i="9"/>
  <c r="A4444" i="9" l="1"/>
  <c r="C4443" i="9"/>
  <c r="F4443" i="9" s="1"/>
  <c r="B4443" i="9"/>
  <c r="E4442" i="9"/>
  <c r="B4443" i="8"/>
  <c r="C4444" i="8"/>
  <c r="H4443" i="8"/>
  <c r="D4442" i="9"/>
  <c r="B4444" i="8" l="1"/>
  <c r="C4445" i="8"/>
  <c r="H4444" i="8"/>
  <c r="D4443" i="9"/>
  <c r="A4445" i="9"/>
  <c r="C4444" i="9"/>
  <c r="F4444" i="9" s="1"/>
  <c r="B4444" i="9"/>
  <c r="E4443" i="9"/>
  <c r="A4446" i="9" l="1"/>
  <c r="C4445" i="9"/>
  <c r="F4445" i="9" s="1"/>
  <c r="B4445" i="9"/>
  <c r="E4444" i="9"/>
  <c r="B4445" i="8"/>
  <c r="C4446" i="8"/>
  <c r="H4445" i="8"/>
  <c r="D4444" i="9"/>
  <c r="B4446" i="8" l="1"/>
  <c r="C4447" i="8"/>
  <c r="H4446" i="8"/>
  <c r="D4445" i="9"/>
  <c r="A4447" i="9"/>
  <c r="C4446" i="9"/>
  <c r="F4446" i="9" s="1"/>
  <c r="B4446" i="9"/>
  <c r="E4445" i="9"/>
  <c r="A4448" i="9" l="1"/>
  <c r="C4447" i="9"/>
  <c r="F4447" i="9" s="1"/>
  <c r="B4447" i="9"/>
  <c r="E4446" i="9"/>
  <c r="B4447" i="8"/>
  <c r="C4448" i="8"/>
  <c r="H4447" i="8"/>
  <c r="D4446" i="9"/>
  <c r="B4448" i="8" l="1"/>
  <c r="C4449" i="8"/>
  <c r="H4448" i="8"/>
  <c r="D4447" i="9"/>
  <c r="A4449" i="9"/>
  <c r="C4448" i="9"/>
  <c r="F4448" i="9" s="1"/>
  <c r="B4448" i="9"/>
  <c r="E4447" i="9"/>
  <c r="A4450" i="9" l="1"/>
  <c r="C4449" i="9"/>
  <c r="F4449" i="9" s="1"/>
  <c r="B4449" i="9"/>
  <c r="E4448" i="9"/>
  <c r="B4449" i="8"/>
  <c r="C4450" i="8"/>
  <c r="H4449" i="8"/>
  <c r="D4448" i="9"/>
  <c r="B4450" i="8" l="1"/>
  <c r="C4451" i="8"/>
  <c r="H4450" i="8"/>
  <c r="D4449" i="9"/>
  <c r="A4451" i="9"/>
  <c r="C4450" i="9"/>
  <c r="F4450" i="9" s="1"/>
  <c r="B4450" i="9"/>
  <c r="E4449" i="9"/>
  <c r="A4452" i="9" l="1"/>
  <c r="C4451" i="9"/>
  <c r="F4451" i="9" s="1"/>
  <c r="B4451" i="9"/>
  <c r="E4450" i="9"/>
  <c r="B4451" i="8"/>
  <c r="C4452" i="8"/>
  <c r="H4451" i="8"/>
  <c r="D4450" i="9"/>
  <c r="B4452" i="8" l="1"/>
  <c r="C4453" i="8"/>
  <c r="H4452" i="8"/>
  <c r="D4451" i="9"/>
  <c r="A4453" i="9"/>
  <c r="C4452" i="9"/>
  <c r="F4452" i="9" s="1"/>
  <c r="B4452" i="9"/>
  <c r="E4451" i="9"/>
  <c r="A4454" i="9" l="1"/>
  <c r="C4453" i="9"/>
  <c r="F4453" i="9" s="1"/>
  <c r="B4453" i="9"/>
  <c r="E4452" i="9"/>
  <c r="B4453" i="8"/>
  <c r="C4454" i="8"/>
  <c r="H4453" i="8"/>
  <c r="D4452" i="9"/>
  <c r="B4454" i="8" l="1"/>
  <c r="C4455" i="8"/>
  <c r="H4454" i="8"/>
  <c r="D4453" i="9"/>
  <c r="A4455" i="9"/>
  <c r="C4454" i="9"/>
  <c r="F4454" i="9" s="1"/>
  <c r="B4454" i="9"/>
  <c r="E4453" i="9"/>
  <c r="A4456" i="9" l="1"/>
  <c r="C4455" i="9"/>
  <c r="F4455" i="9" s="1"/>
  <c r="B4455" i="9"/>
  <c r="E4454" i="9"/>
  <c r="B4455" i="8"/>
  <c r="C4456" i="8"/>
  <c r="H4455" i="8"/>
  <c r="D4454" i="9"/>
  <c r="B4456" i="8" l="1"/>
  <c r="C4457" i="8"/>
  <c r="H4456" i="8"/>
  <c r="D4455" i="9"/>
  <c r="A4457" i="9"/>
  <c r="C4456" i="9"/>
  <c r="F4456" i="9" s="1"/>
  <c r="B4456" i="9"/>
  <c r="E4455" i="9"/>
  <c r="A4458" i="9" l="1"/>
  <c r="C4457" i="9"/>
  <c r="F4457" i="9" s="1"/>
  <c r="B4457" i="9"/>
  <c r="E4456" i="9"/>
  <c r="B4457" i="8"/>
  <c r="C4458" i="8"/>
  <c r="H4457" i="8"/>
  <c r="D4456" i="9"/>
  <c r="B4458" i="8" l="1"/>
  <c r="C4459" i="8"/>
  <c r="H4458" i="8"/>
  <c r="D4457" i="9"/>
  <c r="A4459" i="9"/>
  <c r="C4458" i="9"/>
  <c r="F4458" i="9" s="1"/>
  <c r="B4458" i="9"/>
  <c r="E4457" i="9"/>
  <c r="A4460" i="9" l="1"/>
  <c r="C4459" i="9"/>
  <c r="F4459" i="9" s="1"/>
  <c r="B4459" i="9"/>
  <c r="E4458" i="9"/>
  <c r="B4459" i="8"/>
  <c r="C4460" i="8"/>
  <c r="H4459" i="8"/>
  <c r="D4458" i="9"/>
  <c r="B4460" i="8" l="1"/>
  <c r="C4461" i="8"/>
  <c r="H4460" i="8"/>
  <c r="D4459" i="9"/>
  <c r="A4461" i="9"/>
  <c r="C4460" i="9"/>
  <c r="F4460" i="9" s="1"/>
  <c r="B4460" i="9"/>
  <c r="E4459" i="9"/>
  <c r="A4462" i="9" l="1"/>
  <c r="C4461" i="9"/>
  <c r="F4461" i="9" s="1"/>
  <c r="B4461" i="9"/>
  <c r="E4460" i="9"/>
  <c r="B4461" i="8"/>
  <c r="C4462" i="8"/>
  <c r="H4461" i="8"/>
  <c r="D4460" i="9"/>
  <c r="B4462" i="8" l="1"/>
  <c r="C4463" i="8"/>
  <c r="H4462" i="8"/>
  <c r="D4461" i="9"/>
  <c r="A4463" i="9"/>
  <c r="C4462" i="9"/>
  <c r="F4462" i="9" s="1"/>
  <c r="B4462" i="9"/>
  <c r="E4461" i="9"/>
  <c r="A4464" i="9" l="1"/>
  <c r="C4463" i="9"/>
  <c r="F4463" i="9" s="1"/>
  <c r="B4463" i="9"/>
  <c r="E4462" i="9"/>
  <c r="B4463" i="8"/>
  <c r="C4464" i="8"/>
  <c r="H4463" i="8"/>
  <c r="D4462" i="9"/>
  <c r="B4464" i="8" l="1"/>
  <c r="C4465" i="8"/>
  <c r="H4464" i="8"/>
  <c r="D4463" i="9"/>
  <c r="A4465" i="9"/>
  <c r="C4464" i="9"/>
  <c r="F4464" i="9" s="1"/>
  <c r="B4464" i="9"/>
  <c r="E4463" i="9"/>
  <c r="A4466" i="9" l="1"/>
  <c r="B4465" i="9"/>
  <c r="C4465" i="9"/>
  <c r="F4465" i="9" s="1"/>
  <c r="E4464" i="9"/>
  <c r="B4465" i="8"/>
  <c r="C4466" i="8"/>
  <c r="H4465" i="8"/>
  <c r="D4464" i="9"/>
  <c r="B4466" i="8" l="1"/>
  <c r="C4467" i="8"/>
  <c r="H4466" i="8"/>
  <c r="D4465" i="9"/>
  <c r="A4467" i="9"/>
  <c r="B4466" i="9"/>
  <c r="C4466" i="9"/>
  <c r="F4466" i="9" s="1"/>
  <c r="E4465" i="9"/>
  <c r="A4468" i="9" l="1"/>
  <c r="B4467" i="9"/>
  <c r="C4467" i="9"/>
  <c r="F4467" i="9" s="1"/>
  <c r="E4466" i="9"/>
  <c r="B4467" i="8"/>
  <c r="C4468" i="8"/>
  <c r="H4467" i="8"/>
  <c r="D4466" i="9"/>
  <c r="B4468" i="8" l="1"/>
  <c r="C4469" i="8"/>
  <c r="H4468" i="8"/>
  <c r="D4467" i="9"/>
  <c r="A4469" i="9"/>
  <c r="B4468" i="9"/>
  <c r="C4468" i="9"/>
  <c r="F4468" i="9" s="1"/>
  <c r="E4467" i="9"/>
  <c r="A4470" i="9" l="1"/>
  <c r="B4469" i="9"/>
  <c r="C4469" i="9"/>
  <c r="F4469" i="9" s="1"/>
  <c r="E4468" i="9"/>
  <c r="B4469" i="8"/>
  <c r="C4470" i="8"/>
  <c r="H4469" i="8"/>
  <c r="D4468" i="9"/>
  <c r="B4470" i="8" l="1"/>
  <c r="C4471" i="8"/>
  <c r="H4470" i="8"/>
  <c r="D4469" i="9"/>
  <c r="A4471" i="9"/>
  <c r="B4470" i="9"/>
  <c r="C4470" i="9"/>
  <c r="F4470" i="9" s="1"/>
  <c r="E4469" i="9"/>
  <c r="E4470" i="9" l="1"/>
  <c r="B4471" i="8"/>
  <c r="C4472" i="8"/>
  <c r="H4471" i="8"/>
  <c r="A4472" i="9"/>
  <c r="B4471" i="9"/>
  <c r="C4471" i="9"/>
  <c r="F4471" i="9" s="1"/>
  <c r="D4470" i="9"/>
  <c r="A4473" i="9" l="1"/>
  <c r="B4472" i="9"/>
  <c r="C4472" i="9"/>
  <c r="F4472" i="9" s="1"/>
  <c r="E4471" i="9"/>
  <c r="B4472" i="8"/>
  <c r="C4473" i="8"/>
  <c r="H4472" i="8"/>
  <c r="D4471" i="9"/>
  <c r="B4473" i="8" l="1"/>
  <c r="C4474" i="8"/>
  <c r="H4473" i="8"/>
  <c r="D4472" i="9"/>
  <c r="A4474" i="9"/>
  <c r="B4473" i="9"/>
  <c r="C4473" i="9"/>
  <c r="F4473" i="9" s="1"/>
  <c r="E4472" i="9"/>
  <c r="A4475" i="9" l="1"/>
  <c r="B4474" i="9"/>
  <c r="C4474" i="9"/>
  <c r="F4474" i="9" s="1"/>
  <c r="E4473" i="9"/>
  <c r="B4474" i="8"/>
  <c r="C4475" i="8"/>
  <c r="H4474" i="8"/>
  <c r="D4473" i="9"/>
  <c r="B4475" i="8" l="1"/>
  <c r="C4476" i="8"/>
  <c r="H4475" i="8"/>
  <c r="D4474" i="9"/>
  <c r="A4476" i="9"/>
  <c r="B4475" i="9"/>
  <c r="C4475" i="9"/>
  <c r="F4475" i="9" s="1"/>
  <c r="E4474" i="9"/>
  <c r="A4477" i="9" l="1"/>
  <c r="B4476" i="9"/>
  <c r="C4476" i="9"/>
  <c r="F4476" i="9" s="1"/>
  <c r="E4475" i="9"/>
  <c r="B4476" i="8"/>
  <c r="C4477" i="8"/>
  <c r="H4476" i="8"/>
  <c r="D4475" i="9"/>
  <c r="B4477" i="8" l="1"/>
  <c r="C4478" i="8"/>
  <c r="H4477" i="8"/>
  <c r="D4476" i="9"/>
  <c r="A4478" i="9"/>
  <c r="B4477" i="9"/>
  <c r="C4477" i="9"/>
  <c r="F4477" i="9" s="1"/>
  <c r="E4476" i="9"/>
  <c r="A4479" i="9" l="1"/>
  <c r="B4478" i="9"/>
  <c r="C4478" i="9"/>
  <c r="F4478" i="9" s="1"/>
  <c r="E4477" i="9"/>
  <c r="B4478" i="8"/>
  <c r="C4479" i="8"/>
  <c r="H4478" i="8"/>
  <c r="D4477" i="9"/>
  <c r="B4479" i="8" l="1"/>
  <c r="C4480" i="8"/>
  <c r="H4479" i="8"/>
  <c r="D4478" i="9"/>
  <c r="A4480" i="9"/>
  <c r="B4479" i="9"/>
  <c r="C4479" i="9"/>
  <c r="F4479" i="9" s="1"/>
  <c r="E4478" i="9"/>
  <c r="E4479" i="9" l="1"/>
  <c r="B4480" i="8"/>
  <c r="C4481" i="8"/>
  <c r="H4480" i="8"/>
  <c r="A4481" i="9"/>
  <c r="B4480" i="9"/>
  <c r="C4480" i="9"/>
  <c r="F4480" i="9" s="1"/>
  <c r="D4479" i="9"/>
  <c r="A4482" i="9" l="1"/>
  <c r="B4481" i="9"/>
  <c r="C4481" i="9"/>
  <c r="F4481" i="9" s="1"/>
  <c r="E4480" i="9"/>
  <c r="B4481" i="8"/>
  <c r="C4482" i="8"/>
  <c r="H4481" i="8"/>
  <c r="D4480" i="9"/>
  <c r="B4482" i="8" l="1"/>
  <c r="C4483" i="8"/>
  <c r="H4482" i="8"/>
  <c r="D4481" i="9"/>
  <c r="A4483" i="9"/>
  <c r="B4482" i="9"/>
  <c r="C4482" i="9"/>
  <c r="F4482" i="9" s="1"/>
  <c r="E4481" i="9"/>
  <c r="A4484" i="9" l="1"/>
  <c r="B4483" i="9"/>
  <c r="C4483" i="9"/>
  <c r="F4483" i="9" s="1"/>
  <c r="E4482" i="9"/>
  <c r="B4483" i="8"/>
  <c r="C4484" i="8"/>
  <c r="H4483" i="8"/>
  <c r="D4482" i="9"/>
  <c r="B4484" i="8" l="1"/>
  <c r="C4485" i="8"/>
  <c r="H4484" i="8"/>
  <c r="D4483" i="9"/>
  <c r="A4485" i="9"/>
  <c r="B4484" i="9"/>
  <c r="C4484" i="9"/>
  <c r="F4484" i="9" s="1"/>
  <c r="E4483" i="9"/>
  <c r="E4484" i="9" l="1"/>
  <c r="B4485" i="8"/>
  <c r="C4486" i="8"/>
  <c r="H4485" i="8"/>
  <c r="A4486" i="9"/>
  <c r="B4485" i="9"/>
  <c r="C4485" i="9"/>
  <c r="F4485" i="9" s="1"/>
  <c r="D4484" i="9"/>
  <c r="A4487" i="9" l="1"/>
  <c r="B4486" i="9"/>
  <c r="C4486" i="9"/>
  <c r="F4486" i="9" s="1"/>
  <c r="E4485" i="9"/>
  <c r="B4486" i="8"/>
  <c r="C4487" i="8"/>
  <c r="H4486" i="8"/>
  <c r="D4485" i="9"/>
  <c r="B4487" i="8" l="1"/>
  <c r="C4488" i="8"/>
  <c r="H4487" i="8"/>
  <c r="D4486" i="9"/>
  <c r="A4488" i="9"/>
  <c r="B4487" i="9"/>
  <c r="C4487" i="9"/>
  <c r="F4487" i="9" s="1"/>
  <c r="E4486" i="9"/>
  <c r="A4489" i="9" l="1"/>
  <c r="B4488" i="9"/>
  <c r="C4488" i="9"/>
  <c r="F4488" i="9" s="1"/>
  <c r="E4487" i="9"/>
  <c r="B4488" i="8"/>
  <c r="C4489" i="8"/>
  <c r="H4488" i="8"/>
  <c r="D4487" i="9"/>
  <c r="B4489" i="8" l="1"/>
  <c r="C4490" i="8"/>
  <c r="H4489" i="8"/>
  <c r="D4488" i="9"/>
  <c r="A4490" i="9"/>
  <c r="B4489" i="9"/>
  <c r="C4489" i="9"/>
  <c r="F4489" i="9" s="1"/>
  <c r="E4488" i="9"/>
  <c r="E4489" i="9" l="1"/>
  <c r="B4490" i="8"/>
  <c r="C4491" i="8"/>
  <c r="H4490" i="8"/>
  <c r="A4491" i="9"/>
  <c r="B4490" i="9"/>
  <c r="C4490" i="9"/>
  <c r="F4490" i="9" s="1"/>
  <c r="D4489" i="9"/>
  <c r="A4492" i="9" l="1"/>
  <c r="C4491" i="9"/>
  <c r="F4491" i="9" s="1"/>
  <c r="B4491" i="9"/>
  <c r="E4490" i="9"/>
  <c r="C4492" i="8"/>
  <c r="B4491" i="8"/>
  <c r="H4491" i="8"/>
  <c r="D4490" i="9"/>
  <c r="B4492" i="8" l="1"/>
  <c r="C4493" i="8"/>
  <c r="H4492" i="8"/>
  <c r="E4491" i="9"/>
  <c r="A4493" i="9"/>
  <c r="B4492" i="9"/>
  <c r="C4492" i="9"/>
  <c r="F4492" i="9" s="1"/>
  <c r="D4491" i="9"/>
  <c r="A4494" i="9" l="1"/>
  <c r="B4493" i="9"/>
  <c r="C4493" i="9"/>
  <c r="F4493" i="9" s="1"/>
  <c r="E4492" i="9"/>
  <c r="B4493" i="8"/>
  <c r="C4494" i="8"/>
  <c r="H4493" i="8"/>
  <c r="D4492" i="9"/>
  <c r="B4494" i="8" l="1"/>
  <c r="C4495" i="8"/>
  <c r="H4494" i="8"/>
  <c r="D4493" i="9"/>
  <c r="A4495" i="9"/>
  <c r="B4494" i="9"/>
  <c r="C4494" i="9"/>
  <c r="F4494" i="9" s="1"/>
  <c r="E4493" i="9"/>
  <c r="A4496" i="9" l="1"/>
  <c r="C4495" i="9"/>
  <c r="F4495" i="9" s="1"/>
  <c r="B4495" i="9"/>
  <c r="C4496" i="8"/>
  <c r="B4495" i="8"/>
  <c r="H4495" i="8"/>
  <c r="E4494" i="9"/>
  <c r="D4494" i="9"/>
  <c r="B4496" i="8" l="1"/>
  <c r="C4497" i="8"/>
  <c r="H4496" i="8"/>
  <c r="E4495" i="9"/>
  <c r="A4497" i="9"/>
  <c r="B4496" i="9"/>
  <c r="C4496" i="9"/>
  <c r="F4496" i="9" s="1"/>
  <c r="D4495" i="9"/>
  <c r="A4498" i="9" l="1"/>
  <c r="C4497" i="9"/>
  <c r="F4497" i="9" s="1"/>
  <c r="B4497" i="9"/>
  <c r="E4496" i="9"/>
  <c r="C4498" i="8"/>
  <c r="B4497" i="8"/>
  <c r="H4497" i="8"/>
  <c r="D4496" i="9"/>
  <c r="B4498" i="8" l="1"/>
  <c r="C4499" i="8"/>
  <c r="H4498" i="8"/>
  <c r="E4497" i="9"/>
  <c r="A4499" i="9"/>
  <c r="B4498" i="9"/>
  <c r="C4498" i="9"/>
  <c r="F4498" i="9" s="1"/>
  <c r="D4497" i="9"/>
  <c r="A4500" i="9" l="1"/>
  <c r="C4499" i="9"/>
  <c r="F4499" i="9" s="1"/>
  <c r="B4499" i="9"/>
  <c r="E4498" i="9"/>
  <c r="C4500" i="8"/>
  <c r="B4499" i="8"/>
  <c r="H4499" i="8"/>
  <c r="D4498" i="9"/>
  <c r="B4500" i="8" l="1"/>
  <c r="C4501" i="8"/>
  <c r="H4500" i="8"/>
  <c r="E4499" i="9"/>
  <c r="A4501" i="9"/>
  <c r="B4500" i="9"/>
  <c r="C4500" i="9"/>
  <c r="F4500" i="9" s="1"/>
  <c r="D4499" i="9"/>
  <c r="A4502" i="9" l="1"/>
  <c r="B4501" i="9"/>
  <c r="C4501" i="9"/>
  <c r="F4501" i="9" s="1"/>
  <c r="E4500" i="9"/>
  <c r="B4501" i="8"/>
  <c r="C4502" i="8"/>
  <c r="H4501" i="8"/>
  <c r="D4500" i="9"/>
  <c r="B4502" i="8" l="1"/>
  <c r="C4503" i="8"/>
  <c r="H4502" i="8"/>
  <c r="D4501" i="9"/>
  <c r="A4503" i="9"/>
  <c r="B4502" i="9"/>
  <c r="C4502" i="9"/>
  <c r="F4502" i="9" s="1"/>
  <c r="E4501" i="9"/>
  <c r="E4502" i="9" l="1"/>
  <c r="B4503" i="8"/>
  <c r="C4504" i="8"/>
  <c r="H4503" i="8"/>
  <c r="A4504" i="9"/>
  <c r="B4503" i="9"/>
  <c r="C4503" i="9"/>
  <c r="F4503" i="9" s="1"/>
  <c r="D4502" i="9"/>
  <c r="A4505" i="9" l="1"/>
  <c r="B4504" i="9"/>
  <c r="C4504" i="9"/>
  <c r="F4504" i="9" s="1"/>
  <c r="E4503" i="9"/>
  <c r="B4504" i="8"/>
  <c r="C4505" i="8"/>
  <c r="H4504" i="8"/>
  <c r="D4503" i="9"/>
  <c r="C4506" i="8" l="1"/>
  <c r="B4505" i="8"/>
  <c r="H4505" i="8"/>
  <c r="D4504" i="9"/>
  <c r="A4506" i="9"/>
  <c r="C4505" i="9"/>
  <c r="F4505" i="9" s="1"/>
  <c r="B4505" i="9"/>
  <c r="E4504" i="9"/>
  <c r="A4507" i="9" l="1"/>
  <c r="B4506" i="9"/>
  <c r="C4506" i="9"/>
  <c r="F4506" i="9" s="1"/>
  <c r="D4505" i="9"/>
  <c r="E4505" i="9"/>
  <c r="B4506" i="8"/>
  <c r="C4507" i="8"/>
  <c r="H4506" i="8"/>
  <c r="D4506" i="9" l="1"/>
  <c r="A4508" i="9"/>
  <c r="C4507" i="9"/>
  <c r="F4507" i="9" s="1"/>
  <c r="B4507" i="9"/>
  <c r="C4508" i="8"/>
  <c r="B4507" i="8"/>
  <c r="H4507" i="8"/>
  <c r="E4506" i="9"/>
  <c r="B4508" i="8" l="1"/>
  <c r="C4509" i="8"/>
  <c r="H4508" i="8"/>
  <c r="E4507" i="9"/>
  <c r="A4509" i="9"/>
  <c r="B4508" i="9"/>
  <c r="C4508" i="9"/>
  <c r="F4508" i="9" s="1"/>
  <c r="D4507" i="9"/>
  <c r="A4510" i="9" l="1"/>
  <c r="C4509" i="9"/>
  <c r="F4509" i="9" s="1"/>
  <c r="B4509" i="9"/>
  <c r="E4508" i="9"/>
  <c r="C4510" i="8"/>
  <c r="B4509" i="8"/>
  <c r="H4509" i="8"/>
  <c r="D4508" i="9"/>
  <c r="B4510" i="8" l="1"/>
  <c r="C4511" i="8"/>
  <c r="H4510" i="8"/>
  <c r="E4509" i="9"/>
  <c r="A4511" i="9"/>
  <c r="B4510" i="9"/>
  <c r="C4510" i="9"/>
  <c r="F4510" i="9" s="1"/>
  <c r="D4509" i="9"/>
  <c r="A4512" i="9" l="1"/>
  <c r="C4511" i="9"/>
  <c r="F4511" i="9" s="1"/>
  <c r="B4511" i="9"/>
  <c r="E4510" i="9"/>
  <c r="C4512" i="8"/>
  <c r="B4511" i="8"/>
  <c r="H4511" i="8"/>
  <c r="D4510" i="9"/>
  <c r="B4512" i="8" l="1"/>
  <c r="C4513" i="8"/>
  <c r="H4512" i="8"/>
  <c r="E4511" i="9"/>
  <c r="A4513" i="9"/>
  <c r="B4512" i="9"/>
  <c r="C4512" i="9"/>
  <c r="F4512" i="9" s="1"/>
  <c r="D4511" i="9"/>
  <c r="A4514" i="9" l="1"/>
  <c r="C4513" i="9"/>
  <c r="F4513" i="9" s="1"/>
  <c r="B4513" i="9"/>
  <c r="E4512" i="9"/>
  <c r="C4514" i="8"/>
  <c r="B4513" i="8"/>
  <c r="H4513" i="8"/>
  <c r="D4512" i="9"/>
  <c r="B4514" i="8" l="1"/>
  <c r="C4515" i="8"/>
  <c r="H4514" i="8"/>
  <c r="E4513" i="9"/>
  <c r="A4515" i="9"/>
  <c r="B4514" i="9"/>
  <c r="C4514" i="9"/>
  <c r="F4514" i="9" s="1"/>
  <c r="D4513" i="9"/>
  <c r="A4516" i="9" l="1"/>
  <c r="C4515" i="9"/>
  <c r="F4515" i="9" s="1"/>
  <c r="B4515" i="9"/>
  <c r="E4514" i="9"/>
  <c r="C4516" i="8"/>
  <c r="B4515" i="8"/>
  <c r="H4515" i="8"/>
  <c r="D4514" i="9"/>
  <c r="B4516" i="8" l="1"/>
  <c r="C4517" i="8"/>
  <c r="H4516" i="8"/>
  <c r="E4515" i="9"/>
  <c r="A4517" i="9"/>
  <c r="B4516" i="9"/>
  <c r="C4516" i="9"/>
  <c r="F4516" i="9" s="1"/>
  <c r="D4515" i="9"/>
  <c r="E4516" i="9" l="1"/>
  <c r="B4517" i="8"/>
  <c r="C4518" i="8"/>
  <c r="H4517" i="8"/>
  <c r="A4518" i="9"/>
  <c r="B4517" i="9"/>
  <c r="C4517" i="9"/>
  <c r="F4517" i="9" s="1"/>
  <c r="D4516" i="9"/>
  <c r="A4519" i="9" l="1"/>
  <c r="B4518" i="9"/>
  <c r="C4518" i="9"/>
  <c r="F4518" i="9" s="1"/>
  <c r="E4517" i="9"/>
  <c r="B4518" i="8"/>
  <c r="C4519" i="8"/>
  <c r="H4518" i="8"/>
  <c r="D4517" i="9"/>
  <c r="D4518" i="9" l="1"/>
  <c r="C4520" i="8"/>
  <c r="B4519" i="8"/>
  <c r="H4519" i="8"/>
  <c r="A4520" i="9"/>
  <c r="C4519" i="9"/>
  <c r="F4519" i="9" s="1"/>
  <c r="B4519" i="9"/>
  <c r="E4518" i="9"/>
  <c r="E4519" i="9" l="1"/>
  <c r="A4521" i="9"/>
  <c r="B4520" i="9"/>
  <c r="C4520" i="9"/>
  <c r="F4520" i="9" s="1"/>
  <c r="D4519" i="9"/>
  <c r="B4520" i="8"/>
  <c r="C4521" i="8"/>
  <c r="H4520" i="8"/>
  <c r="D4520" i="9" l="1"/>
  <c r="A4522" i="9"/>
  <c r="C4521" i="9"/>
  <c r="F4521" i="9" s="1"/>
  <c r="B4521" i="9"/>
  <c r="E4520" i="9"/>
  <c r="C4522" i="8"/>
  <c r="B4521" i="8"/>
  <c r="H4521" i="8"/>
  <c r="B4522" i="8" l="1"/>
  <c r="C4523" i="8"/>
  <c r="H4522" i="8"/>
  <c r="E4521" i="9"/>
  <c r="A4523" i="9"/>
  <c r="B4522" i="9"/>
  <c r="C4522" i="9"/>
  <c r="F4522" i="9" s="1"/>
  <c r="D4521" i="9"/>
  <c r="A4524" i="9" l="1"/>
  <c r="B4523" i="9"/>
  <c r="C4523" i="9"/>
  <c r="F4523" i="9" s="1"/>
  <c r="E4522" i="9"/>
  <c r="B4523" i="8"/>
  <c r="C4524" i="8"/>
  <c r="H4523" i="8"/>
  <c r="D4522" i="9"/>
  <c r="B4524" i="8" l="1"/>
  <c r="C4525" i="8"/>
  <c r="H4524" i="8"/>
  <c r="D4523" i="9"/>
  <c r="A4525" i="9"/>
  <c r="B4524" i="9"/>
  <c r="C4524" i="9"/>
  <c r="F4524" i="9" s="1"/>
  <c r="E4523" i="9"/>
  <c r="E4524" i="9" l="1"/>
  <c r="C4526" i="8"/>
  <c r="B4525" i="8"/>
  <c r="H4525" i="8"/>
  <c r="A4526" i="9"/>
  <c r="C4525" i="9"/>
  <c r="F4525" i="9" s="1"/>
  <c r="B4525" i="9"/>
  <c r="D4524" i="9"/>
  <c r="A4527" i="9" l="1"/>
  <c r="B4526" i="9"/>
  <c r="C4526" i="9"/>
  <c r="F4526" i="9" s="1"/>
  <c r="D4525" i="9"/>
  <c r="E4525" i="9"/>
  <c r="C4527" i="8"/>
  <c r="B4526" i="8"/>
  <c r="H4526" i="8"/>
  <c r="B4527" i="8" l="1"/>
  <c r="C4528" i="8"/>
  <c r="H4527" i="8"/>
  <c r="D4526" i="9"/>
  <c r="A4528" i="9"/>
  <c r="C4527" i="9"/>
  <c r="F4527" i="9" s="1"/>
  <c r="B4527" i="9"/>
  <c r="E4526" i="9"/>
  <c r="A4529" i="9" l="1"/>
  <c r="B4528" i="9"/>
  <c r="C4528" i="9"/>
  <c r="F4528" i="9" s="1"/>
  <c r="E4527" i="9"/>
  <c r="D4527" i="9"/>
  <c r="C4529" i="8"/>
  <c r="B4528" i="8"/>
  <c r="H4528" i="8"/>
  <c r="D4528" i="9" l="1"/>
  <c r="A4530" i="9"/>
  <c r="B4529" i="9"/>
  <c r="C4529" i="9"/>
  <c r="F4529" i="9" s="1"/>
  <c r="B4529" i="8"/>
  <c r="C4530" i="8"/>
  <c r="H4529" i="8"/>
  <c r="E4528" i="9"/>
  <c r="C4531" i="8" l="1"/>
  <c r="B4530" i="8"/>
  <c r="H4530" i="8"/>
  <c r="D4529" i="9"/>
  <c r="A4531" i="9"/>
  <c r="B4530" i="9"/>
  <c r="C4530" i="9"/>
  <c r="F4530" i="9" s="1"/>
  <c r="E4529" i="9"/>
  <c r="D4530" i="9" l="1"/>
  <c r="A4532" i="9"/>
  <c r="C4531" i="9"/>
  <c r="F4531" i="9" s="1"/>
  <c r="B4531" i="9"/>
  <c r="E4530" i="9"/>
  <c r="C4532" i="8"/>
  <c r="B4531" i="8"/>
  <c r="H4531" i="8"/>
  <c r="B4532" i="8" l="1"/>
  <c r="C4533" i="8"/>
  <c r="H4532" i="8"/>
  <c r="D4531" i="9"/>
  <c r="E4531" i="9"/>
  <c r="A4533" i="9"/>
  <c r="C4532" i="9"/>
  <c r="F4532" i="9" s="1"/>
  <c r="B4532" i="9"/>
  <c r="A4534" i="9" l="1"/>
  <c r="C4533" i="9"/>
  <c r="F4533" i="9" s="1"/>
  <c r="B4533" i="9"/>
  <c r="E4532" i="9"/>
  <c r="C4534" i="8"/>
  <c r="B4533" i="8"/>
  <c r="H4533" i="8"/>
  <c r="D4532" i="9"/>
  <c r="B4534" i="8" l="1"/>
  <c r="C4535" i="8"/>
  <c r="H4534" i="8"/>
  <c r="D4533" i="9"/>
  <c r="E4533" i="9"/>
  <c r="A4535" i="9"/>
  <c r="C4534" i="9"/>
  <c r="F4534" i="9" s="1"/>
  <c r="B4534" i="9"/>
  <c r="A4536" i="9" l="1"/>
  <c r="C4535" i="9"/>
  <c r="F4535" i="9" s="1"/>
  <c r="B4535" i="9"/>
  <c r="E4534" i="9"/>
  <c r="C4536" i="8"/>
  <c r="B4535" i="8"/>
  <c r="H4535" i="8"/>
  <c r="D4534" i="9"/>
  <c r="C4537" i="8" l="1"/>
  <c r="B4536" i="8"/>
  <c r="H4536" i="8"/>
  <c r="D4535" i="9"/>
  <c r="E4535" i="9"/>
  <c r="A4537" i="9"/>
  <c r="C4536" i="9"/>
  <c r="F4536" i="9" s="1"/>
  <c r="B4536" i="9"/>
  <c r="A4538" i="9" l="1"/>
  <c r="C4537" i="9"/>
  <c r="F4537" i="9" s="1"/>
  <c r="B4537" i="9"/>
  <c r="E4536" i="9"/>
  <c r="D4536" i="9"/>
  <c r="C4538" i="8"/>
  <c r="B4537" i="8"/>
  <c r="H4537" i="8"/>
  <c r="B4538" i="8" l="1"/>
  <c r="C4539" i="8"/>
  <c r="H4538" i="8"/>
  <c r="E4537" i="9"/>
  <c r="D4537" i="9"/>
  <c r="A4539" i="9"/>
  <c r="C4538" i="9"/>
  <c r="F4538" i="9" s="1"/>
  <c r="B4538" i="9"/>
  <c r="A4540" i="9" l="1"/>
  <c r="C4539" i="9"/>
  <c r="F4539" i="9" s="1"/>
  <c r="B4539" i="9"/>
  <c r="E4538" i="9"/>
  <c r="C4540" i="8"/>
  <c r="B4539" i="8"/>
  <c r="H4539" i="8"/>
  <c r="D4538" i="9"/>
  <c r="B4540" i="8" l="1"/>
  <c r="C4541" i="8"/>
  <c r="H4540" i="8"/>
  <c r="D4539" i="9"/>
  <c r="E4539" i="9"/>
  <c r="A4541" i="9"/>
  <c r="C4540" i="9"/>
  <c r="F4540" i="9" s="1"/>
  <c r="B4540" i="9"/>
  <c r="A4542" i="9" l="1"/>
  <c r="C4541" i="9"/>
  <c r="F4541" i="9" s="1"/>
  <c r="B4541" i="9"/>
  <c r="E4540" i="9"/>
  <c r="C4542" i="8"/>
  <c r="B4541" i="8"/>
  <c r="H4541" i="8"/>
  <c r="D4540" i="9"/>
  <c r="B4542" i="8" l="1"/>
  <c r="C4543" i="8"/>
  <c r="H4542" i="8"/>
  <c r="D4541" i="9"/>
  <c r="E4541" i="9"/>
  <c r="A4543" i="9"/>
  <c r="C4542" i="9"/>
  <c r="F4542" i="9" s="1"/>
  <c r="B4542" i="9"/>
  <c r="A4544" i="9" l="1"/>
  <c r="C4543" i="9"/>
  <c r="F4543" i="9" s="1"/>
  <c r="B4543" i="9"/>
  <c r="E4542" i="9"/>
  <c r="C4544" i="8"/>
  <c r="B4543" i="8"/>
  <c r="H4543" i="8"/>
  <c r="D4542" i="9"/>
  <c r="B4544" i="8" l="1"/>
  <c r="C4545" i="8"/>
  <c r="H4544" i="8"/>
  <c r="D4543" i="9"/>
  <c r="E4543" i="9"/>
  <c r="A4545" i="9"/>
  <c r="C4544" i="9"/>
  <c r="F4544" i="9" s="1"/>
  <c r="B4544" i="9"/>
  <c r="A4546" i="9" l="1"/>
  <c r="C4545" i="9"/>
  <c r="F4545" i="9" s="1"/>
  <c r="B4545" i="9"/>
  <c r="E4544" i="9"/>
  <c r="C4546" i="8"/>
  <c r="B4545" i="8"/>
  <c r="H4545" i="8"/>
  <c r="D4544" i="9"/>
  <c r="B4546" i="8" l="1"/>
  <c r="C4547" i="8"/>
  <c r="H4546" i="8"/>
  <c r="D4545" i="9"/>
  <c r="E4545" i="9"/>
  <c r="A4547" i="9"/>
  <c r="C4546" i="9"/>
  <c r="F4546" i="9" s="1"/>
  <c r="B4546" i="9"/>
  <c r="A4548" i="9" l="1"/>
  <c r="C4547" i="9"/>
  <c r="F4547" i="9" s="1"/>
  <c r="B4547" i="9"/>
  <c r="E4546" i="9"/>
  <c r="C4548" i="8"/>
  <c r="B4547" i="8"/>
  <c r="H4547" i="8"/>
  <c r="D4546" i="9"/>
  <c r="C4549" i="8" l="1"/>
  <c r="B4548" i="8"/>
  <c r="H4548" i="8"/>
  <c r="D4547" i="9"/>
  <c r="E4547" i="9"/>
  <c r="A4549" i="9"/>
  <c r="C4548" i="9"/>
  <c r="F4548" i="9" s="1"/>
  <c r="B4548" i="9"/>
  <c r="A4550" i="9" l="1"/>
  <c r="C4549" i="9"/>
  <c r="F4549" i="9" s="1"/>
  <c r="B4549" i="9"/>
  <c r="E4548" i="9"/>
  <c r="D4548" i="9"/>
  <c r="C4550" i="8"/>
  <c r="B4549" i="8"/>
  <c r="H4549" i="8"/>
  <c r="C4551" i="8" l="1"/>
  <c r="B4550" i="8"/>
  <c r="H4550" i="8"/>
  <c r="E4549" i="9"/>
  <c r="D4549" i="9"/>
  <c r="A4551" i="9"/>
  <c r="C4550" i="9"/>
  <c r="F4550" i="9" s="1"/>
  <c r="B4550" i="9"/>
  <c r="A4552" i="9" l="1"/>
  <c r="C4551" i="9"/>
  <c r="F4551" i="9" s="1"/>
  <c r="B4551" i="9"/>
  <c r="E4550" i="9"/>
  <c r="D4550" i="9"/>
  <c r="C4552" i="8"/>
  <c r="B4551" i="8"/>
  <c r="H4551" i="8"/>
  <c r="B4552" i="8" l="1"/>
  <c r="C4553" i="8"/>
  <c r="H4552" i="8"/>
  <c r="E4551" i="9"/>
  <c r="D4551" i="9"/>
  <c r="A4553" i="9"/>
  <c r="C4552" i="9"/>
  <c r="F4552" i="9" s="1"/>
  <c r="B4552" i="9"/>
  <c r="A4554" i="9" l="1"/>
  <c r="C4553" i="9"/>
  <c r="F4553" i="9" s="1"/>
  <c r="B4553" i="9"/>
  <c r="E4552" i="9"/>
  <c r="C4554" i="8"/>
  <c r="B4553" i="8"/>
  <c r="H4553" i="8"/>
  <c r="D4552" i="9"/>
  <c r="B4554" i="8" l="1"/>
  <c r="C4555" i="8"/>
  <c r="H4554" i="8"/>
  <c r="D4553" i="9"/>
  <c r="E4553" i="9"/>
  <c r="A4555" i="9"/>
  <c r="C4554" i="9"/>
  <c r="F4554" i="9" s="1"/>
  <c r="B4554" i="9"/>
  <c r="A4556" i="9" l="1"/>
  <c r="C4555" i="9"/>
  <c r="F4555" i="9" s="1"/>
  <c r="B4555" i="9"/>
  <c r="E4554" i="9"/>
  <c r="C4556" i="8"/>
  <c r="B4555" i="8"/>
  <c r="H4555" i="8"/>
  <c r="D4554" i="9"/>
  <c r="C4557" i="8" l="1"/>
  <c r="B4556" i="8"/>
  <c r="H4556" i="8"/>
  <c r="D4555" i="9"/>
  <c r="E4555" i="9"/>
  <c r="A4557" i="9"/>
  <c r="C4556" i="9"/>
  <c r="F4556" i="9" s="1"/>
  <c r="B4556" i="9"/>
  <c r="A4558" i="9" l="1"/>
  <c r="C4557" i="9"/>
  <c r="F4557" i="9" s="1"/>
  <c r="B4557" i="9"/>
  <c r="E4556" i="9"/>
  <c r="D4556" i="9"/>
  <c r="C4558" i="8"/>
  <c r="B4557" i="8"/>
  <c r="H4557" i="8"/>
  <c r="C4559" i="8" l="1"/>
  <c r="B4558" i="8"/>
  <c r="H4558" i="8"/>
  <c r="E4557" i="9"/>
  <c r="D4557" i="9"/>
  <c r="A4559" i="9"/>
  <c r="C4558" i="9"/>
  <c r="F4558" i="9" s="1"/>
  <c r="B4558" i="9"/>
  <c r="A4560" i="9" l="1"/>
  <c r="C4559" i="9"/>
  <c r="F4559" i="9" s="1"/>
  <c r="B4559" i="9"/>
  <c r="E4558" i="9"/>
  <c r="D4558" i="9"/>
  <c r="C4560" i="8"/>
  <c r="B4559" i="8"/>
  <c r="H4559" i="8"/>
  <c r="C4561" i="8" l="1"/>
  <c r="B4560" i="8"/>
  <c r="H4560" i="8"/>
  <c r="E4559" i="9"/>
  <c r="D4559" i="9"/>
  <c r="A4561" i="9"/>
  <c r="C4560" i="9"/>
  <c r="F4560" i="9" s="1"/>
  <c r="B4560" i="9"/>
  <c r="A4562" i="9" l="1"/>
  <c r="C4561" i="9"/>
  <c r="F4561" i="9" s="1"/>
  <c r="B4561" i="9"/>
  <c r="E4560" i="9"/>
  <c r="D4560" i="9"/>
  <c r="C4562" i="8"/>
  <c r="B4561" i="8"/>
  <c r="H4561" i="8"/>
  <c r="B4562" i="8" l="1"/>
  <c r="C4563" i="8"/>
  <c r="H4562" i="8"/>
  <c r="E4561" i="9"/>
  <c r="D4561" i="9"/>
  <c r="A4563" i="9"/>
  <c r="C4562" i="9"/>
  <c r="F4562" i="9" s="1"/>
  <c r="B4562" i="9"/>
  <c r="A4564" i="9" l="1"/>
  <c r="C4563" i="9"/>
  <c r="F4563" i="9" s="1"/>
  <c r="B4563" i="9"/>
  <c r="E4562" i="9"/>
  <c r="C4564" i="8"/>
  <c r="B4563" i="8"/>
  <c r="H4563" i="8"/>
  <c r="D4562" i="9"/>
  <c r="C4565" i="8" l="1"/>
  <c r="B4564" i="8"/>
  <c r="H4564" i="8"/>
  <c r="D4563" i="9"/>
  <c r="E4563" i="9"/>
  <c r="A4565" i="9"/>
  <c r="C4564" i="9"/>
  <c r="F4564" i="9" s="1"/>
  <c r="B4564" i="9"/>
  <c r="A4566" i="9" l="1"/>
  <c r="C4565" i="9"/>
  <c r="F4565" i="9" s="1"/>
  <c r="B4565" i="9"/>
  <c r="E4564" i="9"/>
  <c r="D4564" i="9"/>
  <c r="C4566" i="8"/>
  <c r="B4565" i="8"/>
  <c r="H4565" i="8"/>
  <c r="B4566" i="8" l="1"/>
  <c r="C4567" i="8"/>
  <c r="H4566" i="8"/>
  <c r="E4565" i="9"/>
  <c r="D4565" i="9"/>
  <c r="A4567" i="9"/>
  <c r="C4566" i="9"/>
  <c r="F4566" i="9" s="1"/>
  <c r="B4566" i="9"/>
  <c r="E4566" i="9" l="1"/>
  <c r="C4568" i="8"/>
  <c r="B4567" i="8"/>
  <c r="H4567" i="8"/>
  <c r="A4568" i="9"/>
  <c r="C4567" i="9"/>
  <c r="F4567" i="9" s="1"/>
  <c r="B4567" i="9"/>
  <c r="D4566" i="9"/>
  <c r="E4567" i="9" l="1"/>
  <c r="B4568" i="8"/>
  <c r="C4569" i="8"/>
  <c r="H4568" i="8"/>
  <c r="A4569" i="9"/>
  <c r="C4568" i="9"/>
  <c r="F4568" i="9" s="1"/>
  <c r="B4568" i="9"/>
  <c r="D4567" i="9"/>
  <c r="D4568" i="9" l="1"/>
  <c r="A4570" i="9"/>
  <c r="C4569" i="9"/>
  <c r="F4569" i="9" s="1"/>
  <c r="B4569" i="9"/>
  <c r="C4570" i="8"/>
  <c r="B4569" i="8"/>
  <c r="H4569" i="8"/>
  <c r="E4568" i="9"/>
  <c r="B4570" i="8" l="1"/>
  <c r="C4571" i="8"/>
  <c r="H4570" i="8"/>
  <c r="D4569" i="9"/>
  <c r="E4569" i="9"/>
  <c r="A4571" i="9"/>
  <c r="C4570" i="9"/>
  <c r="F4570" i="9" s="1"/>
  <c r="B4570" i="9"/>
  <c r="A4572" i="9" l="1"/>
  <c r="C4571" i="9"/>
  <c r="F4571" i="9" s="1"/>
  <c r="B4571" i="9"/>
  <c r="E4570" i="9"/>
  <c r="C4572" i="8"/>
  <c r="B4571" i="8"/>
  <c r="H4571" i="8"/>
  <c r="D4570" i="9"/>
  <c r="B4572" i="8" l="1"/>
  <c r="C4573" i="8"/>
  <c r="H4572" i="8"/>
  <c r="D4571" i="9"/>
  <c r="E4571" i="9"/>
  <c r="A4573" i="9"/>
  <c r="C4572" i="9"/>
  <c r="F4572" i="9" s="1"/>
  <c r="B4572" i="9"/>
  <c r="A4574" i="9" l="1"/>
  <c r="C4573" i="9"/>
  <c r="F4573" i="9" s="1"/>
  <c r="B4573" i="9"/>
  <c r="E4572" i="9"/>
  <c r="C4574" i="8"/>
  <c r="B4573" i="8"/>
  <c r="H4573" i="8"/>
  <c r="D4572" i="9"/>
  <c r="B4574" i="8" l="1"/>
  <c r="C4575" i="8"/>
  <c r="H4574" i="8"/>
  <c r="D4573" i="9"/>
  <c r="E4573" i="9"/>
  <c r="A4575" i="9"/>
  <c r="C4574" i="9"/>
  <c r="F4574" i="9" s="1"/>
  <c r="B4574" i="9"/>
  <c r="A4576" i="9" l="1"/>
  <c r="C4575" i="9"/>
  <c r="F4575" i="9" s="1"/>
  <c r="B4575" i="9"/>
  <c r="E4574" i="9"/>
  <c r="C4576" i="8"/>
  <c r="B4575" i="8"/>
  <c r="H4575" i="8"/>
  <c r="D4574" i="9"/>
  <c r="B4576" i="8" l="1"/>
  <c r="C4577" i="8"/>
  <c r="H4576" i="8"/>
  <c r="D4575" i="9"/>
  <c r="E4575" i="9"/>
  <c r="A4577" i="9"/>
  <c r="C4576" i="9"/>
  <c r="F4576" i="9" s="1"/>
  <c r="B4576" i="9"/>
  <c r="A4578" i="9" l="1"/>
  <c r="C4577" i="9"/>
  <c r="F4577" i="9" s="1"/>
  <c r="B4577" i="9"/>
  <c r="E4576" i="9"/>
  <c r="C4578" i="8"/>
  <c r="B4577" i="8"/>
  <c r="H4577" i="8"/>
  <c r="D4576" i="9"/>
  <c r="B4578" i="8" l="1"/>
  <c r="C4579" i="8"/>
  <c r="H4578" i="8"/>
  <c r="D4577" i="9"/>
  <c r="E4577" i="9"/>
  <c r="A4579" i="9"/>
  <c r="C4578" i="9"/>
  <c r="F4578" i="9" s="1"/>
  <c r="B4578" i="9"/>
  <c r="A4580" i="9" l="1"/>
  <c r="C4579" i="9"/>
  <c r="F4579" i="9" s="1"/>
  <c r="B4579" i="9"/>
  <c r="E4578" i="9"/>
  <c r="C4580" i="8"/>
  <c r="B4579" i="8"/>
  <c r="H4579" i="8"/>
  <c r="D4578" i="9"/>
  <c r="B4580" i="8" l="1"/>
  <c r="C4581" i="8"/>
  <c r="H4580" i="8"/>
  <c r="D4579" i="9"/>
  <c r="E4579" i="9"/>
  <c r="A4581" i="9"/>
  <c r="C4580" i="9"/>
  <c r="F4580" i="9" s="1"/>
  <c r="B4580" i="9"/>
  <c r="A4582" i="9" l="1"/>
  <c r="C4581" i="9"/>
  <c r="F4581" i="9" s="1"/>
  <c r="B4581" i="9"/>
  <c r="E4580" i="9"/>
  <c r="C4582" i="8"/>
  <c r="B4581" i="8"/>
  <c r="H4581" i="8"/>
  <c r="D4580" i="9"/>
  <c r="B4582" i="8" l="1"/>
  <c r="C4583" i="8"/>
  <c r="H4582" i="8"/>
  <c r="D4581" i="9"/>
  <c r="E4581" i="9"/>
  <c r="A4583" i="9"/>
  <c r="C4582" i="9"/>
  <c r="F4582" i="9" s="1"/>
  <c r="B4582" i="9"/>
  <c r="A4584" i="9" l="1"/>
  <c r="C4583" i="9"/>
  <c r="F4583" i="9" s="1"/>
  <c r="B4583" i="9"/>
  <c r="E4582" i="9"/>
  <c r="C4584" i="8"/>
  <c r="B4583" i="8"/>
  <c r="H4583" i="8"/>
  <c r="D4582" i="9"/>
  <c r="B4584" i="8" l="1"/>
  <c r="C4585" i="8"/>
  <c r="H4584" i="8"/>
  <c r="D4583" i="9"/>
  <c r="E4583" i="9"/>
  <c r="A4585" i="9"/>
  <c r="C4584" i="9"/>
  <c r="F4584" i="9" s="1"/>
  <c r="B4584" i="9"/>
  <c r="A4586" i="9" l="1"/>
  <c r="C4585" i="9"/>
  <c r="F4585" i="9" s="1"/>
  <c r="B4585" i="9"/>
  <c r="E4584" i="9"/>
  <c r="C4586" i="8"/>
  <c r="B4585" i="8"/>
  <c r="H4585" i="8"/>
  <c r="D4584" i="9"/>
  <c r="B4586" i="8" l="1"/>
  <c r="C4587" i="8"/>
  <c r="H4586" i="8"/>
  <c r="D4585" i="9"/>
  <c r="E4585" i="9"/>
  <c r="A4587" i="9"/>
  <c r="C4586" i="9"/>
  <c r="F4586" i="9" s="1"/>
  <c r="B4586" i="9"/>
  <c r="A4588" i="9" l="1"/>
  <c r="C4587" i="9"/>
  <c r="F4587" i="9" s="1"/>
  <c r="B4587" i="9"/>
  <c r="E4586" i="9"/>
  <c r="C4588" i="8"/>
  <c r="B4587" i="8"/>
  <c r="H4587" i="8"/>
  <c r="D4586" i="9"/>
  <c r="B4588" i="8" l="1"/>
  <c r="C4589" i="8"/>
  <c r="H4588" i="8"/>
  <c r="D4587" i="9"/>
  <c r="E4587" i="9"/>
  <c r="A4589" i="9"/>
  <c r="C4588" i="9"/>
  <c r="F4588" i="9" s="1"/>
  <c r="B4588" i="9"/>
  <c r="A4590" i="9" l="1"/>
  <c r="C4589" i="9"/>
  <c r="F4589" i="9" s="1"/>
  <c r="B4589" i="9"/>
  <c r="E4588" i="9"/>
  <c r="C4590" i="8"/>
  <c r="B4589" i="8"/>
  <c r="H4589" i="8"/>
  <c r="D4588" i="9"/>
  <c r="C4591" i="8" l="1"/>
  <c r="B4590" i="8"/>
  <c r="H4590" i="8"/>
  <c r="D4589" i="9"/>
  <c r="E4589" i="9"/>
  <c r="A4591" i="9"/>
  <c r="C4590" i="9"/>
  <c r="F4590" i="9" s="1"/>
  <c r="B4590" i="9"/>
  <c r="A4592" i="9" l="1"/>
  <c r="C4591" i="9"/>
  <c r="F4591" i="9" s="1"/>
  <c r="B4591" i="9"/>
  <c r="E4590" i="9"/>
  <c r="D4590" i="9"/>
  <c r="C4592" i="8"/>
  <c r="B4591" i="8"/>
  <c r="H4591" i="8"/>
  <c r="B4592" i="8" l="1"/>
  <c r="C4593" i="8"/>
  <c r="H4592" i="8"/>
  <c r="E4591" i="9"/>
  <c r="D4591" i="9"/>
  <c r="A4593" i="9"/>
  <c r="C4592" i="9"/>
  <c r="F4592" i="9" s="1"/>
  <c r="B4592" i="9"/>
  <c r="A4594" i="9" l="1"/>
  <c r="C4593" i="9"/>
  <c r="F4593" i="9" s="1"/>
  <c r="B4593" i="9"/>
  <c r="E4592" i="9"/>
  <c r="C4594" i="8"/>
  <c r="B4593" i="8"/>
  <c r="H4593" i="8"/>
  <c r="D4592" i="9"/>
  <c r="B4594" i="8" l="1"/>
  <c r="C4595" i="8"/>
  <c r="H4594" i="8"/>
  <c r="D4593" i="9"/>
  <c r="E4593" i="9"/>
  <c r="A4595" i="9"/>
  <c r="C4594" i="9"/>
  <c r="F4594" i="9" s="1"/>
  <c r="B4594" i="9"/>
  <c r="A4596" i="9" l="1"/>
  <c r="C4595" i="9"/>
  <c r="F4595" i="9" s="1"/>
  <c r="B4595" i="9"/>
  <c r="E4594" i="9"/>
  <c r="C4596" i="8"/>
  <c r="B4595" i="8"/>
  <c r="H4595" i="8"/>
  <c r="D4594" i="9"/>
  <c r="C4597" i="8" l="1"/>
  <c r="B4596" i="8"/>
  <c r="H4596" i="8"/>
  <c r="D4595" i="9"/>
  <c r="E4595" i="9"/>
  <c r="A4597" i="9"/>
  <c r="C4596" i="9"/>
  <c r="F4596" i="9" s="1"/>
  <c r="B4596" i="9"/>
  <c r="A4598" i="9" l="1"/>
  <c r="C4597" i="9"/>
  <c r="F4597" i="9" s="1"/>
  <c r="B4597" i="9"/>
  <c r="E4596" i="9"/>
  <c r="D4596" i="9"/>
  <c r="C4598" i="8"/>
  <c r="B4597" i="8"/>
  <c r="H4597" i="8"/>
  <c r="B4598" i="8" l="1"/>
  <c r="C4599" i="8"/>
  <c r="H4598" i="8"/>
  <c r="E4597" i="9"/>
  <c r="D4597" i="9"/>
  <c r="A4599" i="9"/>
  <c r="C4598" i="9"/>
  <c r="F4598" i="9" s="1"/>
  <c r="B4598" i="9"/>
  <c r="A4600" i="9" l="1"/>
  <c r="C4599" i="9"/>
  <c r="F4599" i="9" s="1"/>
  <c r="B4599" i="9"/>
  <c r="E4598" i="9"/>
  <c r="C4600" i="8"/>
  <c r="B4599" i="8"/>
  <c r="H4599" i="8"/>
  <c r="D4598" i="9"/>
  <c r="B4600" i="8" l="1"/>
  <c r="C4601" i="8"/>
  <c r="H4600" i="8"/>
  <c r="D4599" i="9"/>
  <c r="E4599" i="9"/>
  <c r="A4601" i="9"/>
  <c r="C4600" i="9"/>
  <c r="F4600" i="9" s="1"/>
  <c r="B4600" i="9"/>
  <c r="A4602" i="9" l="1"/>
  <c r="C4601" i="9"/>
  <c r="F4601" i="9" s="1"/>
  <c r="B4601" i="9"/>
  <c r="E4600" i="9"/>
  <c r="C4602" i="8"/>
  <c r="B4601" i="8"/>
  <c r="H4601" i="8"/>
  <c r="D4600" i="9"/>
  <c r="C4603" i="8" l="1"/>
  <c r="B4602" i="8"/>
  <c r="H4602" i="8"/>
  <c r="D4601" i="9"/>
  <c r="E4601" i="9"/>
  <c r="A4603" i="9"/>
  <c r="C4602" i="9"/>
  <c r="F4602" i="9" s="1"/>
  <c r="B4602" i="9"/>
  <c r="A4604" i="9" l="1"/>
  <c r="C4603" i="9"/>
  <c r="F4603" i="9" s="1"/>
  <c r="B4603" i="9"/>
  <c r="E4602" i="9"/>
  <c r="D4602" i="9"/>
  <c r="C4604" i="8"/>
  <c r="B4603" i="8"/>
  <c r="H4603" i="8"/>
  <c r="C4605" i="8" l="1"/>
  <c r="B4604" i="8"/>
  <c r="H4604" i="8"/>
  <c r="E4603" i="9"/>
  <c r="D4603" i="9"/>
  <c r="A4605" i="9"/>
  <c r="C4604" i="9"/>
  <c r="F4604" i="9" s="1"/>
  <c r="B4604" i="9"/>
  <c r="A4606" i="9" l="1"/>
  <c r="C4605" i="9"/>
  <c r="F4605" i="9" s="1"/>
  <c r="B4605" i="9"/>
  <c r="E4604" i="9"/>
  <c r="D4604" i="9"/>
  <c r="C4606" i="8"/>
  <c r="B4605" i="8"/>
  <c r="H4605" i="8"/>
  <c r="B4606" i="8" l="1"/>
  <c r="C4607" i="8"/>
  <c r="H4606" i="8"/>
  <c r="E4605" i="9"/>
  <c r="D4605" i="9"/>
  <c r="A4607" i="9"/>
  <c r="C4606" i="9"/>
  <c r="F4606" i="9" s="1"/>
  <c r="B4606" i="9"/>
  <c r="A4608" i="9" l="1"/>
  <c r="C4607" i="9"/>
  <c r="F4607" i="9" s="1"/>
  <c r="B4607" i="9"/>
  <c r="E4606" i="9"/>
  <c r="C4608" i="8"/>
  <c r="B4607" i="8"/>
  <c r="H4607" i="8"/>
  <c r="D4606" i="9"/>
  <c r="C4609" i="8" l="1"/>
  <c r="B4608" i="8"/>
  <c r="H4608" i="8"/>
  <c r="D4607" i="9"/>
  <c r="E4607" i="9"/>
  <c r="A4609" i="9"/>
  <c r="C4608" i="9"/>
  <c r="F4608" i="9" s="1"/>
  <c r="B4608" i="9"/>
  <c r="A4610" i="9" l="1"/>
  <c r="C4609" i="9"/>
  <c r="F4609" i="9" s="1"/>
  <c r="B4609" i="9"/>
  <c r="E4608" i="9"/>
  <c r="D4608" i="9"/>
  <c r="C4610" i="8"/>
  <c r="B4609" i="8"/>
  <c r="H4609" i="8"/>
  <c r="B4610" i="8" l="1"/>
  <c r="C4611" i="8"/>
  <c r="H4610" i="8"/>
  <c r="E4609" i="9"/>
  <c r="D4609" i="9"/>
  <c r="A4611" i="9"/>
  <c r="C4610" i="9"/>
  <c r="F4610" i="9" s="1"/>
  <c r="B4610" i="9"/>
  <c r="A4612" i="9" l="1"/>
  <c r="C4611" i="9"/>
  <c r="F4611" i="9" s="1"/>
  <c r="B4611" i="9"/>
  <c r="E4610" i="9"/>
  <c r="C4612" i="8"/>
  <c r="B4611" i="8"/>
  <c r="H4611" i="8"/>
  <c r="D4610" i="9"/>
  <c r="B4612" i="8" l="1"/>
  <c r="C4613" i="8"/>
  <c r="H4612" i="8"/>
  <c r="D4611" i="9"/>
  <c r="E4611" i="9"/>
  <c r="A4613" i="9"/>
  <c r="C4612" i="9"/>
  <c r="F4612" i="9" s="1"/>
  <c r="B4612" i="9"/>
  <c r="A4614" i="9" l="1"/>
  <c r="C4613" i="9"/>
  <c r="F4613" i="9" s="1"/>
  <c r="B4613" i="9"/>
  <c r="E4612" i="9"/>
  <c r="C4614" i="8"/>
  <c r="B4613" i="8"/>
  <c r="H4613" i="8"/>
  <c r="D4612" i="9"/>
  <c r="B4614" i="8" l="1"/>
  <c r="C4615" i="8"/>
  <c r="H4614" i="8"/>
  <c r="D4613" i="9"/>
  <c r="E4613" i="9"/>
  <c r="A4615" i="9"/>
  <c r="C4614" i="9"/>
  <c r="F4614" i="9" s="1"/>
  <c r="B4614" i="9"/>
  <c r="A4616" i="9" l="1"/>
  <c r="C4615" i="9"/>
  <c r="F4615" i="9" s="1"/>
  <c r="B4615" i="9"/>
  <c r="E4614" i="9"/>
  <c r="C4616" i="8"/>
  <c r="B4615" i="8"/>
  <c r="H4615" i="8"/>
  <c r="D4614" i="9"/>
  <c r="C4617" i="8" l="1"/>
  <c r="B4616" i="8"/>
  <c r="H4616" i="8"/>
  <c r="D4615" i="9"/>
  <c r="E4615" i="9"/>
  <c r="A4617" i="9"/>
  <c r="C4616" i="9"/>
  <c r="F4616" i="9" s="1"/>
  <c r="B4616" i="9"/>
  <c r="A4618" i="9" l="1"/>
  <c r="C4617" i="9"/>
  <c r="F4617" i="9" s="1"/>
  <c r="B4617" i="9"/>
  <c r="E4616" i="9"/>
  <c r="D4616" i="9"/>
  <c r="C4618" i="8"/>
  <c r="B4617" i="8"/>
  <c r="H4617" i="8"/>
  <c r="B4618" i="8" l="1"/>
  <c r="C4619" i="8"/>
  <c r="H4618" i="8"/>
  <c r="E4617" i="9"/>
  <c r="D4617" i="9"/>
  <c r="A4619" i="9"/>
  <c r="C4618" i="9"/>
  <c r="F4618" i="9" s="1"/>
  <c r="B4618" i="9"/>
  <c r="A4620" i="9" l="1"/>
  <c r="C4619" i="9"/>
  <c r="F4619" i="9" s="1"/>
  <c r="B4619" i="9"/>
  <c r="E4618" i="9"/>
  <c r="C4620" i="8"/>
  <c r="B4619" i="8"/>
  <c r="H4619" i="8"/>
  <c r="D4618" i="9"/>
  <c r="C4621" i="8" l="1"/>
  <c r="B4620" i="8"/>
  <c r="H4620" i="8"/>
  <c r="D4619" i="9"/>
  <c r="E4619" i="9"/>
  <c r="A4621" i="9"/>
  <c r="C4620" i="9"/>
  <c r="F4620" i="9" s="1"/>
  <c r="B4620" i="9"/>
  <c r="A4622" i="9" l="1"/>
  <c r="C4621" i="9"/>
  <c r="F4621" i="9" s="1"/>
  <c r="B4621" i="9"/>
  <c r="E4620" i="9"/>
  <c r="D4620" i="9"/>
  <c r="C4622" i="8"/>
  <c r="B4621" i="8"/>
  <c r="H4621" i="8"/>
  <c r="B4622" i="8" l="1"/>
  <c r="C4623" i="8"/>
  <c r="H4622" i="8"/>
  <c r="E4621" i="9"/>
  <c r="D4621" i="9"/>
  <c r="A4623" i="9"/>
  <c r="C4622" i="9"/>
  <c r="F4622" i="9" s="1"/>
  <c r="B4622" i="9"/>
  <c r="A4624" i="9" l="1"/>
  <c r="C4623" i="9"/>
  <c r="F4623" i="9" s="1"/>
  <c r="B4623" i="9"/>
  <c r="E4622" i="9"/>
  <c r="C4624" i="8"/>
  <c r="B4623" i="8"/>
  <c r="H4623" i="8"/>
  <c r="D4622" i="9"/>
  <c r="B4624" i="8" l="1"/>
  <c r="C4625" i="8"/>
  <c r="H4624" i="8"/>
  <c r="D4623" i="9"/>
  <c r="E4623" i="9"/>
  <c r="A4625" i="9"/>
  <c r="C4624" i="9"/>
  <c r="F4624" i="9" s="1"/>
  <c r="B4624" i="9"/>
  <c r="A4626" i="9" l="1"/>
  <c r="C4625" i="9"/>
  <c r="F4625" i="9" s="1"/>
  <c r="B4625" i="9"/>
  <c r="E4624" i="9"/>
  <c r="C4626" i="8"/>
  <c r="B4625" i="8"/>
  <c r="H4625" i="8"/>
  <c r="D4624" i="9"/>
  <c r="B4626" i="8" l="1"/>
  <c r="C4627" i="8"/>
  <c r="H4626" i="8"/>
  <c r="D4625" i="9"/>
  <c r="E4625" i="9"/>
  <c r="A4627" i="9"/>
  <c r="C4626" i="9"/>
  <c r="F4626" i="9" s="1"/>
  <c r="B4626" i="9"/>
  <c r="A4628" i="9" l="1"/>
  <c r="C4627" i="9"/>
  <c r="F4627" i="9" s="1"/>
  <c r="B4627" i="9"/>
  <c r="E4626" i="9"/>
  <c r="C4628" i="8"/>
  <c r="B4627" i="8"/>
  <c r="H4627" i="8"/>
  <c r="D4626" i="9"/>
  <c r="C4629" i="8" l="1"/>
  <c r="B4628" i="8"/>
  <c r="H4628" i="8"/>
  <c r="D4627" i="9"/>
  <c r="E4627" i="9"/>
  <c r="A4629" i="9"/>
  <c r="C4628" i="9"/>
  <c r="F4628" i="9" s="1"/>
  <c r="B4628" i="9"/>
  <c r="A4630" i="9" l="1"/>
  <c r="C4629" i="9"/>
  <c r="F4629" i="9" s="1"/>
  <c r="B4629" i="9"/>
  <c r="E4628" i="9"/>
  <c r="D4628" i="9"/>
  <c r="C4630" i="8"/>
  <c r="B4629" i="8"/>
  <c r="H4629" i="8"/>
  <c r="B4630" i="8" l="1"/>
  <c r="C4631" i="8"/>
  <c r="H4630" i="8"/>
  <c r="E4629" i="9"/>
  <c r="D4629" i="9"/>
  <c r="A4631" i="9"/>
  <c r="C4630" i="9"/>
  <c r="F4630" i="9" s="1"/>
  <c r="B4630" i="9"/>
  <c r="A4632" i="9" l="1"/>
  <c r="C4631" i="9"/>
  <c r="F4631" i="9" s="1"/>
  <c r="B4631" i="9"/>
  <c r="E4630" i="9"/>
  <c r="C4632" i="8"/>
  <c r="B4631" i="8"/>
  <c r="H4631" i="8"/>
  <c r="D4630" i="9"/>
  <c r="B4632" i="8" l="1"/>
  <c r="C4633" i="8"/>
  <c r="H4632" i="8"/>
  <c r="D4631" i="9"/>
  <c r="E4631" i="9"/>
  <c r="A4633" i="9"/>
  <c r="C4632" i="9"/>
  <c r="F4632" i="9" s="1"/>
  <c r="B4632" i="9"/>
  <c r="A4634" i="9" l="1"/>
  <c r="C4633" i="9"/>
  <c r="F4633" i="9" s="1"/>
  <c r="B4633" i="9"/>
  <c r="E4632" i="9"/>
  <c r="C4634" i="8"/>
  <c r="B4633" i="8"/>
  <c r="H4633" i="8"/>
  <c r="D4632" i="9"/>
  <c r="B4634" i="8" l="1"/>
  <c r="C4635" i="8"/>
  <c r="H4634" i="8"/>
  <c r="D4633" i="9"/>
  <c r="E4633" i="9"/>
  <c r="A4635" i="9"/>
  <c r="C4634" i="9"/>
  <c r="F4634" i="9" s="1"/>
  <c r="B4634" i="9"/>
  <c r="A4636" i="9" l="1"/>
  <c r="C4635" i="9"/>
  <c r="F4635" i="9" s="1"/>
  <c r="B4635" i="9"/>
  <c r="E4634" i="9"/>
  <c r="C4636" i="8"/>
  <c r="B4635" i="8"/>
  <c r="H4635" i="8"/>
  <c r="D4634" i="9"/>
  <c r="C4637" i="8" l="1"/>
  <c r="B4636" i="8"/>
  <c r="H4636" i="8"/>
  <c r="D4635" i="9"/>
  <c r="E4635" i="9"/>
  <c r="A4637" i="9"/>
  <c r="C4636" i="9"/>
  <c r="F4636" i="9" s="1"/>
  <c r="B4636" i="9"/>
  <c r="A4638" i="9" l="1"/>
  <c r="C4637" i="9"/>
  <c r="F4637" i="9" s="1"/>
  <c r="B4637" i="9"/>
  <c r="E4636" i="9"/>
  <c r="D4636" i="9"/>
  <c r="C4638" i="8"/>
  <c r="B4637" i="8"/>
  <c r="H4637" i="8"/>
  <c r="B4638" i="8" l="1"/>
  <c r="C4639" i="8"/>
  <c r="H4638" i="8"/>
  <c r="E4637" i="9"/>
  <c r="D4637" i="9"/>
  <c r="A4639" i="9"/>
  <c r="C4638" i="9"/>
  <c r="F4638" i="9" s="1"/>
  <c r="B4638" i="9"/>
  <c r="A4640" i="9" l="1"/>
  <c r="C4639" i="9"/>
  <c r="F4639" i="9" s="1"/>
  <c r="B4639" i="9"/>
  <c r="E4638" i="9"/>
  <c r="C4640" i="8"/>
  <c r="B4639" i="8"/>
  <c r="H4639" i="8"/>
  <c r="D4638" i="9"/>
  <c r="B4640" i="8" l="1"/>
  <c r="C4641" i="8"/>
  <c r="H4640" i="8"/>
  <c r="D4639" i="9"/>
  <c r="E4639" i="9"/>
  <c r="A4641" i="9"/>
  <c r="C4640" i="9"/>
  <c r="F4640" i="9" s="1"/>
  <c r="B4640" i="9"/>
  <c r="A4642" i="9" l="1"/>
  <c r="C4641" i="9"/>
  <c r="F4641" i="9" s="1"/>
  <c r="B4641" i="9"/>
  <c r="E4640" i="9"/>
  <c r="C4642" i="8"/>
  <c r="B4641" i="8"/>
  <c r="H4641" i="8"/>
  <c r="D4640" i="9"/>
  <c r="B4642" i="8" l="1"/>
  <c r="C4643" i="8"/>
  <c r="H4642" i="8"/>
  <c r="D4641" i="9"/>
  <c r="E4641" i="9"/>
  <c r="A4643" i="9"/>
  <c r="C4642" i="9"/>
  <c r="F4642" i="9" s="1"/>
  <c r="B4642" i="9"/>
  <c r="A4644" i="9" l="1"/>
  <c r="C4643" i="9"/>
  <c r="F4643" i="9" s="1"/>
  <c r="B4643" i="9"/>
  <c r="E4642" i="9"/>
  <c r="C4644" i="8"/>
  <c r="B4643" i="8"/>
  <c r="H4643" i="8"/>
  <c r="D4642" i="9"/>
  <c r="B4644" i="8" l="1"/>
  <c r="C4645" i="8"/>
  <c r="H4644" i="8"/>
  <c r="D4643" i="9"/>
  <c r="E4643" i="9"/>
  <c r="A4645" i="9"/>
  <c r="C4644" i="9"/>
  <c r="F4644" i="9" s="1"/>
  <c r="B4644" i="9"/>
  <c r="A4646" i="9" l="1"/>
  <c r="C4645" i="9"/>
  <c r="F4645" i="9" s="1"/>
  <c r="B4645" i="9"/>
  <c r="E4644" i="9"/>
  <c r="C4646" i="8"/>
  <c r="B4645" i="8"/>
  <c r="H4645" i="8"/>
  <c r="D4644" i="9"/>
  <c r="B4646" i="8" l="1"/>
  <c r="C4647" i="8"/>
  <c r="H4646" i="8"/>
  <c r="D4645" i="9"/>
  <c r="E4645" i="9"/>
  <c r="A4647" i="9"/>
  <c r="C4646" i="9"/>
  <c r="F4646" i="9" s="1"/>
  <c r="B4646" i="9"/>
  <c r="A4648" i="9" l="1"/>
  <c r="C4647" i="9"/>
  <c r="F4647" i="9" s="1"/>
  <c r="B4647" i="9"/>
  <c r="E4646" i="9"/>
  <c r="C4648" i="8"/>
  <c r="B4647" i="8"/>
  <c r="H4647" i="8"/>
  <c r="D4646" i="9"/>
  <c r="C4649" i="8" l="1"/>
  <c r="B4648" i="8"/>
  <c r="H4648" i="8"/>
  <c r="D4647" i="9"/>
  <c r="E4647" i="9"/>
  <c r="A4649" i="9"/>
  <c r="C4648" i="9"/>
  <c r="F4648" i="9" s="1"/>
  <c r="B4648" i="9"/>
  <c r="A4650" i="9" l="1"/>
  <c r="C4649" i="9"/>
  <c r="F4649" i="9" s="1"/>
  <c r="B4649" i="9"/>
  <c r="E4648" i="9"/>
  <c r="D4648" i="9"/>
  <c r="C4650" i="8"/>
  <c r="B4649" i="8"/>
  <c r="H4649" i="8"/>
  <c r="B4650" i="8" l="1"/>
  <c r="C4651" i="8"/>
  <c r="H4650" i="8"/>
  <c r="E4649" i="9"/>
  <c r="D4649" i="9"/>
  <c r="A4651" i="9"/>
  <c r="C4650" i="9"/>
  <c r="F4650" i="9" s="1"/>
  <c r="B4650" i="9"/>
  <c r="A4652" i="9" l="1"/>
  <c r="C4651" i="9"/>
  <c r="F4651" i="9" s="1"/>
  <c r="B4651" i="9"/>
  <c r="D4650" i="9"/>
  <c r="E4650" i="9"/>
  <c r="C4652" i="8"/>
  <c r="B4651" i="8"/>
  <c r="H4651" i="8"/>
  <c r="B4652" i="8" l="1"/>
  <c r="C4653" i="8"/>
  <c r="H4652" i="8"/>
  <c r="D4651" i="9"/>
  <c r="E4651" i="9"/>
  <c r="A4653" i="9"/>
  <c r="C4652" i="9"/>
  <c r="F4652" i="9" s="1"/>
  <c r="B4652" i="9"/>
  <c r="A4654" i="9" l="1"/>
  <c r="C4653" i="9"/>
  <c r="F4653" i="9" s="1"/>
  <c r="B4653" i="9"/>
  <c r="E4652" i="9"/>
  <c r="C4654" i="8"/>
  <c r="B4653" i="8"/>
  <c r="H4653" i="8"/>
  <c r="D4652" i="9"/>
  <c r="B4654" i="8" l="1"/>
  <c r="C4655" i="8"/>
  <c r="H4654" i="8"/>
  <c r="D4653" i="9"/>
  <c r="E4653" i="9"/>
  <c r="A4655" i="9"/>
  <c r="C4654" i="9"/>
  <c r="F4654" i="9" s="1"/>
  <c r="B4654" i="9"/>
  <c r="E4654" i="9" l="1"/>
  <c r="C4656" i="8"/>
  <c r="B4655" i="8"/>
  <c r="H4655" i="8"/>
  <c r="A4656" i="9"/>
  <c r="C4655" i="9"/>
  <c r="F4655" i="9" s="1"/>
  <c r="B4655" i="9"/>
  <c r="D4654" i="9"/>
  <c r="A4657" i="9" l="1"/>
  <c r="C4656" i="9"/>
  <c r="F4656" i="9" s="1"/>
  <c r="B4656" i="9"/>
  <c r="C4657" i="8"/>
  <c r="B4656" i="8"/>
  <c r="H4656" i="8"/>
  <c r="E4655" i="9"/>
  <c r="D4655" i="9"/>
  <c r="C4658" i="8" l="1"/>
  <c r="B4657" i="8"/>
  <c r="H4657" i="8"/>
  <c r="E4656" i="9"/>
  <c r="D4656" i="9"/>
  <c r="A4658" i="9"/>
  <c r="C4657" i="9"/>
  <c r="F4657" i="9" s="1"/>
  <c r="B4657" i="9"/>
  <c r="A4659" i="9" l="1"/>
  <c r="C4658" i="9"/>
  <c r="F4658" i="9" s="1"/>
  <c r="B4658" i="9"/>
  <c r="D4657" i="9"/>
  <c r="E4657" i="9"/>
  <c r="C4659" i="8"/>
  <c r="B4658" i="8"/>
  <c r="H4658" i="8"/>
  <c r="C4660" i="8" l="1"/>
  <c r="B4659" i="8"/>
  <c r="H4659" i="8"/>
  <c r="D4658" i="9"/>
  <c r="E4658" i="9"/>
  <c r="A4660" i="9"/>
  <c r="C4659" i="9"/>
  <c r="F4659" i="9" s="1"/>
  <c r="B4659" i="9"/>
  <c r="A4661" i="9" l="1"/>
  <c r="C4660" i="9"/>
  <c r="F4660" i="9" s="1"/>
  <c r="B4660" i="9"/>
  <c r="E4659" i="9"/>
  <c r="D4659" i="9"/>
  <c r="C4661" i="8"/>
  <c r="B4660" i="8"/>
  <c r="H4660" i="8"/>
  <c r="B4661" i="8" l="1"/>
  <c r="C4662" i="8"/>
  <c r="H4661" i="8"/>
  <c r="E4660" i="9"/>
  <c r="D4660" i="9"/>
  <c r="A4662" i="9"/>
  <c r="C4661" i="9"/>
  <c r="F4661" i="9" s="1"/>
  <c r="B4661" i="9"/>
  <c r="A4663" i="9" l="1"/>
  <c r="C4662" i="9"/>
  <c r="F4662" i="9" s="1"/>
  <c r="B4662" i="9"/>
  <c r="E4661" i="9"/>
  <c r="C4663" i="8"/>
  <c r="B4662" i="8"/>
  <c r="H4662" i="8"/>
  <c r="D4661" i="9"/>
  <c r="B4663" i="8" l="1"/>
  <c r="C4664" i="8"/>
  <c r="H4663" i="8"/>
  <c r="D4662" i="9"/>
  <c r="E4662" i="9"/>
  <c r="A4664" i="9"/>
  <c r="C4663" i="9"/>
  <c r="F4663" i="9" s="1"/>
  <c r="B4663" i="9"/>
  <c r="A4665" i="9" l="1"/>
  <c r="C4664" i="9"/>
  <c r="F4664" i="9" s="1"/>
  <c r="B4664" i="9"/>
  <c r="E4663" i="9"/>
  <c r="C4665" i="8"/>
  <c r="B4664" i="8"/>
  <c r="H4664" i="8"/>
  <c r="D4663" i="9"/>
  <c r="B4665" i="8" l="1"/>
  <c r="C4666" i="8"/>
  <c r="H4665" i="8"/>
  <c r="D4664" i="9"/>
  <c r="E4664" i="9"/>
  <c r="A4666" i="9"/>
  <c r="C4665" i="9"/>
  <c r="F4665" i="9" s="1"/>
  <c r="B4665" i="9"/>
  <c r="A4667" i="9" l="1"/>
  <c r="C4666" i="9"/>
  <c r="F4666" i="9" s="1"/>
  <c r="B4666" i="9"/>
  <c r="E4665" i="9"/>
  <c r="C4667" i="8"/>
  <c r="B4666" i="8"/>
  <c r="H4666" i="8"/>
  <c r="D4665" i="9"/>
  <c r="B4667" i="8" l="1"/>
  <c r="C4668" i="8"/>
  <c r="H4667" i="8"/>
  <c r="D4666" i="9"/>
  <c r="E4666" i="9"/>
  <c r="A4668" i="9"/>
  <c r="C4667" i="9"/>
  <c r="F4667" i="9" s="1"/>
  <c r="B4667" i="9"/>
  <c r="A4669" i="9" l="1"/>
  <c r="C4668" i="9"/>
  <c r="F4668" i="9" s="1"/>
  <c r="B4668" i="9"/>
  <c r="E4667" i="9"/>
  <c r="C4669" i="8"/>
  <c r="B4668" i="8"/>
  <c r="H4668" i="8"/>
  <c r="D4667" i="9"/>
  <c r="B4669" i="8" l="1"/>
  <c r="C4670" i="8"/>
  <c r="H4669" i="8"/>
  <c r="D4668" i="9"/>
  <c r="E4668" i="9"/>
  <c r="A4670" i="9"/>
  <c r="C4669" i="9"/>
  <c r="F4669" i="9" s="1"/>
  <c r="B4669" i="9"/>
  <c r="A4671" i="9" l="1"/>
  <c r="C4670" i="9"/>
  <c r="F4670" i="9" s="1"/>
  <c r="B4670" i="9"/>
  <c r="E4669" i="9"/>
  <c r="C4671" i="8"/>
  <c r="B4670" i="8"/>
  <c r="H4670" i="8"/>
  <c r="D4669" i="9"/>
  <c r="B4671" i="8" l="1"/>
  <c r="C4672" i="8"/>
  <c r="H4671" i="8"/>
  <c r="D4670" i="9"/>
  <c r="E4670" i="9"/>
  <c r="A4672" i="9"/>
  <c r="C4671" i="9"/>
  <c r="F4671" i="9" s="1"/>
  <c r="B4671" i="9"/>
  <c r="A4673" i="9" l="1"/>
  <c r="C4672" i="9"/>
  <c r="F4672" i="9" s="1"/>
  <c r="B4672" i="9"/>
  <c r="E4671" i="9"/>
  <c r="C4673" i="8"/>
  <c r="B4672" i="8"/>
  <c r="H4672" i="8"/>
  <c r="D4671" i="9"/>
  <c r="B4673" i="8" l="1"/>
  <c r="C4674" i="8"/>
  <c r="H4673" i="8"/>
  <c r="D4672" i="9"/>
  <c r="E4672" i="9"/>
  <c r="A4674" i="9"/>
  <c r="C4673" i="9"/>
  <c r="F4673" i="9" s="1"/>
  <c r="B4673" i="9"/>
  <c r="A4675" i="9" l="1"/>
  <c r="C4674" i="9"/>
  <c r="F4674" i="9" s="1"/>
  <c r="B4674" i="9"/>
  <c r="E4673" i="9"/>
  <c r="C4675" i="8"/>
  <c r="B4674" i="8"/>
  <c r="H4674" i="8"/>
  <c r="D4673" i="9"/>
  <c r="C4676" i="8" l="1"/>
  <c r="B4675" i="8"/>
  <c r="H4675" i="8"/>
  <c r="D4674" i="9"/>
  <c r="E4674" i="9"/>
  <c r="A4676" i="9"/>
  <c r="C4675" i="9"/>
  <c r="F4675" i="9" s="1"/>
  <c r="B4675" i="9"/>
  <c r="A4677" i="9" l="1"/>
  <c r="C4676" i="9"/>
  <c r="F4676" i="9" s="1"/>
  <c r="B4676" i="9"/>
  <c r="E4675" i="9"/>
  <c r="D4675" i="9"/>
  <c r="C4677" i="8"/>
  <c r="B4676" i="8"/>
  <c r="H4676" i="8"/>
  <c r="C4678" i="8" l="1"/>
  <c r="B4677" i="8"/>
  <c r="H4677" i="8"/>
  <c r="E4676" i="9"/>
  <c r="D4676" i="9"/>
  <c r="A4678" i="9"/>
  <c r="C4677" i="9"/>
  <c r="F4677" i="9" s="1"/>
  <c r="B4677" i="9"/>
  <c r="A4679" i="9" l="1"/>
  <c r="C4678" i="9"/>
  <c r="F4678" i="9" s="1"/>
  <c r="B4678" i="9"/>
  <c r="E4677" i="9"/>
  <c r="D4677" i="9"/>
  <c r="C4679" i="8"/>
  <c r="B4678" i="8"/>
  <c r="H4678" i="8"/>
  <c r="C4680" i="8" l="1"/>
  <c r="B4679" i="8"/>
  <c r="H4679" i="8"/>
  <c r="E4678" i="9"/>
  <c r="D4678" i="9"/>
  <c r="A4680" i="9"/>
  <c r="C4679" i="9"/>
  <c r="F4679" i="9" s="1"/>
  <c r="B4679" i="9"/>
  <c r="A4681" i="9" l="1"/>
  <c r="C4680" i="9"/>
  <c r="F4680" i="9" s="1"/>
  <c r="B4680" i="9"/>
  <c r="E4679" i="9"/>
  <c r="D4679" i="9"/>
  <c r="C4681" i="8"/>
  <c r="B4680" i="8"/>
  <c r="H4680" i="8"/>
  <c r="C4682" i="8" l="1"/>
  <c r="B4681" i="8"/>
  <c r="H4681" i="8"/>
  <c r="E4680" i="9"/>
  <c r="D4680" i="9"/>
  <c r="A4682" i="9"/>
  <c r="C4681" i="9"/>
  <c r="F4681" i="9" s="1"/>
  <c r="B4681" i="9"/>
  <c r="A4683" i="9" l="1"/>
  <c r="C4682" i="9"/>
  <c r="F4682" i="9" s="1"/>
  <c r="B4682" i="9"/>
  <c r="E4681" i="9"/>
  <c r="D4681" i="9"/>
  <c r="C4683" i="8"/>
  <c r="B4682" i="8"/>
  <c r="H4682" i="8"/>
  <c r="C4684" i="8" l="1"/>
  <c r="B4683" i="8"/>
  <c r="H4683" i="8"/>
  <c r="E4682" i="9"/>
  <c r="D4682" i="9"/>
  <c r="A4684" i="9"/>
  <c r="C4683" i="9"/>
  <c r="F4683" i="9" s="1"/>
  <c r="B4683" i="9"/>
  <c r="A4685" i="9" l="1"/>
  <c r="C4684" i="9"/>
  <c r="F4684" i="9" s="1"/>
  <c r="B4684" i="9"/>
  <c r="E4683" i="9"/>
  <c r="D4683" i="9"/>
  <c r="C4685" i="8"/>
  <c r="B4684" i="8"/>
  <c r="H4684" i="8"/>
  <c r="C4686" i="8" l="1"/>
  <c r="B4685" i="8"/>
  <c r="H4685" i="8"/>
  <c r="E4684" i="9"/>
  <c r="D4684" i="9"/>
  <c r="A4686" i="9"/>
  <c r="C4685" i="9"/>
  <c r="F4685" i="9" s="1"/>
  <c r="B4685" i="9"/>
  <c r="A4687" i="9" l="1"/>
  <c r="C4686" i="9"/>
  <c r="F4686" i="9" s="1"/>
  <c r="B4686" i="9"/>
  <c r="E4685" i="9"/>
  <c r="D4685" i="9"/>
  <c r="C4687" i="8"/>
  <c r="B4686" i="8"/>
  <c r="H4686" i="8"/>
  <c r="C4688" i="8" l="1"/>
  <c r="B4687" i="8"/>
  <c r="H4687" i="8"/>
  <c r="E4686" i="9"/>
  <c r="D4686" i="9"/>
  <c r="A4688" i="9"/>
  <c r="C4687" i="9"/>
  <c r="F4687" i="9" s="1"/>
  <c r="B4687" i="9"/>
  <c r="A4689" i="9" l="1"/>
  <c r="C4688" i="9"/>
  <c r="F4688" i="9" s="1"/>
  <c r="B4688" i="9"/>
  <c r="E4687" i="9"/>
  <c r="D4687" i="9"/>
  <c r="C4689" i="8"/>
  <c r="B4688" i="8"/>
  <c r="H4688" i="8"/>
  <c r="C4690" i="8" l="1"/>
  <c r="B4689" i="8"/>
  <c r="H4689" i="8"/>
  <c r="E4688" i="9"/>
  <c r="D4688" i="9"/>
  <c r="A4690" i="9"/>
  <c r="C4689" i="9"/>
  <c r="F4689" i="9" s="1"/>
  <c r="B4689" i="9"/>
  <c r="A4691" i="9" l="1"/>
  <c r="C4690" i="9"/>
  <c r="F4690" i="9" s="1"/>
  <c r="B4690" i="9"/>
  <c r="E4689" i="9"/>
  <c r="D4689" i="9"/>
  <c r="C4691" i="8"/>
  <c r="B4690" i="8"/>
  <c r="H4690" i="8"/>
  <c r="C4692" i="8" l="1"/>
  <c r="B4691" i="8"/>
  <c r="H4691" i="8"/>
  <c r="E4690" i="9"/>
  <c r="D4690" i="9"/>
  <c r="A4692" i="9"/>
  <c r="C4691" i="9"/>
  <c r="F4691" i="9" s="1"/>
  <c r="B4691" i="9"/>
  <c r="A4693" i="9" l="1"/>
  <c r="C4692" i="9"/>
  <c r="F4692" i="9" s="1"/>
  <c r="B4692" i="9"/>
  <c r="E4691" i="9"/>
  <c r="D4691" i="9"/>
  <c r="C4693" i="8"/>
  <c r="B4692" i="8"/>
  <c r="H4692" i="8"/>
  <c r="C4694" i="8" l="1"/>
  <c r="B4693" i="8"/>
  <c r="H4693" i="8"/>
  <c r="E4692" i="9"/>
  <c r="D4692" i="9"/>
  <c r="A4694" i="9"/>
  <c r="C4693" i="9"/>
  <c r="F4693" i="9" s="1"/>
  <c r="B4693" i="9"/>
  <c r="A4695" i="9" l="1"/>
  <c r="C4694" i="9"/>
  <c r="F4694" i="9" s="1"/>
  <c r="B4694" i="9"/>
  <c r="E4693" i="9"/>
  <c r="D4693" i="9"/>
  <c r="C4695" i="8"/>
  <c r="B4694" i="8"/>
  <c r="H4694" i="8"/>
  <c r="C4696" i="8" l="1"/>
  <c r="B4695" i="8"/>
  <c r="H4695" i="8"/>
  <c r="E4694" i="9"/>
  <c r="D4694" i="9"/>
  <c r="A4696" i="9"/>
  <c r="C4695" i="9"/>
  <c r="F4695" i="9" s="1"/>
  <c r="B4695" i="9"/>
  <c r="A4697" i="9" l="1"/>
  <c r="C4696" i="9"/>
  <c r="F4696" i="9" s="1"/>
  <c r="B4696" i="9"/>
  <c r="E4695" i="9"/>
  <c r="D4695" i="9"/>
  <c r="C4697" i="8"/>
  <c r="B4696" i="8"/>
  <c r="H4696" i="8"/>
  <c r="C4698" i="8" l="1"/>
  <c r="B4697" i="8"/>
  <c r="H4697" i="8"/>
  <c r="E4696" i="9"/>
  <c r="D4696" i="9"/>
  <c r="A4698" i="9"/>
  <c r="C4697" i="9"/>
  <c r="F4697" i="9" s="1"/>
  <c r="B4697" i="9"/>
  <c r="A4699" i="9" l="1"/>
  <c r="C4698" i="9"/>
  <c r="F4698" i="9" s="1"/>
  <c r="B4698" i="9"/>
  <c r="E4697" i="9"/>
  <c r="D4697" i="9"/>
  <c r="C4699" i="8"/>
  <c r="B4698" i="8"/>
  <c r="H4698" i="8"/>
  <c r="C4700" i="8" l="1"/>
  <c r="B4699" i="8"/>
  <c r="H4699" i="8"/>
  <c r="E4698" i="9"/>
  <c r="D4698" i="9"/>
  <c r="A4700" i="9"/>
  <c r="C4699" i="9"/>
  <c r="F4699" i="9" s="1"/>
  <c r="B4699" i="9"/>
  <c r="A4701" i="9" l="1"/>
  <c r="C4700" i="9"/>
  <c r="F4700" i="9" s="1"/>
  <c r="B4700" i="9"/>
  <c r="E4699" i="9"/>
  <c r="D4699" i="9"/>
  <c r="C4701" i="8"/>
  <c r="B4700" i="8"/>
  <c r="H4700" i="8"/>
  <c r="C4702" i="8" l="1"/>
  <c r="B4701" i="8"/>
  <c r="H4701" i="8"/>
  <c r="E4700" i="9"/>
  <c r="D4700" i="9"/>
  <c r="A4702" i="9"/>
  <c r="C4701" i="9"/>
  <c r="F4701" i="9" s="1"/>
  <c r="B4701" i="9"/>
  <c r="A4703" i="9" l="1"/>
  <c r="C4702" i="9"/>
  <c r="F4702" i="9" s="1"/>
  <c r="B4702" i="9"/>
  <c r="E4701" i="9"/>
  <c r="D4701" i="9"/>
  <c r="C4703" i="8"/>
  <c r="B4702" i="8"/>
  <c r="H4702" i="8"/>
  <c r="C4704" i="8" l="1"/>
  <c r="B4703" i="8"/>
  <c r="H4703" i="8"/>
  <c r="E4702" i="9"/>
  <c r="D4702" i="9"/>
  <c r="A4704" i="9"/>
  <c r="C4703" i="9"/>
  <c r="F4703" i="9" s="1"/>
  <c r="B4703" i="9"/>
  <c r="A4705" i="9" l="1"/>
  <c r="C4704" i="9"/>
  <c r="F4704" i="9" s="1"/>
  <c r="B4704" i="9"/>
  <c r="E4703" i="9"/>
  <c r="D4703" i="9"/>
  <c r="C4705" i="8"/>
  <c r="B4704" i="8"/>
  <c r="H4704" i="8"/>
  <c r="C4706" i="8" l="1"/>
  <c r="B4705" i="8"/>
  <c r="H4705" i="8"/>
  <c r="E4704" i="9"/>
  <c r="D4704" i="9"/>
  <c r="A4706" i="9"/>
  <c r="C4705" i="9"/>
  <c r="F4705" i="9" s="1"/>
  <c r="B4705" i="9"/>
  <c r="A4707" i="9" l="1"/>
  <c r="C4706" i="9"/>
  <c r="F4706" i="9" s="1"/>
  <c r="B4706" i="9"/>
  <c r="E4705" i="9"/>
  <c r="D4705" i="9"/>
  <c r="C4707" i="8"/>
  <c r="B4706" i="8"/>
  <c r="H4706" i="8"/>
  <c r="C4708" i="8" l="1"/>
  <c r="B4707" i="8"/>
  <c r="H4707" i="8"/>
  <c r="E4706" i="9"/>
  <c r="D4706" i="9"/>
  <c r="A4708" i="9"/>
  <c r="C4707" i="9"/>
  <c r="F4707" i="9" s="1"/>
  <c r="B4707" i="9"/>
  <c r="A4709" i="9" l="1"/>
  <c r="C4708" i="9"/>
  <c r="F4708" i="9" s="1"/>
  <c r="B4708" i="9"/>
  <c r="E4707" i="9"/>
  <c r="D4707" i="9"/>
  <c r="C4709" i="8"/>
  <c r="B4708" i="8"/>
  <c r="H4708" i="8"/>
  <c r="C4710" i="8" l="1"/>
  <c r="B4709" i="8"/>
  <c r="H4709" i="8"/>
  <c r="E4708" i="9"/>
  <c r="D4708" i="9"/>
  <c r="A4710" i="9"/>
  <c r="C4709" i="9"/>
  <c r="F4709" i="9" s="1"/>
  <c r="B4709" i="9"/>
  <c r="A4711" i="9" l="1"/>
  <c r="C4710" i="9"/>
  <c r="F4710" i="9" s="1"/>
  <c r="B4710" i="9"/>
  <c r="D4709" i="9"/>
  <c r="E4709" i="9"/>
  <c r="C4711" i="8"/>
  <c r="B4710" i="8"/>
  <c r="H4710" i="8"/>
  <c r="C4712" i="8" l="1"/>
  <c r="B4711" i="8"/>
  <c r="H4711" i="8"/>
  <c r="D4710" i="9"/>
  <c r="E4710" i="9"/>
  <c r="A4712" i="9"/>
  <c r="C4711" i="9"/>
  <c r="F4711" i="9" s="1"/>
  <c r="B4711" i="9"/>
  <c r="A4713" i="9" l="1"/>
  <c r="C4712" i="9"/>
  <c r="F4712" i="9" s="1"/>
  <c r="B4712" i="9"/>
  <c r="E4711" i="9"/>
  <c r="D4711" i="9"/>
  <c r="C4713" i="8"/>
  <c r="B4712" i="8"/>
  <c r="H4712" i="8"/>
  <c r="C4714" i="8" l="1"/>
  <c r="B4713" i="8"/>
  <c r="H4713" i="8"/>
  <c r="D4712" i="9"/>
  <c r="E4712" i="9"/>
  <c r="A4714" i="9"/>
  <c r="C4713" i="9"/>
  <c r="F4713" i="9" s="1"/>
  <c r="B4713" i="9"/>
  <c r="A4715" i="9" l="1"/>
  <c r="C4714" i="9"/>
  <c r="F4714" i="9" s="1"/>
  <c r="B4714" i="9"/>
  <c r="E4713" i="9"/>
  <c r="D4713" i="9"/>
  <c r="C4715" i="8"/>
  <c r="B4714" i="8"/>
  <c r="H4714" i="8"/>
  <c r="C4716" i="8" l="1"/>
  <c r="B4715" i="8"/>
  <c r="H4715" i="8"/>
  <c r="E4714" i="9"/>
  <c r="D4714" i="9"/>
  <c r="A4716" i="9"/>
  <c r="C4715" i="9"/>
  <c r="F4715" i="9" s="1"/>
  <c r="B4715" i="9"/>
  <c r="A4717" i="9" l="1"/>
  <c r="C4716" i="9"/>
  <c r="F4716" i="9" s="1"/>
  <c r="B4716" i="9"/>
  <c r="E4715" i="9"/>
  <c r="D4715" i="9"/>
  <c r="C4717" i="8"/>
  <c r="B4716" i="8"/>
  <c r="H4716" i="8"/>
  <c r="B4717" i="8" l="1"/>
  <c r="C4718" i="8"/>
  <c r="H4717" i="8"/>
  <c r="E4716" i="9"/>
  <c r="D4716" i="9"/>
  <c r="A4718" i="9"/>
  <c r="C4717" i="9"/>
  <c r="F4717" i="9" s="1"/>
  <c r="B4717" i="9"/>
  <c r="A4719" i="9" l="1"/>
  <c r="C4718" i="9"/>
  <c r="F4718" i="9" s="1"/>
  <c r="B4718" i="9"/>
  <c r="E4717" i="9"/>
  <c r="C4719" i="8"/>
  <c r="B4718" i="8"/>
  <c r="H4718" i="8"/>
  <c r="D4717" i="9"/>
  <c r="C4720" i="8" l="1"/>
  <c r="B4719" i="8"/>
  <c r="H4719" i="8"/>
  <c r="D4718" i="9"/>
  <c r="E4718" i="9"/>
  <c r="A4720" i="9"/>
  <c r="C4719" i="9"/>
  <c r="F4719" i="9" s="1"/>
  <c r="B4719" i="9"/>
  <c r="A4721" i="9" l="1"/>
  <c r="C4720" i="9"/>
  <c r="F4720" i="9" s="1"/>
  <c r="B4720" i="9"/>
  <c r="E4719" i="9"/>
  <c r="D4719" i="9"/>
  <c r="C4721" i="8"/>
  <c r="B4720" i="8"/>
  <c r="H4720" i="8"/>
  <c r="C4722" i="8" l="1"/>
  <c r="B4721" i="8"/>
  <c r="H4721" i="8"/>
  <c r="E4720" i="9"/>
  <c r="D4720" i="9"/>
  <c r="A4722" i="9"/>
  <c r="C4721" i="9"/>
  <c r="F4721" i="9" s="1"/>
  <c r="B4721" i="9"/>
  <c r="A4723" i="9" l="1"/>
  <c r="C4722" i="9"/>
  <c r="F4722" i="9" s="1"/>
  <c r="B4722" i="9"/>
  <c r="E4721" i="9"/>
  <c r="D4721" i="9"/>
  <c r="C4723" i="8"/>
  <c r="B4722" i="8"/>
  <c r="H4722" i="8"/>
  <c r="B4723" i="8" l="1"/>
  <c r="C4724" i="8"/>
  <c r="H4723" i="8"/>
  <c r="E4722" i="9"/>
  <c r="D4722" i="9"/>
  <c r="A4724" i="9"/>
  <c r="C4723" i="9"/>
  <c r="F4723" i="9" s="1"/>
  <c r="B4723" i="9"/>
  <c r="A4725" i="9" l="1"/>
  <c r="C4724" i="9"/>
  <c r="F4724" i="9" s="1"/>
  <c r="B4724" i="9"/>
  <c r="E4723" i="9"/>
  <c r="C4725" i="8"/>
  <c r="B4724" i="8"/>
  <c r="H4724" i="8"/>
  <c r="D4723" i="9"/>
  <c r="B4725" i="8" l="1"/>
  <c r="C4726" i="8"/>
  <c r="H4725" i="8"/>
  <c r="D4724" i="9"/>
  <c r="E4724" i="9"/>
  <c r="A4726" i="9"/>
  <c r="C4725" i="9"/>
  <c r="F4725" i="9" s="1"/>
  <c r="B4725" i="9"/>
  <c r="A4727" i="9" l="1"/>
  <c r="C4726" i="9"/>
  <c r="F4726" i="9" s="1"/>
  <c r="B4726" i="9"/>
  <c r="E4725" i="9"/>
  <c r="C4727" i="8"/>
  <c r="B4726" i="8"/>
  <c r="H4726" i="8"/>
  <c r="D4725" i="9"/>
  <c r="B4727" i="8" l="1"/>
  <c r="C4728" i="8"/>
  <c r="H4727" i="8"/>
  <c r="D4726" i="9"/>
  <c r="E4726" i="9"/>
  <c r="A4728" i="9"/>
  <c r="C4727" i="9"/>
  <c r="F4727" i="9" s="1"/>
  <c r="B4727" i="9"/>
  <c r="A4729" i="9" l="1"/>
  <c r="C4728" i="9"/>
  <c r="F4728" i="9" s="1"/>
  <c r="B4728" i="9"/>
  <c r="E4727" i="9"/>
  <c r="C4729" i="8"/>
  <c r="B4728" i="8"/>
  <c r="H4728" i="8"/>
  <c r="D4727" i="9"/>
  <c r="C4730" i="8" l="1"/>
  <c r="B4729" i="8"/>
  <c r="H4729" i="8"/>
  <c r="D4728" i="9"/>
  <c r="E4728" i="9"/>
  <c r="A4730" i="9"/>
  <c r="C4729" i="9"/>
  <c r="F4729" i="9" s="1"/>
  <c r="B4729" i="9"/>
  <c r="A4731" i="9" l="1"/>
  <c r="C4730" i="9"/>
  <c r="F4730" i="9" s="1"/>
  <c r="B4730" i="9"/>
  <c r="E4729" i="9"/>
  <c r="D4729" i="9"/>
  <c r="C4731" i="8"/>
  <c r="B4730" i="8"/>
  <c r="H4730" i="8"/>
  <c r="C4732" i="8" l="1"/>
  <c r="B4731" i="8"/>
  <c r="H4731" i="8"/>
  <c r="E4730" i="9"/>
  <c r="D4730" i="9"/>
  <c r="A4732" i="9"/>
  <c r="C4731" i="9"/>
  <c r="F4731" i="9" s="1"/>
  <c r="B4731" i="9"/>
  <c r="A4733" i="9" l="1"/>
  <c r="C4732" i="9"/>
  <c r="F4732" i="9" s="1"/>
  <c r="B4732" i="9"/>
  <c r="E4731" i="9"/>
  <c r="D4731" i="9"/>
  <c r="C4733" i="8"/>
  <c r="B4732" i="8"/>
  <c r="H4732" i="8"/>
  <c r="B4733" i="8" l="1"/>
  <c r="C4734" i="8"/>
  <c r="H4733" i="8"/>
  <c r="E4732" i="9"/>
  <c r="D4732" i="9"/>
  <c r="A4734" i="9"/>
  <c r="C4733" i="9"/>
  <c r="F4733" i="9" s="1"/>
  <c r="B4733" i="9"/>
  <c r="E4733" i="9" l="1"/>
  <c r="C4735" i="8"/>
  <c r="B4734" i="8"/>
  <c r="H4734" i="8"/>
  <c r="A4735" i="9"/>
  <c r="C4734" i="9"/>
  <c r="F4734" i="9" s="1"/>
  <c r="B4734" i="9"/>
  <c r="D4733" i="9"/>
  <c r="E4734" i="9" l="1"/>
  <c r="C4736" i="8"/>
  <c r="B4735" i="8"/>
  <c r="H4735" i="8"/>
  <c r="A4736" i="9"/>
  <c r="C4735" i="9"/>
  <c r="F4735" i="9" s="1"/>
  <c r="B4735" i="9"/>
  <c r="D4734" i="9"/>
  <c r="A4737" i="9" l="1"/>
  <c r="C4736" i="9"/>
  <c r="F4736" i="9" s="1"/>
  <c r="B4736" i="9"/>
  <c r="C4737" i="8"/>
  <c r="B4736" i="8"/>
  <c r="H4736" i="8"/>
  <c r="D4735" i="9"/>
  <c r="E4735" i="9"/>
  <c r="E4736" i="9" l="1"/>
  <c r="B4737" i="8"/>
  <c r="C4738" i="8"/>
  <c r="H4737" i="8"/>
  <c r="D4736" i="9"/>
  <c r="A4738" i="9"/>
  <c r="C4737" i="9"/>
  <c r="F4737" i="9" s="1"/>
  <c r="B4737" i="9"/>
  <c r="A4739" i="9" l="1"/>
  <c r="C4738" i="9"/>
  <c r="F4738" i="9" s="1"/>
  <c r="B4738" i="9"/>
  <c r="C4739" i="8"/>
  <c r="B4738" i="8"/>
  <c r="H4738" i="8"/>
  <c r="E4737" i="9"/>
  <c r="D4737" i="9"/>
  <c r="B4739" i="8" l="1"/>
  <c r="C4740" i="8"/>
  <c r="H4739" i="8"/>
  <c r="D4738" i="9"/>
  <c r="E4738" i="9"/>
  <c r="A4740" i="9"/>
  <c r="C4739" i="9"/>
  <c r="F4739" i="9" s="1"/>
  <c r="B4739" i="9"/>
  <c r="A4741" i="9" l="1"/>
  <c r="C4740" i="9"/>
  <c r="F4740" i="9" s="1"/>
  <c r="B4740" i="9"/>
  <c r="E4739" i="9"/>
  <c r="C4741" i="8"/>
  <c r="B4740" i="8"/>
  <c r="H4740" i="8"/>
  <c r="D4739" i="9"/>
  <c r="C4742" i="8" l="1"/>
  <c r="B4741" i="8"/>
  <c r="H4741" i="8"/>
  <c r="D4740" i="9"/>
  <c r="E4740" i="9"/>
  <c r="A4742" i="9"/>
  <c r="C4741" i="9"/>
  <c r="F4741" i="9" s="1"/>
  <c r="B4741" i="9"/>
  <c r="A4743" i="9" l="1"/>
  <c r="C4742" i="9"/>
  <c r="F4742" i="9" s="1"/>
  <c r="B4742" i="9"/>
  <c r="E4741" i="9"/>
  <c r="D4741" i="9"/>
  <c r="C4743" i="8"/>
  <c r="B4742" i="8"/>
  <c r="H4742" i="8"/>
  <c r="C4744" i="8" l="1"/>
  <c r="B4743" i="8"/>
  <c r="H4743" i="8"/>
  <c r="E4742" i="9"/>
  <c r="D4742" i="9"/>
  <c r="A4744" i="9"/>
  <c r="C4743" i="9"/>
  <c r="F4743" i="9" s="1"/>
  <c r="B4743" i="9"/>
  <c r="A4745" i="9" l="1"/>
  <c r="C4744" i="9"/>
  <c r="F4744" i="9" s="1"/>
  <c r="B4744" i="9"/>
  <c r="E4743" i="9"/>
  <c r="D4743" i="9"/>
  <c r="C4745" i="8"/>
  <c r="B4744" i="8"/>
  <c r="H4744" i="8"/>
  <c r="B4745" i="8" l="1"/>
  <c r="C4746" i="8"/>
  <c r="H4745" i="8"/>
  <c r="E4744" i="9"/>
  <c r="D4744" i="9"/>
  <c r="A4746" i="9"/>
  <c r="C4745" i="9"/>
  <c r="F4745" i="9" s="1"/>
  <c r="B4745" i="9"/>
  <c r="A4747" i="9" l="1"/>
  <c r="C4746" i="9"/>
  <c r="F4746" i="9" s="1"/>
  <c r="B4746" i="9"/>
  <c r="E4745" i="9"/>
  <c r="C4747" i="8"/>
  <c r="B4746" i="8"/>
  <c r="H4746" i="8"/>
  <c r="D4745" i="9"/>
  <c r="B4747" i="8" l="1"/>
  <c r="C4748" i="8"/>
  <c r="H4747" i="8"/>
  <c r="D4746" i="9"/>
  <c r="E4746" i="9"/>
  <c r="A4748" i="9"/>
  <c r="C4747" i="9"/>
  <c r="F4747" i="9" s="1"/>
  <c r="B4747" i="9"/>
  <c r="E4747" i="9" l="1"/>
  <c r="C4749" i="8"/>
  <c r="B4748" i="8"/>
  <c r="H4748" i="8"/>
  <c r="A4749" i="9"/>
  <c r="C4748" i="9"/>
  <c r="F4748" i="9" s="1"/>
  <c r="B4748" i="9"/>
  <c r="D4747" i="9"/>
  <c r="E4748" i="9" l="1"/>
  <c r="A4750" i="9"/>
  <c r="C4749" i="9"/>
  <c r="F4749" i="9" s="1"/>
  <c r="B4749" i="9"/>
  <c r="B4749" i="8"/>
  <c r="C4750" i="8"/>
  <c r="H4749" i="8"/>
  <c r="D4748" i="9"/>
  <c r="C4751" i="8" l="1"/>
  <c r="B4750" i="8"/>
  <c r="H4750" i="8"/>
  <c r="E4749" i="9"/>
  <c r="D4749" i="9"/>
  <c r="A4751" i="9"/>
  <c r="C4750" i="9"/>
  <c r="F4750" i="9" s="1"/>
  <c r="B4750" i="9"/>
  <c r="A4752" i="9" l="1"/>
  <c r="C4751" i="9"/>
  <c r="F4751" i="9" s="1"/>
  <c r="B4751" i="9"/>
  <c r="D4750" i="9"/>
  <c r="E4750" i="9"/>
  <c r="B4751" i="8"/>
  <c r="C4752" i="8"/>
  <c r="H4751" i="8"/>
  <c r="E4751" i="9" l="1"/>
  <c r="D4751" i="9"/>
  <c r="C4753" i="8"/>
  <c r="B4752" i="8"/>
  <c r="H4752" i="8"/>
  <c r="A4753" i="9"/>
  <c r="C4752" i="9"/>
  <c r="F4752" i="9" s="1"/>
  <c r="B4752" i="9"/>
  <c r="A4754" i="9" l="1"/>
  <c r="C4753" i="9"/>
  <c r="F4753" i="9" s="1"/>
  <c r="B4753" i="9"/>
  <c r="C4754" i="8"/>
  <c r="B4753" i="8"/>
  <c r="H4753" i="8"/>
  <c r="D4752" i="9"/>
  <c r="E4752" i="9"/>
  <c r="C4755" i="8" l="1"/>
  <c r="B4754" i="8"/>
  <c r="H4754" i="8"/>
  <c r="E4753" i="9"/>
  <c r="D4753" i="9"/>
  <c r="A4755" i="9"/>
  <c r="C4754" i="9"/>
  <c r="F4754" i="9" s="1"/>
  <c r="B4754" i="9"/>
  <c r="A4756" i="9" l="1"/>
  <c r="C4755" i="9"/>
  <c r="F4755" i="9" s="1"/>
  <c r="B4755" i="9"/>
  <c r="E4754" i="9"/>
  <c r="D4754" i="9"/>
  <c r="B4755" i="8"/>
  <c r="C4756" i="8"/>
  <c r="H4755" i="8"/>
  <c r="E4755" i="9" l="1"/>
  <c r="D4755" i="9"/>
  <c r="C4757" i="8"/>
  <c r="B4756" i="8"/>
  <c r="H4756" i="8"/>
  <c r="A4757" i="9"/>
  <c r="C4756" i="9"/>
  <c r="F4756" i="9" s="1"/>
  <c r="B4756" i="9"/>
  <c r="A4758" i="9" l="1"/>
  <c r="C4757" i="9"/>
  <c r="F4757" i="9" s="1"/>
  <c r="B4757" i="9"/>
  <c r="C4758" i="8"/>
  <c r="B4757" i="8"/>
  <c r="H4757" i="8"/>
  <c r="D4756" i="9"/>
  <c r="E4756" i="9"/>
  <c r="C4759" i="8" l="1"/>
  <c r="B4758" i="8"/>
  <c r="H4758" i="8"/>
  <c r="E4757" i="9"/>
  <c r="D4757" i="9"/>
  <c r="A4759" i="9"/>
  <c r="C4758" i="9"/>
  <c r="F4758" i="9" s="1"/>
  <c r="B4758" i="9"/>
  <c r="A4760" i="9" l="1"/>
  <c r="C4759" i="9"/>
  <c r="F4759" i="9" s="1"/>
  <c r="B4759" i="9"/>
  <c r="E4758" i="9"/>
  <c r="D4758" i="9"/>
  <c r="B4759" i="8"/>
  <c r="C4760" i="8"/>
  <c r="H4759" i="8"/>
  <c r="E4759" i="9" l="1"/>
  <c r="D4759" i="9"/>
  <c r="C4761" i="8"/>
  <c r="B4760" i="8"/>
  <c r="H4760" i="8"/>
  <c r="A4761" i="9"/>
  <c r="C4760" i="9"/>
  <c r="F4760" i="9" s="1"/>
  <c r="B4760" i="9"/>
  <c r="D4760" i="9" l="1"/>
  <c r="A4762" i="9"/>
  <c r="C4761" i="9"/>
  <c r="F4761" i="9" s="1"/>
  <c r="B4761" i="9"/>
  <c r="B4761" i="8"/>
  <c r="C4762" i="8"/>
  <c r="H4761" i="8"/>
  <c r="E4760" i="9"/>
  <c r="C4763" i="8" l="1"/>
  <c r="B4762" i="8"/>
  <c r="H4762" i="8"/>
  <c r="E4761" i="9"/>
  <c r="D4761" i="9"/>
  <c r="A4763" i="9"/>
  <c r="C4762" i="9"/>
  <c r="F4762" i="9" s="1"/>
  <c r="B4762" i="9"/>
  <c r="A4764" i="9" l="1"/>
  <c r="C4763" i="9"/>
  <c r="F4763" i="9" s="1"/>
  <c r="B4763" i="9"/>
  <c r="D4762" i="9"/>
  <c r="E4762" i="9"/>
  <c r="C4764" i="8"/>
  <c r="B4763" i="8"/>
  <c r="H4763" i="8"/>
  <c r="C4765" i="8" l="1"/>
  <c r="B4764" i="8"/>
  <c r="H4764" i="8"/>
  <c r="E4763" i="9"/>
  <c r="D4763" i="9"/>
  <c r="A4765" i="9"/>
  <c r="C4764" i="9"/>
  <c r="F4764" i="9" s="1"/>
  <c r="B4764" i="9"/>
  <c r="A4766" i="9" l="1"/>
  <c r="C4765" i="9"/>
  <c r="F4765" i="9" s="1"/>
  <c r="B4765" i="9"/>
  <c r="E4764" i="9"/>
  <c r="D4764" i="9"/>
  <c r="C4766" i="8"/>
  <c r="B4765" i="8"/>
  <c r="H4765" i="8"/>
  <c r="C4767" i="8" l="1"/>
  <c r="B4766" i="8"/>
  <c r="H4766" i="8"/>
  <c r="E4765" i="9"/>
  <c r="D4765" i="9"/>
  <c r="A4767" i="9"/>
  <c r="C4766" i="9"/>
  <c r="F4766" i="9" s="1"/>
  <c r="B4766" i="9"/>
  <c r="A4768" i="9" l="1"/>
  <c r="C4767" i="9"/>
  <c r="F4767" i="9" s="1"/>
  <c r="B4767" i="9"/>
  <c r="E4766" i="9"/>
  <c r="D4766" i="9"/>
  <c r="B4767" i="8"/>
  <c r="C4768" i="8"/>
  <c r="H4767" i="8"/>
  <c r="E4767" i="9" l="1"/>
  <c r="D4767" i="9"/>
  <c r="C4769" i="8"/>
  <c r="B4768" i="8"/>
  <c r="H4768" i="8"/>
  <c r="A4769" i="9"/>
  <c r="C4768" i="9"/>
  <c r="F4768" i="9" s="1"/>
  <c r="B4768" i="9"/>
  <c r="D4768" i="9" l="1"/>
  <c r="A4770" i="9"/>
  <c r="C4769" i="9"/>
  <c r="F4769" i="9" s="1"/>
  <c r="B4769" i="9"/>
  <c r="B4769" i="8"/>
  <c r="C4770" i="8"/>
  <c r="H4769" i="8"/>
  <c r="E4768" i="9"/>
  <c r="C4771" i="8" l="1"/>
  <c r="B4770" i="8"/>
  <c r="H4770" i="8"/>
  <c r="E4769" i="9"/>
  <c r="D4769" i="9"/>
  <c r="A4771" i="9"/>
  <c r="C4770" i="9"/>
  <c r="F4770" i="9" s="1"/>
  <c r="B4770" i="9"/>
  <c r="A4772" i="9" l="1"/>
  <c r="C4771" i="9"/>
  <c r="F4771" i="9" s="1"/>
  <c r="B4771" i="9"/>
  <c r="D4770" i="9"/>
  <c r="E4770" i="9"/>
  <c r="B4771" i="8"/>
  <c r="C4772" i="8"/>
  <c r="H4771" i="8"/>
  <c r="E4771" i="9" l="1"/>
  <c r="D4771" i="9"/>
  <c r="C4773" i="8"/>
  <c r="B4772" i="8"/>
  <c r="H4772" i="8"/>
  <c r="A4773" i="9"/>
  <c r="C4772" i="9"/>
  <c r="F4772" i="9" s="1"/>
  <c r="B4772" i="9"/>
  <c r="D4772" i="9" l="1"/>
  <c r="E4772" i="9"/>
  <c r="A4774" i="9"/>
  <c r="C4773" i="9"/>
  <c r="F4773" i="9" s="1"/>
  <c r="B4773" i="9"/>
  <c r="C4774" i="8"/>
  <c r="B4773" i="8"/>
  <c r="H4773" i="8"/>
  <c r="C4775" i="8" l="1"/>
  <c r="B4774" i="8"/>
  <c r="H4774" i="8"/>
  <c r="E4773" i="9"/>
  <c r="D4773" i="9"/>
  <c r="A4775" i="9"/>
  <c r="C4774" i="9"/>
  <c r="F4774" i="9" s="1"/>
  <c r="B4774" i="9"/>
  <c r="A4776" i="9" l="1"/>
  <c r="C4775" i="9"/>
  <c r="F4775" i="9" s="1"/>
  <c r="B4775" i="9"/>
  <c r="E4774" i="9"/>
  <c r="D4774" i="9"/>
  <c r="B4775" i="8"/>
  <c r="C4776" i="8"/>
  <c r="H4775" i="8"/>
  <c r="E4775" i="9" l="1"/>
  <c r="D4775" i="9"/>
  <c r="C4777" i="8"/>
  <c r="B4776" i="8"/>
  <c r="H4776" i="8"/>
  <c r="A4777" i="9"/>
  <c r="C4776" i="9"/>
  <c r="F4776" i="9" s="1"/>
  <c r="B4776" i="9"/>
  <c r="E4776" i="9" l="1"/>
  <c r="A4778" i="9"/>
  <c r="C4777" i="9"/>
  <c r="F4777" i="9" s="1"/>
  <c r="B4777" i="9"/>
  <c r="D4776" i="9"/>
  <c r="C4778" i="8"/>
  <c r="B4777" i="8"/>
  <c r="H4777" i="8"/>
  <c r="C4779" i="8" l="1"/>
  <c r="B4778" i="8"/>
  <c r="H4778" i="8"/>
  <c r="E4777" i="9"/>
  <c r="D4777" i="9"/>
  <c r="A4779" i="9"/>
  <c r="C4778" i="9"/>
  <c r="F4778" i="9" s="1"/>
  <c r="B4778" i="9"/>
  <c r="A4780" i="9" l="1"/>
  <c r="C4779" i="9"/>
  <c r="F4779" i="9" s="1"/>
  <c r="B4779" i="9"/>
  <c r="E4778" i="9"/>
  <c r="D4778" i="9"/>
  <c r="B4779" i="8"/>
  <c r="C4780" i="8"/>
  <c r="H4779" i="8"/>
  <c r="E4779" i="9" l="1"/>
  <c r="D4779" i="9"/>
  <c r="C4781" i="8"/>
  <c r="B4780" i="8"/>
  <c r="H4780" i="8"/>
  <c r="A4781" i="9"/>
  <c r="C4780" i="9"/>
  <c r="F4780" i="9" s="1"/>
  <c r="B4780" i="9"/>
  <c r="D4780" i="9" l="1"/>
  <c r="A4782" i="9"/>
  <c r="C4781" i="9"/>
  <c r="F4781" i="9" s="1"/>
  <c r="B4781" i="9"/>
  <c r="B4781" i="8"/>
  <c r="C4782" i="8"/>
  <c r="H4781" i="8"/>
  <c r="E4780" i="9"/>
  <c r="C4783" i="8" l="1"/>
  <c r="B4782" i="8"/>
  <c r="H4782" i="8"/>
  <c r="E4781" i="9"/>
  <c r="D4781" i="9"/>
  <c r="A4783" i="9"/>
  <c r="C4782" i="9"/>
  <c r="F4782" i="9" s="1"/>
  <c r="B4782" i="9"/>
  <c r="A4784" i="9" l="1"/>
  <c r="C4783" i="9"/>
  <c r="F4783" i="9" s="1"/>
  <c r="B4783" i="9"/>
  <c r="D4782" i="9"/>
  <c r="E4782" i="9"/>
  <c r="B4783" i="8"/>
  <c r="C4784" i="8"/>
  <c r="H4783" i="8"/>
  <c r="E4783" i="9" l="1"/>
  <c r="D4783" i="9"/>
  <c r="C4785" i="8"/>
  <c r="B4784" i="8"/>
  <c r="H4784" i="8"/>
  <c r="A4785" i="9"/>
  <c r="C4784" i="9"/>
  <c r="F4784" i="9" s="1"/>
  <c r="B4784" i="9"/>
  <c r="A4786" i="9" l="1"/>
  <c r="C4785" i="9"/>
  <c r="F4785" i="9" s="1"/>
  <c r="B4785" i="9"/>
  <c r="B4785" i="8"/>
  <c r="C4786" i="8"/>
  <c r="H4785" i="8"/>
  <c r="D4784" i="9"/>
  <c r="E4784" i="9"/>
  <c r="C4787" i="8" l="1"/>
  <c r="B4786" i="8"/>
  <c r="H4786" i="8"/>
  <c r="E4785" i="9"/>
  <c r="D4785" i="9"/>
  <c r="A4787" i="9"/>
  <c r="C4786" i="9"/>
  <c r="F4786" i="9" s="1"/>
  <c r="B4786" i="9"/>
  <c r="A4788" i="9" l="1"/>
  <c r="C4787" i="9"/>
  <c r="F4787" i="9" s="1"/>
  <c r="B4787" i="9"/>
  <c r="D4786" i="9"/>
  <c r="E4786" i="9"/>
  <c r="C4788" i="8"/>
  <c r="B4787" i="8"/>
  <c r="H4787" i="8"/>
  <c r="C4789" i="8" l="1"/>
  <c r="B4788" i="8"/>
  <c r="H4788" i="8"/>
  <c r="E4787" i="9"/>
  <c r="D4787" i="9"/>
  <c r="A4789" i="9"/>
  <c r="C4788" i="9"/>
  <c r="F4788" i="9" s="1"/>
  <c r="B4788" i="9"/>
  <c r="A4790" i="9" l="1"/>
  <c r="C4789" i="9"/>
  <c r="F4789" i="9" s="1"/>
  <c r="B4789" i="9"/>
  <c r="E4788" i="9"/>
  <c r="D4788" i="9"/>
  <c r="C4790" i="8"/>
  <c r="B4789" i="8"/>
  <c r="H4789" i="8"/>
  <c r="C4791" i="8" l="1"/>
  <c r="B4790" i="8"/>
  <c r="H4790" i="8"/>
  <c r="E4789" i="9"/>
  <c r="D4789" i="9"/>
  <c r="A4791" i="9"/>
  <c r="C4790" i="9"/>
  <c r="F4790" i="9" s="1"/>
  <c r="B4790" i="9"/>
  <c r="A4792" i="9" l="1"/>
  <c r="C4791" i="9"/>
  <c r="F4791" i="9" s="1"/>
  <c r="B4791" i="9"/>
  <c r="E4790" i="9"/>
  <c r="D4790" i="9"/>
  <c r="C4792" i="8"/>
  <c r="B4791" i="8"/>
  <c r="H4791" i="8"/>
  <c r="C4793" i="8" l="1"/>
  <c r="B4792" i="8"/>
  <c r="H4792" i="8"/>
  <c r="E4791" i="9"/>
  <c r="D4791" i="9"/>
  <c r="A4793" i="9"/>
  <c r="C4792" i="9"/>
  <c r="F4792" i="9" s="1"/>
  <c r="B4792" i="9"/>
  <c r="A4794" i="9" l="1"/>
  <c r="C4793" i="9"/>
  <c r="F4793" i="9" s="1"/>
  <c r="B4793" i="9"/>
  <c r="E4792" i="9"/>
  <c r="D4792" i="9"/>
  <c r="B4793" i="8"/>
  <c r="C4794" i="8"/>
  <c r="H4793" i="8"/>
  <c r="E4793" i="9" l="1"/>
  <c r="D4793" i="9"/>
  <c r="C4795" i="8"/>
  <c r="B4794" i="8"/>
  <c r="H4794" i="8"/>
  <c r="A4795" i="9"/>
  <c r="C4794" i="9"/>
  <c r="F4794" i="9" s="1"/>
  <c r="B4794" i="9"/>
  <c r="D4794" i="9" l="1"/>
  <c r="A4796" i="9"/>
  <c r="C4795" i="9"/>
  <c r="F4795" i="9" s="1"/>
  <c r="B4795" i="9"/>
  <c r="B4795" i="8"/>
  <c r="C4796" i="8"/>
  <c r="H4795" i="8"/>
  <c r="E4794" i="9"/>
  <c r="C4797" i="8" l="1"/>
  <c r="B4796" i="8"/>
  <c r="H4796" i="8"/>
  <c r="E4795" i="9"/>
  <c r="D4795" i="9"/>
  <c r="A4797" i="9"/>
  <c r="C4796" i="9"/>
  <c r="F4796" i="9" s="1"/>
  <c r="B4796" i="9"/>
  <c r="A4798" i="9" l="1"/>
  <c r="C4797" i="9"/>
  <c r="F4797" i="9" s="1"/>
  <c r="B4797" i="9"/>
  <c r="D4796" i="9"/>
  <c r="E4796" i="9"/>
  <c r="C4798" i="8"/>
  <c r="B4797" i="8"/>
  <c r="H4797" i="8"/>
  <c r="C4799" i="8" l="1"/>
  <c r="B4798" i="8"/>
  <c r="H4798" i="8"/>
  <c r="E4797" i="9"/>
  <c r="D4797" i="9"/>
  <c r="A4799" i="9"/>
  <c r="C4798" i="9"/>
  <c r="F4798" i="9" s="1"/>
  <c r="B4798" i="9"/>
  <c r="A4800" i="9" l="1"/>
  <c r="C4799" i="9"/>
  <c r="F4799" i="9" s="1"/>
  <c r="B4799" i="9"/>
  <c r="E4798" i="9"/>
  <c r="D4798" i="9"/>
  <c r="B4799" i="8"/>
  <c r="C4800" i="8"/>
  <c r="H4799" i="8"/>
  <c r="E4799" i="9" l="1"/>
  <c r="D4799" i="9"/>
  <c r="C4801" i="8"/>
  <c r="B4800" i="8"/>
  <c r="H4800" i="8"/>
  <c r="A4801" i="9"/>
  <c r="C4800" i="9"/>
  <c r="F4800" i="9" s="1"/>
  <c r="B4800" i="9"/>
  <c r="A4802" i="9" l="1"/>
  <c r="C4801" i="9"/>
  <c r="F4801" i="9" s="1"/>
  <c r="B4801" i="9"/>
  <c r="C4802" i="8"/>
  <c r="B4801" i="8"/>
  <c r="H4801" i="8"/>
  <c r="E4800" i="9"/>
  <c r="D4800" i="9"/>
  <c r="C4803" i="8" l="1"/>
  <c r="B4802" i="8"/>
  <c r="H4802" i="8"/>
  <c r="E4801" i="9"/>
  <c r="D4801" i="9"/>
  <c r="A4803" i="9"/>
  <c r="C4802" i="9"/>
  <c r="F4802" i="9" s="1"/>
  <c r="B4802" i="9"/>
  <c r="A4804" i="9" l="1"/>
  <c r="C4803" i="9"/>
  <c r="F4803" i="9" s="1"/>
  <c r="B4803" i="9"/>
  <c r="E4802" i="9"/>
  <c r="D4802" i="9"/>
  <c r="C4804" i="8"/>
  <c r="B4803" i="8"/>
  <c r="H4803" i="8"/>
  <c r="C4805" i="8" l="1"/>
  <c r="B4804" i="8"/>
  <c r="H4804" i="8"/>
  <c r="E4803" i="9"/>
  <c r="D4803" i="9"/>
  <c r="A4805" i="9"/>
  <c r="C4804" i="9"/>
  <c r="F4804" i="9" s="1"/>
  <c r="B4804" i="9"/>
  <c r="A4806" i="9" l="1"/>
  <c r="C4805" i="9"/>
  <c r="F4805" i="9" s="1"/>
  <c r="B4805" i="9"/>
  <c r="E4804" i="9"/>
  <c r="D4804" i="9"/>
  <c r="C4806" i="8"/>
  <c r="B4805" i="8"/>
  <c r="H4805" i="8"/>
  <c r="C4807" i="8" l="1"/>
  <c r="B4806" i="8"/>
  <c r="H4806" i="8"/>
  <c r="E4805" i="9"/>
  <c r="D4805" i="9"/>
  <c r="A4807" i="9"/>
  <c r="C4806" i="9"/>
  <c r="F4806" i="9" s="1"/>
  <c r="B4806" i="9"/>
  <c r="A4808" i="9" l="1"/>
  <c r="C4807" i="9"/>
  <c r="F4807" i="9" s="1"/>
  <c r="B4807" i="9"/>
  <c r="E4806" i="9"/>
  <c r="D4806" i="9"/>
  <c r="B4807" i="8"/>
  <c r="C4808" i="8"/>
  <c r="H4807" i="8"/>
  <c r="E4807" i="9" l="1"/>
  <c r="D4807" i="9"/>
  <c r="C4809" i="8"/>
  <c r="B4808" i="8"/>
  <c r="H4808" i="8"/>
  <c r="A4809" i="9"/>
  <c r="C4808" i="9"/>
  <c r="F4808" i="9" s="1"/>
  <c r="B4808" i="9"/>
  <c r="A4810" i="9" l="1"/>
  <c r="C4809" i="9"/>
  <c r="F4809" i="9" s="1"/>
  <c r="B4809" i="9"/>
  <c r="B4809" i="8"/>
  <c r="C4810" i="8"/>
  <c r="H4809" i="8"/>
  <c r="E4808" i="9"/>
  <c r="D4808" i="9"/>
  <c r="C4811" i="8" l="1"/>
  <c r="B4810" i="8"/>
  <c r="H4810" i="8"/>
  <c r="E4809" i="9"/>
  <c r="D4809" i="9"/>
  <c r="A4811" i="9"/>
  <c r="C4810" i="9"/>
  <c r="F4810" i="9" s="1"/>
  <c r="B4810" i="9"/>
  <c r="A4812" i="9" l="1"/>
  <c r="C4811" i="9"/>
  <c r="F4811" i="9" s="1"/>
  <c r="B4811" i="9"/>
  <c r="D4810" i="9"/>
  <c r="E4810" i="9"/>
  <c r="C4812" i="8"/>
  <c r="B4811" i="8"/>
  <c r="H4811" i="8"/>
  <c r="C4813" i="8" l="1"/>
  <c r="B4812" i="8"/>
  <c r="H4812" i="8"/>
  <c r="E4811" i="9"/>
  <c r="D4811" i="9"/>
  <c r="A4813" i="9"/>
  <c r="C4812" i="9"/>
  <c r="F4812" i="9" s="1"/>
  <c r="B4812" i="9"/>
  <c r="A4814" i="9" l="1"/>
  <c r="C4813" i="9"/>
  <c r="F4813" i="9" s="1"/>
  <c r="B4813" i="9"/>
  <c r="E4812" i="9"/>
  <c r="D4812" i="9"/>
  <c r="B4813" i="8"/>
  <c r="C4814" i="8"/>
  <c r="H4813" i="8"/>
  <c r="E4813" i="9" l="1"/>
  <c r="D4813" i="9"/>
  <c r="C4815" i="8"/>
  <c r="B4814" i="8"/>
  <c r="H4814" i="8"/>
  <c r="A4815" i="9"/>
  <c r="C4814" i="9"/>
  <c r="F4814" i="9" s="1"/>
  <c r="B4814" i="9"/>
  <c r="E4814" i="9" l="1"/>
  <c r="A4816" i="9"/>
  <c r="C4815" i="9"/>
  <c r="F4815" i="9" s="1"/>
  <c r="B4815" i="9"/>
  <c r="B4815" i="8"/>
  <c r="C4816" i="8"/>
  <c r="H4815" i="8"/>
  <c r="D4814" i="9"/>
  <c r="C4817" i="8" l="1"/>
  <c r="B4816" i="8"/>
  <c r="H4816" i="8"/>
  <c r="E4815" i="9"/>
  <c r="D4815" i="9"/>
  <c r="A4817" i="9"/>
  <c r="C4816" i="9"/>
  <c r="F4816" i="9" s="1"/>
  <c r="B4816" i="9"/>
  <c r="A4818" i="9" l="1"/>
  <c r="C4817" i="9"/>
  <c r="F4817" i="9" s="1"/>
  <c r="B4817" i="9"/>
  <c r="D4816" i="9"/>
  <c r="E4816" i="9"/>
  <c r="C4818" i="8"/>
  <c r="B4817" i="8"/>
  <c r="H4817" i="8"/>
  <c r="C4819" i="8" l="1"/>
  <c r="B4818" i="8"/>
  <c r="H4818" i="8"/>
  <c r="E4817" i="9"/>
  <c r="D4817" i="9"/>
  <c r="A4819" i="9"/>
  <c r="C4818" i="9"/>
  <c r="F4818" i="9" s="1"/>
  <c r="B4818" i="9"/>
  <c r="A4820" i="9" l="1"/>
  <c r="C4819" i="9"/>
  <c r="F4819" i="9" s="1"/>
  <c r="B4819" i="9"/>
  <c r="E4818" i="9"/>
  <c r="D4818" i="9"/>
  <c r="B4819" i="8"/>
  <c r="C4820" i="8"/>
  <c r="H4819" i="8"/>
  <c r="E4819" i="9" l="1"/>
  <c r="D4819" i="9"/>
  <c r="C4821" i="8"/>
  <c r="B4820" i="8"/>
  <c r="H4820" i="8"/>
  <c r="A4821" i="9"/>
  <c r="C4820" i="9"/>
  <c r="F4820" i="9" s="1"/>
  <c r="B4820" i="9"/>
  <c r="D4820" i="9" l="1"/>
  <c r="E4820" i="9"/>
  <c r="A4822" i="9"/>
  <c r="C4821" i="9"/>
  <c r="F4821" i="9" s="1"/>
  <c r="B4821" i="9"/>
  <c r="B4821" i="8"/>
  <c r="C4822" i="8"/>
  <c r="H4821" i="8"/>
  <c r="E4821" i="9" l="1"/>
  <c r="C4823" i="8"/>
  <c r="B4822" i="8"/>
  <c r="H4822" i="8"/>
  <c r="D4821" i="9"/>
  <c r="A4823" i="9"/>
  <c r="C4822" i="9"/>
  <c r="F4822" i="9" s="1"/>
  <c r="B4822" i="9"/>
  <c r="A4824" i="9" l="1"/>
  <c r="C4823" i="9"/>
  <c r="F4823" i="9" s="1"/>
  <c r="B4823" i="9"/>
  <c r="D4822" i="9"/>
  <c r="B4823" i="8"/>
  <c r="C4824" i="8"/>
  <c r="H4823" i="8"/>
  <c r="E4822" i="9"/>
  <c r="C4825" i="8" l="1"/>
  <c r="B4824" i="8"/>
  <c r="H4824" i="8"/>
  <c r="E4823" i="9"/>
  <c r="D4823" i="9"/>
  <c r="A4825" i="9"/>
  <c r="C4824" i="9"/>
  <c r="F4824" i="9" s="1"/>
  <c r="B4824" i="9"/>
  <c r="A4826" i="9" l="1"/>
  <c r="C4825" i="9"/>
  <c r="F4825" i="9" s="1"/>
  <c r="B4825" i="9"/>
  <c r="D4824" i="9"/>
  <c r="E4824" i="9"/>
  <c r="B4825" i="8"/>
  <c r="C4826" i="8"/>
  <c r="H4825" i="8"/>
  <c r="E4825" i="9" l="1"/>
  <c r="D4825" i="9"/>
  <c r="C4827" i="8"/>
  <c r="B4826" i="8"/>
  <c r="H4826" i="8"/>
  <c r="A4827" i="9"/>
  <c r="C4826" i="9"/>
  <c r="F4826" i="9" s="1"/>
  <c r="B4826" i="9"/>
  <c r="E4826" i="9" l="1"/>
  <c r="B4827" i="8"/>
  <c r="C4828" i="8"/>
  <c r="H4827" i="8"/>
  <c r="A4828" i="9"/>
  <c r="C4827" i="9"/>
  <c r="F4827" i="9" s="1"/>
  <c r="B4827" i="9"/>
  <c r="D4826" i="9"/>
  <c r="D4827" i="9" l="1"/>
  <c r="A4829" i="9"/>
  <c r="C4828" i="9"/>
  <c r="F4828" i="9" s="1"/>
  <c r="B4828" i="9"/>
  <c r="C4829" i="8"/>
  <c r="B4828" i="8"/>
  <c r="H4828" i="8"/>
  <c r="E4827" i="9"/>
  <c r="B4829" i="8" l="1"/>
  <c r="C4830" i="8"/>
  <c r="H4829" i="8"/>
  <c r="D4828" i="9"/>
  <c r="E4828" i="9"/>
  <c r="A4830" i="9"/>
  <c r="C4829" i="9"/>
  <c r="F4829" i="9" s="1"/>
  <c r="B4829" i="9"/>
  <c r="A4831" i="9" l="1"/>
  <c r="C4830" i="9"/>
  <c r="F4830" i="9" s="1"/>
  <c r="B4830" i="9"/>
  <c r="E4829" i="9"/>
  <c r="C4831" i="8"/>
  <c r="B4830" i="8"/>
  <c r="H4830" i="8"/>
  <c r="D4829" i="9"/>
  <c r="D4830" i="9" l="1"/>
  <c r="C4832" i="8"/>
  <c r="B4831" i="8"/>
  <c r="H4831" i="8"/>
  <c r="E4830" i="9"/>
  <c r="A4832" i="9"/>
  <c r="C4831" i="9"/>
  <c r="F4831" i="9" s="1"/>
  <c r="B4831" i="9"/>
  <c r="D4831" i="9" l="1"/>
  <c r="A4833" i="9"/>
  <c r="C4832" i="9"/>
  <c r="F4832" i="9" s="1"/>
  <c r="B4832" i="9"/>
  <c r="E4831" i="9"/>
  <c r="C4833" i="8"/>
  <c r="B4832" i="8"/>
  <c r="H4832" i="8"/>
  <c r="C4834" i="8" l="1"/>
  <c r="B4833" i="8"/>
  <c r="H4833" i="8"/>
  <c r="E4832" i="9"/>
  <c r="D4832" i="9"/>
  <c r="A4834" i="9"/>
  <c r="C4833" i="9"/>
  <c r="F4833" i="9" s="1"/>
  <c r="B4833" i="9"/>
  <c r="A4835" i="9" l="1"/>
  <c r="C4834" i="9"/>
  <c r="F4834" i="9" s="1"/>
  <c r="B4834" i="9"/>
  <c r="E4833" i="9"/>
  <c r="D4833" i="9"/>
  <c r="C4835" i="8"/>
  <c r="B4834" i="8"/>
  <c r="H4834" i="8"/>
  <c r="E4834" i="9" l="1"/>
  <c r="D4834" i="9"/>
  <c r="B4835" i="8"/>
  <c r="C4836" i="8"/>
  <c r="H4835" i="8"/>
  <c r="A4836" i="9"/>
  <c r="C4835" i="9"/>
  <c r="F4835" i="9" s="1"/>
  <c r="B4835" i="9"/>
  <c r="E4835" i="9" l="1"/>
  <c r="D4835" i="9"/>
  <c r="A4837" i="9"/>
  <c r="C4836" i="9"/>
  <c r="F4836" i="9" s="1"/>
  <c r="B4836" i="9"/>
  <c r="C4837" i="8"/>
  <c r="B4836" i="8"/>
  <c r="H4836" i="8"/>
  <c r="E4836" i="9" l="1"/>
  <c r="A4838" i="9"/>
  <c r="C4837" i="9"/>
  <c r="F4837" i="9" s="1"/>
  <c r="B4837" i="9"/>
  <c r="B4837" i="8"/>
  <c r="C4838" i="8"/>
  <c r="H4837" i="8"/>
  <c r="D4836" i="9"/>
  <c r="E4837" i="9" l="1"/>
  <c r="C4839" i="8"/>
  <c r="B4838" i="8"/>
  <c r="H4838" i="8"/>
  <c r="D4837" i="9"/>
  <c r="A4839" i="9"/>
  <c r="C4838" i="9"/>
  <c r="F4838" i="9" s="1"/>
  <c r="B4838" i="9"/>
  <c r="A4840" i="9" l="1"/>
  <c r="C4839" i="9"/>
  <c r="F4839" i="9" s="1"/>
  <c r="B4839" i="9"/>
  <c r="D4838" i="9"/>
  <c r="B4839" i="8"/>
  <c r="C4840" i="8"/>
  <c r="H4839" i="8"/>
  <c r="E4838" i="9"/>
  <c r="C4841" i="8" l="1"/>
  <c r="B4840" i="8"/>
  <c r="H4840" i="8"/>
  <c r="E4839" i="9"/>
  <c r="D4839" i="9"/>
  <c r="A4841" i="9"/>
  <c r="C4840" i="9"/>
  <c r="F4840" i="9" s="1"/>
  <c r="B4840" i="9"/>
  <c r="A4842" i="9" l="1"/>
  <c r="C4841" i="9"/>
  <c r="F4841" i="9" s="1"/>
  <c r="B4841" i="9"/>
  <c r="D4840" i="9"/>
  <c r="E4840" i="9"/>
  <c r="B4841" i="8"/>
  <c r="C4842" i="8"/>
  <c r="H4841" i="8"/>
  <c r="E4841" i="9" l="1"/>
  <c r="D4841" i="9"/>
  <c r="C4843" i="8"/>
  <c r="B4842" i="8"/>
  <c r="H4842" i="8"/>
  <c r="A4843" i="9"/>
  <c r="C4842" i="9"/>
  <c r="F4842" i="9" s="1"/>
  <c r="B4842" i="9"/>
  <c r="A4844" i="9" l="1"/>
  <c r="C4843" i="9"/>
  <c r="F4843" i="9" s="1"/>
  <c r="B4843" i="9"/>
  <c r="B4843" i="8"/>
  <c r="C4844" i="8"/>
  <c r="H4843" i="8"/>
  <c r="D4842" i="9"/>
  <c r="E4842" i="9"/>
  <c r="E4843" i="9" l="1"/>
  <c r="C4845" i="8"/>
  <c r="B4844" i="8"/>
  <c r="H4844" i="8"/>
  <c r="D4843" i="9"/>
  <c r="A4845" i="9"/>
  <c r="C4844" i="9"/>
  <c r="F4844" i="9" s="1"/>
  <c r="B4844" i="9"/>
  <c r="E4844" i="9" l="1"/>
  <c r="A4846" i="9"/>
  <c r="C4845" i="9"/>
  <c r="F4845" i="9" s="1"/>
  <c r="B4845" i="9"/>
  <c r="D4844" i="9"/>
  <c r="B4845" i="8"/>
  <c r="C4846" i="8"/>
  <c r="H4845" i="8"/>
  <c r="E4845" i="9" l="1"/>
  <c r="D4845" i="9"/>
  <c r="A4847" i="9"/>
  <c r="C4846" i="9"/>
  <c r="F4846" i="9" s="1"/>
  <c r="B4846" i="9"/>
  <c r="C4847" i="8"/>
  <c r="B4846" i="8"/>
  <c r="H4846" i="8"/>
  <c r="D4846" i="9" l="1"/>
  <c r="B4847" i="8"/>
  <c r="C4848" i="8"/>
  <c r="H4847" i="8"/>
  <c r="E4846" i="9"/>
  <c r="A4848" i="9"/>
  <c r="C4847" i="9"/>
  <c r="F4847" i="9" s="1"/>
  <c r="B4847" i="9"/>
  <c r="D4847" i="9" l="1"/>
  <c r="C4849" i="8"/>
  <c r="B4848" i="8"/>
  <c r="H4848" i="8"/>
  <c r="A4849" i="9"/>
  <c r="C4848" i="9"/>
  <c r="F4848" i="9" s="1"/>
  <c r="B4848" i="9"/>
  <c r="E4847" i="9"/>
  <c r="E4848" i="9" l="1"/>
  <c r="A4850" i="9"/>
  <c r="C4849" i="9"/>
  <c r="F4849" i="9" s="1"/>
  <c r="B4849" i="9"/>
  <c r="C4850" i="8"/>
  <c r="B4849" i="8"/>
  <c r="H4849" i="8"/>
  <c r="D4848" i="9"/>
  <c r="E4849" i="9" l="1"/>
  <c r="C4851" i="8"/>
  <c r="B4850" i="8"/>
  <c r="H4850" i="8"/>
  <c r="D4849" i="9"/>
  <c r="A4851" i="9"/>
  <c r="C4850" i="9"/>
  <c r="F4850" i="9" s="1"/>
  <c r="B4850" i="9"/>
  <c r="D4850" i="9" l="1"/>
  <c r="A4852" i="9"/>
  <c r="C4851" i="9"/>
  <c r="F4851" i="9" s="1"/>
  <c r="B4851" i="9"/>
  <c r="E4850" i="9"/>
  <c r="C4852" i="8"/>
  <c r="B4851" i="8"/>
  <c r="H4851" i="8"/>
  <c r="E4851" i="9" l="1"/>
  <c r="C4853" i="8"/>
  <c r="B4852" i="8"/>
  <c r="H4852" i="8"/>
  <c r="D4851" i="9"/>
  <c r="A4853" i="9"/>
  <c r="C4852" i="9"/>
  <c r="F4852" i="9" s="1"/>
  <c r="B4852" i="9"/>
  <c r="A4854" i="9" l="1"/>
  <c r="C4853" i="9"/>
  <c r="F4853" i="9" s="1"/>
  <c r="B4853" i="9"/>
  <c r="E4852" i="9"/>
  <c r="C4854" i="8"/>
  <c r="B4853" i="8"/>
  <c r="H4853" i="8"/>
  <c r="D4852" i="9"/>
  <c r="C4855" i="8" l="1"/>
  <c r="B4854" i="8"/>
  <c r="H4854" i="8"/>
  <c r="E4853" i="9"/>
  <c r="D4853" i="9"/>
  <c r="A4855" i="9"/>
  <c r="C4854" i="9"/>
  <c r="F4854" i="9" s="1"/>
  <c r="B4854" i="9"/>
  <c r="A4856" i="9" l="1"/>
  <c r="C4855" i="9"/>
  <c r="F4855" i="9" s="1"/>
  <c r="B4855" i="9"/>
  <c r="E4854" i="9"/>
  <c r="D4854" i="9"/>
  <c r="B4855" i="8"/>
  <c r="C4856" i="8"/>
  <c r="H4855" i="8"/>
  <c r="E4855" i="9" l="1"/>
  <c r="D4855" i="9"/>
  <c r="C4857" i="8"/>
  <c r="B4856" i="8"/>
  <c r="H4856" i="8"/>
  <c r="A4857" i="9"/>
  <c r="C4856" i="9"/>
  <c r="F4856" i="9" s="1"/>
  <c r="B4856" i="9"/>
  <c r="A4858" i="9" l="1"/>
  <c r="C4857" i="9"/>
  <c r="F4857" i="9" s="1"/>
  <c r="B4857" i="9"/>
  <c r="B4857" i="8"/>
  <c r="C4858" i="8"/>
  <c r="H4857" i="8"/>
  <c r="D4856" i="9"/>
  <c r="E4856" i="9"/>
  <c r="C4859" i="8" l="1"/>
  <c r="B4858" i="8"/>
  <c r="H4858" i="8"/>
  <c r="E4857" i="9"/>
  <c r="D4857" i="9"/>
  <c r="A4859" i="9"/>
  <c r="C4858" i="9"/>
  <c r="F4858" i="9" s="1"/>
  <c r="B4858" i="9"/>
  <c r="A4860" i="9" l="1"/>
  <c r="C4859" i="9"/>
  <c r="F4859" i="9" s="1"/>
  <c r="B4859" i="9"/>
  <c r="D4858" i="9"/>
  <c r="E4858" i="9"/>
  <c r="B4859" i="8"/>
  <c r="C4860" i="8"/>
  <c r="H4859" i="8"/>
  <c r="E4859" i="9" l="1"/>
  <c r="D4859" i="9"/>
  <c r="C4861" i="8"/>
  <c r="B4860" i="8"/>
  <c r="H4860" i="8"/>
  <c r="A4861" i="9"/>
  <c r="C4860" i="9"/>
  <c r="F4860" i="9" s="1"/>
  <c r="B4860" i="9"/>
  <c r="A4862" i="9" l="1"/>
  <c r="C4861" i="9"/>
  <c r="F4861" i="9" s="1"/>
  <c r="B4861" i="9"/>
  <c r="B4861" i="8"/>
  <c r="C4862" i="8"/>
  <c r="H4861" i="8"/>
  <c r="D4860" i="9"/>
  <c r="E4860" i="9"/>
  <c r="C4863" i="8" l="1"/>
  <c r="B4862" i="8"/>
  <c r="H4862" i="8"/>
  <c r="E4861" i="9"/>
  <c r="D4861" i="9"/>
  <c r="A4863" i="9"/>
  <c r="C4862" i="9"/>
  <c r="F4862" i="9" s="1"/>
  <c r="B4862" i="9"/>
  <c r="A4864" i="9" l="1"/>
  <c r="C4863" i="9"/>
  <c r="F4863" i="9" s="1"/>
  <c r="B4863" i="9"/>
  <c r="D4862" i="9"/>
  <c r="E4862" i="9"/>
  <c r="B4863" i="8"/>
  <c r="C4864" i="8"/>
  <c r="H4863" i="8"/>
  <c r="E4863" i="9" l="1"/>
  <c r="D4863" i="9"/>
  <c r="C4865" i="8"/>
  <c r="B4864" i="8"/>
  <c r="H4864" i="8"/>
  <c r="A4865" i="9"/>
  <c r="C4864" i="9"/>
  <c r="F4864" i="9" s="1"/>
  <c r="B4864" i="9"/>
  <c r="A4866" i="9" l="1"/>
  <c r="C4865" i="9"/>
  <c r="F4865" i="9" s="1"/>
  <c r="B4865" i="9"/>
  <c r="B4865" i="8"/>
  <c r="C4866" i="8"/>
  <c r="H4865" i="8"/>
  <c r="D4864" i="9"/>
  <c r="E4864" i="9"/>
  <c r="C4867" i="8" l="1"/>
  <c r="B4866" i="8"/>
  <c r="H4866" i="8"/>
  <c r="E4865" i="9"/>
  <c r="D4865" i="9"/>
  <c r="A4867" i="9"/>
  <c r="C4866" i="9"/>
  <c r="F4866" i="9" s="1"/>
  <c r="B4866" i="9"/>
  <c r="A4868" i="9" l="1"/>
  <c r="C4867" i="9"/>
  <c r="F4867" i="9" s="1"/>
  <c r="B4867" i="9"/>
  <c r="D4866" i="9"/>
  <c r="E4866" i="9"/>
  <c r="C4868" i="8"/>
  <c r="B4867" i="8"/>
  <c r="H4867" i="8"/>
  <c r="C4869" i="8" l="1"/>
  <c r="B4868" i="8"/>
  <c r="H4868" i="8"/>
  <c r="E4867" i="9"/>
  <c r="D4867" i="9"/>
  <c r="A4869" i="9"/>
  <c r="C4868" i="9"/>
  <c r="F4868" i="9" s="1"/>
  <c r="B4868" i="9"/>
  <c r="A4870" i="9" l="1"/>
  <c r="C4869" i="9"/>
  <c r="F4869" i="9" s="1"/>
  <c r="B4869" i="9"/>
  <c r="E4868" i="9"/>
  <c r="D4868" i="9"/>
  <c r="B4869" i="8"/>
  <c r="C4870" i="8"/>
  <c r="H4869" i="8"/>
  <c r="E4869" i="9" l="1"/>
  <c r="D4869" i="9"/>
  <c r="C4871" i="8"/>
  <c r="B4870" i="8"/>
  <c r="H4870" i="8"/>
  <c r="A4871" i="9"/>
  <c r="C4870" i="9"/>
  <c r="F4870" i="9" s="1"/>
  <c r="B4870" i="9"/>
  <c r="A4872" i="9" l="1"/>
  <c r="C4871" i="9"/>
  <c r="F4871" i="9" s="1"/>
  <c r="B4871" i="9"/>
  <c r="C4872" i="8"/>
  <c r="B4871" i="8"/>
  <c r="H4871" i="8"/>
  <c r="D4870" i="9"/>
  <c r="E4870" i="9"/>
  <c r="C4873" i="8" l="1"/>
  <c r="B4872" i="8"/>
  <c r="H4872" i="8"/>
  <c r="E4871" i="9"/>
  <c r="D4871" i="9"/>
  <c r="A4873" i="9"/>
  <c r="C4872" i="9"/>
  <c r="F4872" i="9" s="1"/>
  <c r="B4872" i="9"/>
  <c r="A4874" i="9" l="1"/>
  <c r="C4873" i="9"/>
  <c r="F4873" i="9" s="1"/>
  <c r="B4873" i="9"/>
  <c r="E4872" i="9"/>
  <c r="D4872" i="9"/>
  <c r="C4874" i="8"/>
  <c r="B4873" i="8"/>
  <c r="H4873" i="8"/>
  <c r="C4875" i="8" l="1"/>
  <c r="B4874" i="8"/>
  <c r="H4874" i="8"/>
  <c r="E4873" i="9"/>
  <c r="D4873" i="9"/>
  <c r="A4875" i="9"/>
  <c r="C4874" i="9"/>
  <c r="F4874" i="9" s="1"/>
  <c r="B4874" i="9"/>
  <c r="A4876" i="9" l="1"/>
  <c r="C4875" i="9"/>
  <c r="F4875" i="9" s="1"/>
  <c r="B4875" i="9"/>
  <c r="E4874" i="9"/>
  <c r="D4874" i="9"/>
  <c r="B4875" i="8"/>
  <c r="C4876" i="8"/>
  <c r="H4875" i="8"/>
  <c r="E4875" i="9" l="1"/>
  <c r="D4875" i="9"/>
  <c r="C4877" i="8"/>
  <c r="B4876" i="8"/>
  <c r="H4876" i="8"/>
  <c r="A4877" i="9"/>
  <c r="C4876" i="9"/>
  <c r="F4876" i="9" s="1"/>
  <c r="B4876" i="9"/>
  <c r="A4878" i="9" l="1"/>
  <c r="C4877" i="9"/>
  <c r="F4877" i="9" s="1"/>
  <c r="B4877" i="9"/>
  <c r="B4877" i="8"/>
  <c r="C4878" i="8"/>
  <c r="H4877" i="8"/>
  <c r="D4876" i="9"/>
  <c r="E4876" i="9"/>
  <c r="C4879" i="8" l="1"/>
  <c r="B4878" i="8"/>
  <c r="H4878" i="8"/>
  <c r="E4877" i="9"/>
  <c r="D4877" i="9"/>
  <c r="A4879" i="9"/>
  <c r="C4878" i="9"/>
  <c r="F4878" i="9" s="1"/>
  <c r="B4878" i="9"/>
  <c r="A4880" i="9" l="1"/>
  <c r="C4879" i="9"/>
  <c r="F4879" i="9" s="1"/>
  <c r="B4879" i="9"/>
  <c r="D4878" i="9"/>
  <c r="E4878" i="9"/>
  <c r="B4879" i="8"/>
  <c r="C4880" i="8"/>
  <c r="H4879" i="8"/>
  <c r="E4879" i="9" l="1"/>
  <c r="D4879" i="9"/>
  <c r="C4881" i="8"/>
  <c r="B4880" i="8"/>
  <c r="H4880" i="8"/>
  <c r="A4881" i="9"/>
  <c r="C4880" i="9"/>
  <c r="F4880" i="9" s="1"/>
  <c r="B4880" i="9"/>
  <c r="A4882" i="9" l="1"/>
  <c r="C4881" i="9"/>
  <c r="F4881" i="9" s="1"/>
  <c r="B4881" i="9"/>
  <c r="B4881" i="8"/>
  <c r="C4882" i="8"/>
  <c r="H4881" i="8"/>
  <c r="D4880" i="9"/>
  <c r="E4880" i="9"/>
  <c r="C4883" i="8" l="1"/>
  <c r="B4882" i="8"/>
  <c r="H4882" i="8"/>
  <c r="E4881" i="9"/>
  <c r="D4881" i="9"/>
  <c r="A4883" i="9"/>
  <c r="C4882" i="9"/>
  <c r="F4882" i="9" s="1"/>
  <c r="B4882" i="9"/>
  <c r="A4884" i="9" l="1"/>
  <c r="C4883" i="9"/>
  <c r="F4883" i="9" s="1"/>
  <c r="B4883" i="9"/>
  <c r="D4882" i="9"/>
  <c r="E4882" i="9"/>
  <c r="B4883" i="8"/>
  <c r="C4884" i="8"/>
  <c r="H4883" i="8"/>
  <c r="E4883" i="9" l="1"/>
  <c r="D4883" i="9"/>
  <c r="C4885" i="8"/>
  <c r="B4884" i="8"/>
  <c r="H4884" i="8"/>
  <c r="A4885" i="9"/>
  <c r="C4884" i="9"/>
  <c r="F4884" i="9" s="1"/>
  <c r="B4884" i="9"/>
  <c r="A4886" i="9" l="1"/>
  <c r="C4885" i="9"/>
  <c r="F4885" i="9" s="1"/>
  <c r="B4885" i="9"/>
  <c r="B4885" i="8"/>
  <c r="C4886" i="8"/>
  <c r="H4885" i="8"/>
  <c r="D4884" i="9"/>
  <c r="E4884" i="9"/>
  <c r="C4887" i="8" l="1"/>
  <c r="B4886" i="8"/>
  <c r="H4886" i="8"/>
  <c r="E4885" i="9"/>
  <c r="D4885" i="9"/>
  <c r="A4887" i="9"/>
  <c r="C4886" i="9"/>
  <c r="F4886" i="9" s="1"/>
  <c r="B4886" i="9"/>
  <c r="A4888" i="9" l="1"/>
  <c r="C4887" i="9"/>
  <c r="F4887" i="9" s="1"/>
  <c r="B4887" i="9"/>
  <c r="D4886" i="9"/>
  <c r="E4886" i="9"/>
  <c r="C4888" i="8"/>
  <c r="B4887" i="8"/>
  <c r="H4887" i="8"/>
  <c r="C4889" i="8" l="1"/>
  <c r="B4888" i="8"/>
  <c r="H4888" i="8"/>
  <c r="E4887" i="9"/>
  <c r="D4887" i="9"/>
  <c r="A4889" i="9"/>
  <c r="C4888" i="9"/>
  <c r="F4888" i="9" s="1"/>
  <c r="B4888" i="9"/>
  <c r="A4890" i="9" l="1"/>
  <c r="C4889" i="9"/>
  <c r="F4889" i="9" s="1"/>
  <c r="B4889" i="9"/>
  <c r="E4888" i="9"/>
  <c r="D4888" i="9"/>
  <c r="C4890" i="8"/>
  <c r="B4889" i="8"/>
  <c r="H4889" i="8"/>
  <c r="C4891" i="8" l="1"/>
  <c r="B4890" i="8"/>
  <c r="H4890" i="8"/>
  <c r="E4889" i="9"/>
  <c r="D4889" i="9"/>
  <c r="A4891" i="9"/>
  <c r="C4890" i="9"/>
  <c r="F4890" i="9" s="1"/>
  <c r="B4890" i="9"/>
  <c r="A4892" i="9" l="1"/>
  <c r="C4891" i="9"/>
  <c r="F4891" i="9" s="1"/>
  <c r="B4891" i="9"/>
  <c r="E4890" i="9"/>
  <c r="D4890" i="9"/>
  <c r="C4892" i="8"/>
  <c r="B4891" i="8"/>
  <c r="H4891" i="8"/>
  <c r="C4893" i="8" l="1"/>
  <c r="B4892" i="8"/>
  <c r="H4892" i="8"/>
  <c r="E4891" i="9"/>
  <c r="D4891" i="9"/>
  <c r="A4893" i="9"/>
  <c r="C4892" i="9"/>
  <c r="F4892" i="9" s="1"/>
  <c r="B4892" i="9"/>
  <c r="A4894" i="9" l="1"/>
  <c r="C4893" i="9"/>
  <c r="F4893" i="9" s="1"/>
  <c r="B4893" i="9"/>
  <c r="E4892" i="9"/>
  <c r="D4892" i="9"/>
  <c r="C4894" i="8"/>
  <c r="B4893" i="8"/>
  <c r="H4893" i="8"/>
  <c r="C4895" i="8" l="1"/>
  <c r="B4894" i="8"/>
  <c r="H4894" i="8"/>
  <c r="E4893" i="9"/>
  <c r="D4893" i="9"/>
  <c r="A4895" i="9"/>
  <c r="C4894" i="9"/>
  <c r="F4894" i="9" s="1"/>
  <c r="B4894" i="9"/>
  <c r="A4896" i="9" l="1"/>
  <c r="C4895" i="9"/>
  <c r="F4895" i="9" s="1"/>
  <c r="B4895" i="9"/>
  <c r="E4894" i="9"/>
  <c r="D4894" i="9"/>
  <c r="C4896" i="8"/>
  <c r="B4895" i="8"/>
  <c r="H4895" i="8"/>
  <c r="C4897" i="8" l="1"/>
  <c r="B4896" i="8"/>
  <c r="H4896" i="8"/>
  <c r="E4895" i="9"/>
  <c r="D4895" i="9"/>
  <c r="A4897" i="9"/>
  <c r="C4896" i="9"/>
  <c r="F4896" i="9" s="1"/>
  <c r="B4896" i="9"/>
  <c r="A4898" i="9" l="1"/>
  <c r="C4897" i="9"/>
  <c r="F4897" i="9" s="1"/>
  <c r="B4897" i="9"/>
  <c r="E4896" i="9"/>
  <c r="D4896" i="9"/>
  <c r="C4898" i="8"/>
  <c r="B4897" i="8"/>
  <c r="H4897" i="8"/>
  <c r="C4899" i="8" l="1"/>
  <c r="B4898" i="8"/>
  <c r="H4898" i="8"/>
  <c r="E4897" i="9"/>
  <c r="D4897" i="9"/>
  <c r="A4899" i="9"/>
  <c r="C4898" i="9"/>
  <c r="F4898" i="9" s="1"/>
  <c r="B4898" i="9"/>
  <c r="A4900" i="9" l="1"/>
  <c r="C4899" i="9"/>
  <c r="F4899" i="9" s="1"/>
  <c r="B4899" i="9"/>
  <c r="E4898" i="9"/>
  <c r="D4898" i="9"/>
  <c r="C4900" i="8"/>
  <c r="B4899" i="8"/>
  <c r="H4899" i="8"/>
  <c r="C4901" i="8" l="1"/>
  <c r="B4900" i="8"/>
  <c r="H4900" i="8"/>
  <c r="E4899" i="9"/>
  <c r="D4899" i="9"/>
  <c r="A4901" i="9"/>
  <c r="C4900" i="9"/>
  <c r="F4900" i="9" s="1"/>
  <c r="B4900" i="9"/>
  <c r="A4902" i="9" l="1"/>
  <c r="C4901" i="9"/>
  <c r="F4901" i="9" s="1"/>
  <c r="B4901" i="9"/>
  <c r="E4900" i="9"/>
  <c r="D4900" i="9"/>
  <c r="C4902" i="8"/>
  <c r="B4901" i="8"/>
  <c r="H4901" i="8"/>
  <c r="C4903" i="8" l="1"/>
  <c r="B4902" i="8"/>
  <c r="H4902" i="8"/>
  <c r="E4901" i="9"/>
  <c r="D4901" i="9"/>
  <c r="A4903" i="9"/>
  <c r="C4902" i="9"/>
  <c r="F4902" i="9" s="1"/>
  <c r="B4902" i="9"/>
  <c r="A4904" i="9" l="1"/>
  <c r="C4903" i="9"/>
  <c r="F4903" i="9" s="1"/>
  <c r="B4903" i="9"/>
  <c r="E4902" i="9"/>
  <c r="D4902" i="9"/>
  <c r="C4904" i="8"/>
  <c r="B4903" i="8"/>
  <c r="H4903" i="8"/>
  <c r="C4905" i="8" l="1"/>
  <c r="B4904" i="8"/>
  <c r="H4904" i="8"/>
  <c r="E4903" i="9"/>
  <c r="D4903" i="9"/>
  <c r="A4905" i="9"/>
  <c r="C4904" i="9"/>
  <c r="F4904" i="9" s="1"/>
  <c r="B4904" i="9"/>
  <c r="A4906" i="9" l="1"/>
  <c r="C4905" i="9"/>
  <c r="F4905" i="9" s="1"/>
  <c r="B4905" i="9"/>
  <c r="E4904" i="9"/>
  <c r="D4904" i="9"/>
  <c r="C4906" i="8"/>
  <c r="B4905" i="8"/>
  <c r="H4905" i="8"/>
  <c r="C4907" i="8" l="1"/>
  <c r="B4906" i="8"/>
  <c r="H4906" i="8"/>
  <c r="E4905" i="9"/>
  <c r="D4905" i="9"/>
  <c r="A4907" i="9"/>
  <c r="C4906" i="9"/>
  <c r="F4906" i="9" s="1"/>
  <c r="B4906" i="9"/>
  <c r="A4908" i="9" l="1"/>
  <c r="C4907" i="9"/>
  <c r="F4907" i="9" s="1"/>
  <c r="B4907" i="9"/>
  <c r="E4906" i="9"/>
  <c r="D4906" i="9"/>
  <c r="C4908" i="8"/>
  <c r="B4907" i="8"/>
  <c r="H4907" i="8"/>
  <c r="C4909" i="8" l="1"/>
  <c r="B4908" i="8"/>
  <c r="H4908" i="8"/>
  <c r="E4907" i="9"/>
  <c r="D4907" i="9"/>
  <c r="A4909" i="9"/>
  <c r="C4908" i="9"/>
  <c r="F4908" i="9" s="1"/>
  <c r="B4908" i="9"/>
  <c r="A4910" i="9" l="1"/>
  <c r="C4909" i="9"/>
  <c r="F4909" i="9" s="1"/>
  <c r="B4909" i="9"/>
  <c r="E4908" i="9"/>
  <c r="D4908" i="9"/>
  <c r="C4910" i="8"/>
  <c r="B4909" i="8"/>
  <c r="H4909" i="8"/>
  <c r="C4911" i="8" l="1"/>
  <c r="B4910" i="8"/>
  <c r="H4910" i="8"/>
  <c r="E4909" i="9"/>
  <c r="D4909" i="9"/>
  <c r="A4911" i="9"/>
  <c r="C4910" i="9"/>
  <c r="F4910" i="9" s="1"/>
  <c r="B4910" i="9"/>
  <c r="A4912" i="9" l="1"/>
  <c r="C4911" i="9"/>
  <c r="F4911" i="9" s="1"/>
  <c r="B4911" i="9"/>
  <c r="E4910" i="9"/>
  <c r="D4910" i="9"/>
  <c r="C4912" i="8"/>
  <c r="B4911" i="8"/>
  <c r="H4911" i="8"/>
  <c r="C4913" i="8" l="1"/>
  <c r="B4912" i="8"/>
  <c r="H4912" i="8"/>
  <c r="E4911" i="9"/>
  <c r="D4911" i="9"/>
  <c r="A4913" i="9"/>
  <c r="C4912" i="9"/>
  <c r="F4912" i="9" s="1"/>
  <c r="B4912" i="9"/>
  <c r="A4914" i="9" l="1"/>
  <c r="C4913" i="9"/>
  <c r="F4913" i="9" s="1"/>
  <c r="B4913" i="9"/>
  <c r="E4912" i="9"/>
  <c r="D4912" i="9"/>
  <c r="C4914" i="8"/>
  <c r="B4913" i="8"/>
  <c r="H4913" i="8"/>
  <c r="C4915" i="8" l="1"/>
  <c r="B4914" i="8"/>
  <c r="H4914" i="8"/>
  <c r="E4913" i="9"/>
  <c r="D4913" i="9"/>
  <c r="A4915" i="9"/>
  <c r="C4914" i="9"/>
  <c r="F4914" i="9" s="1"/>
  <c r="B4914" i="9"/>
  <c r="A4916" i="9" l="1"/>
  <c r="C4915" i="9"/>
  <c r="F4915" i="9" s="1"/>
  <c r="B4915" i="9"/>
  <c r="E4914" i="9"/>
  <c r="D4914" i="9"/>
  <c r="C4916" i="8"/>
  <c r="B4915" i="8"/>
  <c r="H4915" i="8"/>
  <c r="C4917" i="8" l="1"/>
  <c r="B4916" i="8"/>
  <c r="H4916" i="8"/>
  <c r="E4915" i="9"/>
  <c r="D4915" i="9"/>
  <c r="A4917" i="9"/>
  <c r="C4916" i="9"/>
  <c r="F4916" i="9" s="1"/>
  <c r="B4916" i="9"/>
  <c r="A4918" i="9" l="1"/>
  <c r="C4917" i="9"/>
  <c r="F4917" i="9" s="1"/>
  <c r="B4917" i="9"/>
  <c r="E4916" i="9"/>
  <c r="D4916" i="9"/>
  <c r="C4918" i="8"/>
  <c r="B4917" i="8"/>
  <c r="H4917" i="8"/>
  <c r="C4919" i="8" l="1"/>
  <c r="B4918" i="8"/>
  <c r="H4918" i="8"/>
  <c r="E4917" i="9"/>
  <c r="D4917" i="9"/>
  <c r="A4919" i="9"/>
  <c r="C4918" i="9"/>
  <c r="F4918" i="9" s="1"/>
  <c r="B4918" i="9"/>
  <c r="A4920" i="9" l="1"/>
  <c r="C4919" i="9"/>
  <c r="F4919" i="9" s="1"/>
  <c r="B4919" i="9"/>
  <c r="E4918" i="9"/>
  <c r="D4918" i="9"/>
  <c r="C4920" i="8"/>
  <c r="B4919" i="8"/>
  <c r="H4919" i="8"/>
  <c r="C4921" i="8" l="1"/>
  <c r="B4920" i="8"/>
  <c r="H4920" i="8"/>
  <c r="E4919" i="9"/>
  <c r="D4919" i="9"/>
  <c r="A4921" i="9"/>
  <c r="C4920" i="9"/>
  <c r="F4920" i="9" s="1"/>
  <c r="B4920" i="9"/>
  <c r="A4922" i="9" l="1"/>
  <c r="C4921" i="9"/>
  <c r="F4921" i="9" s="1"/>
  <c r="B4921" i="9"/>
  <c r="E4920" i="9"/>
  <c r="D4920" i="9"/>
  <c r="C4922" i="8"/>
  <c r="B4921" i="8"/>
  <c r="H4921" i="8"/>
  <c r="C4923" i="8" l="1"/>
  <c r="B4922" i="8"/>
  <c r="H4922" i="8"/>
  <c r="E4921" i="9"/>
  <c r="D4921" i="9"/>
  <c r="A4923" i="9"/>
  <c r="C4922" i="9"/>
  <c r="F4922" i="9" s="1"/>
  <c r="B4922" i="9"/>
  <c r="A4924" i="9" l="1"/>
  <c r="C4923" i="9"/>
  <c r="F4923" i="9" s="1"/>
  <c r="B4923" i="9"/>
  <c r="E4922" i="9"/>
  <c r="D4922" i="9"/>
  <c r="C4924" i="8"/>
  <c r="B4923" i="8"/>
  <c r="H4923" i="8"/>
  <c r="C4925" i="8" l="1"/>
  <c r="B4924" i="8"/>
  <c r="H4924" i="8"/>
  <c r="E4923" i="9"/>
  <c r="D4923" i="9"/>
  <c r="A4925" i="9"/>
  <c r="C4924" i="9"/>
  <c r="F4924" i="9" s="1"/>
  <c r="B4924" i="9"/>
  <c r="A4926" i="9" l="1"/>
  <c r="C4925" i="9"/>
  <c r="F4925" i="9" s="1"/>
  <c r="B4925" i="9"/>
  <c r="E4924" i="9"/>
  <c r="D4924" i="9"/>
  <c r="C4926" i="8"/>
  <c r="B4925" i="8"/>
  <c r="H4925" i="8"/>
  <c r="C4927" i="8" l="1"/>
  <c r="B4926" i="8"/>
  <c r="H4926" i="8"/>
  <c r="E4925" i="9"/>
  <c r="D4925" i="9"/>
  <c r="A4927" i="9"/>
  <c r="C4926" i="9"/>
  <c r="F4926" i="9" s="1"/>
  <c r="B4926" i="9"/>
  <c r="A4928" i="9" l="1"/>
  <c r="C4927" i="9"/>
  <c r="F4927" i="9" s="1"/>
  <c r="B4927" i="9"/>
  <c r="E4926" i="9"/>
  <c r="D4926" i="9"/>
  <c r="C4928" i="8"/>
  <c r="B4927" i="8"/>
  <c r="H4927" i="8"/>
  <c r="C4929" i="8" l="1"/>
  <c r="B4928" i="8"/>
  <c r="H4928" i="8"/>
  <c r="E4927" i="9"/>
  <c r="D4927" i="9"/>
  <c r="A4929" i="9"/>
  <c r="C4928" i="9"/>
  <c r="F4928" i="9" s="1"/>
  <c r="B4928" i="9"/>
  <c r="A4930" i="9" l="1"/>
  <c r="C4929" i="9"/>
  <c r="F4929" i="9" s="1"/>
  <c r="B4929" i="9"/>
  <c r="E4928" i="9"/>
  <c r="D4928" i="9"/>
  <c r="C4930" i="8"/>
  <c r="B4929" i="8"/>
  <c r="H4929" i="8"/>
  <c r="C4931" i="8" l="1"/>
  <c r="B4930" i="8"/>
  <c r="H4930" i="8"/>
  <c r="E4929" i="9"/>
  <c r="D4929" i="9"/>
  <c r="A4931" i="9"/>
  <c r="C4930" i="9"/>
  <c r="F4930" i="9" s="1"/>
  <c r="B4930" i="9"/>
  <c r="A4932" i="9" l="1"/>
  <c r="C4931" i="9"/>
  <c r="F4931" i="9" s="1"/>
  <c r="B4931" i="9"/>
  <c r="E4930" i="9"/>
  <c r="D4930" i="9"/>
  <c r="B4931" i="8"/>
  <c r="C4932" i="8"/>
  <c r="H4931" i="8"/>
  <c r="E4931" i="9" l="1"/>
  <c r="D4931" i="9"/>
  <c r="C4933" i="8"/>
  <c r="B4932" i="8"/>
  <c r="H4932" i="8"/>
  <c r="A4933" i="9"/>
  <c r="C4932" i="9"/>
  <c r="F4932" i="9" s="1"/>
  <c r="B4932" i="9"/>
  <c r="A4934" i="9" l="1"/>
  <c r="C4933" i="9"/>
  <c r="F4933" i="9" s="1"/>
  <c r="B4933" i="9"/>
  <c r="C4934" i="8"/>
  <c r="B4933" i="8"/>
  <c r="H4933" i="8"/>
  <c r="D4932" i="9"/>
  <c r="E4932" i="9"/>
  <c r="E4933" i="9" l="1"/>
  <c r="C4935" i="8"/>
  <c r="B4934" i="8"/>
  <c r="H4934" i="8"/>
  <c r="D4933" i="9"/>
  <c r="A4935" i="9"/>
  <c r="C4934" i="9"/>
  <c r="F4934" i="9" s="1"/>
  <c r="B4934" i="9"/>
  <c r="E4934" i="9" l="1"/>
  <c r="B4935" i="8"/>
  <c r="C4936" i="8"/>
  <c r="H4935" i="8"/>
  <c r="A4936" i="9"/>
  <c r="C4935" i="9"/>
  <c r="F4935" i="9" s="1"/>
  <c r="B4935" i="9"/>
  <c r="D4934" i="9"/>
  <c r="D4935" i="9" l="1"/>
  <c r="A4937" i="9"/>
  <c r="C4936" i="9"/>
  <c r="F4936" i="9" s="1"/>
  <c r="B4936" i="9"/>
  <c r="C4937" i="8"/>
  <c r="B4936" i="8"/>
  <c r="H4936" i="8"/>
  <c r="E4935" i="9"/>
  <c r="B4937" i="8" l="1"/>
  <c r="C4938" i="8"/>
  <c r="H4937" i="8"/>
  <c r="D4936" i="9"/>
  <c r="E4936" i="9"/>
  <c r="A4938" i="9"/>
  <c r="C4937" i="9"/>
  <c r="F4937" i="9" s="1"/>
  <c r="B4937" i="9"/>
  <c r="A4939" i="9" l="1"/>
  <c r="C4938" i="9"/>
  <c r="F4938" i="9" s="1"/>
  <c r="B4938" i="9"/>
  <c r="E4937" i="9"/>
  <c r="C4939" i="8"/>
  <c r="B4938" i="8"/>
  <c r="H4938" i="8"/>
  <c r="D4937" i="9"/>
  <c r="B4939" i="8" l="1"/>
  <c r="C4940" i="8"/>
  <c r="H4939" i="8"/>
  <c r="D4938" i="9"/>
  <c r="E4938" i="9"/>
  <c r="A4940" i="9"/>
  <c r="C4939" i="9"/>
  <c r="F4939" i="9" s="1"/>
  <c r="B4939" i="9"/>
  <c r="A4941" i="9" l="1"/>
  <c r="C4940" i="9"/>
  <c r="F4940" i="9" s="1"/>
  <c r="B4940" i="9"/>
  <c r="E4939" i="9"/>
  <c r="C4941" i="8"/>
  <c r="B4940" i="8"/>
  <c r="H4940" i="8"/>
  <c r="D4939" i="9"/>
  <c r="B4941" i="8" l="1"/>
  <c r="C4942" i="8"/>
  <c r="H4941" i="8"/>
  <c r="E4940" i="9"/>
  <c r="D4940" i="9"/>
  <c r="A4942" i="9"/>
  <c r="C4941" i="9"/>
  <c r="F4941" i="9" s="1"/>
  <c r="B4941" i="9"/>
  <c r="A4943" i="9" l="1"/>
  <c r="C4942" i="9"/>
  <c r="F4942" i="9" s="1"/>
  <c r="B4942" i="9"/>
  <c r="E4941" i="9"/>
  <c r="C4943" i="8"/>
  <c r="B4942" i="8"/>
  <c r="H4942" i="8"/>
  <c r="D4941" i="9"/>
  <c r="B4943" i="8" l="1"/>
  <c r="C4944" i="8"/>
  <c r="H4943" i="8"/>
  <c r="D4942" i="9"/>
  <c r="E4942" i="9"/>
  <c r="A4944" i="9"/>
  <c r="C4943" i="9"/>
  <c r="F4943" i="9" s="1"/>
  <c r="B4943" i="9"/>
  <c r="A4945" i="9" l="1"/>
  <c r="C4944" i="9"/>
  <c r="F4944" i="9" s="1"/>
  <c r="B4944" i="9"/>
  <c r="E4943" i="9"/>
  <c r="C4945" i="8"/>
  <c r="B4944" i="8"/>
  <c r="H4944" i="8"/>
  <c r="D4943" i="9"/>
  <c r="B4945" i="8" l="1"/>
  <c r="C4946" i="8"/>
  <c r="H4945" i="8"/>
  <c r="D4944" i="9"/>
  <c r="E4944" i="9"/>
  <c r="A4946" i="9"/>
  <c r="C4945" i="9"/>
  <c r="F4945" i="9" s="1"/>
  <c r="B4945" i="9"/>
  <c r="E4945" i="9" l="1"/>
  <c r="C4947" i="8"/>
  <c r="B4946" i="8"/>
  <c r="H4946" i="8"/>
  <c r="A4947" i="9"/>
  <c r="C4946" i="9"/>
  <c r="F4946" i="9" s="1"/>
  <c r="B4946" i="9"/>
  <c r="D4945" i="9"/>
  <c r="D4946" i="9" l="1"/>
  <c r="A4948" i="9"/>
  <c r="C4947" i="9"/>
  <c r="F4947" i="9" s="1"/>
  <c r="B4947" i="9"/>
  <c r="C4948" i="8"/>
  <c r="B4947" i="8"/>
  <c r="H4947" i="8"/>
  <c r="E4946" i="9"/>
  <c r="C4949" i="8" l="1"/>
  <c r="B4948" i="8"/>
  <c r="H4948" i="8"/>
  <c r="E4947" i="9"/>
  <c r="D4947" i="9"/>
  <c r="A4949" i="9"/>
  <c r="C4948" i="9"/>
  <c r="F4948" i="9" s="1"/>
  <c r="B4948" i="9"/>
  <c r="A4950" i="9" l="1"/>
  <c r="C4949" i="9"/>
  <c r="F4949" i="9" s="1"/>
  <c r="B4949" i="9"/>
  <c r="E4948" i="9"/>
  <c r="D4948" i="9"/>
  <c r="B4949" i="8"/>
  <c r="C4950" i="8"/>
  <c r="H4949" i="8"/>
  <c r="E4949" i="9" l="1"/>
  <c r="D4949" i="9"/>
  <c r="C4951" i="8"/>
  <c r="B4950" i="8"/>
  <c r="H4950" i="8"/>
  <c r="A4951" i="9"/>
  <c r="C4950" i="9"/>
  <c r="F4950" i="9" s="1"/>
  <c r="B4950" i="9"/>
  <c r="A4952" i="9" l="1"/>
  <c r="C4951" i="9"/>
  <c r="F4951" i="9" s="1"/>
  <c r="B4951" i="9"/>
  <c r="B4951" i="8"/>
  <c r="C4952" i="8"/>
  <c r="H4951" i="8"/>
  <c r="D4950" i="9"/>
  <c r="E4950" i="9"/>
  <c r="C4953" i="8" l="1"/>
  <c r="B4952" i="8"/>
  <c r="H4952" i="8"/>
  <c r="E4951" i="9"/>
  <c r="D4951" i="9"/>
  <c r="A4953" i="9"/>
  <c r="C4952" i="9"/>
  <c r="F4952" i="9" s="1"/>
  <c r="B4952" i="9"/>
  <c r="A4954" i="9" l="1"/>
  <c r="C4953" i="9"/>
  <c r="F4953" i="9" s="1"/>
  <c r="B4953" i="9"/>
  <c r="D4952" i="9"/>
  <c r="E4952" i="9"/>
  <c r="B4953" i="8"/>
  <c r="C4954" i="8"/>
  <c r="H4953" i="8"/>
  <c r="E4953" i="9" l="1"/>
  <c r="D4953" i="9"/>
  <c r="C4955" i="8"/>
  <c r="B4954" i="8"/>
  <c r="H4954" i="8"/>
  <c r="A4955" i="9"/>
  <c r="C4954" i="9"/>
  <c r="F4954" i="9" s="1"/>
  <c r="B4954" i="9"/>
  <c r="A4956" i="9" l="1"/>
  <c r="C4955" i="9"/>
  <c r="F4955" i="9" s="1"/>
  <c r="B4955" i="9"/>
  <c r="B4955" i="8"/>
  <c r="C4956" i="8"/>
  <c r="H4955" i="8"/>
  <c r="D4954" i="9"/>
  <c r="E4954" i="9"/>
  <c r="C4957" i="8" l="1"/>
  <c r="B4956" i="8"/>
  <c r="H4956" i="8"/>
  <c r="E4955" i="9"/>
  <c r="D4955" i="9"/>
  <c r="A4957" i="9"/>
  <c r="C4956" i="9"/>
  <c r="F4956" i="9" s="1"/>
  <c r="B4956" i="9"/>
  <c r="A4958" i="9" l="1"/>
  <c r="C4957" i="9"/>
  <c r="F4957" i="9" s="1"/>
  <c r="B4957" i="9"/>
  <c r="D4956" i="9"/>
  <c r="E4956" i="9"/>
  <c r="C4958" i="8"/>
  <c r="B4957" i="8"/>
  <c r="H4957" i="8"/>
  <c r="C4959" i="8" l="1"/>
  <c r="B4958" i="8"/>
  <c r="H4958" i="8"/>
  <c r="E4957" i="9"/>
  <c r="D4957" i="9"/>
  <c r="A4959" i="9"/>
  <c r="C4958" i="9"/>
  <c r="F4958" i="9" s="1"/>
  <c r="B4958" i="9"/>
  <c r="A4960" i="9" l="1"/>
  <c r="C4959" i="9"/>
  <c r="F4959" i="9" s="1"/>
  <c r="B4959" i="9"/>
  <c r="E4958" i="9"/>
  <c r="D4958" i="9"/>
  <c r="B4959" i="8"/>
  <c r="C4960" i="8"/>
  <c r="H4959" i="8"/>
  <c r="E4959" i="9" l="1"/>
  <c r="D4959" i="9"/>
  <c r="C4961" i="8"/>
  <c r="B4960" i="8"/>
  <c r="H4960" i="8"/>
  <c r="A4961" i="9"/>
  <c r="C4960" i="9"/>
  <c r="F4960" i="9" s="1"/>
  <c r="B4960" i="9"/>
  <c r="A4962" i="9" l="1"/>
  <c r="C4961" i="9"/>
  <c r="F4961" i="9" s="1"/>
  <c r="B4961" i="9"/>
  <c r="B4961" i="8"/>
  <c r="C4962" i="8"/>
  <c r="H4961" i="8"/>
  <c r="D4960" i="9"/>
  <c r="E4960" i="9"/>
  <c r="C4963" i="8" l="1"/>
  <c r="B4962" i="8"/>
  <c r="H4962" i="8"/>
  <c r="E4961" i="9"/>
  <c r="D4961" i="9"/>
  <c r="A4963" i="9"/>
  <c r="C4962" i="9"/>
  <c r="F4962" i="9" s="1"/>
  <c r="B4962" i="9"/>
  <c r="A4964" i="9" l="1"/>
  <c r="C4963" i="9"/>
  <c r="F4963" i="9" s="1"/>
  <c r="B4963" i="9"/>
  <c r="E4962" i="9"/>
  <c r="D4962" i="9"/>
  <c r="C4964" i="8"/>
  <c r="B4963" i="8"/>
  <c r="H4963" i="8"/>
  <c r="C4965" i="8" l="1"/>
  <c r="B4964" i="8"/>
  <c r="H4964" i="8"/>
  <c r="E4963" i="9"/>
  <c r="D4963" i="9"/>
  <c r="A4965" i="9"/>
  <c r="C4964" i="9"/>
  <c r="F4964" i="9" s="1"/>
  <c r="B4964" i="9"/>
  <c r="A4966" i="9" l="1"/>
  <c r="C4965" i="9"/>
  <c r="F4965" i="9" s="1"/>
  <c r="B4965" i="9"/>
  <c r="E4964" i="9"/>
  <c r="D4964" i="9"/>
  <c r="B4965" i="8"/>
  <c r="C4966" i="8"/>
  <c r="H4965" i="8"/>
  <c r="E4965" i="9" l="1"/>
  <c r="D4965" i="9"/>
  <c r="C4967" i="8"/>
  <c r="B4966" i="8"/>
  <c r="H4966" i="8"/>
  <c r="A4967" i="9"/>
  <c r="C4966" i="9"/>
  <c r="F4966" i="9" s="1"/>
  <c r="B4966" i="9"/>
  <c r="A4968" i="9" l="1"/>
  <c r="C4967" i="9"/>
  <c r="F4967" i="9" s="1"/>
  <c r="B4967" i="9"/>
  <c r="B4967" i="8"/>
  <c r="C4968" i="8"/>
  <c r="H4967" i="8"/>
  <c r="D4966" i="9"/>
  <c r="E4966" i="9"/>
  <c r="C4969" i="8" l="1"/>
  <c r="B4968" i="8"/>
  <c r="H4968" i="8"/>
  <c r="E4967" i="9"/>
  <c r="D4967" i="9"/>
  <c r="A4969" i="9"/>
  <c r="C4968" i="9"/>
  <c r="F4968" i="9" s="1"/>
  <c r="B4968" i="9"/>
  <c r="A4970" i="9" l="1"/>
  <c r="C4969" i="9"/>
  <c r="F4969" i="9" s="1"/>
  <c r="B4969" i="9"/>
  <c r="D4968" i="9"/>
  <c r="E4968" i="9"/>
  <c r="B4969" i="8"/>
  <c r="C4970" i="8"/>
  <c r="H4969" i="8"/>
  <c r="E4969" i="9" l="1"/>
  <c r="D4969" i="9"/>
  <c r="C4971" i="8"/>
  <c r="B4970" i="8"/>
  <c r="H4970" i="8"/>
  <c r="A4971" i="9"/>
  <c r="C4970" i="9"/>
  <c r="F4970" i="9" s="1"/>
  <c r="B4970" i="9"/>
  <c r="A4972" i="9" l="1"/>
  <c r="C4971" i="9"/>
  <c r="F4971" i="9" s="1"/>
  <c r="B4971" i="9"/>
  <c r="B4971" i="8"/>
  <c r="C4972" i="8"/>
  <c r="H4971" i="8"/>
  <c r="D4970" i="9"/>
  <c r="E4970" i="9"/>
  <c r="C4973" i="8" l="1"/>
  <c r="B4972" i="8"/>
  <c r="H4972" i="8"/>
  <c r="E4971" i="9"/>
  <c r="D4971" i="9"/>
  <c r="A4973" i="9"/>
  <c r="C4972" i="9"/>
  <c r="F4972" i="9" s="1"/>
  <c r="B4972" i="9"/>
  <c r="A4974" i="9" l="1"/>
  <c r="C4973" i="9"/>
  <c r="F4973" i="9" s="1"/>
  <c r="B4973" i="9"/>
  <c r="D4972" i="9"/>
  <c r="E4972" i="9"/>
  <c r="B4973" i="8"/>
  <c r="C4974" i="8"/>
  <c r="H4973" i="8"/>
  <c r="E4973" i="9" l="1"/>
  <c r="D4973" i="9"/>
  <c r="C4975" i="8"/>
  <c r="B4974" i="8"/>
  <c r="H4974" i="8"/>
  <c r="A4975" i="9"/>
  <c r="C4974" i="9"/>
  <c r="F4974" i="9" s="1"/>
  <c r="B4974" i="9"/>
  <c r="A4976" i="9" l="1"/>
  <c r="C4975" i="9"/>
  <c r="F4975" i="9" s="1"/>
  <c r="B4975" i="9"/>
  <c r="B4975" i="8"/>
  <c r="C4976" i="8"/>
  <c r="H4975" i="8"/>
  <c r="D4974" i="9"/>
  <c r="E4974" i="9"/>
  <c r="C4977" i="8" l="1"/>
  <c r="B4976" i="8"/>
  <c r="H4976" i="8"/>
  <c r="E4975" i="9"/>
  <c r="D4975" i="9"/>
  <c r="A4977" i="9"/>
  <c r="C4976" i="9"/>
  <c r="F4976" i="9" s="1"/>
  <c r="B4976" i="9"/>
  <c r="A4978" i="9" l="1"/>
  <c r="C4977" i="9"/>
  <c r="F4977" i="9" s="1"/>
  <c r="B4977" i="9"/>
  <c r="D4976" i="9"/>
  <c r="E4976" i="9"/>
  <c r="B4977" i="8"/>
  <c r="C4978" i="8"/>
  <c r="H4977" i="8"/>
  <c r="E4977" i="9" l="1"/>
  <c r="D4977" i="9"/>
  <c r="C4979" i="8"/>
  <c r="B4978" i="8"/>
  <c r="H4978" i="8"/>
  <c r="A4979" i="9"/>
  <c r="C4978" i="9"/>
  <c r="F4978" i="9" s="1"/>
  <c r="B4978" i="9"/>
  <c r="E4978" i="9" l="1"/>
  <c r="B4979" i="8"/>
  <c r="C4980" i="8"/>
  <c r="H4979" i="8"/>
  <c r="A4980" i="9"/>
  <c r="C4979" i="9"/>
  <c r="F4979" i="9" s="1"/>
  <c r="B4979" i="9"/>
  <c r="D4978" i="9"/>
  <c r="D4979" i="9" l="1"/>
  <c r="A4981" i="9"/>
  <c r="C4980" i="9"/>
  <c r="F4980" i="9" s="1"/>
  <c r="B4980" i="9"/>
  <c r="C4981" i="8"/>
  <c r="B4980" i="8"/>
  <c r="H4980" i="8"/>
  <c r="E4979" i="9"/>
  <c r="B4981" i="8" l="1"/>
  <c r="C4982" i="8"/>
  <c r="H4981" i="8"/>
  <c r="D4980" i="9"/>
  <c r="E4980" i="9"/>
  <c r="A4982" i="9"/>
  <c r="C4981" i="9"/>
  <c r="F4981" i="9" s="1"/>
  <c r="B4981" i="9"/>
  <c r="A4983" i="9" l="1"/>
  <c r="C4982" i="9"/>
  <c r="F4982" i="9" s="1"/>
  <c r="B4982" i="9"/>
  <c r="C4983" i="8"/>
  <c r="B4982" i="8"/>
  <c r="H4982" i="8"/>
  <c r="E4981" i="9"/>
  <c r="D4981" i="9"/>
  <c r="B4983" i="8" l="1"/>
  <c r="C4984" i="8"/>
  <c r="H4983" i="8"/>
  <c r="D4982" i="9"/>
  <c r="E4982" i="9"/>
  <c r="A4984" i="9"/>
  <c r="C4983" i="9"/>
  <c r="F4983" i="9" s="1"/>
  <c r="B4983" i="9"/>
  <c r="A4985" i="9" l="1"/>
  <c r="C4984" i="9"/>
  <c r="F4984" i="9" s="1"/>
  <c r="B4984" i="9"/>
  <c r="E4983" i="9"/>
  <c r="C4985" i="8"/>
  <c r="B4984" i="8"/>
  <c r="H4984" i="8"/>
  <c r="D4983" i="9"/>
  <c r="C4986" i="8" l="1"/>
  <c r="B4985" i="8"/>
  <c r="H4985" i="8"/>
  <c r="D4984" i="9"/>
  <c r="E4984" i="9"/>
  <c r="A4986" i="9"/>
  <c r="C4985" i="9"/>
  <c r="F4985" i="9" s="1"/>
  <c r="B4985" i="9"/>
  <c r="A4987" i="9" l="1"/>
  <c r="C4986" i="9"/>
  <c r="F4986" i="9" s="1"/>
  <c r="B4986" i="9"/>
  <c r="E4985" i="9"/>
  <c r="D4985" i="9"/>
  <c r="C4987" i="8"/>
  <c r="B4986" i="8"/>
  <c r="H4986" i="8"/>
  <c r="B4987" i="8" l="1"/>
  <c r="C4988" i="8"/>
  <c r="H4987" i="8"/>
  <c r="E4986" i="9"/>
  <c r="D4986" i="9"/>
  <c r="A4988" i="9"/>
  <c r="C4987" i="9"/>
  <c r="F4987" i="9" s="1"/>
  <c r="B4987" i="9"/>
  <c r="A4989" i="9" l="1"/>
  <c r="C4988" i="9"/>
  <c r="F4988" i="9" s="1"/>
  <c r="B4988" i="9"/>
  <c r="E4987" i="9"/>
  <c r="C4989" i="8"/>
  <c r="B4988" i="8"/>
  <c r="H4988" i="8"/>
  <c r="D4987" i="9"/>
  <c r="D4988" i="9" l="1"/>
  <c r="B4989" i="8"/>
  <c r="C4990" i="8"/>
  <c r="H4989" i="8"/>
  <c r="E4988" i="9"/>
  <c r="A4990" i="9"/>
  <c r="C4989" i="9"/>
  <c r="F4989" i="9" s="1"/>
  <c r="B4989" i="9"/>
  <c r="A4991" i="9" l="1"/>
  <c r="C4990" i="9"/>
  <c r="F4990" i="9" s="1"/>
  <c r="B4990" i="9"/>
  <c r="C4991" i="8"/>
  <c r="B4990" i="8"/>
  <c r="H4990" i="8"/>
  <c r="E4989" i="9"/>
  <c r="D4989" i="9"/>
  <c r="C4992" i="8" l="1"/>
  <c r="B4991" i="8"/>
  <c r="H4991" i="8"/>
  <c r="D4990" i="9"/>
  <c r="E4990" i="9"/>
  <c r="A4992" i="9"/>
  <c r="C4991" i="9"/>
  <c r="F4991" i="9" s="1"/>
  <c r="B4991" i="9"/>
  <c r="A4993" i="9" l="1"/>
  <c r="C4992" i="9"/>
  <c r="F4992" i="9" s="1"/>
  <c r="B4992" i="9"/>
  <c r="E4991" i="9"/>
  <c r="D4991" i="9"/>
  <c r="C4993" i="8"/>
  <c r="B4992" i="8"/>
  <c r="H4992" i="8"/>
  <c r="B4993" i="8" l="1"/>
  <c r="C4994" i="8"/>
  <c r="H4993" i="8"/>
  <c r="E4992" i="9"/>
  <c r="D4992" i="9"/>
  <c r="A4994" i="9"/>
  <c r="C4993" i="9"/>
  <c r="F4993" i="9" s="1"/>
  <c r="B4993" i="9"/>
  <c r="A4995" i="9" l="1"/>
  <c r="C4994" i="9"/>
  <c r="F4994" i="9" s="1"/>
  <c r="B4994" i="9"/>
  <c r="E4993" i="9"/>
  <c r="C4995" i="8"/>
  <c r="B4994" i="8"/>
  <c r="H4994" i="8"/>
  <c r="D4993" i="9"/>
  <c r="B4995" i="8" l="1"/>
  <c r="C4996" i="8"/>
  <c r="H4995" i="8"/>
  <c r="D4994" i="9"/>
  <c r="E4994" i="9"/>
  <c r="A4996" i="9"/>
  <c r="C4995" i="9"/>
  <c r="F4995" i="9" s="1"/>
  <c r="B4995" i="9"/>
  <c r="A4997" i="9" l="1"/>
  <c r="C4996" i="9"/>
  <c r="F4996" i="9" s="1"/>
  <c r="B4996" i="9"/>
  <c r="E4995" i="9"/>
  <c r="C4997" i="8"/>
  <c r="B4996" i="8"/>
  <c r="H4996" i="8"/>
  <c r="D4995" i="9"/>
  <c r="C4998" i="8" l="1"/>
  <c r="B4997" i="8"/>
  <c r="H4997" i="8"/>
  <c r="D4996" i="9"/>
  <c r="E4996" i="9"/>
  <c r="A4998" i="9"/>
  <c r="C4997" i="9"/>
  <c r="F4997" i="9" s="1"/>
  <c r="B4997" i="9"/>
  <c r="A4999" i="9" l="1"/>
  <c r="C4998" i="9"/>
  <c r="F4998" i="9" s="1"/>
  <c r="B4998" i="9"/>
  <c r="E4997" i="9"/>
  <c r="D4997" i="9"/>
  <c r="C4999" i="8"/>
  <c r="B4998" i="8"/>
  <c r="H4998" i="8"/>
  <c r="C5000" i="8" l="1"/>
  <c r="B4999" i="8"/>
  <c r="H4999" i="8"/>
  <c r="E4998" i="9"/>
  <c r="D4998" i="9"/>
  <c r="A5000" i="9"/>
  <c r="C4999" i="9"/>
  <c r="F4999" i="9" s="1"/>
  <c r="B4999" i="9"/>
  <c r="A5001" i="9" l="1"/>
  <c r="C5000" i="9"/>
  <c r="F5000" i="9" s="1"/>
  <c r="B5000" i="9"/>
  <c r="E4999" i="9"/>
  <c r="D4999" i="9"/>
  <c r="C5001" i="8"/>
  <c r="B5000" i="8"/>
  <c r="H5000" i="8"/>
  <c r="B5001" i="8" l="1"/>
  <c r="C5002" i="8"/>
  <c r="H5001" i="8"/>
  <c r="E5000" i="9"/>
  <c r="D5000" i="9"/>
  <c r="A5002" i="9"/>
  <c r="C5001" i="9"/>
  <c r="F5001" i="9" s="1"/>
  <c r="B5001" i="9"/>
  <c r="A5003" i="9" l="1"/>
  <c r="C5002" i="9"/>
  <c r="F5002" i="9" s="1"/>
  <c r="B5002" i="9"/>
  <c r="E5001" i="9"/>
  <c r="C5003" i="8"/>
  <c r="B5002" i="8"/>
  <c r="H5002" i="8"/>
  <c r="D5001" i="9"/>
  <c r="B5003" i="8" l="1"/>
  <c r="C5004" i="8"/>
  <c r="H5003" i="8"/>
  <c r="D5002" i="9"/>
  <c r="E5002" i="9"/>
  <c r="A5004" i="9"/>
  <c r="C5003" i="9"/>
  <c r="F5003" i="9" s="1"/>
  <c r="B5003" i="9"/>
  <c r="A5005" i="9" l="1"/>
  <c r="C5004" i="9"/>
  <c r="F5004" i="9" s="1"/>
  <c r="B5004" i="9"/>
  <c r="E5003" i="9"/>
  <c r="C5005" i="8"/>
  <c r="B5004" i="8"/>
  <c r="H5004" i="8"/>
  <c r="D5003" i="9"/>
  <c r="D5004" i="9" l="1"/>
  <c r="B5005" i="8"/>
  <c r="C5006" i="8"/>
  <c r="H5005" i="8"/>
  <c r="E5004" i="9"/>
  <c r="A5006" i="9"/>
  <c r="B5005" i="9"/>
  <c r="C5005" i="9"/>
  <c r="F5005" i="9" s="1"/>
  <c r="D5005" i="9" l="1"/>
  <c r="C5007" i="8"/>
  <c r="B5006" i="8"/>
  <c r="H5006" i="8"/>
  <c r="E5005" i="9"/>
  <c r="A5007" i="9"/>
  <c r="B5006" i="9"/>
  <c r="C5006" i="9"/>
  <c r="F5006" i="9" s="1"/>
  <c r="D5006" i="9" l="1"/>
  <c r="E5006" i="9"/>
  <c r="B5007" i="8"/>
  <c r="C5008" i="8"/>
  <c r="H5007" i="8"/>
  <c r="A5008" i="9"/>
  <c r="B5007" i="9"/>
  <c r="C5007" i="9"/>
  <c r="F5007" i="9" s="1"/>
  <c r="A5009" i="9" l="1"/>
  <c r="B5008" i="9"/>
  <c r="C5008" i="9"/>
  <c r="F5008" i="9" s="1"/>
  <c r="C5009" i="8"/>
  <c r="B5008" i="8"/>
  <c r="H5008" i="8"/>
  <c r="E5007" i="9"/>
  <c r="D5007" i="9"/>
  <c r="D5008" i="9" l="1"/>
  <c r="E5008" i="9"/>
  <c r="C5010" i="8"/>
  <c r="B5009" i="8"/>
  <c r="H5009" i="8"/>
  <c r="A5010" i="9"/>
  <c r="B5009" i="9"/>
  <c r="C5009" i="9"/>
  <c r="F5009" i="9" s="1"/>
  <c r="D5009" i="9" l="1"/>
  <c r="A5011" i="9"/>
  <c r="B5010" i="9"/>
  <c r="C5010" i="9"/>
  <c r="F5010" i="9" s="1"/>
  <c r="C5011" i="8"/>
  <c r="B5010" i="8"/>
  <c r="H5010" i="8"/>
  <c r="E5009" i="9"/>
  <c r="E5010" i="9" l="1"/>
  <c r="D5010" i="9"/>
  <c r="B5011" i="8"/>
  <c r="C5012" i="8"/>
  <c r="H5011" i="8"/>
  <c r="A5012" i="9"/>
  <c r="B5011" i="9"/>
  <c r="C5011" i="9"/>
  <c r="F5011" i="9" s="1"/>
  <c r="A5013" i="9" l="1"/>
  <c r="B5012" i="9"/>
  <c r="C5012" i="9"/>
  <c r="F5012" i="9" s="1"/>
  <c r="E5011" i="9"/>
  <c r="D5011" i="9"/>
  <c r="C5013" i="8"/>
  <c r="B5012" i="8"/>
  <c r="H5012" i="8"/>
  <c r="D5012" i="9" l="1"/>
  <c r="E5012" i="9"/>
  <c r="B5013" i="8"/>
  <c r="C5014" i="8"/>
  <c r="H5013" i="8"/>
  <c r="A5014" i="9"/>
  <c r="B5013" i="9"/>
  <c r="C5013" i="9"/>
  <c r="F5013" i="9" s="1"/>
  <c r="A5015" i="9" l="1"/>
  <c r="B5014" i="9"/>
  <c r="C5014" i="9"/>
  <c r="F5014" i="9" s="1"/>
  <c r="C5015" i="8"/>
  <c r="B5014" i="8"/>
  <c r="H5014" i="8"/>
  <c r="E5013" i="9"/>
  <c r="D5013" i="9"/>
  <c r="B5015" i="8" l="1"/>
  <c r="C5016" i="8"/>
  <c r="H5015" i="8"/>
  <c r="D5014" i="9"/>
  <c r="E5014" i="9"/>
  <c r="A5016" i="9"/>
  <c r="B5015" i="9"/>
  <c r="C5015" i="9"/>
  <c r="F5015" i="9" s="1"/>
  <c r="D5015" i="9" l="1"/>
  <c r="A5017" i="9"/>
  <c r="B5016" i="9"/>
  <c r="C5016" i="9"/>
  <c r="F5016" i="9" s="1"/>
  <c r="E5015" i="9"/>
  <c r="C5017" i="8"/>
  <c r="B5016" i="8"/>
  <c r="H5016" i="8"/>
  <c r="B5017" i="8" l="1"/>
  <c r="C5018" i="8"/>
  <c r="H5017" i="8"/>
  <c r="D5016" i="9"/>
  <c r="E5016" i="9"/>
  <c r="A5018" i="9"/>
  <c r="B5017" i="9"/>
  <c r="C5017" i="9"/>
  <c r="F5017" i="9" s="1"/>
  <c r="D5017" i="9" l="1"/>
  <c r="A5019" i="9"/>
  <c r="B5018" i="9"/>
  <c r="C5018" i="9"/>
  <c r="F5018" i="9" s="1"/>
  <c r="C5019" i="8"/>
  <c r="B5018" i="8"/>
  <c r="H5018" i="8"/>
  <c r="E5017" i="9"/>
  <c r="B5019" i="8" l="1"/>
  <c r="C5020" i="8"/>
  <c r="H5019" i="8"/>
  <c r="D5018" i="9"/>
  <c r="E5018" i="9"/>
  <c r="A5020" i="9"/>
  <c r="B5019" i="9"/>
  <c r="C5019" i="9"/>
  <c r="F5019" i="9" s="1"/>
  <c r="D5019" i="9" l="1"/>
  <c r="A5021" i="9"/>
  <c r="B5020" i="9"/>
  <c r="C5020" i="9"/>
  <c r="F5020" i="9" s="1"/>
  <c r="E5019" i="9"/>
  <c r="C5021" i="8"/>
  <c r="B5020" i="8"/>
  <c r="H5020" i="8"/>
  <c r="B5021" i="8" l="1"/>
  <c r="C5022" i="8"/>
  <c r="H5021" i="8"/>
  <c r="D5020" i="9"/>
  <c r="E5020" i="9"/>
  <c r="A5022" i="9"/>
  <c r="B5021" i="9"/>
  <c r="C5021" i="9"/>
  <c r="F5021" i="9" s="1"/>
  <c r="D5021" i="9" l="1"/>
  <c r="A5023" i="9"/>
  <c r="B5022" i="9"/>
  <c r="C5022" i="9"/>
  <c r="F5022" i="9" s="1"/>
  <c r="E5021" i="9"/>
  <c r="C5023" i="8"/>
  <c r="B5022" i="8"/>
  <c r="H5022" i="8"/>
  <c r="B5023" i="8" l="1"/>
  <c r="C5024" i="8"/>
  <c r="H5023" i="8"/>
  <c r="D5022" i="9"/>
  <c r="E5022" i="9"/>
  <c r="A5024" i="9"/>
  <c r="B5023" i="9"/>
  <c r="C5023" i="9"/>
  <c r="F5023" i="9" s="1"/>
  <c r="D5023" i="9" l="1"/>
  <c r="A5025" i="9"/>
  <c r="B5024" i="9"/>
  <c r="C5024" i="9"/>
  <c r="F5024" i="9" s="1"/>
  <c r="E5023" i="9"/>
  <c r="C5025" i="8"/>
  <c r="B5024" i="8"/>
  <c r="H5024" i="8"/>
  <c r="C5026" i="8" l="1"/>
  <c r="B5025" i="8"/>
  <c r="H5025" i="8"/>
  <c r="D5024" i="9"/>
  <c r="E5024" i="9"/>
  <c r="A5026" i="9"/>
  <c r="B5025" i="9"/>
  <c r="C5025" i="9"/>
  <c r="F5025" i="9" s="1"/>
  <c r="D5025" i="9" l="1"/>
  <c r="A5027" i="9"/>
  <c r="B5026" i="9"/>
  <c r="C5026" i="9"/>
  <c r="F5026" i="9" s="1"/>
  <c r="E5025" i="9"/>
  <c r="C5027" i="8"/>
  <c r="B5026" i="8"/>
  <c r="H5026" i="8"/>
  <c r="C5028" i="8" l="1"/>
  <c r="B5027" i="8"/>
  <c r="H5027" i="8"/>
  <c r="E5026" i="9"/>
  <c r="D5026" i="9"/>
  <c r="A5028" i="9"/>
  <c r="B5027" i="9"/>
  <c r="C5027" i="9"/>
  <c r="F5027" i="9" s="1"/>
  <c r="A5029" i="9" l="1"/>
  <c r="B5028" i="9"/>
  <c r="C5028" i="9"/>
  <c r="F5028" i="9" s="1"/>
  <c r="D5027" i="9"/>
  <c r="E5027" i="9"/>
  <c r="C5029" i="8"/>
  <c r="B5028" i="8"/>
  <c r="H5028" i="8"/>
  <c r="B5029" i="8" l="1"/>
  <c r="C5030" i="8"/>
  <c r="H5029" i="8"/>
  <c r="E5028" i="9"/>
  <c r="D5028" i="9"/>
  <c r="A5030" i="9"/>
  <c r="B5029" i="9"/>
  <c r="C5029" i="9"/>
  <c r="F5029" i="9" s="1"/>
  <c r="D5029" i="9" l="1"/>
  <c r="A5031" i="9"/>
  <c r="B5030" i="9"/>
  <c r="C5030" i="9"/>
  <c r="F5030" i="9" s="1"/>
  <c r="E5029" i="9"/>
  <c r="C5031" i="8"/>
  <c r="B5030" i="8"/>
  <c r="H5030" i="8"/>
  <c r="B5031" i="8" l="1"/>
  <c r="C5032" i="8"/>
  <c r="H5031" i="8"/>
  <c r="D5030" i="9"/>
  <c r="E5030" i="9"/>
  <c r="A5032" i="9"/>
  <c r="B5031" i="9"/>
  <c r="C5031" i="9"/>
  <c r="F5031" i="9" s="1"/>
  <c r="D5031" i="9" l="1"/>
  <c r="A5033" i="9"/>
  <c r="B5032" i="9"/>
  <c r="C5032" i="9"/>
  <c r="F5032" i="9" s="1"/>
  <c r="E5031" i="9"/>
  <c r="C5033" i="8"/>
  <c r="B5032" i="8"/>
  <c r="H5032" i="8"/>
  <c r="C5034" i="8" l="1"/>
  <c r="B5033" i="8"/>
  <c r="H5033" i="8"/>
  <c r="D5032" i="9"/>
  <c r="E5032" i="9"/>
  <c r="A5034" i="9"/>
  <c r="B5033" i="9"/>
  <c r="C5033" i="9"/>
  <c r="F5033" i="9" s="1"/>
  <c r="D5033" i="9" l="1"/>
  <c r="A5035" i="9"/>
  <c r="B5034" i="9"/>
  <c r="C5034" i="9"/>
  <c r="F5034" i="9" s="1"/>
  <c r="E5033" i="9"/>
  <c r="C5035" i="8"/>
  <c r="B5034" i="8"/>
  <c r="H5034" i="8"/>
  <c r="B5035" i="8" l="1"/>
  <c r="C5036" i="8"/>
  <c r="H5035" i="8"/>
  <c r="E5034" i="9"/>
  <c r="D5034" i="9"/>
  <c r="A5036" i="9"/>
  <c r="B5035" i="9"/>
  <c r="C5035" i="9"/>
  <c r="F5035" i="9" s="1"/>
  <c r="D5035" i="9" l="1"/>
  <c r="A5037" i="9"/>
  <c r="B5036" i="9"/>
  <c r="C5036" i="9"/>
  <c r="F5036" i="9" s="1"/>
  <c r="E5035" i="9"/>
  <c r="C5037" i="8"/>
  <c r="B5036" i="8"/>
  <c r="H5036" i="8"/>
  <c r="B5037" i="8" l="1"/>
  <c r="C5038" i="8"/>
  <c r="H5037" i="8"/>
  <c r="D5036" i="9"/>
  <c r="E5036" i="9"/>
  <c r="A5038" i="9"/>
  <c r="B5037" i="9"/>
  <c r="C5037" i="9"/>
  <c r="F5037" i="9" s="1"/>
  <c r="D5037" i="9" l="1"/>
  <c r="A5039" i="9"/>
  <c r="B5038" i="9"/>
  <c r="C5038" i="9"/>
  <c r="F5038" i="9" s="1"/>
  <c r="E5037" i="9"/>
  <c r="C5039" i="8"/>
  <c r="B5038" i="8"/>
  <c r="H5038" i="8"/>
  <c r="B5039" i="8" l="1"/>
  <c r="C5040" i="8"/>
  <c r="H5039" i="8"/>
  <c r="D5038" i="9"/>
  <c r="E5038" i="9"/>
  <c r="A5040" i="9"/>
  <c r="B5039" i="9"/>
  <c r="C5039" i="9"/>
  <c r="F5039" i="9" s="1"/>
  <c r="D5039" i="9" l="1"/>
  <c r="A5041" i="9"/>
  <c r="B5040" i="9"/>
  <c r="C5040" i="9"/>
  <c r="F5040" i="9" s="1"/>
  <c r="E5039" i="9"/>
  <c r="C5041" i="8"/>
  <c r="B5040" i="8"/>
  <c r="H5040" i="8"/>
  <c r="B5041" i="8" l="1"/>
  <c r="C5042" i="8"/>
  <c r="H5041" i="8"/>
  <c r="D5040" i="9"/>
  <c r="E5040" i="9"/>
  <c r="A5042" i="9"/>
  <c r="B5041" i="9"/>
  <c r="C5041" i="9"/>
  <c r="F5041" i="9" s="1"/>
  <c r="D5041" i="9" l="1"/>
  <c r="A5043" i="9"/>
  <c r="B5042" i="9"/>
  <c r="C5042" i="9"/>
  <c r="F5042" i="9" s="1"/>
  <c r="C5043" i="8"/>
  <c r="B5042" i="8"/>
  <c r="H5042" i="8"/>
  <c r="E5041" i="9"/>
  <c r="B5043" i="8" l="1"/>
  <c r="C5044" i="8"/>
  <c r="H5043" i="8"/>
  <c r="D5042" i="9"/>
  <c r="E5042" i="9"/>
  <c r="A5044" i="9"/>
  <c r="B5043" i="9"/>
  <c r="C5043" i="9"/>
  <c r="F5043" i="9" s="1"/>
  <c r="D5043" i="9" l="1"/>
  <c r="A5045" i="9"/>
  <c r="B5044" i="9"/>
  <c r="C5044" i="9"/>
  <c r="F5044" i="9" s="1"/>
  <c r="E5043" i="9"/>
  <c r="C5045" i="8"/>
  <c r="B5044" i="8"/>
  <c r="H5044" i="8"/>
  <c r="B5045" i="8" l="1"/>
  <c r="C5046" i="8"/>
  <c r="H5045" i="8"/>
  <c r="D5044" i="9"/>
  <c r="E5044" i="9"/>
  <c r="A5046" i="9"/>
  <c r="B5045" i="9"/>
  <c r="C5045" i="9"/>
  <c r="F5045" i="9" s="1"/>
  <c r="D5045" i="9" l="1"/>
  <c r="A5047" i="9"/>
  <c r="B5046" i="9"/>
  <c r="C5046" i="9"/>
  <c r="F5046" i="9" s="1"/>
  <c r="E5045" i="9"/>
  <c r="C5047" i="8"/>
  <c r="B5046" i="8"/>
  <c r="H5046" i="8"/>
  <c r="C5048" i="8" l="1"/>
  <c r="B5047" i="8"/>
  <c r="H5047" i="8"/>
  <c r="D5046" i="9"/>
  <c r="E5046" i="9"/>
  <c r="A5048" i="9"/>
  <c r="B5047" i="9"/>
  <c r="C5047" i="9"/>
  <c r="F5047" i="9" s="1"/>
  <c r="D5047" i="9" l="1"/>
  <c r="E5047" i="9"/>
  <c r="A5049" i="9"/>
  <c r="B5048" i="9"/>
  <c r="C5048" i="9"/>
  <c r="F5048" i="9" s="1"/>
  <c r="C5049" i="8"/>
  <c r="B5048" i="8"/>
  <c r="H5048" i="8"/>
  <c r="C5050" i="8" l="1"/>
  <c r="B5049" i="8"/>
  <c r="H5049" i="8"/>
  <c r="E5048" i="9"/>
  <c r="D5048" i="9"/>
  <c r="A5050" i="9"/>
  <c r="B5049" i="9"/>
  <c r="C5049" i="9"/>
  <c r="F5049" i="9" s="1"/>
  <c r="D5049" i="9" l="1"/>
  <c r="A5051" i="9"/>
  <c r="B5050" i="9"/>
  <c r="C5050" i="9"/>
  <c r="F5050" i="9" s="1"/>
  <c r="E5049" i="9"/>
  <c r="C5051" i="8"/>
  <c r="B5050" i="8"/>
  <c r="H5050" i="8"/>
  <c r="B5051" i="8" l="1"/>
  <c r="C5052" i="8"/>
  <c r="H5051" i="8"/>
  <c r="E5050" i="9"/>
  <c r="D5050" i="9"/>
  <c r="A5052" i="9"/>
  <c r="B5051" i="9"/>
  <c r="C5051" i="9"/>
  <c r="F5051" i="9" s="1"/>
  <c r="D5051" i="9" l="1"/>
  <c r="A5053" i="9"/>
  <c r="B5052" i="9"/>
  <c r="C5052" i="9"/>
  <c r="F5052" i="9" s="1"/>
  <c r="E5051" i="9"/>
  <c r="C5053" i="8"/>
  <c r="B5052" i="8"/>
  <c r="H5052" i="8"/>
  <c r="B5053" i="8" l="1"/>
  <c r="C5054" i="8"/>
  <c r="H5053" i="8"/>
  <c r="D5052" i="9"/>
  <c r="E5052" i="9"/>
  <c r="A5054" i="9"/>
  <c r="B5053" i="9"/>
  <c r="C5053" i="9"/>
  <c r="F5053" i="9" s="1"/>
  <c r="D5053" i="9" l="1"/>
  <c r="A5055" i="9"/>
  <c r="B5054" i="9"/>
  <c r="C5054" i="9"/>
  <c r="F5054" i="9" s="1"/>
  <c r="E5053" i="9"/>
  <c r="C5055" i="8"/>
  <c r="B5054" i="8"/>
  <c r="H5054" i="8"/>
  <c r="B5055" i="8" l="1"/>
  <c r="C5056" i="8"/>
  <c r="H5055" i="8"/>
  <c r="D5054" i="9"/>
  <c r="E5054" i="9"/>
  <c r="A5056" i="9"/>
  <c r="B5055" i="9"/>
  <c r="C5055" i="9"/>
  <c r="F5055" i="9" s="1"/>
  <c r="D5055" i="9" l="1"/>
  <c r="A5057" i="9"/>
  <c r="B5056" i="9"/>
  <c r="C5056" i="9"/>
  <c r="F5056" i="9" s="1"/>
  <c r="E5055" i="9"/>
  <c r="C5057" i="8"/>
  <c r="B5056" i="8"/>
  <c r="H5056" i="8"/>
  <c r="B5057" i="8" l="1"/>
  <c r="C5058" i="8"/>
  <c r="H5057" i="8"/>
  <c r="D5056" i="9"/>
  <c r="E5056" i="9"/>
  <c r="A5058" i="9"/>
  <c r="B5057" i="9"/>
  <c r="C5057" i="9"/>
  <c r="F5057" i="9" s="1"/>
  <c r="D5057" i="9" l="1"/>
  <c r="A5059" i="9"/>
  <c r="B5058" i="9"/>
  <c r="C5058" i="9"/>
  <c r="F5058" i="9" s="1"/>
  <c r="C5059" i="8"/>
  <c r="B5058" i="8"/>
  <c r="H5058" i="8"/>
  <c r="E5057" i="9"/>
  <c r="D5058" i="9" l="1"/>
  <c r="E5058" i="9"/>
  <c r="B5059" i="8"/>
  <c r="C5060" i="8"/>
  <c r="H5059" i="8"/>
  <c r="A5060" i="9"/>
  <c r="B5059" i="9"/>
  <c r="C5059" i="9"/>
  <c r="F5059" i="9" s="1"/>
  <c r="D5059" i="9" l="1"/>
  <c r="A5061" i="9"/>
  <c r="B5060" i="9"/>
  <c r="C5060" i="9"/>
  <c r="F5060" i="9" s="1"/>
  <c r="C5061" i="8"/>
  <c r="B5060" i="8"/>
  <c r="H5060" i="8"/>
  <c r="E5059" i="9"/>
  <c r="B5061" i="8" l="1"/>
  <c r="C5062" i="8"/>
  <c r="H5061" i="8"/>
  <c r="D5060" i="9"/>
  <c r="E5060" i="9"/>
  <c r="A5062" i="9"/>
  <c r="B5061" i="9"/>
  <c r="C5061" i="9"/>
  <c r="F5061" i="9" s="1"/>
  <c r="D5061" i="9" l="1"/>
  <c r="A5063" i="9"/>
  <c r="B5062" i="9"/>
  <c r="C5062" i="9"/>
  <c r="F5062" i="9" s="1"/>
  <c r="E5061" i="9"/>
  <c r="C5063" i="8"/>
  <c r="B5062" i="8"/>
  <c r="H5062" i="8"/>
  <c r="B5063" i="8" l="1"/>
  <c r="C5064" i="8"/>
  <c r="H5063" i="8"/>
  <c r="D5062" i="9"/>
  <c r="E5062" i="9"/>
  <c r="A5064" i="9"/>
  <c r="B5063" i="9"/>
  <c r="C5063" i="9"/>
  <c r="F5063" i="9" s="1"/>
  <c r="D5063" i="9" l="1"/>
  <c r="A5065" i="9"/>
  <c r="B5064" i="9"/>
  <c r="C5064" i="9"/>
  <c r="F5064" i="9" s="1"/>
  <c r="E5063" i="9"/>
  <c r="C5065" i="8"/>
  <c r="B5064" i="8"/>
  <c r="H5064" i="8"/>
  <c r="B5065" i="8" l="1"/>
  <c r="C5066" i="8"/>
  <c r="H5065" i="8"/>
  <c r="D5064" i="9"/>
  <c r="E5064" i="9"/>
  <c r="A5066" i="9"/>
  <c r="B5065" i="9"/>
  <c r="C5065" i="9"/>
  <c r="F5065" i="9" s="1"/>
  <c r="D5065" i="9" l="1"/>
  <c r="A5067" i="9"/>
  <c r="B5066" i="9"/>
  <c r="C5066" i="9"/>
  <c r="F5066" i="9" s="1"/>
  <c r="C5067" i="8"/>
  <c r="B5066" i="8"/>
  <c r="H5066" i="8"/>
  <c r="E5065" i="9"/>
  <c r="B5067" i="8" l="1"/>
  <c r="C5068" i="8"/>
  <c r="H5067" i="8"/>
  <c r="D5066" i="9"/>
  <c r="E5066" i="9"/>
  <c r="A5068" i="9"/>
  <c r="B5067" i="9"/>
  <c r="C5067" i="9"/>
  <c r="F5067" i="9" s="1"/>
  <c r="B5068" i="8" l="1"/>
  <c r="C5069" i="8"/>
  <c r="H5068" i="8"/>
  <c r="D5067" i="9"/>
  <c r="A5069" i="9"/>
  <c r="C5068" i="9"/>
  <c r="F5068" i="9" s="1"/>
  <c r="B5068" i="9"/>
  <c r="E5067" i="9"/>
  <c r="D5068" i="9" l="1"/>
  <c r="E5068" i="9"/>
  <c r="A5070" i="9"/>
  <c r="C5069" i="9"/>
  <c r="F5069" i="9" s="1"/>
  <c r="B5069" i="9"/>
  <c r="B5069" i="8"/>
  <c r="C5070" i="8"/>
  <c r="H5069" i="8"/>
  <c r="E5069" i="9" l="1"/>
  <c r="A5071" i="9"/>
  <c r="C5070" i="9"/>
  <c r="F5070" i="9" s="1"/>
  <c r="B5070" i="9"/>
  <c r="D5069" i="9"/>
  <c r="B5070" i="8"/>
  <c r="C5071" i="8"/>
  <c r="H5070" i="8"/>
  <c r="A5072" i="9" l="1"/>
  <c r="C5071" i="9"/>
  <c r="F5071" i="9" s="1"/>
  <c r="B5071" i="9"/>
  <c r="D5070" i="9"/>
  <c r="E5070" i="9"/>
  <c r="B5071" i="8"/>
  <c r="C5072" i="8"/>
  <c r="H5071" i="8"/>
  <c r="A5073" i="9" l="1"/>
  <c r="C5072" i="9"/>
  <c r="F5072" i="9" s="1"/>
  <c r="B5072" i="9"/>
  <c r="E5071" i="9"/>
  <c r="B5072" i="8"/>
  <c r="C5073" i="8"/>
  <c r="H5072" i="8"/>
  <c r="D5071" i="9"/>
  <c r="B5073" i="8" l="1"/>
  <c r="C5074" i="8"/>
  <c r="H5073" i="8"/>
  <c r="A5074" i="9"/>
  <c r="C5073" i="9"/>
  <c r="F5073" i="9" s="1"/>
  <c r="B5073" i="9"/>
  <c r="D5072" i="9"/>
  <c r="E5072" i="9"/>
  <c r="A5075" i="9" l="1"/>
  <c r="C5074" i="9"/>
  <c r="F5074" i="9" s="1"/>
  <c r="B5074" i="9"/>
  <c r="E5073" i="9"/>
  <c r="D5073" i="9"/>
  <c r="B5074" i="8"/>
  <c r="C5075" i="8"/>
  <c r="H5074" i="8"/>
  <c r="A5076" i="9" l="1"/>
  <c r="C5075" i="9"/>
  <c r="F5075" i="9" s="1"/>
  <c r="B5075" i="9"/>
  <c r="D5074" i="9"/>
  <c r="B5075" i="8"/>
  <c r="C5076" i="8"/>
  <c r="H5075" i="8"/>
  <c r="E5074" i="9"/>
  <c r="A5077" i="9" l="1"/>
  <c r="C5076" i="9"/>
  <c r="F5076" i="9" s="1"/>
  <c r="B5076" i="9"/>
  <c r="B5076" i="8"/>
  <c r="C5077" i="8"/>
  <c r="H5076" i="8"/>
  <c r="E5075" i="9"/>
  <c r="D5075" i="9"/>
  <c r="A5078" i="9" l="1"/>
  <c r="C5077" i="9"/>
  <c r="F5077" i="9" s="1"/>
  <c r="B5077" i="9"/>
  <c r="D5076" i="9"/>
  <c r="B5077" i="8"/>
  <c r="C5078" i="8"/>
  <c r="H5077" i="8"/>
  <c r="E5076" i="9"/>
  <c r="A5079" i="9" l="1"/>
  <c r="C5078" i="9"/>
  <c r="F5078" i="9" s="1"/>
  <c r="B5078" i="9"/>
  <c r="B5078" i="8"/>
  <c r="C5079" i="8"/>
  <c r="H5078" i="8"/>
  <c r="E5077" i="9"/>
  <c r="D5077" i="9"/>
  <c r="A5080" i="9" l="1"/>
  <c r="C5079" i="9"/>
  <c r="F5079" i="9" s="1"/>
  <c r="B5079" i="9"/>
  <c r="D5078" i="9"/>
  <c r="C5080" i="8"/>
  <c r="B5079" i="8"/>
  <c r="H5079" i="8"/>
  <c r="E5078" i="9"/>
  <c r="C5081" i="8" l="1"/>
  <c r="B5080" i="8"/>
  <c r="H5080" i="8"/>
  <c r="A5081" i="9"/>
  <c r="C5080" i="9"/>
  <c r="F5080" i="9" s="1"/>
  <c r="B5080" i="9"/>
  <c r="E5079" i="9"/>
  <c r="D5079" i="9"/>
  <c r="A5082" i="9" l="1"/>
  <c r="C5081" i="9"/>
  <c r="F5081" i="9" s="1"/>
  <c r="B5081" i="9"/>
  <c r="E5080" i="9"/>
  <c r="D5080" i="9"/>
  <c r="B5081" i="8"/>
  <c r="C5082" i="8"/>
  <c r="H5081" i="8"/>
  <c r="A5083" i="9" l="1"/>
  <c r="C5082" i="9"/>
  <c r="F5082" i="9" s="1"/>
  <c r="B5082" i="9"/>
  <c r="E5081" i="9"/>
  <c r="B5082" i="8"/>
  <c r="C5083" i="8"/>
  <c r="H5082" i="8"/>
  <c r="D5081" i="9"/>
  <c r="B5083" i="8" l="1"/>
  <c r="C5084" i="8"/>
  <c r="H5083" i="8"/>
  <c r="A5084" i="9"/>
  <c r="C5083" i="9"/>
  <c r="F5083" i="9" s="1"/>
  <c r="B5083" i="9"/>
  <c r="D5082" i="9"/>
  <c r="E5082" i="9"/>
  <c r="A5085" i="9" l="1"/>
  <c r="C5084" i="9"/>
  <c r="F5084" i="9" s="1"/>
  <c r="B5084" i="9"/>
  <c r="E5083" i="9"/>
  <c r="D5083" i="9"/>
  <c r="B5084" i="8"/>
  <c r="C5085" i="8"/>
  <c r="H5084" i="8"/>
  <c r="A5086" i="9" l="1"/>
  <c r="C5085" i="9"/>
  <c r="F5085" i="9" s="1"/>
  <c r="B5085" i="9"/>
  <c r="D5084" i="9"/>
  <c r="B5085" i="8"/>
  <c r="C5086" i="8"/>
  <c r="H5085" i="8"/>
  <c r="E5084" i="9"/>
  <c r="B5086" i="8" l="1"/>
  <c r="C5087" i="8"/>
  <c r="H5086" i="8"/>
  <c r="A5087" i="9"/>
  <c r="C5086" i="9"/>
  <c r="F5086" i="9" s="1"/>
  <c r="B5086" i="9"/>
  <c r="E5085" i="9"/>
  <c r="D5085" i="9"/>
  <c r="A5088" i="9" l="1"/>
  <c r="C5087" i="9"/>
  <c r="F5087" i="9" s="1"/>
  <c r="B5087" i="9"/>
  <c r="D5086" i="9"/>
  <c r="E5086" i="9"/>
  <c r="B5087" i="8"/>
  <c r="C5088" i="8"/>
  <c r="H5087" i="8"/>
  <c r="A5089" i="9" l="1"/>
  <c r="C5088" i="9"/>
  <c r="F5088" i="9" s="1"/>
  <c r="B5088" i="9"/>
  <c r="E5087" i="9"/>
  <c r="B5088" i="8"/>
  <c r="C5089" i="8"/>
  <c r="H5088" i="8"/>
  <c r="D5087" i="9"/>
  <c r="B5089" i="8" l="1"/>
  <c r="C5090" i="8"/>
  <c r="H5089" i="8"/>
  <c r="A5090" i="9"/>
  <c r="C5089" i="9"/>
  <c r="F5089" i="9" s="1"/>
  <c r="B5089" i="9"/>
  <c r="D5088" i="9"/>
  <c r="E5088" i="9"/>
  <c r="E5089" i="9" l="1"/>
  <c r="A5091" i="9"/>
  <c r="C5090" i="9"/>
  <c r="F5090" i="9" s="1"/>
  <c r="B5090" i="9"/>
  <c r="D5089" i="9"/>
  <c r="B5090" i="8"/>
  <c r="C5091" i="8"/>
  <c r="H5090" i="8"/>
  <c r="A5092" i="9" l="1"/>
  <c r="C5091" i="9"/>
  <c r="F5091" i="9" s="1"/>
  <c r="B5091" i="9"/>
  <c r="D5090" i="9"/>
  <c r="E5090" i="9"/>
  <c r="B5091" i="8"/>
  <c r="C5092" i="8"/>
  <c r="H5091" i="8"/>
  <c r="A5093" i="9" l="1"/>
  <c r="C5092" i="9"/>
  <c r="F5092" i="9" s="1"/>
  <c r="B5092" i="9"/>
  <c r="E5091" i="9"/>
  <c r="B5092" i="8"/>
  <c r="C5093" i="8"/>
  <c r="H5092" i="8"/>
  <c r="D5091" i="9"/>
  <c r="B5093" i="8" l="1"/>
  <c r="C5094" i="8"/>
  <c r="H5093" i="8"/>
  <c r="A5094" i="9"/>
  <c r="C5093" i="9"/>
  <c r="F5093" i="9" s="1"/>
  <c r="B5093" i="9"/>
  <c r="D5092" i="9"/>
  <c r="E5092" i="9"/>
  <c r="A5095" i="9" l="1"/>
  <c r="C5094" i="9"/>
  <c r="F5094" i="9" s="1"/>
  <c r="B5094" i="9"/>
  <c r="E5093" i="9"/>
  <c r="D5093" i="9"/>
  <c r="B5094" i="8"/>
  <c r="C5095" i="8"/>
  <c r="H5094" i="8"/>
  <c r="A5096" i="9" l="1"/>
  <c r="C5095" i="9"/>
  <c r="F5095" i="9" s="1"/>
  <c r="B5095" i="9"/>
  <c r="D5094" i="9"/>
  <c r="B5095" i="8"/>
  <c r="C5096" i="8"/>
  <c r="H5095" i="8"/>
  <c r="E5094" i="9"/>
  <c r="B5096" i="8" l="1"/>
  <c r="C5097" i="8"/>
  <c r="H5096" i="8"/>
  <c r="A5097" i="9"/>
  <c r="C5096" i="9"/>
  <c r="F5096" i="9" s="1"/>
  <c r="B5096" i="9"/>
  <c r="E5095" i="9"/>
  <c r="D5095" i="9"/>
  <c r="D5096" i="9" l="1"/>
  <c r="A5098" i="9"/>
  <c r="C5097" i="9"/>
  <c r="F5097" i="9" s="1"/>
  <c r="B5097" i="9"/>
  <c r="E5096" i="9"/>
  <c r="C5098" i="8"/>
  <c r="B5097" i="8"/>
  <c r="H5097" i="8"/>
  <c r="C5099" i="8" l="1"/>
  <c r="B5098" i="8"/>
  <c r="H5098" i="8"/>
  <c r="A5099" i="9"/>
  <c r="C5098" i="9"/>
  <c r="F5098" i="9" s="1"/>
  <c r="B5098" i="9"/>
  <c r="E5097" i="9"/>
  <c r="D5097" i="9"/>
  <c r="A5100" i="9" l="1"/>
  <c r="C5099" i="9"/>
  <c r="F5099" i="9" s="1"/>
  <c r="B5099" i="9"/>
  <c r="E5098" i="9"/>
  <c r="D5098" i="9"/>
  <c r="B5099" i="8"/>
  <c r="C5100" i="8"/>
  <c r="H5099" i="8"/>
  <c r="A5101" i="9" l="1"/>
  <c r="C5100" i="9"/>
  <c r="F5100" i="9" s="1"/>
  <c r="B5100" i="9"/>
  <c r="E5099" i="9"/>
  <c r="B5100" i="8"/>
  <c r="C5101" i="8"/>
  <c r="H5100" i="8"/>
  <c r="D5099" i="9"/>
  <c r="B5101" i="8" l="1"/>
  <c r="C5102" i="8"/>
  <c r="H5101" i="8"/>
  <c r="A5102" i="9"/>
  <c r="C5101" i="9"/>
  <c r="F5101" i="9" s="1"/>
  <c r="B5101" i="9"/>
  <c r="D5100" i="9"/>
  <c r="E5100" i="9"/>
  <c r="A5103" i="9" l="1"/>
  <c r="C5102" i="9"/>
  <c r="F5102" i="9" s="1"/>
  <c r="B5102" i="9"/>
  <c r="E5101" i="9"/>
  <c r="D5101" i="9"/>
  <c r="B5102" i="8"/>
  <c r="C5103" i="8"/>
  <c r="H5102" i="8"/>
  <c r="A5104" i="9" l="1"/>
  <c r="C5103" i="9"/>
  <c r="F5103" i="9" s="1"/>
  <c r="B5103" i="9"/>
  <c r="D5102" i="9"/>
  <c r="B5103" i="8"/>
  <c r="C5104" i="8"/>
  <c r="H5103" i="8"/>
  <c r="E5102" i="9"/>
  <c r="A5105" i="9" l="1"/>
  <c r="C5104" i="9"/>
  <c r="F5104" i="9" s="1"/>
  <c r="B5104" i="9"/>
  <c r="B5104" i="8"/>
  <c r="C5105" i="8"/>
  <c r="H5104" i="8"/>
  <c r="E5103" i="9"/>
  <c r="D5103" i="9"/>
  <c r="A5106" i="9" l="1"/>
  <c r="C5105" i="9"/>
  <c r="F5105" i="9" s="1"/>
  <c r="B5105" i="9"/>
  <c r="D5104" i="9"/>
  <c r="C5106" i="8"/>
  <c r="B5105" i="8"/>
  <c r="H5105" i="8"/>
  <c r="E5104" i="9"/>
  <c r="C5107" i="8" l="1"/>
  <c r="B5106" i="8"/>
  <c r="H5106" i="8"/>
  <c r="A5107" i="9"/>
  <c r="C5106" i="9"/>
  <c r="F5106" i="9" s="1"/>
  <c r="B5106" i="9"/>
  <c r="D5105" i="9"/>
  <c r="E5105" i="9"/>
  <c r="A5108" i="9" l="1"/>
  <c r="C5107" i="9"/>
  <c r="F5107" i="9" s="1"/>
  <c r="B5107" i="9"/>
  <c r="D5106" i="9"/>
  <c r="E5106" i="9"/>
  <c r="C5108" i="8"/>
  <c r="B5107" i="8"/>
  <c r="H5107" i="8"/>
  <c r="C5109" i="8" l="1"/>
  <c r="B5108" i="8"/>
  <c r="H5108" i="8"/>
  <c r="A5109" i="9"/>
  <c r="C5108" i="9"/>
  <c r="F5108" i="9" s="1"/>
  <c r="B5108" i="9"/>
  <c r="E5107" i="9"/>
  <c r="D5107" i="9"/>
  <c r="A5110" i="9" l="1"/>
  <c r="C5109" i="9"/>
  <c r="F5109" i="9" s="1"/>
  <c r="B5109" i="9"/>
  <c r="D5108" i="9"/>
  <c r="E5108" i="9"/>
  <c r="B5109" i="8"/>
  <c r="C5110" i="8"/>
  <c r="H5109" i="8"/>
  <c r="A5111" i="9" l="1"/>
  <c r="C5110" i="9"/>
  <c r="F5110" i="9" s="1"/>
  <c r="B5110" i="9"/>
  <c r="E5109" i="9"/>
  <c r="B5110" i="8"/>
  <c r="C5111" i="8"/>
  <c r="H5110" i="8"/>
  <c r="D5109" i="9"/>
  <c r="B5111" i="8" l="1"/>
  <c r="C5112" i="8"/>
  <c r="H5111" i="8"/>
  <c r="A5112" i="9"/>
  <c r="C5111" i="9"/>
  <c r="F5111" i="9" s="1"/>
  <c r="B5111" i="9"/>
  <c r="E5110" i="9"/>
  <c r="D5110" i="9"/>
  <c r="A5113" i="9" l="1"/>
  <c r="C5112" i="9"/>
  <c r="F5112" i="9" s="1"/>
  <c r="B5112" i="9"/>
  <c r="E5111" i="9"/>
  <c r="D5111" i="9"/>
  <c r="B5112" i="8"/>
  <c r="C5113" i="8"/>
  <c r="H5112" i="8"/>
  <c r="A5114" i="9" l="1"/>
  <c r="C5113" i="9"/>
  <c r="F5113" i="9" s="1"/>
  <c r="B5113" i="9"/>
  <c r="E5112" i="9"/>
  <c r="B5113" i="8"/>
  <c r="C5114" i="8"/>
  <c r="H5113" i="8"/>
  <c r="D5112" i="9"/>
  <c r="B5114" i="8" l="1"/>
  <c r="C5115" i="8"/>
  <c r="H5114" i="8"/>
  <c r="A5115" i="9"/>
  <c r="C5114" i="9"/>
  <c r="F5114" i="9" s="1"/>
  <c r="B5114" i="9"/>
  <c r="E5113" i="9"/>
  <c r="D5113" i="9"/>
  <c r="A5116" i="9" l="1"/>
  <c r="C5115" i="9"/>
  <c r="F5115" i="9" s="1"/>
  <c r="B5115" i="9"/>
  <c r="D5114" i="9"/>
  <c r="E5114" i="9"/>
  <c r="C5116" i="8"/>
  <c r="B5115" i="8"/>
  <c r="H5115" i="8"/>
  <c r="C5117" i="8" l="1"/>
  <c r="B5116" i="8"/>
  <c r="H5116" i="8"/>
  <c r="A5117" i="9"/>
  <c r="C5116" i="9"/>
  <c r="F5116" i="9" s="1"/>
  <c r="B5116" i="9"/>
  <c r="E5115" i="9"/>
  <c r="D5115" i="9"/>
  <c r="A5118" i="9" l="1"/>
  <c r="C5117" i="9"/>
  <c r="F5117" i="9" s="1"/>
  <c r="B5117" i="9"/>
  <c r="E5116" i="9"/>
  <c r="D5116" i="9"/>
  <c r="B5117" i="8"/>
  <c r="C5118" i="8"/>
  <c r="H5117" i="8"/>
  <c r="A5119" i="9" l="1"/>
  <c r="C5118" i="9"/>
  <c r="F5118" i="9" s="1"/>
  <c r="B5118" i="9"/>
  <c r="E5117" i="9"/>
  <c r="B5118" i="8"/>
  <c r="C5119" i="8"/>
  <c r="H5118" i="8"/>
  <c r="D5117" i="9"/>
  <c r="B5119" i="8" l="1"/>
  <c r="C5120" i="8"/>
  <c r="H5119" i="8"/>
  <c r="A5120" i="9"/>
  <c r="C5119" i="9"/>
  <c r="F5119" i="9" s="1"/>
  <c r="B5119" i="9"/>
  <c r="D5118" i="9"/>
  <c r="E5118" i="9"/>
  <c r="A5121" i="9" l="1"/>
  <c r="C5120" i="9"/>
  <c r="F5120" i="9" s="1"/>
  <c r="B5120" i="9"/>
  <c r="E5119" i="9"/>
  <c r="D5119" i="9"/>
  <c r="B5120" i="8"/>
  <c r="C5121" i="8"/>
  <c r="H5120" i="8"/>
  <c r="A5122" i="9" l="1"/>
  <c r="C5121" i="9"/>
  <c r="F5121" i="9" s="1"/>
  <c r="B5121" i="9"/>
  <c r="D5120" i="9"/>
  <c r="B5121" i="8"/>
  <c r="C5122" i="8"/>
  <c r="H5121" i="8"/>
  <c r="E5120" i="9"/>
  <c r="A5123" i="9" l="1"/>
  <c r="C5122" i="9"/>
  <c r="F5122" i="9" s="1"/>
  <c r="B5122" i="9"/>
  <c r="B5122" i="8"/>
  <c r="C5123" i="8"/>
  <c r="H5122" i="8"/>
  <c r="E5121" i="9"/>
  <c r="D5121" i="9"/>
  <c r="B5123" i="8" l="1"/>
  <c r="C5124" i="8"/>
  <c r="H5123" i="8"/>
  <c r="A5124" i="9"/>
  <c r="C5123" i="9"/>
  <c r="F5123" i="9" s="1"/>
  <c r="B5123" i="9"/>
  <c r="D5122" i="9"/>
  <c r="E5122" i="9"/>
  <c r="E5123" i="9" l="1"/>
  <c r="A5125" i="9"/>
  <c r="C5124" i="9"/>
  <c r="F5124" i="9" s="1"/>
  <c r="B5124" i="9"/>
  <c r="D5123" i="9"/>
  <c r="B5124" i="8"/>
  <c r="C5125" i="8"/>
  <c r="H5124" i="8"/>
  <c r="A5126" i="9" l="1"/>
  <c r="C5125" i="9"/>
  <c r="F5125" i="9" s="1"/>
  <c r="B5125" i="9"/>
  <c r="D5124" i="9"/>
  <c r="E5124" i="9"/>
  <c r="B5125" i="8"/>
  <c r="C5126" i="8"/>
  <c r="H5125" i="8"/>
  <c r="A5127" i="9" l="1"/>
  <c r="C5126" i="9"/>
  <c r="F5126" i="9" s="1"/>
  <c r="B5126" i="9"/>
  <c r="E5125" i="9"/>
  <c r="B5126" i="8"/>
  <c r="C5127" i="8"/>
  <c r="H5126" i="8"/>
  <c r="D5125" i="9"/>
  <c r="C5128" i="8" l="1"/>
  <c r="B5127" i="8"/>
  <c r="H5127" i="8"/>
  <c r="A5128" i="9"/>
  <c r="C5127" i="9"/>
  <c r="F5127" i="9" s="1"/>
  <c r="B5127" i="9"/>
  <c r="D5126" i="9"/>
  <c r="E5126" i="9"/>
  <c r="A5129" i="9" l="1"/>
  <c r="C5128" i="9"/>
  <c r="F5128" i="9" s="1"/>
  <c r="B5128" i="9"/>
  <c r="E5127" i="9"/>
  <c r="D5127" i="9"/>
  <c r="C5129" i="8"/>
  <c r="B5128" i="8"/>
  <c r="H5128" i="8"/>
  <c r="B5129" i="8" l="1"/>
  <c r="C5130" i="8"/>
  <c r="H5129" i="8"/>
  <c r="A5130" i="9"/>
  <c r="C5129" i="9"/>
  <c r="F5129" i="9" s="1"/>
  <c r="B5129" i="9"/>
  <c r="E5128" i="9"/>
  <c r="D5128" i="9"/>
  <c r="A5131" i="9" l="1"/>
  <c r="C5130" i="9"/>
  <c r="F5130" i="9" s="1"/>
  <c r="B5130" i="9"/>
  <c r="E5129" i="9"/>
  <c r="D5129" i="9"/>
  <c r="B5130" i="8"/>
  <c r="C5131" i="8"/>
  <c r="H5130" i="8"/>
  <c r="A5132" i="9" l="1"/>
  <c r="C5131" i="9"/>
  <c r="F5131" i="9" s="1"/>
  <c r="B5131" i="9"/>
  <c r="D5130" i="9"/>
  <c r="B5131" i="8"/>
  <c r="C5132" i="8"/>
  <c r="H5131" i="8"/>
  <c r="E5130" i="9"/>
  <c r="A5133" i="9" l="1"/>
  <c r="C5132" i="9"/>
  <c r="F5132" i="9" s="1"/>
  <c r="B5132" i="9"/>
  <c r="B5132" i="8"/>
  <c r="C5133" i="8"/>
  <c r="H5132" i="8"/>
  <c r="E5131" i="9"/>
  <c r="D5131" i="9"/>
  <c r="A5134" i="9" l="1"/>
  <c r="C5133" i="9"/>
  <c r="F5133" i="9" s="1"/>
  <c r="B5133" i="9"/>
  <c r="D5132" i="9"/>
  <c r="B5133" i="8"/>
  <c r="C5134" i="8"/>
  <c r="H5133" i="8"/>
  <c r="E5132" i="9"/>
  <c r="A5135" i="9" l="1"/>
  <c r="C5134" i="9"/>
  <c r="F5134" i="9" s="1"/>
  <c r="B5134" i="9"/>
  <c r="B5134" i="8"/>
  <c r="C5135" i="8"/>
  <c r="H5134" i="8"/>
  <c r="E5133" i="9"/>
  <c r="D5133" i="9"/>
  <c r="A5136" i="9" l="1"/>
  <c r="C5135" i="9"/>
  <c r="F5135" i="9" s="1"/>
  <c r="B5135" i="9"/>
  <c r="D5134" i="9"/>
  <c r="B5135" i="8"/>
  <c r="C5136" i="8"/>
  <c r="H5135" i="8"/>
  <c r="E5134" i="9"/>
  <c r="A5137" i="9" l="1"/>
  <c r="C5136" i="9"/>
  <c r="F5136" i="9" s="1"/>
  <c r="B5136" i="9"/>
  <c r="B5136" i="8"/>
  <c r="C5137" i="8"/>
  <c r="H5136" i="8"/>
  <c r="E5135" i="9"/>
  <c r="D5135" i="9"/>
  <c r="A5138" i="9" l="1"/>
  <c r="C5137" i="9"/>
  <c r="F5137" i="9" s="1"/>
  <c r="B5137" i="9"/>
  <c r="E5136" i="9"/>
  <c r="C5138" i="8"/>
  <c r="B5137" i="8"/>
  <c r="H5137" i="8"/>
  <c r="D5136" i="9"/>
  <c r="C5139" i="8" l="1"/>
  <c r="B5138" i="8"/>
  <c r="H5138" i="8"/>
  <c r="A5139" i="9"/>
  <c r="C5138" i="9"/>
  <c r="F5138" i="9" s="1"/>
  <c r="B5138" i="9"/>
  <c r="E5137" i="9"/>
  <c r="D5137" i="9"/>
  <c r="A5140" i="9" l="1"/>
  <c r="C5139" i="9"/>
  <c r="F5139" i="9" s="1"/>
  <c r="B5139" i="9"/>
  <c r="E5138" i="9"/>
  <c r="D5138" i="9"/>
  <c r="B5139" i="8"/>
  <c r="C5140" i="8"/>
  <c r="H5139" i="8"/>
  <c r="A5141" i="9" l="1"/>
  <c r="C5140" i="9"/>
  <c r="F5140" i="9" s="1"/>
  <c r="B5140" i="9"/>
  <c r="E5139" i="9"/>
  <c r="B5140" i="8"/>
  <c r="C5141" i="8"/>
  <c r="H5140" i="8"/>
  <c r="D5139" i="9"/>
  <c r="C5142" i="8" l="1"/>
  <c r="B5141" i="8"/>
  <c r="H5141" i="8"/>
  <c r="A5142" i="9"/>
  <c r="C5141" i="9"/>
  <c r="F5141" i="9" s="1"/>
  <c r="B5141" i="9"/>
  <c r="D5140" i="9"/>
  <c r="E5140" i="9"/>
  <c r="A5143" i="9" l="1"/>
  <c r="C5142" i="9"/>
  <c r="F5142" i="9" s="1"/>
  <c r="B5142" i="9"/>
  <c r="E5141" i="9"/>
  <c r="D5141" i="9"/>
  <c r="C5143" i="8"/>
  <c r="B5142" i="8"/>
  <c r="H5142" i="8"/>
  <c r="C5144" i="8" l="1"/>
  <c r="B5143" i="8"/>
  <c r="H5143" i="8"/>
  <c r="A5144" i="9"/>
  <c r="C5143" i="9"/>
  <c r="F5143" i="9" s="1"/>
  <c r="B5143" i="9"/>
  <c r="E5142" i="9"/>
  <c r="D5142" i="9"/>
  <c r="A5145" i="9" l="1"/>
  <c r="C5144" i="9"/>
  <c r="F5144" i="9" s="1"/>
  <c r="B5144" i="9"/>
  <c r="E5143" i="9"/>
  <c r="D5143" i="9"/>
  <c r="C5145" i="8"/>
  <c r="B5144" i="8"/>
  <c r="H5144" i="8"/>
  <c r="C5146" i="8" l="1"/>
  <c r="B5145" i="8"/>
  <c r="H5145" i="8"/>
  <c r="A5146" i="9"/>
  <c r="C5145" i="9"/>
  <c r="F5145" i="9" s="1"/>
  <c r="B5145" i="9"/>
  <c r="E5144" i="9"/>
  <c r="D5144" i="9"/>
  <c r="A5147" i="9" l="1"/>
  <c r="C5146" i="9"/>
  <c r="F5146" i="9" s="1"/>
  <c r="B5146" i="9"/>
  <c r="E5145" i="9"/>
  <c r="D5145" i="9"/>
  <c r="C5147" i="8"/>
  <c r="B5146" i="8"/>
  <c r="H5146" i="8"/>
  <c r="C5148" i="8" l="1"/>
  <c r="B5147" i="8"/>
  <c r="H5147" i="8"/>
  <c r="A5148" i="9"/>
  <c r="C5147" i="9"/>
  <c r="F5147" i="9" s="1"/>
  <c r="B5147" i="9"/>
  <c r="E5146" i="9"/>
  <c r="D5146" i="9"/>
  <c r="A5149" i="9" l="1"/>
  <c r="C5148" i="9"/>
  <c r="F5148" i="9" s="1"/>
  <c r="B5148" i="9"/>
  <c r="E5147" i="9"/>
  <c r="D5147" i="9"/>
  <c r="C5149" i="8"/>
  <c r="B5148" i="8"/>
  <c r="H5148" i="8"/>
  <c r="C5150" i="8" l="1"/>
  <c r="B5149" i="8"/>
  <c r="H5149" i="8"/>
  <c r="A5150" i="9"/>
  <c r="C5149" i="9"/>
  <c r="F5149" i="9" s="1"/>
  <c r="B5149" i="9"/>
  <c r="E5148" i="9"/>
  <c r="D5148" i="9"/>
  <c r="A5151" i="9" l="1"/>
  <c r="C5150" i="9"/>
  <c r="F5150" i="9" s="1"/>
  <c r="B5150" i="9"/>
  <c r="E5149" i="9"/>
  <c r="D5149" i="9"/>
  <c r="C5151" i="8"/>
  <c r="B5150" i="8"/>
  <c r="H5150" i="8"/>
  <c r="C5152" i="8" l="1"/>
  <c r="B5151" i="8"/>
  <c r="H5151" i="8"/>
  <c r="A5152" i="9"/>
  <c r="C5151" i="9"/>
  <c r="F5151" i="9" s="1"/>
  <c r="B5151" i="9"/>
  <c r="E5150" i="9"/>
  <c r="D5150" i="9"/>
  <c r="A5153" i="9" l="1"/>
  <c r="C5152" i="9"/>
  <c r="F5152" i="9" s="1"/>
  <c r="B5152" i="9"/>
  <c r="E5151" i="9"/>
  <c r="D5151" i="9"/>
  <c r="C5153" i="8"/>
  <c r="B5152" i="8"/>
  <c r="H5152" i="8"/>
  <c r="C5154" i="8" l="1"/>
  <c r="B5153" i="8"/>
  <c r="H5153" i="8"/>
  <c r="A5154" i="9"/>
  <c r="C5153" i="9"/>
  <c r="F5153" i="9" s="1"/>
  <c r="B5153" i="9"/>
  <c r="E5152" i="9"/>
  <c r="D5152" i="9"/>
  <c r="A5155" i="9" l="1"/>
  <c r="C5154" i="9"/>
  <c r="F5154" i="9" s="1"/>
  <c r="B5154" i="9"/>
  <c r="E5153" i="9"/>
  <c r="D5153" i="9"/>
  <c r="C5155" i="8"/>
  <c r="B5154" i="8"/>
  <c r="H5154" i="8"/>
  <c r="C5156" i="8" l="1"/>
  <c r="B5155" i="8"/>
  <c r="H5155" i="8"/>
  <c r="A5156" i="9"/>
  <c r="C5155" i="9"/>
  <c r="F5155" i="9" s="1"/>
  <c r="B5155" i="9"/>
  <c r="E5154" i="9"/>
  <c r="D5154" i="9"/>
  <c r="A5157" i="9" l="1"/>
  <c r="C5156" i="9"/>
  <c r="F5156" i="9" s="1"/>
  <c r="B5156" i="9"/>
  <c r="E5155" i="9"/>
  <c r="D5155" i="9"/>
  <c r="C5157" i="8"/>
  <c r="B5156" i="8"/>
  <c r="H5156" i="8"/>
  <c r="C5158" i="8" l="1"/>
  <c r="B5157" i="8"/>
  <c r="H5157" i="8"/>
  <c r="A5158" i="9"/>
  <c r="C5157" i="9"/>
  <c r="F5157" i="9" s="1"/>
  <c r="B5157" i="9"/>
  <c r="E5156" i="9"/>
  <c r="D5156" i="9"/>
  <c r="A5159" i="9" l="1"/>
  <c r="C5158" i="9"/>
  <c r="F5158" i="9" s="1"/>
  <c r="B5158" i="9"/>
  <c r="E5157" i="9"/>
  <c r="D5157" i="9"/>
  <c r="C5159" i="8"/>
  <c r="B5158" i="8"/>
  <c r="H5158" i="8"/>
  <c r="C5160" i="8" l="1"/>
  <c r="B5159" i="8"/>
  <c r="H5159" i="8"/>
  <c r="A5160" i="9"/>
  <c r="C5159" i="9"/>
  <c r="F5159" i="9" s="1"/>
  <c r="B5159" i="9"/>
  <c r="E5158" i="9"/>
  <c r="D5158" i="9"/>
  <c r="A5161" i="9" l="1"/>
  <c r="C5160" i="9"/>
  <c r="F5160" i="9" s="1"/>
  <c r="B5160" i="9"/>
  <c r="E5159" i="9"/>
  <c r="D5159" i="9"/>
  <c r="C5161" i="8"/>
  <c r="B5160" i="8"/>
  <c r="H5160" i="8"/>
  <c r="B5161" i="8" l="1"/>
  <c r="C5162" i="8"/>
  <c r="H5161" i="8"/>
  <c r="A5162" i="9"/>
  <c r="C5161" i="9"/>
  <c r="F5161" i="9" s="1"/>
  <c r="B5161" i="9"/>
  <c r="E5160" i="9"/>
  <c r="D5160" i="9"/>
  <c r="A5163" i="9" l="1"/>
  <c r="C5162" i="9"/>
  <c r="F5162" i="9" s="1"/>
  <c r="B5162" i="9"/>
  <c r="E5161" i="9"/>
  <c r="D5161" i="9"/>
  <c r="B5162" i="8"/>
  <c r="C5163" i="8"/>
  <c r="H5162" i="8"/>
  <c r="A5164" i="9" l="1"/>
  <c r="C5163" i="9"/>
  <c r="F5163" i="9" s="1"/>
  <c r="B5163" i="9"/>
  <c r="E5162" i="9"/>
  <c r="C5164" i="8"/>
  <c r="B5163" i="8"/>
  <c r="H5163" i="8"/>
  <c r="D5162" i="9"/>
  <c r="C5165" i="8" l="1"/>
  <c r="B5164" i="8"/>
  <c r="H5164" i="8"/>
  <c r="A5165" i="9"/>
  <c r="C5164" i="9"/>
  <c r="F5164" i="9" s="1"/>
  <c r="B5164" i="9"/>
  <c r="E5163" i="9"/>
  <c r="D5163" i="9"/>
  <c r="A5166" i="9" l="1"/>
  <c r="C5165" i="9"/>
  <c r="F5165" i="9" s="1"/>
  <c r="B5165" i="9"/>
  <c r="E5164" i="9"/>
  <c r="D5164" i="9"/>
  <c r="C5166" i="8"/>
  <c r="B5165" i="8"/>
  <c r="H5165" i="8"/>
  <c r="C5167" i="8" l="1"/>
  <c r="B5166" i="8"/>
  <c r="H5166" i="8"/>
  <c r="A5167" i="9"/>
  <c r="C5166" i="9"/>
  <c r="F5166" i="9" s="1"/>
  <c r="B5166" i="9"/>
  <c r="E5165" i="9"/>
  <c r="D5165" i="9"/>
  <c r="A5168" i="9" l="1"/>
  <c r="C5167" i="9"/>
  <c r="F5167" i="9" s="1"/>
  <c r="B5167" i="9"/>
  <c r="E5166" i="9"/>
  <c r="D5166" i="9"/>
  <c r="C5168" i="8"/>
  <c r="B5167" i="8"/>
  <c r="H5167" i="8"/>
  <c r="C5169" i="8" l="1"/>
  <c r="B5168" i="8"/>
  <c r="H5168" i="8"/>
  <c r="A5169" i="9"/>
  <c r="C5168" i="9"/>
  <c r="F5168" i="9" s="1"/>
  <c r="B5168" i="9"/>
  <c r="E5167" i="9"/>
  <c r="D5167" i="9"/>
  <c r="A5170" i="9" l="1"/>
  <c r="C5169" i="9"/>
  <c r="F5169" i="9" s="1"/>
  <c r="B5169" i="9"/>
  <c r="E5168" i="9"/>
  <c r="D5168" i="9"/>
  <c r="C5170" i="8"/>
  <c r="B5169" i="8"/>
  <c r="H5169" i="8"/>
  <c r="C5171" i="8" l="1"/>
  <c r="B5170" i="8"/>
  <c r="H5170" i="8"/>
  <c r="A5171" i="9"/>
  <c r="C5170" i="9"/>
  <c r="F5170" i="9" s="1"/>
  <c r="B5170" i="9"/>
  <c r="E5169" i="9"/>
  <c r="D5169" i="9"/>
  <c r="A5172" i="9" l="1"/>
  <c r="C5171" i="9"/>
  <c r="F5171" i="9" s="1"/>
  <c r="B5171" i="9"/>
  <c r="E5170" i="9"/>
  <c r="D5170" i="9"/>
  <c r="C5172" i="8"/>
  <c r="B5171" i="8"/>
  <c r="H5171" i="8"/>
  <c r="C5173" i="8" l="1"/>
  <c r="B5172" i="8"/>
  <c r="H5172" i="8"/>
  <c r="A5173" i="9"/>
  <c r="C5172" i="9"/>
  <c r="F5172" i="9" s="1"/>
  <c r="B5172" i="9"/>
  <c r="E5171" i="9"/>
  <c r="D5171" i="9"/>
  <c r="A5174" i="9" l="1"/>
  <c r="C5173" i="9"/>
  <c r="F5173" i="9" s="1"/>
  <c r="B5173" i="9"/>
  <c r="E5172" i="9"/>
  <c r="D5172" i="9"/>
  <c r="C5174" i="8"/>
  <c r="B5173" i="8"/>
  <c r="H5173" i="8"/>
  <c r="C5175" i="8" l="1"/>
  <c r="B5174" i="8"/>
  <c r="H5174" i="8"/>
  <c r="A5175" i="9"/>
  <c r="C5174" i="9"/>
  <c r="F5174" i="9" s="1"/>
  <c r="B5174" i="9"/>
  <c r="E5173" i="9"/>
  <c r="D5173" i="9"/>
  <c r="A5176" i="9" l="1"/>
  <c r="C5175" i="9"/>
  <c r="F5175" i="9" s="1"/>
  <c r="B5175" i="9"/>
  <c r="E5174" i="9"/>
  <c r="D5174" i="9"/>
  <c r="C5176" i="8"/>
  <c r="B5175" i="8"/>
  <c r="H5175" i="8"/>
  <c r="C5177" i="8" l="1"/>
  <c r="B5176" i="8"/>
  <c r="H5176" i="8"/>
  <c r="A5177" i="9"/>
  <c r="C5176" i="9"/>
  <c r="F5176" i="9" s="1"/>
  <c r="B5176" i="9"/>
  <c r="E5175" i="9"/>
  <c r="D5175" i="9"/>
  <c r="A5178" i="9" l="1"/>
  <c r="C5177" i="9"/>
  <c r="F5177" i="9" s="1"/>
  <c r="B5177" i="9"/>
  <c r="E5176" i="9"/>
  <c r="D5176" i="9"/>
  <c r="C5178" i="8"/>
  <c r="B5177" i="8"/>
  <c r="H5177" i="8"/>
  <c r="C5179" i="8" l="1"/>
  <c r="B5178" i="8"/>
  <c r="H5178" i="8"/>
  <c r="A5179" i="9"/>
  <c r="C5178" i="9"/>
  <c r="F5178" i="9" s="1"/>
  <c r="B5178" i="9"/>
  <c r="E5177" i="9"/>
  <c r="D5177" i="9"/>
  <c r="A5180" i="9" l="1"/>
  <c r="C5179" i="9"/>
  <c r="F5179" i="9" s="1"/>
  <c r="B5179" i="9"/>
  <c r="E5178" i="9"/>
  <c r="D5178" i="9"/>
  <c r="B5179" i="8"/>
  <c r="C5180" i="8"/>
  <c r="H5179" i="8"/>
  <c r="A5181" i="9" l="1"/>
  <c r="C5180" i="9"/>
  <c r="F5180" i="9" s="1"/>
  <c r="B5180" i="9"/>
  <c r="E5179" i="9"/>
  <c r="B5180" i="8"/>
  <c r="C5181" i="8"/>
  <c r="H5180" i="8"/>
  <c r="D5179" i="9"/>
  <c r="B5181" i="8" l="1"/>
  <c r="C5182" i="8"/>
  <c r="H5181" i="8"/>
  <c r="A5182" i="9"/>
  <c r="C5181" i="9"/>
  <c r="F5181" i="9" s="1"/>
  <c r="B5181" i="9"/>
  <c r="D5180" i="9"/>
  <c r="E5180" i="9"/>
  <c r="A5183" i="9" l="1"/>
  <c r="C5182" i="9"/>
  <c r="F5182" i="9" s="1"/>
  <c r="B5182" i="9"/>
  <c r="E5181" i="9"/>
  <c r="D5181" i="9"/>
  <c r="B5182" i="8"/>
  <c r="C5183" i="8"/>
  <c r="H5182" i="8"/>
  <c r="A5184" i="9" l="1"/>
  <c r="C5183" i="9"/>
  <c r="F5183" i="9" s="1"/>
  <c r="B5183" i="9"/>
  <c r="D5182" i="9"/>
  <c r="B5183" i="8"/>
  <c r="C5184" i="8"/>
  <c r="H5183" i="8"/>
  <c r="E5182" i="9"/>
  <c r="B5184" i="8" l="1"/>
  <c r="C5185" i="8"/>
  <c r="H5184" i="8"/>
  <c r="A5185" i="9"/>
  <c r="C5184" i="9"/>
  <c r="F5184" i="9" s="1"/>
  <c r="B5184" i="9"/>
  <c r="E5183" i="9"/>
  <c r="D5183" i="9"/>
  <c r="A5186" i="9" l="1"/>
  <c r="C5185" i="9"/>
  <c r="F5185" i="9" s="1"/>
  <c r="B5185" i="9"/>
  <c r="D5184" i="9"/>
  <c r="E5184" i="9"/>
  <c r="C5186" i="8"/>
  <c r="B5185" i="8"/>
  <c r="H5185" i="8"/>
  <c r="C5187" i="8" l="1"/>
  <c r="B5186" i="8"/>
  <c r="H5186" i="8"/>
  <c r="A5187" i="9"/>
  <c r="C5186" i="9"/>
  <c r="F5186" i="9" s="1"/>
  <c r="B5186" i="9"/>
  <c r="E5185" i="9"/>
  <c r="D5185" i="9"/>
  <c r="A5188" i="9" l="1"/>
  <c r="C5187" i="9"/>
  <c r="F5187" i="9" s="1"/>
  <c r="B5187" i="9"/>
  <c r="E5186" i="9"/>
  <c r="D5186" i="9"/>
  <c r="B5187" i="8"/>
  <c r="C5188" i="8"/>
  <c r="H5187" i="8"/>
  <c r="A5189" i="9" l="1"/>
  <c r="C5188" i="9"/>
  <c r="F5188" i="9" s="1"/>
  <c r="B5188" i="9"/>
  <c r="E5187" i="9"/>
  <c r="B5188" i="8"/>
  <c r="C5189" i="8"/>
  <c r="H5188" i="8"/>
  <c r="D5187" i="9"/>
  <c r="B5189" i="8" l="1"/>
  <c r="C5190" i="8"/>
  <c r="H5189" i="8"/>
  <c r="A5190" i="9"/>
  <c r="C5189" i="9"/>
  <c r="F5189" i="9" s="1"/>
  <c r="B5189" i="9"/>
  <c r="D5188" i="9"/>
  <c r="E5188" i="9"/>
  <c r="E5189" i="9" l="1"/>
  <c r="A5191" i="9"/>
  <c r="C5190" i="9"/>
  <c r="F5190" i="9" s="1"/>
  <c r="B5190" i="9"/>
  <c r="D5189" i="9"/>
  <c r="B5190" i="8"/>
  <c r="C5191" i="8"/>
  <c r="H5190" i="8"/>
  <c r="A5192" i="9" l="1"/>
  <c r="C5191" i="9"/>
  <c r="F5191" i="9" s="1"/>
  <c r="B5191" i="9"/>
  <c r="D5190" i="9"/>
  <c r="E5190" i="9"/>
  <c r="B5191" i="8"/>
  <c r="C5192" i="8"/>
  <c r="H5191" i="8"/>
  <c r="A5193" i="9" l="1"/>
  <c r="C5192" i="9"/>
  <c r="F5192" i="9" s="1"/>
  <c r="B5192" i="9"/>
  <c r="E5191" i="9"/>
  <c r="B5192" i="8"/>
  <c r="C5193" i="8"/>
  <c r="H5192" i="8"/>
  <c r="D5191" i="9"/>
  <c r="B5193" i="8" l="1"/>
  <c r="C5194" i="8"/>
  <c r="H5193" i="8"/>
  <c r="A5194" i="9"/>
  <c r="C5193" i="9"/>
  <c r="F5193" i="9" s="1"/>
  <c r="B5193" i="9"/>
  <c r="D5192" i="9"/>
  <c r="E5192" i="9"/>
  <c r="A5195" i="9" l="1"/>
  <c r="C5194" i="9"/>
  <c r="F5194" i="9" s="1"/>
  <c r="B5194" i="9"/>
  <c r="E5193" i="9"/>
  <c r="D5193" i="9"/>
  <c r="B5194" i="8"/>
  <c r="C5195" i="8"/>
  <c r="H5194" i="8"/>
  <c r="D5194" i="9" l="1"/>
  <c r="A5196" i="9"/>
  <c r="C5195" i="9"/>
  <c r="F5195" i="9" s="1"/>
  <c r="B5195" i="9"/>
  <c r="B5195" i="8"/>
  <c r="C5196" i="8"/>
  <c r="H5195" i="8"/>
  <c r="E5194" i="9"/>
  <c r="B5196" i="8" l="1"/>
  <c r="C5197" i="8"/>
  <c r="H5196" i="8"/>
  <c r="A5197" i="9"/>
  <c r="C5196" i="9"/>
  <c r="F5196" i="9" s="1"/>
  <c r="B5196" i="9"/>
  <c r="E5195" i="9"/>
  <c r="D5195" i="9"/>
  <c r="A5198" i="9" l="1"/>
  <c r="C5197" i="9"/>
  <c r="F5197" i="9" s="1"/>
  <c r="B5197" i="9"/>
  <c r="D5196" i="9"/>
  <c r="E5196" i="9"/>
  <c r="B5197" i="8"/>
  <c r="C5198" i="8"/>
  <c r="H5197" i="8"/>
  <c r="E5197" i="9" l="1"/>
  <c r="A5199" i="9"/>
  <c r="C5198" i="9"/>
  <c r="F5198" i="9" s="1"/>
  <c r="B5198" i="9"/>
  <c r="B5198" i="8"/>
  <c r="C5199" i="8"/>
  <c r="H5198" i="8"/>
  <c r="D5197" i="9"/>
  <c r="B5199" i="8" l="1"/>
  <c r="C5200" i="8"/>
  <c r="H5199" i="8"/>
  <c r="A5200" i="9"/>
  <c r="C5199" i="9"/>
  <c r="F5199" i="9" s="1"/>
  <c r="B5199" i="9"/>
  <c r="D5198" i="9"/>
  <c r="E5198" i="9"/>
  <c r="A5201" i="9" l="1"/>
  <c r="C5200" i="9"/>
  <c r="F5200" i="9" s="1"/>
  <c r="B5200" i="9"/>
  <c r="E5199" i="9"/>
  <c r="D5199" i="9"/>
  <c r="B5200" i="8"/>
  <c r="C5201" i="8"/>
  <c r="H5200" i="8"/>
  <c r="D5200" i="9" l="1"/>
  <c r="A5202" i="9"/>
  <c r="C5201" i="9"/>
  <c r="F5201" i="9" s="1"/>
  <c r="B5201" i="9"/>
  <c r="B5201" i="8"/>
  <c r="C5202" i="8"/>
  <c r="H5201" i="8"/>
  <c r="E5200" i="9"/>
  <c r="B5202" i="8" l="1"/>
  <c r="C5203" i="8"/>
  <c r="H5202" i="8"/>
  <c r="A5203" i="9"/>
  <c r="C5202" i="9"/>
  <c r="F5202" i="9" s="1"/>
  <c r="B5202" i="9"/>
  <c r="E5201" i="9"/>
  <c r="D5201" i="9"/>
  <c r="A5204" i="9" l="1"/>
  <c r="C5203" i="9"/>
  <c r="F5203" i="9" s="1"/>
  <c r="B5203" i="9"/>
  <c r="D5202" i="9"/>
  <c r="E5202" i="9"/>
  <c r="C5204" i="8"/>
  <c r="B5203" i="8"/>
  <c r="H5203" i="8"/>
  <c r="A5205" i="9" l="1"/>
  <c r="C5204" i="9"/>
  <c r="F5204" i="9" s="1"/>
  <c r="B5204" i="9"/>
  <c r="E5203" i="9"/>
  <c r="C5205" i="8"/>
  <c r="B5204" i="8"/>
  <c r="H5204" i="8"/>
  <c r="D5203" i="9"/>
  <c r="B5205" i="8" l="1"/>
  <c r="C5206" i="8"/>
  <c r="H5205" i="8"/>
  <c r="A5206" i="9"/>
  <c r="C5205" i="9"/>
  <c r="F5205" i="9" s="1"/>
  <c r="B5205" i="9"/>
  <c r="E5204" i="9"/>
  <c r="D5204" i="9"/>
  <c r="A5207" i="9" l="1"/>
  <c r="C5206" i="9"/>
  <c r="F5206" i="9" s="1"/>
  <c r="B5206" i="9"/>
  <c r="E5205" i="9"/>
  <c r="D5205" i="9"/>
  <c r="B5206" i="8"/>
  <c r="C5207" i="8"/>
  <c r="H5206" i="8"/>
  <c r="D5206" i="9" l="1"/>
  <c r="A5208" i="9"/>
  <c r="C5207" i="9"/>
  <c r="F5207" i="9" s="1"/>
  <c r="B5207" i="9"/>
  <c r="B5207" i="8"/>
  <c r="C5208" i="8"/>
  <c r="H5207" i="8"/>
  <c r="E5206" i="9"/>
  <c r="B5208" i="8" l="1"/>
  <c r="C5209" i="8"/>
  <c r="H5208" i="8"/>
  <c r="A5209" i="9"/>
  <c r="C5208" i="9"/>
  <c r="F5208" i="9" s="1"/>
  <c r="B5208" i="9"/>
  <c r="E5207" i="9"/>
  <c r="D5207" i="9"/>
  <c r="A5210" i="9" l="1"/>
  <c r="C5209" i="9"/>
  <c r="F5209" i="9" s="1"/>
  <c r="B5209" i="9"/>
  <c r="D5208" i="9"/>
  <c r="E5208" i="9"/>
  <c r="B5209" i="8"/>
  <c r="C5210" i="8"/>
  <c r="H5209" i="8"/>
  <c r="E5209" i="9" l="1"/>
  <c r="A5211" i="9"/>
  <c r="C5210" i="9"/>
  <c r="F5210" i="9" s="1"/>
  <c r="B5210" i="9"/>
  <c r="B5210" i="8"/>
  <c r="C5211" i="8"/>
  <c r="H5210" i="8"/>
  <c r="D5209" i="9"/>
  <c r="B5211" i="8" l="1"/>
  <c r="C5212" i="8"/>
  <c r="H5211" i="8"/>
  <c r="A5212" i="9"/>
  <c r="C5211" i="9"/>
  <c r="F5211" i="9" s="1"/>
  <c r="B5211" i="9"/>
  <c r="D5210" i="9"/>
  <c r="E5210" i="9"/>
  <c r="A5213" i="9" l="1"/>
  <c r="C5212" i="9"/>
  <c r="F5212" i="9" s="1"/>
  <c r="B5212" i="9"/>
  <c r="E5211" i="9"/>
  <c r="D5211" i="9"/>
  <c r="B5212" i="8"/>
  <c r="C5213" i="8"/>
  <c r="H5212" i="8"/>
  <c r="D5212" i="9" l="1"/>
  <c r="A5214" i="9"/>
  <c r="C5213" i="9"/>
  <c r="F5213" i="9" s="1"/>
  <c r="B5213" i="9"/>
  <c r="B5213" i="8"/>
  <c r="C5214" i="8"/>
  <c r="H5213" i="8"/>
  <c r="E5212" i="9"/>
  <c r="B5214" i="8" l="1"/>
  <c r="C5215" i="8"/>
  <c r="H5214" i="8"/>
  <c r="A5215" i="9"/>
  <c r="C5214" i="9"/>
  <c r="F5214" i="9" s="1"/>
  <c r="B5214" i="9"/>
  <c r="E5213" i="9"/>
  <c r="D5213" i="9"/>
  <c r="A5216" i="9" l="1"/>
  <c r="C5215" i="9"/>
  <c r="F5215" i="9" s="1"/>
  <c r="B5215" i="9"/>
  <c r="D5214" i="9"/>
  <c r="E5214" i="9"/>
  <c r="B5215" i="8"/>
  <c r="C5216" i="8"/>
  <c r="H5215" i="8"/>
  <c r="E5215" i="9" l="1"/>
  <c r="A5217" i="9"/>
  <c r="C5216" i="9"/>
  <c r="F5216" i="9" s="1"/>
  <c r="B5216" i="9"/>
  <c r="B5216" i="8"/>
  <c r="C5217" i="8"/>
  <c r="H5216" i="8"/>
  <c r="D5215" i="9"/>
  <c r="B5217" i="8" l="1"/>
  <c r="C5218" i="8"/>
  <c r="H5217" i="8"/>
  <c r="A5218" i="9"/>
  <c r="C5217" i="9"/>
  <c r="F5217" i="9" s="1"/>
  <c r="B5217" i="9"/>
  <c r="D5216" i="9"/>
  <c r="E5216" i="9"/>
  <c r="A5219" i="9" l="1"/>
  <c r="C5218" i="9"/>
  <c r="F5218" i="9" s="1"/>
  <c r="B5218" i="9"/>
  <c r="E5217" i="9"/>
  <c r="D5217" i="9"/>
  <c r="B5218" i="8"/>
  <c r="C5219" i="8"/>
  <c r="H5218" i="8"/>
  <c r="D5218" i="9" l="1"/>
  <c r="A5220" i="9"/>
  <c r="C5219" i="9"/>
  <c r="F5219" i="9" s="1"/>
  <c r="B5219" i="9"/>
  <c r="B5219" i="8"/>
  <c r="C5220" i="8"/>
  <c r="H5219" i="8"/>
  <c r="E5218" i="9"/>
  <c r="B5220" i="8" l="1"/>
  <c r="C5221" i="8"/>
  <c r="H5220" i="8"/>
  <c r="A5221" i="9"/>
  <c r="C5220" i="9"/>
  <c r="F5220" i="9" s="1"/>
  <c r="B5220" i="9"/>
  <c r="E5219" i="9"/>
  <c r="D5219" i="9"/>
  <c r="A5222" i="9" l="1"/>
  <c r="C5221" i="9"/>
  <c r="F5221" i="9" s="1"/>
  <c r="B5221" i="9"/>
  <c r="D5220" i="9"/>
  <c r="E5220" i="9"/>
  <c r="C5222" i="8"/>
  <c r="B5221" i="8"/>
  <c r="H5221" i="8"/>
  <c r="A5223" i="9" l="1"/>
  <c r="C5222" i="9"/>
  <c r="F5222" i="9" s="1"/>
  <c r="B5222" i="9"/>
  <c r="E5221" i="9"/>
  <c r="C5223" i="8"/>
  <c r="B5222" i="8"/>
  <c r="H5222" i="8"/>
  <c r="D5221" i="9"/>
  <c r="B5223" i="8" l="1"/>
  <c r="C5224" i="8"/>
  <c r="H5223" i="8"/>
  <c r="A5224" i="9"/>
  <c r="C5223" i="9"/>
  <c r="F5223" i="9" s="1"/>
  <c r="B5223" i="9"/>
  <c r="E5222" i="9"/>
  <c r="D5222" i="9"/>
  <c r="A5225" i="9" l="1"/>
  <c r="C5224" i="9"/>
  <c r="F5224" i="9" s="1"/>
  <c r="B5224" i="9"/>
  <c r="E5223" i="9"/>
  <c r="D5223" i="9"/>
  <c r="B5224" i="8"/>
  <c r="C5225" i="8"/>
  <c r="H5224" i="8"/>
  <c r="A5226" i="9" l="1"/>
  <c r="C5225" i="9"/>
  <c r="F5225" i="9" s="1"/>
  <c r="B5225" i="9"/>
  <c r="D5224" i="9"/>
  <c r="C5226" i="8"/>
  <c r="B5225" i="8"/>
  <c r="H5225" i="8"/>
  <c r="E5224" i="9"/>
  <c r="C5227" i="8" l="1"/>
  <c r="B5226" i="8"/>
  <c r="H5226" i="8"/>
  <c r="A5227" i="9"/>
  <c r="C5226" i="9"/>
  <c r="F5226" i="9" s="1"/>
  <c r="B5226" i="9"/>
  <c r="E5225" i="9"/>
  <c r="D5225" i="9"/>
  <c r="A5228" i="9" l="1"/>
  <c r="C5227" i="9"/>
  <c r="F5227" i="9" s="1"/>
  <c r="B5227" i="9"/>
  <c r="E5226" i="9"/>
  <c r="D5226" i="9"/>
  <c r="B5227" i="8"/>
  <c r="C5228" i="8"/>
  <c r="H5227" i="8"/>
  <c r="A5229" i="9" l="1"/>
  <c r="C5228" i="9"/>
  <c r="F5228" i="9" s="1"/>
  <c r="B5228" i="9"/>
  <c r="E5227" i="9"/>
  <c r="B5228" i="8"/>
  <c r="C5229" i="8"/>
  <c r="H5228" i="8"/>
  <c r="D5227" i="9"/>
  <c r="A5230" i="9" l="1"/>
  <c r="C5229" i="9"/>
  <c r="F5229" i="9" s="1"/>
  <c r="B5229" i="9"/>
  <c r="D5228" i="9"/>
  <c r="B5229" i="8"/>
  <c r="C5230" i="8"/>
  <c r="H5229" i="8"/>
  <c r="E5228" i="9"/>
  <c r="B5230" i="8" l="1"/>
  <c r="C5231" i="8"/>
  <c r="H5230" i="8"/>
  <c r="A5231" i="9"/>
  <c r="C5230" i="9"/>
  <c r="F5230" i="9" s="1"/>
  <c r="B5230" i="9"/>
  <c r="E5229" i="9"/>
  <c r="D5229" i="9"/>
  <c r="A5232" i="9" l="1"/>
  <c r="C5231" i="9"/>
  <c r="F5231" i="9" s="1"/>
  <c r="B5231" i="9"/>
  <c r="D5230" i="9"/>
  <c r="E5230" i="9"/>
  <c r="B5231" i="8"/>
  <c r="C5232" i="8"/>
  <c r="H5231" i="8"/>
  <c r="A5233" i="9" l="1"/>
  <c r="C5232" i="9"/>
  <c r="F5232" i="9" s="1"/>
  <c r="B5232" i="9"/>
  <c r="E5231" i="9"/>
  <c r="B5232" i="8"/>
  <c r="C5233" i="8"/>
  <c r="H5232" i="8"/>
  <c r="D5231" i="9"/>
  <c r="B5233" i="8" l="1"/>
  <c r="C5234" i="8"/>
  <c r="H5233" i="8"/>
  <c r="A5234" i="9"/>
  <c r="C5233" i="9"/>
  <c r="F5233" i="9" s="1"/>
  <c r="B5233" i="9"/>
  <c r="D5232" i="9"/>
  <c r="E5232" i="9"/>
  <c r="A5235" i="9" l="1"/>
  <c r="C5234" i="9"/>
  <c r="F5234" i="9" s="1"/>
  <c r="B5234" i="9"/>
  <c r="E5233" i="9"/>
  <c r="D5233" i="9"/>
  <c r="B5234" i="8"/>
  <c r="C5235" i="8"/>
  <c r="H5234" i="8"/>
  <c r="A5236" i="9" l="1"/>
  <c r="C5235" i="9"/>
  <c r="F5235" i="9" s="1"/>
  <c r="B5235" i="9"/>
  <c r="D5234" i="9"/>
  <c r="B5235" i="8"/>
  <c r="C5236" i="8"/>
  <c r="H5235" i="8"/>
  <c r="E5234" i="9"/>
  <c r="A5237" i="9" l="1"/>
  <c r="C5236" i="9"/>
  <c r="F5236" i="9" s="1"/>
  <c r="B5236" i="9"/>
  <c r="B5236" i="8"/>
  <c r="C5237" i="8"/>
  <c r="H5236" i="8"/>
  <c r="E5235" i="9"/>
  <c r="D5235" i="9"/>
  <c r="A5238" i="9" l="1"/>
  <c r="C5237" i="9"/>
  <c r="F5237" i="9" s="1"/>
  <c r="B5237" i="9"/>
  <c r="D5236" i="9"/>
  <c r="B5237" i="8"/>
  <c r="C5238" i="8"/>
  <c r="H5237" i="8"/>
  <c r="E5236" i="9"/>
  <c r="A5239" i="9" l="1"/>
  <c r="C5238" i="9"/>
  <c r="F5238" i="9" s="1"/>
  <c r="B5238" i="9"/>
  <c r="E5237" i="9"/>
  <c r="B5238" i="8"/>
  <c r="C5239" i="8"/>
  <c r="H5238" i="8"/>
  <c r="D5237" i="9"/>
  <c r="B5239" i="8" l="1"/>
  <c r="C5240" i="8"/>
  <c r="H5239" i="8"/>
  <c r="A5240" i="9"/>
  <c r="C5239" i="9"/>
  <c r="F5239" i="9" s="1"/>
  <c r="B5239" i="9"/>
  <c r="D5238" i="9"/>
  <c r="E5238" i="9"/>
  <c r="A5241" i="9" l="1"/>
  <c r="C5240" i="9"/>
  <c r="F5240" i="9" s="1"/>
  <c r="B5240" i="9"/>
  <c r="E5239" i="9"/>
  <c r="D5239" i="9"/>
  <c r="B5240" i="8"/>
  <c r="C5241" i="8"/>
  <c r="H5240" i="8"/>
  <c r="A5242" i="9" l="1"/>
  <c r="C5241" i="9"/>
  <c r="F5241" i="9" s="1"/>
  <c r="B5241" i="9"/>
  <c r="D5240" i="9"/>
  <c r="B5241" i="8"/>
  <c r="C5242" i="8"/>
  <c r="H5241" i="8"/>
  <c r="E5240" i="9"/>
  <c r="B5242" i="8" l="1"/>
  <c r="C5243" i="8"/>
  <c r="H5242" i="8"/>
  <c r="A5243" i="9"/>
  <c r="C5242" i="9"/>
  <c r="F5242" i="9" s="1"/>
  <c r="B5242" i="9"/>
  <c r="E5241" i="9"/>
  <c r="D5241" i="9"/>
  <c r="A5244" i="9" l="1"/>
  <c r="C5243" i="9"/>
  <c r="F5243" i="9" s="1"/>
  <c r="B5243" i="9"/>
  <c r="D5242" i="9"/>
  <c r="E5242" i="9"/>
  <c r="B5243" i="8"/>
  <c r="C5244" i="8"/>
  <c r="H5243" i="8"/>
  <c r="A5245" i="9" l="1"/>
  <c r="C5244" i="9"/>
  <c r="F5244" i="9" s="1"/>
  <c r="B5244" i="9"/>
  <c r="E5243" i="9"/>
  <c r="B5244" i="8"/>
  <c r="C5245" i="8"/>
  <c r="H5244" i="8"/>
  <c r="D5243" i="9"/>
  <c r="B5245" i="8" l="1"/>
  <c r="C5246" i="8"/>
  <c r="H5245" i="8"/>
  <c r="A5246" i="9"/>
  <c r="C5245" i="9"/>
  <c r="F5245" i="9" s="1"/>
  <c r="B5245" i="9"/>
  <c r="D5244" i="9"/>
  <c r="E5244" i="9"/>
  <c r="E5245" i="9" l="1"/>
  <c r="A5247" i="9"/>
  <c r="C5246" i="9"/>
  <c r="F5246" i="9" s="1"/>
  <c r="B5246" i="9"/>
  <c r="D5245" i="9"/>
  <c r="B5246" i="8"/>
  <c r="C5247" i="8"/>
  <c r="H5246" i="8"/>
  <c r="A5248" i="9" l="1"/>
  <c r="C5247" i="9"/>
  <c r="F5247" i="9" s="1"/>
  <c r="B5247" i="9"/>
  <c r="D5246" i="9"/>
  <c r="E5246" i="9"/>
  <c r="B5247" i="8"/>
  <c r="C5248" i="8"/>
  <c r="H5247" i="8"/>
  <c r="A5249" i="9" l="1"/>
  <c r="C5248" i="9"/>
  <c r="F5248" i="9" s="1"/>
  <c r="B5248" i="9"/>
  <c r="E5247" i="9"/>
  <c r="B5248" i="8"/>
  <c r="C5249" i="8"/>
  <c r="H5248" i="8"/>
  <c r="D5247" i="9"/>
  <c r="B5249" i="8" l="1"/>
  <c r="C5250" i="8"/>
  <c r="H5249" i="8"/>
  <c r="A5250" i="9"/>
  <c r="C5249" i="9"/>
  <c r="F5249" i="9" s="1"/>
  <c r="B5249" i="9"/>
  <c r="D5248" i="9"/>
  <c r="E5248" i="9"/>
  <c r="A5251" i="9" l="1"/>
  <c r="C5250" i="9"/>
  <c r="F5250" i="9" s="1"/>
  <c r="B5250" i="9"/>
  <c r="E5249" i="9"/>
  <c r="D5249" i="9"/>
  <c r="B5250" i="8"/>
  <c r="C5251" i="8"/>
  <c r="H5250" i="8"/>
  <c r="A5252" i="9" l="1"/>
  <c r="C5251" i="9"/>
  <c r="F5251" i="9" s="1"/>
  <c r="B5251" i="9"/>
  <c r="D5250" i="9"/>
  <c r="B5251" i="8"/>
  <c r="C5252" i="8"/>
  <c r="H5251" i="8"/>
  <c r="E5250" i="9"/>
  <c r="A5253" i="9" l="1"/>
  <c r="C5252" i="9"/>
  <c r="F5252" i="9" s="1"/>
  <c r="B5252" i="9"/>
  <c r="E5251" i="9"/>
  <c r="B5252" i="8"/>
  <c r="C5253" i="8"/>
  <c r="H5252" i="8"/>
  <c r="D5251" i="9"/>
  <c r="B5253" i="8" l="1"/>
  <c r="C5254" i="8"/>
  <c r="H5253" i="8"/>
  <c r="A5254" i="9"/>
  <c r="C5253" i="9"/>
  <c r="F5253" i="9" s="1"/>
  <c r="B5253" i="9"/>
  <c r="D5252" i="9"/>
  <c r="E5252" i="9"/>
  <c r="A5255" i="9" l="1"/>
  <c r="C5254" i="9"/>
  <c r="F5254" i="9" s="1"/>
  <c r="B5254" i="9"/>
  <c r="E5253" i="9"/>
  <c r="D5253" i="9"/>
  <c r="B5254" i="8"/>
  <c r="C5255" i="8"/>
  <c r="H5254" i="8"/>
  <c r="A5256" i="9" l="1"/>
  <c r="C5255" i="9"/>
  <c r="F5255" i="9" s="1"/>
  <c r="B5255" i="9"/>
  <c r="E5254" i="9"/>
  <c r="B5255" i="8"/>
  <c r="C5256" i="8"/>
  <c r="H5255" i="8"/>
  <c r="D5254" i="9"/>
  <c r="A5257" i="9" l="1"/>
  <c r="C5256" i="9"/>
  <c r="F5256" i="9" s="1"/>
  <c r="B5256" i="9"/>
  <c r="E5255" i="9"/>
  <c r="B5256" i="8"/>
  <c r="C5257" i="8"/>
  <c r="H5256" i="8"/>
  <c r="D5255" i="9"/>
  <c r="A5258" i="9" l="1"/>
  <c r="C5257" i="9"/>
  <c r="F5257" i="9" s="1"/>
  <c r="B5257" i="9"/>
  <c r="E5256" i="9"/>
  <c r="B5257" i="8"/>
  <c r="C5258" i="8"/>
  <c r="H5257" i="8"/>
  <c r="D5256" i="9"/>
  <c r="A5259" i="9" l="1"/>
  <c r="C5258" i="9"/>
  <c r="F5258" i="9" s="1"/>
  <c r="B5258" i="9"/>
  <c r="E5257" i="9"/>
  <c r="B5258" i="8"/>
  <c r="C5259" i="8"/>
  <c r="H5258" i="8"/>
  <c r="D5257" i="9"/>
  <c r="B5259" i="8" l="1"/>
  <c r="C5260" i="8"/>
  <c r="H5259" i="8"/>
  <c r="A5260" i="9"/>
  <c r="C5259" i="9"/>
  <c r="F5259" i="9" s="1"/>
  <c r="B5259" i="9"/>
  <c r="D5258" i="9"/>
  <c r="E5258" i="9"/>
  <c r="A5261" i="9" l="1"/>
  <c r="C5260" i="9"/>
  <c r="F5260" i="9" s="1"/>
  <c r="B5260" i="9"/>
  <c r="E5259" i="9"/>
  <c r="D5259" i="9"/>
  <c r="B5260" i="8"/>
  <c r="C5261" i="8"/>
  <c r="H5260" i="8"/>
  <c r="D5260" i="9" l="1"/>
  <c r="A5262" i="9"/>
  <c r="C5261" i="9"/>
  <c r="F5261" i="9" s="1"/>
  <c r="B5261" i="9"/>
  <c r="B5261" i="8"/>
  <c r="C5262" i="8"/>
  <c r="H5261" i="8"/>
  <c r="E5260" i="9"/>
  <c r="B5262" i="8" l="1"/>
  <c r="C5263" i="8"/>
  <c r="H5262" i="8"/>
  <c r="A5263" i="9"/>
  <c r="C5262" i="9"/>
  <c r="F5262" i="9" s="1"/>
  <c r="B5262" i="9"/>
  <c r="E5261" i="9"/>
  <c r="D5261" i="9"/>
  <c r="D5262" i="9" l="1"/>
  <c r="A5264" i="9"/>
  <c r="C5263" i="9"/>
  <c r="F5263" i="9" s="1"/>
  <c r="B5263" i="9"/>
  <c r="E5262" i="9"/>
  <c r="B5263" i="8"/>
  <c r="C5264" i="8"/>
  <c r="H5263" i="8"/>
  <c r="A5265" i="9" l="1"/>
  <c r="C5264" i="9"/>
  <c r="F5264" i="9" s="1"/>
  <c r="B5264" i="9"/>
  <c r="E5263" i="9"/>
  <c r="D5263" i="9"/>
  <c r="B5264" i="8"/>
  <c r="C5265" i="8"/>
  <c r="H5264" i="8"/>
  <c r="A5266" i="9" l="1"/>
  <c r="C5265" i="9"/>
  <c r="F5265" i="9" s="1"/>
  <c r="B5265" i="9"/>
  <c r="D5264" i="9"/>
  <c r="B5265" i="8"/>
  <c r="C5266" i="8"/>
  <c r="H5265" i="8"/>
  <c r="E5264" i="9"/>
  <c r="D5265" i="9" l="1"/>
  <c r="A5267" i="9"/>
  <c r="C5266" i="9"/>
  <c r="F5266" i="9" s="1"/>
  <c r="B5266" i="9"/>
  <c r="B5266" i="8"/>
  <c r="C5267" i="8"/>
  <c r="H5266" i="8"/>
  <c r="E5265" i="9"/>
  <c r="B5267" i="8" l="1"/>
  <c r="C5268" i="8"/>
  <c r="H5267" i="8"/>
  <c r="D5266" i="9"/>
  <c r="A5268" i="9"/>
  <c r="C5267" i="9"/>
  <c r="F5267" i="9" s="1"/>
  <c r="B5267" i="9"/>
  <c r="E5266" i="9"/>
  <c r="A5269" i="9" l="1"/>
  <c r="C5268" i="9"/>
  <c r="F5268" i="9" s="1"/>
  <c r="B5268" i="9"/>
  <c r="B5268" i="8"/>
  <c r="C5269" i="8"/>
  <c r="H5268" i="8"/>
  <c r="E5267" i="9"/>
  <c r="D5267" i="9"/>
  <c r="B5269" i="8" l="1"/>
  <c r="C5270" i="8"/>
  <c r="H5269" i="8"/>
  <c r="A5270" i="9"/>
  <c r="C5269" i="9"/>
  <c r="F5269" i="9" s="1"/>
  <c r="B5269" i="9"/>
  <c r="D5268" i="9"/>
  <c r="E5268" i="9"/>
  <c r="D5269" i="9" l="1"/>
  <c r="A5271" i="9"/>
  <c r="C5270" i="9"/>
  <c r="F5270" i="9" s="1"/>
  <c r="B5270" i="9"/>
  <c r="E5269" i="9"/>
  <c r="B5270" i="8"/>
  <c r="C5271" i="8"/>
  <c r="H5270" i="8"/>
  <c r="A5272" i="9" l="1"/>
  <c r="C5271" i="9"/>
  <c r="F5271" i="9" s="1"/>
  <c r="B5271" i="9"/>
  <c r="D5270" i="9"/>
  <c r="E5270" i="9"/>
  <c r="B5271" i="8"/>
  <c r="C5272" i="8"/>
  <c r="H5271" i="8"/>
  <c r="D5271" i="9" l="1"/>
  <c r="A5273" i="9"/>
  <c r="C5272" i="9"/>
  <c r="F5272" i="9" s="1"/>
  <c r="B5272" i="9"/>
  <c r="C5273" i="8"/>
  <c r="B5272" i="8"/>
  <c r="H5272" i="8"/>
  <c r="E5271" i="9"/>
  <c r="B5273" i="8" l="1"/>
  <c r="C5274" i="8"/>
  <c r="H5273" i="8"/>
  <c r="A5274" i="9"/>
  <c r="C5273" i="9"/>
  <c r="F5273" i="9" s="1"/>
  <c r="B5273" i="9"/>
  <c r="D5272" i="9"/>
  <c r="E5272" i="9"/>
  <c r="D5273" i="9" l="1"/>
  <c r="A5275" i="9"/>
  <c r="C5274" i="9"/>
  <c r="F5274" i="9" s="1"/>
  <c r="B5274" i="9"/>
  <c r="E5273" i="9"/>
  <c r="C5275" i="8"/>
  <c r="B5274" i="8"/>
  <c r="H5274" i="8"/>
  <c r="B5275" i="8" l="1"/>
  <c r="C5276" i="8"/>
  <c r="H5275" i="8"/>
  <c r="D5274" i="9"/>
  <c r="A5276" i="9"/>
  <c r="C5275" i="9"/>
  <c r="F5275" i="9" s="1"/>
  <c r="B5275" i="9"/>
  <c r="E5274" i="9"/>
  <c r="D5275" i="9" l="1"/>
  <c r="A5277" i="9"/>
  <c r="C5276" i="9"/>
  <c r="F5276" i="9" s="1"/>
  <c r="B5276" i="9"/>
  <c r="E5275" i="9"/>
  <c r="C5277" i="8"/>
  <c r="B5276" i="8"/>
  <c r="H5276" i="8"/>
  <c r="C5278" i="8" l="1"/>
  <c r="B5277" i="8"/>
  <c r="H5277" i="8"/>
  <c r="E5276" i="9"/>
  <c r="D5276" i="9"/>
  <c r="A5278" i="9"/>
  <c r="C5277" i="9"/>
  <c r="F5277" i="9" s="1"/>
  <c r="B5277" i="9"/>
  <c r="A5279" i="9" l="1"/>
  <c r="C5278" i="9"/>
  <c r="F5278" i="9" s="1"/>
  <c r="B5278" i="9"/>
  <c r="E5277" i="9"/>
  <c r="D5277" i="9"/>
  <c r="C5279" i="8"/>
  <c r="B5278" i="8"/>
  <c r="H5278" i="8"/>
  <c r="A5280" i="9" l="1"/>
  <c r="C5279" i="9"/>
  <c r="F5279" i="9" s="1"/>
  <c r="B5279" i="9"/>
  <c r="E5278" i="9"/>
  <c r="C5280" i="8"/>
  <c r="B5279" i="8"/>
  <c r="H5279" i="8"/>
  <c r="D5278" i="9"/>
  <c r="C5281" i="8" l="1"/>
  <c r="B5280" i="8"/>
  <c r="H5280" i="8"/>
  <c r="A5281" i="9"/>
  <c r="C5280" i="9"/>
  <c r="F5280" i="9" s="1"/>
  <c r="B5280" i="9"/>
  <c r="E5279" i="9"/>
  <c r="D5279" i="9"/>
  <c r="A5282" i="9" l="1"/>
  <c r="C5281" i="9"/>
  <c r="F5281" i="9" s="1"/>
  <c r="B5281" i="9"/>
  <c r="E5280" i="9"/>
  <c r="D5280" i="9"/>
  <c r="B5281" i="8"/>
  <c r="C5282" i="8"/>
  <c r="H5281" i="8"/>
  <c r="A5283" i="9" l="1"/>
  <c r="C5282" i="9"/>
  <c r="F5282" i="9" s="1"/>
  <c r="B5282" i="9"/>
  <c r="E5281" i="9"/>
  <c r="B5282" i="8"/>
  <c r="C5283" i="8"/>
  <c r="H5282" i="8"/>
  <c r="D5281" i="9"/>
  <c r="B5283" i="8" l="1"/>
  <c r="C5284" i="8"/>
  <c r="H5283" i="8"/>
  <c r="A5284" i="9"/>
  <c r="C5283" i="9"/>
  <c r="F5283" i="9" s="1"/>
  <c r="B5283" i="9"/>
  <c r="E5282" i="9"/>
  <c r="D5282" i="9"/>
  <c r="A5285" i="9" l="1"/>
  <c r="C5284" i="9"/>
  <c r="F5284" i="9" s="1"/>
  <c r="B5284" i="9"/>
  <c r="E5283" i="9"/>
  <c r="D5283" i="9"/>
  <c r="B5284" i="8"/>
  <c r="C5285" i="8"/>
  <c r="H5284" i="8"/>
  <c r="A5286" i="9" l="1"/>
  <c r="C5285" i="9"/>
  <c r="F5285" i="9" s="1"/>
  <c r="B5285" i="9"/>
  <c r="E5284" i="9"/>
  <c r="B5285" i="8"/>
  <c r="C5286" i="8"/>
  <c r="H5285" i="8"/>
  <c r="D5284" i="9"/>
  <c r="B5286" i="8" l="1"/>
  <c r="C5287" i="8"/>
  <c r="H5286" i="8"/>
  <c r="A5287" i="9"/>
  <c r="C5286" i="9"/>
  <c r="F5286" i="9" s="1"/>
  <c r="B5286" i="9"/>
  <c r="E5285" i="9"/>
  <c r="D5285" i="9"/>
  <c r="A5288" i="9" l="1"/>
  <c r="C5287" i="9"/>
  <c r="F5287" i="9" s="1"/>
  <c r="B5287" i="9"/>
  <c r="E5286" i="9"/>
  <c r="D5286" i="9"/>
  <c r="C5288" i="8"/>
  <c r="B5287" i="8"/>
  <c r="H5287" i="8"/>
  <c r="A5289" i="9" l="1"/>
  <c r="C5288" i="9"/>
  <c r="F5288" i="9" s="1"/>
  <c r="B5288" i="9"/>
  <c r="E5287" i="9"/>
  <c r="C5289" i="8"/>
  <c r="B5288" i="8"/>
  <c r="H5288" i="8"/>
  <c r="D5287" i="9"/>
  <c r="B5289" i="8" l="1"/>
  <c r="C5290" i="8"/>
  <c r="H5289" i="8"/>
  <c r="A5290" i="9"/>
  <c r="C5289" i="9"/>
  <c r="F5289" i="9" s="1"/>
  <c r="B5289" i="9"/>
  <c r="E5288" i="9"/>
  <c r="D5288" i="9"/>
  <c r="A5291" i="9" l="1"/>
  <c r="C5290" i="9"/>
  <c r="F5290" i="9" s="1"/>
  <c r="B5290" i="9"/>
  <c r="E5289" i="9"/>
  <c r="D5289" i="9"/>
  <c r="B5290" i="8"/>
  <c r="C5291" i="8"/>
  <c r="H5290" i="8"/>
  <c r="A5292" i="9" l="1"/>
  <c r="C5291" i="9"/>
  <c r="F5291" i="9" s="1"/>
  <c r="B5291" i="9"/>
  <c r="E5290" i="9"/>
  <c r="B5291" i="8"/>
  <c r="C5292" i="8"/>
  <c r="H5291" i="8"/>
  <c r="D5290" i="9"/>
  <c r="B5292" i="8" l="1"/>
  <c r="C5293" i="8"/>
  <c r="H5292" i="8"/>
  <c r="A5293" i="9"/>
  <c r="C5292" i="9"/>
  <c r="F5292" i="9" s="1"/>
  <c r="B5292" i="9"/>
  <c r="E5291" i="9"/>
  <c r="D5291" i="9"/>
  <c r="A5294" i="9" l="1"/>
  <c r="C5293" i="9"/>
  <c r="F5293" i="9" s="1"/>
  <c r="B5293" i="9"/>
  <c r="E5292" i="9"/>
  <c r="D5292" i="9"/>
  <c r="C5294" i="8"/>
  <c r="B5293" i="8"/>
  <c r="H5293" i="8"/>
  <c r="A5295" i="9" l="1"/>
  <c r="C5294" i="9"/>
  <c r="F5294" i="9" s="1"/>
  <c r="B5294" i="9"/>
  <c r="E5293" i="9"/>
  <c r="C5295" i="8"/>
  <c r="B5294" i="8"/>
  <c r="H5294" i="8"/>
  <c r="D5293" i="9"/>
  <c r="C5296" i="8" l="1"/>
  <c r="B5295" i="8"/>
  <c r="H5295" i="8"/>
  <c r="A5296" i="9"/>
  <c r="C5295" i="9"/>
  <c r="F5295" i="9" s="1"/>
  <c r="B5295" i="9"/>
  <c r="E5294" i="9"/>
  <c r="D5294" i="9"/>
  <c r="A5297" i="9" l="1"/>
  <c r="C5296" i="9"/>
  <c r="F5296" i="9" s="1"/>
  <c r="B5296" i="9"/>
  <c r="E5295" i="9"/>
  <c r="D5295" i="9"/>
  <c r="C5297" i="8"/>
  <c r="B5296" i="8"/>
  <c r="H5296" i="8"/>
  <c r="A5298" i="9" l="1"/>
  <c r="C5297" i="9"/>
  <c r="F5297" i="9" s="1"/>
  <c r="B5297" i="9"/>
  <c r="E5296" i="9"/>
  <c r="C5298" i="8"/>
  <c r="B5297" i="8"/>
  <c r="H5297" i="8"/>
  <c r="D5296" i="9"/>
  <c r="C5299" i="8" l="1"/>
  <c r="B5298" i="8"/>
  <c r="H5298" i="8"/>
  <c r="A5299" i="9"/>
  <c r="C5298" i="9"/>
  <c r="F5298" i="9" s="1"/>
  <c r="B5298" i="9"/>
  <c r="D5297" i="9"/>
  <c r="E5297" i="9"/>
  <c r="D5298" i="9" l="1"/>
  <c r="A5300" i="9"/>
  <c r="C5299" i="9"/>
  <c r="F5299" i="9" s="1"/>
  <c r="B5299" i="9"/>
  <c r="E5298" i="9"/>
  <c r="C5300" i="8"/>
  <c r="B5299" i="8"/>
  <c r="H5299" i="8"/>
  <c r="C5301" i="8" l="1"/>
  <c r="B5300" i="8"/>
  <c r="H5300" i="8"/>
  <c r="A5301" i="9"/>
  <c r="C5300" i="9"/>
  <c r="F5300" i="9" s="1"/>
  <c r="B5300" i="9"/>
  <c r="E5299" i="9"/>
  <c r="D5299" i="9"/>
  <c r="A5302" i="9" l="1"/>
  <c r="C5301" i="9"/>
  <c r="F5301" i="9" s="1"/>
  <c r="B5301" i="9"/>
  <c r="D5300" i="9"/>
  <c r="E5300" i="9"/>
  <c r="C5302" i="8"/>
  <c r="B5301" i="8"/>
  <c r="H5301" i="8"/>
  <c r="A5303" i="9" l="1"/>
  <c r="C5302" i="9"/>
  <c r="F5302" i="9" s="1"/>
  <c r="B5302" i="9"/>
  <c r="E5301" i="9"/>
  <c r="C5303" i="8"/>
  <c r="B5302" i="8"/>
  <c r="H5302" i="8"/>
  <c r="D5301" i="9"/>
  <c r="C5304" i="8" l="1"/>
  <c r="B5303" i="8"/>
  <c r="H5303" i="8"/>
  <c r="A5304" i="9"/>
  <c r="C5303" i="9"/>
  <c r="F5303" i="9" s="1"/>
  <c r="B5303" i="9"/>
  <c r="E5302" i="9"/>
  <c r="D5302" i="9"/>
  <c r="A5305" i="9" l="1"/>
  <c r="C5304" i="9"/>
  <c r="F5304" i="9" s="1"/>
  <c r="B5304" i="9"/>
  <c r="E5303" i="9"/>
  <c r="D5303" i="9"/>
  <c r="C5305" i="8"/>
  <c r="B5304" i="8"/>
  <c r="H5304" i="8"/>
  <c r="A5306" i="9" l="1"/>
  <c r="C5305" i="9"/>
  <c r="F5305" i="9" s="1"/>
  <c r="B5305" i="9"/>
  <c r="E5304" i="9"/>
  <c r="B5305" i="8"/>
  <c r="C5306" i="8"/>
  <c r="H5305" i="8"/>
  <c r="D5304" i="9"/>
  <c r="B5306" i="8" l="1"/>
  <c r="C5307" i="8"/>
  <c r="H5306" i="8"/>
  <c r="A5307" i="9"/>
  <c r="C5306" i="9"/>
  <c r="F5306" i="9" s="1"/>
  <c r="B5306" i="9"/>
  <c r="E5305" i="9"/>
  <c r="D5305" i="9"/>
  <c r="A5308" i="9" l="1"/>
  <c r="C5307" i="9"/>
  <c r="F5307" i="9" s="1"/>
  <c r="B5307" i="9"/>
  <c r="D5306" i="9"/>
  <c r="E5306" i="9"/>
  <c r="C5308" i="8"/>
  <c r="B5307" i="8"/>
  <c r="H5307" i="8"/>
  <c r="A5309" i="9" l="1"/>
  <c r="C5308" i="9"/>
  <c r="F5308" i="9" s="1"/>
  <c r="B5308" i="9"/>
  <c r="E5307" i="9"/>
  <c r="C5309" i="8"/>
  <c r="B5308" i="8"/>
  <c r="H5308" i="8"/>
  <c r="D5307" i="9"/>
  <c r="C5310" i="8" l="1"/>
  <c r="B5309" i="8"/>
  <c r="H5309" i="8"/>
  <c r="A5310" i="9"/>
  <c r="C5309" i="9"/>
  <c r="F5309" i="9" s="1"/>
  <c r="B5309" i="9"/>
  <c r="E5308" i="9"/>
  <c r="D5308" i="9"/>
  <c r="A5311" i="9" l="1"/>
  <c r="C5310" i="9"/>
  <c r="F5310" i="9" s="1"/>
  <c r="B5310" i="9"/>
  <c r="E5309" i="9"/>
  <c r="D5309" i="9"/>
  <c r="C5311" i="8"/>
  <c r="B5310" i="8"/>
  <c r="H5310" i="8"/>
  <c r="A5312" i="9" l="1"/>
  <c r="C5311" i="9"/>
  <c r="F5311" i="9" s="1"/>
  <c r="B5311" i="9"/>
  <c r="E5310" i="9"/>
  <c r="C5312" i="8"/>
  <c r="B5311" i="8"/>
  <c r="H5311" i="8"/>
  <c r="D5310" i="9"/>
  <c r="C5313" i="8" l="1"/>
  <c r="B5312" i="8"/>
  <c r="H5312" i="8"/>
  <c r="A5313" i="9"/>
  <c r="C5312" i="9"/>
  <c r="F5312" i="9" s="1"/>
  <c r="B5312" i="9"/>
  <c r="E5311" i="9"/>
  <c r="D5311" i="9"/>
  <c r="A5314" i="9" l="1"/>
  <c r="C5313" i="9"/>
  <c r="F5313" i="9" s="1"/>
  <c r="B5313" i="9"/>
  <c r="E5312" i="9"/>
  <c r="D5312" i="9"/>
  <c r="B5313" i="8"/>
  <c r="C5314" i="8"/>
  <c r="H5313" i="8"/>
  <c r="A5315" i="9" l="1"/>
  <c r="C5314" i="9"/>
  <c r="F5314" i="9" s="1"/>
  <c r="B5314" i="9"/>
  <c r="E5313" i="9"/>
  <c r="B5314" i="8"/>
  <c r="C5315" i="8"/>
  <c r="H5314" i="8"/>
  <c r="D5313" i="9"/>
  <c r="B5315" i="8" l="1"/>
  <c r="C5316" i="8"/>
  <c r="H5315" i="8"/>
  <c r="A5316" i="9"/>
  <c r="C5315" i="9"/>
  <c r="F5315" i="9" s="1"/>
  <c r="B5315" i="9"/>
  <c r="D5314" i="9"/>
  <c r="E5314" i="9"/>
  <c r="A5317" i="9" l="1"/>
  <c r="C5316" i="9"/>
  <c r="F5316" i="9" s="1"/>
  <c r="B5316" i="9"/>
  <c r="E5315" i="9"/>
  <c r="D5315" i="9"/>
  <c r="B5316" i="8"/>
  <c r="C5317" i="8"/>
  <c r="H5316" i="8"/>
  <c r="A5318" i="9" l="1"/>
  <c r="C5317" i="9"/>
  <c r="F5317" i="9" s="1"/>
  <c r="B5317" i="9"/>
  <c r="D5316" i="9"/>
  <c r="B5317" i="8"/>
  <c r="C5318" i="8"/>
  <c r="H5317" i="8"/>
  <c r="E5316" i="9"/>
  <c r="B5318" i="8" l="1"/>
  <c r="C5319" i="8"/>
  <c r="H5318" i="8"/>
  <c r="A5319" i="9"/>
  <c r="C5318" i="9"/>
  <c r="F5318" i="9" s="1"/>
  <c r="B5318" i="9"/>
  <c r="E5317" i="9"/>
  <c r="D5317" i="9"/>
  <c r="A5320" i="9" l="1"/>
  <c r="C5319" i="9"/>
  <c r="F5319" i="9" s="1"/>
  <c r="B5319" i="9"/>
  <c r="D5318" i="9"/>
  <c r="E5318" i="9"/>
  <c r="B5319" i="8"/>
  <c r="C5320" i="8"/>
  <c r="H5319" i="8"/>
  <c r="A5321" i="9" l="1"/>
  <c r="C5320" i="9"/>
  <c r="F5320" i="9" s="1"/>
  <c r="B5320" i="9"/>
  <c r="E5319" i="9"/>
  <c r="B5320" i="8"/>
  <c r="C5321" i="8"/>
  <c r="H5320" i="8"/>
  <c r="D5319" i="9"/>
  <c r="C5322" i="8" l="1"/>
  <c r="B5321" i="8"/>
  <c r="H5321" i="8"/>
  <c r="A5322" i="9"/>
  <c r="C5321" i="9"/>
  <c r="F5321" i="9" s="1"/>
  <c r="B5321" i="9"/>
  <c r="D5320" i="9"/>
  <c r="E5320" i="9"/>
  <c r="A5323" i="9" l="1"/>
  <c r="C5322" i="9"/>
  <c r="F5322" i="9" s="1"/>
  <c r="B5322" i="9"/>
  <c r="E5321" i="9"/>
  <c r="D5321" i="9"/>
  <c r="C5323" i="8"/>
  <c r="B5322" i="8"/>
  <c r="H5322" i="8"/>
  <c r="A5324" i="9" l="1"/>
  <c r="C5323" i="9"/>
  <c r="F5323" i="9" s="1"/>
  <c r="B5323" i="9"/>
  <c r="E5322" i="9"/>
  <c r="B5323" i="8"/>
  <c r="C5324" i="8"/>
  <c r="H5323" i="8"/>
  <c r="D5322" i="9"/>
  <c r="B5324" i="8" l="1"/>
  <c r="C5325" i="8"/>
  <c r="H5324" i="8"/>
  <c r="A5325" i="9"/>
  <c r="C5324" i="9"/>
  <c r="F5324" i="9" s="1"/>
  <c r="B5324" i="9"/>
  <c r="E5323" i="9"/>
  <c r="D5323" i="9"/>
  <c r="A5326" i="9" l="1"/>
  <c r="C5325" i="9"/>
  <c r="F5325" i="9" s="1"/>
  <c r="B5325" i="9"/>
  <c r="D5324" i="9"/>
  <c r="E5324" i="9"/>
  <c r="B5325" i="8"/>
  <c r="C5326" i="8"/>
  <c r="H5325" i="8"/>
  <c r="A5327" i="9" l="1"/>
  <c r="C5326" i="9"/>
  <c r="F5326" i="9" s="1"/>
  <c r="B5326" i="9"/>
  <c r="E5325" i="9"/>
  <c r="B5326" i="8"/>
  <c r="C5327" i="8"/>
  <c r="H5326" i="8"/>
  <c r="D5325" i="9"/>
  <c r="C5328" i="8" l="1"/>
  <c r="B5327" i="8"/>
  <c r="H5327" i="8"/>
  <c r="A5328" i="9"/>
  <c r="C5327" i="9"/>
  <c r="F5327" i="9" s="1"/>
  <c r="B5327" i="9"/>
  <c r="D5326" i="9"/>
  <c r="E5326" i="9"/>
  <c r="A5329" i="9" l="1"/>
  <c r="C5328" i="9"/>
  <c r="F5328" i="9" s="1"/>
  <c r="B5328" i="9"/>
  <c r="E5327" i="9"/>
  <c r="D5327" i="9"/>
  <c r="C5329" i="8"/>
  <c r="B5328" i="8"/>
  <c r="H5328" i="8"/>
  <c r="A5330" i="9" l="1"/>
  <c r="C5329" i="9"/>
  <c r="F5329" i="9" s="1"/>
  <c r="B5329" i="9"/>
  <c r="E5328" i="9"/>
  <c r="C5330" i="8"/>
  <c r="B5329" i="8"/>
  <c r="H5329" i="8"/>
  <c r="D5328" i="9"/>
  <c r="B5330" i="8" l="1"/>
  <c r="C5331" i="8"/>
  <c r="H5330" i="8"/>
  <c r="A5331" i="9"/>
  <c r="C5330" i="9"/>
  <c r="F5330" i="9" s="1"/>
  <c r="B5330" i="9"/>
  <c r="D5329" i="9"/>
  <c r="E5329" i="9"/>
  <c r="A5332" i="9" l="1"/>
  <c r="C5331" i="9"/>
  <c r="F5331" i="9" s="1"/>
  <c r="B5331" i="9"/>
  <c r="E5330" i="9"/>
  <c r="D5330" i="9"/>
  <c r="B5331" i="8"/>
  <c r="C5332" i="8"/>
  <c r="H5331" i="8"/>
  <c r="A5333" i="9" l="1"/>
  <c r="C5332" i="9"/>
  <c r="F5332" i="9" s="1"/>
  <c r="B5332" i="9"/>
  <c r="D5331" i="9"/>
  <c r="B5332" i="8"/>
  <c r="C5333" i="8"/>
  <c r="H5332" i="8"/>
  <c r="E5331" i="9"/>
  <c r="B5333" i="8" l="1"/>
  <c r="C5334" i="8"/>
  <c r="H5333" i="8"/>
  <c r="A5334" i="9"/>
  <c r="C5333" i="9"/>
  <c r="F5333" i="9" s="1"/>
  <c r="B5333" i="9"/>
  <c r="E5332" i="9"/>
  <c r="D5332" i="9"/>
  <c r="D5333" i="9" l="1"/>
  <c r="A5335" i="9"/>
  <c r="C5334" i="9"/>
  <c r="F5334" i="9" s="1"/>
  <c r="B5334" i="9"/>
  <c r="E5333" i="9"/>
  <c r="C5335" i="8"/>
  <c r="B5334" i="8"/>
  <c r="H5334" i="8"/>
  <c r="C5336" i="8" l="1"/>
  <c r="B5335" i="8"/>
  <c r="H5335" i="8"/>
  <c r="A5336" i="9"/>
  <c r="C5335" i="9"/>
  <c r="F5335" i="9" s="1"/>
  <c r="B5335" i="9"/>
  <c r="E5334" i="9"/>
  <c r="D5334" i="9"/>
  <c r="A5337" i="9" l="1"/>
  <c r="C5336" i="9"/>
  <c r="F5336" i="9" s="1"/>
  <c r="B5336" i="9"/>
  <c r="E5335" i="9"/>
  <c r="D5335" i="9"/>
  <c r="C5337" i="8"/>
  <c r="B5336" i="8"/>
  <c r="H5336" i="8"/>
  <c r="A5338" i="9" l="1"/>
  <c r="C5337" i="9"/>
  <c r="F5337" i="9" s="1"/>
  <c r="B5337" i="9"/>
  <c r="E5336" i="9"/>
  <c r="C5338" i="8"/>
  <c r="B5337" i="8"/>
  <c r="H5337" i="8"/>
  <c r="D5336" i="9"/>
  <c r="C5339" i="8" l="1"/>
  <c r="B5338" i="8"/>
  <c r="H5338" i="8"/>
  <c r="A5339" i="9"/>
  <c r="C5338" i="9"/>
  <c r="F5338" i="9" s="1"/>
  <c r="B5338" i="9"/>
  <c r="E5337" i="9"/>
  <c r="D5337" i="9"/>
  <c r="A5340" i="9" l="1"/>
  <c r="C5339" i="9"/>
  <c r="F5339" i="9" s="1"/>
  <c r="B5339" i="9"/>
  <c r="E5338" i="9"/>
  <c r="D5338" i="9"/>
  <c r="C5340" i="8"/>
  <c r="B5339" i="8"/>
  <c r="H5339" i="8"/>
  <c r="A5341" i="9" l="1"/>
  <c r="C5340" i="9"/>
  <c r="F5340" i="9" s="1"/>
  <c r="B5340" i="9"/>
  <c r="E5339" i="9"/>
  <c r="C5341" i="8"/>
  <c r="B5340" i="8"/>
  <c r="H5340" i="8"/>
  <c r="D5339" i="9"/>
  <c r="C5342" i="8" l="1"/>
  <c r="B5341" i="8"/>
  <c r="H5341" i="8"/>
  <c r="A5342" i="9"/>
  <c r="C5341" i="9"/>
  <c r="F5341" i="9" s="1"/>
  <c r="B5341" i="9"/>
  <c r="E5340" i="9"/>
  <c r="D5340" i="9"/>
  <c r="A5343" i="9" l="1"/>
  <c r="C5342" i="9"/>
  <c r="F5342" i="9" s="1"/>
  <c r="B5342" i="9"/>
  <c r="E5341" i="9"/>
  <c r="D5341" i="9"/>
  <c r="B5342" i="8"/>
  <c r="C5343" i="8"/>
  <c r="H5342" i="8"/>
  <c r="A5344" i="9" l="1"/>
  <c r="C5343" i="9"/>
  <c r="F5343" i="9" s="1"/>
  <c r="B5343" i="9"/>
  <c r="E5342" i="9"/>
  <c r="B5343" i="8"/>
  <c r="C5344" i="8"/>
  <c r="H5343" i="8"/>
  <c r="D5342" i="9"/>
  <c r="B5344" i="8" l="1"/>
  <c r="C5345" i="8"/>
  <c r="H5344" i="8"/>
  <c r="A5345" i="9"/>
  <c r="C5344" i="9"/>
  <c r="F5344" i="9" s="1"/>
  <c r="B5344" i="9"/>
  <c r="D5343" i="9"/>
  <c r="E5343" i="9"/>
  <c r="A5346" i="9" l="1"/>
  <c r="C5345" i="9"/>
  <c r="F5345" i="9" s="1"/>
  <c r="B5345" i="9"/>
  <c r="E5344" i="9"/>
  <c r="D5344" i="9"/>
  <c r="B5345" i="8"/>
  <c r="C5346" i="8"/>
  <c r="H5345" i="8"/>
  <c r="A5347" i="9" l="1"/>
  <c r="C5346" i="9"/>
  <c r="F5346" i="9" s="1"/>
  <c r="B5346" i="9"/>
  <c r="D5345" i="9"/>
  <c r="C5347" i="8"/>
  <c r="B5346" i="8"/>
  <c r="H5346" i="8"/>
  <c r="E5345" i="9"/>
  <c r="C5348" i="8" l="1"/>
  <c r="B5347" i="8"/>
  <c r="H5347" i="8"/>
  <c r="A5348" i="9"/>
  <c r="C5347" i="9"/>
  <c r="F5347" i="9" s="1"/>
  <c r="B5347" i="9"/>
  <c r="E5346" i="9"/>
  <c r="D5346" i="9"/>
  <c r="A5349" i="9" l="1"/>
  <c r="C5348" i="9"/>
  <c r="F5348" i="9" s="1"/>
  <c r="B5348" i="9"/>
  <c r="E5347" i="9"/>
  <c r="D5347" i="9"/>
  <c r="C5349" i="8"/>
  <c r="B5348" i="8"/>
  <c r="H5348" i="8"/>
  <c r="A5350" i="9" l="1"/>
  <c r="C5349" i="9"/>
  <c r="F5349" i="9" s="1"/>
  <c r="B5349" i="9"/>
  <c r="E5348" i="9"/>
  <c r="C5350" i="8"/>
  <c r="B5349" i="8"/>
  <c r="H5349" i="8"/>
  <c r="D5348" i="9"/>
  <c r="B5350" i="8" l="1"/>
  <c r="C5351" i="8"/>
  <c r="H5350" i="8"/>
  <c r="A5351" i="9"/>
  <c r="C5350" i="9"/>
  <c r="F5350" i="9" s="1"/>
  <c r="B5350" i="9"/>
  <c r="E5349" i="9"/>
  <c r="D5349" i="9"/>
  <c r="E5350" i="9" l="1"/>
  <c r="A5352" i="9"/>
  <c r="C5351" i="9"/>
  <c r="F5351" i="9" s="1"/>
  <c r="B5351" i="9"/>
  <c r="D5350" i="9"/>
  <c r="B5351" i="8"/>
  <c r="C5352" i="8"/>
  <c r="H5351" i="8"/>
  <c r="A5353" i="9" l="1"/>
  <c r="C5352" i="9"/>
  <c r="F5352" i="9" s="1"/>
  <c r="B5352" i="9"/>
  <c r="D5351" i="9"/>
  <c r="E5351" i="9"/>
  <c r="C5353" i="8"/>
  <c r="B5352" i="8"/>
  <c r="H5352" i="8"/>
  <c r="A5354" i="9" l="1"/>
  <c r="C5353" i="9"/>
  <c r="F5353" i="9" s="1"/>
  <c r="B5353" i="9"/>
  <c r="E5352" i="9"/>
  <c r="C5354" i="8"/>
  <c r="B5353" i="8"/>
  <c r="H5353" i="8"/>
  <c r="D5352" i="9"/>
  <c r="C5355" i="8" l="1"/>
  <c r="B5354" i="8"/>
  <c r="H5354" i="8"/>
  <c r="A5355" i="9"/>
  <c r="C5354" i="9"/>
  <c r="F5354" i="9" s="1"/>
  <c r="B5354" i="9"/>
  <c r="E5353" i="9"/>
  <c r="D5353" i="9"/>
  <c r="A5356" i="9" l="1"/>
  <c r="C5355" i="9"/>
  <c r="F5355" i="9" s="1"/>
  <c r="B5355" i="9"/>
  <c r="E5354" i="9"/>
  <c r="D5354" i="9"/>
  <c r="C5356" i="8"/>
  <c r="B5355" i="8"/>
  <c r="H5355" i="8"/>
  <c r="A5357" i="9" l="1"/>
  <c r="C5356" i="9"/>
  <c r="F5356" i="9" s="1"/>
  <c r="B5356" i="9"/>
  <c r="E5355" i="9"/>
  <c r="C5357" i="8"/>
  <c r="B5356" i="8"/>
  <c r="H5356" i="8"/>
  <c r="D5355" i="9"/>
  <c r="C5358" i="8" l="1"/>
  <c r="B5357" i="8"/>
  <c r="H5357" i="8"/>
  <c r="A5358" i="9"/>
  <c r="C5357" i="9"/>
  <c r="F5357" i="9" s="1"/>
  <c r="B5357" i="9"/>
  <c r="E5356" i="9"/>
  <c r="D5356" i="9"/>
  <c r="A5359" i="9" l="1"/>
  <c r="C5358" i="9"/>
  <c r="F5358" i="9" s="1"/>
  <c r="B5358" i="9"/>
  <c r="E5357" i="9"/>
  <c r="D5357" i="9"/>
  <c r="C5359" i="8"/>
  <c r="B5358" i="8"/>
  <c r="H5358" i="8"/>
  <c r="A5360" i="9" l="1"/>
  <c r="C5359" i="9"/>
  <c r="F5359" i="9" s="1"/>
  <c r="B5359" i="9"/>
  <c r="E5358" i="9"/>
  <c r="C5360" i="8"/>
  <c r="B5359" i="8"/>
  <c r="H5359" i="8"/>
  <c r="D5358" i="9"/>
  <c r="C5361" i="8" l="1"/>
  <c r="B5360" i="8"/>
  <c r="H5360" i="8"/>
  <c r="A5361" i="9"/>
  <c r="C5360" i="9"/>
  <c r="F5360" i="9" s="1"/>
  <c r="B5360" i="9"/>
  <c r="E5359" i="9"/>
  <c r="D5359" i="9"/>
  <c r="A5362" i="9" l="1"/>
  <c r="C5361" i="9"/>
  <c r="F5361" i="9" s="1"/>
  <c r="B5361" i="9"/>
  <c r="E5360" i="9"/>
  <c r="D5360" i="9"/>
  <c r="C5362" i="8"/>
  <c r="B5361" i="8"/>
  <c r="H5361" i="8"/>
  <c r="A5363" i="9" l="1"/>
  <c r="C5362" i="9"/>
  <c r="F5362" i="9" s="1"/>
  <c r="B5362" i="9"/>
  <c r="E5361" i="9"/>
  <c r="C5363" i="8"/>
  <c r="B5362" i="8"/>
  <c r="H5362" i="8"/>
  <c r="D5361" i="9"/>
  <c r="C5364" i="8" l="1"/>
  <c r="B5363" i="8"/>
  <c r="H5363" i="8"/>
  <c r="A5364" i="9"/>
  <c r="C5363" i="9"/>
  <c r="F5363" i="9" s="1"/>
  <c r="B5363" i="9"/>
  <c r="E5362" i="9"/>
  <c r="D5362" i="9"/>
  <c r="A5365" i="9" l="1"/>
  <c r="C5364" i="9"/>
  <c r="F5364" i="9" s="1"/>
  <c r="B5364" i="9"/>
  <c r="E5363" i="9"/>
  <c r="D5363" i="9"/>
  <c r="C5365" i="8"/>
  <c r="B5364" i="8"/>
  <c r="H5364" i="8"/>
  <c r="A5366" i="9" l="1"/>
  <c r="C5365" i="9"/>
  <c r="F5365" i="9" s="1"/>
  <c r="B5365" i="9"/>
  <c r="E5364" i="9"/>
  <c r="C5366" i="8"/>
  <c r="B5365" i="8"/>
  <c r="H5365" i="8"/>
  <c r="D5364" i="9"/>
  <c r="C5367" i="8" l="1"/>
  <c r="B5366" i="8"/>
  <c r="H5366" i="8"/>
  <c r="A5367" i="9"/>
  <c r="C5366" i="9"/>
  <c r="F5366" i="9" s="1"/>
  <c r="B5366" i="9"/>
  <c r="E5365" i="9"/>
  <c r="D5365" i="9"/>
  <c r="A5368" i="9" l="1"/>
  <c r="C5367" i="9"/>
  <c r="F5367" i="9" s="1"/>
  <c r="B5367" i="9"/>
  <c r="E5366" i="9"/>
  <c r="D5366" i="9"/>
  <c r="C5368" i="8"/>
  <c r="B5367" i="8"/>
  <c r="H5367" i="8"/>
  <c r="A5369" i="9" l="1"/>
  <c r="C5368" i="9"/>
  <c r="F5368" i="9" s="1"/>
  <c r="B5368" i="9"/>
  <c r="E5367" i="9"/>
  <c r="C5369" i="8"/>
  <c r="B5368" i="8"/>
  <c r="H5368" i="8"/>
  <c r="D5367" i="9"/>
  <c r="C5370" i="8" l="1"/>
  <c r="B5369" i="8"/>
  <c r="H5369" i="8"/>
  <c r="A5370" i="9"/>
  <c r="C5369" i="9"/>
  <c r="F5369" i="9" s="1"/>
  <c r="B5369" i="9"/>
  <c r="E5368" i="9"/>
  <c r="D5368" i="9"/>
  <c r="A5371" i="9" l="1"/>
  <c r="C5370" i="9"/>
  <c r="F5370" i="9" s="1"/>
  <c r="B5370" i="9"/>
  <c r="E5369" i="9"/>
  <c r="D5369" i="9"/>
  <c r="C5371" i="8"/>
  <c r="B5370" i="8"/>
  <c r="H5370" i="8"/>
  <c r="A5372" i="9" l="1"/>
  <c r="C5371" i="9"/>
  <c r="F5371" i="9" s="1"/>
  <c r="B5371" i="9"/>
  <c r="E5370" i="9"/>
  <c r="C5372" i="8"/>
  <c r="B5371" i="8"/>
  <c r="H5371" i="8"/>
  <c r="D5370" i="9"/>
  <c r="B5372" i="8" l="1"/>
  <c r="C5373" i="8"/>
  <c r="H5372" i="8"/>
  <c r="A5373" i="9"/>
  <c r="C5372" i="9"/>
  <c r="F5372" i="9" s="1"/>
  <c r="B5372" i="9"/>
  <c r="E5371" i="9"/>
  <c r="D5371" i="9"/>
  <c r="A5374" i="9" l="1"/>
  <c r="C5373" i="9"/>
  <c r="F5373" i="9" s="1"/>
  <c r="B5373" i="9"/>
  <c r="E5372" i="9"/>
  <c r="D5372" i="9"/>
  <c r="B5373" i="8"/>
  <c r="C5374" i="8"/>
  <c r="H5373" i="8"/>
  <c r="A5375" i="9" l="1"/>
  <c r="C5374" i="9"/>
  <c r="F5374" i="9" s="1"/>
  <c r="B5374" i="9"/>
  <c r="D5373" i="9"/>
  <c r="C5375" i="8"/>
  <c r="B5374" i="8"/>
  <c r="H5374" i="8"/>
  <c r="E5373" i="9"/>
  <c r="C5376" i="8" l="1"/>
  <c r="B5375" i="8"/>
  <c r="H5375" i="8"/>
  <c r="A5376" i="9"/>
  <c r="C5375" i="9"/>
  <c r="F5375" i="9" s="1"/>
  <c r="B5375" i="9"/>
  <c r="E5374" i="9"/>
  <c r="D5374" i="9"/>
  <c r="A5377" i="9" l="1"/>
  <c r="C5376" i="9"/>
  <c r="F5376" i="9" s="1"/>
  <c r="B5376" i="9"/>
  <c r="E5375" i="9"/>
  <c r="D5375" i="9"/>
  <c r="B5376" i="8"/>
  <c r="C5377" i="8"/>
  <c r="H5376" i="8"/>
  <c r="A5378" i="9" l="1"/>
  <c r="C5377" i="9"/>
  <c r="F5377" i="9" s="1"/>
  <c r="B5377" i="9"/>
  <c r="E5376" i="9"/>
  <c r="B5377" i="8"/>
  <c r="C5378" i="8"/>
  <c r="H5377" i="8"/>
  <c r="D5376" i="9"/>
  <c r="B5378" i="8" l="1"/>
  <c r="C5379" i="8"/>
  <c r="H5378" i="8"/>
  <c r="A5379" i="9"/>
  <c r="C5378" i="9"/>
  <c r="F5378" i="9" s="1"/>
  <c r="B5378" i="9"/>
  <c r="D5377" i="9"/>
  <c r="E5377" i="9"/>
  <c r="A5380" i="9" l="1"/>
  <c r="C5379" i="9"/>
  <c r="F5379" i="9" s="1"/>
  <c r="B5379" i="9"/>
  <c r="E5378" i="9"/>
  <c r="D5378" i="9"/>
  <c r="B5379" i="8"/>
  <c r="C5380" i="8"/>
  <c r="H5379" i="8"/>
  <c r="A5381" i="9" l="1"/>
  <c r="C5380" i="9"/>
  <c r="F5380" i="9" s="1"/>
  <c r="B5380" i="9"/>
  <c r="D5379" i="9"/>
  <c r="C5381" i="8"/>
  <c r="B5380" i="8"/>
  <c r="H5380" i="8"/>
  <c r="E5379" i="9"/>
  <c r="C5382" i="8" l="1"/>
  <c r="B5381" i="8"/>
  <c r="H5381" i="8"/>
  <c r="A5382" i="9"/>
  <c r="C5381" i="9"/>
  <c r="F5381" i="9" s="1"/>
  <c r="B5381" i="9"/>
  <c r="E5380" i="9"/>
  <c r="D5380" i="9"/>
  <c r="A5383" i="9" l="1"/>
  <c r="C5382" i="9"/>
  <c r="F5382" i="9" s="1"/>
  <c r="B5382" i="9"/>
  <c r="E5381" i="9"/>
  <c r="D5381" i="9"/>
  <c r="B5382" i="8"/>
  <c r="C5383" i="8"/>
  <c r="H5382" i="8"/>
  <c r="A5384" i="9" l="1"/>
  <c r="C5383" i="9"/>
  <c r="F5383" i="9" s="1"/>
  <c r="B5383" i="9"/>
  <c r="E5382" i="9"/>
  <c r="B5383" i="8"/>
  <c r="C5384" i="8"/>
  <c r="H5383" i="8"/>
  <c r="D5382" i="9"/>
  <c r="B5384" i="8" l="1"/>
  <c r="C5385" i="8"/>
  <c r="H5384" i="8"/>
  <c r="A5385" i="9"/>
  <c r="C5384" i="9"/>
  <c r="F5384" i="9" s="1"/>
  <c r="B5384" i="9"/>
  <c r="D5383" i="9"/>
  <c r="E5383" i="9"/>
  <c r="A5386" i="9" l="1"/>
  <c r="C5385" i="9"/>
  <c r="F5385" i="9" s="1"/>
  <c r="B5385" i="9"/>
  <c r="E5384" i="9"/>
  <c r="D5384" i="9"/>
  <c r="B5385" i="8"/>
  <c r="C5386" i="8"/>
  <c r="H5385" i="8"/>
  <c r="A5387" i="9" l="1"/>
  <c r="C5386" i="9"/>
  <c r="F5386" i="9" s="1"/>
  <c r="B5386" i="9"/>
  <c r="D5385" i="9"/>
  <c r="B5386" i="8"/>
  <c r="C5387" i="8"/>
  <c r="H5386" i="8"/>
  <c r="E5385" i="9"/>
  <c r="B5387" i="8" l="1"/>
  <c r="C5388" i="8"/>
  <c r="H5387" i="8"/>
  <c r="A5388" i="9"/>
  <c r="C5387" i="9"/>
  <c r="F5387" i="9" s="1"/>
  <c r="B5387" i="9"/>
  <c r="E5386" i="9"/>
  <c r="D5386" i="9"/>
  <c r="A5389" i="9" l="1"/>
  <c r="C5388" i="9"/>
  <c r="F5388" i="9" s="1"/>
  <c r="B5388" i="9"/>
  <c r="D5387" i="9"/>
  <c r="E5387" i="9"/>
  <c r="B5388" i="8"/>
  <c r="C5389" i="8"/>
  <c r="H5388" i="8"/>
  <c r="A5390" i="9" l="1"/>
  <c r="C5389" i="9"/>
  <c r="F5389" i="9" s="1"/>
  <c r="B5389" i="9"/>
  <c r="E5388" i="9"/>
  <c r="B5389" i="8"/>
  <c r="C5390" i="8"/>
  <c r="H5389" i="8"/>
  <c r="D5388" i="9"/>
  <c r="B5390" i="8" l="1"/>
  <c r="C5391" i="8"/>
  <c r="H5390" i="8"/>
  <c r="A5391" i="9"/>
  <c r="C5390" i="9"/>
  <c r="F5390" i="9" s="1"/>
  <c r="B5390" i="9"/>
  <c r="D5389" i="9"/>
  <c r="E5389" i="9"/>
  <c r="A5392" i="9" l="1"/>
  <c r="C5391" i="9"/>
  <c r="F5391" i="9" s="1"/>
  <c r="B5391" i="9"/>
  <c r="E5390" i="9"/>
  <c r="D5390" i="9"/>
  <c r="B5391" i="8"/>
  <c r="C5392" i="8"/>
  <c r="H5391" i="8"/>
  <c r="A5393" i="9" l="1"/>
  <c r="C5392" i="9"/>
  <c r="F5392" i="9" s="1"/>
  <c r="B5392" i="9"/>
  <c r="D5391" i="9"/>
  <c r="B5392" i="8"/>
  <c r="C5393" i="8"/>
  <c r="H5392" i="8"/>
  <c r="E5391" i="9"/>
  <c r="A5394" i="9" l="1"/>
  <c r="C5393" i="9"/>
  <c r="F5393" i="9" s="1"/>
  <c r="B5393" i="9"/>
  <c r="B5393" i="8"/>
  <c r="C5394" i="8"/>
  <c r="H5393" i="8"/>
  <c r="E5392" i="9"/>
  <c r="D5392" i="9"/>
  <c r="C5395" i="8" l="1"/>
  <c r="B5394" i="8"/>
  <c r="H5394" i="8"/>
  <c r="A5395" i="9"/>
  <c r="C5394" i="9"/>
  <c r="F5394" i="9" s="1"/>
  <c r="B5394" i="9"/>
  <c r="D5393" i="9"/>
  <c r="E5393" i="9"/>
  <c r="A5396" i="9" l="1"/>
  <c r="C5395" i="9"/>
  <c r="F5395" i="9" s="1"/>
  <c r="B5395" i="9"/>
  <c r="E5394" i="9"/>
  <c r="D5394" i="9"/>
  <c r="C5396" i="8"/>
  <c r="B5395" i="8"/>
  <c r="H5395" i="8"/>
  <c r="A5397" i="9" l="1"/>
  <c r="C5396" i="9"/>
  <c r="F5396" i="9" s="1"/>
  <c r="B5396" i="9"/>
  <c r="E5395" i="9"/>
  <c r="B5396" i="8"/>
  <c r="C5397" i="8"/>
  <c r="H5396" i="8"/>
  <c r="D5395" i="9"/>
  <c r="B5397" i="8" l="1"/>
  <c r="C5398" i="8"/>
  <c r="H5397" i="8"/>
  <c r="A5398" i="9"/>
  <c r="C5397" i="9"/>
  <c r="F5397" i="9" s="1"/>
  <c r="B5397" i="9"/>
  <c r="E5396" i="9"/>
  <c r="D5396" i="9"/>
  <c r="A5399" i="9" l="1"/>
  <c r="C5398" i="9"/>
  <c r="F5398" i="9" s="1"/>
  <c r="B5398" i="9"/>
  <c r="D5397" i="9"/>
  <c r="E5397" i="9"/>
  <c r="B5398" i="8"/>
  <c r="C5399" i="8"/>
  <c r="H5398" i="8"/>
  <c r="A5400" i="9" l="1"/>
  <c r="C5399" i="9"/>
  <c r="F5399" i="9" s="1"/>
  <c r="B5399" i="9"/>
  <c r="E5398" i="9"/>
  <c r="B5399" i="8"/>
  <c r="C5400" i="8"/>
  <c r="H5399" i="8"/>
  <c r="D5398" i="9"/>
  <c r="B5400" i="8" l="1"/>
  <c r="C5401" i="8"/>
  <c r="H5400" i="8"/>
  <c r="A5401" i="9"/>
  <c r="C5400" i="9"/>
  <c r="F5400" i="9" s="1"/>
  <c r="B5400" i="9"/>
  <c r="D5399" i="9"/>
  <c r="E5399" i="9"/>
  <c r="A5402" i="9" l="1"/>
  <c r="C5401" i="9"/>
  <c r="F5401" i="9" s="1"/>
  <c r="B5401" i="9"/>
  <c r="E5400" i="9"/>
  <c r="D5400" i="9"/>
  <c r="B5401" i="8"/>
  <c r="C5402" i="8"/>
  <c r="H5401" i="8"/>
  <c r="A5403" i="9" l="1"/>
  <c r="C5402" i="9"/>
  <c r="F5402" i="9" s="1"/>
  <c r="B5402" i="9"/>
  <c r="D5401" i="9"/>
  <c r="C5403" i="8"/>
  <c r="B5402" i="8"/>
  <c r="H5402" i="8"/>
  <c r="E5401" i="9"/>
  <c r="C5404" i="8" l="1"/>
  <c r="B5403" i="8"/>
  <c r="H5403" i="8"/>
  <c r="A5404" i="9"/>
  <c r="C5403" i="9"/>
  <c r="F5403" i="9" s="1"/>
  <c r="B5403" i="9"/>
  <c r="E5402" i="9"/>
  <c r="D5402" i="9"/>
  <c r="A5405" i="9" l="1"/>
  <c r="C5404" i="9"/>
  <c r="F5404" i="9" s="1"/>
  <c r="B5404" i="9"/>
  <c r="E5403" i="9"/>
  <c r="D5403" i="9"/>
  <c r="C5405" i="8"/>
  <c r="B5404" i="8"/>
  <c r="H5404" i="8"/>
  <c r="A5406" i="9" l="1"/>
  <c r="C5405" i="9"/>
  <c r="F5405" i="9" s="1"/>
  <c r="B5405" i="9"/>
  <c r="E5404" i="9"/>
  <c r="C5406" i="8"/>
  <c r="B5405" i="8"/>
  <c r="H5405" i="8"/>
  <c r="D5404" i="9"/>
  <c r="C5407" i="8" l="1"/>
  <c r="B5406" i="8"/>
  <c r="H5406" i="8"/>
  <c r="A5407" i="9"/>
  <c r="C5406" i="9"/>
  <c r="F5406" i="9" s="1"/>
  <c r="B5406" i="9"/>
  <c r="E5405" i="9"/>
  <c r="D5405" i="9"/>
  <c r="A5408" i="9" l="1"/>
  <c r="C5407" i="9"/>
  <c r="F5407" i="9" s="1"/>
  <c r="B5407" i="9"/>
  <c r="E5406" i="9"/>
  <c r="D5406" i="9"/>
  <c r="C5408" i="8"/>
  <c r="B5407" i="8"/>
  <c r="H5407" i="8"/>
  <c r="A5409" i="9" l="1"/>
  <c r="C5408" i="9"/>
  <c r="F5408" i="9" s="1"/>
  <c r="B5408" i="9"/>
  <c r="E5407" i="9"/>
  <c r="B5408" i="8"/>
  <c r="C5409" i="8"/>
  <c r="H5408" i="8"/>
  <c r="D5407" i="9"/>
  <c r="B5409" i="8" l="1"/>
  <c r="C5410" i="8"/>
  <c r="H5409" i="8"/>
  <c r="A5410" i="9"/>
  <c r="C5409" i="9"/>
  <c r="F5409" i="9" s="1"/>
  <c r="B5409" i="9"/>
  <c r="E5408" i="9"/>
  <c r="D5408" i="9"/>
  <c r="A5411" i="9" l="1"/>
  <c r="C5410" i="9"/>
  <c r="F5410" i="9" s="1"/>
  <c r="B5410" i="9"/>
  <c r="D5409" i="9"/>
  <c r="E5409" i="9"/>
  <c r="B5410" i="8"/>
  <c r="C5411" i="8"/>
  <c r="H5410" i="8"/>
  <c r="A5412" i="9" l="1"/>
  <c r="C5411" i="9"/>
  <c r="F5411" i="9" s="1"/>
  <c r="B5411" i="9"/>
  <c r="E5410" i="9"/>
  <c r="B5411" i="8"/>
  <c r="C5412" i="8"/>
  <c r="H5411" i="8"/>
  <c r="D5410" i="9"/>
  <c r="C5413" i="8" l="1"/>
  <c r="B5412" i="8"/>
  <c r="H5412" i="8"/>
  <c r="A5413" i="9"/>
  <c r="C5412" i="9"/>
  <c r="F5412" i="9" s="1"/>
  <c r="B5412" i="9"/>
  <c r="D5411" i="9"/>
  <c r="E5411" i="9"/>
  <c r="A5414" i="9" l="1"/>
  <c r="C5413" i="9"/>
  <c r="F5413" i="9" s="1"/>
  <c r="B5413" i="9"/>
  <c r="E5412" i="9"/>
  <c r="D5412" i="9"/>
  <c r="C5414" i="8"/>
  <c r="B5413" i="8"/>
  <c r="H5413" i="8"/>
  <c r="A5415" i="9" l="1"/>
  <c r="C5414" i="9"/>
  <c r="F5414" i="9" s="1"/>
  <c r="B5414" i="9"/>
  <c r="E5413" i="9"/>
  <c r="B5414" i="8"/>
  <c r="C5415" i="8"/>
  <c r="H5414" i="8"/>
  <c r="D5413" i="9"/>
  <c r="B5415" i="8" l="1"/>
  <c r="C5416" i="8"/>
  <c r="H5415" i="8"/>
  <c r="A5416" i="9"/>
  <c r="C5415" i="9"/>
  <c r="F5415" i="9" s="1"/>
  <c r="B5415" i="9"/>
  <c r="E5414" i="9"/>
  <c r="D5414" i="9"/>
  <c r="A5417" i="9" l="1"/>
  <c r="C5416" i="9"/>
  <c r="F5416" i="9" s="1"/>
  <c r="B5416" i="9"/>
  <c r="D5415" i="9"/>
  <c r="E5415" i="9"/>
  <c r="B5416" i="8"/>
  <c r="C5417" i="8"/>
  <c r="H5416" i="8"/>
  <c r="A5418" i="9" l="1"/>
  <c r="C5417" i="9"/>
  <c r="F5417" i="9" s="1"/>
  <c r="B5417" i="9"/>
  <c r="E5416" i="9"/>
  <c r="B5417" i="8"/>
  <c r="C5418" i="8"/>
  <c r="H5417" i="8"/>
  <c r="D5416" i="9"/>
  <c r="C5419" i="8" l="1"/>
  <c r="B5418" i="8"/>
  <c r="H5418" i="8"/>
  <c r="A5419" i="9"/>
  <c r="C5418" i="9"/>
  <c r="F5418" i="9" s="1"/>
  <c r="B5418" i="9"/>
  <c r="D5417" i="9"/>
  <c r="E5417" i="9"/>
  <c r="A5420" i="9" l="1"/>
  <c r="C5419" i="9"/>
  <c r="F5419" i="9" s="1"/>
  <c r="B5419" i="9"/>
  <c r="E5418" i="9"/>
  <c r="D5418" i="9"/>
  <c r="C5420" i="8"/>
  <c r="B5419" i="8"/>
  <c r="H5419" i="8"/>
  <c r="A5421" i="9" l="1"/>
  <c r="C5420" i="9"/>
  <c r="F5420" i="9" s="1"/>
  <c r="B5420" i="9"/>
  <c r="E5419" i="9"/>
  <c r="B5420" i="8"/>
  <c r="C5421" i="8"/>
  <c r="H5420" i="8"/>
  <c r="D5419" i="9"/>
  <c r="B5421" i="8" l="1"/>
  <c r="C5422" i="8"/>
  <c r="H5421" i="8"/>
  <c r="A5422" i="9"/>
  <c r="C5421" i="9"/>
  <c r="F5421" i="9" s="1"/>
  <c r="B5421" i="9"/>
  <c r="E5420" i="9"/>
  <c r="D5420" i="9"/>
  <c r="A5423" i="9" l="1"/>
  <c r="C5422" i="9"/>
  <c r="F5422" i="9" s="1"/>
  <c r="B5422" i="9"/>
  <c r="D5421" i="9"/>
  <c r="E5421" i="9"/>
  <c r="B5422" i="8"/>
  <c r="C5423" i="8"/>
  <c r="H5422" i="8"/>
  <c r="A5424" i="9" l="1"/>
  <c r="C5423" i="9"/>
  <c r="F5423" i="9" s="1"/>
  <c r="B5423" i="9"/>
  <c r="E5422" i="9"/>
  <c r="B5423" i="8"/>
  <c r="C5424" i="8"/>
  <c r="H5423" i="8"/>
  <c r="D5422" i="9"/>
  <c r="B5424" i="8" l="1"/>
  <c r="C5425" i="8"/>
  <c r="H5424" i="8"/>
  <c r="A5425" i="9"/>
  <c r="C5424" i="9"/>
  <c r="F5424" i="9" s="1"/>
  <c r="B5424" i="9"/>
  <c r="D5423" i="9"/>
  <c r="E5423" i="9"/>
  <c r="A5426" i="9" l="1"/>
  <c r="C5425" i="9"/>
  <c r="F5425" i="9" s="1"/>
  <c r="B5425" i="9"/>
  <c r="E5424" i="9"/>
  <c r="D5424" i="9"/>
  <c r="B5425" i="8"/>
  <c r="C5426" i="8"/>
  <c r="H5425" i="8"/>
  <c r="A5427" i="9" l="1"/>
  <c r="C5426" i="9"/>
  <c r="F5426" i="9" s="1"/>
  <c r="B5426" i="9"/>
  <c r="D5425" i="9"/>
  <c r="B5426" i="8"/>
  <c r="C5427" i="8"/>
  <c r="H5426" i="8"/>
  <c r="E5425" i="9"/>
  <c r="B5427" i="8" l="1"/>
  <c r="C5428" i="8"/>
  <c r="H5427" i="8"/>
  <c r="A5428" i="9"/>
  <c r="C5427" i="9"/>
  <c r="F5427" i="9" s="1"/>
  <c r="B5427" i="9"/>
  <c r="E5426" i="9"/>
  <c r="D5426" i="9"/>
  <c r="D5427" i="9" l="1"/>
  <c r="A5429" i="9"/>
  <c r="C5428" i="9"/>
  <c r="F5428" i="9" s="1"/>
  <c r="B5428" i="9"/>
  <c r="E5427" i="9"/>
  <c r="B5428" i="8"/>
  <c r="C5429" i="8"/>
  <c r="H5428" i="8"/>
  <c r="A5430" i="9" l="1"/>
  <c r="C5429" i="9"/>
  <c r="F5429" i="9" s="1"/>
  <c r="B5429" i="9"/>
  <c r="E5428" i="9"/>
  <c r="D5428" i="9"/>
  <c r="B5429" i="8"/>
  <c r="C5430" i="8"/>
  <c r="H5429" i="8"/>
  <c r="A5431" i="9" l="1"/>
  <c r="C5430" i="9"/>
  <c r="F5430" i="9" s="1"/>
  <c r="B5430" i="9"/>
  <c r="D5429" i="9"/>
  <c r="B5430" i="8"/>
  <c r="C5431" i="8"/>
  <c r="H5430" i="8"/>
  <c r="E5429" i="9"/>
  <c r="B5431" i="8" l="1"/>
  <c r="C5432" i="8"/>
  <c r="H5431" i="8"/>
  <c r="A5432" i="9"/>
  <c r="C5431" i="9"/>
  <c r="F5431" i="9" s="1"/>
  <c r="B5431" i="9"/>
  <c r="E5430" i="9"/>
  <c r="D5430" i="9"/>
  <c r="D5431" i="9" l="1"/>
  <c r="A5433" i="9"/>
  <c r="C5432" i="9"/>
  <c r="F5432" i="9" s="1"/>
  <c r="B5432" i="9"/>
  <c r="E5431" i="9"/>
  <c r="C5433" i="8"/>
  <c r="B5432" i="8"/>
  <c r="H5432" i="8"/>
  <c r="C5434" i="8" l="1"/>
  <c r="B5433" i="8"/>
  <c r="H5433" i="8"/>
  <c r="A5434" i="9"/>
  <c r="C5433" i="9"/>
  <c r="F5433" i="9" s="1"/>
  <c r="B5433" i="9"/>
  <c r="E5432" i="9"/>
  <c r="D5432" i="9"/>
  <c r="A5435" i="9" l="1"/>
  <c r="C5434" i="9"/>
  <c r="F5434" i="9" s="1"/>
  <c r="B5434" i="9"/>
  <c r="E5433" i="9"/>
  <c r="D5433" i="9"/>
  <c r="B5434" i="8"/>
  <c r="C5435" i="8"/>
  <c r="H5434" i="8"/>
  <c r="A5436" i="9" l="1"/>
  <c r="C5435" i="9"/>
  <c r="F5435" i="9" s="1"/>
  <c r="B5435" i="9"/>
  <c r="E5434" i="9"/>
  <c r="B5435" i="8"/>
  <c r="C5436" i="8"/>
  <c r="H5435" i="8"/>
  <c r="D5434" i="9"/>
  <c r="B5436" i="8" l="1"/>
  <c r="C5437" i="8"/>
  <c r="H5436" i="8"/>
  <c r="A5437" i="9"/>
  <c r="C5436" i="9"/>
  <c r="F5436" i="9" s="1"/>
  <c r="B5436" i="9"/>
  <c r="D5435" i="9"/>
  <c r="E5435" i="9"/>
  <c r="A5438" i="9" l="1"/>
  <c r="C5437" i="9"/>
  <c r="F5437" i="9" s="1"/>
  <c r="B5437" i="9"/>
  <c r="E5436" i="9"/>
  <c r="D5436" i="9"/>
  <c r="B5437" i="8"/>
  <c r="C5438" i="8"/>
  <c r="H5437" i="8"/>
  <c r="A5439" i="9" l="1"/>
  <c r="C5438" i="9"/>
  <c r="F5438" i="9" s="1"/>
  <c r="B5438" i="9"/>
  <c r="D5437" i="9"/>
  <c r="B5438" i="8"/>
  <c r="C5439" i="8"/>
  <c r="H5438" i="8"/>
  <c r="E5437" i="9"/>
  <c r="A5440" i="9" l="1"/>
  <c r="C5439" i="9"/>
  <c r="F5439" i="9" s="1"/>
  <c r="B5439" i="9"/>
  <c r="B5439" i="8"/>
  <c r="C5440" i="8"/>
  <c r="H5439" i="8"/>
  <c r="E5438" i="9"/>
  <c r="D5438" i="9"/>
  <c r="A5441" i="9" l="1"/>
  <c r="C5440" i="9"/>
  <c r="F5440" i="9" s="1"/>
  <c r="B5440" i="9"/>
  <c r="D5439" i="9"/>
  <c r="B5440" i="8"/>
  <c r="C5441" i="8"/>
  <c r="H5440" i="8"/>
  <c r="E5439" i="9"/>
  <c r="B5441" i="8" l="1"/>
  <c r="C5442" i="8"/>
  <c r="H5441" i="8"/>
  <c r="A5442" i="9"/>
  <c r="C5441" i="9"/>
  <c r="F5441" i="9" s="1"/>
  <c r="B5441" i="9"/>
  <c r="E5440" i="9"/>
  <c r="D5440" i="9"/>
  <c r="A5443" i="9" l="1"/>
  <c r="C5442" i="9"/>
  <c r="F5442" i="9" s="1"/>
  <c r="B5442" i="9"/>
  <c r="D5441" i="9"/>
  <c r="E5441" i="9"/>
  <c r="B5442" i="8"/>
  <c r="C5443" i="8"/>
  <c r="H5442" i="8"/>
  <c r="A5444" i="9" l="1"/>
  <c r="C5443" i="9"/>
  <c r="F5443" i="9" s="1"/>
  <c r="B5443" i="9"/>
  <c r="E5442" i="9"/>
  <c r="B5443" i="8"/>
  <c r="C5444" i="8"/>
  <c r="H5443" i="8"/>
  <c r="D5442" i="9"/>
  <c r="B5444" i="8" l="1"/>
  <c r="C5445" i="8"/>
  <c r="H5444" i="8"/>
  <c r="A5445" i="9"/>
  <c r="C5444" i="9"/>
  <c r="F5444" i="9" s="1"/>
  <c r="B5444" i="9"/>
  <c r="D5443" i="9"/>
  <c r="E5443" i="9"/>
  <c r="A5446" i="9" l="1"/>
  <c r="C5445" i="9"/>
  <c r="F5445" i="9" s="1"/>
  <c r="B5445" i="9"/>
  <c r="E5444" i="9"/>
  <c r="D5444" i="9"/>
  <c r="B5445" i="8"/>
  <c r="C5446" i="8"/>
  <c r="H5445" i="8"/>
  <c r="A5447" i="9" l="1"/>
  <c r="C5446" i="9"/>
  <c r="F5446" i="9" s="1"/>
  <c r="B5446" i="9"/>
  <c r="D5445" i="9"/>
  <c r="B5446" i="8"/>
  <c r="C5447" i="8"/>
  <c r="H5446" i="8"/>
  <c r="E5445" i="9"/>
  <c r="A5448" i="9" l="1"/>
  <c r="C5447" i="9"/>
  <c r="F5447" i="9" s="1"/>
  <c r="B5447" i="9"/>
  <c r="B5447" i="8"/>
  <c r="C5448" i="8"/>
  <c r="H5447" i="8"/>
  <c r="E5446" i="9"/>
  <c r="D5446" i="9"/>
  <c r="C5449" i="8" l="1"/>
  <c r="B5448" i="8"/>
  <c r="H5448" i="8"/>
  <c r="A5449" i="9"/>
  <c r="C5448" i="9"/>
  <c r="F5448" i="9" s="1"/>
  <c r="B5448" i="9"/>
  <c r="D5447" i="9"/>
  <c r="E5447" i="9"/>
  <c r="A5450" i="9" l="1"/>
  <c r="C5449" i="9"/>
  <c r="F5449" i="9" s="1"/>
  <c r="B5449" i="9"/>
  <c r="E5448" i="9"/>
  <c r="D5448" i="9"/>
  <c r="C5450" i="8"/>
  <c r="B5449" i="8"/>
  <c r="H5449" i="8"/>
  <c r="C5451" i="8" l="1"/>
  <c r="B5450" i="8"/>
  <c r="H5450" i="8"/>
  <c r="A5451" i="9"/>
  <c r="C5450" i="9"/>
  <c r="F5450" i="9" s="1"/>
  <c r="B5450" i="9"/>
  <c r="E5449" i="9"/>
  <c r="D5449" i="9"/>
  <c r="A5452" i="9" l="1"/>
  <c r="C5451" i="9"/>
  <c r="F5451" i="9" s="1"/>
  <c r="B5451" i="9"/>
  <c r="E5450" i="9"/>
  <c r="D5450" i="9"/>
  <c r="C5452" i="8"/>
  <c r="B5451" i="8"/>
  <c r="H5451" i="8"/>
  <c r="B5452" i="8" l="1"/>
  <c r="C5453" i="8"/>
  <c r="H5452" i="8"/>
  <c r="A5453" i="9"/>
  <c r="C5452" i="9"/>
  <c r="F5452" i="9" s="1"/>
  <c r="B5452" i="9"/>
  <c r="E5451" i="9"/>
  <c r="D5451" i="9"/>
  <c r="A5454" i="9" l="1"/>
  <c r="C5453" i="9"/>
  <c r="F5453" i="9" s="1"/>
  <c r="B5453" i="9"/>
  <c r="E5452" i="9"/>
  <c r="D5452" i="9"/>
  <c r="B5453" i="8"/>
  <c r="C5454" i="8"/>
  <c r="H5453" i="8"/>
  <c r="A5455" i="9" l="1"/>
  <c r="C5454" i="9"/>
  <c r="F5454" i="9" s="1"/>
  <c r="B5454" i="9"/>
  <c r="D5453" i="9"/>
  <c r="C5455" i="8"/>
  <c r="B5454" i="8"/>
  <c r="H5454" i="8"/>
  <c r="E5453" i="9"/>
  <c r="C5456" i="8" l="1"/>
  <c r="B5455" i="8"/>
  <c r="H5455" i="8"/>
  <c r="A5456" i="9"/>
  <c r="C5455" i="9"/>
  <c r="F5455" i="9" s="1"/>
  <c r="B5455" i="9"/>
  <c r="E5454" i="9"/>
  <c r="D5454" i="9"/>
  <c r="A5457" i="9" l="1"/>
  <c r="C5456" i="9"/>
  <c r="F5456" i="9" s="1"/>
  <c r="B5456" i="9"/>
  <c r="E5455" i="9"/>
  <c r="D5455" i="9"/>
  <c r="B5456" i="8"/>
  <c r="C5457" i="8"/>
  <c r="H5456" i="8"/>
  <c r="E5456" i="9" l="1"/>
  <c r="A5458" i="9"/>
  <c r="C5457" i="9"/>
  <c r="F5457" i="9" s="1"/>
  <c r="B5457" i="9"/>
  <c r="B5457" i="8"/>
  <c r="C5458" i="8"/>
  <c r="H5457" i="8"/>
  <c r="D5456" i="9"/>
  <c r="B5458" i="8" l="1"/>
  <c r="C5459" i="8"/>
  <c r="H5458" i="8"/>
  <c r="A5459" i="9"/>
  <c r="C5458" i="9"/>
  <c r="F5458" i="9" s="1"/>
  <c r="B5458" i="9"/>
  <c r="D5457" i="9"/>
  <c r="E5457" i="9"/>
  <c r="A5460" i="9" l="1"/>
  <c r="C5459" i="9"/>
  <c r="F5459" i="9" s="1"/>
  <c r="B5459" i="9"/>
  <c r="E5458" i="9"/>
  <c r="D5458" i="9"/>
  <c r="B5459" i="8"/>
  <c r="C5460" i="8"/>
  <c r="H5459" i="8"/>
  <c r="A5461" i="9" l="1"/>
  <c r="C5460" i="9"/>
  <c r="F5460" i="9" s="1"/>
  <c r="B5460" i="9"/>
  <c r="D5459" i="9"/>
  <c r="B5460" i="8"/>
  <c r="C5461" i="8"/>
  <c r="H5460" i="8"/>
  <c r="E5459" i="9"/>
  <c r="B5461" i="8" l="1"/>
  <c r="C5462" i="8"/>
  <c r="H5461" i="8"/>
  <c r="A5462" i="9"/>
  <c r="C5461" i="9"/>
  <c r="F5461" i="9" s="1"/>
  <c r="B5461" i="9"/>
  <c r="E5460" i="9"/>
  <c r="D5460" i="9"/>
  <c r="A5463" i="9" l="1"/>
  <c r="C5462" i="9"/>
  <c r="F5462" i="9" s="1"/>
  <c r="B5462" i="9"/>
  <c r="D5461" i="9"/>
  <c r="E5461" i="9"/>
  <c r="C5463" i="8"/>
  <c r="B5462" i="8"/>
  <c r="H5462" i="8"/>
  <c r="C5464" i="8" l="1"/>
  <c r="B5463" i="8"/>
  <c r="H5463" i="8"/>
  <c r="A5464" i="9"/>
  <c r="C5463" i="9"/>
  <c r="F5463" i="9" s="1"/>
  <c r="B5463" i="9"/>
  <c r="E5462" i="9"/>
  <c r="D5462" i="9"/>
  <c r="A5465" i="9" l="1"/>
  <c r="C5464" i="9"/>
  <c r="F5464" i="9" s="1"/>
  <c r="B5464" i="9"/>
  <c r="E5463" i="9"/>
  <c r="D5463" i="9"/>
  <c r="C5465" i="8"/>
  <c r="B5464" i="8"/>
  <c r="H5464" i="8"/>
  <c r="C5466" i="8" l="1"/>
  <c r="B5465" i="8"/>
  <c r="H5465" i="8"/>
  <c r="A5466" i="9"/>
  <c r="C5465" i="9"/>
  <c r="F5465" i="9" s="1"/>
  <c r="B5465" i="9"/>
  <c r="E5464" i="9"/>
  <c r="D5464" i="9"/>
  <c r="A5467" i="9" l="1"/>
  <c r="C5466" i="9"/>
  <c r="F5466" i="9" s="1"/>
  <c r="B5466" i="9"/>
  <c r="E5465" i="9"/>
  <c r="D5465" i="9"/>
  <c r="C5467" i="8"/>
  <c r="B5466" i="8"/>
  <c r="H5466" i="8"/>
  <c r="A5468" i="9" l="1"/>
  <c r="C5467" i="9"/>
  <c r="F5467" i="9" s="1"/>
  <c r="B5467" i="9"/>
  <c r="E5466" i="9"/>
  <c r="C5468" i="8"/>
  <c r="B5467" i="8"/>
  <c r="H5467" i="8"/>
  <c r="D5466" i="9"/>
  <c r="C5469" i="8" l="1"/>
  <c r="B5468" i="8"/>
  <c r="H5468" i="8"/>
  <c r="A5469" i="9"/>
  <c r="C5468" i="9"/>
  <c r="F5468" i="9" s="1"/>
  <c r="B5468" i="9"/>
  <c r="E5467" i="9"/>
  <c r="D5467" i="9"/>
  <c r="A5470" i="9" l="1"/>
  <c r="C5469" i="9"/>
  <c r="F5469" i="9" s="1"/>
  <c r="B5469" i="9"/>
  <c r="E5468" i="9"/>
  <c r="D5468" i="9"/>
  <c r="C5470" i="8"/>
  <c r="B5469" i="8"/>
  <c r="H5469" i="8"/>
  <c r="C5471" i="8" l="1"/>
  <c r="B5470" i="8"/>
  <c r="H5470" i="8"/>
  <c r="A5471" i="9"/>
  <c r="C5470" i="9"/>
  <c r="F5470" i="9" s="1"/>
  <c r="B5470" i="9"/>
  <c r="E5469" i="9"/>
  <c r="D5469" i="9"/>
  <c r="A5472" i="9" l="1"/>
  <c r="C5471" i="9"/>
  <c r="F5471" i="9" s="1"/>
  <c r="B5471" i="9"/>
  <c r="E5470" i="9"/>
  <c r="D5470" i="9"/>
  <c r="C5472" i="8"/>
  <c r="B5471" i="8"/>
  <c r="H5471" i="8"/>
  <c r="A5473" i="9" l="1"/>
  <c r="C5472" i="9"/>
  <c r="F5472" i="9" s="1"/>
  <c r="B5472" i="9"/>
  <c r="E5471" i="9"/>
  <c r="C5473" i="8"/>
  <c r="B5472" i="8"/>
  <c r="H5472" i="8"/>
  <c r="D5471" i="9"/>
  <c r="C5474" i="8" l="1"/>
  <c r="B5473" i="8"/>
  <c r="H5473" i="8"/>
  <c r="A5474" i="9"/>
  <c r="C5473" i="9"/>
  <c r="F5473" i="9" s="1"/>
  <c r="B5473" i="9"/>
  <c r="E5472" i="9"/>
  <c r="D5472" i="9"/>
  <c r="E5473" i="9" l="1"/>
  <c r="A5475" i="9"/>
  <c r="C5474" i="9"/>
  <c r="F5474" i="9" s="1"/>
  <c r="B5474" i="9"/>
  <c r="D5473" i="9"/>
  <c r="C5475" i="8"/>
  <c r="B5474" i="8"/>
  <c r="H5474" i="8"/>
  <c r="C5476" i="8" l="1"/>
  <c r="B5475" i="8"/>
  <c r="H5475" i="8"/>
  <c r="A5476" i="9"/>
  <c r="C5475" i="9"/>
  <c r="F5475" i="9" s="1"/>
  <c r="B5475" i="9"/>
  <c r="E5474" i="9"/>
  <c r="D5474" i="9"/>
  <c r="A5477" i="9" l="1"/>
  <c r="C5476" i="9"/>
  <c r="F5476" i="9" s="1"/>
  <c r="B5476" i="9"/>
  <c r="E5475" i="9"/>
  <c r="D5475" i="9"/>
  <c r="C5477" i="8"/>
  <c r="B5476" i="8"/>
  <c r="H5476" i="8"/>
  <c r="C5478" i="8" l="1"/>
  <c r="B5477" i="8"/>
  <c r="H5477" i="8"/>
  <c r="A5478" i="9"/>
  <c r="C5477" i="9"/>
  <c r="F5477" i="9" s="1"/>
  <c r="B5477" i="9"/>
  <c r="E5476" i="9"/>
  <c r="D5476" i="9"/>
  <c r="A5479" i="9" l="1"/>
  <c r="C5478" i="9"/>
  <c r="F5478" i="9" s="1"/>
  <c r="B5478" i="9"/>
  <c r="E5477" i="9"/>
  <c r="D5477" i="9"/>
  <c r="C5479" i="8"/>
  <c r="B5478" i="8"/>
  <c r="H5478" i="8"/>
  <c r="C5480" i="8" l="1"/>
  <c r="B5479" i="8"/>
  <c r="H5479" i="8"/>
  <c r="A5480" i="9"/>
  <c r="C5479" i="9"/>
  <c r="F5479" i="9" s="1"/>
  <c r="B5479" i="9"/>
  <c r="E5478" i="9"/>
  <c r="D5478" i="9"/>
  <c r="E5479" i="9" l="1"/>
  <c r="A5481" i="9"/>
  <c r="C5480" i="9"/>
  <c r="F5480" i="9" s="1"/>
  <c r="B5480" i="9"/>
  <c r="D5479" i="9"/>
  <c r="C5481" i="8"/>
  <c r="B5480" i="8"/>
  <c r="H5480" i="8"/>
  <c r="C5482" i="8" l="1"/>
  <c r="B5481" i="8"/>
  <c r="H5481" i="8"/>
  <c r="A5482" i="9"/>
  <c r="C5481" i="9"/>
  <c r="F5481" i="9" s="1"/>
  <c r="B5481" i="9"/>
  <c r="E5480" i="9"/>
  <c r="D5480" i="9"/>
  <c r="A5483" i="9" l="1"/>
  <c r="C5482" i="9"/>
  <c r="F5482" i="9" s="1"/>
  <c r="B5482" i="9"/>
  <c r="E5481" i="9"/>
  <c r="D5481" i="9"/>
  <c r="C5483" i="8"/>
  <c r="B5482" i="8"/>
  <c r="H5482" i="8"/>
  <c r="C5484" i="8" l="1"/>
  <c r="B5483" i="8"/>
  <c r="H5483" i="8"/>
  <c r="A5484" i="9"/>
  <c r="C5483" i="9"/>
  <c r="F5483" i="9" s="1"/>
  <c r="B5483" i="9"/>
  <c r="E5482" i="9"/>
  <c r="D5482" i="9"/>
  <c r="A5485" i="9" l="1"/>
  <c r="C5484" i="9"/>
  <c r="F5484" i="9" s="1"/>
  <c r="B5484" i="9"/>
  <c r="E5483" i="9"/>
  <c r="D5483" i="9"/>
  <c r="C5485" i="8"/>
  <c r="B5484" i="8"/>
  <c r="H5484" i="8"/>
  <c r="E5484" i="9" l="1"/>
  <c r="C5486" i="8"/>
  <c r="B5485" i="8"/>
  <c r="H5485" i="8"/>
  <c r="A5486" i="9"/>
  <c r="C5485" i="9"/>
  <c r="F5485" i="9" s="1"/>
  <c r="B5485" i="9"/>
  <c r="D5484" i="9"/>
  <c r="A5487" i="9" l="1"/>
  <c r="C5486" i="9"/>
  <c r="F5486" i="9" s="1"/>
  <c r="B5486" i="9"/>
  <c r="E5485" i="9"/>
  <c r="D5485" i="9"/>
  <c r="C5487" i="8"/>
  <c r="B5486" i="8"/>
  <c r="H5486" i="8"/>
  <c r="C5488" i="8" l="1"/>
  <c r="B5487" i="8"/>
  <c r="H5487" i="8"/>
  <c r="A5488" i="9"/>
  <c r="C5487" i="9"/>
  <c r="F5487" i="9" s="1"/>
  <c r="B5487" i="9"/>
  <c r="E5486" i="9"/>
  <c r="D5486" i="9"/>
  <c r="A5489" i="9" l="1"/>
  <c r="C5488" i="9"/>
  <c r="F5488" i="9" s="1"/>
  <c r="B5488" i="9"/>
  <c r="D5487" i="9"/>
  <c r="E5487" i="9"/>
  <c r="C5489" i="8"/>
  <c r="B5488" i="8"/>
  <c r="H5488" i="8"/>
  <c r="C5490" i="8" l="1"/>
  <c r="B5489" i="8"/>
  <c r="H5489" i="8"/>
  <c r="A5490" i="9"/>
  <c r="C5489" i="9"/>
  <c r="F5489" i="9" s="1"/>
  <c r="B5489" i="9"/>
  <c r="E5488" i="9"/>
  <c r="D5488" i="9"/>
  <c r="A5491" i="9" l="1"/>
  <c r="C5490" i="9"/>
  <c r="F5490" i="9" s="1"/>
  <c r="B5490" i="9"/>
  <c r="E5489" i="9"/>
  <c r="D5489" i="9"/>
  <c r="C5491" i="8"/>
  <c r="B5490" i="8"/>
  <c r="H5490" i="8"/>
  <c r="A5492" i="9" l="1"/>
  <c r="C5491" i="9"/>
  <c r="F5491" i="9" s="1"/>
  <c r="B5491" i="9"/>
  <c r="E5490" i="9"/>
  <c r="C5492" i="8"/>
  <c r="B5491" i="8"/>
  <c r="H5491" i="8"/>
  <c r="D5490" i="9"/>
  <c r="C5493" i="8" l="1"/>
  <c r="B5492" i="8"/>
  <c r="H5492" i="8"/>
  <c r="A5493" i="9"/>
  <c r="C5492" i="9"/>
  <c r="F5492" i="9" s="1"/>
  <c r="B5492" i="9"/>
  <c r="E5491" i="9"/>
  <c r="D5491" i="9"/>
  <c r="A5494" i="9" l="1"/>
  <c r="C5493" i="9"/>
  <c r="F5493" i="9" s="1"/>
  <c r="B5493" i="9"/>
  <c r="E5492" i="9"/>
  <c r="D5492" i="9"/>
  <c r="C5494" i="8"/>
  <c r="B5493" i="8"/>
  <c r="H5493" i="8"/>
  <c r="A5495" i="9" l="1"/>
  <c r="C5494" i="9"/>
  <c r="F5494" i="9" s="1"/>
  <c r="B5494" i="9"/>
  <c r="E5493" i="9"/>
  <c r="C5495" i="8"/>
  <c r="B5494" i="8"/>
  <c r="H5494" i="8"/>
  <c r="D5493" i="9"/>
  <c r="C5496" i="8" l="1"/>
  <c r="B5495" i="8"/>
  <c r="H5495" i="8"/>
  <c r="A5496" i="9"/>
  <c r="C5495" i="9"/>
  <c r="F5495" i="9" s="1"/>
  <c r="B5495" i="9"/>
  <c r="E5494" i="9"/>
  <c r="D5494" i="9"/>
  <c r="A5497" i="9" l="1"/>
  <c r="C5496" i="9"/>
  <c r="F5496" i="9" s="1"/>
  <c r="B5496" i="9"/>
  <c r="E5495" i="9"/>
  <c r="D5495" i="9"/>
  <c r="C5497" i="8"/>
  <c r="B5496" i="8"/>
  <c r="H5496" i="8"/>
  <c r="C5498" i="8" l="1"/>
  <c r="B5497" i="8"/>
  <c r="H5497" i="8"/>
  <c r="A5498" i="9"/>
  <c r="C5497" i="9"/>
  <c r="F5497" i="9" s="1"/>
  <c r="B5497" i="9"/>
  <c r="E5496" i="9"/>
  <c r="D5496" i="9"/>
  <c r="E5497" i="9" l="1"/>
  <c r="A5499" i="9"/>
  <c r="C5498" i="9"/>
  <c r="F5498" i="9" s="1"/>
  <c r="B5498" i="9"/>
  <c r="D5497" i="9"/>
  <c r="C5499" i="8"/>
  <c r="B5498" i="8"/>
  <c r="H5498" i="8"/>
  <c r="C5500" i="8" l="1"/>
  <c r="B5499" i="8"/>
  <c r="H5499" i="8"/>
  <c r="A5500" i="9"/>
  <c r="C5499" i="9"/>
  <c r="F5499" i="9" s="1"/>
  <c r="B5499" i="9"/>
  <c r="E5498" i="9"/>
  <c r="D5498" i="9"/>
  <c r="A5501" i="9" l="1"/>
  <c r="C5500" i="9"/>
  <c r="F5500" i="9" s="1"/>
  <c r="B5500" i="9"/>
  <c r="E5499" i="9"/>
  <c r="D5499" i="9"/>
  <c r="C5501" i="8"/>
  <c r="B5500" i="8"/>
  <c r="H5500" i="8"/>
  <c r="C5502" i="8" l="1"/>
  <c r="B5501" i="8"/>
  <c r="A5502" i="9"/>
  <c r="C5501" i="9"/>
  <c r="F5501" i="9" s="1"/>
  <c r="B5501" i="9"/>
  <c r="E5500" i="9"/>
  <c r="D5500" i="9"/>
  <c r="A5503" i="9" l="1"/>
  <c r="C5502" i="9"/>
  <c r="F5502" i="9" s="1"/>
  <c r="B5502" i="9"/>
  <c r="E5501" i="9"/>
  <c r="D5501" i="9"/>
  <c r="C5503" i="8"/>
  <c r="B5502" i="8"/>
  <c r="A5504" i="9" l="1"/>
  <c r="C5503" i="9"/>
  <c r="F5503" i="9" s="1"/>
  <c r="B5503" i="9"/>
  <c r="E5502" i="9"/>
  <c r="C5504" i="8"/>
  <c r="B5503" i="8"/>
  <c r="D5502" i="9"/>
  <c r="C5505" i="8" l="1"/>
  <c r="B5504" i="8"/>
  <c r="A5505" i="9"/>
  <c r="C5504" i="9"/>
  <c r="F5504" i="9" s="1"/>
  <c r="B5504" i="9"/>
  <c r="E5503" i="9"/>
  <c r="D5503" i="9"/>
  <c r="A5506" i="9" l="1"/>
  <c r="C5505" i="9"/>
  <c r="F5505" i="9" s="1"/>
  <c r="B5505" i="9"/>
  <c r="E5504" i="9"/>
  <c r="D5504" i="9"/>
  <c r="C5506" i="8"/>
  <c r="B5505" i="8"/>
  <c r="A5507" i="9" l="1"/>
  <c r="C5506" i="9"/>
  <c r="F5506" i="9" s="1"/>
  <c r="B5506" i="9"/>
  <c r="E5505" i="9"/>
  <c r="C5507" i="8"/>
  <c r="B5506" i="8"/>
  <c r="D5505" i="9"/>
  <c r="C5508" i="8" l="1"/>
  <c r="B5507" i="8"/>
  <c r="A5508" i="9"/>
  <c r="C5507" i="9"/>
  <c r="F5507" i="9" s="1"/>
  <c r="B5507" i="9"/>
  <c r="E5506" i="9"/>
  <c r="D5506" i="9"/>
  <c r="A5509" i="9" l="1"/>
  <c r="C5508" i="9"/>
  <c r="F5508" i="9" s="1"/>
  <c r="B5508" i="9"/>
  <c r="E5507" i="9"/>
  <c r="D5507" i="9"/>
  <c r="C5509" i="8"/>
  <c r="B5508" i="8"/>
  <c r="C5510" i="8" l="1"/>
  <c r="B5509" i="8"/>
  <c r="A5510" i="9"/>
  <c r="C5509" i="9"/>
  <c r="F5509" i="9" s="1"/>
  <c r="B5509" i="9"/>
  <c r="E5508" i="9"/>
  <c r="D5508" i="9"/>
  <c r="A5511" i="9" l="1"/>
  <c r="C5510" i="9"/>
  <c r="F5510" i="9" s="1"/>
  <c r="B5510" i="9"/>
  <c r="E5509" i="9"/>
  <c r="D5509" i="9"/>
  <c r="C5511" i="8"/>
  <c r="B5510" i="8"/>
  <c r="A5512" i="9" l="1"/>
  <c r="C5511" i="9"/>
  <c r="F5511" i="9" s="1"/>
  <c r="B5511" i="9"/>
  <c r="E5510" i="9"/>
  <c r="C5512" i="8"/>
  <c r="B5511" i="8"/>
  <c r="D5510" i="9"/>
  <c r="C5513" i="8" l="1"/>
  <c r="B5512" i="8"/>
  <c r="A5513" i="9"/>
  <c r="C5512" i="9"/>
  <c r="F5512" i="9" s="1"/>
  <c r="B5512" i="9"/>
  <c r="E5511" i="9"/>
  <c r="D5511" i="9"/>
  <c r="A5514" i="9" l="1"/>
  <c r="C5513" i="9"/>
  <c r="F5513" i="9" s="1"/>
  <c r="B5513" i="9"/>
  <c r="E5512" i="9"/>
  <c r="D5512" i="9"/>
  <c r="C5514" i="8"/>
  <c r="B5513" i="8"/>
  <c r="C5515" i="8" l="1"/>
  <c r="B5514" i="8"/>
  <c r="A5515" i="9"/>
  <c r="C5514" i="9"/>
  <c r="F5514" i="9" s="1"/>
  <c r="B5514" i="9"/>
  <c r="E5513" i="9"/>
  <c r="D5513" i="9"/>
  <c r="A5516" i="9" l="1"/>
  <c r="C5515" i="9"/>
  <c r="F5515" i="9" s="1"/>
  <c r="B5515" i="9"/>
  <c r="E5514" i="9"/>
  <c r="D5514" i="9"/>
  <c r="C5516" i="8"/>
  <c r="B5515" i="8"/>
  <c r="C5517" i="8" l="1"/>
  <c r="B5516" i="8"/>
  <c r="A5517" i="9"/>
  <c r="C5516" i="9"/>
  <c r="F5516" i="9" s="1"/>
  <c r="B5516" i="9"/>
  <c r="E5515" i="9"/>
  <c r="D5515" i="9"/>
  <c r="A5518" i="9" l="1"/>
  <c r="C5517" i="9"/>
  <c r="F5517" i="9" s="1"/>
  <c r="B5517" i="9"/>
  <c r="E5516" i="9"/>
  <c r="D5516" i="9"/>
  <c r="C5518" i="8"/>
  <c r="B5517" i="8"/>
  <c r="C5519" i="8" l="1"/>
  <c r="B5518" i="8"/>
  <c r="A5519" i="9"/>
  <c r="C5518" i="9"/>
  <c r="F5518" i="9" s="1"/>
  <c r="B5518" i="9"/>
  <c r="E5517" i="9"/>
  <c r="D5517" i="9"/>
  <c r="A5520" i="9" l="1"/>
  <c r="C5519" i="9"/>
  <c r="F5519" i="9" s="1"/>
  <c r="B5519" i="9"/>
  <c r="E5518" i="9"/>
  <c r="D5518" i="9"/>
  <c r="C5520" i="8"/>
  <c r="B5519" i="8"/>
  <c r="A5521" i="9" l="1"/>
  <c r="C5520" i="9"/>
  <c r="F5520" i="9" s="1"/>
  <c r="B5520" i="9"/>
  <c r="E5519" i="9"/>
  <c r="C5521" i="8"/>
  <c r="B5520" i="8"/>
  <c r="D5519" i="9"/>
  <c r="C5522" i="8" l="1"/>
  <c r="B5521" i="8"/>
  <c r="A5522" i="9"/>
  <c r="C5521" i="9"/>
  <c r="F5521" i="9" s="1"/>
  <c r="B5521" i="9"/>
  <c r="E5520" i="9"/>
  <c r="D5520" i="9"/>
  <c r="A5523" i="9" l="1"/>
  <c r="C5522" i="9"/>
  <c r="F5522" i="9" s="1"/>
  <c r="B5522" i="9"/>
  <c r="E5521" i="9"/>
  <c r="D5521" i="9"/>
  <c r="C5523" i="8"/>
  <c r="B5522" i="8"/>
  <c r="A5524" i="9" l="1"/>
  <c r="C5523" i="9"/>
  <c r="F5523" i="9" s="1"/>
  <c r="B5523" i="9"/>
  <c r="E5522" i="9"/>
  <c r="C5524" i="8"/>
  <c r="B5523" i="8"/>
  <c r="D5522" i="9"/>
  <c r="C5525" i="8" l="1"/>
  <c r="B5524" i="8"/>
  <c r="A5525" i="9"/>
  <c r="C5524" i="9"/>
  <c r="F5524" i="9" s="1"/>
  <c r="B5524" i="9"/>
  <c r="E5523" i="9"/>
  <c r="D5523" i="9"/>
  <c r="A5526" i="9" l="1"/>
  <c r="C5525" i="9"/>
  <c r="F5525" i="9" s="1"/>
  <c r="B5525" i="9"/>
  <c r="E5524" i="9"/>
  <c r="D5524" i="9"/>
  <c r="C5526" i="8"/>
  <c r="B5525" i="8"/>
  <c r="A5527" i="9" l="1"/>
  <c r="C5526" i="9"/>
  <c r="F5526" i="9" s="1"/>
  <c r="B5526" i="9"/>
  <c r="E5525" i="9"/>
  <c r="C5527" i="8"/>
  <c r="B5526" i="8"/>
  <c r="D5525" i="9"/>
  <c r="C5528" i="8" l="1"/>
  <c r="B5527" i="8"/>
  <c r="A5528" i="9"/>
  <c r="C5527" i="9"/>
  <c r="F5527" i="9" s="1"/>
  <c r="B5527" i="9"/>
  <c r="E5526" i="9"/>
  <c r="D5526" i="9"/>
  <c r="A5529" i="9" l="1"/>
  <c r="C5528" i="9"/>
  <c r="F5528" i="9" s="1"/>
  <c r="B5528" i="9"/>
  <c r="E5527" i="9"/>
  <c r="D5527" i="9"/>
  <c r="C5529" i="8"/>
  <c r="B5528" i="8"/>
  <c r="A5530" i="9" l="1"/>
  <c r="C5529" i="9"/>
  <c r="F5529" i="9" s="1"/>
  <c r="B5529" i="9"/>
  <c r="E5528" i="9"/>
  <c r="C5530" i="8"/>
  <c r="B5529" i="8"/>
  <c r="D5528" i="9"/>
  <c r="C5531" i="8" l="1"/>
  <c r="B5530" i="8"/>
  <c r="A5531" i="9"/>
  <c r="C5530" i="9"/>
  <c r="F5530" i="9" s="1"/>
  <c r="B5530" i="9"/>
  <c r="E5529" i="9"/>
  <c r="D5529" i="9"/>
  <c r="A5532" i="9" l="1"/>
  <c r="C5531" i="9"/>
  <c r="F5531" i="9" s="1"/>
  <c r="B5531" i="9"/>
  <c r="E5530" i="9"/>
  <c r="D5530" i="9"/>
  <c r="C5532" i="8"/>
  <c r="B5531" i="8"/>
  <c r="A5533" i="9" l="1"/>
  <c r="C5532" i="9"/>
  <c r="F5532" i="9" s="1"/>
  <c r="B5532" i="9"/>
  <c r="E5531" i="9"/>
  <c r="C5533" i="8"/>
  <c r="B5532" i="8"/>
  <c r="D5531" i="9"/>
  <c r="C5534" i="8" l="1"/>
  <c r="B5533" i="8"/>
  <c r="A5534" i="9"/>
  <c r="C5533" i="9"/>
  <c r="F5533" i="9" s="1"/>
  <c r="B5533" i="9"/>
  <c r="E5532" i="9"/>
  <c r="D5532" i="9"/>
  <c r="A5535" i="9" l="1"/>
  <c r="C5534" i="9"/>
  <c r="F5534" i="9" s="1"/>
  <c r="B5534" i="9"/>
  <c r="E5533" i="9"/>
  <c r="D5533" i="9"/>
  <c r="C5535" i="8"/>
  <c r="B5534" i="8"/>
  <c r="C5536" i="8" l="1"/>
  <c r="B5535" i="8"/>
  <c r="A5536" i="9"/>
  <c r="C5535" i="9"/>
  <c r="F5535" i="9" s="1"/>
  <c r="B5535" i="9"/>
  <c r="E5534" i="9"/>
  <c r="D5534" i="9"/>
  <c r="A5537" i="9" l="1"/>
  <c r="C5536" i="9"/>
  <c r="F5536" i="9" s="1"/>
  <c r="B5536" i="9"/>
  <c r="E5535" i="9"/>
  <c r="D5535" i="9"/>
  <c r="C5537" i="8"/>
  <c r="B5536" i="8"/>
  <c r="A5538" i="9" l="1"/>
  <c r="C5537" i="9"/>
  <c r="F5537" i="9" s="1"/>
  <c r="B5537" i="9"/>
  <c r="E5536" i="9"/>
  <c r="C5538" i="8"/>
  <c r="B5537" i="8"/>
  <c r="D5536" i="9"/>
  <c r="C5539" i="8" l="1"/>
  <c r="B5538" i="8"/>
  <c r="A5539" i="9"/>
  <c r="C5538" i="9"/>
  <c r="F5538" i="9" s="1"/>
  <c r="B5538" i="9"/>
  <c r="E5537" i="9"/>
  <c r="D5537" i="9"/>
  <c r="A5540" i="9" l="1"/>
  <c r="C5539" i="9"/>
  <c r="F5539" i="9" s="1"/>
  <c r="B5539" i="9"/>
  <c r="E5538" i="9"/>
  <c r="D5538" i="9"/>
  <c r="C5540" i="8"/>
  <c r="B5539" i="8"/>
  <c r="A5541" i="9" l="1"/>
  <c r="C5540" i="9"/>
  <c r="F5540" i="9" s="1"/>
  <c r="B5540" i="9"/>
  <c r="E5539" i="9"/>
  <c r="C5541" i="8"/>
  <c r="B5540" i="8"/>
  <c r="D5539" i="9"/>
  <c r="C5542" i="8" l="1"/>
  <c r="B5541" i="8"/>
  <c r="A5542" i="9"/>
  <c r="C5541" i="9"/>
  <c r="F5541" i="9" s="1"/>
  <c r="B5541" i="9"/>
  <c r="E5540" i="9"/>
  <c r="D5540" i="9"/>
  <c r="A5543" i="9" l="1"/>
  <c r="C5542" i="9"/>
  <c r="F5542" i="9" s="1"/>
  <c r="B5542" i="9"/>
  <c r="E5541" i="9"/>
  <c r="D5541" i="9"/>
  <c r="C5543" i="8"/>
  <c r="B5542" i="8"/>
  <c r="A5544" i="9" l="1"/>
  <c r="C5543" i="9"/>
  <c r="F5543" i="9" s="1"/>
  <c r="B5543" i="9"/>
  <c r="E5542" i="9"/>
  <c r="C5544" i="8"/>
  <c r="B5543" i="8"/>
  <c r="D5542" i="9"/>
  <c r="C5545" i="8" l="1"/>
  <c r="B5544" i="8"/>
  <c r="A5545" i="9"/>
  <c r="C5544" i="9"/>
  <c r="F5544" i="9" s="1"/>
  <c r="B5544" i="9"/>
  <c r="E5543" i="9"/>
  <c r="D5543" i="9"/>
  <c r="A5546" i="9" l="1"/>
  <c r="C5545" i="9"/>
  <c r="F5545" i="9" s="1"/>
  <c r="B5545" i="9"/>
  <c r="E5544" i="9"/>
  <c r="D5544" i="9"/>
  <c r="B5545" i="8"/>
  <c r="C5546" i="8"/>
  <c r="A5547" i="9" l="1"/>
  <c r="C5546" i="9"/>
  <c r="F5546" i="9" s="1"/>
  <c r="B5546" i="9"/>
  <c r="E5545" i="9"/>
  <c r="B5546" i="8"/>
  <c r="C5547" i="8"/>
  <c r="D5545" i="9"/>
  <c r="B5547" i="8" l="1"/>
  <c r="C5548" i="8"/>
  <c r="E5546" i="9"/>
  <c r="A5548" i="9"/>
  <c r="C5547" i="9"/>
  <c r="F5547" i="9" s="1"/>
  <c r="B5547" i="9"/>
  <c r="D5546" i="9"/>
  <c r="A5549" i="9" l="1"/>
  <c r="C5548" i="9"/>
  <c r="F5548" i="9" s="1"/>
  <c r="B5548" i="9"/>
  <c r="E5547" i="9"/>
  <c r="D5547" i="9"/>
  <c r="B5548" i="8"/>
  <c r="C5549" i="8"/>
  <c r="D5548" i="9" l="1"/>
  <c r="A5550" i="9"/>
  <c r="C5549" i="9"/>
  <c r="F5549" i="9" s="1"/>
  <c r="B5549" i="9"/>
  <c r="C5550" i="8"/>
  <c r="B5549" i="8"/>
  <c r="E5548" i="9"/>
  <c r="C5551" i="8" l="1"/>
  <c r="B5550" i="8"/>
  <c r="A5551" i="9"/>
  <c r="C5550" i="9"/>
  <c r="F5550" i="9" s="1"/>
  <c r="B5550" i="9"/>
  <c r="E5549" i="9"/>
  <c r="D5549" i="9"/>
  <c r="A5552" i="9" l="1"/>
  <c r="C5551" i="9"/>
  <c r="F5551" i="9" s="1"/>
  <c r="B5551" i="9"/>
  <c r="E5550" i="9"/>
  <c r="D5550" i="9"/>
  <c r="C5552" i="8"/>
  <c r="B5551" i="8"/>
  <c r="C5553" i="8" l="1"/>
  <c r="B5552" i="8"/>
  <c r="A5553" i="9"/>
  <c r="C5552" i="9"/>
  <c r="F5552" i="9" s="1"/>
  <c r="B5552" i="9"/>
  <c r="E5551" i="9"/>
  <c r="D5551" i="9"/>
  <c r="A5554" i="9" l="1"/>
  <c r="C5553" i="9"/>
  <c r="F5553" i="9" s="1"/>
  <c r="B5553" i="9"/>
  <c r="E5552" i="9"/>
  <c r="D5552" i="9"/>
  <c r="C5554" i="8"/>
  <c r="B5553" i="8"/>
  <c r="A5555" i="9" l="1"/>
  <c r="C5554" i="9"/>
  <c r="F5554" i="9" s="1"/>
  <c r="B5554" i="9"/>
  <c r="E5553" i="9"/>
  <c r="C5555" i="8"/>
  <c r="B5554" i="8"/>
  <c r="D5553" i="9"/>
  <c r="C5556" i="8" l="1"/>
  <c r="B5555" i="8"/>
  <c r="A5556" i="9"/>
  <c r="C5555" i="9"/>
  <c r="F5555" i="9" s="1"/>
  <c r="B5555" i="9"/>
  <c r="E5554" i="9"/>
  <c r="D5554" i="9"/>
  <c r="A5557" i="9" l="1"/>
  <c r="C5556" i="9"/>
  <c r="F5556" i="9" s="1"/>
  <c r="B5556" i="9"/>
  <c r="E5555" i="9"/>
  <c r="D5555" i="9"/>
  <c r="C5557" i="8"/>
  <c r="B5556" i="8"/>
  <c r="A5558" i="9" l="1"/>
  <c r="C5557" i="9"/>
  <c r="F5557" i="9" s="1"/>
  <c r="B5557" i="9"/>
  <c r="E5556" i="9"/>
  <c r="C5558" i="8"/>
  <c r="B5557" i="8"/>
  <c r="D5556" i="9"/>
  <c r="C5559" i="8" l="1"/>
  <c r="B5558" i="8"/>
  <c r="A5559" i="9"/>
  <c r="C5558" i="9"/>
  <c r="F5558" i="9" s="1"/>
  <c r="B5558" i="9"/>
  <c r="E5557" i="9"/>
  <c r="D5557" i="9"/>
  <c r="A5560" i="9" l="1"/>
  <c r="C5559" i="9"/>
  <c r="F5559" i="9" s="1"/>
  <c r="B5559" i="9"/>
  <c r="E5558" i="9"/>
  <c r="D5558" i="9"/>
  <c r="C5560" i="8"/>
  <c r="B5559" i="8"/>
  <c r="A5561" i="9" l="1"/>
  <c r="C5560" i="9"/>
  <c r="F5560" i="9" s="1"/>
  <c r="B5560" i="9"/>
  <c r="E5559" i="9"/>
  <c r="C5561" i="8"/>
  <c r="B5560" i="8"/>
  <c r="D5559" i="9"/>
  <c r="C5562" i="8" l="1"/>
  <c r="B5561" i="8"/>
  <c r="A5562" i="9"/>
  <c r="C5561" i="9"/>
  <c r="F5561" i="9" s="1"/>
  <c r="B5561" i="9"/>
  <c r="E5560" i="9"/>
  <c r="D5560" i="9"/>
  <c r="A5563" i="9" l="1"/>
  <c r="C5562" i="9"/>
  <c r="F5562" i="9" s="1"/>
  <c r="B5562" i="9"/>
  <c r="E5561" i="9"/>
  <c r="D5561" i="9"/>
  <c r="C5563" i="8"/>
  <c r="B5562" i="8"/>
  <c r="A5564" i="9" l="1"/>
  <c r="C5563" i="9"/>
  <c r="F5563" i="9" s="1"/>
  <c r="B5563" i="9"/>
  <c r="E5562" i="9"/>
  <c r="C5564" i="8"/>
  <c r="B5563" i="8"/>
  <c r="D5562" i="9"/>
  <c r="C5565" i="8" l="1"/>
  <c r="B5564" i="8"/>
  <c r="A5565" i="9"/>
  <c r="C5564" i="9"/>
  <c r="F5564" i="9" s="1"/>
  <c r="B5564" i="9"/>
  <c r="E5563" i="9"/>
  <c r="D5563" i="9"/>
  <c r="A5566" i="9" l="1"/>
  <c r="C5565" i="9"/>
  <c r="F5565" i="9" s="1"/>
  <c r="B5565" i="9"/>
  <c r="E5564" i="9"/>
  <c r="D5564" i="9"/>
  <c r="C5566" i="8"/>
  <c r="B5565" i="8"/>
  <c r="A5567" i="9" l="1"/>
  <c r="C5566" i="9"/>
  <c r="F5566" i="9" s="1"/>
  <c r="B5566" i="9"/>
  <c r="E5565" i="9"/>
  <c r="C5567" i="8"/>
  <c r="B5566" i="8"/>
  <c r="D5565" i="9"/>
  <c r="C5568" i="8" l="1"/>
  <c r="B5567" i="8"/>
  <c r="A5568" i="9"/>
  <c r="C5567" i="9"/>
  <c r="F5567" i="9" s="1"/>
  <c r="B5567" i="9"/>
  <c r="E5566" i="9"/>
  <c r="D5566" i="9"/>
  <c r="A5569" i="9" l="1"/>
  <c r="C5568" i="9"/>
  <c r="F5568" i="9" s="1"/>
  <c r="B5568" i="9"/>
  <c r="E5567" i="9"/>
  <c r="D5567" i="9"/>
  <c r="C5569" i="8"/>
  <c r="B5568" i="8"/>
  <c r="A5570" i="9" l="1"/>
  <c r="C5569" i="9"/>
  <c r="F5569" i="9" s="1"/>
  <c r="B5569" i="9"/>
  <c r="E5568" i="9"/>
  <c r="C5570" i="8"/>
  <c r="B5569" i="8"/>
  <c r="D5568" i="9"/>
  <c r="C5571" i="8" l="1"/>
  <c r="B5570" i="8"/>
  <c r="A5571" i="9"/>
  <c r="C5570" i="9"/>
  <c r="F5570" i="9" s="1"/>
  <c r="B5570" i="9"/>
  <c r="E5569" i="9"/>
  <c r="D5569" i="9"/>
  <c r="A5572" i="9" l="1"/>
  <c r="C5571" i="9"/>
  <c r="F5571" i="9" s="1"/>
  <c r="B5571" i="9"/>
  <c r="E5570" i="9"/>
  <c r="D5570" i="9"/>
  <c r="C5572" i="8"/>
  <c r="B5571" i="8"/>
  <c r="A5573" i="9" l="1"/>
  <c r="C5572" i="9"/>
  <c r="F5572" i="9" s="1"/>
  <c r="B5572" i="9"/>
  <c r="E5571" i="9"/>
  <c r="C5573" i="8"/>
  <c r="B5572" i="8"/>
  <c r="D5571" i="9"/>
  <c r="C5574" i="8" l="1"/>
  <c r="B5573" i="8"/>
  <c r="A5574" i="9"/>
  <c r="C5573" i="9"/>
  <c r="F5573" i="9" s="1"/>
  <c r="B5573" i="9"/>
  <c r="E5572" i="9"/>
  <c r="D5572" i="9"/>
  <c r="A5575" i="9" l="1"/>
  <c r="C5574" i="9"/>
  <c r="F5574" i="9" s="1"/>
  <c r="B5574" i="9"/>
  <c r="E5573" i="9"/>
  <c r="D5573" i="9"/>
  <c r="C5575" i="8"/>
  <c r="B5574" i="8"/>
  <c r="A5576" i="9" l="1"/>
  <c r="C5575" i="9"/>
  <c r="F5575" i="9" s="1"/>
  <c r="B5575" i="9"/>
  <c r="E5574" i="9"/>
  <c r="C5576" i="8"/>
  <c r="B5575" i="8"/>
  <c r="D5574" i="9"/>
  <c r="C5577" i="8" l="1"/>
  <c r="B5576" i="8"/>
  <c r="A5577" i="9"/>
  <c r="C5576" i="9"/>
  <c r="F5576" i="9" s="1"/>
  <c r="B5576" i="9"/>
  <c r="E5575" i="9"/>
  <c r="D5575" i="9"/>
  <c r="A5578" i="9" l="1"/>
  <c r="C5577" i="9"/>
  <c r="F5577" i="9" s="1"/>
  <c r="B5577" i="9"/>
  <c r="E5576" i="9"/>
  <c r="D5576" i="9"/>
  <c r="B5577" i="8"/>
  <c r="C5578" i="8"/>
  <c r="A5579" i="9" l="1"/>
  <c r="C5578" i="9"/>
  <c r="F5578" i="9" s="1"/>
  <c r="B5578" i="9"/>
  <c r="E5577" i="9"/>
  <c r="B5578" i="8"/>
  <c r="C5579" i="8"/>
  <c r="D5577" i="9"/>
  <c r="C5580" i="8" l="1"/>
  <c r="B5579" i="8"/>
  <c r="A5580" i="9"/>
  <c r="C5579" i="9"/>
  <c r="F5579" i="9" s="1"/>
  <c r="B5579" i="9"/>
  <c r="D5578" i="9"/>
  <c r="E5578" i="9"/>
  <c r="A5581" i="9" l="1"/>
  <c r="C5580" i="9"/>
  <c r="F5580" i="9" s="1"/>
  <c r="B5580" i="9"/>
  <c r="E5579" i="9"/>
  <c r="D5579" i="9"/>
  <c r="C5581" i="8"/>
  <c r="B5580" i="8"/>
  <c r="A5582" i="9" l="1"/>
  <c r="C5581" i="9"/>
  <c r="F5581" i="9" s="1"/>
  <c r="B5581" i="9"/>
  <c r="E5580" i="9"/>
  <c r="B5581" i="8"/>
  <c r="C5582" i="8"/>
  <c r="D5580" i="9"/>
  <c r="B5582" i="8" l="1"/>
  <c r="C5583" i="8"/>
  <c r="A5583" i="9"/>
  <c r="C5582" i="9"/>
  <c r="F5582" i="9" s="1"/>
  <c r="B5582" i="9"/>
  <c r="E5581" i="9"/>
  <c r="D5581" i="9"/>
  <c r="A5584" i="9" l="1"/>
  <c r="C5583" i="9"/>
  <c r="F5583" i="9" s="1"/>
  <c r="B5583" i="9"/>
  <c r="D5582" i="9"/>
  <c r="E5582" i="9"/>
  <c r="B5583" i="8"/>
  <c r="C5584" i="8"/>
  <c r="E5583" i="9" l="1"/>
  <c r="A5585" i="9"/>
  <c r="C5584" i="9"/>
  <c r="F5584" i="9" s="1"/>
  <c r="B5584" i="9"/>
  <c r="B5584" i="8"/>
  <c r="C5585" i="8"/>
  <c r="D5583" i="9"/>
  <c r="B5585" i="8" l="1"/>
  <c r="C5586" i="8"/>
  <c r="A5586" i="9"/>
  <c r="C5585" i="9"/>
  <c r="F5585" i="9" s="1"/>
  <c r="B5585" i="9"/>
  <c r="D5584" i="9"/>
  <c r="E5584" i="9"/>
  <c r="A5587" i="9" l="1"/>
  <c r="C5586" i="9"/>
  <c r="F5586" i="9" s="1"/>
  <c r="B5586" i="9"/>
  <c r="E5585" i="9"/>
  <c r="D5585" i="9"/>
  <c r="B5586" i="8"/>
  <c r="C5587" i="8"/>
  <c r="D5586" i="9" l="1"/>
  <c r="A5588" i="9"/>
  <c r="C5587" i="9"/>
  <c r="F5587" i="9" s="1"/>
  <c r="B5587" i="9"/>
  <c r="C5588" i="8"/>
  <c r="B5587" i="8"/>
  <c r="E5586" i="9"/>
  <c r="C5589" i="8" l="1"/>
  <c r="B5588" i="8"/>
  <c r="A5589" i="9"/>
  <c r="C5588" i="9"/>
  <c r="F5588" i="9" s="1"/>
  <c r="B5588" i="9"/>
  <c r="E5587" i="9"/>
  <c r="D5587" i="9"/>
  <c r="A5590" i="9" l="1"/>
  <c r="C5589" i="9"/>
  <c r="F5589" i="9" s="1"/>
  <c r="B5589" i="9"/>
  <c r="E5588" i="9"/>
  <c r="D5588" i="9"/>
  <c r="B5589" i="8"/>
  <c r="C5590" i="8"/>
  <c r="A5591" i="9" l="1"/>
  <c r="C5590" i="9"/>
  <c r="F5590" i="9" s="1"/>
  <c r="B5590" i="9"/>
  <c r="E5589" i="9"/>
  <c r="B5590" i="8"/>
  <c r="C5591" i="8"/>
  <c r="D5589" i="9"/>
  <c r="B5591" i="8" l="1"/>
  <c r="C5592" i="8"/>
  <c r="A5592" i="9"/>
  <c r="C5591" i="9"/>
  <c r="F5591" i="9" s="1"/>
  <c r="B5591" i="9"/>
  <c r="D5590" i="9"/>
  <c r="E5590" i="9"/>
  <c r="A5593" i="9" l="1"/>
  <c r="C5592" i="9"/>
  <c r="F5592" i="9" s="1"/>
  <c r="B5592" i="9"/>
  <c r="E5591" i="9"/>
  <c r="D5591" i="9"/>
  <c r="B5592" i="8"/>
  <c r="C5593" i="8"/>
  <c r="D5592" i="9" l="1"/>
  <c r="A5594" i="9"/>
  <c r="C5593" i="9"/>
  <c r="F5593" i="9" s="1"/>
  <c r="B5593" i="9"/>
  <c r="C5594" i="8"/>
  <c r="B5593" i="8"/>
  <c r="E5592" i="9"/>
  <c r="C5595" i="8" l="1"/>
  <c r="B5594" i="8"/>
  <c r="A5595" i="9"/>
  <c r="C5594" i="9"/>
  <c r="F5594" i="9" s="1"/>
  <c r="B5594" i="9"/>
  <c r="E5593" i="9"/>
  <c r="D5593" i="9"/>
  <c r="A5596" i="9" l="1"/>
  <c r="C5595" i="9"/>
  <c r="F5595" i="9" s="1"/>
  <c r="B5595" i="9"/>
  <c r="E5594" i="9"/>
  <c r="D5594" i="9"/>
  <c r="B5595" i="8"/>
  <c r="C5596" i="8"/>
  <c r="A5597" i="9" l="1"/>
  <c r="C5596" i="9"/>
  <c r="F5596" i="9" s="1"/>
  <c r="B5596" i="9"/>
  <c r="E5595" i="9"/>
  <c r="B5596" i="8"/>
  <c r="C5597" i="8"/>
  <c r="D5595" i="9"/>
  <c r="B5597" i="8" l="1"/>
  <c r="C5598" i="8"/>
  <c r="A5598" i="9"/>
  <c r="C5597" i="9"/>
  <c r="F5597" i="9" s="1"/>
  <c r="B5597" i="9"/>
  <c r="D5596" i="9"/>
  <c r="E5596" i="9"/>
  <c r="A5599" i="9" l="1"/>
  <c r="C5598" i="9"/>
  <c r="F5598" i="9" s="1"/>
  <c r="B5598" i="9"/>
  <c r="E5597" i="9"/>
  <c r="D5597" i="9"/>
  <c r="B5598" i="8"/>
  <c r="C5599" i="8"/>
  <c r="D5598" i="9" l="1"/>
  <c r="A5600" i="9"/>
  <c r="C5599" i="9"/>
  <c r="F5599" i="9" s="1"/>
  <c r="B5599" i="9"/>
  <c r="B5599" i="8"/>
  <c r="C5600" i="8"/>
  <c r="E5598" i="9"/>
  <c r="B5600" i="8" l="1"/>
  <c r="C5601" i="8"/>
  <c r="A5601" i="9"/>
  <c r="C5600" i="9"/>
  <c r="F5600" i="9" s="1"/>
  <c r="B5600" i="9"/>
  <c r="E5599" i="9"/>
  <c r="D5599" i="9"/>
  <c r="A5602" i="9" l="1"/>
  <c r="C5601" i="9"/>
  <c r="F5601" i="9" s="1"/>
  <c r="B5601" i="9"/>
  <c r="D5600" i="9"/>
  <c r="E5600" i="9"/>
  <c r="B5601" i="8"/>
  <c r="C5602" i="8"/>
  <c r="E5601" i="9" l="1"/>
  <c r="A5603" i="9"/>
  <c r="C5602" i="9"/>
  <c r="F5602" i="9" s="1"/>
  <c r="B5602" i="9"/>
  <c r="B5602" i="8"/>
  <c r="C5603" i="8"/>
  <c r="D5601" i="9"/>
  <c r="B5603" i="8" l="1"/>
  <c r="C5604" i="8"/>
  <c r="A5604" i="9"/>
  <c r="C5603" i="9"/>
  <c r="F5603" i="9" s="1"/>
  <c r="B5603" i="9"/>
  <c r="D5602" i="9"/>
  <c r="E5602" i="9"/>
  <c r="A5605" i="9" l="1"/>
  <c r="C5604" i="9"/>
  <c r="F5604" i="9" s="1"/>
  <c r="B5604" i="9"/>
  <c r="E5603" i="9"/>
  <c r="D5603" i="9"/>
  <c r="B5604" i="8"/>
  <c r="C5605" i="8"/>
  <c r="D5604" i="9" l="1"/>
  <c r="A5606" i="9"/>
  <c r="C5605" i="9"/>
  <c r="F5605" i="9" s="1"/>
  <c r="B5605" i="9"/>
  <c r="B5605" i="8"/>
  <c r="C5606" i="8"/>
  <c r="E5604" i="9"/>
  <c r="B5606" i="8" l="1"/>
  <c r="C5607" i="8"/>
  <c r="A5607" i="9"/>
  <c r="C5606" i="9"/>
  <c r="F5606" i="9" s="1"/>
  <c r="B5606" i="9"/>
  <c r="E5605" i="9"/>
  <c r="D5605" i="9"/>
  <c r="A5608" i="9" l="1"/>
  <c r="C5607" i="9"/>
  <c r="F5607" i="9" s="1"/>
  <c r="B5607" i="9"/>
  <c r="D5606" i="9"/>
  <c r="E5606" i="9"/>
  <c r="C5608" i="8"/>
  <c r="B5607" i="8"/>
  <c r="C5609" i="8" l="1"/>
  <c r="B5608" i="8"/>
  <c r="A5609" i="9"/>
  <c r="C5608" i="9"/>
  <c r="F5608" i="9" s="1"/>
  <c r="B5608" i="9"/>
  <c r="E5607" i="9"/>
  <c r="D5607" i="9"/>
  <c r="A5610" i="9" l="1"/>
  <c r="C5609" i="9"/>
  <c r="F5609" i="9" s="1"/>
  <c r="B5609" i="9"/>
  <c r="E5608" i="9"/>
  <c r="D5608" i="9"/>
  <c r="B5609" i="8"/>
  <c r="C5610" i="8"/>
  <c r="A5611" i="9" l="1"/>
  <c r="C5610" i="9"/>
  <c r="F5610" i="9" s="1"/>
  <c r="B5610" i="9"/>
  <c r="E5609" i="9"/>
  <c r="B5610" i="8"/>
  <c r="C5611" i="8"/>
  <c r="D5609" i="9"/>
  <c r="C5612" i="8" l="1"/>
  <c r="B5611" i="8"/>
  <c r="A5612" i="9"/>
  <c r="C5611" i="9"/>
  <c r="F5611" i="9" s="1"/>
  <c r="B5611" i="9"/>
  <c r="D5610" i="9"/>
  <c r="E5610" i="9"/>
  <c r="A5613" i="9" l="1"/>
  <c r="C5612" i="9"/>
  <c r="F5612" i="9" s="1"/>
  <c r="B5612" i="9"/>
  <c r="E5611" i="9"/>
  <c r="D5611" i="9"/>
  <c r="C5613" i="8"/>
  <c r="B5612" i="8"/>
  <c r="B5613" i="8" l="1"/>
  <c r="C5614" i="8"/>
  <c r="A5614" i="9"/>
  <c r="C5613" i="9"/>
  <c r="F5613" i="9" s="1"/>
  <c r="B5613" i="9"/>
  <c r="E5612" i="9"/>
  <c r="D5612" i="9"/>
  <c r="A5615" i="9" l="1"/>
  <c r="C5614" i="9"/>
  <c r="F5614" i="9" s="1"/>
  <c r="B5614" i="9"/>
  <c r="E5613" i="9"/>
  <c r="D5613" i="9"/>
  <c r="B5614" i="8"/>
  <c r="C5615" i="8"/>
  <c r="A5616" i="9" l="1"/>
  <c r="C5615" i="9"/>
  <c r="F5615" i="9" s="1"/>
  <c r="B5615" i="9"/>
  <c r="D5614" i="9"/>
  <c r="B5615" i="8"/>
  <c r="C5616" i="8"/>
  <c r="E5614" i="9"/>
  <c r="A5617" i="9" l="1"/>
  <c r="C5616" i="9"/>
  <c r="F5616" i="9" s="1"/>
  <c r="B5616" i="9"/>
  <c r="B5616" i="8"/>
  <c r="C5617" i="8"/>
  <c r="E5615" i="9"/>
  <c r="D5615" i="9"/>
  <c r="C5618" i="8" l="1"/>
  <c r="B5617" i="8"/>
  <c r="A5618" i="9"/>
  <c r="C5617" i="9"/>
  <c r="F5617" i="9" s="1"/>
  <c r="B5617" i="9"/>
  <c r="D5616" i="9"/>
  <c r="E5616" i="9"/>
  <c r="A5619" i="9" l="1"/>
  <c r="C5618" i="9"/>
  <c r="F5618" i="9" s="1"/>
  <c r="B5618" i="9"/>
  <c r="D5617" i="9"/>
  <c r="E5617" i="9"/>
  <c r="C5619" i="8"/>
  <c r="B5618" i="8"/>
  <c r="C5620" i="8" l="1"/>
  <c r="B5619" i="8"/>
  <c r="A5620" i="9"/>
  <c r="C5619" i="9"/>
  <c r="F5619" i="9" s="1"/>
  <c r="B5619" i="9"/>
  <c r="D5618" i="9"/>
  <c r="E5618" i="9"/>
  <c r="A5621" i="9" l="1"/>
  <c r="C5620" i="9"/>
  <c r="F5620" i="9" s="1"/>
  <c r="B5620" i="9"/>
  <c r="E5619" i="9"/>
  <c r="D5619" i="9"/>
  <c r="C5621" i="8"/>
  <c r="B5620" i="8"/>
  <c r="B5621" i="8" l="1"/>
  <c r="C5622" i="8"/>
  <c r="A5622" i="9"/>
  <c r="C5621" i="9"/>
  <c r="F5621" i="9" s="1"/>
  <c r="B5621" i="9"/>
  <c r="D5620" i="9"/>
  <c r="E5620" i="9"/>
  <c r="A5623" i="9" l="1"/>
  <c r="C5622" i="9"/>
  <c r="F5622" i="9" s="1"/>
  <c r="B5622" i="9"/>
  <c r="E5621" i="9"/>
  <c r="D5621" i="9"/>
  <c r="B5622" i="8"/>
  <c r="C5623" i="8"/>
  <c r="A5624" i="9" l="1"/>
  <c r="C5623" i="9"/>
  <c r="F5623" i="9" s="1"/>
  <c r="B5623" i="9"/>
  <c r="D5622" i="9"/>
  <c r="C5624" i="8"/>
  <c r="B5623" i="8"/>
  <c r="E5622" i="9"/>
  <c r="C5625" i="8" l="1"/>
  <c r="B5624" i="8"/>
  <c r="A5625" i="9"/>
  <c r="C5624" i="9"/>
  <c r="F5624" i="9" s="1"/>
  <c r="B5624" i="9"/>
  <c r="E5623" i="9"/>
  <c r="D5623" i="9"/>
  <c r="A5626" i="9" l="1"/>
  <c r="C5625" i="9"/>
  <c r="F5625" i="9" s="1"/>
  <c r="B5625" i="9"/>
  <c r="E5624" i="9"/>
  <c r="D5624" i="9"/>
  <c r="B5625" i="8"/>
  <c r="C5626" i="8"/>
  <c r="A5627" i="9" l="1"/>
  <c r="C5626" i="9"/>
  <c r="F5626" i="9" s="1"/>
  <c r="B5626" i="9"/>
  <c r="E5625" i="9"/>
  <c r="B5626" i="8"/>
  <c r="C5627" i="8"/>
  <c r="D5625" i="9"/>
  <c r="B5627" i="8" l="1"/>
  <c r="C5628" i="8"/>
  <c r="A5628" i="9"/>
  <c r="C5627" i="9"/>
  <c r="F5627" i="9" s="1"/>
  <c r="B5627" i="9"/>
  <c r="D5626" i="9"/>
  <c r="E5626" i="9"/>
  <c r="A5629" i="9" l="1"/>
  <c r="C5628" i="9"/>
  <c r="F5628" i="9" s="1"/>
  <c r="B5628" i="9"/>
  <c r="E5627" i="9"/>
  <c r="D5627" i="9"/>
  <c r="B5628" i="8"/>
  <c r="C5629" i="8"/>
  <c r="A5630" i="9" l="1"/>
  <c r="C5629" i="9"/>
  <c r="F5629" i="9" s="1"/>
  <c r="B5629" i="9"/>
  <c r="D5628" i="9"/>
  <c r="B5629" i="8"/>
  <c r="C5630" i="8"/>
  <c r="E5628" i="9"/>
  <c r="A5631" i="9" l="1"/>
  <c r="C5630" i="9"/>
  <c r="F5630" i="9" s="1"/>
  <c r="B5630" i="9"/>
  <c r="B5630" i="8"/>
  <c r="C5631" i="8"/>
  <c r="E5629" i="9"/>
  <c r="D5629" i="9"/>
  <c r="A5632" i="9" l="1"/>
  <c r="C5631" i="9"/>
  <c r="F5631" i="9" s="1"/>
  <c r="B5631" i="9"/>
  <c r="D5630" i="9"/>
  <c r="B5631" i="8"/>
  <c r="C5632" i="8"/>
  <c r="E5630" i="9"/>
  <c r="A5633" i="9" l="1"/>
  <c r="C5632" i="9"/>
  <c r="F5632" i="9" s="1"/>
  <c r="B5632" i="9"/>
  <c r="B5632" i="8"/>
  <c r="C5633" i="8"/>
  <c r="E5631" i="9"/>
  <c r="D5631" i="9"/>
  <c r="A5634" i="9" l="1"/>
  <c r="C5633" i="9"/>
  <c r="F5633" i="9" s="1"/>
  <c r="B5633" i="9"/>
  <c r="D5632" i="9"/>
  <c r="B5633" i="8"/>
  <c r="C5634" i="8"/>
  <c r="E5632" i="9"/>
  <c r="A5635" i="9" l="1"/>
  <c r="C5634" i="9"/>
  <c r="F5634" i="9" s="1"/>
  <c r="B5634" i="9"/>
  <c r="B5634" i="8"/>
  <c r="C5635" i="8"/>
  <c r="E5633" i="9"/>
  <c r="D5633" i="9"/>
  <c r="B5635" i="8" l="1"/>
  <c r="C5636" i="8"/>
  <c r="A5636" i="9"/>
  <c r="C5635" i="9"/>
  <c r="F5635" i="9" s="1"/>
  <c r="B5635" i="9"/>
  <c r="D5634" i="9"/>
  <c r="E5634" i="9"/>
  <c r="A5637" i="9" l="1"/>
  <c r="C5636" i="9"/>
  <c r="F5636" i="9" s="1"/>
  <c r="B5636" i="9"/>
  <c r="E5635" i="9"/>
  <c r="D5635" i="9"/>
  <c r="B5636" i="8"/>
  <c r="C5637" i="8"/>
  <c r="A5638" i="9" l="1"/>
  <c r="C5637" i="9"/>
  <c r="F5637" i="9" s="1"/>
  <c r="B5637" i="9"/>
  <c r="D5636" i="9"/>
  <c r="B5637" i="8"/>
  <c r="C5638" i="8"/>
  <c r="E5636" i="9"/>
  <c r="A5639" i="9" l="1"/>
  <c r="C5638" i="9"/>
  <c r="F5638" i="9" s="1"/>
  <c r="B5638" i="9"/>
  <c r="B5638" i="8"/>
  <c r="C5639" i="8"/>
  <c r="E5637" i="9"/>
  <c r="D5637" i="9"/>
  <c r="B5639" i="8" l="1"/>
  <c r="C5640" i="8"/>
  <c r="A5640" i="9"/>
  <c r="C5639" i="9"/>
  <c r="F5639" i="9" s="1"/>
  <c r="B5639" i="9"/>
  <c r="D5638" i="9"/>
  <c r="E5638" i="9"/>
  <c r="A5641" i="9" l="1"/>
  <c r="C5640" i="9"/>
  <c r="F5640" i="9" s="1"/>
  <c r="B5640" i="9"/>
  <c r="E5639" i="9"/>
  <c r="D5639" i="9"/>
  <c r="B5640" i="8"/>
  <c r="C5641" i="8"/>
  <c r="A5642" i="9" l="1"/>
  <c r="C5641" i="9"/>
  <c r="F5641" i="9" s="1"/>
  <c r="B5641" i="9"/>
  <c r="D5640" i="9"/>
  <c r="C5642" i="8"/>
  <c r="B5641" i="8"/>
  <c r="E5640" i="9"/>
  <c r="C5643" i="8" l="1"/>
  <c r="B5642" i="8"/>
  <c r="A5643" i="9"/>
  <c r="C5642" i="9"/>
  <c r="F5642" i="9" s="1"/>
  <c r="B5642" i="9"/>
  <c r="E5641" i="9"/>
  <c r="D5641" i="9"/>
  <c r="E5642" i="9" l="1"/>
  <c r="A5644" i="9"/>
  <c r="C5643" i="9"/>
  <c r="F5643" i="9" s="1"/>
  <c r="B5643" i="9"/>
  <c r="D5642" i="9"/>
  <c r="C5644" i="8"/>
  <c r="B5643" i="8"/>
  <c r="C5645" i="8" l="1"/>
  <c r="B5644" i="8"/>
  <c r="A5645" i="9"/>
  <c r="C5644" i="9"/>
  <c r="F5644" i="9" s="1"/>
  <c r="B5644" i="9"/>
  <c r="D5643" i="9"/>
  <c r="E5643" i="9"/>
  <c r="A5646" i="9" l="1"/>
  <c r="C5645" i="9"/>
  <c r="F5645" i="9" s="1"/>
  <c r="B5645" i="9"/>
  <c r="E5644" i="9"/>
  <c r="D5644" i="9"/>
  <c r="C5646" i="8"/>
  <c r="B5645" i="8"/>
  <c r="C5647" i="8" l="1"/>
  <c r="B5646" i="8"/>
  <c r="A5647" i="9"/>
  <c r="C5646" i="9"/>
  <c r="F5646" i="9" s="1"/>
  <c r="B5646" i="9"/>
  <c r="D5645" i="9"/>
  <c r="E5645" i="9"/>
  <c r="A5648" i="9" l="1"/>
  <c r="C5647" i="9"/>
  <c r="F5647" i="9" s="1"/>
  <c r="B5647" i="9"/>
  <c r="E5646" i="9"/>
  <c r="D5646" i="9"/>
  <c r="C5648" i="8"/>
  <c r="B5647" i="8"/>
  <c r="C5649" i="8" l="1"/>
  <c r="B5648" i="8"/>
  <c r="A5649" i="9"/>
  <c r="C5648" i="9"/>
  <c r="F5648" i="9" s="1"/>
  <c r="B5648" i="9"/>
  <c r="E5647" i="9"/>
  <c r="D5647" i="9"/>
  <c r="A5650" i="9" l="1"/>
  <c r="C5649" i="9"/>
  <c r="F5649" i="9" s="1"/>
  <c r="B5649" i="9"/>
  <c r="E5648" i="9"/>
  <c r="D5648" i="9"/>
  <c r="C5650" i="8"/>
  <c r="B5649" i="8"/>
  <c r="C5651" i="8" l="1"/>
  <c r="B5650" i="8"/>
  <c r="A5651" i="9"/>
  <c r="C5650" i="9"/>
  <c r="F5650" i="9" s="1"/>
  <c r="B5650" i="9"/>
  <c r="E5649" i="9"/>
  <c r="D5649" i="9"/>
  <c r="A5652" i="9" l="1"/>
  <c r="C5651" i="9"/>
  <c r="F5651" i="9" s="1"/>
  <c r="B5651" i="9"/>
  <c r="E5650" i="9"/>
  <c r="D5650" i="9"/>
  <c r="C5652" i="8"/>
  <c r="B5651" i="8"/>
  <c r="C5653" i="8" l="1"/>
  <c r="B5652" i="8"/>
  <c r="A5653" i="9"/>
  <c r="C5652" i="9"/>
  <c r="F5652" i="9" s="1"/>
  <c r="B5652" i="9"/>
  <c r="E5651" i="9"/>
  <c r="D5651" i="9"/>
  <c r="E5652" i="9" l="1"/>
  <c r="A5654" i="9"/>
  <c r="C5653" i="9"/>
  <c r="F5653" i="9" s="1"/>
  <c r="B5653" i="9"/>
  <c r="D5652" i="9"/>
  <c r="B5653" i="8"/>
  <c r="C5654" i="8"/>
  <c r="A5655" i="9" l="1"/>
  <c r="C5654" i="9"/>
  <c r="F5654" i="9" s="1"/>
  <c r="B5654" i="9"/>
  <c r="E5653" i="9"/>
  <c r="D5653" i="9"/>
  <c r="B5654" i="8"/>
  <c r="C5655" i="8"/>
  <c r="A5656" i="9" l="1"/>
  <c r="C5655" i="9"/>
  <c r="F5655" i="9" s="1"/>
  <c r="B5655" i="9"/>
  <c r="D5654" i="9"/>
  <c r="C5656" i="8"/>
  <c r="B5655" i="8"/>
  <c r="E5654" i="9"/>
  <c r="C5657" i="8" l="1"/>
  <c r="B5656" i="8"/>
  <c r="A5657" i="9"/>
  <c r="C5656" i="9"/>
  <c r="F5656" i="9" s="1"/>
  <c r="B5656" i="9"/>
  <c r="E5655" i="9"/>
  <c r="D5655" i="9"/>
  <c r="E5656" i="9" l="1"/>
  <c r="A5658" i="9"/>
  <c r="C5657" i="9"/>
  <c r="F5657" i="9" s="1"/>
  <c r="B5657" i="9"/>
  <c r="D5656" i="9"/>
  <c r="C5658" i="8"/>
  <c r="B5657" i="8"/>
  <c r="C5659" i="8" l="1"/>
  <c r="B5658" i="8"/>
  <c r="A5659" i="9"/>
  <c r="C5658" i="9"/>
  <c r="F5658" i="9" s="1"/>
  <c r="B5658" i="9"/>
  <c r="E5657" i="9"/>
  <c r="D5657" i="9"/>
  <c r="A5660" i="9" l="1"/>
  <c r="C5659" i="9"/>
  <c r="F5659" i="9" s="1"/>
  <c r="B5659" i="9"/>
  <c r="E5658" i="9"/>
  <c r="D5658" i="9"/>
  <c r="C5660" i="8"/>
  <c r="B5659" i="8"/>
  <c r="C5661" i="8" l="1"/>
  <c r="B5660" i="8"/>
  <c r="A5661" i="9"/>
  <c r="C5660" i="9"/>
  <c r="F5660" i="9" s="1"/>
  <c r="B5660" i="9"/>
  <c r="E5659" i="9"/>
  <c r="D5659" i="9"/>
  <c r="A5662" i="9" l="1"/>
  <c r="C5661" i="9"/>
  <c r="F5661" i="9" s="1"/>
  <c r="B5661" i="9"/>
  <c r="E5660" i="9"/>
  <c r="D5660" i="9"/>
  <c r="C5662" i="8"/>
  <c r="B5661" i="8"/>
  <c r="C5663" i="8" l="1"/>
  <c r="B5662" i="8"/>
  <c r="A5663" i="9"/>
  <c r="C5662" i="9"/>
  <c r="F5662" i="9" s="1"/>
  <c r="B5662" i="9"/>
  <c r="E5661" i="9"/>
  <c r="D5661" i="9"/>
  <c r="A5664" i="9" l="1"/>
  <c r="C5663" i="9"/>
  <c r="F5663" i="9" s="1"/>
  <c r="B5663" i="9"/>
  <c r="E5662" i="9"/>
  <c r="D5662" i="9"/>
  <c r="C5664" i="8"/>
  <c r="B5663" i="8"/>
  <c r="C5665" i="8" l="1"/>
  <c r="B5664" i="8"/>
  <c r="A5665" i="9"/>
  <c r="C5664" i="9"/>
  <c r="F5664" i="9" s="1"/>
  <c r="B5664" i="9"/>
  <c r="E5663" i="9"/>
  <c r="D5663" i="9"/>
  <c r="E5664" i="9" l="1"/>
  <c r="A5666" i="9"/>
  <c r="C5665" i="9"/>
  <c r="F5665" i="9" s="1"/>
  <c r="B5665" i="9"/>
  <c r="D5664" i="9"/>
  <c r="C5666" i="8"/>
  <c r="B5665" i="8"/>
  <c r="C5667" i="8" l="1"/>
  <c r="B5666" i="8"/>
  <c r="A5667" i="9"/>
  <c r="C5666" i="9"/>
  <c r="F5666" i="9" s="1"/>
  <c r="B5666" i="9"/>
  <c r="E5665" i="9"/>
  <c r="D5665" i="9"/>
  <c r="A5668" i="9" l="1"/>
  <c r="C5667" i="9"/>
  <c r="F5667" i="9" s="1"/>
  <c r="B5667" i="9"/>
  <c r="E5666" i="9"/>
  <c r="D5666" i="9"/>
  <c r="C5668" i="8"/>
  <c r="B5667" i="8"/>
  <c r="C5669" i="8" l="1"/>
  <c r="B5668" i="8"/>
  <c r="A5669" i="9"/>
  <c r="C5668" i="9"/>
  <c r="F5668" i="9" s="1"/>
  <c r="B5668" i="9"/>
  <c r="E5667" i="9"/>
  <c r="D5667" i="9"/>
  <c r="A5670" i="9" l="1"/>
  <c r="C5669" i="9"/>
  <c r="F5669" i="9" s="1"/>
  <c r="B5669" i="9"/>
  <c r="E5668" i="9"/>
  <c r="D5668" i="9"/>
  <c r="C5670" i="8"/>
  <c r="B5669" i="8"/>
  <c r="C5671" i="8" l="1"/>
  <c r="B5670" i="8"/>
  <c r="A5671" i="9"/>
  <c r="C5670" i="9"/>
  <c r="F5670" i="9" s="1"/>
  <c r="B5670" i="9"/>
  <c r="E5669" i="9"/>
  <c r="D5669" i="9"/>
  <c r="A5672" i="9" l="1"/>
  <c r="C5671" i="9"/>
  <c r="F5671" i="9" s="1"/>
  <c r="B5671" i="9"/>
  <c r="E5670" i="9"/>
  <c r="D5670" i="9"/>
  <c r="C5672" i="8"/>
  <c r="B5671" i="8"/>
  <c r="C5673" i="8" l="1"/>
  <c r="B5672" i="8"/>
  <c r="A5673" i="9"/>
  <c r="C5672" i="9"/>
  <c r="F5672" i="9" s="1"/>
  <c r="B5672" i="9"/>
  <c r="E5671" i="9"/>
  <c r="D5671" i="9"/>
  <c r="A5674" i="9" l="1"/>
  <c r="C5673" i="9"/>
  <c r="F5673" i="9" s="1"/>
  <c r="B5673" i="9"/>
  <c r="E5672" i="9"/>
  <c r="D5672" i="9"/>
  <c r="C5674" i="8"/>
  <c r="B5673" i="8"/>
  <c r="C5675" i="8" l="1"/>
  <c r="B5674" i="8"/>
  <c r="A5675" i="9"/>
  <c r="C5674" i="9"/>
  <c r="F5674" i="9" s="1"/>
  <c r="B5674" i="9"/>
  <c r="E5673" i="9"/>
  <c r="D5673" i="9"/>
  <c r="A5676" i="9" l="1"/>
  <c r="C5675" i="9"/>
  <c r="F5675" i="9" s="1"/>
  <c r="B5675" i="9"/>
  <c r="E5674" i="9"/>
  <c r="D5674" i="9"/>
  <c r="C5676" i="8"/>
  <c r="B5675" i="8"/>
  <c r="C5677" i="8" l="1"/>
  <c r="B5676" i="8"/>
  <c r="A5677" i="9"/>
  <c r="C5676" i="9"/>
  <c r="F5676" i="9" s="1"/>
  <c r="B5676" i="9"/>
  <c r="E5675" i="9"/>
  <c r="D5675" i="9"/>
  <c r="A5678" i="9" l="1"/>
  <c r="C5677" i="9"/>
  <c r="F5677" i="9" s="1"/>
  <c r="B5677" i="9"/>
  <c r="E5676" i="9"/>
  <c r="D5676" i="9"/>
  <c r="C5678" i="8"/>
  <c r="B5677" i="8"/>
  <c r="C5679" i="8" l="1"/>
  <c r="B5678" i="8"/>
  <c r="A5679" i="9"/>
  <c r="C5678" i="9"/>
  <c r="F5678" i="9" s="1"/>
  <c r="B5678" i="9"/>
  <c r="E5677" i="9"/>
  <c r="D5677" i="9"/>
  <c r="A5680" i="9" l="1"/>
  <c r="C5679" i="9"/>
  <c r="F5679" i="9" s="1"/>
  <c r="B5679" i="9"/>
  <c r="E5678" i="9"/>
  <c r="D5678" i="9"/>
  <c r="C5680" i="8"/>
  <c r="B5679" i="8"/>
  <c r="C5681" i="8" l="1"/>
  <c r="B5680" i="8"/>
  <c r="A5681" i="9"/>
  <c r="C5680" i="9"/>
  <c r="F5680" i="9" s="1"/>
  <c r="B5680" i="9"/>
  <c r="E5679" i="9"/>
  <c r="D5679" i="9"/>
  <c r="A5682" i="9" l="1"/>
  <c r="C5681" i="9"/>
  <c r="F5681" i="9" s="1"/>
  <c r="B5681" i="9"/>
  <c r="E5680" i="9"/>
  <c r="D5680" i="9"/>
  <c r="C5682" i="8"/>
  <c r="B5681" i="8"/>
  <c r="C5683" i="8" l="1"/>
  <c r="B5682" i="8"/>
  <c r="A5683" i="9"/>
  <c r="C5682" i="9"/>
  <c r="F5682" i="9" s="1"/>
  <c r="B5682" i="9"/>
  <c r="E5681" i="9"/>
  <c r="D5681" i="9"/>
  <c r="A5684" i="9" l="1"/>
  <c r="C5683" i="9"/>
  <c r="F5683" i="9" s="1"/>
  <c r="B5683" i="9"/>
  <c r="E5682" i="9"/>
  <c r="D5682" i="9"/>
  <c r="C5684" i="8"/>
  <c r="B5683" i="8"/>
  <c r="C5685" i="8" l="1"/>
  <c r="B5684" i="8"/>
  <c r="A5685" i="9"/>
  <c r="C5684" i="9"/>
  <c r="F5684" i="9" s="1"/>
  <c r="B5684" i="9"/>
  <c r="E5683" i="9"/>
  <c r="D5683" i="9"/>
  <c r="A5686" i="9" l="1"/>
  <c r="C5685" i="9"/>
  <c r="F5685" i="9" s="1"/>
  <c r="B5685" i="9"/>
  <c r="E5684" i="9"/>
  <c r="D5684" i="9"/>
  <c r="C5686" i="8"/>
  <c r="B5685" i="8"/>
  <c r="C5687" i="8" l="1"/>
  <c r="B5686" i="8"/>
  <c r="A5687" i="9"/>
  <c r="C5686" i="9"/>
  <c r="F5686" i="9" s="1"/>
  <c r="B5686" i="9"/>
  <c r="E5685" i="9"/>
  <c r="D5685" i="9"/>
  <c r="A5688" i="9" l="1"/>
  <c r="C5687" i="9"/>
  <c r="F5687" i="9" s="1"/>
  <c r="B5687" i="9"/>
  <c r="E5686" i="9"/>
  <c r="D5686" i="9"/>
  <c r="C5688" i="8"/>
  <c r="B5687" i="8"/>
  <c r="C5689" i="8" l="1"/>
  <c r="B5688" i="8"/>
  <c r="A5689" i="9"/>
  <c r="C5688" i="9"/>
  <c r="F5688" i="9" s="1"/>
  <c r="B5688" i="9"/>
  <c r="E5687" i="9"/>
  <c r="D5687" i="9"/>
  <c r="A5690" i="9" l="1"/>
  <c r="C5689" i="9"/>
  <c r="F5689" i="9" s="1"/>
  <c r="B5689" i="9"/>
  <c r="E5688" i="9"/>
  <c r="D5688" i="9"/>
  <c r="C5690" i="8"/>
  <c r="B5689" i="8"/>
  <c r="C5691" i="8" l="1"/>
  <c r="B5690" i="8"/>
  <c r="A5691" i="9"/>
  <c r="C5690" i="9"/>
  <c r="F5690" i="9" s="1"/>
  <c r="B5690" i="9"/>
  <c r="E5689" i="9"/>
  <c r="D5689" i="9"/>
  <c r="A5692" i="9" l="1"/>
  <c r="C5691" i="9"/>
  <c r="F5691" i="9" s="1"/>
  <c r="B5691" i="9"/>
  <c r="E5690" i="9"/>
  <c r="D5690" i="9"/>
  <c r="C5692" i="8"/>
  <c r="B5691" i="8"/>
  <c r="C5693" i="8" l="1"/>
  <c r="B5692" i="8"/>
  <c r="A5693" i="9"/>
  <c r="C5692" i="9"/>
  <c r="F5692" i="9" s="1"/>
  <c r="B5692" i="9"/>
  <c r="E5691" i="9"/>
  <c r="D5691" i="9"/>
  <c r="A5694" i="9" l="1"/>
  <c r="C5693" i="9"/>
  <c r="F5693" i="9" s="1"/>
  <c r="B5693" i="9"/>
  <c r="E5692" i="9"/>
  <c r="D5692" i="9"/>
  <c r="C5694" i="8"/>
  <c r="B5693" i="8"/>
  <c r="C5695" i="8" l="1"/>
  <c r="B5694" i="8"/>
  <c r="A5695" i="9"/>
  <c r="C5694" i="9"/>
  <c r="F5694" i="9" s="1"/>
  <c r="B5694" i="9"/>
  <c r="E5693" i="9"/>
  <c r="D5693" i="9"/>
  <c r="A5696" i="9" l="1"/>
  <c r="C5695" i="9"/>
  <c r="F5695" i="9" s="1"/>
  <c r="B5695" i="9"/>
  <c r="E5694" i="9"/>
  <c r="D5694" i="9"/>
  <c r="C5696" i="8"/>
  <c r="B5695" i="8"/>
  <c r="C5697" i="8" l="1"/>
  <c r="B5696" i="8"/>
  <c r="A5697" i="9"/>
  <c r="C5696" i="9"/>
  <c r="F5696" i="9" s="1"/>
  <c r="B5696" i="9"/>
  <c r="E5695" i="9"/>
  <c r="D5695" i="9"/>
  <c r="A5698" i="9" l="1"/>
  <c r="C5697" i="9"/>
  <c r="F5697" i="9" s="1"/>
  <c r="B5697" i="9"/>
  <c r="E5696" i="9"/>
  <c r="D5696" i="9"/>
  <c r="C5698" i="8"/>
  <c r="B5697" i="8"/>
  <c r="C5699" i="8" l="1"/>
  <c r="B5698" i="8"/>
  <c r="A5699" i="9"/>
  <c r="C5698" i="9"/>
  <c r="F5698" i="9" s="1"/>
  <c r="B5698" i="9"/>
  <c r="E5697" i="9"/>
  <c r="D5697" i="9"/>
  <c r="A5700" i="9" l="1"/>
  <c r="C5699" i="9"/>
  <c r="F5699" i="9" s="1"/>
  <c r="B5699" i="9"/>
  <c r="E5698" i="9"/>
  <c r="D5698" i="9"/>
  <c r="C5700" i="8"/>
  <c r="B5699" i="8"/>
  <c r="C5701" i="8" l="1"/>
  <c r="B5700" i="8"/>
  <c r="A5701" i="9"/>
  <c r="C5700" i="9"/>
  <c r="F5700" i="9" s="1"/>
  <c r="B5700" i="9"/>
  <c r="E5699" i="9"/>
  <c r="D5699" i="9"/>
  <c r="A5702" i="9" l="1"/>
  <c r="C5701" i="9"/>
  <c r="F5701" i="9" s="1"/>
  <c r="B5701" i="9"/>
  <c r="E5700" i="9"/>
  <c r="D5700" i="9"/>
  <c r="C5702" i="8"/>
  <c r="B5701" i="8"/>
  <c r="C5703" i="8" l="1"/>
  <c r="B5702" i="8"/>
  <c r="A5703" i="9"/>
  <c r="C5702" i="9"/>
  <c r="F5702" i="9" s="1"/>
  <c r="B5702" i="9"/>
  <c r="E5701" i="9"/>
  <c r="D5701" i="9"/>
  <c r="A5704" i="9" l="1"/>
  <c r="C5703" i="9"/>
  <c r="F5703" i="9" s="1"/>
  <c r="B5703" i="9"/>
  <c r="E5702" i="9"/>
  <c r="D5702" i="9"/>
  <c r="C5704" i="8"/>
  <c r="B5703" i="8"/>
  <c r="C5705" i="8" l="1"/>
  <c r="B5704" i="8"/>
  <c r="A5705" i="9"/>
  <c r="C5704" i="9"/>
  <c r="F5704" i="9" s="1"/>
  <c r="B5704" i="9"/>
  <c r="E5703" i="9"/>
  <c r="D5703" i="9"/>
  <c r="A5706" i="9" l="1"/>
  <c r="C5705" i="9"/>
  <c r="F5705" i="9" s="1"/>
  <c r="B5705" i="9"/>
  <c r="E5704" i="9"/>
  <c r="D5704" i="9"/>
  <c r="C5706" i="8"/>
  <c r="B5705" i="8"/>
  <c r="C5707" i="8" l="1"/>
  <c r="B5706" i="8"/>
  <c r="A5707" i="9"/>
  <c r="C5706" i="9"/>
  <c r="F5706" i="9" s="1"/>
  <c r="B5706" i="9"/>
  <c r="E5705" i="9"/>
  <c r="D5705" i="9"/>
  <c r="A5708" i="9" l="1"/>
  <c r="C5707" i="9"/>
  <c r="F5707" i="9" s="1"/>
  <c r="B5707" i="9"/>
  <c r="E5706" i="9"/>
  <c r="D5706" i="9"/>
  <c r="C5708" i="8"/>
  <c r="B5707" i="8"/>
  <c r="C5709" i="8" l="1"/>
  <c r="B5708" i="8"/>
  <c r="A5709" i="9"/>
  <c r="C5708" i="9"/>
  <c r="F5708" i="9" s="1"/>
  <c r="B5708" i="9"/>
  <c r="E5707" i="9"/>
  <c r="D5707" i="9"/>
  <c r="A5710" i="9" l="1"/>
  <c r="C5709" i="9"/>
  <c r="F5709" i="9" s="1"/>
  <c r="B5709" i="9"/>
  <c r="E5708" i="9"/>
  <c r="D5708" i="9"/>
  <c r="C5710" i="8"/>
  <c r="B5709" i="8"/>
  <c r="C5711" i="8" l="1"/>
  <c r="B5710" i="8"/>
  <c r="A5711" i="9"/>
  <c r="C5710" i="9"/>
  <c r="F5710" i="9" s="1"/>
  <c r="B5710" i="9"/>
  <c r="E5709" i="9"/>
  <c r="D5709" i="9"/>
  <c r="A5712" i="9" l="1"/>
  <c r="C5711" i="9"/>
  <c r="F5711" i="9" s="1"/>
  <c r="B5711" i="9"/>
  <c r="E5710" i="9"/>
  <c r="D5710" i="9"/>
  <c r="C5712" i="8"/>
  <c r="B5711" i="8"/>
  <c r="C5713" i="8" l="1"/>
  <c r="B5712" i="8"/>
  <c r="A5713" i="9"/>
  <c r="C5712" i="9"/>
  <c r="F5712" i="9" s="1"/>
  <c r="B5712" i="9"/>
  <c r="E5711" i="9"/>
  <c r="D5711" i="9"/>
  <c r="A5714" i="9" l="1"/>
  <c r="C5713" i="9"/>
  <c r="F5713" i="9" s="1"/>
  <c r="B5713" i="9"/>
  <c r="E5712" i="9"/>
  <c r="D5712" i="9"/>
  <c r="C5714" i="8"/>
  <c r="B5713" i="8"/>
  <c r="C5715" i="8" l="1"/>
  <c r="B5714" i="8"/>
  <c r="A5715" i="9"/>
  <c r="C5714" i="9"/>
  <c r="F5714" i="9" s="1"/>
  <c r="B5714" i="9"/>
  <c r="D5713" i="9"/>
  <c r="E5713" i="9"/>
  <c r="A5716" i="9" l="1"/>
  <c r="C5715" i="9"/>
  <c r="F5715" i="9" s="1"/>
  <c r="B5715" i="9"/>
  <c r="D5714" i="9"/>
  <c r="E5714" i="9"/>
  <c r="C5716" i="8"/>
  <c r="B5715" i="8"/>
  <c r="C5717" i="8" l="1"/>
  <c r="B5716" i="8"/>
  <c r="A5717" i="9"/>
  <c r="C5716" i="9"/>
  <c r="F5716" i="9" s="1"/>
  <c r="B5716" i="9"/>
  <c r="E5715" i="9"/>
  <c r="D5715" i="9"/>
  <c r="A5718" i="9" l="1"/>
  <c r="C5717" i="9"/>
  <c r="F5717" i="9" s="1"/>
  <c r="B5717" i="9"/>
  <c r="D5716" i="9"/>
  <c r="E5716" i="9"/>
  <c r="C5718" i="8"/>
  <c r="B5717" i="8"/>
  <c r="C5719" i="8" l="1"/>
  <c r="B5718" i="8"/>
  <c r="A5719" i="9"/>
  <c r="C5718" i="9"/>
  <c r="F5718" i="9" s="1"/>
  <c r="B5718" i="9"/>
  <c r="E5717" i="9"/>
  <c r="D5717" i="9"/>
  <c r="A5720" i="9" l="1"/>
  <c r="C5719" i="9"/>
  <c r="F5719" i="9" s="1"/>
  <c r="B5719" i="9"/>
  <c r="E5718" i="9"/>
  <c r="D5718" i="9"/>
  <c r="C5720" i="8"/>
  <c r="B5719" i="8"/>
  <c r="C5721" i="8" l="1"/>
  <c r="B5720" i="8"/>
  <c r="A5721" i="9"/>
  <c r="C5720" i="9"/>
  <c r="F5720" i="9" s="1"/>
  <c r="B5720" i="9"/>
  <c r="E5719" i="9"/>
  <c r="D5719" i="9"/>
  <c r="A5722" i="9" l="1"/>
  <c r="C5721" i="9"/>
  <c r="F5721" i="9" s="1"/>
  <c r="B5721" i="9"/>
  <c r="E5720" i="9"/>
  <c r="D5720" i="9"/>
  <c r="C5722" i="8"/>
  <c r="B5721" i="8"/>
  <c r="C5723" i="8" l="1"/>
  <c r="B5722" i="8"/>
  <c r="A5723" i="9"/>
  <c r="C5722" i="9"/>
  <c r="F5722" i="9" s="1"/>
  <c r="B5722" i="9"/>
  <c r="E5721" i="9"/>
  <c r="D5721" i="9"/>
  <c r="A5724" i="9" l="1"/>
  <c r="C5723" i="9"/>
  <c r="F5723" i="9" s="1"/>
  <c r="B5723" i="9"/>
  <c r="E5722" i="9"/>
  <c r="D5722" i="9"/>
  <c r="C5724" i="8"/>
  <c r="B5723" i="8"/>
  <c r="C5725" i="8" l="1"/>
  <c r="B5724" i="8"/>
  <c r="A5725" i="9"/>
  <c r="C5724" i="9"/>
  <c r="F5724" i="9" s="1"/>
  <c r="B5724" i="9"/>
  <c r="E5723" i="9"/>
  <c r="D5723" i="9"/>
  <c r="A5726" i="9" l="1"/>
  <c r="C5725" i="9"/>
  <c r="F5725" i="9" s="1"/>
  <c r="B5725" i="9"/>
  <c r="E5724" i="9"/>
  <c r="D5724" i="9"/>
  <c r="C5726" i="8"/>
  <c r="B5725" i="8"/>
  <c r="C5727" i="8" l="1"/>
  <c r="B5726" i="8"/>
  <c r="A5727" i="9"/>
  <c r="C5726" i="9"/>
  <c r="F5726" i="9" s="1"/>
  <c r="B5726" i="9"/>
  <c r="E5725" i="9"/>
  <c r="D5725" i="9"/>
  <c r="A5728" i="9" l="1"/>
  <c r="C5727" i="9"/>
  <c r="F5727" i="9" s="1"/>
  <c r="B5727" i="9"/>
  <c r="E5726" i="9"/>
  <c r="D5726" i="9"/>
  <c r="C5728" i="8"/>
  <c r="B5727" i="8"/>
  <c r="C5729" i="8" l="1"/>
  <c r="B5728" i="8"/>
  <c r="A5729" i="9"/>
  <c r="C5728" i="9"/>
  <c r="F5728" i="9" s="1"/>
  <c r="B5728" i="9"/>
  <c r="E5727" i="9"/>
  <c r="D5727" i="9"/>
  <c r="A5730" i="9" l="1"/>
  <c r="C5729" i="9"/>
  <c r="F5729" i="9" s="1"/>
  <c r="B5729" i="9"/>
  <c r="E5728" i="9"/>
  <c r="D5728" i="9"/>
  <c r="C5730" i="8"/>
  <c r="B5729" i="8"/>
  <c r="C5731" i="8" l="1"/>
  <c r="B5730" i="8"/>
  <c r="A5731" i="9"/>
  <c r="C5730" i="9"/>
  <c r="F5730" i="9" s="1"/>
  <c r="B5730" i="9"/>
  <c r="E5729" i="9"/>
  <c r="D5729" i="9"/>
  <c r="A5732" i="9" l="1"/>
  <c r="C5731" i="9"/>
  <c r="F5731" i="9" s="1"/>
  <c r="B5731" i="9"/>
  <c r="E5730" i="9"/>
  <c r="D5730" i="9"/>
  <c r="C5732" i="8"/>
  <c r="B5731" i="8"/>
  <c r="C5733" i="8" l="1"/>
  <c r="B5732" i="8"/>
  <c r="A5733" i="9"/>
  <c r="C5732" i="9"/>
  <c r="F5732" i="9" s="1"/>
  <c r="B5732" i="9"/>
  <c r="E5731" i="9"/>
  <c r="D5731" i="9"/>
  <c r="A5734" i="9" l="1"/>
  <c r="C5733" i="9"/>
  <c r="F5733" i="9" s="1"/>
  <c r="B5733" i="9"/>
  <c r="E5732" i="9"/>
  <c r="D5732" i="9"/>
  <c r="C5734" i="8"/>
  <c r="B5733" i="8"/>
  <c r="C5735" i="8" l="1"/>
  <c r="B5734" i="8"/>
  <c r="A5735" i="9"/>
  <c r="C5734" i="9"/>
  <c r="F5734" i="9" s="1"/>
  <c r="B5734" i="9"/>
  <c r="E5733" i="9"/>
  <c r="D5733" i="9"/>
  <c r="A5736" i="9" l="1"/>
  <c r="C5735" i="9"/>
  <c r="F5735" i="9" s="1"/>
  <c r="B5735" i="9"/>
  <c r="E5734" i="9"/>
  <c r="D5734" i="9"/>
  <c r="C5736" i="8"/>
  <c r="B5735" i="8"/>
  <c r="C5737" i="8" l="1"/>
  <c r="B5736" i="8"/>
  <c r="A5737" i="9"/>
  <c r="C5736" i="9"/>
  <c r="F5736" i="9" s="1"/>
  <c r="B5736" i="9"/>
  <c r="E5735" i="9"/>
  <c r="D5735" i="9"/>
  <c r="A5738" i="9" l="1"/>
  <c r="C5737" i="9"/>
  <c r="F5737" i="9" s="1"/>
  <c r="B5737" i="9"/>
  <c r="E5736" i="9"/>
  <c r="D5736" i="9"/>
  <c r="C5738" i="8"/>
  <c r="B5737" i="8"/>
  <c r="C5739" i="8" l="1"/>
  <c r="B5738" i="8"/>
  <c r="A5739" i="9"/>
  <c r="C5738" i="9"/>
  <c r="F5738" i="9" s="1"/>
  <c r="B5738" i="9"/>
  <c r="E5737" i="9"/>
  <c r="D5737" i="9"/>
  <c r="A5740" i="9" l="1"/>
  <c r="C5739" i="9"/>
  <c r="F5739" i="9" s="1"/>
  <c r="B5739" i="9"/>
  <c r="E5738" i="9"/>
  <c r="D5738" i="9"/>
  <c r="C5740" i="8"/>
  <c r="B5739" i="8"/>
  <c r="C5741" i="8" l="1"/>
  <c r="B5740" i="8"/>
  <c r="A5741" i="9"/>
  <c r="C5740" i="9"/>
  <c r="F5740" i="9" s="1"/>
  <c r="B5740" i="9"/>
  <c r="E5739" i="9"/>
  <c r="D5739" i="9"/>
  <c r="A5742" i="9" l="1"/>
  <c r="C5741" i="9"/>
  <c r="F5741" i="9" s="1"/>
  <c r="B5741" i="9"/>
  <c r="E5740" i="9"/>
  <c r="D5740" i="9"/>
  <c r="C5742" i="8"/>
  <c r="B5741" i="8"/>
  <c r="C5743" i="8" l="1"/>
  <c r="B5742" i="8"/>
  <c r="A5743" i="9"/>
  <c r="C5742" i="9"/>
  <c r="F5742" i="9" s="1"/>
  <c r="B5742" i="9"/>
  <c r="E5741" i="9"/>
  <c r="D5741" i="9"/>
  <c r="A5744" i="9" l="1"/>
  <c r="C5743" i="9"/>
  <c r="F5743" i="9" s="1"/>
  <c r="B5743" i="9"/>
  <c r="E5742" i="9"/>
  <c r="D5742" i="9"/>
  <c r="C5744" i="8"/>
  <c r="B5743" i="8"/>
  <c r="C5745" i="8" l="1"/>
  <c r="B5744" i="8"/>
  <c r="A5745" i="9"/>
  <c r="C5744" i="9"/>
  <c r="F5744" i="9" s="1"/>
  <c r="B5744" i="9"/>
  <c r="E5743" i="9"/>
  <c r="D5743" i="9"/>
  <c r="A5746" i="9" l="1"/>
  <c r="C5745" i="9"/>
  <c r="F5745" i="9" s="1"/>
  <c r="B5745" i="9"/>
  <c r="E5744" i="9"/>
  <c r="D5744" i="9"/>
  <c r="C5746" i="8"/>
  <c r="B5745" i="8"/>
  <c r="C5747" i="8" l="1"/>
  <c r="B5746" i="8"/>
  <c r="A5747" i="9"/>
  <c r="C5746" i="9"/>
  <c r="F5746" i="9" s="1"/>
  <c r="B5746" i="9"/>
  <c r="E5745" i="9"/>
  <c r="D5745" i="9"/>
  <c r="A5748" i="9" l="1"/>
  <c r="C5747" i="9"/>
  <c r="F5747" i="9" s="1"/>
  <c r="B5747" i="9"/>
  <c r="E5746" i="9"/>
  <c r="D5746" i="9"/>
  <c r="C5748" i="8"/>
  <c r="B5747" i="8"/>
  <c r="C5749" i="8" l="1"/>
  <c r="B5748" i="8"/>
  <c r="A5749" i="9"/>
  <c r="C5748" i="9"/>
  <c r="F5748" i="9" s="1"/>
  <c r="B5748" i="9"/>
  <c r="E5747" i="9"/>
  <c r="D5747" i="9"/>
  <c r="A5750" i="9" l="1"/>
  <c r="C5749" i="9"/>
  <c r="F5749" i="9" s="1"/>
  <c r="B5749" i="9"/>
  <c r="E5748" i="9"/>
  <c r="D5748" i="9"/>
  <c r="C5750" i="8"/>
  <c r="B5749" i="8"/>
  <c r="C5751" i="8" l="1"/>
  <c r="B5750" i="8"/>
  <c r="A5751" i="9"/>
  <c r="C5750" i="9"/>
  <c r="F5750" i="9" s="1"/>
  <c r="B5750" i="9"/>
  <c r="E5749" i="9"/>
  <c r="D5749" i="9"/>
  <c r="A5752" i="9" l="1"/>
  <c r="C5751" i="9"/>
  <c r="F5751" i="9" s="1"/>
  <c r="B5751" i="9"/>
  <c r="E5750" i="9"/>
  <c r="D5750" i="9"/>
  <c r="C5752" i="8"/>
  <c r="B5751" i="8"/>
  <c r="C5753" i="8" l="1"/>
  <c r="B5752" i="8"/>
  <c r="A5753" i="9"/>
  <c r="C5752" i="9"/>
  <c r="F5752" i="9" s="1"/>
  <c r="B5752" i="9"/>
  <c r="E5751" i="9"/>
  <c r="D5751" i="9"/>
  <c r="A5754" i="9" l="1"/>
  <c r="C5753" i="9"/>
  <c r="F5753" i="9" s="1"/>
  <c r="B5753" i="9"/>
  <c r="E5752" i="9"/>
  <c r="D5752" i="9"/>
  <c r="C5754" i="8"/>
  <c r="B5753" i="8"/>
  <c r="C5755" i="8" l="1"/>
  <c r="B5754" i="8"/>
  <c r="A5755" i="9"/>
  <c r="C5754" i="9"/>
  <c r="F5754" i="9" s="1"/>
  <c r="B5754" i="9"/>
  <c r="E5753" i="9"/>
  <c r="D5753" i="9"/>
  <c r="A5756" i="9" l="1"/>
  <c r="C5755" i="9"/>
  <c r="F5755" i="9" s="1"/>
  <c r="B5755" i="9"/>
  <c r="E5754" i="9"/>
  <c r="D5754" i="9"/>
  <c r="C5756" i="8"/>
  <c r="B5755" i="8"/>
  <c r="C5757" i="8" l="1"/>
  <c r="B5756" i="8"/>
  <c r="A5757" i="9"/>
  <c r="C5756" i="9"/>
  <c r="F5756" i="9" s="1"/>
  <c r="B5756" i="9"/>
  <c r="E5755" i="9"/>
  <c r="D5755" i="9"/>
  <c r="A5758" i="9" l="1"/>
  <c r="C5757" i="9"/>
  <c r="F5757" i="9" s="1"/>
  <c r="B5757" i="9"/>
  <c r="E5756" i="9"/>
  <c r="D5756" i="9"/>
  <c r="C5758" i="8"/>
  <c r="B5757" i="8"/>
  <c r="C5759" i="8" l="1"/>
  <c r="B5758" i="8"/>
  <c r="A5759" i="9"/>
  <c r="C5758" i="9"/>
  <c r="F5758" i="9" s="1"/>
  <c r="B5758" i="9"/>
  <c r="E5757" i="9"/>
  <c r="D5757" i="9"/>
  <c r="A5760" i="9" l="1"/>
  <c r="C5759" i="9"/>
  <c r="F5759" i="9" s="1"/>
  <c r="B5759" i="9"/>
  <c r="E5758" i="9"/>
  <c r="D5758" i="9"/>
  <c r="C5760" i="8"/>
  <c r="B5759" i="8"/>
  <c r="C5761" i="8" l="1"/>
  <c r="B5760" i="8"/>
  <c r="A5761" i="9"/>
  <c r="C5760" i="9"/>
  <c r="F5760" i="9" s="1"/>
  <c r="B5760" i="9"/>
  <c r="E5759" i="9"/>
  <c r="D5759" i="9"/>
  <c r="A5762" i="9" l="1"/>
  <c r="C5761" i="9"/>
  <c r="F5761" i="9" s="1"/>
  <c r="B5761" i="9"/>
  <c r="E5760" i="9"/>
  <c r="D5760" i="9"/>
  <c r="C5762" i="8"/>
  <c r="B5761" i="8"/>
  <c r="C5763" i="8" l="1"/>
  <c r="B5762" i="8"/>
  <c r="A5763" i="9"/>
  <c r="C5762" i="9"/>
  <c r="F5762" i="9" s="1"/>
  <c r="B5762" i="9"/>
  <c r="E5761" i="9"/>
  <c r="D5761" i="9"/>
  <c r="A5764" i="9" l="1"/>
  <c r="C5763" i="9"/>
  <c r="F5763" i="9" s="1"/>
  <c r="B5763" i="9"/>
  <c r="E5762" i="9"/>
  <c r="D5762" i="9"/>
  <c r="C5764" i="8"/>
  <c r="B5763" i="8"/>
  <c r="C5765" i="8" l="1"/>
  <c r="B5764" i="8"/>
  <c r="A5765" i="9"/>
  <c r="C5764" i="9"/>
  <c r="F5764" i="9" s="1"/>
  <c r="B5764" i="9"/>
  <c r="E5763" i="9"/>
  <c r="D5763" i="9"/>
  <c r="A5766" i="9" l="1"/>
  <c r="C5765" i="9"/>
  <c r="F5765" i="9" s="1"/>
  <c r="B5765" i="9"/>
  <c r="E5764" i="9"/>
  <c r="D5764" i="9"/>
  <c r="C5766" i="8"/>
  <c r="B5765" i="8"/>
  <c r="C5767" i="8" l="1"/>
  <c r="B5766" i="8"/>
  <c r="A5767" i="9"/>
  <c r="C5766" i="9"/>
  <c r="F5766" i="9" s="1"/>
  <c r="B5766" i="9"/>
  <c r="E5765" i="9"/>
  <c r="D5765" i="9"/>
  <c r="A5768" i="9" l="1"/>
  <c r="C5767" i="9"/>
  <c r="F5767" i="9" s="1"/>
  <c r="B5767" i="9"/>
  <c r="E5766" i="9"/>
  <c r="D5766" i="9"/>
  <c r="C5768" i="8"/>
  <c r="B5767" i="8"/>
  <c r="C5769" i="8" l="1"/>
  <c r="B5768" i="8"/>
  <c r="A5769" i="9"/>
  <c r="C5768" i="9"/>
  <c r="F5768" i="9" s="1"/>
  <c r="B5768" i="9"/>
  <c r="E5767" i="9"/>
  <c r="D5767" i="9"/>
  <c r="A5770" i="9" l="1"/>
  <c r="C5769" i="9"/>
  <c r="F5769" i="9" s="1"/>
  <c r="B5769" i="9"/>
  <c r="E5768" i="9"/>
  <c r="D5768" i="9"/>
  <c r="C5770" i="8"/>
  <c r="B5769" i="8"/>
  <c r="C5771" i="8" l="1"/>
  <c r="B5770" i="8"/>
  <c r="A5771" i="9"/>
  <c r="C5770" i="9"/>
  <c r="F5770" i="9" s="1"/>
  <c r="B5770" i="9"/>
  <c r="E5769" i="9"/>
  <c r="D5769" i="9"/>
  <c r="A5772" i="9" l="1"/>
  <c r="C5771" i="9"/>
  <c r="F5771" i="9" s="1"/>
  <c r="B5771" i="9"/>
  <c r="E5770" i="9"/>
  <c r="D5770" i="9"/>
  <c r="C5772" i="8"/>
  <c r="B5771" i="8"/>
  <c r="C5773" i="8" l="1"/>
  <c r="B5772" i="8"/>
  <c r="A5773" i="9"/>
  <c r="C5772" i="9"/>
  <c r="F5772" i="9" s="1"/>
  <c r="B5772" i="9"/>
  <c r="E5771" i="9"/>
  <c r="D5771" i="9"/>
  <c r="A5774" i="9" l="1"/>
  <c r="C5773" i="9"/>
  <c r="F5773" i="9" s="1"/>
  <c r="B5773" i="9"/>
  <c r="E5772" i="9"/>
  <c r="D5772" i="9"/>
  <c r="C5774" i="8"/>
  <c r="B5773" i="8"/>
  <c r="C5775" i="8" l="1"/>
  <c r="B5774" i="8"/>
  <c r="A5775" i="9"/>
  <c r="C5774" i="9"/>
  <c r="F5774" i="9" s="1"/>
  <c r="B5774" i="9"/>
  <c r="E5773" i="9"/>
  <c r="D5773" i="9"/>
  <c r="A5776" i="9" l="1"/>
  <c r="C5775" i="9"/>
  <c r="F5775" i="9" s="1"/>
  <c r="B5775" i="9"/>
  <c r="E5774" i="9"/>
  <c r="D5774" i="9"/>
  <c r="C5776" i="8"/>
  <c r="B5775" i="8"/>
  <c r="C5777" i="8" l="1"/>
  <c r="B5776" i="8"/>
  <c r="A5777" i="9"/>
  <c r="C5776" i="9"/>
  <c r="F5776" i="9" s="1"/>
  <c r="B5776" i="9"/>
  <c r="E5775" i="9"/>
  <c r="D5775" i="9"/>
  <c r="A5778" i="9" l="1"/>
  <c r="C5777" i="9"/>
  <c r="F5777" i="9" s="1"/>
  <c r="B5777" i="9"/>
  <c r="E5776" i="9"/>
  <c r="D5776" i="9"/>
  <c r="C5778" i="8"/>
  <c r="B5777" i="8"/>
  <c r="C5779" i="8" l="1"/>
  <c r="B5778" i="8"/>
  <c r="A5779" i="9"/>
  <c r="C5778" i="9"/>
  <c r="F5778" i="9" s="1"/>
  <c r="B5778" i="9"/>
  <c r="E5777" i="9"/>
  <c r="D5777" i="9"/>
  <c r="A5780" i="9" l="1"/>
  <c r="C5779" i="9"/>
  <c r="F5779" i="9" s="1"/>
  <c r="B5779" i="9"/>
  <c r="E5778" i="9"/>
  <c r="D5778" i="9"/>
  <c r="C5780" i="8"/>
  <c r="B5779" i="8"/>
  <c r="C5781" i="8" l="1"/>
  <c r="B5780" i="8"/>
  <c r="A5781" i="9"/>
  <c r="C5780" i="9"/>
  <c r="F5780" i="9" s="1"/>
  <c r="B5780" i="9"/>
  <c r="E5779" i="9"/>
  <c r="D5779" i="9"/>
  <c r="A5782" i="9" l="1"/>
  <c r="C5781" i="9"/>
  <c r="F5781" i="9" s="1"/>
  <c r="B5781" i="9"/>
  <c r="E5780" i="9"/>
  <c r="D5780" i="9"/>
  <c r="C5782" i="8"/>
  <c r="B5781" i="8"/>
  <c r="C5783" i="8" l="1"/>
  <c r="B5782" i="8"/>
  <c r="A5783" i="9"/>
  <c r="C5782" i="9"/>
  <c r="F5782" i="9" s="1"/>
  <c r="B5782" i="9"/>
  <c r="E5781" i="9"/>
  <c r="D5781" i="9"/>
  <c r="A5784" i="9" l="1"/>
  <c r="C5783" i="9"/>
  <c r="F5783" i="9" s="1"/>
  <c r="B5783" i="9"/>
  <c r="E5782" i="9"/>
  <c r="D5782" i="9"/>
  <c r="C5784" i="8"/>
  <c r="B5783" i="8"/>
  <c r="C5785" i="8" l="1"/>
  <c r="B5784" i="8"/>
  <c r="A5785" i="9"/>
  <c r="C5784" i="9"/>
  <c r="F5784" i="9" s="1"/>
  <c r="B5784" i="9"/>
  <c r="E5783" i="9"/>
  <c r="D5783" i="9"/>
  <c r="A5786" i="9" l="1"/>
  <c r="C5785" i="9"/>
  <c r="F5785" i="9" s="1"/>
  <c r="B5785" i="9"/>
  <c r="E5784" i="9"/>
  <c r="D5784" i="9"/>
  <c r="C5786" i="8"/>
  <c r="B5785" i="8"/>
  <c r="C5787" i="8" l="1"/>
  <c r="B5786" i="8"/>
  <c r="A5787" i="9"/>
  <c r="C5786" i="9"/>
  <c r="F5786" i="9" s="1"/>
  <c r="B5786" i="9"/>
  <c r="E5785" i="9"/>
  <c r="D5785" i="9"/>
  <c r="A5788" i="9" l="1"/>
  <c r="C5787" i="9"/>
  <c r="F5787" i="9" s="1"/>
  <c r="B5787" i="9"/>
  <c r="E5786" i="9"/>
  <c r="D5786" i="9"/>
  <c r="C5788" i="8"/>
  <c r="B5787" i="8"/>
  <c r="C5789" i="8" l="1"/>
  <c r="B5788" i="8"/>
  <c r="A5789" i="9"/>
  <c r="C5788" i="9"/>
  <c r="F5788" i="9" s="1"/>
  <c r="B5788" i="9"/>
  <c r="E5787" i="9"/>
  <c r="D5787" i="9"/>
  <c r="A5790" i="9" l="1"/>
  <c r="C5789" i="9"/>
  <c r="F5789" i="9" s="1"/>
  <c r="B5789" i="9"/>
  <c r="E5788" i="9"/>
  <c r="D5788" i="9"/>
  <c r="C5790" i="8"/>
  <c r="B5789" i="8"/>
  <c r="C5791" i="8" l="1"/>
  <c r="B5790" i="8"/>
  <c r="A5791" i="9"/>
  <c r="C5790" i="9"/>
  <c r="F5790" i="9" s="1"/>
  <c r="B5790" i="9"/>
  <c r="E5789" i="9"/>
  <c r="D5789" i="9"/>
  <c r="A5792" i="9" l="1"/>
  <c r="C5791" i="9"/>
  <c r="F5791" i="9" s="1"/>
  <c r="B5791" i="9"/>
  <c r="E5790" i="9"/>
  <c r="D5790" i="9"/>
  <c r="C5792" i="8"/>
  <c r="B5791" i="8"/>
  <c r="C5793" i="8" l="1"/>
  <c r="B5792" i="8"/>
  <c r="A5793" i="9"/>
  <c r="C5792" i="9"/>
  <c r="F5792" i="9" s="1"/>
  <c r="B5792" i="9"/>
  <c r="E5791" i="9"/>
  <c r="D5791" i="9"/>
  <c r="A5794" i="9" l="1"/>
  <c r="C5793" i="9"/>
  <c r="F5793" i="9" s="1"/>
  <c r="B5793" i="9"/>
  <c r="E5792" i="9"/>
  <c r="D5792" i="9"/>
  <c r="C5794" i="8"/>
  <c r="B5793" i="8"/>
  <c r="C5795" i="8" l="1"/>
  <c r="B5794" i="8"/>
  <c r="A5795" i="9"/>
  <c r="C5794" i="9"/>
  <c r="F5794" i="9" s="1"/>
  <c r="B5794" i="9"/>
  <c r="E5793" i="9"/>
  <c r="D5793" i="9"/>
  <c r="A5796" i="9" l="1"/>
  <c r="C5795" i="9"/>
  <c r="F5795" i="9" s="1"/>
  <c r="B5795" i="9"/>
  <c r="E5794" i="9"/>
  <c r="D5794" i="9"/>
  <c r="C5796" i="8"/>
  <c r="B5795" i="8"/>
  <c r="A5797" i="9" l="1"/>
  <c r="C5796" i="9"/>
  <c r="F5796" i="9" s="1"/>
  <c r="B5796" i="9"/>
  <c r="E5795" i="9"/>
  <c r="C5797" i="8"/>
  <c r="B5796" i="8"/>
  <c r="D5795" i="9"/>
  <c r="C5798" i="8" l="1"/>
  <c r="B5797" i="8"/>
  <c r="A5798" i="9"/>
  <c r="C5797" i="9"/>
  <c r="F5797" i="9" s="1"/>
  <c r="B5797" i="9"/>
  <c r="E5796" i="9"/>
  <c r="D5796" i="9"/>
  <c r="A5799" i="9" l="1"/>
  <c r="C5798" i="9"/>
  <c r="F5798" i="9" s="1"/>
  <c r="B5798" i="9"/>
  <c r="E5797" i="9"/>
  <c r="D5797" i="9"/>
  <c r="C5799" i="8"/>
  <c r="B5798" i="8"/>
  <c r="C5800" i="8" l="1"/>
  <c r="B5799" i="8"/>
  <c r="A5800" i="9"/>
  <c r="C5799" i="9"/>
  <c r="F5799" i="9" s="1"/>
  <c r="B5799" i="9"/>
  <c r="E5798" i="9"/>
  <c r="D5798" i="9"/>
  <c r="A5801" i="9" l="1"/>
  <c r="C5800" i="9"/>
  <c r="F5800" i="9" s="1"/>
  <c r="B5800" i="9"/>
  <c r="E5799" i="9"/>
  <c r="D5799" i="9"/>
  <c r="C5801" i="8"/>
  <c r="B5800" i="8"/>
  <c r="A5802" i="9" l="1"/>
  <c r="C5801" i="9"/>
  <c r="F5801" i="9" s="1"/>
  <c r="B5801" i="9"/>
  <c r="D5800" i="9"/>
  <c r="C5802" i="8"/>
  <c r="B5801" i="8"/>
  <c r="E5800" i="9"/>
  <c r="C5803" i="8" l="1"/>
  <c r="B5802" i="8"/>
  <c r="A5803" i="9"/>
  <c r="C5802" i="9"/>
  <c r="F5802" i="9" s="1"/>
  <c r="B5802" i="9"/>
  <c r="E5801" i="9"/>
  <c r="D5801" i="9"/>
  <c r="A5804" i="9" l="1"/>
  <c r="C5803" i="9"/>
  <c r="F5803" i="9" s="1"/>
  <c r="B5803" i="9"/>
  <c r="E5802" i="9"/>
  <c r="D5802" i="9"/>
  <c r="C5804" i="8"/>
  <c r="B5803" i="8"/>
  <c r="A5805" i="9" l="1"/>
  <c r="C5804" i="9"/>
  <c r="F5804" i="9" s="1"/>
  <c r="B5804" i="9"/>
  <c r="E5803" i="9"/>
  <c r="C5805" i="8"/>
  <c r="B5804" i="8"/>
  <c r="D5803" i="9"/>
  <c r="C5806" i="8" l="1"/>
  <c r="B5805" i="8"/>
  <c r="A5806" i="9"/>
  <c r="C5805" i="9"/>
  <c r="F5805" i="9" s="1"/>
  <c r="B5805" i="9"/>
  <c r="E5804" i="9"/>
  <c r="D5804" i="9"/>
  <c r="A5807" i="9" l="1"/>
  <c r="C5806" i="9"/>
  <c r="F5806" i="9" s="1"/>
  <c r="B5806" i="9"/>
  <c r="E5805" i="9"/>
  <c r="D5805" i="9"/>
  <c r="C5807" i="8"/>
  <c r="B5806" i="8"/>
  <c r="A5808" i="9" l="1"/>
  <c r="C5807" i="9"/>
  <c r="F5807" i="9" s="1"/>
  <c r="B5807" i="9"/>
  <c r="E5806" i="9"/>
  <c r="C5808" i="8"/>
  <c r="B5807" i="8"/>
  <c r="D5806" i="9"/>
  <c r="C5809" i="8" l="1"/>
  <c r="B5808" i="8"/>
  <c r="A5809" i="9"/>
  <c r="C5808" i="9"/>
  <c r="F5808" i="9" s="1"/>
  <c r="B5808" i="9"/>
  <c r="E5807" i="9"/>
  <c r="D5807" i="9"/>
  <c r="E5808" i="9" l="1"/>
  <c r="A5810" i="9"/>
  <c r="C5809" i="9"/>
  <c r="F5809" i="9" s="1"/>
  <c r="B5809" i="9"/>
  <c r="D5808" i="9"/>
  <c r="C5810" i="8"/>
  <c r="B5809" i="8"/>
  <c r="C5811" i="8" l="1"/>
  <c r="B5810" i="8"/>
  <c r="A5811" i="9"/>
  <c r="C5810" i="9"/>
  <c r="F5810" i="9" s="1"/>
  <c r="B5810" i="9"/>
  <c r="E5809" i="9"/>
  <c r="D5809" i="9"/>
  <c r="D5810" i="9" l="1"/>
  <c r="A5812" i="9"/>
  <c r="C5811" i="9"/>
  <c r="F5811" i="9" s="1"/>
  <c r="B5811" i="9"/>
  <c r="E5810" i="9"/>
  <c r="C5812" i="8"/>
  <c r="B5811" i="8"/>
  <c r="C5813" i="8" l="1"/>
  <c r="B5812" i="8"/>
  <c r="D5811" i="9"/>
  <c r="A5813" i="9"/>
  <c r="C5812" i="9"/>
  <c r="F5812" i="9" s="1"/>
  <c r="B5812" i="9"/>
  <c r="E5811" i="9"/>
  <c r="A5814" i="9" l="1"/>
  <c r="C5813" i="9"/>
  <c r="F5813" i="9" s="1"/>
  <c r="B5813" i="9"/>
  <c r="E5812" i="9"/>
  <c r="D5812" i="9"/>
  <c r="C5814" i="8"/>
  <c r="B5813" i="8"/>
  <c r="D5813" i="9" l="1"/>
  <c r="A5815" i="9"/>
  <c r="C5814" i="9"/>
  <c r="F5814" i="9" s="1"/>
  <c r="B5814" i="9"/>
  <c r="C5815" i="8"/>
  <c r="B5814" i="8"/>
  <c r="E5813" i="9"/>
  <c r="C5816" i="8" l="1"/>
  <c r="B5815" i="8"/>
  <c r="D5814" i="9"/>
  <c r="A5816" i="9"/>
  <c r="C5815" i="9"/>
  <c r="F5815" i="9" s="1"/>
  <c r="B5815" i="9"/>
  <c r="E5814" i="9"/>
  <c r="A5817" i="9" l="1"/>
  <c r="C5816" i="9"/>
  <c r="F5816" i="9" s="1"/>
  <c r="B5816" i="9"/>
  <c r="E5815" i="9"/>
  <c r="D5815" i="9"/>
  <c r="C5817" i="8"/>
  <c r="B5816" i="8"/>
  <c r="D5816" i="9" l="1"/>
  <c r="A5818" i="9"/>
  <c r="C5817" i="9"/>
  <c r="F5817" i="9" s="1"/>
  <c r="B5817" i="9"/>
  <c r="C5818" i="8"/>
  <c r="B5817" i="8"/>
  <c r="E5816" i="9"/>
  <c r="C5819" i="8" l="1"/>
  <c r="B5818" i="8"/>
  <c r="D5817" i="9"/>
  <c r="A5819" i="9"/>
  <c r="C5818" i="9"/>
  <c r="F5818" i="9" s="1"/>
  <c r="B5818" i="9"/>
  <c r="E5817" i="9"/>
  <c r="A5820" i="9" l="1"/>
  <c r="C5819" i="9"/>
  <c r="F5819" i="9" s="1"/>
  <c r="B5819" i="9"/>
  <c r="E5818" i="9"/>
  <c r="D5818" i="9"/>
  <c r="C5820" i="8"/>
  <c r="B5819" i="8"/>
  <c r="D5819" i="9" l="1"/>
  <c r="A5821" i="9"/>
  <c r="C5820" i="9"/>
  <c r="F5820" i="9" s="1"/>
  <c r="B5820" i="9"/>
  <c r="C5821" i="8"/>
  <c r="B5820" i="8"/>
  <c r="E5819" i="9"/>
  <c r="C5822" i="8" l="1"/>
  <c r="B5821" i="8"/>
  <c r="D5820" i="9"/>
  <c r="A5822" i="9"/>
  <c r="C5821" i="9"/>
  <c r="F5821" i="9" s="1"/>
  <c r="B5821" i="9"/>
  <c r="E5820" i="9"/>
  <c r="A5823" i="9" l="1"/>
  <c r="C5822" i="9"/>
  <c r="F5822" i="9" s="1"/>
  <c r="B5822" i="9"/>
  <c r="E5821" i="9"/>
  <c r="D5821" i="9"/>
  <c r="C5823" i="8"/>
  <c r="B5822" i="8"/>
  <c r="C5824" i="8" l="1"/>
  <c r="B5823" i="8"/>
  <c r="D5822" i="9"/>
  <c r="A5824" i="9"/>
  <c r="C5823" i="9"/>
  <c r="F5823" i="9" s="1"/>
  <c r="B5823" i="9"/>
  <c r="E5822" i="9"/>
  <c r="E5823" i="9" l="1"/>
  <c r="A5825" i="9"/>
  <c r="C5824" i="9"/>
  <c r="F5824" i="9" s="1"/>
  <c r="B5824" i="9"/>
  <c r="D5823" i="9"/>
  <c r="C5825" i="8"/>
  <c r="B5824" i="8"/>
  <c r="C5826" i="8" l="1"/>
  <c r="B5825" i="8"/>
  <c r="D5824" i="9"/>
  <c r="A5826" i="9"/>
  <c r="C5825" i="9"/>
  <c r="F5825" i="9" s="1"/>
  <c r="B5825" i="9"/>
  <c r="E5824" i="9"/>
  <c r="A5827" i="9" l="1"/>
  <c r="C5826" i="9"/>
  <c r="F5826" i="9" s="1"/>
  <c r="B5826" i="9"/>
  <c r="E5825" i="9"/>
  <c r="D5825" i="9"/>
  <c r="C5827" i="8"/>
  <c r="B5826" i="8"/>
  <c r="C5828" i="8" l="1"/>
  <c r="B5827" i="8"/>
  <c r="D5826" i="9"/>
  <c r="A5828" i="9"/>
  <c r="C5827" i="9"/>
  <c r="F5827" i="9" s="1"/>
  <c r="B5827" i="9"/>
  <c r="E5826" i="9"/>
  <c r="A5829" i="9" l="1"/>
  <c r="C5828" i="9"/>
  <c r="F5828" i="9" s="1"/>
  <c r="B5828" i="9"/>
  <c r="E5827" i="9"/>
  <c r="D5827" i="9"/>
  <c r="C5829" i="8"/>
  <c r="B5828" i="8"/>
  <c r="C5830" i="8" l="1"/>
  <c r="B5829" i="8"/>
  <c r="D5828" i="9"/>
  <c r="A5830" i="9"/>
  <c r="C5829" i="9"/>
  <c r="F5829" i="9" s="1"/>
  <c r="B5829" i="9"/>
  <c r="E5828" i="9"/>
  <c r="A5831" i="9" l="1"/>
  <c r="C5830" i="9"/>
  <c r="F5830" i="9" s="1"/>
  <c r="B5830" i="9"/>
  <c r="E5829" i="9"/>
  <c r="D5829" i="9"/>
  <c r="C5831" i="8"/>
  <c r="B5830" i="8"/>
  <c r="C5832" i="8" l="1"/>
  <c r="B5831" i="8"/>
  <c r="D5830" i="9"/>
  <c r="A5832" i="9"/>
  <c r="C5831" i="9"/>
  <c r="F5831" i="9" s="1"/>
  <c r="B5831" i="9"/>
  <c r="E5830" i="9"/>
  <c r="A5833" i="9" l="1"/>
  <c r="C5832" i="9"/>
  <c r="F5832" i="9" s="1"/>
  <c r="B5832" i="9"/>
  <c r="E5831" i="9"/>
  <c r="D5831" i="9"/>
  <c r="C5833" i="8"/>
  <c r="B5832" i="8"/>
  <c r="C5834" i="8" l="1"/>
  <c r="B5833" i="8"/>
  <c r="E5832" i="9"/>
  <c r="D5832" i="9"/>
  <c r="A5834" i="9"/>
  <c r="C5833" i="9"/>
  <c r="F5833" i="9" s="1"/>
  <c r="B5833" i="9"/>
  <c r="A5835" i="9" l="1"/>
  <c r="C5834" i="9"/>
  <c r="F5834" i="9" s="1"/>
  <c r="B5834" i="9"/>
  <c r="E5833" i="9"/>
  <c r="D5833" i="9"/>
  <c r="C5835" i="8"/>
  <c r="B5834" i="8"/>
  <c r="C5836" i="8" l="1"/>
  <c r="B5835" i="8"/>
  <c r="E5834" i="9"/>
  <c r="D5834" i="9"/>
  <c r="A5836" i="9"/>
  <c r="C5835" i="9"/>
  <c r="F5835" i="9" s="1"/>
  <c r="B5835" i="9"/>
  <c r="A5837" i="9" l="1"/>
  <c r="C5836" i="9"/>
  <c r="F5836" i="9" s="1"/>
  <c r="B5836" i="9"/>
  <c r="E5835" i="9"/>
  <c r="D5835" i="9"/>
  <c r="C5837" i="8"/>
  <c r="B5836" i="8"/>
  <c r="C5838" i="8" l="1"/>
  <c r="B5837" i="8"/>
  <c r="E5836" i="9"/>
  <c r="D5836" i="9"/>
  <c r="A5838" i="9"/>
  <c r="C5837" i="9"/>
  <c r="F5837" i="9" s="1"/>
  <c r="B5837" i="9"/>
  <c r="A5839" i="9" l="1"/>
  <c r="C5838" i="9"/>
  <c r="F5838" i="9" s="1"/>
  <c r="B5838" i="9"/>
  <c r="E5837" i="9"/>
  <c r="D5837" i="9"/>
  <c r="C5839" i="8"/>
  <c r="B5838" i="8"/>
  <c r="C5840" i="8" l="1"/>
  <c r="B5839" i="8"/>
  <c r="E5838" i="9"/>
  <c r="D5838" i="9"/>
  <c r="A5840" i="9"/>
  <c r="C5839" i="9"/>
  <c r="F5839" i="9" s="1"/>
  <c r="B5839" i="9"/>
  <c r="A5841" i="9" l="1"/>
  <c r="C5840" i="9"/>
  <c r="F5840" i="9" s="1"/>
  <c r="B5840" i="9"/>
  <c r="E5839" i="9"/>
  <c r="D5839" i="9"/>
  <c r="C5841" i="8"/>
  <c r="B5840" i="8"/>
  <c r="C5842" i="8" l="1"/>
  <c r="B5841" i="8"/>
  <c r="E5840" i="9"/>
  <c r="D5840" i="9"/>
  <c r="A5842" i="9"/>
  <c r="C5841" i="9"/>
  <c r="F5841" i="9" s="1"/>
  <c r="B5841" i="9"/>
  <c r="A5843" i="9" l="1"/>
  <c r="C5842" i="9"/>
  <c r="F5842" i="9" s="1"/>
  <c r="B5842" i="9"/>
  <c r="E5841" i="9"/>
  <c r="D5841" i="9"/>
  <c r="C5843" i="8"/>
  <c r="B5842" i="8"/>
  <c r="C5844" i="8" l="1"/>
  <c r="B5843" i="8"/>
  <c r="E5842" i="9"/>
  <c r="D5842" i="9"/>
  <c r="A5844" i="9"/>
  <c r="C5843" i="9"/>
  <c r="F5843" i="9" s="1"/>
  <c r="B5843" i="9"/>
  <c r="A5845" i="9" l="1"/>
  <c r="C5844" i="9"/>
  <c r="F5844" i="9" s="1"/>
  <c r="B5844" i="9"/>
  <c r="E5843" i="9"/>
  <c r="D5843" i="9"/>
  <c r="C5845" i="8"/>
  <c r="B5844" i="8"/>
  <c r="C5846" i="8" l="1"/>
  <c r="B5845" i="8"/>
  <c r="E5844" i="9"/>
  <c r="D5844" i="9"/>
  <c r="A5846" i="9"/>
  <c r="C5845" i="9"/>
  <c r="F5845" i="9" s="1"/>
  <c r="B5845" i="9"/>
  <c r="A5847" i="9" l="1"/>
  <c r="C5846" i="9"/>
  <c r="F5846" i="9" s="1"/>
  <c r="B5846" i="9"/>
  <c r="D5845" i="9"/>
  <c r="E5845" i="9"/>
  <c r="C5847" i="8"/>
  <c r="B5846" i="8"/>
  <c r="C5848" i="8" l="1"/>
  <c r="B5847" i="8"/>
  <c r="E5846" i="9"/>
  <c r="D5846" i="9"/>
  <c r="A5848" i="9"/>
  <c r="C5847" i="9"/>
  <c r="F5847" i="9" s="1"/>
  <c r="B5847" i="9"/>
  <c r="A5849" i="9" l="1"/>
  <c r="C5848" i="9"/>
  <c r="F5848" i="9" s="1"/>
  <c r="B5848" i="9"/>
  <c r="E5847" i="9"/>
  <c r="D5847" i="9"/>
  <c r="C5849" i="8"/>
  <c r="B5848" i="8"/>
  <c r="C5850" i="8" l="1"/>
  <c r="B5849" i="8"/>
  <c r="E5848" i="9"/>
  <c r="D5848" i="9"/>
  <c r="A5850" i="9"/>
  <c r="C5849" i="9"/>
  <c r="F5849" i="9" s="1"/>
  <c r="B5849" i="9"/>
  <c r="A5851" i="9" l="1"/>
  <c r="C5850" i="9"/>
  <c r="F5850" i="9" s="1"/>
  <c r="B5850" i="9"/>
  <c r="E5849" i="9"/>
  <c r="D5849" i="9"/>
  <c r="C5851" i="8"/>
  <c r="B5850" i="8"/>
  <c r="C5852" i="8" l="1"/>
  <c r="B5851" i="8"/>
  <c r="E5850" i="9"/>
  <c r="D5850" i="9"/>
  <c r="A5852" i="9"/>
  <c r="C5851" i="9"/>
  <c r="F5851" i="9" s="1"/>
  <c r="B5851" i="9"/>
  <c r="A5853" i="9" l="1"/>
  <c r="C5852" i="9"/>
  <c r="F5852" i="9" s="1"/>
  <c r="B5852" i="9"/>
  <c r="D5851" i="9"/>
  <c r="E5851" i="9"/>
  <c r="C5853" i="8"/>
  <c r="B5852" i="8"/>
  <c r="C5854" i="8" l="1"/>
  <c r="B5853" i="8"/>
  <c r="E5852" i="9"/>
  <c r="D5852" i="9"/>
  <c r="A5854" i="9"/>
  <c r="C5853" i="9"/>
  <c r="F5853" i="9" s="1"/>
  <c r="B5853" i="9"/>
  <c r="A5855" i="9" l="1"/>
  <c r="C5854" i="9"/>
  <c r="F5854" i="9" s="1"/>
  <c r="B5854" i="9"/>
  <c r="E5853" i="9"/>
  <c r="D5853" i="9"/>
  <c r="C5855" i="8"/>
  <c r="B5854" i="8"/>
  <c r="C5856" i="8" l="1"/>
  <c r="B5855" i="8"/>
  <c r="E5854" i="9"/>
  <c r="D5854" i="9"/>
  <c r="A5856" i="9"/>
  <c r="C5855" i="9"/>
  <c r="F5855" i="9" s="1"/>
  <c r="B5855" i="9"/>
  <c r="A5857" i="9" l="1"/>
  <c r="C5856" i="9"/>
  <c r="F5856" i="9" s="1"/>
  <c r="B5856" i="9"/>
  <c r="E5855" i="9"/>
  <c r="D5855" i="9"/>
  <c r="C5857" i="8"/>
  <c r="B5856" i="8"/>
  <c r="C5858" i="8" l="1"/>
  <c r="B5857" i="8"/>
  <c r="E5856" i="9"/>
  <c r="D5856" i="9"/>
  <c r="A5858" i="9"/>
  <c r="C5857" i="9"/>
  <c r="F5857" i="9" s="1"/>
  <c r="B5857" i="9"/>
  <c r="A5859" i="9" l="1"/>
  <c r="C5858" i="9"/>
  <c r="F5858" i="9" s="1"/>
  <c r="B5858" i="9"/>
  <c r="E5857" i="9"/>
  <c r="D5857" i="9"/>
  <c r="C5859" i="8"/>
  <c r="B5858" i="8"/>
  <c r="C5860" i="8" l="1"/>
  <c r="B5859" i="8"/>
  <c r="E5858" i="9"/>
  <c r="D5858" i="9"/>
  <c r="A5860" i="9"/>
  <c r="C5859" i="9"/>
  <c r="F5859" i="9" s="1"/>
  <c r="B5859" i="9"/>
  <c r="A5861" i="9" l="1"/>
  <c r="C5860" i="9"/>
  <c r="F5860" i="9" s="1"/>
  <c r="B5860" i="9"/>
  <c r="E5859" i="9"/>
  <c r="D5859" i="9"/>
  <c r="C5861" i="8"/>
  <c r="B5860" i="8"/>
  <c r="C5862" i="8" l="1"/>
  <c r="B5861" i="8"/>
  <c r="E5860" i="9"/>
  <c r="D5860" i="9"/>
  <c r="A5862" i="9"/>
  <c r="C5861" i="9"/>
  <c r="F5861" i="9" s="1"/>
  <c r="B5861" i="9"/>
  <c r="A5863" i="9" l="1"/>
  <c r="C5862" i="9"/>
  <c r="F5862" i="9" s="1"/>
  <c r="B5862" i="9"/>
  <c r="E5861" i="9"/>
  <c r="D5861" i="9"/>
  <c r="C5863" i="8"/>
  <c r="B5862" i="8"/>
  <c r="C5864" i="8" l="1"/>
  <c r="B5863" i="8"/>
  <c r="E5862" i="9"/>
  <c r="D5862" i="9"/>
  <c r="A5864" i="9"/>
  <c r="C5863" i="9"/>
  <c r="F5863" i="9" s="1"/>
  <c r="B5863" i="9"/>
  <c r="A5865" i="9" l="1"/>
  <c r="C5864" i="9"/>
  <c r="F5864" i="9" s="1"/>
  <c r="B5864" i="9"/>
  <c r="E5863" i="9"/>
  <c r="D5863" i="9"/>
  <c r="C5865" i="8"/>
  <c r="B5864" i="8"/>
  <c r="C5866" i="8" l="1"/>
  <c r="B5865" i="8"/>
  <c r="E5864" i="9"/>
  <c r="D5864" i="9"/>
  <c r="A5866" i="9"/>
  <c r="C5865" i="9"/>
  <c r="F5865" i="9" s="1"/>
  <c r="B5865" i="9"/>
  <c r="A5867" i="9" l="1"/>
  <c r="C5866" i="9"/>
  <c r="F5866" i="9" s="1"/>
  <c r="B5866" i="9"/>
  <c r="E5865" i="9"/>
  <c r="D5865" i="9"/>
  <c r="C5867" i="8"/>
  <c r="B5866" i="8"/>
  <c r="C5868" i="8" l="1"/>
  <c r="B5867" i="8"/>
  <c r="E5866" i="9"/>
  <c r="D5866" i="9"/>
  <c r="A5868" i="9"/>
  <c r="C5867" i="9"/>
  <c r="F5867" i="9" s="1"/>
  <c r="B5867" i="9"/>
  <c r="A5869" i="9" l="1"/>
  <c r="C5868" i="9"/>
  <c r="F5868" i="9" s="1"/>
  <c r="B5868" i="9"/>
  <c r="E5867" i="9"/>
  <c r="D5867" i="9"/>
  <c r="C5869" i="8"/>
  <c r="B5868" i="8"/>
  <c r="C5870" i="8" l="1"/>
  <c r="B5869" i="8"/>
  <c r="E5868" i="9"/>
  <c r="D5868" i="9"/>
  <c r="A5870" i="9"/>
  <c r="C5869" i="9"/>
  <c r="F5869" i="9" s="1"/>
  <c r="B5869" i="9"/>
  <c r="A5871" i="9" l="1"/>
  <c r="C5870" i="9"/>
  <c r="F5870" i="9" s="1"/>
  <c r="B5870" i="9"/>
  <c r="E5869" i="9"/>
  <c r="D5869" i="9"/>
  <c r="C5871" i="8"/>
  <c r="B5870" i="8"/>
  <c r="C5872" i="8" l="1"/>
  <c r="B5871" i="8"/>
  <c r="E5870" i="9"/>
  <c r="D5870" i="9"/>
  <c r="A5872" i="9"/>
  <c r="C5871" i="9"/>
  <c r="F5871" i="9" s="1"/>
  <c r="B5871" i="9"/>
  <c r="A5873" i="9" l="1"/>
  <c r="C5872" i="9"/>
  <c r="F5872" i="9" s="1"/>
  <c r="B5872" i="9"/>
  <c r="E5871" i="9"/>
  <c r="D5871" i="9"/>
  <c r="C5873" i="8"/>
  <c r="B5872" i="8"/>
  <c r="C5874" i="8" l="1"/>
  <c r="B5873" i="8"/>
  <c r="E5872" i="9"/>
  <c r="D5872" i="9"/>
  <c r="A5874" i="9"/>
  <c r="C5873" i="9"/>
  <c r="F5873" i="9" s="1"/>
  <c r="B5873" i="9"/>
  <c r="A5875" i="9" l="1"/>
  <c r="C5874" i="9"/>
  <c r="F5874" i="9" s="1"/>
  <c r="B5874" i="9"/>
  <c r="E5873" i="9"/>
  <c r="D5873" i="9"/>
  <c r="C5875" i="8"/>
  <c r="B5874" i="8"/>
  <c r="C5876" i="8" l="1"/>
  <c r="B5875" i="8"/>
  <c r="E5874" i="9"/>
  <c r="D5874" i="9"/>
  <c r="A5876" i="9"/>
  <c r="C5875" i="9"/>
  <c r="F5875" i="9" s="1"/>
  <c r="B5875" i="9"/>
  <c r="A5877" i="9" l="1"/>
  <c r="C5876" i="9"/>
  <c r="F5876" i="9" s="1"/>
  <c r="B5876" i="9"/>
  <c r="E5875" i="9"/>
  <c r="D5875" i="9"/>
  <c r="C5877" i="8"/>
  <c r="B5876" i="8"/>
  <c r="C5878" i="8" l="1"/>
  <c r="B5877" i="8"/>
  <c r="E5876" i="9"/>
  <c r="D5876" i="9"/>
  <c r="A5878" i="9"/>
  <c r="C5877" i="9"/>
  <c r="F5877" i="9" s="1"/>
  <c r="B5877" i="9"/>
  <c r="A5879" i="9" l="1"/>
  <c r="C5878" i="9"/>
  <c r="F5878" i="9" s="1"/>
  <c r="B5878" i="9"/>
  <c r="E5877" i="9"/>
  <c r="D5877" i="9"/>
  <c r="C5879" i="8"/>
  <c r="B5878" i="8"/>
  <c r="C5880" i="8" l="1"/>
  <c r="B5879" i="8"/>
  <c r="E5878" i="9"/>
  <c r="D5878" i="9"/>
  <c r="A5880" i="9"/>
  <c r="C5879" i="9"/>
  <c r="F5879" i="9" s="1"/>
  <c r="B5879" i="9"/>
  <c r="A5881" i="9" l="1"/>
  <c r="C5880" i="9"/>
  <c r="F5880" i="9" s="1"/>
  <c r="B5880" i="9"/>
  <c r="E5879" i="9"/>
  <c r="D5879" i="9"/>
  <c r="C5881" i="8"/>
  <c r="B5880" i="8"/>
  <c r="C5882" i="8" l="1"/>
  <c r="B5881" i="8"/>
  <c r="E5880" i="9"/>
  <c r="D5880" i="9"/>
  <c r="A5882" i="9"/>
  <c r="C5881" i="9"/>
  <c r="F5881" i="9" s="1"/>
  <c r="B5881" i="9"/>
  <c r="A5883" i="9" l="1"/>
  <c r="C5882" i="9"/>
  <c r="F5882" i="9" s="1"/>
  <c r="B5882" i="9"/>
  <c r="E5881" i="9"/>
  <c r="D5881" i="9"/>
  <c r="C5883" i="8"/>
  <c r="B5882" i="8"/>
  <c r="C5884" i="8" l="1"/>
  <c r="B5883" i="8"/>
  <c r="E5882" i="9"/>
  <c r="D5882" i="9"/>
  <c r="A5884" i="9"/>
  <c r="C5883" i="9"/>
  <c r="F5883" i="9" s="1"/>
  <c r="B5883" i="9"/>
  <c r="A5885" i="9" l="1"/>
  <c r="C5884" i="9"/>
  <c r="F5884" i="9" s="1"/>
  <c r="B5884" i="9"/>
  <c r="E5883" i="9"/>
  <c r="D5883" i="9"/>
  <c r="C5885" i="8"/>
  <c r="B5884" i="8"/>
  <c r="C5886" i="8" l="1"/>
  <c r="B5885" i="8"/>
  <c r="E5884" i="9"/>
  <c r="D5884" i="9"/>
  <c r="A5886" i="9"/>
  <c r="C5885" i="9"/>
  <c r="F5885" i="9" s="1"/>
  <c r="B5885" i="9"/>
  <c r="A5887" i="9" l="1"/>
  <c r="C5886" i="9"/>
  <c r="F5886" i="9" s="1"/>
  <c r="B5886" i="9"/>
  <c r="E5885" i="9"/>
  <c r="D5885" i="9"/>
  <c r="C5887" i="8"/>
  <c r="B5886" i="8"/>
  <c r="C5888" i="8" l="1"/>
  <c r="B5887" i="8"/>
  <c r="E5886" i="9"/>
  <c r="D5886" i="9"/>
  <c r="A5888" i="9"/>
  <c r="C5887" i="9"/>
  <c r="F5887" i="9" s="1"/>
  <c r="B5887" i="9"/>
  <c r="A5889" i="9" l="1"/>
  <c r="C5888" i="9"/>
  <c r="F5888" i="9" s="1"/>
  <c r="B5888" i="9"/>
  <c r="E5887" i="9"/>
  <c r="D5887" i="9"/>
  <c r="C5889" i="8"/>
  <c r="B5888" i="8"/>
  <c r="C5890" i="8" l="1"/>
  <c r="B5889" i="8"/>
  <c r="E5888" i="9"/>
  <c r="D5888" i="9"/>
  <c r="A5890" i="9"/>
  <c r="C5889" i="9"/>
  <c r="F5889" i="9" s="1"/>
  <c r="B5889" i="9"/>
  <c r="A5891" i="9" l="1"/>
  <c r="C5890" i="9"/>
  <c r="F5890" i="9" s="1"/>
  <c r="B5890" i="9"/>
  <c r="E5889" i="9"/>
  <c r="D5889" i="9"/>
  <c r="C5891" i="8"/>
  <c r="B5890" i="8"/>
  <c r="C5892" i="8" l="1"/>
  <c r="B5891" i="8"/>
  <c r="E5890" i="9"/>
  <c r="D5890" i="9"/>
  <c r="A5892" i="9"/>
  <c r="C5891" i="9"/>
  <c r="F5891" i="9" s="1"/>
  <c r="B5891" i="9"/>
  <c r="A5893" i="9" l="1"/>
  <c r="C5892" i="9"/>
  <c r="F5892" i="9" s="1"/>
  <c r="B5892" i="9"/>
  <c r="E5891" i="9"/>
  <c r="D5891" i="9"/>
  <c r="C5893" i="8"/>
  <c r="B5892" i="8"/>
  <c r="C5894" i="8" l="1"/>
  <c r="B5893" i="8"/>
  <c r="E5892" i="9"/>
  <c r="D5892" i="9"/>
  <c r="A5894" i="9"/>
  <c r="C5893" i="9"/>
  <c r="F5893" i="9" s="1"/>
  <c r="B5893" i="9"/>
  <c r="A5895" i="9" l="1"/>
  <c r="C5894" i="9"/>
  <c r="F5894" i="9" s="1"/>
  <c r="B5894" i="9"/>
  <c r="E5893" i="9"/>
  <c r="D5893" i="9"/>
  <c r="C5895" i="8"/>
  <c r="B5894" i="8"/>
  <c r="C5896" i="8" l="1"/>
  <c r="B5895" i="8"/>
  <c r="E5894" i="9"/>
  <c r="D5894" i="9"/>
  <c r="A5896" i="9"/>
  <c r="C5895" i="9"/>
  <c r="F5895" i="9" s="1"/>
  <c r="B5895" i="9"/>
  <c r="A5897" i="9" l="1"/>
  <c r="C5896" i="9"/>
  <c r="F5896" i="9" s="1"/>
  <c r="B5896" i="9"/>
  <c r="E5895" i="9"/>
  <c r="D5895" i="9"/>
  <c r="C5897" i="8"/>
  <c r="B5896" i="8"/>
  <c r="C5898" i="8" l="1"/>
  <c r="B5897" i="8"/>
  <c r="E5896" i="9"/>
  <c r="D5896" i="9"/>
  <c r="A5898" i="9"/>
  <c r="C5897" i="9"/>
  <c r="F5897" i="9" s="1"/>
  <c r="B5897" i="9"/>
  <c r="A5899" i="9" l="1"/>
  <c r="C5898" i="9"/>
  <c r="F5898" i="9" s="1"/>
  <c r="B5898" i="9"/>
  <c r="E5897" i="9"/>
  <c r="D5897" i="9"/>
  <c r="C5899" i="8"/>
  <c r="B5898" i="8"/>
  <c r="C5900" i="8" l="1"/>
  <c r="B5899" i="8"/>
  <c r="E5898" i="9"/>
  <c r="D5898" i="9"/>
  <c r="A5900" i="9"/>
  <c r="C5899" i="9"/>
  <c r="F5899" i="9" s="1"/>
  <c r="B5899" i="9"/>
  <c r="A5901" i="9" l="1"/>
  <c r="C5900" i="9"/>
  <c r="F5900" i="9" s="1"/>
  <c r="B5900" i="9"/>
  <c r="E5899" i="9"/>
  <c r="D5899" i="9"/>
  <c r="C5901" i="8"/>
  <c r="B5900" i="8"/>
  <c r="C5902" i="8" l="1"/>
  <c r="B5901" i="8"/>
  <c r="E5900" i="9"/>
  <c r="D5900" i="9"/>
  <c r="A5902" i="9"/>
  <c r="C5901" i="9"/>
  <c r="F5901" i="9" s="1"/>
  <c r="B5901" i="9"/>
  <c r="A5903" i="9" l="1"/>
  <c r="C5902" i="9"/>
  <c r="F5902" i="9" s="1"/>
  <c r="B5902" i="9"/>
  <c r="E5901" i="9"/>
  <c r="D5901" i="9"/>
  <c r="C5903" i="8"/>
  <c r="B5902" i="8"/>
  <c r="C5904" i="8" l="1"/>
  <c r="B5903" i="8"/>
  <c r="E5902" i="9"/>
  <c r="D5902" i="9"/>
  <c r="A5904" i="9"/>
  <c r="C5903" i="9"/>
  <c r="F5903" i="9" s="1"/>
  <c r="B5903" i="9"/>
  <c r="A5905" i="9" l="1"/>
  <c r="C5904" i="9"/>
  <c r="F5904" i="9" s="1"/>
  <c r="B5904" i="9"/>
  <c r="E5903" i="9"/>
  <c r="D5903" i="9"/>
  <c r="C5905" i="8"/>
  <c r="B5904" i="8"/>
  <c r="C5906" i="8" l="1"/>
  <c r="B5905" i="8"/>
  <c r="E5904" i="9"/>
  <c r="D5904" i="9"/>
  <c r="A5906" i="9"/>
  <c r="C5905" i="9"/>
  <c r="F5905" i="9" s="1"/>
  <c r="B5905" i="9"/>
  <c r="A5907" i="9" l="1"/>
  <c r="C5906" i="9"/>
  <c r="F5906" i="9" s="1"/>
  <c r="B5906" i="9"/>
  <c r="D5905" i="9"/>
  <c r="E5905" i="9"/>
  <c r="C5907" i="8"/>
  <c r="B5906" i="8"/>
  <c r="C5908" i="8" l="1"/>
  <c r="B5907" i="8"/>
  <c r="E5906" i="9"/>
  <c r="D5906" i="9"/>
  <c r="A5908" i="9"/>
  <c r="C5907" i="9"/>
  <c r="F5907" i="9" s="1"/>
  <c r="B5907" i="9"/>
  <c r="A5909" i="9" l="1"/>
  <c r="C5908" i="9"/>
  <c r="F5908" i="9" s="1"/>
  <c r="B5908" i="9"/>
  <c r="E5907" i="9"/>
  <c r="D5907" i="9"/>
  <c r="C5909" i="8"/>
  <c r="B5908" i="8"/>
  <c r="C5910" i="8" l="1"/>
  <c r="B5909" i="8"/>
  <c r="E5908" i="9"/>
  <c r="D5908" i="9"/>
  <c r="A5910" i="9"/>
  <c r="C5909" i="9"/>
  <c r="F5909" i="9" s="1"/>
  <c r="B5909" i="9"/>
  <c r="A5911" i="9" l="1"/>
  <c r="C5910" i="9"/>
  <c r="F5910" i="9" s="1"/>
  <c r="B5910" i="9"/>
  <c r="E5909" i="9"/>
  <c r="D5909" i="9"/>
  <c r="C5911" i="8"/>
  <c r="B5910" i="8"/>
  <c r="C5912" i="8" l="1"/>
  <c r="B5911" i="8"/>
  <c r="E5910" i="9"/>
  <c r="D5910" i="9"/>
  <c r="A5912" i="9"/>
  <c r="C5911" i="9"/>
  <c r="F5911" i="9" s="1"/>
  <c r="B5911" i="9"/>
  <c r="A5913" i="9" l="1"/>
  <c r="C5912" i="9"/>
  <c r="F5912" i="9" s="1"/>
  <c r="B5912" i="9"/>
  <c r="E5911" i="9"/>
  <c r="D5911" i="9"/>
  <c r="C5913" i="8"/>
  <c r="B5912" i="8"/>
  <c r="C5914" i="8" l="1"/>
  <c r="B5913" i="8"/>
  <c r="D5912" i="9"/>
  <c r="E5912" i="9"/>
  <c r="A5914" i="9"/>
  <c r="C5913" i="9"/>
  <c r="F5913" i="9" s="1"/>
  <c r="B5913" i="9"/>
  <c r="A5915" i="9" l="1"/>
  <c r="C5914" i="9"/>
  <c r="F5914" i="9" s="1"/>
  <c r="B5914" i="9"/>
  <c r="E5913" i="9"/>
  <c r="D5913" i="9"/>
  <c r="C5915" i="8"/>
  <c r="B5914" i="8"/>
  <c r="C5916" i="8" l="1"/>
  <c r="B5915" i="8"/>
  <c r="E5914" i="9"/>
  <c r="D5914" i="9"/>
  <c r="A5916" i="9"/>
  <c r="C5915" i="9"/>
  <c r="F5915" i="9" s="1"/>
  <c r="B5915" i="9"/>
  <c r="A5917" i="9" l="1"/>
  <c r="C5916" i="9"/>
  <c r="F5916" i="9" s="1"/>
  <c r="B5916" i="9"/>
  <c r="E5915" i="9"/>
  <c r="D5915" i="9"/>
  <c r="C5917" i="8"/>
  <c r="B5916" i="8"/>
  <c r="C5918" i="8" l="1"/>
  <c r="B5917" i="8"/>
  <c r="E5916" i="9"/>
  <c r="D5916" i="9"/>
  <c r="A5918" i="9"/>
  <c r="C5917" i="9"/>
  <c r="F5917" i="9" s="1"/>
  <c r="B5917" i="9"/>
  <c r="A5919" i="9" l="1"/>
  <c r="C5918" i="9"/>
  <c r="F5918" i="9" s="1"/>
  <c r="B5918" i="9"/>
  <c r="D5917" i="9"/>
  <c r="E5917" i="9"/>
  <c r="C5919" i="8"/>
  <c r="B5918" i="8"/>
  <c r="C5920" i="8" l="1"/>
  <c r="B5919" i="8"/>
  <c r="E5918" i="9"/>
  <c r="D5918" i="9"/>
  <c r="A5920" i="9"/>
  <c r="C5919" i="9"/>
  <c r="F5919" i="9" s="1"/>
  <c r="B5919" i="9"/>
  <c r="A5921" i="9" l="1"/>
  <c r="C5920" i="9"/>
  <c r="F5920" i="9" s="1"/>
  <c r="B5920" i="9"/>
  <c r="E5919" i="9"/>
  <c r="D5919" i="9"/>
  <c r="C5921" i="8"/>
  <c r="B5920" i="8"/>
  <c r="C5922" i="8" l="1"/>
  <c r="B5921" i="8"/>
  <c r="D5920" i="9"/>
  <c r="E5920" i="9"/>
  <c r="A5922" i="9"/>
  <c r="C5921" i="9"/>
  <c r="F5921" i="9" s="1"/>
  <c r="B5921" i="9"/>
  <c r="A5923" i="9" l="1"/>
  <c r="C5922" i="9"/>
  <c r="F5922" i="9" s="1"/>
  <c r="B5922" i="9"/>
  <c r="E5921" i="9"/>
  <c r="D5921" i="9"/>
  <c r="C5923" i="8"/>
  <c r="B5922" i="8"/>
  <c r="C5924" i="8" l="1"/>
  <c r="B5923" i="8"/>
  <c r="D5922" i="9"/>
  <c r="E5922" i="9"/>
  <c r="A5924" i="9"/>
  <c r="C5923" i="9"/>
  <c r="F5923" i="9" s="1"/>
  <c r="B5923" i="9"/>
  <c r="A5925" i="9" l="1"/>
  <c r="C5924" i="9"/>
  <c r="F5924" i="9" s="1"/>
  <c r="B5924" i="9"/>
  <c r="E5923" i="9"/>
  <c r="D5923" i="9"/>
  <c r="C5925" i="8"/>
  <c r="B5924" i="8"/>
  <c r="C5926" i="8" l="1"/>
  <c r="B5925" i="8"/>
  <c r="D5924" i="9"/>
  <c r="E5924" i="9"/>
  <c r="A5926" i="9"/>
  <c r="C5925" i="9"/>
  <c r="F5925" i="9" s="1"/>
  <c r="B5925" i="9"/>
  <c r="A5927" i="9" l="1"/>
  <c r="C5926" i="9"/>
  <c r="F5926" i="9" s="1"/>
  <c r="B5926" i="9"/>
  <c r="E5925" i="9"/>
  <c r="D5925" i="9"/>
  <c r="C5927" i="8"/>
  <c r="B5926" i="8"/>
  <c r="C5928" i="8" l="1"/>
  <c r="B5927" i="8"/>
  <c r="D5926" i="9"/>
  <c r="E5926" i="9"/>
  <c r="A5928" i="9"/>
  <c r="C5927" i="9"/>
  <c r="F5927" i="9" s="1"/>
  <c r="B5927" i="9"/>
  <c r="A5929" i="9" l="1"/>
  <c r="C5928" i="9"/>
  <c r="F5928" i="9" s="1"/>
  <c r="B5928" i="9"/>
  <c r="E5927" i="9"/>
  <c r="D5927" i="9"/>
  <c r="C5929" i="8"/>
  <c r="B5928" i="8"/>
  <c r="C5930" i="8" l="1"/>
  <c r="B5929" i="8"/>
  <c r="D5928" i="9"/>
  <c r="E5928" i="9"/>
  <c r="A5930" i="9"/>
  <c r="C5929" i="9"/>
  <c r="F5929" i="9" s="1"/>
  <c r="B5929" i="9"/>
  <c r="A5931" i="9" l="1"/>
  <c r="C5930" i="9"/>
  <c r="F5930" i="9" s="1"/>
  <c r="B5930" i="9"/>
  <c r="E5929" i="9"/>
  <c r="D5929" i="9"/>
  <c r="C5931" i="8"/>
  <c r="B5930" i="8"/>
  <c r="C5932" i="8" l="1"/>
  <c r="B5931" i="8"/>
  <c r="D5930" i="9"/>
  <c r="E5930" i="9"/>
  <c r="A5932" i="9"/>
  <c r="B5931" i="9"/>
  <c r="C5931" i="9"/>
  <c r="F5931" i="9" s="1"/>
  <c r="A5933" i="9" l="1"/>
  <c r="B5932" i="9"/>
  <c r="C5932" i="9"/>
  <c r="F5932" i="9" s="1"/>
  <c r="E5931" i="9"/>
  <c r="D5931" i="9"/>
  <c r="C5933" i="8"/>
  <c r="B5932" i="8"/>
  <c r="C5934" i="8" l="1"/>
  <c r="B5933" i="8"/>
  <c r="E5932" i="9"/>
  <c r="D5932" i="9"/>
  <c r="A5934" i="9"/>
  <c r="B5933" i="9"/>
  <c r="C5933" i="9"/>
  <c r="F5933" i="9" s="1"/>
  <c r="A5935" i="9" l="1"/>
  <c r="B5934" i="9"/>
  <c r="C5934" i="9"/>
  <c r="F5934" i="9" s="1"/>
  <c r="E5933" i="9"/>
  <c r="D5933" i="9"/>
  <c r="C5935" i="8"/>
  <c r="B5934" i="8"/>
  <c r="C5936" i="8" l="1"/>
  <c r="B5935" i="8"/>
  <c r="E5934" i="9"/>
  <c r="D5934" i="9"/>
  <c r="A5936" i="9"/>
  <c r="B5935" i="9"/>
  <c r="C5935" i="9"/>
  <c r="F5935" i="9" s="1"/>
  <c r="A5937" i="9" l="1"/>
  <c r="B5936" i="9"/>
  <c r="C5936" i="9"/>
  <c r="F5936" i="9" s="1"/>
  <c r="E5935" i="9"/>
  <c r="D5935" i="9"/>
  <c r="C5937" i="8"/>
  <c r="B5936" i="8"/>
  <c r="B5937" i="8" l="1"/>
  <c r="C5938" i="8"/>
  <c r="E5936" i="9"/>
  <c r="D5936" i="9"/>
  <c r="A5938" i="9"/>
  <c r="B5937" i="9"/>
  <c r="C5937" i="9"/>
  <c r="F5937" i="9" s="1"/>
  <c r="D5937" i="9" l="1"/>
  <c r="A5939" i="9"/>
  <c r="C5938" i="9"/>
  <c r="F5938" i="9" s="1"/>
  <c r="B5938" i="9"/>
  <c r="B5938" i="8"/>
  <c r="C5939" i="8"/>
  <c r="E5937" i="9"/>
  <c r="B5939" i="8" l="1"/>
  <c r="C5940" i="8"/>
  <c r="E5938" i="9"/>
  <c r="D5938" i="9"/>
  <c r="A5940" i="9"/>
  <c r="C5939" i="9"/>
  <c r="F5939" i="9" s="1"/>
  <c r="B5939" i="9"/>
  <c r="A5941" i="9" l="1"/>
  <c r="C5940" i="9"/>
  <c r="F5940" i="9" s="1"/>
  <c r="B5940" i="9"/>
  <c r="E5939" i="9"/>
  <c r="D5939" i="9"/>
  <c r="B5940" i="8"/>
  <c r="C5941" i="8"/>
  <c r="A5942" i="9" l="1"/>
  <c r="C5941" i="9"/>
  <c r="F5941" i="9" s="1"/>
  <c r="B5941" i="9"/>
  <c r="E5940" i="9"/>
  <c r="B5941" i="8"/>
  <c r="C5942" i="8"/>
  <c r="D5940" i="9"/>
  <c r="B5942" i="8" l="1"/>
  <c r="C5943" i="8"/>
  <c r="A5943" i="9"/>
  <c r="C5942" i="9"/>
  <c r="F5942" i="9" s="1"/>
  <c r="B5942" i="9"/>
  <c r="E5941" i="9"/>
  <c r="D5941" i="9"/>
  <c r="A5944" i="9" l="1"/>
  <c r="C5943" i="9"/>
  <c r="F5943" i="9" s="1"/>
  <c r="B5943" i="9"/>
  <c r="E5942" i="9"/>
  <c r="D5942" i="9"/>
  <c r="B5943" i="8"/>
  <c r="C5944" i="8"/>
  <c r="E5943" i="9" l="1"/>
  <c r="A5945" i="9"/>
  <c r="C5944" i="9"/>
  <c r="F5944" i="9" s="1"/>
  <c r="B5944" i="9"/>
  <c r="B5944" i="8"/>
  <c r="C5945" i="8"/>
  <c r="D5943" i="9"/>
  <c r="B5945" i="8" l="1"/>
  <c r="C5946" i="8"/>
  <c r="A5946" i="9"/>
  <c r="C5945" i="9"/>
  <c r="F5945" i="9" s="1"/>
  <c r="B5945" i="9"/>
  <c r="E5944" i="9"/>
  <c r="D5944" i="9"/>
  <c r="A5947" i="9" l="1"/>
  <c r="C5946" i="9"/>
  <c r="F5946" i="9" s="1"/>
  <c r="B5946" i="9"/>
  <c r="E5945" i="9"/>
  <c r="D5945" i="9"/>
  <c r="B5946" i="8"/>
  <c r="C5947" i="8"/>
  <c r="A5948" i="9" l="1"/>
  <c r="C5947" i="9"/>
  <c r="F5947" i="9" s="1"/>
  <c r="B5947" i="9"/>
  <c r="E5946" i="9"/>
  <c r="B5947" i="8"/>
  <c r="C5948" i="8"/>
  <c r="D5946" i="9"/>
  <c r="A5949" i="9" l="1"/>
  <c r="C5948" i="9"/>
  <c r="F5948" i="9" s="1"/>
  <c r="B5948" i="9"/>
  <c r="B5948" i="8"/>
  <c r="C5949" i="8"/>
  <c r="E5947" i="9"/>
  <c r="D5947" i="9"/>
  <c r="A5950" i="9" l="1"/>
  <c r="C5949" i="9"/>
  <c r="F5949" i="9" s="1"/>
  <c r="B5949" i="9"/>
  <c r="E5948" i="9"/>
  <c r="B5949" i="8"/>
  <c r="C5950" i="8"/>
  <c r="D5948" i="9"/>
  <c r="B5950" i="8" l="1"/>
  <c r="C5951" i="8"/>
  <c r="A5951" i="9"/>
  <c r="C5950" i="9"/>
  <c r="F5950" i="9" s="1"/>
  <c r="B5950" i="9"/>
  <c r="E5949" i="9"/>
  <c r="D5949" i="9"/>
  <c r="A5952" i="9" l="1"/>
  <c r="C5951" i="9"/>
  <c r="F5951" i="9" s="1"/>
  <c r="B5951" i="9"/>
  <c r="E5950" i="9"/>
  <c r="D5950" i="9"/>
  <c r="B5951" i="8"/>
  <c r="C5952" i="8"/>
  <c r="E5951" i="9" l="1"/>
  <c r="A5953" i="9"/>
  <c r="C5952" i="9"/>
  <c r="F5952" i="9" s="1"/>
  <c r="B5952" i="9"/>
  <c r="B5952" i="8"/>
  <c r="C5953" i="8"/>
  <c r="D5951" i="9"/>
  <c r="B5953" i="8" l="1"/>
  <c r="C5954" i="8"/>
  <c r="A5954" i="9"/>
  <c r="C5953" i="9"/>
  <c r="F5953" i="9" s="1"/>
  <c r="B5953" i="9"/>
  <c r="E5952" i="9"/>
  <c r="D5952" i="9"/>
  <c r="A5955" i="9" l="1"/>
  <c r="C5954" i="9"/>
  <c r="F5954" i="9" s="1"/>
  <c r="B5954" i="9"/>
  <c r="E5953" i="9"/>
  <c r="D5953" i="9"/>
  <c r="B5954" i="8"/>
  <c r="C5955" i="8"/>
  <c r="E5954" i="9" l="1"/>
  <c r="A5956" i="9"/>
  <c r="C5955" i="9"/>
  <c r="F5955" i="9" s="1"/>
  <c r="B5955" i="9"/>
  <c r="B5955" i="8"/>
  <c r="C5956" i="8"/>
  <c r="D5954" i="9"/>
  <c r="B5956" i="8" l="1"/>
  <c r="C5957" i="8"/>
  <c r="A5957" i="9"/>
  <c r="C5956" i="9"/>
  <c r="F5956" i="9" s="1"/>
  <c r="B5956" i="9"/>
  <c r="E5955" i="9"/>
  <c r="D5955" i="9"/>
  <c r="A5958" i="9" l="1"/>
  <c r="C5957" i="9"/>
  <c r="F5957" i="9" s="1"/>
  <c r="B5957" i="9"/>
  <c r="E5956" i="9"/>
  <c r="D5956" i="9"/>
  <c r="B5957" i="8"/>
  <c r="C5958" i="8"/>
  <c r="A5959" i="9" l="1"/>
  <c r="C5958" i="9"/>
  <c r="F5958" i="9" s="1"/>
  <c r="B5958" i="9"/>
  <c r="E5957" i="9"/>
  <c r="B5958" i="8"/>
  <c r="C5959" i="8"/>
  <c r="D5957" i="9"/>
  <c r="B5959" i="8" l="1"/>
  <c r="C5960" i="8"/>
  <c r="A5960" i="9"/>
  <c r="C5959" i="9"/>
  <c r="F5959" i="9" s="1"/>
  <c r="B5959" i="9"/>
  <c r="E5958" i="9"/>
  <c r="D5958" i="9"/>
  <c r="A5961" i="9" l="1"/>
  <c r="C5960" i="9"/>
  <c r="F5960" i="9" s="1"/>
  <c r="B5960" i="9"/>
  <c r="E5959" i="9"/>
  <c r="D5959" i="9"/>
  <c r="B5960" i="8"/>
  <c r="C5961" i="8"/>
  <c r="A5962" i="9" l="1"/>
  <c r="C5961" i="9"/>
  <c r="F5961" i="9" s="1"/>
  <c r="B5961" i="9"/>
  <c r="E5960" i="9"/>
  <c r="B5961" i="8"/>
  <c r="C5962" i="8"/>
  <c r="D5960" i="9"/>
  <c r="A5963" i="9" l="1"/>
  <c r="C5962" i="9"/>
  <c r="F5962" i="9" s="1"/>
  <c r="B5962" i="9"/>
  <c r="B5962" i="8"/>
  <c r="C5963" i="8"/>
  <c r="E5961" i="9"/>
  <c r="D5961" i="9"/>
  <c r="A5964" i="9" l="1"/>
  <c r="C5963" i="9"/>
  <c r="F5963" i="9" s="1"/>
  <c r="B5963" i="9"/>
  <c r="E5962" i="9"/>
  <c r="B5963" i="8"/>
  <c r="C5964" i="8"/>
  <c r="D5962" i="9"/>
  <c r="B5964" i="8" l="1"/>
  <c r="C5965" i="8"/>
  <c r="A5965" i="9"/>
  <c r="C5964" i="9"/>
  <c r="F5964" i="9" s="1"/>
  <c r="B5964" i="9"/>
  <c r="E5963" i="9"/>
  <c r="D5963" i="9"/>
  <c r="A5966" i="9" l="1"/>
  <c r="C5965" i="9"/>
  <c r="F5965" i="9" s="1"/>
  <c r="B5965" i="9"/>
  <c r="E5964" i="9"/>
  <c r="D5964" i="9"/>
  <c r="B5965" i="8"/>
  <c r="C5966" i="8"/>
  <c r="E5965" i="9" l="1"/>
  <c r="A5967" i="9"/>
  <c r="C5966" i="9"/>
  <c r="F5966" i="9" s="1"/>
  <c r="B5966" i="9"/>
  <c r="B5966" i="8"/>
  <c r="C5967" i="8"/>
  <c r="D5965" i="9"/>
  <c r="B5967" i="8" l="1"/>
  <c r="C5968" i="8"/>
  <c r="A5968" i="9"/>
  <c r="C5967" i="9"/>
  <c r="F5967" i="9" s="1"/>
  <c r="B5967" i="9"/>
  <c r="E5966" i="9"/>
  <c r="D5966" i="9"/>
  <c r="A5969" i="9" l="1"/>
  <c r="C5968" i="9"/>
  <c r="F5968" i="9" s="1"/>
  <c r="B5968" i="9"/>
  <c r="E5967" i="9"/>
  <c r="D5967" i="9"/>
  <c r="B5968" i="8"/>
  <c r="C5969" i="8"/>
  <c r="E5968" i="9" l="1"/>
  <c r="A5970" i="9"/>
  <c r="C5969" i="9"/>
  <c r="F5969" i="9" s="1"/>
  <c r="B5969" i="9"/>
  <c r="B5969" i="8"/>
  <c r="C5970" i="8"/>
  <c r="D5968" i="9"/>
  <c r="B5970" i="8" l="1"/>
  <c r="C5971" i="8"/>
  <c r="A5971" i="9"/>
  <c r="C5970" i="9"/>
  <c r="F5970" i="9" s="1"/>
  <c r="B5970" i="9"/>
  <c r="E5969" i="9"/>
  <c r="D5969" i="9"/>
  <c r="A5972" i="9" l="1"/>
  <c r="C5971" i="9"/>
  <c r="F5971" i="9" s="1"/>
  <c r="B5971" i="9"/>
  <c r="E5970" i="9"/>
  <c r="D5970" i="9"/>
  <c r="B5971" i="8"/>
  <c r="C5972" i="8"/>
  <c r="E5971" i="9" l="1"/>
  <c r="A5973" i="9"/>
  <c r="C5972" i="9"/>
  <c r="F5972" i="9" s="1"/>
  <c r="B5972" i="9"/>
  <c r="B5972" i="8"/>
  <c r="C5973" i="8"/>
  <c r="D5971" i="9"/>
  <c r="B5973" i="8" l="1"/>
  <c r="C5974" i="8"/>
  <c r="A5974" i="9"/>
  <c r="C5973" i="9"/>
  <c r="F5973" i="9" s="1"/>
  <c r="B5973" i="9"/>
  <c r="E5972" i="9"/>
  <c r="D5972" i="9"/>
  <c r="A5975" i="9" l="1"/>
  <c r="C5974" i="9"/>
  <c r="F5974" i="9" s="1"/>
  <c r="B5974" i="9"/>
  <c r="E5973" i="9"/>
  <c r="D5973" i="9"/>
  <c r="B5974" i="8"/>
  <c r="C5975" i="8"/>
  <c r="E5974" i="9" l="1"/>
  <c r="A5976" i="9"/>
  <c r="C5975" i="9"/>
  <c r="F5975" i="9" s="1"/>
  <c r="B5975" i="9"/>
  <c r="B5975" i="8"/>
  <c r="C5976" i="8"/>
  <c r="D5974" i="9"/>
  <c r="B5976" i="8" l="1"/>
  <c r="C5977" i="8"/>
  <c r="A5977" i="9"/>
  <c r="C5976" i="9"/>
  <c r="F5976" i="9" s="1"/>
  <c r="B5976" i="9"/>
  <c r="E5975" i="9"/>
  <c r="D5975" i="9"/>
  <c r="A5978" i="9" l="1"/>
  <c r="C5977" i="9"/>
  <c r="F5977" i="9" s="1"/>
  <c r="B5977" i="9"/>
  <c r="E5976" i="9"/>
  <c r="D5976" i="9"/>
  <c r="B5977" i="8"/>
  <c r="C5978" i="8"/>
  <c r="E5977" i="9" l="1"/>
  <c r="A5979" i="9"/>
  <c r="C5978" i="9"/>
  <c r="F5978" i="9" s="1"/>
  <c r="B5978" i="9"/>
  <c r="B5978" i="8"/>
  <c r="C5979" i="8"/>
  <c r="D5977" i="9"/>
  <c r="B5979" i="8" l="1"/>
  <c r="C5980" i="8"/>
  <c r="A5980" i="9"/>
  <c r="C5979" i="9"/>
  <c r="F5979" i="9" s="1"/>
  <c r="B5979" i="9"/>
  <c r="E5978" i="9"/>
  <c r="D5978" i="9"/>
  <c r="A5981" i="9" l="1"/>
  <c r="C5980" i="9"/>
  <c r="F5980" i="9" s="1"/>
  <c r="B5980" i="9"/>
  <c r="E5979" i="9"/>
  <c r="D5979" i="9"/>
  <c r="B5980" i="8"/>
  <c r="C5981" i="8"/>
  <c r="A5982" i="9" l="1"/>
  <c r="C5981" i="9"/>
  <c r="F5981" i="9" s="1"/>
  <c r="B5981" i="9"/>
  <c r="E5980" i="9"/>
  <c r="B5981" i="8"/>
  <c r="C5982" i="8"/>
  <c r="D5980" i="9"/>
  <c r="B5982" i="8" l="1"/>
  <c r="C5983" i="8"/>
  <c r="A5983" i="9"/>
  <c r="C5982" i="9"/>
  <c r="F5982" i="9" s="1"/>
  <c r="B5982" i="9"/>
  <c r="E5981" i="9"/>
  <c r="D5981" i="9"/>
  <c r="A5984" i="9" l="1"/>
  <c r="C5983" i="9"/>
  <c r="F5983" i="9" s="1"/>
  <c r="B5983" i="9"/>
  <c r="E5982" i="9"/>
  <c r="D5982" i="9"/>
  <c r="B5983" i="8"/>
  <c r="C5984" i="8"/>
  <c r="A5985" i="9" l="1"/>
  <c r="C5984" i="9"/>
  <c r="F5984" i="9" s="1"/>
  <c r="B5984" i="9"/>
  <c r="E5983" i="9"/>
  <c r="B5984" i="8"/>
  <c r="C5985" i="8"/>
  <c r="D5983" i="9"/>
  <c r="B5985" i="8" l="1"/>
  <c r="C5986" i="8"/>
  <c r="A5986" i="9"/>
  <c r="C5985" i="9"/>
  <c r="F5985" i="9" s="1"/>
  <c r="B5985" i="9"/>
  <c r="E5984" i="9"/>
  <c r="D5984" i="9"/>
  <c r="D5985" i="9" l="1"/>
  <c r="A5987" i="9"/>
  <c r="C5986" i="9"/>
  <c r="F5986" i="9" s="1"/>
  <c r="B5986" i="9"/>
  <c r="E5985" i="9"/>
  <c r="B5986" i="8"/>
  <c r="C5987" i="8"/>
  <c r="A5988" i="9" l="1"/>
  <c r="C5987" i="9"/>
  <c r="F5987" i="9" s="1"/>
  <c r="B5987" i="9"/>
  <c r="E5986" i="9"/>
  <c r="D5986" i="9"/>
  <c r="B5987" i="8"/>
  <c r="C5988" i="8"/>
  <c r="A5989" i="9" l="1"/>
  <c r="C5988" i="9"/>
  <c r="F5988" i="9" s="1"/>
  <c r="B5988" i="9"/>
  <c r="E5987" i="9"/>
  <c r="B5988" i="8"/>
  <c r="C5989" i="8"/>
  <c r="D5987" i="9"/>
  <c r="A5990" i="9" l="1"/>
  <c r="C5989" i="9"/>
  <c r="F5989" i="9" s="1"/>
  <c r="B5989" i="9"/>
  <c r="B5989" i="8"/>
  <c r="C5990" i="8"/>
  <c r="E5988" i="9"/>
  <c r="D5988" i="9"/>
  <c r="A5991" i="9" l="1"/>
  <c r="C5990" i="9"/>
  <c r="F5990" i="9" s="1"/>
  <c r="B5990" i="9"/>
  <c r="E5989" i="9"/>
  <c r="B5990" i="8"/>
  <c r="C5991" i="8"/>
  <c r="D5989" i="9"/>
  <c r="B5991" i="8" l="1"/>
  <c r="C5992" i="8"/>
  <c r="A5992" i="9"/>
  <c r="C5991" i="9"/>
  <c r="F5991" i="9" s="1"/>
  <c r="B5991" i="9"/>
  <c r="E5990" i="9"/>
  <c r="D5990" i="9"/>
  <c r="A5993" i="9" l="1"/>
  <c r="C5992" i="9"/>
  <c r="F5992" i="9" s="1"/>
  <c r="B5992" i="9"/>
  <c r="D5991" i="9"/>
  <c r="E5991" i="9"/>
  <c r="B5992" i="8"/>
  <c r="C5993" i="8"/>
  <c r="A5994" i="9" l="1"/>
  <c r="C5993" i="9"/>
  <c r="F5993" i="9" s="1"/>
  <c r="B5993" i="9"/>
  <c r="E5992" i="9"/>
  <c r="B5993" i="8"/>
  <c r="C5994" i="8"/>
  <c r="D5992" i="9"/>
  <c r="B5994" i="8" l="1"/>
  <c r="C5995" i="8"/>
  <c r="A5995" i="9"/>
  <c r="C5994" i="9"/>
  <c r="F5994" i="9" s="1"/>
  <c r="B5994" i="9"/>
  <c r="E5993" i="9"/>
  <c r="D5993" i="9"/>
  <c r="A5996" i="9" l="1"/>
  <c r="C5995" i="9"/>
  <c r="F5995" i="9" s="1"/>
  <c r="B5995" i="9"/>
  <c r="E5994" i="9"/>
  <c r="D5994" i="9"/>
  <c r="B5995" i="8"/>
  <c r="C5996" i="8"/>
  <c r="A5997" i="9" l="1"/>
  <c r="C5996" i="9"/>
  <c r="F5996" i="9" s="1"/>
  <c r="B5996" i="9"/>
  <c r="D5995" i="9"/>
  <c r="B5996" i="8"/>
  <c r="C5997" i="8"/>
  <c r="E5995" i="9"/>
  <c r="B5997" i="8" l="1"/>
  <c r="C5998" i="8"/>
  <c r="A5998" i="9"/>
  <c r="C5997" i="9"/>
  <c r="F5997" i="9" s="1"/>
  <c r="B5997" i="9"/>
  <c r="E5996" i="9"/>
  <c r="D5996" i="9"/>
  <c r="D5997" i="9" l="1"/>
  <c r="A5999" i="9"/>
  <c r="C5998" i="9"/>
  <c r="F5998" i="9" s="1"/>
  <c r="B5998" i="9"/>
  <c r="E5997" i="9"/>
  <c r="B5998" i="8"/>
  <c r="C5999" i="8"/>
  <c r="A6000" i="9" l="1"/>
  <c r="C5999" i="9"/>
  <c r="F5999" i="9" s="1"/>
  <c r="B5999" i="9"/>
  <c r="E5998" i="9"/>
  <c r="D5998" i="9"/>
  <c r="B5999" i="8"/>
  <c r="C6000" i="8"/>
  <c r="A6001" i="9" l="1"/>
  <c r="C6000" i="9"/>
  <c r="F6000" i="9" s="1"/>
  <c r="B6000" i="9"/>
  <c r="D5999" i="9"/>
  <c r="B6000" i="8"/>
  <c r="C6001" i="8"/>
  <c r="E5999" i="9"/>
  <c r="B6001" i="8" l="1"/>
  <c r="C6002" i="8"/>
  <c r="A6002" i="9"/>
  <c r="C6001" i="9"/>
  <c r="F6001" i="9" s="1"/>
  <c r="B6001" i="9"/>
  <c r="E6000" i="9"/>
  <c r="D6000" i="9"/>
  <c r="D6001" i="9" l="1"/>
  <c r="A6003" i="9"/>
  <c r="C6002" i="9"/>
  <c r="F6002" i="9" s="1"/>
  <c r="B6002" i="9"/>
  <c r="E6001" i="9"/>
  <c r="B6002" i="8"/>
  <c r="C6003" i="8"/>
  <c r="A6004" i="9" l="1"/>
  <c r="C6003" i="9"/>
  <c r="F6003" i="9" s="1"/>
  <c r="B6003" i="9"/>
  <c r="E6002" i="9"/>
  <c r="D6002" i="9"/>
  <c r="B6003" i="8"/>
  <c r="C6004" i="8"/>
  <c r="A6005" i="9" l="1"/>
  <c r="C6004" i="9"/>
  <c r="F6004" i="9" s="1"/>
  <c r="B6004" i="9"/>
  <c r="D6003" i="9"/>
  <c r="B6004" i="8"/>
  <c r="C6005" i="8"/>
  <c r="E6003" i="9"/>
  <c r="B6005" i="8" l="1"/>
  <c r="C6006" i="8"/>
  <c r="A6006" i="9"/>
  <c r="C6005" i="9"/>
  <c r="F6005" i="9" s="1"/>
  <c r="B6005" i="9"/>
  <c r="E6004" i="9"/>
  <c r="D6004" i="9"/>
  <c r="D6005" i="9" l="1"/>
  <c r="A6007" i="9"/>
  <c r="C6006" i="9"/>
  <c r="F6006" i="9" s="1"/>
  <c r="B6006" i="9"/>
  <c r="E6005" i="9"/>
  <c r="B6006" i="8"/>
  <c r="C6007" i="8"/>
  <c r="A6008" i="9" l="1"/>
  <c r="C6007" i="9"/>
  <c r="F6007" i="9" s="1"/>
  <c r="B6007" i="9"/>
  <c r="E6006" i="9"/>
  <c r="D6006" i="9"/>
  <c r="B6007" i="8"/>
  <c r="C6008" i="8"/>
  <c r="A6009" i="9" l="1"/>
  <c r="C6008" i="9"/>
  <c r="F6008" i="9" s="1"/>
  <c r="B6008" i="9"/>
  <c r="D6007" i="9"/>
  <c r="B6008" i="8"/>
  <c r="C6009" i="8"/>
  <c r="E6007" i="9"/>
  <c r="B6009" i="8" l="1"/>
  <c r="C6010" i="8"/>
  <c r="A6010" i="9"/>
  <c r="C6009" i="9"/>
  <c r="F6009" i="9" s="1"/>
  <c r="B6009" i="9"/>
  <c r="E6008" i="9"/>
  <c r="D6008" i="9"/>
  <c r="A6011" i="9" l="1"/>
  <c r="C6010" i="9"/>
  <c r="F6010" i="9" s="1"/>
  <c r="B6010" i="9"/>
  <c r="D6009" i="9"/>
  <c r="E6009" i="9"/>
  <c r="B6010" i="8"/>
  <c r="C6011" i="8"/>
  <c r="A6012" i="9" l="1"/>
  <c r="C6011" i="9"/>
  <c r="F6011" i="9" s="1"/>
  <c r="B6011" i="9"/>
  <c r="E6010" i="9"/>
  <c r="B6011" i="8"/>
  <c r="C6012" i="8"/>
  <c r="D6010" i="9"/>
  <c r="B6012" i="8" l="1"/>
  <c r="C6013" i="8"/>
  <c r="A6013" i="9"/>
  <c r="C6012" i="9"/>
  <c r="F6012" i="9" s="1"/>
  <c r="B6012" i="9"/>
  <c r="D6011" i="9"/>
  <c r="E6011" i="9"/>
  <c r="A6014" i="9" l="1"/>
  <c r="C6013" i="9"/>
  <c r="F6013" i="9" s="1"/>
  <c r="B6013" i="9"/>
  <c r="E6012" i="9"/>
  <c r="D6012" i="9"/>
  <c r="B6013" i="8"/>
  <c r="C6014" i="8"/>
  <c r="D6013" i="9" l="1"/>
  <c r="A6015" i="9"/>
  <c r="C6014" i="9"/>
  <c r="F6014" i="9" s="1"/>
  <c r="B6014" i="9"/>
  <c r="B6014" i="8"/>
  <c r="C6015" i="8"/>
  <c r="E6013" i="9"/>
  <c r="A6016" i="9" l="1"/>
  <c r="C6015" i="9"/>
  <c r="F6015" i="9" s="1"/>
  <c r="B6015" i="9"/>
  <c r="E6014" i="9"/>
  <c r="B6015" i="8"/>
  <c r="C6016" i="8"/>
  <c r="D6014" i="9"/>
  <c r="B6016" i="8" l="1"/>
  <c r="C6017" i="8"/>
  <c r="A6017" i="9"/>
  <c r="C6016" i="9"/>
  <c r="F6016" i="9" s="1"/>
  <c r="B6016" i="9"/>
  <c r="D6015" i="9"/>
  <c r="E6015" i="9"/>
  <c r="E6016" i="9" l="1"/>
  <c r="A6018" i="9"/>
  <c r="C6017" i="9"/>
  <c r="F6017" i="9" s="1"/>
  <c r="B6017" i="9"/>
  <c r="D6016" i="9"/>
  <c r="B6017" i="8"/>
  <c r="C6018" i="8"/>
  <c r="A6019" i="9" l="1"/>
  <c r="C6018" i="9"/>
  <c r="F6018" i="9" s="1"/>
  <c r="B6018" i="9"/>
  <c r="D6017" i="9"/>
  <c r="E6017" i="9"/>
  <c r="B6018" i="8"/>
  <c r="C6019" i="8"/>
  <c r="A6020" i="9" l="1"/>
  <c r="C6019" i="9"/>
  <c r="F6019" i="9" s="1"/>
  <c r="B6019" i="9"/>
  <c r="E6018" i="9"/>
  <c r="B6019" i="8"/>
  <c r="C6020" i="8"/>
  <c r="D6018" i="9"/>
  <c r="B6020" i="8" l="1"/>
  <c r="C6021" i="8"/>
  <c r="A6021" i="9"/>
  <c r="C6020" i="9"/>
  <c r="F6020" i="9" s="1"/>
  <c r="B6020" i="9"/>
  <c r="E6019" i="9"/>
  <c r="D6019" i="9"/>
  <c r="A6022" i="9" l="1"/>
  <c r="C6021" i="9"/>
  <c r="F6021" i="9" s="1"/>
  <c r="B6021" i="9"/>
  <c r="E6020" i="9"/>
  <c r="D6020" i="9"/>
  <c r="B6021" i="8"/>
  <c r="C6022" i="8"/>
  <c r="D6021" i="9" l="1"/>
  <c r="A6023" i="9"/>
  <c r="C6022" i="9"/>
  <c r="F6022" i="9" s="1"/>
  <c r="B6022" i="9"/>
  <c r="B6022" i="8"/>
  <c r="C6023" i="8"/>
  <c r="E6021" i="9"/>
  <c r="B6023" i="8" l="1"/>
  <c r="C6024" i="8"/>
  <c r="A6024" i="9"/>
  <c r="C6023" i="9"/>
  <c r="F6023" i="9" s="1"/>
  <c r="B6023" i="9"/>
  <c r="E6022" i="9"/>
  <c r="D6022" i="9"/>
  <c r="D6023" i="9" l="1"/>
  <c r="A6025" i="9"/>
  <c r="C6024" i="9"/>
  <c r="F6024" i="9" s="1"/>
  <c r="B6024" i="9"/>
  <c r="E6023" i="9"/>
  <c r="B6024" i="8"/>
  <c r="C6025" i="8"/>
  <c r="A6026" i="9" l="1"/>
  <c r="C6025" i="9"/>
  <c r="F6025" i="9" s="1"/>
  <c r="B6025" i="9"/>
  <c r="E6024" i="9"/>
  <c r="D6024" i="9"/>
  <c r="B6025" i="8"/>
  <c r="C6026" i="8"/>
  <c r="A6027" i="9" l="1"/>
  <c r="C6026" i="9"/>
  <c r="F6026" i="9" s="1"/>
  <c r="B6026" i="9"/>
  <c r="E6025" i="9"/>
  <c r="B6026" i="8"/>
  <c r="C6027" i="8"/>
  <c r="D6025" i="9"/>
  <c r="A6028" i="9" l="1"/>
  <c r="C6027" i="9"/>
  <c r="F6027" i="9" s="1"/>
  <c r="B6027" i="9"/>
  <c r="B6027" i="8"/>
  <c r="C6028" i="8"/>
  <c r="E6026" i="9"/>
  <c r="D6026" i="9"/>
  <c r="B6028" i="8" l="1"/>
  <c r="C6029" i="8"/>
  <c r="A6029" i="9"/>
  <c r="C6028" i="9"/>
  <c r="F6028" i="9" s="1"/>
  <c r="B6028" i="9"/>
  <c r="D6027" i="9"/>
  <c r="E6027" i="9"/>
  <c r="E6028" i="9" l="1"/>
  <c r="A6030" i="9"/>
  <c r="C6029" i="9"/>
  <c r="F6029" i="9" s="1"/>
  <c r="B6029" i="9"/>
  <c r="D6028" i="9"/>
  <c r="B6029" i="8"/>
  <c r="C6030" i="8"/>
  <c r="A6031" i="9" l="1"/>
  <c r="C6030" i="9"/>
  <c r="F6030" i="9" s="1"/>
  <c r="B6030" i="9"/>
  <c r="D6029" i="9"/>
  <c r="E6029" i="9"/>
  <c r="B6030" i="8"/>
  <c r="C6031" i="8"/>
  <c r="E6030" i="9" l="1"/>
  <c r="A6032" i="9"/>
  <c r="C6031" i="9"/>
  <c r="F6031" i="9" s="1"/>
  <c r="B6031" i="9"/>
  <c r="B6031" i="8"/>
  <c r="C6032" i="8"/>
  <c r="D6030" i="9"/>
  <c r="B6032" i="8" l="1"/>
  <c r="C6033" i="8"/>
  <c r="A6033" i="9"/>
  <c r="C6032" i="9"/>
  <c r="F6032" i="9" s="1"/>
  <c r="B6032" i="9"/>
  <c r="D6031" i="9"/>
  <c r="E6031" i="9"/>
  <c r="A6034" i="9" l="1"/>
  <c r="C6033" i="9"/>
  <c r="F6033" i="9" s="1"/>
  <c r="B6033" i="9"/>
  <c r="E6032" i="9"/>
  <c r="D6032" i="9"/>
  <c r="B6033" i="8"/>
  <c r="C6034" i="8"/>
  <c r="A6035" i="9" l="1"/>
  <c r="C6034" i="9"/>
  <c r="F6034" i="9" s="1"/>
  <c r="B6034" i="9"/>
  <c r="D6033" i="9"/>
  <c r="B6034" i="8"/>
  <c r="C6035" i="8"/>
  <c r="E6033" i="9"/>
  <c r="A6036" i="9" l="1"/>
  <c r="C6035" i="9"/>
  <c r="F6035" i="9" s="1"/>
  <c r="B6035" i="9"/>
  <c r="B6035" i="8"/>
  <c r="C6036" i="8"/>
  <c r="E6034" i="9"/>
  <c r="D6034" i="9"/>
  <c r="A6037" i="9" l="1"/>
  <c r="C6036" i="9"/>
  <c r="F6036" i="9" s="1"/>
  <c r="B6036" i="9"/>
  <c r="D6035" i="9"/>
  <c r="B6036" i="8"/>
  <c r="C6037" i="8"/>
  <c r="E6035" i="9"/>
  <c r="B6037" i="8" l="1"/>
  <c r="C6038" i="8"/>
  <c r="A6038" i="9"/>
  <c r="C6037" i="9"/>
  <c r="F6037" i="9" s="1"/>
  <c r="B6037" i="9"/>
  <c r="E6036" i="9"/>
  <c r="D6036" i="9"/>
  <c r="A6039" i="9" l="1"/>
  <c r="C6038" i="9"/>
  <c r="F6038" i="9" s="1"/>
  <c r="B6038" i="9"/>
  <c r="E6037" i="9"/>
  <c r="D6037" i="9"/>
  <c r="B6038" i="8"/>
  <c r="C6039" i="8"/>
  <c r="E6038" i="9" l="1"/>
  <c r="A6040" i="9"/>
  <c r="C6039" i="9"/>
  <c r="F6039" i="9" s="1"/>
  <c r="B6039" i="9"/>
  <c r="B6039" i="8"/>
  <c r="C6040" i="8"/>
  <c r="D6038" i="9"/>
  <c r="B6040" i="8" l="1"/>
  <c r="C6041" i="8"/>
  <c r="A6041" i="9"/>
  <c r="C6040" i="9"/>
  <c r="F6040" i="9" s="1"/>
  <c r="B6040" i="9"/>
  <c r="D6039" i="9"/>
  <c r="E6039" i="9"/>
  <c r="A6042" i="9" l="1"/>
  <c r="C6041" i="9"/>
  <c r="F6041" i="9" s="1"/>
  <c r="B6041" i="9"/>
  <c r="E6040" i="9"/>
  <c r="D6040" i="9"/>
  <c r="B6041" i="8"/>
  <c r="C6042" i="8"/>
  <c r="A6043" i="9" l="1"/>
  <c r="C6042" i="9"/>
  <c r="F6042" i="9" s="1"/>
  <c r="B6042" i="9"/>
  <c r="E6041" i="9"/>
  <c r="B6042" i="8"/>
  <c r="C6043" i="8"/>
  <c r="D6041" i="9"/>
  <c r="A6044" i="9" l="1"/>
  <c r="C6043" i="9"/>
  <c r="F6043" i="9" s="1"/>
  <c r="B6043" i="9"/>
  <c r="B6043" i="8"/>
  <c r="C6044" i="8"/>
  <c r="E6042" i="9"/>
  <c r="D6042" i="9"/>
  <c r="A6045" i="9" l="1"/>
  <c r="C6044" i="9"/>
  <c r="F6044" i="9" s="1"/>
  <c r="B6044" i="9"/>
  <c r="D6043" i="9"/>
  <c r="B6044" i="8"/>
  <c r="C6045" i="8"/>
  <c r="E6043" i="9"/>
  <c r="B6045" i="8" l="1"/>
  <c r="C6046" i="8"/>
  <c r="A6046" i="9"/>
  <c r="C6045" i="9"/>
  <c r="F6045" i="9" s="1"/>
  <c r="B6045" i="9"/>
  <c r="E6044" i="9"/>
  <c r="D6044" i="9"/>
  <c r="A6047" i="9" l="1"/>
  <c r="C6046" i="9"/>
  <c r="F6046" i="9" s="1"/>
  <c r="B6046" i="9"/>
  <c r="E6045" i="9"/>
  <c r="D6045" i="9"/>
  <c r="B6046" i="8"/>
  <c r="C6047" i="8"/>
  <c r="E6046" i="9" l="1"/>
  <c r="A6048" i="9"/>
  <c r="C6047" i="9"/>
  <c r="F6047" i="9" s="1"/>
  <c r="B6047" i="9"/>
  <c r="B6047" i="8"/>
  <c r="C6048" i="8"/>
  <c r="D6046" i="9"/>
  <c r="B6048" i="8" l="1"/>
  <c r="C6049" i="8"/>
  <c r="A6049" i="9"/>
  <c r="C6048" i="9"/>
  <c r="F6048" i="9" s="1"/>
  <c r="B6048" i="9"/>
  <c r="D6047" i="9"/>
  <c r="E6047" i="9"/>
  <c r="A6050" i="9" l="1"/>
  <c r="C6049" i="9"/>
  <c r="F6049" i="9" s="1"/>
  <c r="B6049" i="9"/>
  <c r="E6048" i="9"/>
  <c r="D6048" i="9"/>
  <c r="B6049" i="8"/>
  <c r="C6050" i="8"/>
  <c r="A6051" i="9" l="1"/>
  <c r="C6050" i="9"/>
  <c r="F6050" i="9" s="1"/>
  <c r="B6050" i="9"/>
  <c r="E6049" i="9"/>
  <c r="B6050" i="8"/>
  <c r="C6051" i="8"/>
  <c r="D6049" i="9"/>
  <c r="B6051" i="8" l="1"/>
  <c r="C6052" i="8"/>
  <c r="A6052" i="9"/>
  <c r="C6051" i="9"/>
  <c r="F6051" i="9" s="1"/>
  <c r="B6051" i="9"/>
  <c r="E6050" i="9"/>
  <c r="D6050" i="9"/>
  <c r="A6053" i="9" l="1"/>
  <c r="C6052" i="9"/>
  <c r="F6052" i="9" s="1"/>
  <c r="B6052" i="9"/>
  <c r="E6051" i="9"/>
  <c r="D6051" i="9"/>
  <c r="B6052" i="8"/>
  <c r="C6053" i="8"/>
  <c r="E6052" i="9" l="1"/>
  <c r="A6054" i="9"/>
  <c r="C6053" i="9"/>
  <c r="F6053" i="9" s="1"/>
  <c r="B6053" i="9"/>
  <c r="B6053" i="8"/>
  <c r="C6054" i="8"/>
  <c r="D6052" i="9"/>
  <c r="B6054" i="8" l="1"/>
  <c r="C6055" i="8"/>
  <c r="A6055" i="9"/>
  <c r="C6054" i="9"/>
  <c r="F6054" i="9" s="1"/>
  <c r="B6054" i="9"/>
  <c r="D6053" i="9"/>
  <c r="E6053" i="9"/>
  <c r="A6056" i="9" l="1"/>
  <c r="C6055" i="9"/>
  <c r="F6055" i="9" s="1"/>
  <c r="B6055" i="9"/>
  <c r="E6054" i="9"/>
  <c r="D6054" i="9"/>
  <c r="B6055" i="8"/>
  <c r="C6056" i="8"/>
  <c r="D6055" i="9" l="1"/>
  <c r="A6057" i="9"/>
  <c r="C6056" i="9"/>
  <c r="F6056" i="9" s="1"/>
  <c r="B6056" i="9"/>
  <c r="B6056" i="8"/>
  <c r="C6057" i="8"/>
  <c r="E6055" i="9"/>
  <c r="B6057" i="8" l="1"/>
  <c r="C6058" i="8"/>
  <c r="A6058" i="9"/>
  <c r="C6057" i="9"/>
  <c r="F6057" i="9" s="1"/>
  <c r="B6057" i="9"/>
  <c r="E6056" i="9"/>
  <c r="D6056" i="9"/>
  <c r="A6059" i="9" l="1"/>
  <c r="C6058" i="9"/>
  <c r="F6058" i="9" s="1"/>
  <c r="B6058" i="9"/>
  <c r="D6057" i="9"/>
  <c r="E6057" i="9"/>
  <c r="B6058" i="8"/>
  <c r="C6059" i="8"/>
  <c r="A6060" i="9" l="1"/>
  <c r="C6059" i="9"/>
  <c r="F6059" i="9" s="1"/>
  <c r="B6059" i="9"/>
  <c r="E6058" i="9"/>
  <c r="B6059" i="8"/>
  <c r="C6060" i="8"/>
  <c r="D6058" i="9"/>
  <c r="A6061" i="9" l="1"/>
  <c r="C6060" i="9"/>
  <c r="F6060" i="9" s="1"/>
  <c r="B6060" i="9"/>
  <c r="B6060" i="8"/>
  <c r="C6061" i="8"/>
  <c r="D6059" i="9"/>
  <c r="E6059" i="9"/>
  <c r="B6061" i="8" l="1"/>
  <c r="C6062" i="8"/>
  <c r="A6062" i="9"/>
  <c r="C6061" i="9"/>
  <c r="F6061" i="9" s="1"/>
  <c r="B6061" i="9"/>
  <c r="E6060" i="9"/>
  <c r="D6060" i="9"/>
  <c r="A6063" i="9" l="1"/>
  <c r="C6062" i="9"/>
  <c r="F6062" i="9" s="1"/>
  <c r="B6062" i="9"/>
  <c r="E6061" i="9"/>
  <c r="D6061" i="9"/>
  <c r="B6062" i="8"/>
  <c r="C6063" i="8"/>
  <c r="E6062" i="9" l="1"/>
  <c r="A6064" i="9"/>
  <c r="C6063" i="9"/>
  <c r="F6063" i="9" s="1"/>
  <c r="B6063" i="9"/>
  <c r="B6063" i="8"/>
  <c r="C6064" i="8"/>
  <c r="D6062" i="9"/>
  <c r="B6064" i="8" l="1"/>
  <c r="C6065" i="8"/>
  <c r="A6065" i="9"/>
  <c r="C6064" i="9"/>
  <c r="F6064" i="9" s="1"/>
  <c r="B6064" i="9"/>
  <c r="D6063" i="9"/>
  <c r="E6063" i="9"/>
  <c r="A6066" i="9" l="1"/>
  <c r="C6065" i="9"/>
  <c r="F6065" i="9" s="1"/>
  <c r="B6065" i="9"/>
  <c r="E6064" i="9"/>
  <c r="D6064" i="9"/>
  <c r="B6065" i="8"/>
  <c r="C6066" i="8"/>
  <c r="A6067" i="9" l="1"/>
  <c r="C6066" i="9"/>
  <c r="F6066" i="9" s="1"/>
  <c r="B6066" i="9"/>
  <c r="D6065" i="9"/>
  <c r="B6066" i="8"/>
  <c r="C6067" i="8"/>
  <c r="E6065" i="9"/>
  <c r="B6067" i="8" l="1"/>
  <c r="C6068" i="8"/>
  <c r="A6068" i="9"/>
  <c r="C6067" i="9"/>
  <c r="F6067" i="9" s="1"/>
  <c r="B6067" i="9"/>
  <c r="E6066" i="9"/>
  <c r="D6066" i="9"/>
  <c r="A6069" i="9" l="1"/>
  <c r="C6068" i="9"/>
  <c r="F6068" i="9" s="1"/>
  <c r="B6068" i="9"/>
  <c r="D6067" i="9"/>
  <c r="E6067" i="9"/>
  <c r="B6068" i="8"/>
  <c r="C6069" i="8"/>
  <c r="A6070" i="9" l="1"/>
  <c r="C6069" i="9"/>
  <c r="F6069" i="9" s="1"/>
  <c r="B6069" i="9"/>
  <c r="E6068" i="9"/>
  <c r="B6069" i="8"/>
  <c r="C6070" i="8"/>
  <c r="D6068" i="9"/>
  <c r="B6070" i="8" l="1"/>
  <c r="C6071" i="8"/>
  <c r="A6071" i="9"/>
  <c r="C6070" i="9"/>
  <c r="F6070" i="9" s="1"/>
  <c r="B6070" i="9"/>
  <c r="D6069" i="9"/>
  <c r="E6069" i="9"/>
  <c r="E6070" i="9" l="1"/>
  <c r="A6072" i="9"/>
  <c r="C6071" i="9"/>
  <c r="F6071" i="9" s="1"/>
  <c r="B6071" i="9"/>
  <c r="D6070" i="9"/>
  <c r="B6071" i="8"/>
  <c r="C6072" i="8"/>
  <c r="A6073" i="9" l="1"/>
  <c r="C6072" i="9"/>
  <c r="F6072" i="9" s="1"/>
  <c r="B6072" i="9"/>
  <c r="D6071" i="9"/>
  <c r="E6071" i="9"/>
  <c r="B6072" i="8"/>
  <c r="C6073" i="8"/>
  <c r="A6074" i="9" l="1"/>
  <c r="C6073" i="9"/>
  <c r="F6073" i="9" s="1"/>
  <c r="B6073" i="9"/>
  <c r="E6072" i="9"/>
  <c r="B6073" i="8"/>
  <c r="C6074" i="8"/>
  <c r="D6072" i="9"/>
  <c r="A6075" i="9" l="1"/>
  <c r="C6074" i="9"/>
  <c r="F6074" i="9" s="1"/>
  <c r="B6074" i="9"/>
  <c r="B6074" i="8"/>
  <c r="C6075" i="8"/>
  <c r="E6073" i="9"/>
  <c r="D6073" i="9"/>
  <c r="B6075" i="8" l="1"/>
  <c r="C6076" i="8"/>
  <c r="A6076" i="9"/>
  <c r="C6075" i="9"/>
  <c r="F6075" i="9" s="1"/>
  <c r="B6075" i="9"/>
  <c r="E6074" i="9"/>
  <c r="D6074" i="9"/>
  <c r="A6077" i="9" l="1"/>
  <c r="C6076" i="9"/>
  <c r="F6076" i="9" s="1"/>
  <c r="B6076" i="9"/>
  <c r="D6075" i="9"/>
  <c r="E6075" i="9"/>
  <c r="B6076" i="8"/>
  <c r="C6077" i="8"/>
  <c r="E6076" i="9" l="1"/>
  <c r="A6078" i="9"/>
  <c r="C6077" i="9"/>
  <c r="F6077" i="9" s="1"/>
  <c r="B6077" i="9"/>
  <c r="B6077" i="8"/>
  <c r="C6078" i="8"/>
  <c r="D6076" i="9"/>
  <c r="B6078" i="8" l="1"/>
  <c r="C6079" i="8"/>
  <c r="A6079" i="9"/>
  <c r="C6078" i="9"/>
  <c r="F6078" i="9" s="1"/>
  <c r="B6078" i="9"/>
  <c r="D6077" i="9"/>
  <c r="E6077" i="9"/>
  <c r="A6080" i="9" l="1"/>
  <c r="C6079" i="9"/>
  <c r="F6079" i="9" s="1"/>
  <c r="B6079" i="9"/>
  <c r="E6078" i="9"/>
  <c r="D6078" i="9"/>
  <c r="B6079" i="8"/>
  <c r="C6080" i="8"/>
  <c r="E6079" i="9" l="1"/>
  <c r="A6081" i="9"/>
  <c r="C6080" i="9"/>
  <c r="F6080" i="9" s="1"/>
  <c r="B6080" i="9"/>
  <c r="B6080" i="8"/>
  <c r="C6081" i="8"/>
  <c r="D6079" i="9"/>
  <c r="B6081" i="8" l="1"/>
  <c r="C6082" i="8"/>
  <c r="A6082" i="9"/>
  <c r="C6081" i="9"/>
  <c r="F6081" i="9" s="1"/>
  <c r="B6081" i="9"/>
  <c r="E6080" i="9"/>
  <c r="D6080" i="9"/>
  <c r="A6083" i="9" l="1"/>
  <c r="C6082" i="9"/>
  <c r="F6082" i="9" s="1"/>
  <c r="B6082" i="9"/>
  <c r="E6081" i="9"/>
  <c r="D6081" i="9"/>
  <c r="B6082" i="8"/>
  <c r="C6083" i="8"/>
  <c r="E6082" i="9" l="1"/>
  <c r="A6084" i="9"/>
  <c r="C6083" i="9"/>
  <c r="F6083" i="9" s="1"/>
  <c r="B6083" i="9"/>
  <c r="B6083" i="8"/>
  <c r="C6084" i="8"/>
  <c r="D6082" i="9"/>
  <c r="B6084" i="8" l="1"/>
  <c r="C6085" i="8"/>
  <c r="A6085" i="9"/>
  <c r="C6084" i="9"/>
  <c r="F6084" i="9" s="1"/>
  <c r="B6084" i="9"/>
  <c r="E6083" i="9"/>
  <c r="D6083" i="9"/>
  <c r="A6086" i="9" l="1"/>
  <c r="C6085" i="9"/>
  <c r="F6085" i="9" s="1"/>
  <c r="B6085" i="9"/>
  <c r="E6084" i="9"/>
  <c r="D6084" i="9"/>
  <c r="B6085" i="8"/>
  <c r="C6086" i="8"/>
  <c r="D6085" i="9" l="1"/>
  <c r="A6087" i="9"/>
  <c r="C6086" i="9"/>
  <c r="F6086" i="9" s="1"/>
  <c r="B6086" i="9"/>
  <c r="B6086" i="8"/>
  <c r="C6087" i="8"/>
  <c r="E6085" i="9"/>
  <c r="B6087" i="8" l="1"/>
  <c r="C6088" i="8"/>
  <c r="A6088" i="9"/>
  <c r="C6087" i="9"/>
  <c r="F6087" i="9" s="1"/>
  <c r="B6087" i="9"/>
  <c r="E6086" i="9"/>
  <c r="D6086" i="9"/>
  <c r="E6087" i="9" l="1"/>
  <c r="A6089" i="9"/>
  <c r="C6088" i="9"/>
  <c r="F6088" i="9" s="1"/>
  <c r="B6088" i="9"/>
  <c r="D6087" i="9"/>
  <c r="B6088" i="8"/>
  <c r="C6089" i="8"/>
  <c r="A6090" i="9" l="1"/>
  <c r="C6089" i="9"/>
  <c r="F6089" i="9" s="1"/>
  <c r="B6089" i="9"/>
  <c r="E6088" i="9"/>
  <c r="D6088" i="9"/>
  <c r="B6089" i="8"/>
  <c r="C6090" i="8"/>
  <c r="A6091" i="9" l="1"/>
  <c r="C6090" i="9"/>
  <c r="F6090" i="9" s="1"/>
  <c r="B6090" i="9"/>
  <c r="E6089" i="9"/>
  <c r="B6090" i="8"/>
  <c r="C6091" i="8"/>
  <c r="D6089" i="9"/>
  <c r="A6092" i="9" l="1"/>
  <c r="C6091" i="9"/>
  <c r="F6091" i="9" s="1"/>
  <c r="B6091" i="9"/>
  <c r="B6091" i="8"/>
  <c r="C6092" i="8"/>
  <c r="E6090" i="9"/>
  <c r="D6090" i="9"/>
  <c r="A6093" i="9" l="1"/>
  <c r="C6092" i="9"/>
  <c r="F6092" i="9" s="1"/>
  <c r="B6092" i="9"/>
  <c r="E6091" i="9"/>
  <c r="B6092" i="8"/>
  <c r="C6093" i="8"/>
  <c r="D6091" i="9"/>
  <c r="A6094" i="9" l="1"/>
  <c r="C6093" i="9"/>
  <c r="F6093" i="9" s="1"/>
  <c r="B6093" i="9"/>
  <c r="B6093" i="8"/>
  <c r="C6094" i="8"/>
  <c r="E6092" i="9"/>
  <c r="D6092" i="9"/>
  <c r="A6095" i="9" l="1"/>
  <c r="C6094" i="9"/>
  <c r="F6094" i="9" s="1"/>
  <c r="B6094" i="9"/>
  <c r="E6093" i="9"/>
  <c r="B6094" i="8"/>
  <c r="C6095" i="8"/>
  <c r="D6093" i="9"/>
  <c r="B6095" i="8" l="1"/>
  <c r="C6096" i="8"/>
  <c r="A6096" i="9"/>
  <c r="C6095" i="9"/>
  <c r="F6095" i="9" s="1"/>
  <c r="B6095" i="9"/>
  <c r="E6094" i="9"/>
  <c r="D6094" i="9"/>
  <c r="A6097" i="9" l="1"/>
  <c r="C6096" i="9"/>
  <c r="F6096" i="9" s="1"/>
  <c r="B6096" i="9"/>
  <c r="E6095" i="9"/>
  <c r="D6095" i="9"/>
  <c r="B6096" i="8"/>
  <c r="C6097" i="8"/>
  <c r="A6098" i="9" l="1"/>
  <c r="C6097" i="9"/>
  <c r="F6097" i="9" s="1"/>
  <c r="B6097" i="9"/>
  <c r="E6096" i="9"/>
  <c r="B6097" i="8"/>
  <c r="C6098" i="8"/>
  <c r="D6096" i="9"/>
  <c r="A6099" i="9" l="1"/>
  <c r="C6098" i="9"/>
  <c r="F6098" i="9" s="1"/>
  <c r="B6098" i="9"/>
  <c r="B6098" i="8"/>
  <c r="C6099" i="8"/>
  <c r="E6097" i="9"/>
  <c r="D6097" i="9"/>
  <c r="A6100" i="9" l="1"/>
  <c r="C6099" i="9"/>
  <c r="F6099" i="9" s="1"/>
  <c r="B6099" i="9"/>
  <c r="D6098" i="9"/>
  <c r="B6099" i="8"/>
  <c r="C6100" i="8"/>
  <c r="E6098" i="9"/>
  <c r="B6100" i="8" l="1"/>
  <c r="C6101" i="8"/>
  <c r="A6101" i="9"/>
  <c r="C6100" i="9"/>
  <c r="F6100" i="9" s="1"/>
  <c r="B6100" i="9"/>
  <c r="E6099" i="9"/>
  <c r="D6099" i="9"/>
  <c r="A6102" i="9" l="1"/>
  <c r="C6101" i="9"/>
  <c r="F6101" i="9" s="1"/>
  <c r="B6101" i="9"/>
  <c r="E6100" i="9"/>
  <c r="D6100" i="9"/>
  <c r="B6101" i="8"/>
  <c r="C6102" i="8"/>
  <c r="E6101" i="9" l="1"/>
  <c r="A6103" i="9"/>
  <c r="C6102" i="9"/>
  <c r="F6102" i="9" s="1"/>
  <c r="B6102" i="9"/>
  <c r="B6102" i="8"/>
  <c r="C6103" i="8"/>
  <c r="D6101" i="9"/>
  <c r="B6103" i="8" l="1"/>
  <c r="C6104" i="8"/>
  <c r="A6104" i="9"/>
  <c r="C6103" i="9"/>
  <c r="F6103" i="9" s="1"/>
  <c r="B6103" i="9"/>
  <c r="E6102" i="9"/>
  <c r="D6102" i="9"/>
  <c r="A6105" i="9" l="1"/>
  <c r="C6104" i="9"/>
  <c r="F6104" i="9" s="1"/>
  <c r="B6104" i="9"/>
  <c r="E6103" i="9"/>
  <c r="D6103" i="9"/>
  <c r="B6104" i="8"/>
  <c r="C6105" i="8"/>
  <c r="E6104" i="9" l="1"/>
  <c r="A6106" i="9"/>
  <c r="C6105" i="9"/>
  <c r="F6105" i="9" s="1"/>
  <c r="B6105" i="9"/>
  <c r="B6105" i="8"/>
  <c r="C6106" i="8"/>
  <c r="D6104" i="9"/>
  <c r="B6106" i="8" l="1"/>
  <c r="C6107" i="8"/>
  <c r="A6107" i="9"/>
  <c r="C6106" i="9"/>
  <c r="F6106" i="9" s="1"/>
  <c r="B6106" i="9"/>
  <c r="E6105" i="9"/>
  <c r="D6105" i="9"/>
  <c r="A6108" i="9" l="1"/>
  <c r="C6107" i="9"/>
  <c r="F6107" i="9" s="1"/>
  <c r="B6107" i="9"/>
  <c r="E6106" i="9"/>
  <c r="D6106" i="9"/>
  <c r="B6107" i="8"/>
  <c r="C6108" i="8"/>
  <c r="E6107" i="9" l="1"/>
  <c r="A6109" i="9"/>
  <c r="C6108" i="9"/>
  <c r="F6108" i="9" s="1"/>
  <c r="B6108" i="9"/>
  <c r="B6108" i="8"/>
  <c r="C6109" i="8"/>
  <c r="D6107" i="9"/>
  <c r="B6109" i="8" l="1"/>
  <c r="C6110" i="8"/>
  <c r="A6110" i="9"/>
  <c r="C6109" i="9"/>
  <c r="F6109" i="9" s="1"/>
  <c r="B6109" i="9"/>
  <c r="E6108" i="9"/>
  <c r="D6108" i="9"/>
  <c r="A6111" i="9" l="1"/>
  <c r="C6110" i="9"/>
  <c r="F6110" i="9" s="1"/>
  <c r="B6110" i="9"/>
  <c r="E6109" i="9"/>
  <c r="D6109" i="9"/>
  <c r="B6110" i="8"/>
  <c r="C6111" i="8"/>
  <c r="E6110" i="9" l="1"/>
  <c r="A6112" i="9"/>
  <c r="C6111" i="9"/>
  <c r="F6111" i="9" s="1"/>
  <c r="B6111" i="9"/>
  <c r="B6111" i="8"/>
  <c r="C6112" i="8"/>
  <c r="D6110" i="9"/>
  <c r="B6112" i="8" l="1"/>
  <c r="C6113" i="8"/>
  <c r="A6113" i="9"/>
  <c r="C6112" i="9"/>
  <c r="F6112" i="9" s="1"/>
  <c r="B6112" i="9"/>
  <c r="E6111" i="9"/>
  <c r="D6111" i="9"/>
  <c r="A6114" i="9" l="1"/>
  <c r="C6113" i="9"/>
  <c r="F6113" i="9" s="1"/>
  <c r="B6113" i="9"/>
  <c r="E6112" i="9"/>
  <c r="D6112" i="9"/>
  <c r="B6113" i="8"/>
  <c r="C6114" i="8"/>
  <c r="D6113" i="9" l="1"/>
  <c r="A6115" i="9"/>
  <c r="C6114" i="9"/>
  <c r="F6114" i="9" s="1"/>
  <c r="B6114" i="9"/>
  <c r="B6114" i="8"/>
  <c r="C6115" i="8"/>
  <c r="E6113" i="9"/>
  <c r="B6115" i="8" l="1"/>
  <c r="C6116" i="8"/>
  <c r="A6116" i="9"/>
  <c r="C6115" i="9"/>
  <c r="F6115" i="9" s="1"/>
  <c r="B6115" i="9"/>
  <c r="E6114" i="9"/>
  <c r="D6114" i="9"/>
  <c r="A6117" i="9" l="1"/>
  <c r="C6116" i="9"/>
  <c r="F6116" i="9" s="1"/>
  <c r="B6116" i="9"/>
  <c r="E6115" i="9"/>
  <c r="D6115" i="9"/>
  <c r="B6116" i="8"/>
  <c r="C6117" i="8"/>
  <c r="E6116" i="9" l="1"/>
  <c r="A6118" i="9"/>
  <c r="C6117" i="9"/>
  <c r="F6117" i="9" s="1"/>
  <c r="B6117" i="9"/>
  <c r="B6117" i="8"/>
  <c r="C6118" i="8"/>
  <c r="D6116" i="9"/>
  <c r="B6118" i="8" l="1"/>
  <c r="C6119" i="8"/>
  <c r="A6119" i="9"/>
  <c r="C6118" i="9"/>
  <c r="F6118" i="9" s="1"/>
  <c r="B6118" i="9"/>
  <c r="E6117" i="9"/>
  <c r="D6117" i="9"/>
  <c r="A6120" i="9" l="1"/>
  <c r="C6119" i="9"/>
  <c r="F6119" i="9" s="1"/>
  <c r="B6119" i="9"/>
  <c r="E6118" i="9"/>
  <c r="D6118" i="9"/>
  <c r="B6119" i="8"/>
  <c r="C6120" i="8"/>
  <c r="E6119" i="9" l="1"/>
  <c r="A6121" i="9"/>
  <c r="C6120" i="9"/>
  <c r="F6120" i="9" s="1"/>
  <c r="B6120" i="9"/>
  <c r="B6120" i="8"/>
  <c r="C6121" i="8"/>
  <c r="D6119" i="9"/>
  <c r="B6121" i="8" l="1"/>
  <c r="C6122" i="8"/>
  <c r="A6122" i="9"/>
  <c r="C6121" i="9"/>
  <c r="F6121" i="9" s="1"/>
  <c r="B6121" i="9"/>
  <c r="E6120" i="9"/>
  <c r="D6120" i="9"/>
  <c r="A6123" i="9" l="1"/>
  <c r="C6122" i="9"/>
  <c r="F6122" i="9" s="1"/>
  <c r="B6122" i="9"/>
  <c r="E6121" i="9"/>
  <c r="D6121" i="9"/>
  <c r="B6122" i="8"/>
  <c r="C6123" i="8"/>
  <c r="A6124" i="9" l="1"/>
  <c r="C6123" i="9"/>
  <c r="F6123" i="9" s="1"/>
  <c r="B6123" i="9"/>
  <c r="E6122" i="9"/>
  <c r="B6123" i="8"/>
  <c r="C6124" i="8"/>
  <c r="D6122" i="9"/>
  <c r="B6124" i="8" l="1"/>
  <c r="C6125" i="8"/>
  <c r="A6125" i="9"/>
  <c r="C6124" i="9"/>
  <c r="F6124" i="9" s="1"/>
  <c r="B6124" i="9"/>
  <c r="E6123" i="9"/>
  <c r="D6123" i="9"/>
  <c r="A6126" i="9" l="1"/>
  <c r="C6125" i="9"/>
  <c r="F6125" i="9" s="1"/>
  <c r="B6125" i="9"/>
  <c r="E6124" i="9"/>
  <c r="D6124" i="9"/>
  <c r="B6125" i="8"/>
  <c r="C6126" i="8"/>
  <c r="A6127" i="9" l="1"/>
  <c r="C6126" i="9"/>
  <c r="F6126" i="9" s="1"/>
  <c r="B6126" i="9"/>
  <c r="E6125" i="9"/>
  <c r="B6126" i="8"/>
  <c r="C6127" i="8"/>
  <c r="D6125" i="9"/>
  <c r="B6127" i="8" l="1"/>
  <c r="C6128" i="8"/>
  <c r="A6128" i="9"/>
  <c r="C6127" i="9"/>
  <c r="F6127" i="9" s="1"/>
  <c r="B6127" i="9"/>
  <c r="E6126" i="9"/>
  <c r="D6126" i="9"/>
  <c r="A6129" i="9" l="1"/>
  <c r="C6128" i="9"/>
  <c r="F6128" i="9" s="1"/>
  <c r="B6128" i="9"/>
  <c r="E6127" i="9"/>
  <c r="D6127" i="9"/>
  <c r="B6128" i="8"/>
  <c r="C6129" i="8"/>
  <c r="A6130" i="9" l="1"/>
  <c r="C6129" i="9"/>
  <c r="F6129" i="9" s="1"/>
  <c r="B6129" i="9"/>
  <c r="E6128" i="9"/>
  <c r="B6129" i="8"/>
  <c r="C6130" i="8"/>
  <c r="D6128" i="9"/>
  <c r="B6130" i="8" l="1"/>
  <c r="C6131" i="8"/>
  <c r="A6131" i="9"/>
  <c r="C6130" i="9"/>
  <c r="F6130" i="9" s="1"/>
  <c r="B6130" i="9"/>
  <c r="E6129" i="9"/>
  <c r="D6129" i="9"/>
  <c r="A6132" i="9" l="1"/>
  <c r="C6131" i="9"/>
  <c r="F6131" i="9" s="1"/>
  <c r="B6131" i="9"/>
  <c r="E6130" i="9"/>
  <c r="D6130" i="9"/>
  <c r="B6131" i="8"/>
  <c r="C6132" i="8"/>
  <c r="A6133" i="9" l="1"/>
  <c r="C6132" i="9"/>
  <c r="F6132" i="9" s="1"/>
  <c r="B6132" i="9"/>
  <c r="E6131" i="9"/>
  <c r="B6132" i="8"/>
  <c r="C6133" i="8"/>
  <c r="D6131" i="9"/>
  <c r="B6133" i="8" l="1"/>
  <c r="C6134" i="8"/>
  <c r="A6134" i="9"/>
  <c r="C6133" i="9"/>
  <c r="F6133" i="9" s="1"/>
  <c r="B6133" i="9"/>
  <c r="E6132" i="9"/>
  <c r="D6132" i="9"/>
  <c r="A6135" i="9" l="1"/>
  <c r="C6134" i="9"/>
  <c r="F6134" i="9" s="1"/>
  <c r="B6134" i="9"/>
  <c r="E6133" i="9"/>
  <c r="D6133" i="9"/>
  <c r="B6134" i="8"/>
  <c r="C6135" i="8"/>
  <c r="A6136" i="9" l="1"/>
  <c r="C6135" i="9"/>
  <c r="F6135" i="9" s="1"/>
  <c r="B6135" i="9"/>
  <c r="E6134" i="9"/>
  <c r="B6135" i="8"/>
  <c r="C6136" i="8"/>
  <c r="D6134" i="9"/>
  <c r="B6136" i="8" l="1"/>
  <c r="C6137" i="8"/>
  <c r="A6137" i="9"/>
  <c r="C6136" i="9"/>
  <c r="F6136" i="9" s="1"/>
  <c r="B6136" i="9"/>
  <c r="E6135" i="9"/>
  <c r="D6135" i="9"/>
  <c r="A6138" i="9" l="1"/>
  <c r="C6137" i="9"/>
  <c r="F6137" i="9" s="1"/>
  <c r="B6137" i="9"/>
  <c r="E6136" i="9"/>
  <c r="D6136" i="9"/>
  <c r="B6137" i="8"/>
  <c r="C6138" i="8"/>
  <c r="A6139" i="9" l="1"/>
  <c r="C6138" i="9"/>
  <c r="F6138" i="9" s="1"/>
  <c r="B6138" i="9"/>
  <c r="E6137" i="9"/>
  <c r="B6138" i="8"/>
  <c r="C6139" i="8"/>
  <c r="D6137" i="9"/>
  <c r="B6139" i="8" l="1"/>
  <c r="C6140" i="8"/>
  <c r="A6140" i="9"/>
  <c r="C6139" i="9"/>
  <c r="F6139" i="9" s="1"/>
  <c r="B6139" i="9"/>
  <c r="E6138" i="9"/>
  <c r="D6138" i="9"/>
  <c r="A6141" i="9" l="1"/>
  <c r="C6140" i="9"/>
  <c r="F6140" i="9" s="1"/>
  <c r="B6140" i="9"/>
  <c r="E6139" i="9"/>
  <c r="D6139" i="9"/>
  <c r="B6140" i="8"/>
  <c r="C6141" i="8"/>
  <c r="A6142" i="9" l="1"/>
  <c r="C6141" i="9"/>
  <c r="F6141" i="9" s="1"/>
  <c r="B6141" i="9"/>
  <c r="E6140" i="9"/>
  <c r="B6141" i="8"/>
  <c r="C6142" i="8"/>
  <c r="D6140" i="9"/>
  <c r="B6142" i="8" l="1"/>
  <c r="C6143" i="8"/>
  <c r="A6143" i="9"/>
  <c r="C6142" i="9"/>
  <c r="F6142" i="9" s="1"/>
  <c r="B6142" i="9"/>
  <c r="E6141" i="9"/>
  <c r="D6141" i="9"/>
  <c r="A6144" i="9" l="1"/>
  <c r="C6143" i="9"/>
  <c r="F6143" i="9" s="1"/>
  <c r="B6143" i="9"/>
  <c r="E6142" i="9"/>
  <c r="D6142" i="9"/>
  <c r="B6143" i="8"/>
  <c r="C6144" i="8"/>
  <c r="A6145" i="9" l="1"/>
  <c r="C6144" i="9"/>
  <c r="F6144" i="9" s="1"/>
  <c r="B6144" i="9"/>
  <c r="E6143" i="9"/>
  <c r="B6144" i="8"/>
  <c r="C6145" i="8"/>
  <c r="D6143" i="9"/>
  <c r="B6145" i="8" l="1"/>
  <c r="C6146" i="8"/>
  <c r="A6146" i="9"/>
  <c r="C6145" i="9"/>
  <c r="F6145" i="9" s="1"/>
  <c r="B6145" i="9"/>
  <c r="E6144" i="9"/>
  <c r="D6144" i="9"/>
  <c r="A6147" i="9" l="1"/>
  <c r="C6146" i="9"/>
  <c r="F6146" i="9" s="1"/>
  <c r="B6146" i="9"/>
  <c r="E6145" i="9"/>
  <c r="D6145" i="9"/>
  <c r="B6146" i="8"/>
  <c r="C6147" i="8"/>
  <c r="A6148" i="9" l="1"/>
  <c r="C6147" i="9"/>
  <c r="F6147" i="9" s="1"/>
  <c r="B6147" i="9"/>
  <c r="E6146" i="9"/>
  <c r="B6147" i="8"/>
  <c r="C6148" i="8"/>
  <c r="D6146" i="9"/>
  <c r="B6148" i="8" l="1"/>
  <c r="C6149" i="8"/>
  <c r="A6149" i="9"/>
  <c r="C6148" i="9"/>
  <c r="F6148" i="9" s="1"/>
  <c r="B6148" i="9"/>
  <c r="E6147" i="9"/>
  <c r="D6147" i="9"/>
  <c r="A6150" i="9" l="1"/>
  <c r="C6149" i="9"/>
  <c r="F6149" i="9" s="1"/>
  <c r="B6149" i="9"/>
  <c r="E6148" i="9"/>
  <c r="D6148" i="9"/>
  <c r="B6149" i="8"/>
  <c r="C6150" i="8"/>
  <c r="A6151" i="9" l="1"/>
  <c r="C6150" i="9"/>
  <c r="F6150" i="9" s="1"/>
  <c r="B6150" i="9"/>
  <c r="E6149" i="9"/>
  <c r="B6150" i="8"/>
  <c r="C6151" i="8"/>
  <c r="D6149" i="9"/>
  <c r="B6151" i="8" l="1"/>
  <c r="C6152" i="8"/>
  <c r="A6152" i="9"/>
  <c r="C6151" i="9"/>
  <c r="F6151" i="9" s="1"/>
  <c r="B6151" i="9"/>
  <c r="E6150" i="9"/>
  <c r="D6150" i="9"/>
  <c r="A6153" i="9" l="1"/>
  <c r="C6152" i="9"/>
  <c r="F6152" i="9" s="1"/>
  <c r="B6152" i="9"/>
  <c r="E6151" i="9"/>
  <c r="D6151" i="9"/>
  <c r="B6152" i="8"/>
  <c r="C6153" i="8"/>
  <c r="A6154" i="9" l="1"/>
  <c r="C6153" i="9"/>
  <c r="F6153" i="9" s="1"/>
  <c r="B6153" i="9"/>
  <c r="E6152" i="9"/>
  <c r="B6153" i="8"/>
  <c r="C6154" i="8"/>
  <c r="D6152" i="9"/>
  <c r="B6154" i="8" l="1"/>
  <c r="C6155" i="8"/>
  <c r="A6155" i="9"/>
  <c r="C6154" i="9"/>
  <c r="F6154" i="9" s="1"/>
  <c r="B6154" i="9"/>
  <c r="E6153" i="9"/>
  <c r="D6153" i="9"/>
  <c r="A6156" i="9" l="1"/>
  <c r="C6155" i="9"/>
  <c r="F6155" i="9" s="1"/>
  <c r="B6155" i="9"/>
  <c r="E6154" i="9"/>
  <c r="D6154" i="9"/>
  <c r="B6155" i="8"/>
  <c r="C6156" i="8"/>
  <c r="A6157" i="9" l="1"/>
  <c r="C6156" i="9"/>
  <c r="F6156" i="9" s="1"/>
  <c r="B6156" i="9"/>
  <c r="E6155" i="9"/>
  <c r="B6156" i="8"/>
  <c r="C6157" i="8"/>
  <c r="D6155" i="9"/>
  <c r="B6157" i="8" l="1"/>
  <c r="C6158" i="8"/>
  <c r="A6158" i="9"/>
  <c r="C6157" i="9"/>
  <c r="F6157" i="9" s="1"/>
  <c r="B6157" i="9"/>
  <c r="E6156" i="9"/>
  <c r="D6156" i="9"/>
  <c r="A6159" i="9" l="1"/>
  <c r="C6158" i="9"/>
  <c r="F6158" i="9" s="1"/>
  <c r="B6158" i="9"/>
  <c r="E6157" i="9"/>
  <c r="D6157" i="9"/>
  <c r="B6158" i="8"/>
  <c r="C6159" i="8"/>
  <c r="A6160" i="9" l="1"/>
  <c r="C6159" i="9"/>
  <c r="F6159" i="9" s="1"/>
  <c r="B6159" i="9"/>
  <c r="E6158" i="9"/>
  <c r="B6159" i="8"/>
  <c r="C6160" i="8"/>
  <c r="D6158" i="9"/>
  <c r="B6160" i="8" l="1"/>
  <c r="C6161" i="8"/>
  <c r="A6161" i="9"/>
  <c r="C6160" i="9"/>
  <c r="F6160" i="9" s="1"/>
  <c r="B6160" i="9"/>
  <c r="E6159" i="9"/>
  <c r="D6159" i="9"/>
  <c r="A6162" i="9" l="1"/>
  <c r="C6161" i="9"/>
  <c r="F6161" i="9" s="1"/>
  <c r="B6161" i="9"/>
  <c r="E6160" i="9"/>
  <c r="D6160" i="9"/>
  <c r="B6161" i="8"/>
  <c r="C6162" i="8"/>
  <c r="A6163" i="9" l="1"/>
  <c r="C6162" i="9"/>
  <c r="F6162" i="9" s="1"/>
  <c r="B6162" i="9"/>
  <c r="D6161" i="9"/>
  <c r="B6162" i="8"/>
  <c r="C6163" i="8"/>
  <c r="E6161" i="9"/>
  <c r="A6164" i="9" l="1"/>
  <c r="C6163" i="9"/>
  <c r="F6163" i="9" s="1"/>
  <c r="B6163" i="9"/>
  <c r="B6163" i="8"/>
  <c r="C6164" i="8"/>
  <c r="E6162" i="9"/>
  <c r="D6162" i="9"/>
  <c r="A6165" i="9" l="1"/>
  <c r="C6164" i="9"/>
  <c r="F6164" i="9" s="1"/>
  <c r="B6164" i="9"/>
  <c r="E6163" i="9"/>
  <c r="B6164" i="8"/>
  <c r="C6165" i="8"/>
  <c r="D6163" i="9"/>
  <c r="B6165" i="8" l="1"/>
  <c r="C6166" i="8"/>
  <c r="A6166" i="9"/>
  <c r="C6165" i="9"/>
  <c r="F6165" i="9" s="1"/>
  <c r="B6165" i="9"/>
  <c r="E6164" i="9"/>
  <c r="D6164" i="9"/>
  <c r="A6167" i="9" l="1"/>
  <c r="C6166" i="9"/>
  <c r="F6166" i="9" s="1"/>
  <c r="B6166" i="9"/>
  <c r="E6165" i="9"/>
  <c r="D6165" i="9"/>
  <c r="B6166" i="8"/>
  <c r="C6167" i="8"/>
  <c r="A6168" i="9" l="1"/>
  <c r="C6167" i="9"/>
  <c r="F6167" i="9" s="1"/>
  <c r="B6167" i="9"/>
  <c r="E6166" i="9"/>
  <c r="B6167" i="8"/>
  <c r="C6168" i="8"/>
  <c r="D6166" i="9"/>
  <c r="B6168" i="8" l="1"/>
  <c r="C6169" i="8"/>
  <c r="A6169" i="9"/>
  <c r="C6168" i="9"/>
  <c r="F6168" i="9" s="1"/>
  <c r="B6168" i="9"/>
  <c r="E6167" i="9"/>
  <c r="D6167" i="9"/>
  <c r="A6170" i="9" l="1"/>
  <c r="C6169" i="9"/>
  <c r="F6169" i="9" s="1"/>
  <c r="B6169" i="9"/>
  <c r="E6168" i="9"/>
  <c r="D6168" i="9"/>
  <c r="B6169" i="8"/>
  <c r="C6170" i="8"/>
  <c r="A6171" i="9" l="1"/>
  <c r="C6170" i="9"/>
  <c r="F6170" i="9" s="1"/>
  <c r="B6170" i="9"/>
  <c r="E6169" i="9"/>
  <c r="B6170" i="8"/>
  <c r="C6171" i="8"/>
  <c r="D6169" i="9"/>
  <c r="B6171" i="8" l="1"/>
  <c r="C6172" i="8"/>
  <c r="A6172" i="9"/>
  <c r="C6171" i="9"/>
  <c r="F6171" i="9" s="1"/>
  <c r="B6171" i="9"/>
  <c r="E6170" i="9"/>
  <c r="D6170" i="9"/>
  <c r="A6173" i="9" l="1"/>
  <c r="C6172" i="9"/>
  <c r="F6172" i="9" s="1"/>
  <c r="B6172" i="9"/>
  <c r="E6171" i="9"/>
  <c r="D6171" i="9"/>
  <c r="B6172" i="8"/>
  <c r="C6173" i="8"/>
  <c r="A6174" i="9" l="1"/>
  <c r="C6173" i="9"/>
  <c r="F6173" i="9" s="1"/>
  <c r="B6173" i="9"/>
  <c r="E6172" i="9"/>
  <c r="B6173" i="8"/>
  <c r="C6174" i="8"/>
  <c r="D6172" i="9"/>
  <c r="B6174" i="8" l="1"/>
  <c r="C6175" i="8"/>
  <c r="A6175" i="9"/>
  <c r="C6174" i="9"/>
  <c r="F6174" i="9" s="1"/>
  <c r="B6174" i="9"/>
  <c r="E6173" i="9"/>
  <c r="D6173" i="9"/>
  <c r="A6176" i="9" l="1"/>
  <c r="C6175" i="9"/>
  <c r="F6175" i="9" s="1"/>
  <c r="B6175" i="9"/>
  <c r="E6174" i="9"/>
  <c r="D6174" i="9"/>
  <c r="B6175" i="8"/>
  <c r="C6176" i="8"/>
  <c r="A6177" i="9" l="1"/>
  <c r="C6176" i="9"/>
  <c r="F6176" i="9" s="1"/>
  <c r="B6176" i="9"/>
  <c r="E6175" i="9"/>
  <c r="B6176" i="8"/>
  <c r="C6177" i="8"/>
  <c r="D6175" i="9"/>
  <c r="B6177" i="8" l="1"/>
  <c r="C6178" i="8"/>
  <c r="A6178" i="9"/>
  <c r="C6177" i="9"/>
  <c r="F6177" i="9" s="1"/>
  <c r="B6177" i="9"/>
  <c r="E6176" i="9"/>
  <c r="D6176" i="9"/>
  <c r="A6179" i="9" l="1"/>
  <c r="C6178" i="9"/>
  <c r="F6178" i="9" s="1"/>
  <c r="B6178" i="9"/>
  <c r="E6177" i="9"/>
  <c r="D6177" i="9"/>
  <c r="B6178" i="8"/>
  <c r="C6179" i="8"/>
  <c r="A6180" i="9" l="1"/>
  <c r="C6179" i="9"/>
  <c r="F6179" i="9" s="1"/>
  <c r="B6179" i="9"/>
  <c r="E6178" i="9"/>
  <c r="B6179" i="8"/>
  <c r="C6180" i="8"/>
  <c r="D6178" i="9"/>
  <c r="B6180" i="8" l="1"/>
  <c r="C6181" i="8"/>
  <c r="A6181" i="9"/>
  <c r="C6180" i="9"/>
  <c r="F6180" i="9" s="1"/>
  <c r="B6180" i="9"/>
  <c r="E6179" i="9"/>
  <c r="D6179" i="9"/>
  <c r="A6182" i="9" l="1"/>
  <c r="C6181" i="9"/>
  <c r="F6181" i="9" s="1"/>
  <c r="B6181" i="9"/>
  <c r="E6180" i="9"/>
  <c r="D6180" i="9"/>
  <c r="B6181" i="8"/>
  <c r="C6182" i="8"/>
  <c r="A6183" i="9" l="1"/>
  <c r="C6182" i="9"/>
  <c r="F6182" i="9" s="1"/>
  <c r="B6182" i="9"/>
  <c r="E6181" i="9"/>
  <c r="B6182" i="8"/>
  <c r="C6183" i="8"/>
  <c r="D6181" i="9"/>
  <c r="B6183" i="8" l="1"/>
  <c r="C6184" i="8"/>
  <c r="A6184" i="9"/>
  <c r="C6183" i="9"/>
  <c r="F6183" i="9" s="1"/>
  <c r="B6183" i="9"/>
  <c r="E6182" i="9"/>
  <c r="D6182" i="9"/>
  <c r="A6185" i="9" l="1"/>
  <c r="C6184" i="9"/>
  <c r="F6184" i="9" s="1"/>
  <c r="B6184" i="9"/>
  <c r="E6183" i="9"/>
  <c r="D6183" i="9"/>
  <c r="B6184" i="8"/>
  <c r="C6185" i="8"/>
  <c r="E6184" i="9" l="1"/>
  <c r="A6186" i="9"/>
  <c r="C6185" i="9"/>
  <c r="F6185" i="9" s="1"/>
  <c r="B6185" i="9"/>
  <c r="B6185" i="8"/>
  <c r="C6186" i="8"/>
  <c r="D6184" i="9"/>
  <c r="B6186" i="8" l="1"/>
  <c r="C6187" i="8"/>
  <c r="A6187" i="9"/>
  <c r="C6186" i="9"/>
  <c r="F6186" i="9" s="1"/>
  <c r="B6186" i="9"/>
  <c r="E6185" i="9"/>
  <c r="D6185" i="9"/>
  <c r="A6188" i="9" l="1"/>
  <c r="C6187" i="9"/>
  <c r="F6187" i="9" s="1"/>
  <c r="B6187" i="9"/>
  <c r="E6186" i="9"/>
  <c r="D6186" i="9"/>
  <c r="B6187" i="8"/>
  <c r="C6188" i="8"/>
  <c r="A6189" i="9" l="1"/>
  <c r="C6188" i="9"/>
  <c r="F6188" i="9" s="1"/>
  <c r="B6188" i="9"/>
  <c r="E6187" i="9"/>
  <c r="B6188" i="8"/>
  <c r="C6189" i="8"/>
  <c r="D6187" i="9"/>
  <c r="B6189" i="8" l="1"/>
  <c r="C6190" i="8"/>
  <c r="A6190" i="9"/>
  <c r="C6189" i="9"/>
  <c r="F6189" i="9" s="1"/>
  <c r="B6189" i="9"/>
  <c r="E6188" i="9"/>
  <c r="D6188" i="9"/>
  <c r="A6191" i="9" l="1"/>
  <c r="C6190" i="9"/>
  <c r="F6190" i="9" s="1"/>
  <c r="B6190" i="9"/>
  <c r="E6189" i="9"/>
  <c r="D6189" i="9"/>
  <c r="B6190" i="8"/>
  <c r="C6191" i="8"/>
  <c r="A6192" i="9" l="1"/>
  <c r="C6191" i="9"/>
  <c r="F6191" i="9" s="1"/>
  <c r="B6191" i="9"/>
  <c r="E6190" i="9"/>
  <c r="B6191" i="8"/>
  <c r="C6192" i="8"/>
  <c r="D6190" i="9"/>
  <c r="B6192" i="8" l="1"/>
  <c r="C6193" i="8"/>
  <c r="A6193" i="9"/>
  <c r="C6192" i="9"/>
  <c r="F6192" i="9" s="1"/>
  <c r="B6192" i="9"/>
  <c r="E6191" i="9"/>
  <c r="D6191" i="9"/>
  <c r="A6194" i="9" l="1"/>
  <c r="C6193" i="9"/>
  <c r="F6193" i="9" s="1"/>
  <c r="B6193" i="9"/>
  <c r="E6192" i="9"/>
  <c r="D6192" i="9"/>
  <c r="B6193" i="8"/>
  <c r="C6194" i="8"/>
  <c r="A6195" i="9" l="1"/>
  <c r="C6194" i="9"/>
  <c r="F6194" i="9" s="1"/>
  <c r="B6194" i="9"/>
  <c r="E6193" i="9"/>
  <c r="B6194" i="8"/>
  <c r="C6195" i="8"/>
  <c r="D6193" i="9"/>
  <c r="B6195" i="8" l="1"/>
  <c r="C6196" i="8"/>
  <c r="A6196" i="9"/>
  <c r="C6195" i="9"/>
  <c r="F6195" i="9" s="1"/>
  <c r="B6195" i="9"/>
  <c r="E6194" i="9"/>
  <c r="D6194" i="9"/>
  <c r="A6197" i="9" l="1"/>
  <c r="C6196" i="9"/>
  <c r="F6196" i="9" s="1"/>
  <c r="B6196" i="9"/>
  <c r="E6195" i="9"/>
  <c r="D6195" i="9"/>
  <c r="B6196" i="8"/>
  <c r="C6197" i="8"/>
  <c r="E6196" i="9" l="1"/>
  <c r="A6198" i="9"/>
  <c r="C6197" i="9"/>
  <c r="F6197" i="9" s="1"/>
  <c r="B6197" i="9"/>
  <c r="B6197" i="8"/>
  <c r="C6198" i="8"/>
  <c r="D6196" i="9"/>
  <c r="B6198" i="8" l="1"/>
  <c r="C6199" i="8"/>
  <c r="A6199" i="9"/>
  <c r="C6198" i="9"/>
  <c r="F6198" i="9" s="1"/>
  <c r="B6198" i="9"/>
  <c r="E6197" i="9"/>
  <c r="D6197" i="9"/>
  <c r="A6200" i="9" l="1"/>
  <c r="C6199" i="9"/>
  <c r="F6199" i="9" s="1"/>
  <c r="B6199" i="9"/>
  <c r="E6198" i="9"/>
  <c r="D6198" i="9"/>
  <c r="B6199" i="8"/>
  <c r="C6200" i="8"/>
  <c r="A6201" i="9" l="1"/>
  <c r="C6200" i="9"/>
  <c r="F6200" i="9" s="1"/>
  <c r="B6200" i="9"/>
  <c r="E6199" i="9"/>
  <c r="B6200" i="8"/>
  <c r="C6201" i="8"/>
  <c r="D6199" i="9"/>
  <c r="B6201" i="8" l="1"/>
  <c r="C6202" i="8"/>
  <c r="A6202" i="9"/>
  <c r="C6201" i="9"/>
  <c r="F6201" i="9" s="1"/>
  <c r="B6201" i="9"/>
  <c r="E6200" i="9"/>
  <c r="D6200" i="9"/>
  <c r="A6203" i="9" l="1"/>
  <c r="C6202" i="9"/>
  <c r="F6202" i="9" s="1"/>
  <c r="B6202" i="9"/>
  <c r="E6201" i="9"/>
  <c r="D6201" i="9"/>
  <c r="B6202" i="8"/>
  <c r="C6203" i="8"/>
  <c r="A6204" i="9" l="1"/>
  <c r="C6203" i="9"/>
  <c r="F6203" i="9" s="1"/>
  <c r="B6203" i="9"/>
  <c r="E6202" i="9"/>
  <c r="B6203" i="8"/>
  <c r="C6204" i="8"/>
  <c r="D6202" i="9"/>
  <c r="B6204" i="8" l="1"/>
  <c r="C6205" i="8"/>
  <c r="A6205" i="9"/>
  <c r="C6204" i="9"/>
  <c r="F6204" i="9" s="1"/>
  <c r="B6204" i="9"/>
  <c r="E6203" i="9"/>
  <c r="D6203" i="9"/>
  <c r="A6206" i="9" l="1"/>
  <c r="C6205" i="9"/>
  <c r="F6205" i="9" s="1"/>
  <c r="B6205" i="9"/>
  <c r="E6204" i="9"/>
  <c r="D6204" i="9"/>
  <c r="B6205" i="8"/>
  <c r="C6206" i="8"/>
  <c r="A6207" i="9" l="1"/>
  <c r="C6206" i="9"/>
  <c r="F6206" i="9" s="1"/>
  <c r="B6206" i="9"/>
  <c r="D6205" i="9"/>
  <c r="B6206" i="8"/>
  <c r="C6207" i="8"/>
  <c r="E6205" i="9"/>
  <c r="B6207" i="8" l="1"/>
  <c r="C6208" i="8"/>
  <c r="A6208" i="9"/>
  <c r="C6207" i="9"/>
  <c r="F6207" i="9" s="1"/>
  <c r="B6207" i="9"/>
  <c r="E6206" i="9"/>
  <c r="D6206" i="9"/>
  <c r="A6209" i="9" l="1"/>
  <c r="C6208" i="9"/>
  <c r="F6208" i="9" s="1"/>
  <c r="B6208" i="9"/>
  <c r="E6207" i="9"/>
  <c r="D6207" i="9"/>
  <c r="B6208" i="8"/>
  <c r="C6209" i="8"/>
  <c r="A6210" i="9" l="1"/>
  <c r="C6209" i="9"/>
  <c r="F6209" i="9" s="1"/>
  <c r="B6209" i="9"/>
  <c r="E6208" i="9"/>
  <c r="B6209" i="8"/>
  <c r="C6210" i="8"/>
  <c r="D6208" i="9"/>
  <c r="B6210" i="8" l="1"/>
  <c r="C6211" i="8"/>
  <c r="A6211" i="9"/>
  <c r="C6210" i="9"/>
  <c r="F6210" i="9" s="1"/>
  <c r="B6210" i="9"/>
  <c r="E6209" i="9"/>
  <c r="D6209" i="9"/>
  <c r="A6212" i="9" l="1"/>
  <c r="C6211" i="9"/>
  <c r="F6211" i="9" s="1"/>
  <c r="B6211" i="9"/>
  <c r="E6210" i="9"/>
  <c r="D6210" i="9"/>
  <c r="B6211" i="8"/>
  <c r="C6212" i="8"/>
  <c r="A6213" i="9" l="1"/>
  <c r="C6212" i="9"/>
  <c r="F6212" i="9" s="1"/>
  <c r="B6212" i="9"/>
  <c r="E6211" i="9"/>
  <c r="B6212" i="8"/>
  <c r="C6213" i="8"/>
  <c r="D6211" i="9"/>
  <c r="B6213" i="8" l="1"/>
  <c r="C6214" i="8"/>
  <c r="A6214" i="9"/>
  <c r="C6213" i="9"/>
  <c r="F6213" i="9" s="1"/>
  <c r="B6213" i="9"/>
  <c r="E6212" i="9"/>
  <c r="D6212" i="9"/>
  <c r="A6215" i="9" l="1"/>
  <c r="C6214" i="9"/>
  <c r="F6214" i="9" s="1"/>
  <c r="B6214" i="9"/>
  <c r="E6213" i="9"/>
  <c r="D6213" i="9"/>
  <c r="B6214" i="8"/>
  <c r="C6215" i="8"/>
  <c r="E6214" i="9" l="1"/>
  <c r="A6216" i="9"/>
  <c r="C6215" i="9"/>
  <c r="F6215" i="9" s="1"/>
  <c r="B6215" i="9"/>
  <c r="B6215" i="8"/>
  <c r="C6216" i="8"/>
  <c r="D6214" i="9"/>
  <c r="B6216" i="8" l="1"/>
  <c r="C6217" i="8"/>
  <c r="A6217" i="9"/>
  <c r="C6216" i="9"/>
  <c r="F6216" i="9" s="1"/>
  <c r="B6216" i="9"/>
  <c r="E6215" i="9"/>
  <c r="D6215" i="9"/>
  <c r="A6218" i="9" l="1"/>
  <c r="C6217" i="9"/>
  <c r="F6217" i="9" s="1"/>
  <c r="B6217" i="9"/>
  <c r="E6216" i="9"/>
  <c r="D6216" i="9"/>
  <c r="B6217" i="8"/>
  <c r="C6218" i="8"/>
  <c r="E6217" i="9" l="1"/>
  <c r="A6219" i="9"/>
  <c r="C6218" i="9"/>
  <c r="F6218" i="9" s="1"/>
  <c r="B6218" i="9"/>
  <c r="B6218" i="8"/>
  <c r="C6219" i="8"/>
  <c r="D6217" i="9"/>
  <c r="B6219" i="8" l="1"/>
  <c r="C6220" i="8"/>
  <c r="A6220" i="9"/>
  <c r="C6219" i="9"/>
  <c r="F6219" i="9" s="1"/>
  <c r="B6219" i="9"/>
  <c r="E6218" i="9"/>
  <c r="D6218" i="9"/>
  <c r="A6221" i="9" l="1"/>
  <c r="C6220" i="9"/>
  <c r="F6220" i="9" s="1"/>
  <c r="B6220" i="9"/>
  <c r="E6219" i="9"/>
  <c r="D6219" i="9"/>
  <c r="B6220" i="8"/>
  <c r="C6221" i="8"/>
  <c r="A6222" i="9" l="1"/>
  <c r="C6221" i="9"/>
  <c r="F6221" i="9" s="1"/>
  <c r="B6221" i="9"/>
  <c r="E6220" i="9"/>
  <c r="B6221" i="8"/>
  <c r="C6222" i="8"/>
  <c r="D6220" i="9"/>
  <c r="B6222" i="8" l="1"/>
  <c r="C6223" i="8"/>
  <c r="A6223" i="9"/>
  <c r="C6222" i="9"/>
  <c r="F6222" i="9" s="1"/>
  <c r="B6222" i="9"/>
  <c r="E6221" i="9"/>
  <c r="D6221" i="9"/>
  <c r="A6224" i="9" l="1"/>
  <c r="C6223" i="9"/>
  <c r="F6223" i="9" s="1"/>
  <c r="B6223" i="9"/>
  <c r="E6222" i="9"/>
  <c r="D6222" i="9"/>
  <c r="B6223" i="8"/>
  <c r="C6224" i="8"/>
  <c r="A6225" i="9" l="1"/>
  <c r="C6224" i="9"/>
  <c r="F6224" i="9" s="1"/>
  <c r="B6224" i="9"/>
  <c r="E6223" i="9"/>
  <c r="B6224" i="8"/>
  <c r="C6225" i="8"/>
  <c r="D6223" i="9"/>
  <c r="B6225" i="8" l="1"/>
  <c r="C6226" i="8"/>
  <c r="A6226" i="9"/>
  <c r="C6225" i="9"/>
  <c r="F6225" i="9" s="1"/>
  <c r="B6225" i="9"/>
  <c r="E6224" i="9"/>
  <c r="D6224" i="9"/>
  <c r="A6227" i="9" l="1"/>
  <c r="C6226" i="9"/>
  <c r="F6226" i="9" s="1"/>
  <c r="B6226" i="9"/>
  <c r="E6225" i="9"/>
  <c r="D6225" i="9"/>
  <c r="B6226" i="8"/>
  <c r="C6227" i="8"/>
  <c r="A6228" i="9" l="1"/>
  <c r="C6227" i="9"/>
  <c r="F6227" i="9" s="1"/>
  <c r="B6227" i="9"/>
  <c r="E6226" i="9"/>
  <c r="B6227" i="8"/>
  <c r="C6228" i="8"/>
  <c r="D6226" i="9"/>
  <c r="B6228" i="8" l="1"/>
  <c r="C6229" i="8"/>
  <c r="A6229" i="9"/>
  <c r="C6228" i="9"/>
  <c r="F6228" i="9" s="1"/>
  <c r="B6228" i="9"/>
  <c r="E6227" i="9"/>
  <c r="D6227" i="9"/>
  <c r="A6230" i="9" l="1"/>
  <c r="C6229" i="9"/>
  <c r="F6229" i="9" s="1"/>
  <c r="B6229" i="9"/>
  <c r="E6228" i="9"/>
  <c r="D6228" i="9"/>
  <c r="B6229" i="8"/>
  <c r="C6230" i="8"/>
  <c r="A6231" i="9" l="1"/>
  <c r="C6230" i="9"/>
  <c r="F6230" i="9" s="1"/>
  <c r="B6230" i="9"/>
  <c r="E6229" i="9"/>
  <c r="B6230" i="8"/>
  <c r="C6231" i="8"/>
  <c r="D6229" i="9"/>
  <c r="B6231" i="8" l="1"/>
  <c r="C6232" i="8"/>
  <c r="A6232" i="9"/>
  <c r="C6231" i="9"/>
  <c r="F6231" i="9" s="1"/>
  <c r="B6231" i="9"/>
  <c r="E6230" i="9"/>
  <c r="D6230" i="9"/>
  <c r="A6233" i="9" l="1"/>
  <c r="C6232" i="9"/>
  <c r="F6232" i="9" s="1"/>
  <c r="B6232" i="9"/>
  <c r="E6231" i="9"/>
  <c r="D6231" i="9"/>
  <c r="B6232" i="8"/>
  <c r="C6233" i="8"/>
  <c r="A6234" i="9" l="1"/>
  <c r="C6233" i="9"/>
  <c r="F6233" i="9" s="1"/>
  <c r="B6233" i="9"/>
  <c r="E6232" i="9"/>
  <c r="B6233" i="8"/>
  <c r="C6234" i="8"/>
  <c r="D6232" i="9"/>
  <c r="B6234" i="8" l="1"/>
  <c r="C6235" i="8"/>
  <c r="A6235" i="9"/>
  <c r="C6234" i="9"/>
  <c r="F6234" i="9" s="1"/>
  <c r="B6234" i="9"/>
  <c r="E6233" i="9"/>
  <c r="D6233" i="9"/>
  <c r="A6236" i="9" l="1"/>
  <c r="C6235" i="9"/>
  <c r="F6235" i="9" s="1"/>
  <c r="B6235" i="9"/>
  <c r="E6234" i="9"/>
  <c r="D6234" i="9"/>
  <c r="B6235" i="8"/>
  <c r="C6236" i="8"/>
  <c r="A6237" i="9" l="1"/>
  <c r="C6236" i="9"/>
  <c r="F6236" i="9" s="1"/>
  <c r="B6236" i="9"/>
  <c r="E6235" i="9"/>
  <c r="B6236" i="8"/>
  <c r="C6237" i="8"/>
  <c r="D6235" i="9"/>
  <c r="B6237" i="8" l="1"/>
  <c r="C6238" i="8"/>
  <c r="A6238" i="9"/>
  <c r="C6237" i="9"/>
  <c r="F6237" i="9" s="1"/>
  <c r="B6237" i="9"/>
  <c r="E6236" i="9"/>
  <c r="D6236" i="9"/>
  <c r="E6237" i="9" l="1"/>
  <c r="A6239" i="9"/>
  <c r="C6238" i="9"/>
  <c r="F6238" i="9" s="1"/>
  <c r="B6238" i="9"/>
  <c r="D6237" i="9"/>
  <c r="B6238" i="8"/>
  <c r="C6239" i="8"/>
  <c r="A6240" i="9" l="1"/>
  <c r="C6239" i="9"/>
  <c r="F6239" i="9" s="1"/>
  <c r="B6239" i="9"/>
  <c r="E6238" i="9"/>
  <c r="D6238" i="9"/>
  <c r="B6239" i="8"/>
  <c r="C6240" i="8"/>
  <c r="A6241" i="9" l="1"/>
  <c r="C6240" i="9"/>
  <c r="F6240" i="9" s="1"/>
  <c r="B6240" i="9"/>
  <c r="E6239" i="9"/>
  <c r="B6240" i="8"/>
  <c r="C6241" i="8"/>
  <c r="D6239" i="9"/>
  <c r="B6241" i="8" l="1"/>
  <c r="C6242" i="8"/>
  <c r="A6242" i="9"/>
  <c r="C6241" i="9"/>
  <c r="F6241" i="9" s="1"/>
  <c r="B6241" i="9"/>
  <c r="E6240" i="9"/>
  <c r="D6240" i="9"/>
  <c r="A6243" i="9" l="1"/>
  <c r="C6242" i="9"/>
  <c r="F6242" i="9" s="1"/>
  <c r="B6242" i="9"/>
  <c r="D6241" i="9"/>
  <c r="E6241" i="9"/>
  <c r="B6242" i="8"/>
  <c r="C6243" i="8"/>
  <c r="A6244" i="9" l="1"/>
  <c r="C6243" i="9"/>
  <c r="F6243" i="9" s="1"/>
  <c r="B6243" i="9"/>
  <c r="E6242" i="9"/>
  <c r="B6243" i="8"/>
  <c r="C6244" i="8"/>
  <c r="D6242" i="9"/>
  <c r="B6244" i="8" l="1"/>
  <c r="C6245" i="8"/>
  <c r="A6245" i="9"/>
  <c r="C6244" i="9"/>
  <c r="F6244" i="9" s="1"/>
  <c r="B6244" i="9"/>
  <c r="E6243" i="9"/>
  <c r="D6243" i="9"/>
  <c r="A6246" i="9" l="1"/>
  <c r="C6245" i="9"/>
  <c r="F6245" i="9" s="1"/>
  <c r="B6245" i="9"/>
  <c r="E6244" i="9"/>
  <c r="D6244" i="9"/>
  <c r="B6245" i="8"/>
  <c r="C6246" i="8"/>
  <c r="A6247" i="9" l="1"/>
  <c r="C6246" i="9"/>
  <c r="F6246" i="9" s="1"/>
  <c r="B6246" i="9"/>
  <c r="E6245" i="9"/>
  <c r="B6246" i="8"/>
  <c r="C6247" i="8"/>
  <c r="D6245" i="9"/>
  <c r="B6247" i="8" l="1"/>
  <c r="C6248" i="8"/>
  <c r="A6248" i="9"/>
  <c r="C6247" i="9"/>
  <c r="F6247" i="9" s="1"/>
  <c r="B6247" i="9"/>
  <c r="E6246" i="9"/>
  <c r="D6246" i="9"/>
  <c r="A6249" i="9" l="1"/>
  <c r="C6248" i="9"/>
  <c r="F6248" i="9" s="1"/>
  <c r="B6248" i="9"/>
  <c r="E6247" i="9"/>
  <c r="D6247" i="9"/>
  <c r="B6248" i="8"/>
  <c r="C6249" i="8"/>
  <c r="A6250" i="9" l="1"/>
  <c r="C6249" i="9"/>
  <c r="F6249" i="9" s="1"/>
  <c r="B6249" i="9"/>
  <c r="E6248" i="9"/>
  <c r="B6249" i="8"/>
  <c r="C6250" i="8"/>
  <c r="D6248" i="9"/>
  <c r="B6250" i="8" l="1"/>
  <c r="C6251" i="8"/>
  <c r="A6251" i="9"/>
  <c r="C6250" i="9"/>
  <c r="F6250" i="9" s="1"/>
  <c r="B6250" i="9"/>
  <c r="E6249" i="9"/>
  <c r="D6249" i="9"/>
  <c r="A6252" i="9" l="1"/>
  <c r="C6251" i="9"/>
  <c r="F6251" i="9" s="1"/>
  <c r="B6251" i="9"/>
  <c r="E6250" i="9"/>
  <c r="D6250" i="9"/>
  <c r="B6251" i="8"/>
  <c r="C6252" i="8"/>
  <c r="A6253" i="9" l="1"/>
  <c r="C6252" i="9"/>
  <c r="F6252" i="9" s="1"/>
  <c r="B6252" i="9"/>
  <c r="E6251" i="9"/>
  <c r="B6252" i="8"/>
  <c r="C6253" i="8"/>
  <c r="D6251" i="9"/>
  <c r="B6253" i="8" l="1"/>
  <c r="C6254" i="8"/>
  <c r="A6254" i="9"/>
  <c r="C6253" i="9"/>
  <c r="F6253" i="9" s="1"/>
  <c r="B6253" i="9"/>
  <c r="E6252" i="9"/>
  <c r="D6252" i="9"/>
  <c r="A6255" i="9" l="1"/>
  <c r="C6254" i="9"/>
  <c r="F6254" i="9" s="1"/>
  <c r="B6254" i="9"/>
  <c r="E6253" i="9"/>
  <c r="D6253" i="9"/>
  <c r="B6254" i="8"/>
  <c r="C6255" i="8"/>
  <c r="A6256" i="9" l="1"/>
  <c r="C6255" i="9"/>
  <c r="F6255" i="9" s="1"/>
  <c r="B6255" i="9"/>
  <c r="E6254" i="9"/>
  <c r="B6255" i="8"/>
  <c r="C6256" i="8"/>
  <c r="D6254" i="9"/>
  <c r="B6256" i="8" l="1"/>
  <c r="C6257" i="8"/>
  <c r="A6257" i="9"/>
  <c r="C6256" i="9"/>
  <c r="F6256" i="9" s="1"/>
  <c r="B6256" i="9"/>
  <c r="E6255" i="9"/>
  <c r="D6255" i="9"/>
  <c r="A6258" i="9" l="1"/>
  <c r="C6257" i="9"/>
  <c r="F6257" i="9" s="1"/>
  <c r="B6257" i="9"/>
  <c r="E6256" i="9"/>
  <c r="D6256" i="9"/>
  <c r="B6257" i="8"/>
  <c r="C6258" i="8"/>
  <c r="A6259" i="9" l="1"/>
  <c r="C6258" i="9"/>
  <c r="F6258" i="9" s="1"/>
  <c r="B6258" i="9"/>
  <c r="E6257" i="9"/>
  <c r="B6258" i="8"/>
  <c r="C6259" i="8"/>
  <c r="D6257" i="9"/>
  <c r="B6259" i="8" l="1"/>
  <c r="C6260" i="8"/>
  <c r="A6260" i="9"/>
  <c r="C6259" i="9"/>
  <c r="F6259" i="9" s="1"/>
  <c r="B6259" i="9"/>
  <c r="E6258" i="9"/>
  <c r="D6258" i="9"/>
  <c r="A6261" i="9" l="1"/>
  <c r="C6260" i="9"/>
  <c r="F6260" i="9" s="1"/>
  <c r="B6260" i="9"/>
  <c r="E6259" i="9"/>
  <c r="D6259" i="9"/>
  <c r="B6260" i="8"/>
  <c r="C6261" i="8"/>
  <c r="A6262" i="9" l="1"/>
  <c r="C6261" i="9"/>
  <c r="F6261" i="9" s="1"/>
  <c r="B6261" i="9"/>
  <c r="E6260" i="9"/>
  <c r="B6261" i="8"/>
  <c r="C6262" i="8"/>
  <c r="D6260" i="9"/>
  <c r="B6262" i="8" l="1"/>
  <c r="C6263" i="8"/>
  <c r="A6263" i="9"/>
  <c r="C6262" i="9"/>
  <c r="F6262" i="9" s="1"/>
  <c r="B6262" i="9"/>
  <c r="E6261" i="9"/>
  <c r="D6261" i="9"/>
  <c r="A6264" i="9" l="1"/>
  <c r="C6263" i="9"/>
  <c r="F6263" i="9" s="1"/>
  <c r="B6263" i="9"/>
  <c r="E6262" i="9"/>
  <c r="D6262" i="9"/>
  <c r="B6263" i="8"/>
  <c r="C6264" i="8"/>
  <c r="E6263" i="9" l="1"/>
  <c r="A6265" i="9"/>
  <c r="C6264" i="9"/>
  <c r="F6264" i="9" s="1"/>
  <c r="B6264" i="9"/>
  <c r="B6264" i="8"/>
  <c r="C6265" i="8"/>
  <c r="D6263" i="9"/>
  <c r="B6265" i="8" l="1"/>
  <c r="C6266" i="8"/>
  <c r="A6266" i="9"/>
  <c r="C6265" i="9"/>
  <c r="F6265" i="9" s="1"/>
  <c r="B6265" i="9"/>
  <c r="E6264" i="9"/>
  <c r="D6264" i="9"/>
  <c r="A6267" i="9" l="1"/>
  <c r="C6266" i="9"/>
  <c r="F6266" i="9" s="1"/>
  <c r="B6266" i="9"/>
  <c r="E6265" i="9"/>
  <c r="D6265" i="9"/>
  <c r="B6266" i="8"/>
  <c r="C6267" i="8"/>
  <c r="A6268" i="9" l="1"/>
  <c r="C6267" i="9"/>
  <c r="F6267" i="9" s="1"/>
  <c r="B6267" i="9"/>
  <c r="E6266" i="9"/>
  <c r="B6267" i="8"/>
  <c r="C6268" i="8"/>
  <c r="D6266" i="9"/>
  <c r="B6268" i="8" l="1"/>
  <c r="C6269" i="8"/>
  <c r="A6269" i="9"/>
  <c r="C6268" i="9"/>
  <c r="F6268" i="9" s="1"/>
  <c r="B6268" i="9"/>
  <c r="E6267" i="9"/>
  <c r="D6267" i="9"/>
  <c r="A6270" i="9" l="1"/>
  <c r="C6269" i="9"/>
  <c r="F6269" i="9" s="1"/>
  <c r="B6269" i="9"/>
  <c r="E6268" i="9"/>
  <c r="D6268" i="9"/>
  <c r="B6269" i="8"/>
  <c r="C6270" i="8"/>
  <c r="A6271" i="9" l="1"/>
  <c r="C6270" i="9"/>
  <c r="F6270" i="9" s="1"/>
  <c r="B6270" i="9"/>
  <c r="E6269" i="9"/>
  <c r="B6270" i="8"/>
  <c r="C6271" i="8"/>
  <c r="D6269" i="9"/>
  <c r="B6271" i="8" l="1"/>
  <c r="C6272" i="8"/>
  <c r="A6272" i="9"/>
  <c r="C6271" i="9"/>
  <c r="F6271" i="9" s="1"/>
  <c r="B6271" i="9"/>
  <c r="E6270" i="9"/>
  <c r="D6270" i="9"/>
  <c r="A6273" i="9" l="1"/>
  <c r="C6272" i="9"/>
  <c r="F6272" i="9" s="1"/>
  <c r="B6272" i="9"/>
  <c r="E6271" i="9"/>
  <c r="D6271" i="9"/>
  <c r="B6272" i="8"/>
  <c r="C6273" i="8"/>
  <c r="A6274" i="9" l="1"/>
  <c r="C6273" i="9"/>
  <c r="F6273" i="9" s="1"/>
  <c r="B6273" i="9"/>
  <c r="E6272" i="9"/>
  <c r="B6273" i="8"/>
  <c r="C6274" i="8"/>
  <c r="D6272" i="9"/>
  <c r="B6274" i="8" l="1"/>
  <c r="C6275" i="8"/>
  <c r="A6275" i="9"/>
  <c r="C6274" i="9"/>
  <c r="F6274" i="9" s="1"/>
  <c r="B6274" i="9"/>
  <c r="E6273" i="9"/>
  <c r="D6273" i="9"/>
  <c r="A6276" i="9" l="1"/>
  <c r="C6275" i="9"/>
  <c r="F6275" i="9" s="1"/>
  <c r="B6275" i="9"/>
  <c r="E6274" i="9"/>
  <c r="D6274" i="9"/>
  <c r="B6275" i="8"/>
  <c r="C6276" i="8"/>
  <c r="E6275" i="9" l="1"/>
  <c r="A6277" i="9"/>
  <c r="C6276" i="9"/>
  <c r="F6276" i="9" s="1"/>
  <c r="B6276" i="9"/>
  <c r="B6276" i="8"/>
  <c r="C6277" i="8"/>
  <c r="D6275" i="9"/>
  <c r="B6277" i="8" l="1"/>
  <c r="C6278" i="8"/>
  <c r="A6278" i="9"/>
  <c r="C6277" i="9"/>
  <c r="F6277" i="9" s="1"/>
  <c r="B6277" i="9"/>
  <c r="E6276" i="9"/>
  <c r="D6276" i="9"/>
  <c r="A6279" i="9" l="1"/>
  <c r="C6278" i="9"/>
  <c r="F6278" i="9" s="1"/>
  <c r="B6278" i="9"/>
  <c r="E6277" i="9"/>
  <c r="D6277" i="9"/>
  <c r="B6278" i="8"/>
  <c r="C6279" i="8"/>
  <c r="A6280" i="9" l="1"/>
  <c r="C6279" i="9"/>
  <c r="F6279" i="9" s="1"/>
  <c r="B6279" i="9"/>
  <c r="E6278" i="9"/>
  <c r="B6279" i="8"/>
  <c r="C6280" i="8"/>
  <c r="D6278" i="9"/>
  <c r="B6280" i="8" l="1"/>
  <c r="C6281" i="8"/>
  <c r="A6281" i="9"/>
  <c r="C6280" i="9"/>
  <c r="F6280" i="9" s="1"/>
  <c r="B6280" i="9"/>
  <c r="E6279" i="9"/>
  <c r="D6279" i="9"/>
  <c r="A6282" i="9" l="1"/>
  <c r="C6281" i="9"/>
  <c r="F6281" i="9" s="1"/>
  <c r="B6281" i="9"/>
  <c r="E6280" i="9"/>
  <c r="D6280" i="9"/>
  <c r="B6281" i="8"/>
  <c r="C6282" i="8"/>
  <c r="A6283" i="9" l="1"/>
  <c r="C6282" i="9"/>
  <c r="F6282" i="9" s="1"/>
  <c r="B6282" i="9"/>
  <c r="E6281" i="9"/>
  <c r="B6282" i="8"/>
  <c r="C6283" i="8"/>
  <c r="D6281" i="9"/>
  <c r="B6283" i="8" l="1"/>
  <c r="C6284" i="8"/>
  <c r="A6284" i="9"/>
  <c r="C6283" i="9"/>
  <c r="F6283" i="9" s="1"/>
  <c r="B6283" i="9"/>
  <c r="E6282" i="9"/>
  <c r="D6282" i="9"/>
  <c r="A6285" i="9" l="1"/>
  <c r="C6284" i="9"/>
  <c r="F6284" i="9" s="1"/>
  <c r="B6284" i="9"/>
  <c r="E6283" i="9"/>
  <c r="D6283" i="9"/>
  <c r="B6284" i="8"/>
  <c r="C6285" i="8"/>
  <c r="A6286" i="9" l="1"/>
  <c r="C6285" i="9"/>
  <c r="F6285" i="9" s="1"/>
  <c r="B6285" i="9"/>
  <c r="E6284" i="9"/>
  <c r="B6285" i="8"/>
  <c r="C6286" i="8"/>
  <c r="D6284" i="9"/>
  <c r="B6286" i="8" l="1"/>
  <c r="C6287" i="8"/>
  <c r="A6287" i="9"/>
  <c r="C6286" i="9"/>
  <c r="F6286" i="9" s="1"/>
  <c r="B6286" i="9"/>
  <c r="E6285" i="9"/>
  <c r="D6285" i="9"/>
  <c r="A6288" i="9" l="1"/>
  <c r="C6287" i="9"/>
  <c r="F6287" i="9" s="1"/>
  <c r="B6287" i="9"/>
  <c r="E6286" i="9"/>
  <c r="D6286" i="9"/>
  <c r="B6287" i="8"/>
  <c r="C6288" i="8"/>
  <c r="A6289" i="9" l="1"/>
  <c r="C6288" i="9"/>
  <c r="F6288" i="9" s="1"/>
  <c r="B6288" i="9"/>
  <c r="E6287" i="9"/>
  <c r="B6288" i="8"/>
  <c r="C6289" i="8"/>
  <c r="D6287" i="9"/>
  <c r="B6289" i="8" l="1"/>
  <c r="C6290" i="8"/>
  <c r="A6290" i="9"/>
  <c r="C6289" i="9"/>
  <c r="F6289" i="9" s="1"/>
  <c r="B6289" i="9"/>
  <c r="E6288" i="9"/>
  <c r="D6288" i="9"/>
  <c r="D6289" i="9" l="1"/>
  <c r="A6291" i="9"/>
  <c r="C6290" i="9"/>
  <c r="F6290" i="9" s="1"/>
  <c r="B6290" i="9"/>
  <c r="E6289" i="9"/>
  <c r="B6290" i="8"/>
  <c r="C6291" i="8"/>
  <c r="A6292" i="9" l="1"/>
  <c r="C6291" i="9"/>
  <c r="F6291" i="9" s="1"/>
  <c r="B6291" i="9"/>
  <c r="E6290" i="9"/>
  <c r="D6290" i="9"/>
  <c r="B6291" i="8"/>
  <c r="C6292" i="8"/>
  <c r="E6291" i="9" l="1"/>
  <c r="A6293" i="9"/>
  <c r="C6292" i="9"/>
  <c r="F6292" i="9" s="1"/>
  <c r="B6292" i="9"/>
  <c r="B6292" i="8"/>
  <c r="C6293" i="8"/>
  <c r="D6291" i="9"/>
  <c r="B6293" i="8" l="1"/>
  <c r="C6294" i="8"/>
  <c r="A6294" i="9"/>
  <c r="C6293" i="9"/>
  <c r="F6293" i="9" s="1"/>
  <c r="B6293" i="9"/>
  <c r="E6292" i="9"/>
  <c r="D6292" i="9"/>
  <c r="A6295" i="9" l="1"/>
  <c r="C6294" i="9"/>
  <c r="F6294" i="9" s="1"/>
  <c r="B6294" i="9"/>
  <c r="E6293" i="9"/>
  <c r="D6293" i="9"/>
  <c r="B6294" i="8"/>
  <c r="C6295" i="8"/>
  <c r="A6296" i="9" l="1"/>
  <c r="C6295" i="9"/>
  <c r="F6295" i="9" s="1"/>
  <c r="B6295" i="9"/>
  <c r="E6294" i="9"/>
  <c r="B6295" i="8"/>
  <c r="C6296" i="8"/>
  <c r="D6294" i="9"/>
  <c r="B6296" i="8" l="1"/>
  <c r="C6297" i="8"/>
  <c r="A6297" i="9"/>
  <c r="C6296" i="9"/>
  <c r="F6296" i="9" s="1"/>
  <c r="B6296" i="9"/>
  <c r="E6295" i="9"/>
  <c r="D6295" i="9"/>
  <c r="A6298" i="9" l="1"/>
  <c r="C6297" i="9"/>
  <c r="F6297" i="9" s="1"/>
  <c r="B6297" i="9"/>
  <c r="E6296" i="9"/>
  <c r="D6296" i="9"/>
  <c r="B6297" i="8"/>
  <c r="C6298" i="8"/>
  <c r="A6299" i="9" l="1"/>
  <c r="C6298" i="9"/>
  <c r="F6298" i="9" s="1"/>
  <c r="B6298" i="9"/>
  <c r="E6297" i="9"/>
  <c r="B6298" i="8"/>
  <c r="C6299" i="8"/>
  <c r="D6297" i="9"/>
  <c r="B6299" i="8" l="1"/>
  <c r="C6300" i="8"/>
  <c r="A6300" i="9"/>
  <c r="C6299" i="9"/>
  <c r="F6299" i="9" s="1"/>
  <c r="B6299" i="9"/>
  <c r="E6298" i="9"/>
  <c r="D6298" i="9"/>
  <c r="A6301" i="9" l="1"/>
  <c r="C6300" i="9"/>
  <c r="F6300" i="9" s="1"/>
  <c r="B6300" i="9"/>
  <c r="E6299" i="9"/>
  <c r="D6299" i="9"/>
  <c r="B6300" i="8"/>
  <c r="C6301" i="8"/>
  <c r="A6302" i="9" l="1"/>
  <c r="C6301" i="9"/>
  <c r="F6301" i="9" s="1"/>
  <c r="B6301" i="9"/>
  <c r="E6300" i="9"/>
  <c r="B6301" i="8"/>
  <c r="C6302" i="8"/>
  <c r="D6300" i="9"/>
  <c r="B6302" i="8" l="1"/>
  <c r="C6303" i="8"/>
  <c r="A6303" i="9"/>
  <c r="C6302" i="9"/>
  <c r="F6302" i="9" s="1"/>
  <c r="B6302" i="9"/>
  <c r="E6301" i="9"/>
  <c r="D6301" i="9"/>
  <c r="A6304" i="9" l="1"/>
  <c r="C6303" i="9"/>
  <c r="F6303" i="9" s="1"/>
  <c r="B6303" i="9"/>
  <c r="E6302" i="9"/>
  <c r="D6302" i="9"/>
  <c r="B6303" i="8"/>
  <c r="C6304" i="8"/>
  <c r="A6305" i="9" l="1"/>
  <c r="C6304" i="9"/>
  <c r="F6304" i="9" s="1"/>
  <c r="B6304" i="9"/>
  <c r="E6303" i="9"/>
  <c r="B6304" i="8"/>
  <c r="C6305" i="8"/>
  <c r="D6303" i="9"/>
  <c r="B6305" i="8" l="1"/>
  <c r="C6306" i="8"/>
  <c r="A6306" i="9"/>
  <c r="C6305" i="9"/>
  <c r="F6305" i="9" s="1"/>
  <c r="B6305" i="9"/>
  <c r="E6304" i="9"/>
  <c r="D6304" i="9"/>
  <c r="A6307" i="9" l="1"/>
  <c r="C6306" i="9"/>
  <c r="F6306" i="9" s="1"/>
  <c r="B6306" i="9"/>
  <c r="E6305" i="9"/>
  <c r="D6305" i="9"/>
  <c r="B6306" i="8"/>
  <c r="C6307" i="8"/>
  <c r="A6308" i="9" l="1"/>
  <c r="C6307" i="9"/>
  <c r="F6307" i="9" s="1"/>
  <c r="B6307" i="9"/>
  <c r="E6306" i="9"/>
  <c r="B6307" i="8"/>
  <c r="C6308" i="8"/>
  <c r="D6306" i="9"/>
  <c r="B6308" i="8" l="1"/>
  <c r="C6309" i="8"/>
  <c r="A6309" i="9"/>
  <c r="C6308" i="9"/>
  <c r="F6308" i="9" s="1"/>
  <c r="B6308" i="9"/>
  <c r="E6307" i="9"/>
  <c r="D6307" i="9"/>
  <c r="A6310" i="9" l="1"/>
  <c r="C6309" i="9"/>
  <c r="F6309" i="9" s="1"/>
  <c r="B6309" i="9"/>
  <c r="E6308" i="9"/>
  <c r="D6308" i="9"/>
  <c r="B6309" i="8"/>
  <c r="C6310" i="8"/>
  <c r="A6311" i="9" l="1"/>
  <c r="C6310" i="9"/>
  <c r="F6310" i="9" s="1"/>
  <c r="B6310" i="9"/>
  <c r="E6309" i="9"/>
  <c r="B6310" i="8"/>
  <c r="C6311" i="8"/>
  <c r="D6309" i="9"/>
  <c r="B6311" i="8" l="1"/>
  <c r="C6312" i="8"/>
  <c r="A6312" i="9"/>
  <c r="C6311" i="9"/>
  <c r="F6311" i="9" s="1"/>
  <c r="B6311" i="9"/>
  <c r="E6310" i="9"/>
  <c r="D6310" i="9"/>
  <c r="A6313" i="9" l="1"/>
  <c r="C6312" i="9"/>
  <c r="F6312" i="9" s="1"/>
  <c r="B6312" i="9"/>
  <c r="E6311" i="9"/>
  <c r="D6311" i="9"/>
  <c r="B6312" i="8"/>
  <c r="C6313" i="8"/>
  <c r="A6314" i="9" l="1"/>
  <c r="C6313" i="9"/>
  <c r="F6313" i="9" s="1"/>
  <c r="B6313" i="9"/>
  <c r="E6312" i="9"/>
  <c r="B6313" i="8"/>
  <c r="C6314" i="8"/>
  <c r="D6312" i="9"/>
  <c r="B6314" i="8" l="1"/>
  <c r="C6315" i="8"/>
  <c r="A6315" i="9"/>
  <c r="C6314" i="9"/>
  <c r="F6314" i="9" s="1"/>
  <c r="B6314" i="9"/>
  <c r="E6313" i="9"/>
  <c r="D6313" i="9"/>
  <c r="A6316" i="9" l="1"/>
  <c r="C6315" i="9"/>
  <c r="F6315" i="9" s="1"/>
  <c r="B6315" i="9"/>
  <c r="E6314" i="9"/>
  <c r="D6314" i="9"/>
  <c r="B6315" i="8"/>
  <c r="C6316" i="8"/>
  <c r="A6317" i="9" l="1"/>
  <c r="C6316" i="9"/>
  <c r="F6316" i="9" s="1"/>
  <c r="B6316" i="9"/>
  <c r="E6315" i="9"/>
  <c r="B6316" i="8"/>
  <c r="C6317" i="8"/>
  <c r="D6315" i="9"/>
  <c r="B6317" i="8" l="1"/>
  <c r="C6318" i="8"/>
  <c r="A6318" i="9"/>
  <c r="C6317" i="9"/>
  <c r="F6317" i="9" s="1"/>
  <c r="B6317" i="9"/>
  <c r="E6316" i="9"/>
  <c r="D6316" i="9"/>
  <c r="A6319" i="9" l="1"/>
  <c r="C6318" i="9"/>
  <c r="F6318" i="9" s="1"/>
  <c r="B6318" i="9"/>
  <c r="E6317" i="9"/>
  <c r="D6317" i="9"/>
  <c r="B6318" i="8"/>
  <c r="C6319" i="8"/>
  <c r="A6320" i="9" l="1"/>
  <c r="C6319" i="9"/>
  <c r="F6319" i="9" s="1"/>
  <c r="B6319" i="9"/>
  <c r="E6318" i="9"/>
  <c r="B6319" i="8"/>
  <c r="C6320" i="8"/>
  <c r="D6318" i="9"/>
  <c r="B6320" i="8" l="1"/>
  <c r="C6321" i="8"/>
  <c r="A6321" i="9"/>
  <c r="C6320" i="9"/>
  <c r="F6320" i="9" s="1"/>
  <c r="B6320" i="9"/>
  <c r="E6319" i="9"/>
  <c r="D6319" i="9"/>
  <c r="A6322" i="9" l="1"/>
  <c r="C6321" i="9"/>
  <c r="F6321" i="9" s="1"/>
  <c r="B6321" i="9"/>
  <c r="E6320" i="9"/>
  <c r="D6320" i="9"/>
  <c r="B6321" i="8"/>
  <c r="C6322" i="8"/>
  <c r="A6323" i="9" l="1"/>
  <c r="C6322" i="9"/>
  <c r="F6322" i="9" s="1"/>
  <c r="B6322" i="9"/>
  <c r="E6321" i="9"/>
  <c r="B6322" i="8"/>
  <c r="C6323" i="8"/>
  <c r="D6321" i="9"/>
  <c r="B6323" i="8" l="1"/>
  <c r="C6324" i="8"/>
  <c r="A6324" i="9"/>
  <c r="C6323" i="9"/>
  <c r="F6323" i="9" s="1"/>
  <c r="B6323" i="9"/>
  <c r="E6322" i="9"/>
  <c r="D6322" i="9"/>
  <c r="A6325" i="9" l="1"/>
  <c r="C6324" i="9"/>
  <c r="F6324" i="9" s="1"/>
  <c r="B6324" i="9"/>
  <c r="E6323" i="9"/>
  <c r="D6323" i="9"/>
  <c r="B6324" i="8"/>
  <c r="C6325" i="8"/>
  <c r="A6326" i="9" l="1"/>
  <c r="C6325" i="9"/>
  <c r="F6325" i="9" s="1"/>
  <c r="B6325" i="9"/>
  <c r="E6324" i="9"/>
  <c r="B6325" i="8"/>
  <c r="C6326" i="8"/>
  <c r="D6324" i="9"/>
  <c r="B6326" i="8" l="1"/>
  <c r="C6327" i="8"/>
  <c r="A6327" i="9"/>
  <c r="C6326" i="9"/>
  <c r="F6326" i="9" s="1"/>
  <c r="B6326" i="9"/>
  <c r="E6325" i="9"/>
  <c r="D6325" i="9"/>
  <c r="A6328" i="9" l="1"/>
  <c r="C6327" i="9"/>
  <c r="F6327" i="9" s="1"/>
  <c r="B6327" i="9"/>
  <c r="E6326" i="9"/>
  <c r="D6326" i="9"/>
  <c r="B6327" i="8"/>
  <c r="C6328" i="8"/>
  <c r="A6329" i="9" l="1"/>
  <c r="C6328" i="9"/>
  <c r="F6328" i="9" s="1"/>
  <c r="B6328" i="9"/>
  <c r="E6327" i="9"/>
  <c r="B6328" i="8"/>
  <c r="C6329" i="8"/>
  <c r="D6327" i="9"/>
  <c r="B6329" i="8" l="1"/>
  <c r="C6330" i="8"/>
  <c r="A6330" i="9"/>
  <c r="C6329" i="9"/>
  <c r="F6329" i="9" s="1"/>
  <c r="B6329" i="9"/>
  <c r="E6328" i="9"/>
  <c r="D6328" i="9"/>
  <c r="A6331" i="9" l="1"/>
  <c r="C6330" i="9"/>
  <c r="F6330" i="9" s="1"/>
  <c r="B6330" i="9"/>
  <c r="E6329" i="9"/>
  <c r="D6329" i="9"/>
  <c r="B6330" i="8"/>
  <c r="C6331" i="8"/>
  <c r="A6332" i="9" l="1"/>
  <c r="C6331" i="9"/>
  <c r="F6331" i="9" s="1"/>
  <c r="B6331" i="9"/>
  <c r="E6330" i="9"/>
  <c r="B6331" i="8"/>
  <c r="C6332" i="8"/>
  <c r="D6330" i="9"/>
  <c r="B6332" i="8" l="1"/>
  <c r="C6333" i="8"/>
  <c r="A6333" i="9"/>
  <c r="C6332" i="9"/>
  <c r="F6332" i="9" s="1"/>
  <c r="B6332" i="9"/>
  <c r="E6331" i="9"/>
  <c r="D6331" i="9"/>
  <c r="A6334" i="9" l="1"/>
  <c r="C6333" i="9"/>
  <c r="F6333" i="9" s="1"/>
  <c r="B6333" i="9"/>
  <c r="E6332" i="9"/>
  <c r="D6332" i="9"/>
  <c r="B6333" i="8"/>
  <c r="C6334" i="8"/>
  <c r="A6335" i="9" l="1"/>
  <c r="C6334" i="9"/>
  <c r="F6334" i="9" s="1"/>
  <c r="B6334" i="9"/>
  <c r="E6333" i="9"/>
  <c r="B6334" i="8"/>
  <c r="C6335" i="8"/>
  <c r="D6333" i="9"/>
  <c r="B6335" i="8" l="1"/>
  <c r="C6336" i="8"/>
  <c r="A6336" i="9"/>
  <c r="C6335" i="9"/>
  <c r="F6335" i="9" s="1"/>
  <c r="B6335" i="9"/>
  <c r="E6334" i="9"/>
  <c r="D6334" i="9"/>
  <c r="A6337" i="9" l="1"/>
  <c r="C6336" i="9"/>
  <c r="F6336" i="9" s="1"/>
  <c r="B6336" i="9"/>
  <c r="D6335" i="9"/>
  <c r="E6335" i="9"/>
  <c r="B6336" i="8"/>
  <c r="C6337" i="8"/>
  <c r="A6338" i="9" l="1"/>
  <c r="C6337" i="9"/>
  <c r="F6337" i="9" s="1"/>
  <c r="B6337" i="9"/>
  <c r="E6336" i="9"/>
  <c r="B6337" i="8"/>
  <c r="C6338" i="8"/>
  <c r="D6336" i="9"/>
  <c r="B6338" i="8" l="1"/>
  <c r="C6339" i="8"/>
  <c r="A6339" i="9"/>
  <c r="C6338" i="9"/>
  <c r="F6338" i="9" s="1"/>
  <c r="B6338" i="9"/>
  <c r="E6337" i="9"/>
  <c r="D6337" i="9"/>
  <c r="A6340" i="9" l="1"/>
  <c r="C6339" i="9"/>
  <c r="F6339" i="9" s="1"/>
  <c r="B6339" i="9"/>
  <c r="E6338" i="9"/>
  <c r="D6338" i="9"/>
  <c r="B6339" i="8"/>
  <c r="C6340" i="8"/>
  <c r="A6341" i="9" l="1"/>
  <c r="C6340" i="9"/>
  <c r="F6340" i="9" s="1"/>
  <c r="B6340" i="9"/>
  <c r="E6339" i="9"/>
  <c r="B6340" i="8"/>
  <c r="C6341" i="8"/>
  <c r="D6339" i="9"/>
  <c r="B6341" i="8" l="1"/>
  <c r="C6342" i="8"/>
  <c r="A6342" i="9"/>
  <c r="C6341" i="9"/>
  <c r="F6341" i="9" s="1"/>
  <c r="B6341" i="9"/>
  <c r="E6340" i="9"/>
  <c r="D6340" i="9"/>
  <c r="E6341" i="9" l="1"/>
  <c r="A6343" i="9"/>
  <c r="C6342" i="9"/>
  <c r="F6342" i="9" s="1"/>
  <c r="B6342" i="9"/>
  <c r="D6341" i="9"/>
  <c r="B6342" i="8"/>
  <c r="C6343" i="8"/>
  <c r="A6344" i="9" l="1"/>
  <c r="C6343" i="9"/>
  <c r="F6343" i="9" s="1"/>
  <c r="B6343" i="9"/>
  <c r="E6342" i="9"/>
  <c r="D6342" i="9"/>
  <c r="B6343" i="8"/>
  <c r="C6344" i="8"/>
  <c r="A6345" i="9" l="1"/>
  <c r="C6344" i="9"/>
  <c r="F6344" i="9" s="1"/>
  <c r="B6344" i="9"/>
  <c r="E6343" i="9"/>
  <c r="B6344" i="8"/>
  <c r="C6345" i="8"/>
  <c r="D6343" i="9"/>
  <c r="B6345" i="8" l="1"/>
  <c r="C6346" i="8"/>
  <c r="A6346" i="9"/>
  <c r="C6345" i="9"/>
  <c r="F6345" i="9" s="1"/>
  <c r="B6345" i="9"/>
  <c r="E6344" i="9"/>
  <c r="D6344" i="9"/>
  <c r="A6347" i="9" l="1"/>
  <c r="C6346" i="9"/>
  <c r="F6346" i="9" s="1"/>
  <c r="B6346" i="9"/>
  <c r="E6345" i="9"/>
  <c r="D6345" i="9"/>
  <c r="B6346" i="8"/>
  <c r="C6347" i="8"/>
  <c r="A6348" i="9" l="1"/>
  <c r="C6347" i="9"/>
  <c r="F6347" i="9" s="1"/>
  <c r="B6347" i="9"/>
  <c r="E6346" i="9"/>
  <c r="B6347" i="8"/>
  <c r="C6348" i="8"/>
  <c r="D6346" i="9"/>
  <c r="B6348" i="8" l="1"/>
  <c r="C6349" i="8"/>
  <c r="A6349" i="9"/>
  <c r="C6348" i="9"/>
  <c r="F6348" i="9" s="1"/>
  <c r="B6348" i="9"/>
  <c r="E6347" i="9"/>
  <c r="D6347" i="9"/>
  <c r="A6350" i="9" l="1"/>
  <c r="C6349" i="9"/>
  <c r="F6349" i="9" s="1"/>
  <c r="B6349" i="9"/>
  <c r="E6348" i="9"/>
  <c r="D6348" i="9"/>
  <c r="B6349" i="8"/>
  <c r="C6350" i="8"/>
  <c r="A6351" i="9" l="1"/>
  <c r="C6350" i="9"/>
  <c r="F6350" i="9" s="1"/>
  <c r="B6350" i="9"/>
  <c r="E6349" i="9"/>
  <c r="B6350" i="8"/>
  <c r="C6351" i="8"/>
  <c r="D6349" i="9"/>
  <c r="B6351" i="8" l="1"/>
  <c r="C6352" i="8"/>
  <c r="A6352" i="9"/>
  <c r="C6351" i="9"/>
  <c r="F6351" i="9" s="1"/>
  <c r="B6351" i="9"/>
  <c r="E6350" i="9"/>
  <c r="D6350" i="9"/>
  <c r="A6353" i="9" l="1"/>
  <c r="C6352" i="9"/>
  <c r="F6352" i="9" s="1"/>
  <c r="B6352" i="9"/>
  <c r="E6351" i="9"/>
  <c r="D6351" i="9"/>
  <c r="B6352" i="8"/>
  <c r="C6353" i="8"/>
  <c r="A6354" i="9" l="1"/>
  <c r="C6353" i="9"/>
  <c r="F6353" i="9" s="1"/>
  <c r="B6353" i="9"/>
  <c r="E6352" i="9"/>
  <c r="B6353" i="8"/>
  <c r="C6354" i="8"/>
  <c r="D6352" i="9"/>
  <c r="B6354" i="8" l="1"/>
  <c r="C6355" i="8"/>
  <c r="A6355" i="9"/>
  <c r="C6354" i="9"/>
  <c r="F6354" i="9" s="1"/>
  <c r="B6354" i="9"/>
  <c r="E6353" i="9"/>
  <c r="D6353" i="9"/>
  <c r="A6356" i="9" l="1"/>
  <c r="C6355" i="9"/>
  <c r="F6355" i="9" s="1"/>
  <c r="B6355" i="9"/>
  <c r="E6354" i="9"/>
  <c r="D6354" i="9"/>
  <c r="B6355" i="8"/>
  <c r="C6356" i="8"/>
  <c r="A6357" i="9" l="1"/>
  <c r="C6356" i="9"/>
  <c r="F6356" i="9" s="1"/>
  <c r="B6356" i="9"/>
  <c r="E6355" i="9"/>
  <c r="B6356" i="8"/>
  <c r="C6357" i="8"/>
  <c r="D6355" i="9"/>
  <c r="B6357" i="8" l="1"/>
  <c r="C6358" i="8"/>
  <c r="A6358" i="9"/>
  <c r="C6357" i="9"/>
  <c r="F6357" i="9" s="1"/>
  <c r="B6357" i="9"/>
  <c r="E6356" i="9"/>
  <c r="D6356" i="9"/>
  <c r="D6357" i="9" l="1"/>
  <c r="A6359" i="9"/>
  <c r="C6358" i="9"/>
  <c r="F6358" i="9" s="1"/>
  <c r="B6358" i="9"/>
  <c r="E6357" i="9"/>
  <c r="B6358" i="8"/>
  <c r="C6359" i="8"/>
  <c r="A6360" i="9" l="1"/>
  <c r="C6359" i="9"/>
  <c r="F6359" i="9" s="1"/>
  <c r="B6359" i="9"/>
  <c r="E6358" i="9"/>
  <c r="D6358" i="9"/>
  <c r="B6359" i="8"/>
  <c r="C6360" i="8"/>
  <c r="A6361" i="9" l="1"/>
  <c r="C6360" i="9"/>
  <c r="F6360" i="9" s="1"/>
  <c r="B6360" i="9"/>
  <c r="E6359" i="9"/>
  <c r="B6360" i="8"/>
  <c r="C6361" i="8"/>
  <c r="D6359" i="9"/>
  <c r="B6361" i="8" l="1"/>
  <c r="C6362" i="8"/>
  <c r="A6362" i="9"/>
  <c r="C6361" i="9"/>
  <c r="F6361" i="9" s="1"/>
  <c r="B6361" i="9"/>
  <c r="E6360" i="9"/>
  <c r="D6360" i="9"/>
  <c r="A6363" i="9" l="1"/>
  <c r="C6362" i="9"/>
  <c r="F6362" i="9" s="1"/>
  <c r="B6362" i="9"/>
  <c r="E6361" i="9"/>
  <c r="D6361" i="9"/>
  <c r="B6362" i="8"/>
  <c r="C6363" i="8"/>
  <c r="A6364" i="9" l="1"/>
  <c r="C6363" i="9"/>
  <c r="F6363" i="9" s="1"/>
  <c r="B6363" i="9"/>
  <c r="E6362" i="9"/>
  <c r="B6363" i="8"/>
  <c r="C6364" i="8"/>
  <c r="D6362" i="9"/>
  <c r="B6364" i="8" l="1"/>
  <c r="C6365" i="8"/>
  <c r="A6365" i="9"/>
  <c r="C6364" i="9"/>
  <c r="F6364" i="9" s="1"/>
  <c r="B6364" i="9"/>
  <c r="E6363" i="9"/>
  <c r="D6363" i="9"/>
  <c r="A6366" i="9" l="1"/>
  <c r="C6365" i="9"/>
  <c r="F6365" i="9" s="1"/>
  <c r="B6365" i="9"/>
  <c r="E6364" i="9"/>
  <c r="D6364" i="9"/>
  <c r="B6365" i="8"/>
  <c r="C6366" i="8"/>
  <c r="A6367" i="9" l="1"/>
  <c r="C6366" i="9"/>
  <c r="F6366" i="9" s="1"/>
  <c r="B6366" i="9"/>
  <c r="E6365" i="9"/>
  <c r="B6366" i="8"/>
  <c r="C6367" i="8"/>
  <c r="D6365" i="9"/>
  <c r="B6367" i="8" l="1"/>
  <c r="C6368" i="8"/>
  <c r="A6368" i="9"/>
  <c r="C6367" i="9"/>
  <c r="F6367" i="9" s="1"/>
  <c r="B6367" i="9"/>
  <c r="E6366" i="9"/>
  <c r="D6366" i="9"/>
  <c r="A6369" i="9" l="1"/>
  <c r="C6368" i="9"/>
  <c r="F6368" i="9" s="1"/>
  <c r="B6368" i="9"/>
  <c r="E6367" i="9"/>
  <c r="D6367" i="9"/>
  <c r="B6368" i="8"/>
  <c r="C6369" i="8"/>
  <c r="A6370" i="9" l="1"/>
  <c r="C6369" i="9"/>
  <c r="F6369" i="9" s="1"/>
  <c r="B6369" i="9"/>
  <c r="E6368" i="9"/>
  <c r="B6369" i="8"/>
  <c r="C6370" i="8"/>
  <c r="D6368" i="9"/>
  <c r="B6370" i="8" l="1"/>
  <c r="C6371" i="8"/>
  <c r="A6371" i="9"/>
  <c r="C6370" i="9"/>
  <c r="F6370" i="9" s="1"/>
  <c r="B6370" i="9"/>
  <c r="D6369" i="9"/>
  <c r="E6369" i="9"/>
  <c r="A6372" i="9" l="1"/>
  <c r="C6371" i="9"/>
  <c r="F6371" i="9" s="1"/>
  <c r="B6371" i="9"/>
  <c r="E6370" i="9"/>
  <c r="D6370" i="9"/>
  <c r="B6371" i="8"/>
  <c r="C6372" i="8"/>
  <c r="A6373" i="9" l="1"/>
  <c r="C6372" i="9"/>
  <c r="F6372" i="9" s="1"/>
  <c r="B6372" i="9"/>
  <c r="E6371" i="9"/>
  <c r="B6372" i="8"/>
  <c r="C6373" i="8"/>
  <c r="D6371" i="9"/>
  <c r="B6373" i="8" l="1"/>
  <c r="C6374" i="8"/>
  <c r="A6374" i="9"/>
  <c r="C6373" i="9"/>
  <c r="F6373" i="9" s="1"/>
  <c r="B6373" i="9"/>
  <c r="E6372" i="9"/>
  <c r="D6372" i="9"/>
  <c r="A6375" i="9" l="1"/>
  <c r="C6374" i="9"/>
  <c r="F6374" i="9" s="1"/>
  <c r="B6374" i="9"/>
  <c r="E6373" i="9"/>
  <c r="D6373" i="9"/>
  <c r="B6374" i="8"/>
  <c r="C6375" i="8"/>
  <c r="E6374" i="9" l="1"/>
  <c r="A6376" i="9"/>
  <c r="C6375" i="9"/>
  <c r="F6375" i="9" s="1"/>
  <c r="B6375" i="9"/>
  <c r="B6375" i="8"/>
  <c r="C6376" i="8"/>
  <c r="D6374" i="9"/>
  <c r="B6376" i="8" l="1"/>
  <c r="C6377" i="8"/>
  <c r="A6377" i="9"/>
  <c r="C6376" i="9"/>
  <c r="F6376" i="9" s="1"/>
  <c r="B6376" i="9"/>
  <c r="E6375" i="9"/>
  <c r="D6375" i="9"/>
  <c r="A6378" i="9" l="1"/>
  <c r="C6377" i="9"/>
  <c r="F6377" i="9" s="1"/>
  <c r="B6377" i="9"/>
  <c r="E6376" i="9"/>
  <c r="D6376" i="9"/>
  <c r="B6377" i="8"/>
  <c r="C6378" i="8"/>
  <c r="A6379" i="9" l="1"/>
  <c r="C6378" i="9"/>
  <c r="F6378" i="9" s="1"/>
  <c r="B6378" i="9"/>
  <c r="E6377" i="9"/>
  <c r="B6378" i="8"/>
  <c r="C6379" i="8"/>
  <c r="D6377" i="9"/>
  <c r="A6380" i="9" l="1"/>
  <c r="C6379" i="9"/>
  <c r="F6379" i="9" s="1"/>
  <c r="B6379" i="9"/>
  <c r="E6378" i="9"/>
  <c r="B6379" i="8"/>
  <c r="C6380" i="8"/>
  <c r="D6378" i="9"/>
  <c r="A6381" i="9" l="1"/>
  <c r="C6380" i="9"/>
  <c r="F6380" i="9" s="1"/>
  <c r="B6380" i="9"/>
  <c r="E6379" i="9"/>
  <c r="B6380" i="8"/>
  <c r="C6381" i="8"/>
  <c r="D6379" i="9"/>
  <c r="B6381" i="8" l="1"/>
  <c r="C6382" i="8"/>
  <c r="A6382" i="9"/>
  <c r="C6381" i="9"/>
  <c r="F6381" i="9" s="1"/>
  <c r="B6381" i="9"/>
  <c r="E6380" i="9"/>
  <c r="D6380" i="9"/>
  <c r="A6383" i="9" l="1"/>
  <c r="C6382" i="9"/>
  <c r="F6382" i="9" s="1"/>
  <c r="B6382" i="9"/>
  <c r="E6381" i="9"/>
  <c r="D6381" i="9"/>
  <c r="B6382" i="8"/>
  <c r="C6383" i="8"/>
  <c r="A6384" i="9" l="1"/>
  <c r="C6383" i="9"/>
  <c r="F6383" i="9" s="1"/>
  <c r="B6383" i="9"/>
  <c r="E6382" i="9"/>
  <c r="B6383" i="8"/>
  <c r="C6384" i="8"/>
  <c r="D6382" i="9"/>
  <c r="A6385" i="9" l="1"/>
  <c r="C6384" i="9"/>
  <c r="F6384" i="9" s="1"/>
  <c r="B6384" i="9"/>
  <c r="E6383" i="9"/>
  <c r="B6384" i="8"/>
  <c r="C6385" i="8"/>
  <c r="D6383" i="9"/>
  <c r="B6385" i="8" l="1"/>
  <c r="C6386" i="8"/>
  <c r="A6386" i="9"/>
  <c r="C6385" i="9"/>
  <c r="F6385" i="9" s="1"/>
  <c r="B6385" i="9"/>
  <c r="E6384" i="9"/>
  <c r="D6384" i="9"/>
  <c r="A6387" i="9" l="1"/>
  <c r="C6386" i="9"/>
  <c r="F6386" i="9" s="1"/>
  <c r="B6386" i="9"/>
  <c r="E6385" i="9"/>
  <c r="D6385" i="9"/>
  <c r="B6386" i="8"/>
  <c r="C6387" i="8"/>
  <c r="A6388" i="9" l="1"/>
  <c r="C6387" i="9"/>
  <c r="F6387" i="9" s="1"/>
  <c r="B6387" i="9"/>
  <c r="E6386" i="9"/>
  <c r="B6387" i="8"/>
  <c r="C6388" i="8"/>
  <c r="D6386" i="9"/>
  <c r="B6388" i="8" l="1"/>
  <c r="C6389" i="8"/>
  <c r="A6389" i="9"/>
  <c r="C6388" i="9"/>
  <c r="F6388" i="9" s="1"/>
  <c r="B6388" i="9"/>
  <c r="E6387" i="9"/>
  <c r="D6387" i="9"/>
  <c r="A6390" i="9" l="1"/>
  <c r="C6389" i="9"/>
  <c r="F6389" i="9" s="1"/>
  <c r="B6389" i="9"/>
  <c r="E6388" i="9"/>
  <c r="D6388" i="9"/>
  <c r="B6389" i="8"/>
  <c r="C6390" i="8"/>
  <c r="A6391" i="9" l="1"/>
  <c r="C6390" i="9"/>
  <c r="F6390" i="9" s="1"/>
  <c r="B6390" i="9"/>
  <c r="E6389" i="9"/>
  <c r="B6390" i="8"/>
  <c r="C6391" i="8"/>
  <c r="D6389" i="9"/>
  <c r="A6392" i="9" l="1"/>
  <c r="C6391" i="9"/>
  <c r="F6391" i="9" s="1"/>
  <c r="B6391" i="9"/>
  <c r="E6390" i="9"/>
  <c r="B6391" i="8"/>
  <c r="C6392" i="8"/>
  <c r="D6390" i="9"/>
  <c r="A6393" i="9" l="1"/>
  <c r="C6392" i="9"/>
  <c r="F6392" i="9" s="1"/>
  <c r="B6392" i="9"/>
  <c r="E6391" i="9"/>
  <c r="B6392" i="8"/>
  <c r="C6393" i="8"/>
  <c r="D6391" i="9"/>
  <c r="B6393" i="8" l="1"/>
  <c r="C6394" i="8"/>
  <c r="A6394" i="9"/>
  <c r="C6393" i="9"/>
  <c r="F6393" i="9" s="1"/>
  <c r="B6393" i="9"/>
  <c r="E6392" i="9"/>
  <c r="D6392" i="9"/>
  <c r="A6395" i="9" l="1"/>
  <c r="C6394" i="9"/>
  <c r="F6394" i="9" s="1"/>
  <c r="B6394" i="9"/>
  <c r="E6393" i="9"/>
  <c r="D6393" i="9"/>
  <c r="B6394" i="8"/>
  <c r="C6395" i="8"/>
  <c r="A6396" i="9" l="1"/>
  <c r="C6395" i="9"/>
  <c r="F6395" i="9" s="1"/>
  <c r="B6395" i="9"/>
  <c r="E6394" i="9"/>
  <c r="B6395" i="8"/>
  <c r="C6396" i="8"/>
  <c r="D6394" i="9"/>
  <c r="B6396" i="8" l="1"/>
  <c r="C6397" i="8"/>
  <c r="A6397" i="9"/>
  <c r="C6396" i="9"/>
  <c r="F6396" i="9" s="1"/>
  <c r="B6396" i="9"/>
  <c r="E6395" i="9"/>
  <c r="D6395" i="9"/>
  <c r="A6398" i="9" l="1"/>
  <c r="C6397" i="9"/>
  <c r="F6397" i="9" s="1"/>
  <c r="B6397" i="9"/>
  <c r="E6396" i="9"/>
  <c r="D6396" i="9"/>
  <c r="B6397" i="8"/>
  <c r="C6398" i="8"/>
  <c r="A6399" i="9" l="1"/>
  <c r="C6398" i="9"/>
  <c r="F6398" i="9" s="1"/>
  <c r="B6398" i="9"/>
  <c r="E6397" i="9"/>
  <c r="B6398" i="8"/>
  <c r="C6399" i="8"/>
  <c r="D6397" i="9"/>
  <c r="B6399" i="8" l="1"/>
  <c r="C6400" i="8"/>
  <c r="A6400" i="9"/>
  <c r="C6399" i="9"/>
  <c r="F6399" i="9" s="1"/>
  <c r="B6399" i="9"/>
  <c r="E6398" i="9"/>
  <c r="D6398" i="9"/>
  <c r="A6401" i="9" l="1"/>
  <c r="C6400" i="9"/>
  <c r="F6400" i="9" s="1"/>
  <c r="B6400" i="9"/>
  <c r="E6399" i="9"/>
  <c r="D6399" i="9"/>
  <c r="B6400" i="8"/>
  <c r="C6401" i="8"/>
  <c r="A6402" i="9" l="1"/>
  <c r="C6401" i="9"/>
  <c r="F6401" i="9" s="1"/>
  <c r="B6401" i="9"/>
  <c r="E6400" i="9"/>
  <c r="B6401" i="8"/>
  <c r="C6402" i="8"/>
  <c r="D6400" i="9"/>
  <c r="B6402" i="8" l="1"/>
  <c r="C6403" i="8"/>
  <c r="A6403" i="9"/>
  <c r="C6402" i="9"/>
  <c r="F6402" i="9" s="1"/>
  <c r="B6402" i="9"/>
  <c r="E6401" i="9"/>
  <c r="D6401" i="9"/>
  <c r="A6404" i="9" l="1"/>
  <c r="C6403" i="9"/>
  <c r="F6403" i="9" s="1"/>
  <c r="B6403" i="9"/>
  <c r="E6402" i="9"/>
  <c r="D6402" i="9"/>
  <c r="B6403" i="8"/>
  <c r="C6404" i="8"/>
  <c r="A6405" i="9" l="1"/>
  <c r="C6404" i="9"/>
  <c r="F6404" i="9" s="1"/>
  <c r="B6404" i="9"/>
  <c r="E6403" i="9"/>
  <c r="B6404" i="8"/>
  <c r="C6405" i="8"/>
  <c r="D6403" i="9"/>
  <c r="B6405" i="8" l="1"/>
  <c r="C6406" i="8"/>
  <c r="A6406" i="9"/>
  <c r="C6405" i="9"/>
  <c r="F6405" i="9" s="1"/>
  <c r="B6405" i="9"/>
  <c r="E6404" i="9"/>
  <c r="D6404" i="9"/>
  <c r="E6405" i="9" l="1"/>
  <c r="A6407" i="9"/>
  <c r="C6406" i="9"/>
  <c r="F6406" i="9" s="1"/>
  <c r="B6406" i="9"/>
  <c r="D6405" i="9"/>
  <c r="B6406" i="8"/>
  <c r="C6407" i="8"/>
  <c r="A6408" i="9" l="1"/>
  <c r="C6407" i="9"/>
  <c r="F6407" i="9" s="1"/>
  <c r="B6407" i="9"/>
  <c r="E6406" i="9"/>
  <c r="D6406" i="9"/>
  <c r="B6407" i="8"/>
  <c r="C6408" i="8"/>
  <c r="A6409" i="9" l="1"/>
  <c r="C6408" i="9"/>
  <c r="F6408" i="9" s="1"/>
  <c r="B6408" i="9"/>
  <c r="E6407" i="9"/>
  <c r="B6408" i="8"/>
  <c r="C6409" i="8"/>
  <c r="D6407" i="9"/>
  <c r="B6409" i="8" l="1"/>
  <c r="C6410" i="8"/>
  <c r="A6410" i="9"/>
  <c r="C6409" i="9"/>
  <c r="F6409" i="9" s="1"/>
  <c r="B6409" i="9"/>
  <c r="E6408" i="9"/>
  <c r="D6408" i="9"/>
  <c r="A6411" i="9" l="1"/>
  <c r="C6410" i="9"/>
  <c r="F6410" i="9" s="1"/>
  <c r="B6410" i="9"/>
  <c r="E6409" i="9"/>
  <c r="D6409" i="9"/>
  <c r="B6410" i="8"/>
  <c r="C6411" i="8"/>
  <c r="A6412" i="9" l="1"/>
  <c r="C6411" i="9"/>
  <c r="F6411" i="9" s="1"/>
  <c r="B6411" i="9"/>
  <c r="E6410" i="9"/>
  <c r="B6411" i="8"/>
  <c r="C6412" i="8"/>
  <c r="D6410" i="9"/>
  <c r="A6413" i="9" l="1"/>
  <c r="C6412" i="9"/>
  <c r="F6412" i="9" s="1"/>
  <c r="B6412" i="9"/>
  <c r="E6411" i="9"/>
  <c r="B6412" i="8"/>
  <c r="C6413" i="8"/>
  <c r="D6411" i="9"/>
  <c r="A6414" i="9" l="1"/>
  <c r="C6413" i="9"/>
  <c r="F6413" i="9" s="1"/>
  <c r="B6413" i="9"/>
  <c r="E6412" i="9"/>
  <c r="B6413" i="8"/>
  <c r="C6414" i="8"/>
  <c r="D6412" i="9"/>
  <c r="B6414" i="8" l="1"/>
  <c r="C6415" i="8"/>
  <c r="A6415" i="9"/>
  <c r="C6414" i="9"/>
  <c r="F6414" i="9" s="1"/>
  <c r="B6414" i="9"/>
  <c r="E6413" i="9"/>
  <c r="D6413" i="9"/>
  <c r="E6414" i="9" l="1"/>
  <c r="A6416" i="9"/>
  <c r="C6415" i="9"/>
  <c r="F6415" i="9" s="1"/>
  <c r="B6415" i="9"/>
  <c r="D6414" i="9"/>
  <c r="B6415" i="8"/>
  <c r="C6416" i="8"/>
  <c r="A6417" i="9" l="1"/>
  <c r="C6416" i="9"/>
  <c r="F6416" i="9" s="1"/>
  <c r="B6416" i="9"/>
  <c r="E6415" i="9"/>
  <c r="D6415" i="9"/>
  <c r="B6416" i="8"/>
  <c r="C6417" i="8"/>
  <c r="A6418" i="9" l="1"/>
  <c r="C6417" i="9"/>
  <c r="F6417" i="9" s="1"/>
  <c r="B6417" i="9"/>
  <c r="E6416" i="9"/>
  <c r="B6417" i="8"/>
  <c r="C6418" i="8"/>
  <c r="D6416" i="9"/>
  <c r="A6419" i="9" l="1"/>
  <c r="C6418" i="9"/>
  <c r="F6418" i="9" s="1"/>
  <c r="B6418" i="9"/>
  <c r="D6417" i="9"/>
  <c r="B6418" i="8"/>
  <c r="C6419" i="8"/>
  <c r="E6417" i="9"/>
  <c r="A6420" i="9" l="1"/>
  <c r="C6419" i="9"/>
  <c r="F6419" i="9" s="1"/>
  <c r="B6419" i="9"/>
  <c r="B6419" i="8"/>
  <c r="C6420" i="8"/>
  <c r="E6418" i="9"/>
  <c r="D6418" i="9"/>
  <c r="B6420" i="8" l="1"/>
  <c r="C6421" i="8"/>
  <c r="A6421" i="9"/>
  <c r="C6420" i="9"/>
  <c r="F6420" i="9" s="1"/>
  <c r="B6420" i="9"/>
  <c r="E6419" i="9"/>
  <c r="D6419" i="9"/>
  <c r="E6420" i="9" l="1"/>
  <c r="A6422" i="9"/>
  <c r="C6421" i="9"/>
  <c r="F6421" i="9" s="1"/>
  <c r="B6421" i="9"/>
  <c r="D6420" i="9"/>
  <c r="B6421" i="8"/>
  <c r="C6422" i="8"/>
  <c r="A6423" i="9" l="1"/>
  <c r="C6422" i="9"/>
  <c r="F6422" i="9" s="1"/>
  <c r="B6422" i="9"/>
  <c r="E6421" i="9"/>
  <c r="D6421" i="9"/>
  <c r="B6422" i="8"/>
  <c r="C6423" i="8"/>
  <c r="A6424" i="9" l="1"/>
  <c r="C6423" i="9"/>
  <c r="F6423" i="9" s="1"/>
  <c r="B6423" i="9"/>
  <c r="E6422" i="9"/>
  <c r="B6423" i="8"/>
  <c r="C6424" i="8"/>
  <c r="D6422" i="9"/>
  <c r="A6425" i="9" l="1"/>
  <c r="C6424" i="9"/>
  <c r="F6424" i="9" s="1"/>
  <c r="B6424" i="9"/>
  <c r="E6423" i="9"/>
  <c r="B6424" i="8"/>
  <c r="C6425" i="8"/>
  <c r="D6423" i="9"/>
  <c r="B6425" i="8" l="1"/>
  <c r="C6426" i="8"/>
  <c r="A6426" i="9"/>
  <c r="C6425" i="9"/>
  <c r="F6425" i="9" s="1"/>
  <c r="B6425" i="9"/>
  <c r="E6424" i="9"/>
  <c r="D6424" i="9"/>
  <c r="A6427" i="9" l="1"/>
  <c r="C6426" i="9"/>
  <c r="F6426" i="9" s="1"/>
  <c r="B6426" i="9"/>
  <c r="E6425" i="9"/>
  <c r="D6425" i="9"/>
  <c r="B6426" i="8"/>
  <c r="C6427" i="8"/>
  <c r="E6426" i="9" l="1"/>
  <c r="A6428" i="9"/>
  <c r="C6427" i="9"/>
  <c r="F6427" i="9" s="1"/>
  <c r="B6427" i="9"/>
  <c r="B6427" i="8"/>
  <c r="C6428" i="8"/>
  <c r="D6426" i="9"/>
  <c r="B6428" i="8" l="1"/>
  <c r="C6429" i="8"/>
  <c r="A6429" i="9"/>
  <c r="C6428" i="9"/>
  <c r="F6428" i="9" s="1"/>
  <c r="B6428" i="9"/>
  <c r="E6427" i="9"/>
  <c r="D6427" i="9"/>
  <c r="A6430" i="9" l="1"/>
  <c r="C6429" i="9"/>
  <c r="F6429" i="9" s="1"/>
  <c r="B6429" i="9"/>
  <c r="E6428" i="9"/>
  <c r="D6428" i="9"/>
  <c r="B6429" i="8"/>
  <c r="C6430" i="8"/>
  <c r="A6431" i="9" l="1"/>
  <c r="C6430" i="9"/>
  <c r="F6430" i="9" s="1"/>
  <c r="B6430" i="9"/>
  <c r="E6429" i="9"/>
  <c r="B6430" i="8"/>
  <c r="C6431" i="8"/>
  <c r="D6429" i="9"/>
  <c r="A6432" i="9" l="1"/>
  <c r="C6431" i="9"/>
  <c r="F6431" i="9" s="1"/>
  <c r="B6431" i="9"/>
  <c r="E6430" i="9"/>
  <c r="C6432" i="8"/>
  <c r="B6431" i="8"/>
  <c r="D6430" i="9"/>
  <c r="B6432" i="8" l="1"/>
  <c r="C6433" i="8"/>
  <c r="A6433" i="9"/>
  <c r="C6432" i="9"/>
  <c r="F6432" i="9" s="1"/>
  <c r="B6432" i="9"/>
  <c r="E6431" i="9"/>
  <c r="D6431" i="9"/>
  <c r="A6434" i="9" l="1"/>
  <c r="C6433" i="9"/>
  <c r="F6433" i="9" s="1"/>
  <c r="B6433" i="9"/>
  <c r="E6432" i="9"/>
  <c r="D6432" i="9"/>
  <c r="B6433" i="8"/>
  <c r="C6434" i="8"/>
  <c r="E6433" i="9" l="1"/>
  <c r="A6435" i="9"/>
  <c r="C6434" i="9"/>
  <c r="F6434" i="9" s="1"/>
  <c r="B6434" i="9"/>
  <c r="B6434" i="8"/>
  <c r="C6435" i="8"/>
  <c r="D6433" i="9"/>
  <c r="B6435" i="8" l="1"/>
  <c r="C6436" i="8"/>
  <c r="E6434" i="9"/>
  <c r="A6436" i="9"/>
  <c r="C6435" i="9"/>
  <c r="F6435" i="9" s="1"/>
  <c r="B6435" i="9"/>
  <c r="D6434" i="9"/>
  <c r="A6437" i="9" l="1"/>
  <c r="C6436" i="9"/>
  <c r="F6436" i="9" s="1"/>
  <c r="B6436" i="9"/>
  <c r="B6436" i="8"/>
  <c r="C6437" i="8"/>
  <c r="D6435" i="9"/>
  <c r="E6435" i="9"/>
  <c r="E6436" i="9" l="1"/>
  <c r="A6438" i="9"/>
  <c r="C6437" i="9"/>
  <c r="F6437" i="9" s="1"/>
  <c r="B6437" i="9"/>
  <c r="C6438" i="8"/>
  <c r="B6437" i="8"/>
  <c r="D6436" i="9"/>
  <c r="B6438" i="8" l="1"/>
  <c r="C6439" i="8"/>
  <c r="E6437" i="9"/>
  <c r="A6439" i="9"/>
  <c r="C6438" i="9"/>
  <c r="F6438" i="9" s="1"/>
  <c r="B6438" i="9"/>
  <c r="D6437" i="9"/>
  <c r="D6438" i="9" l="1"/>
  <c r="B6439" i="8"/>
  <c r="C6440" i="8"/>
  <c r="A6440" i="9"/>
  <c r="C6439" i="9"/>
  <c r="F6439" i="9" s="1"/>
  <c r="B6439" i="9"/>
  <c r="E6438" i="9"/>
  <c r="E6439" i="9" l="1"/>
  <c r="A6441" i="9"/>
  <c r="C6440" i="9"/>
  <c r="F6440" i="9" s="1"/>
  <c r="B6440" i="9"/>
  <c r="D6439" i="9"/>
  <c r="C6441" i="8"/>
  <c r="B6440" i="8"/>
  <c r="B6441" i="8" l="1"/>
  <c r="C6442" i="8"/>
  <c r="E6440" i="9"/>
  <c r="A6442" i="9"/>
  <c r="C6441" i="9"/>
  <c r="F6441" i="9" s="1"/>
  <c r="B6441" i="9"/>
  <c r="D6440" i="9"/>
  <c r="A6443" i="9" l="1"/>
  <c r="C6442" i="9"/>
  <c r="F6442" i="9" s="1"/>
  <c r="B6442" i="9"/>
  <c r="B6442" i="8"/>
  <c r="C6443" i="8"/>
  <c r="D6441" i="9"/>
  <c r="E6441" i="9"/>
  <c r="E6442" i="9" l="1"/>
  <c r="A6444" i="9"/>
  <c r="C6443" i="9"/>
  <c r="F6443" i="9" s="1"/>
  <c r="B6443" i="9"/>
  <c r="B6443" i="8"/>
  <c r="C6444" i="8"/>
  <c r="D6442" i="9"/>
  <c r="B6444" i="8" l="1"/>
  <c r="C6445" i="8"/>
  <c r="E6443" i="9"/>
  <c r="A6445" i="9"/>
  <c r="C6444" i="9"/>
  <c r="F6444" i="9" s="1"/>
  <c r="B6444" i="9"/>
  <c r="D6443" i="9"/>
  <c r="A6446" i="9" l="1"/>
  <c r="C6445" i="9"/>
  <c r="F6445" i="9" s="1"/>
  <c r="B6445" i="9"/>
  <c r="C6446" i="8"/>
  <c r="B6445" i="8"/>
  <c r="D6444" i="9"/>
  <c r="E6444" i="9"/>
  <c r="B6446" i="8" l="1"/>
  <c r="C6447" i="8"/>
  <c r="E6445" i="9"/>
  <c r="A6447" i="9"/>
  <c r="C6446" i="9"/>
  <c r="F6446" i="9" s="1"/>
  <c r="B6446" i="9"/>
  <c r="D6445" i="9"/>
  <c r="A6448" i="9" l="1"/>
  <c r="C6447" i="9"/>
  <c r="F6447" i="9" s="1"/>
  <c r="B6447" i="9"/>
  <c r="B6447" i="8"/>
  <c r="C6448" i="8"/>
  <c r="D6446" i="9"/>
  <c r="E6446" i="9"/>
  <c r="C6449" i="8" l="1"/>
  <c r="B6448" i="8"/>
  <c r="E6447" i="9"/>
  <c r="A6449" i="9"/>
  <c r="C6448" i="9"/>
  <c r="F6448" i="9" s="1"/>
  <c r="B6448" i="9"/>
  <c r="D6447" i="9"/>
  <c r="A6450" i="9" l="1"/>
  <c r="C6449" i="9"/>
  <c r="F6449" i="9" s="1"/>
  <c r="B6449" i="9"/>
  <c r="D6448" i="9"/>
  <c r="E6448" i="9"/>
  <c r="B6449" i="8"/>
  <c r="C6450" i="8"/>
  <c r="E6449" i="9" l="1"/>
  <c r="A6451" i="9"/>
  <c r="C6450" i="9"/>
  <c r="F6450" i="9" s="1"/>
  <c r="B6450" i="9"/>
  <c r="B6450" i="8"/>
  <c r="C6451" i="8"/>
  <c r="D6449" i="9"/>
  <c r="B6451" i="8" l="1"/>
  <c r="C6452" i="8"/>
  <c r="E6450" i="9"/>
  <c r="A6452" i="9"/>
  <c r="C6451" i="9"/>
  <c r="F6451" i="9" s="1"/>
  <c r="B6451" i="9"/>
  <c r="D6450" i="9"/>
  <c r="B6452" i="8" l="1"/>
  <c r="C6453" i="8"/>
  <c r="A6453" i="9"/>
  <c r="C6452" i="9"/>
  <c r="F6452" i="9" s="1"/>
  <c r="B6452" i="9"/>
  <c r="D6451" i="9"/>
  <c r="E6451" i="9"/>
  <c r="E6452" i="9" l="1"/>
  <c r="A6454" i="9"/>
  <c r="C6453" i="9"/>
  <c r="F6453" i="9" s="1"/>
  <c r="B6453" i="9"/>
  <c r="D6452" i="9"/>
  <c r="C6454" i="8"/>
  <c r="B6453" i="8"/>
  <c r="B6454" i="8" l="1"/>
  <c r="C6455" i="8"/>
  <c r="E6453" i="9"/>
  <c r="A6455" i="9"/>
  <c r="C6454" i="9"/>
  <c r="F6454" i="9" s="1"/>
  <c r="B6454" i="9"/>
  <c r="D6453" i="9"/>
  <c r="B6455" i="8" l="1"/>
  <c r="C6456" i="8"/>
  <c r="A6456" i="9"/>
  <c r="C6455" i="9"/>
  <c r="F6455" i="9" s="1"/>
  <c r="B6455" i="9"/>
  <c r="D6454" i="9"/>
  <c r="E6454" i="9"/>
  <c r="E6455" i="9" l="1"/>
  <c r="A6457" i="9"/>
  <c r="C6456" i="9"/>
  <c r="F6456" i="9" s="1"/>
  <c r="B6456" i="9"/>
  <c r="D6455" i="9"/>
  <c r="C6457" i="8"/>
  <c r="B6456" i="8"/>
  <c r="B6457" i="8" l="1"/>
  <c r="C6458" i="8"/>
  <c r="E6456" i="9"/>
  <c r="A6458" i="9"/>
  <c r="C6457" i="9"/>
  <c r="F6457" i="9" s="1"/>
  <c r="B6457" i="9"/>
  <c r="D6456" i="9"/>
  <c r="A6459" i="9" l="1"/>
  <c r="C6458" i="9"/>
  <c r="F6458" i="9" s="1"/>
  <c r="B6458" i="9"/>
  <c r="B6458" i="8"/>
  <c r="C6459" i="8"/>
  <c r="D6457" i="9"/>
  <c r="E6457" i="9"/>
  <c r="E6458" i="9" l="1"/>
  <c r="A6460" i="9"/>
  <c r="C6459" i="9"/>
  <c r="F6459" i="9" s="1"/>
  <c r="B6459" i="9"/>
  <c r="B6459" i="8"/>
  <c r="C6460" i="8"/>
  <c r="D6458" i="9"/>
  <c r="B6460" i="8" l="1"/>
  <c r="C6461" i="8"/>
  <c r="E6459" i="9"/>
  <c r="A6461" i="9"/>
  <c r="C6460" i="9"/>
  <c r="F6460" i="9" s="1"/>
  <c r="B6460" i="9"/>
  <c r="D6459" i="9"/>
  <c r="A6462" i="9" l="1"/>
  <c r="C6461" i="9"/>
  <c r="F6461" i="9" s="1"/>
  <c r="B6461" i="9"/>
  <c r="C6462" i="8"/>
  <c r="B6461" i="8"/>
  <c r="D6460" i="9"/>
  <c r="E6460" i="9"/>
  <c r="B6462" i="8" l="1"/>
  <c r="C6463" i="8"/>
  <c r="E6461" i="9"/>
  <c r="A6463" i="9"/>
  <c r="C6462" i="9"/>
  <c r="F6462" i="9" s="1"/>
  <c r="B6462" i="9"/>
  <c r="D6461" i="9"/>
  <c r="B6463" i="8" l="1"/>
  <c r="C6464" i="8"/>
  <c r="A6464" i="9"/>
  <c r="C6463" i="9"/>
  <c r="F6463" i="9" s="1"/>
  <c r="B6463" i="9"/>
  <c r="D6462" i="9"/>
  <c r="E6462" i="9"/>
  <c r="E6463" i="9" l="1"/>
  <c r="A6465" i="9"/>
  <c r="C6464" i="9"/>
  <c r="F6464" i="9" s="1"/>
  <c r="B6464" i="9"/>
  <c r="D6463" i="9"/>
  <c r="C6465" i="8"/>
  <c r="B6464" i="8"/>
  <c r="B6465" i="8" l="1"/>
  <c r="C6466" i="8"/>
  <c r="E6464" i="9"/>
  <c r="A6466" i="9"/>
  <c r="C6465" i="9"/>
  <c r="F6465" i="9" s="1"/>
  <c r="B6465" i="9"/>
  <c r="D6464" i="9"/>
  <c r="A6467" i="9" l="1"/>
  <c r="C6466" i="9"/>
  <c r="F6466" i="9" s="1"/>
  <c r="B6466" i="9"/>
  <c r="B6466" i="8"/>
  <c r="C6467" i="8"/>
  <c r="D6465" i="9"/>
  <c r="E6465" i="9"/>
  <c r="E6466" i="9" l="1"/>
  <c r="A6468" i="9"/>
  <c r="C6467" i="9"/>
  <c r="F6467" i="9" s="1"/>
  <c r="B6467" i="9"/>
  <c r="B6467" i="8"/>
  <c r="C6468" i="8"/>
  <c r="D6466" i="9"/>
  <c r="B6468" i="8" l="1"/>
  <c r="C6469" i="8"/>
  <c r="E6467" i="9"/>
  <c r="A6469" i="9"/>
  <c r="C6468" i="9"/>
  <c r="F6468" i="9" s="1"/>
  <c r="B6468" i="9"/>
  <c r="D6467" i="9"/>
  <c r="A6470" i="9" l="1"/>
  <c r="C6469" i="9"/>
  <c r="F6469" i="9" s="1"/>
  <c r="B6469" i="9"/>
  <c r="C6470" i="8"/>
  <c r="B6469" i="8"/>
  <c r="D6468" i="9"/>
  <c r="E6468" i="9"/>
  <c r="B6470" i="8" l="1"/>
  <c r="C6471" i="8"/>
  <c r="E6469" i="9"/>
  <c r="A6471" i="9"/>
  <c r="C6470" i="9"/>
  <c r="F6470" i="9" s="1"/>
  <c r="B6470" i="9"/>
  <c r="D6469" i="9"/>
  <c r="B6471" i="8" l="1"/>
  <c r="C6472" i="8"/>
  <c r="A6472" i="9"/>
  <c r="C6471" i="9"/>
  <c r="F6471" i="9" s="1"/>
  <c r="B6471" i="9"/>
  <c r="D6470" i="9"/>
  <c r="E6470" i="9"/>
  <c r="E6471" i="9" l="1"/>
  <c r="A6473" i="9"/>
  <c r="C6472" i="9"/>
  <c r="F6472" i="9" s="1"/>
  <c r="B6472" i="9"/>
  <c r="D6471" i="9"/>
  <c r="C6473" i="8"/>
  <c r="B6472" i="8"/>
  <c r="B6473" i="8" l="1"/>
  <c r="C6474" i="8"/>
  <c r="E6472" i="9"/>
  <c r="A6474" i="9"/>
  <c r="C6473" i="9"/>
  <c r="F6473" i="9" s="1"/>
  <c r="B6473" i="9"/>
  <c r="D6472" i="9"/>
  <c r="D6473" i="9" l="1"/>
  <c r="B6474" i="8"/>
  <c r="C6475" i="8"/>
  <c r="A6475" i="9"/>
  <c r="C6474" i="9"/>
  <c r="F6474" i="9" s="1"/>
  <c r="B6474" i="9"/>
  <c r="E6473" i="9"/>
  <c r="A6476" i="9" l="1"/>
  <c r="C6475" i="9"/>
  <c r="F6475" i="9" s="1"/>
  <c r="B6475" i="9"/>
  <c r="D6474" i="9"/>
  <c r="B6475" i="8"/>
  <c r="C6476" i="8"/>
  <c r="E6474" i="9"/>
  <c r="E6475" i="9" l="1"/>
  <c r="B6476" i="8"/>
  <c r="C6477" i="8"/>
  <c r="A6477" i="9"/>
  <c r="C6476" i="9"/>
  <c r="F6476" i="9" s="1"/>
  <c r="B6476" i="9"/>
  <c r="D6475" i="9"/>
  <c r="A6478" i="9" l="1"/>
  <c r="C6477" i="9"/>
  <c r="F6477" i="9" s="1"/>
  <c r="B6477" i="9"/>
  <c r="D6476" i="9"/>
  <c r="C6478" i="8"/>
  <c r="B6477" i="8"/>
  <c r="E6476" i="9"/>
  <c r="B6478" i="8" l="1"/>
  <c r="C6479" i="8"/>
  <c r="E6477" i="9"/>
  <c r="A6479" i="9"/>
  <c r="C6478" i="9"/>
  <c r="F6478" i="9" s="1"/>
  <c r="B6478" i="9"/>
  <c r="D6477" i="9"/>
  <c r="A6480" i="9" l="1"/>
  <c r="C6479" i="9"/>
  <c r="F6479" i="9" s="1"/>
  <c r="B6479" i="9"/>
  <c r="D6478" i="9"/>
  <c r="B6479" i="8"/>
  <c r="C6480" i="8"/>
  <c r="E6478" i="9"/>
  <c r="E6479" i="9" l="1"/>
  <c r="C6481" i="8"/>
  <c r="B6480" i="8"/>
  <c r="A6481" i="9"/>
  <c r="C6480" i="9"/>
  <c r="F6480" i="9" s="1"/>
  <c r="B6480" i="9"/>
  <c r="D6479" i="9"/>
  <c r="A6482" i="9" l="1"/>
  <c r="C6481" i="9"/>
  <c r="F6481" i="9" s="1"/>
  <c r="B6481" i="9"/>
  <c r="D6480" i="9"/>
  <c r="B6481" i="8"/>
  <c r="C6482" i="8"/>
  <c r="E6480" i="9"/>
  <c r="B6482" i="8" l="1"/>
  <c r="C6483" i="8"/>
  <c r="E6481" i="9"/>
  <c r="A6483" i="9"/>
  <c r="C6482" i="9"/>
  <c r="F6482" i="9" s="1"/>
  <c r="B6482" i="9"/>
  <c r="D6481" i="9"/>
  <c r="A6484" i="9" l="1"/>
  <c r="C6483" i="9"/>
  <c r="F6483" i="9" s="1"/>
  <c r="B6483" i="9"/>
  <c r="D6482" i="9"/>
  <c r="B6483" i="8"/>
  <c r="C6484" i="8"/>
  <c r="E6482" i="9"/>
  <c r="E6483" i="9" l="1"/>
  <c r="B6484" i="8"/>
  <c r="C6485" i="8"/>
  <c r="A6485" i="9"/>
  <c r="C6484" i="9"/>
  <c r="F6484" i="9" s="1"/>
  <c r="B6484" i="9"/>
  <c r="D6483" i="9"/>
  <c r="A6486" i="9" l="1"/>
  <c r="C6485" i="9"/>
  <c r="F6485" i="9" s="1"/>
  <c r="B6485" i="9"/>
  <c r="D6484" i="9"/>
  <c r="C6486" i="8"/>
  <c r="B6485" i="8"/>
  <c r="E6484" i="9"/>
  <c r="B6486" i="8" l="1"/>
  <c r="C6487" i="8"/>
  <c r="E6485" i="9"/>
  <c r="A6487" i="9"/>
  <c r="C6486" i="9"/>
  <c r="F6486" i="9" s="1"/>
  <c r="B6486" i="9"/>
  <c r="D6485" i="9"/>
  <c r="A6488" i="9" l="1"/>
  <c r="C6487" i="9"/>
  <c r="F6487" i="9" s="1"/>
  <c r="B6487" i="9"/>
  <c r="D6486" i="9"/>
  <c r="B6487" i="8"/>
  <c r="C6488" i="8"/>
  <c r="E6486" i="9"/>
  <c r="E6487" i="9" l="1"/>
  <c r="C6489" i="8"/>
  <c r="B6488" i="8"/>
  <c r="A6489" i="9"/>
  <c r="C6488" i="9"/>
  <c r="F6488" i="9" s="1"/>
  <c r="B6488" i="9"/>
  <c r="D6487" i="9"/>
  <c r="A6490" i="9" l="1"/>
  <c r="C6489" i="9"/>
  <c r="F6489" i="9" s="1"/>
  <c r="B6489" i="9"/>
  <c r="D6488" i="9"/>
  <c r="B6489" i="8"/>
  <c r="C6490" i="8"/>
  <c r="E6488" i="9"/>
  <c r="B6490" i="8" l="1"/>
  <c r="C6491" i="8"/>
  <c r="E6489" i="9"/>
  <c r="A6491" i="9"/>
  <c r="C6490" i="9"/>
  <c r="F6490" i="9" s="1"/>
  <c r="B6490" i="9"/>
  <c r="D6489" i="9"/>
  <c r="A6492" i="9" l="1"/>
  <c r="C6491" i="9"/>
  <c r="F6491" i="9" s="1"/>
  <c r="B6491" i="9"/>
  <c r="D6490" i="9"/>
  <c r="B6491" i="8"/>
  <c r="C6492" i="8"/>
  <c r="E6490" i="9"/>
  <c r="E6491" i="9" l="1"/>
  <c r="B6492" i="8"/>
  <c r="C6493" i="8"/>
  <c r="A6493" i="9"/>
  <c r="C6492" i="9"/>
  <c r="F6492" i="9" s="1"/>
  <c r="B6492" i="9"/>
  <c r="D6491" i="9"/>
  <c r="A6494" i="9" l="1"/>
  <c r="C6493" i="9"/>
  <c r="F6493" i="9" s="1"/>
  <c r="B6493" i="9"/>
  <c r="D6492" i="9"/>
  <c r="C6494" i="8"/>
  <c r="B6493" i="8"/>
  <c r="E6492" i="9"/>
  <c r="E6493" i="9" l="1"/>
  <c r="B6494" i="8"/>
  <c r="C6495" i="8"/>
  <c r="A6495" i="9"/>
  <c r="C6494" i="9"/>
  <c r="F6494" i="9" s="1"/>
  <c r="B6494" i="9"/>
  <c r="D6493" i="9"/>
  <c r="A6496" i="9" l="1"/>
  <c r="C6495" i="9"/>
  <c r="F6495" i="9" s="1"/>
  <c r="B6495" i="9"/>
  <c r="D6494" i="9"/>
  <c r="B6495" i="8"/>
  <c r="C6496" i="8"/>
  <c r="E6494" i="9"/>
  <c r="E6495" i="9" l="1"/>
  <c r="C6497" i="8"/>
  <c r="B6496" i="8"/>
  <c r="A6497" i="9"/>
  <c r="C6496" i="9"/>
  <c r="F6496" i="9" s="1"/>
  <c r="B6496" i="9"/>
  <c r="D6495" i="9"/>
  <c r="A6498" i="9" l="1"/>
  <c r="C6497" i="9"/>
  <c r="F6497" i="9" s="1"/>
  <c r="B6497" i="9"/>
  <c r="B6497" i="8"/>
  <c r="C6498" i="8"/>
  <c r="D6496" i="9"/>
  <c r="E6496" i="9"/>
  <c r="B6498" i="8" l="1"/>
  <c r="C6499" i="8"/>
  <c r="D6497" i="9"/>
  <c r="A6499" i="9"/>
  <c r="C6498" i="9"/>
  <c r="F6498" i="9" s="1"/>
  <c r="B6498" i="9"/>
  <c r="E6497" i="9"/>
  <c r="A6500" i="9" l="1"/>
  <c r="C6499" i="9"/>
  <c r="F6499" i="9" s="1"/>
  <c r="B6499" i="9"/>
  <c r="D6498" i="9"/>
  <c r="B6499" i="8"/>
  <c r="C6500" i="8"/>
  <c r="E6498" i="9"/>
  <c r="E6499" i="9" l="1"/>
  <c r="B6500" i="8"/>
  <c r="C6501" i="8"/>
  <c r="A6501" i="9"/>
  <c r="C6500" i="9"/>
  <c r="F6500" i="9" s="1"/>
  <c r="B6500" i="9"/>
  <c r="D6499" i="9"/>
  <c r="A6502" i="9" l="1"/>
  <c r="C6501" i="9"/>
  <c r="F6501" i="9" s="1"/>
  <c r="B6501" i="9"/>
  <c r="D6500" i="9"/>
  <c r="C6502" i="8"/>
  <c r="B6501" i="8"/>
  <c r="E6500" i="9"/>
  <c r="B6502" i="8" l="1"/>
  <c r="C6503" i="8"/>
  <c r="E6501" i="9"/>
  <c r="A6503" i="9"/>
  <c r="C6502" i="9"/>
  <c r="F6502" i="9" s="1"/>
  <c r="B6502" i="9"/>
  <c r="D6501" i="9"/>
  <c r="D6502" i="9" l="1"/>
  <c r="B6503" i="8"/>
  <c r="C6504" i="8"/>
  <c r="A6504" i="9"/>
  <c r="C6503" i="9"/>
  <c r="F6503" i="9" s="1"/>
  <c r="B6503" i="9"/>
  <c r="E6502" i="9"/>
  <c r="A6505" i="9" l="1"/>
  <c r="C6504" i="9"/>
  <c r="F6504" i="9" s="1"/>
  <c r="B6504" i="9"/>
  <c r="D6503" i="9"/>
  <c r="C6505" i="8"/>
  <c r="B6504" i="8"/>
  <c r="E6503" i="9"/>
  <c r="E6504" i="9" l="1"/>
  <c r="B6505" i="8"/>
  <c r="C6506" i="8"/>
  <c r="A6506" i="9"/>
  <c r="C6505" i="9"/>
  <c r="F6505" i="9" s="1"/>
  <c r="B6505" i="9"/>
  <c r="D6504" i="9"/>
  <c r="A6507" i="9" l="1"/>
  <c r="C6506" i="9"/>
  <c r="F6506" i="9" s="1"/>
  <c r="B6506" i="9"/>
  <c r="D6505" i="9"/>
  <c r="B6506" i="8"/>
  <c r="C6507" i="8"/>
  <c r="E6505" i="9"/>
  <c r="E6506" i="9" l="1"/>
  <c r="B6507" i="8"/>
  <c r="C6508" i="8"/>
  <c r="A6508" i="9"/>
  <c r="C6507" i="9"/>
  <c r="F6507" i="9" s="1"/>
  <c r="B6507" i="9"/>
  <c r="D6506" i="9"/>
  <c r="A6509" i="9" l="1"/>
  <c r="C6508" i="9"/>
  <c r="F6508" i="9" s="1"/>
  <c r="B6508" i="9"/>
  <c r="D6507" i="9"/>
  <c r="B6508" i="8"/>
  <c r="C6509" i="8"/>
  <c r="E6507" i="9"/>
  <c r="E6508" i="9" l="1"/>
  <c r="C6510" i="8"/>
  <c r="B6509" i="8"/>
  <c r="A6510" i="9"/>
  <c r="C6509" i="9"/>
  <c r="F6509" i="9" s="1"/>
  <c r="B6509" i="9"/>
  <c r="D6508" i="9"/>
  <c r="E6509" i="9" l="1"/>
  <c r="A6511" i="9"/>
  <c r="C6510" i="9"/>
  <c r="F6510" i="9" s="1"/>
  <c r="B6510" i="9"/>
  <c r="D6509" i="9"/>
  <c r="B6510" i="8"/>
  <c r="C6511" i="8"/>
  <c r="E6510" i="9" l="1"/>
  <c r="A6512" i="9"/>
  <c r="C6511" i="9"/>
  <c r="F6511" i="9" s="1"/>
  <c r="B6511" i="9"/>
  <c r="D6510" i="9"/>
  <c r="B6511" i="8"/>
  <c r="C6512" i="8"/>
  <c r="E6511" i="9" l="1"/>
  <c r="A6513" i="9"/>
  <c r="C6512" i="9"/>
  <c r="F6512" i="9" s="1"/>
  <c r="B6512" i="9"/>
  <c r="D6511" i="9"/>
  <c r="C6513" i="8"/>
  <c r="B6512" i="8"/>
  <c r="B6513" i="8" l="1"/>
  <c r="C6514" i="8"/>
  <c r="E6512" i="9"/>
  <c r="A6514" i="9"/>
  <c r="C6513" i="9"/>
  <c r="F6513" i="9" s="1"/>
  <c r="B6513" i="9"/>
  <c r="D6512" i="9"/>
  <c r="A6515" i="9" l="1"/>
  <c r="C6514" i="9"/>
  <c r="F6514" i="9" s="1"/>
  <c r="B6514" i="9"/>
  <c r="B6514" i="8"/>
  <c r="C6515" i="8"/>
  <c r="D6513" i="9"/>
  <c r="E6513" i="9"/>
  <c r="E6514" i="9" l="1"/>
  <c r="A6516" i="9"/>
  <c r="C6515" i="9"/>
  <c r="F6515" i="9" s="1"/>
  <c r="B6515" i="9"/>
  <c r="B6515" i="8"/>
  <c r="C6516" i="8"/>
  <c r="D6514" i="9"/>
  <c r="B6516" i="8" l="1"/>
  <c r="C6517" i="8"/>
  <c r="E6515" i="9"/>
  <c r="A6517" i="9"/>
  <c r="C6516" i="9"/>
  <c r="F6516" i="9" s="1"/>
  <c r="B6516" i="9"/>
  <c r="D6515" i="9"/>
  <c r="A6518" i="9" l="1"/>
  <c r="C6517" i="9"/>
  <c r="F6517" i="9" s="1"/>
  <c r="B6517" i="9"/>
  <c r="D6516" i="9"/>
  <c r="C6518" i="8"/>
  <c r="B6517" i="8"/>
  <c r="E6516" i="9"/>
  <c r="B6518" i="8" l="1"/>
  <c r="C6519" i="8"/>
  <c r="E6517" i="9"/>
  <c r="A6519" i="9"/>
  <c r="C6518" i="9"/>
  <c r="F6518" i="9" s="1"/>
  <c r="B6518" i="9"/>
  <c r="D6517" i="9"/>
  <c r="A6520" i="9" l="1"/>
  <c r="C6519" i="9"/>
  <c r="F6519" i="9" s="1"/>
  <c r="B6519" i="9"/>
  <c r="B6519" i="8"/>
  <c r="C6520" i="8"/>
  <c r="D6518" i="9"/>
  <c r="E6518" i="9"/>
  <c r="E6519" i="9" l="1"/>
  <c r="A6521" i="9"/>
  <c r="C6520" i="9"/>
  <c r="F6520" i="9" s="1"/>
  <c r="B6520" i="9"/>
  <c r="C6521" i="8"/>
  <c r="B6520" i="8"/>
  <c r="D6519" i="9"/>
  <c r="B6521" i="8" l="1"/>
  <c r="C6522" i="8"/>
  <c r="E6520" i="9"/>
  <c r="A6522" i="9"/>
  <c r="C6521" i="9"/>
  <c r="F6521" i="9" s="1"/>
  <c r="B6521" i="9"/>
  <c r="D6520" i="9"/>
  <c r="D6521" i="9" l="1"/>
  <c r="B6522" i="8"/>
  <c r="C6523" i="8"/>
  <c r="A6523" i="9"/>
  <c r="C6522" i="9"/>
  <c r="F6522" i="9" s="1"/>
  <c r="B6522" i="9"/>
  <c r="E6521" i="9"/>
  <c r="A6524" i="9" l="1"/>
  <c r="C6523" i="9"/>
  <c r="F6523" i="9" s="1"/>
  <c r="B6523" i="9"/>
  <c r="D6522" i="9"/>
  <c r="B6523" i="8"/>
  <c r="C6524" i="8"/>
  <c r="E6522" i="9"/>
  <c r="B6524" i="8" l="1"/>
  <c r="C6525" i="8"/>
  <c r="E6523" i="9"/>
  <c r="A6525" i="9"/>
  <c r="C6524" i="9"/>
  <c r="F6524" i="9" s="1"/>
  <c r="B6524" i="9"/>
  <c r="D6523" i="9"/>
  <c r="A6526" i="9" l="1"/>
  <c r="C6525" i="9"/>
  <c r="F6525" i="9" s="1"/>
  <c r="B6525" i="9"/>
  <c r="D6524" i="9"/>
  <c r="C6526" i="8"/>
  <c r="B6525" i="8"/>
  <c r="E6524" i="9"/>
  <c r="E6525" i="9" l="1"/>
  <c r="B6526" i="8"/>
  <c r="C6527" i="8"/>
  <c r="A6527" i="9"/>
  <c r="C6526" i="9"/>
  <c r="F6526" i="9" s="1"/>
  <c r="B6526" i="9"/>
  <c r="D6525" i="9"/>
  <c r="A6528" i="9" l="1"/>
  <c r="C6527" i="9"/>
  <c r="F6527" i="9" s="1"/>
  <c r="B6527" i="9"/>
  <c r="D6526" i="9"/>
  <c r="B6527" i="8"/>
  <c r="C6528" i="8"/>
  <c r="E6526" i="9"/>
  <c r="E6527" i="9" l="1"/>
  <c r="C6529" i="8"/>
  <c r="B6528" i="8"/>
  <c r="A6529" i="9"/>
  <c r="C6528" i="9"/>
  <c r="F6528" i="9" s="1"/>
  <c r="B6528" i="9"/>
  <c r="D6527" i="9"/>
  <c r="D6528" i="9" l="1"/>
  <c r="B6529" i="8"/>
  <c r="C6530" i="8"/>
  <c r="A6530" i="9"/>
  <c r="C6529" i="9"/>
  <c r="F6529" i="9" s="1"/>
  <c r="B6529" i="9"/>
  <c r="E6528" i="9"/>
  <c r="E6529" i="9" l="1"/>
  <c r="A6531" i="9"/>
  <c r="C6530" i="9"/>
  <c r="F6530" i="9" s="1"/>
  <c r="B6530" i="9"/>
  <c r="D6529" i="9"/>
  <c r="B6530" i="8"/>
  <c r="C6531" i="8"/>
  <c r="E6530" i="9" l="1"/>
  <c r="A6532" i="9"/>
  <c r="C6531" i="9"/>
  <c r="F6531" i="9" s="1"/>
  <c r="B6531" i="9"/>
  <c r="D6530" i="9"/>
  <c r="B6531" i="8"/>
  <c r="C6532" i="8"/>
  <c r="A6533" i="9" l="1"/>
  <c r="C6532" i="9"/>
  <c r="F6532" i="9" s="1"/>
  <c r="B6532" i="9"/>
  <c r="D6531" i="9"/>
  <c r="E6531" i="9"/>
  <c r="B6532" i="8"/>
  <c r="C6533" i="8"/>
  <c r="E6532" i="9" l="1"/>
  <c r="A6534" i="9"/>
  <c r="C6533" i="9"/>
  <c r="F6533" i="9" s="1"/>
  <c r="B6533" i="9"/>
  <c r="C6534" i="8"/>
  <c r="B6533" i="8"/>
  <c r="D6532" i="9"/>
  <c r="B6534" i="8" l="1"/>
  <c r="C6535" i="8"/>
  <c r="E6533" i="9"/>
  <c r="A6535" i="9"/>
  <c r="C6534" i="9"/>
  <c r="F6534" i="9" s="1"/>
  <c r="B6534" i="9"/>
  <c r="D6533" i="9"/>
  <c r="A6536" i="9" l="1"/>
  <c r="C6535" i="9"/>
  <c r="F6535" i="9" s="1"/>
  <c r="B6535" i="9"/>
  <c r="D6534" i="9"/>
  <c r="B6535" i="8"/>
  <c r="C6536" i="8"/>
  <c r="E6534" i="9"/>
  <c r="C6537" i="8" l="1"/>
  <c r="B6536" i="8"/>
  <c r="E6535" i="9"/>
  <c r="A6537" i="9"/>
  <c r="C6536" i="9"/>
  <c r="F6536" i="9" s="1"/>
  <c r="B6536" i="9"/>
  <c r="D6535" i="9"/>
  <c r="A6538" i="9" l="1"/>
  <c r="C6537" i="9"/>
  <c r="F6537" i="9" s="1"/>
  <c r="B6537" i="9"/>
  <c r="D6536" i="9"/>
  <c r="E6536" i="9"/>
  <c r="B6537" i="8"/>
  <c r="C6538" i="8"/>
  <c r="E6537" i="9" l="1"/>
  <c r="A6539" i="9"/>
  <c r="C6538" i="9"/>
  <c r="F6538" i="9" s="1"/>
  <c r="B6538" i="9"/>
  <c r="B6538" i="8"/>
  <c r="C6539" i="8"/>
  <c r="D6537" i="9"/>
  <c r="B6539" i="8" l="1"/>
  <c r="C6540" i="8"/>
  <c r="E6538" i="9"/>
  <c r="A6540" i="9"/>
  <c r="C6539" i="9"/>
  <c r="F6539" i="9" s="1"/>
  <c r="B6539" i="9"/>
  <c r="D6538" i="9"/>
  <c r="D6539" i="9" l="1"/>
  <c r="B6540" i="8"/>
  <c r="C6541" i="8"/>
  <c r="A6541" i="9"/>
  <c r="C6540" i="9"/>
  <c r="F6540" i="9" s="1"/>
  <c r="B6540" i="9"/>
  <c r="E6539" i="9"/>
  <c r="A6542" i="9" l="1"/>
  <c r="C6541" i="9"/>
  <c r="F6541" i="9" s="1"/>
  <c r="B6541" i="9"/>
  <c r="D6540" i="9"/>
  <c r="C6542" i="8"/>
  <c r="B6541" i="8"/>
  <c r="E6540" i="9"/>
  <c r="B6542" i="8" l="1"/>
  <c r="C6543" i="8"/>
  <c r="E6541" i="9"/>
  <c r="A6543" i="9"/>
  <c r="C6542" i="9"/>
  <c r="F6542" i="9" s="1"/>
  <c r="B6542" i="9"/>
  <c r="D6541" i="9"/>
  <c r="D6542" i="9" l="1"/>
  <c r="B6543" i="8"/>
  <c r="C6544" i="8"/>
  <c r="A6544" i="9"/>
  <c r="C6543" i="9"/>
  <c r="F6543" i="9" s="1"/>
  <c r="B6543" i="9"/>
  <c r="E6542" i="9"/>
  <c r="A6545" i="9" l="1"/>
  <c r="C6544" i="9"/>
  <c r="F6544" i="9" s="1"/>
  <c r="B6544" i="9"/>
  <c r="D6543" i="9"/>
  <c r="C6545" i="8"/>
  <c r="B6544" i="8"/>
  <c r="E6543" i="9"/>
  <c r="B6545" i="8" l="1"/>
  <c r="C6546" i="8"/>
  <c r="E6544" i="9"/>
  <c r="A6546" i="9"/>
  <c r="C6545" i="9"/>
  <c r="F6545" i="9" s="1"/>
  <c r="B6545" i="9"/>
  <c r="D6544" i="9"/>
  <c r="A6547" i="9" l="1"/>
  <c r="C6546" i="9"/>
  <c r="F6546" i="9" s="1"/>
  <c r="B6546" i="9"/>
  <c r="E6545" i="9"/>
  <c r="B6546" i="8"/>
  <c r="C6547" i="8"/>
  <c r="D6545" i="9"/>
  <c r="B6547" i="8" l="1"/>
  <c r="C6548" i="8"/>
  <c r="E6546" i="9"/>
  <c r="A6548" i="9"/>
  <c r="C6547" i="9"/>
  <c r="F6547" i="9" s="1"/>
  <c r="B6547" i="9"/>
  <c r="D6546" i="9"/>
  <c r="D6547" i="9" l="1"/>
  <c r="B6548" i="8"/>
  <c r="C6549" i="8"/>
  <c r="A6549" i="9"/>
  <c r="C6548" i="9"/>
  <c r="F6548" i="9" s="1"/>
  <c r="B6548" i="9"/>
  <c r="E6547" i="9"/>
  <c r="A6550" i="9" l="1"/>
  <c r="C6549" i="9"/>
  <c r="F6549" i="9" s="1"/>
  <c r="B6549" i="9"/>
  <c r="D6548" i="9"/>
  <c r="C6550" i="8"/>
  <c r="B6549" i="8"/>
  <c r="E6548" i="9"/>
  <c r="B6550" i="8" l="1"/>
  <c r="C6551" i="8"/>
  <c r="E6549" i="9"/>
  <c r="A6551" i="9"/>
  <c r="C6550" i="9"/>
  <c r="F6550" i="9" s="1"/>
  <c r="B6550" i="9"/>
  <c r="D6549" i="9"/>
  <c r="A6552" i="9" l="1"/>
  <c r="C6551" i="9"/>
  <c r="F6551" i="9" s="1"/>
  <c r="B6551" i="9"/>
  <c r="D6550" i="9"/>
  <c r="B6551" i="8"/>
  <c r="C6552" i="8"/>
  <c r="E6550" i="9"/>
  <c r="E6551" i="9" l="1"/>
  <c r="C6553" i="8"/>
  <c r="B6552" i="8"/>
  <c r="A6553" i="9"/>
  <c r="C6552" i="9"/>
  <c r="F6552" i="9" s="1"/>
  <c r="B6552" i="9"/>
  <c r="D6551" i="9"/>
  <c r="D6552" i="9" l="1"/>
  <c r="B6553" i="8"/>
  <c r="C6554" i="8"/>
  <c r="A6554" i="9"/>
  <c r="C6553" i="9"/>
  <c r="F6553" i="9" s="1"/>
  <c r="B6553" i="9"/>
  <c r="E6552" i="9"/>
  <c r="E6553" i="9" l="1"/>
  <c r="A6555" i="9"/>
  <c r="C6554" i="9"/>
  <c r="F6554" i="9" s="1"/>
  <c r="B6554" i="9"/>
  <c r="D6553" i="9"/>
  <c r="B6554" i="8"/>
  <c r="C6555" i="8"/>
  <c r="E6554" i="9" l="1"/>
  <c r="A6556" i="9"/>
  <c r="C6555" i="9"/>
  <c r="F6555" i="9" s="1"/>
  <c r="B6555" i="9"/>
  <c r="D6554" i="9"/>
  <c r="B6555" i="8"/>
  <c r="C6556" i="8"/>
  <c r="A6557" i="9" l="1"/>
  <c r="C6556" i="9"/>
  <c r="F6556" i="9" s="1"/>
  <c r="B6556" i="9"/>
  <c r="D6555" i="9"/>
  <c r="E6555" i="9"/>
  <c r="B6556" i="8"/>
  <c r="C6557" i="8"/>
  <c r="E6556" i="9" l="1"/>
  <c r="A6558" i="9"/>
  <c r="C6557" i="9"/>
  <c r="F6557" i="9" s="1"/>
  <c r="B6557" i="9"/>
  <c r="C6558" i="8"/>
  <c r="B6557" i="8"/>
  <c r="D6556" i="9"/>
  <c r="B6558" i="8" l="1"/>
  <c r="C6559" i="8"/>
  <c r="E6557" i="9"/>
  <c r="A6559" i="9"/>
  <c r="C6558" i="9"/>
  <c r="F6558" i="9" s="1"/>
  <c r="B6558" i="9"/>
  <c r="D6557" i="9"/>
  <c r="D6558" i="9" l="1"/>
  <c r="B6559" i="8"/>
  <c r="C6560" i="8"/>
  <c r="A6560" i="9"/>
  <c r="C6559" i="9"/>
  <c r="F6559" i="9" s="1"/>
  <c r="B6559" i="9"/>
  <c r="E6558" i="9"/>
  <c r="E6559" i="9" l="1"/>
  <c r="A6561" i="9"/>
  <c r="C6560" i="9"/>
  <c r="F6560" i="9" s="1"/>
  <c r="B6560" i="9"/>
  <c r="D6559" i="9"/>
  <c r="C6561" i="8"/>
  <c r="B6560" i="8"/>
  <c r="B6561" i="8" l="1"/>
  <c r="C6562" i="8"/>
  <c r="E6560" i="9"/>
  <c r="A6562" i="9"/>
  <c r="C6561" i="9"/>
  <c r="F6561" i="9" s="1"/>
  <c r="B6561" i="9"/>
  <c r="D6560" i="9"/>
  <c r="D6561" i="9" l="1"/>
  <c r="B6562" i="8"/>
  <c r="C6563" i="8"/>
  <c r="A6563" i="9"/>
  <c r="C6562" i="9"/>
  <c r="F6562" i="9" s="1"/>
  <c r="B6562" i="9"/>
  <c r="E6561" i="9"/>
  <c r="A6564" i="9" l="1"/>
  <c r="C6563" i="9"/>
  <c r="F6563" i="9" s="1"/>
  <c r="B6563" i="9"/>
  <c r="D6562" i="9"/>
  <c r="B6563" i="8"/>
  <c r="C6564" i="8"/>
  <c r="E6562" i="9"/>
  <c r="B6564" i="8" l="1"/>
  <c r="C6565" i="8"/>
  <c r="E6563" i="9"/>
  <c r="A6565" i="9"/>
  <c r="C6564" i="9"/>
  <c r="F6564" i="9" s="1"/>
  <c r="B6564" i="9"/>
  <c r="D6563" i="9"/>
  <c r="A6566" i="9" l="1"/>
  <c r="C6565" i="9"/>
  <c r="F6565" i="9" s="1"/>
  <c r="B6565" i="9"/>
  <c r="D6564" i="9"/>
  <c r="C6566" i="8"/>
  <c r="B6565" i="8"/>
  <c r="E6564" i="9"/>
  <c r="B6566" i="8" l="1"/>
  <c r="C6567" i="8"/>
  <c r="E6565" i="9"/>
  <c r="A6567" i="9"/>
  <c r="C6566" i="9"/>
  <c r="F6566" i="9" s="1"/>
  <c r="B6566" i="9"/>
  <c r="D6565" i="9"/>
  <c r="A6568" i="9" l="1"/>
  <c r="C6567" i="9"/>
  <c r="F6567" i="9" s="1"/>
  <c r="B6567" i="9"/>
  <c r="D6566" i="9"/>
  <c r="B6567" i="8"/>
  <c r="C6568" i="8"/>
  <c r="E6566" i="9"/>
  <c r="E6567" i="9" l="1"/>
  <c r="C6569" i="8"/>
  <c r="B6568" i="8"/>
  <c r="A6569" i="9"/>
  <c r="C6568" i="9"/>
  <c r="F6568" i="9" s="1"/>
  <c r="B6568" i="9"/>
  <c r="D6567" i="9"/>
  <c r="A6570" i="9" l="1"/>
  <c r="C6569" i="9"/>
  <c r="F6569" i="9" s="1"/>
  <c r="B6569" i="9"/>
  <c r="D6568" i="9"/>
  <c r="B6569" i="8"/>
  <c r="C6570" i="8"/>
  <c r="E6568" i="9"/>
  <c r="E6569" i="9" l="1"/>
  <c r="B6570" i="8"/>
  <c r="C6571" i="8"/>
  <c r="A6571" i="9"/>
  <c r="C6570" i="9"/>
  <c r="F6570" i="9" s="1"/>
  <c r="B6570" i="9"/>
  <c r="D6569" i="9"/>
  <c r="A6572" i="9" l="1"/>
  <c r="C6571" i="9"/>
  <c r="F6571" i="9" s="1"/>
  <c r="B6571" i="9"/>
  <c r="D6570" i="9"/>
  <c r="B6571" i="8"/>
  <c r="C6572" i="8"/>
  <c r="E6570" i="9"/>
  <c r="E6571" i="9" l="1"/>
  <c r="B6572" i="8"/>
  <c r="C6573" i="8"/>
  <c r="A6573" i="9"/>
  <c r="C6572" i="9"/>
  <c r="F6572" i="9" s="1"/>
  <c r="B6572" i="9"/>
  <c r="D6571" i="9"/>
  <c r="A6574" i="9" l="1"/>
  <c r="C6573" i="9"/>
  <c r="F6573" i="9" s="1"/>
  <c r="B6573" i="9"/>
  <c r="D6572" i="9"/>
  <c r="C6574" i="8"/>
  <c r="B6573" i="8"/>
  <c r="E6572" i="9"/>
  <c r="B6574" i="8" l="1"/>
  <c r="C6575" i="8"/>
  <c r="E6573" i="9"/>
  <c r="A6575" i="9"/>
  <c r="C6574" i="9"/>
  <c r="F6574" i="9" s="1"/>
  <c r="B6574" i="9"/>
  <c r="D6573" i="9"/>
  <c r="A6576" i="9" l="1"/>
  <c r="C6575" i="9"/>
  <c r="F6575" i="9" s="1"/>
  <c r="B6575" i="9"/>
  <c r="D6574" i="9"/>
  <c r="B6575" i="8"/>
  <c r="C6576" i="8"/>
  <c r="E6574" i="9"/>
  <c r="E6575" i="9" l="1"/>
  <c r="C6577" i="8"/>
  <c r="B6576" i="8"/>
  <c r="A6577" i="9"/>
  <c r="C6576" i="9"/>
  <c r="F6576" i="9" s="1"/>
  <c r="B6576" i="9"/>
  <c r="D6575" i="9"/>
  <c r="A6578" i="9" l="1"/>
  <c r="C6577" i="9"/>
  <c r="F6577" i="9" s="1"/>
  <c r="B6577" i="9"/>
  <c r="D6576" i="9"/>
  <c r="B6577" i="8"/>
  <c r="C6578" i="8"/>
  <c r="E6576" i="9"/>
  <c r="C6579" i="8" l="1"/>
  <c r="B6578" i="8"/>
  <c r="E6577" i="9"/>
  <c r="A6579" i="9"/>
  <c r="C6578" i="9"/>
  <c r="F6578" i="9" s="1"/>
  <c r="B6578" i="9"/>
  <c r="D6577" i="9"/>
  <c r="D6578" i="9" l="1"/>
  <c r="A6580" i="9"/>
  <c r="C6579" i="9"/>
  <c r="F6579" i="9" s="1"/>
  <c r="B6579" i="9"/>
  <c r="E6578" i="9"/>
  <c r="B6579" i="8"/>
  <c r="C6580" i="8"/>
  <c r="C6581" i="8" l="1"/>
  <c r="B6580" i="8"/>
  <c r="E6579" i="9"/>
  <c r="D6579" i="9"/>
  <c r="A6581" i="9"/>
  <c r="C6580" i="9"/>
  <c r="F6580" i="9" s="1"/>
  <c r="B6580" i="9"/>
  <c r="A6582" i="9" l="1"/>
  <c r="C6581" i="9"/>
  <c r="F6581" i="9" s="1"/>
  <c r="B6581" i="9"/>
  <c r="E6580" i="9"/>
  <c r="D6580" i="9"/>
  <c r="B6581" i="8"/>
  <c r="C6582" i="8"/>
  <c r="E6581" i="9" l="1"/>
  <c r="D6581" i="9"/>
  <c r="C6583" i="8"/>
  <c r="B6582" i="8"/>
  <c r="A6583" i="9"/>
  <c r="C6582" i="9"/>
  <c r="F6582" i="9" s="1"/>
  <c r="B6582" i="9"/>
  <c r="A6584" i="9" l="1"/>
  <c r="C6583" i="9"/>
  <c r="F6583" i="9" s="1"/>
  <c r="B6583" i="9"/>
  <c r="B6583" i="8"/>
  <c r="C6584" i="8"/>
  <c r="E6582" i="9"/>
  <c r="D6582" i="9"/>
  <c r="C6585" i="8" l="1"/>
  <c r="B6584" i="8"/>
  <c r="E6583" i="9"/>
  <c r="D6583" i="9"/>
  <c r="A6585" i="9"/>
  <c r="C6584" i="9"/>
  <c r="F6584" i="9" s="1"/>
  <c r="B6584" i="9"/>
  <c r="A6586" i="9" l="1"/>
  <c r="B6585" i="9"/>
  <c r="C6585" i="9"/>
  <c r="F6585" i="9" s="1"/>
  <c r="E6584" i="9"/>
  <c r="D6584" i="9"/>
  <c r="B6585" i="8"/>
  <c r="C6586" i="8"/>
  <c r="E6585" i="9" l="1"/>
  <c r="D6585" i="9"/>
  <c r="C6587" i="8"/>
  <c r="B6586" i="8"/>
  <c r="A6587" i="9"/>
  <c r="B6586" i="9"/>
  <c r="C6586" i="9"/>
  <c r="F6586" i="9" s="1"/>
  <c r="D6586" i="9" l="1"/>
  <c r="A6588" i="9"/>
  <c r="B6587" i="9"/>
  <c r="C6587" i="9"/>
  <c r="F6587" i="9" s="1"/>
  <c r="C6588" i="8"/>
  <c r="B6587" i="8"/>
  <c r="E6586" i="9"/>
  <c r="E6587" i="9" l="1"/>
  <c r="D6587" i="9"/>
  <c r="B6588" i="8"/>
  <c r="C6589" i="8"/>
  <c r="A6589" i="9"/>
  <c r="B6588" i="9"/>
  <c r="C6588" i="9"/>
  <c r="F6588" i="9" s="1"/>
  <c r="A6590" i="9" l="1"/>
  <c r="B6589" i="9"/>
  <c r="C6589" i="9"/>
  <c r="F6589" i="9" s="1"/>
  <c r="C6590" i="8"/>
  <c r="B6589" i="8"/>
  <c r="D6588" i="9"/>
  <c r="E6588" i="9"/>
  <c r="B6590" i="8" l="1"/>
  <c r="C6591" i="8"/>
  <c r="D6589" i="9"/>
  <c r="E6589" i="9"/>
  <c r="A6591" i="9"/>
  <c r="B6590" i="9"/>
  <c r="C6590" i="9"/>
  <c r="F6590" i="9" s="1"/>
  <c r="A6592" i="9" l="1"/>
  <c r="B6591" i="9"/>
  <c r="C6591" i="9"/>
  <c r="F6591" i="9" s="1"/>
  <c r="E6590" i="9"/>
  <c r="B6591" i="8"/>
  <c r="C6592" i="8"/>
  <c r="D6590" i="9"/>
  <c r="C6593" i="8" l="1"/>
  <c r="B6592" i="8"/>
  <c r="E6591" i="9"/>
  <c r="D6591" i="9"/>
  <c r="A6593" i="9"/>
  <c r="B6592" i="9"/>
  <c r="C6592" i="9"/>
  <c r="F6592" i="9" s="1"/>
  <c r="A6594" i="9" l="1"/>
  <c r="B6593" i="9"/>
  <c r="C6593" i="9"/>
  <c r="F6593" i="9" s="1"/>
  <c r="E6592" i="9"/>
  <c r="D6592" i="9"/>
  <c r="B6593" i="8"/>
  <c r="C6594" i="8"/>
  <c r="E6593" i="9" l="1"/>
  <c r="D6593" i="9"/>
  <c r="C6595" i="8"/>
  <c r="B6594" i="8"/>
  <c r="A6595" i="9"/>
  <c r="B6594" i="9"/>
  <c r="C6594" i="9"/>
  <c r="F6594" i="9" s="1"/>
  <c r="D6594" i="9" l="1"/>
  <c r="A6596" i="9"/>
  <c r="B6595" i="9"/>
  <c r="C6595" i="9"/>
  <c r="F6595" i="9" s="1"/>
  <c r="C6596" i="8"/>
  <c r="B6595" i="8"/>
  <c r="E6594" i="9"/>
  <c r="B6596" i="8" l="1"/>
  <c r="C6597" i="8"/>
  <c r="E6595" i="9"/>
  <c r="D6595" i="9"/>
  <c r="A6597" i="9"/>
  <c r="B6596" i="9"/>
  <c r="C6596" i="9"/>
  <c r="F6596" i="9" s="1"/>
  <c r="D6596" i="9" l="1"/>
  <c r="A6598" i="9"/>
  <c r="B6597" i="9"/>
  <c r="C6597" i="9"/>
  <c r="F6597" i="9" s="1"/>
  <c r="C6598" i="8"/>
  <c r="B6597" i="8"/>
  <c r="E6596" i="9"/>
  <c r="B6598" i="8" l="1"/>
  <c r="C6599" i="8"/>
  <c r="D6597" i="9"/>
  <c r="E6597" i="9"/>
  <c r="A6599" i="9"/>
  <c r="B6598" i="9"/>
  <c r="C6598" i="9"/>
  <c r="F6598" i="9" s="1"/>
  <c r="A6600" i="9" l="1"/>
  <c r="B6599" i="9"/>
  <c r="C6599" i="9"/>
  <c r="F6599" i="9" s="1"/>
  <c r="E6598" i="9"/>
  <c r="B6599" i="8"/>
  <c r="C6600" i="8"/>
  <c r="D6598" i="9"/>
  <c r="C6601" i="8" l="1"/>
  <c r="B6600" i="8"/>
  <c r="E6599" i="9"/>
  <c r="D6599" i="9"/>
  <c r="A6601" i="9"/>
  <c r="B6600" i="9"/>
  <c r="C6600" i="9"/>
  <c r="F6600" i="9" s="1"/>
  <c r="A6602" i="9" l="1"/>
  <c r="B6601" i="9"/>
  <c r="C6601" i="9"/>
  <c r="F6601" i="9" s="1"/>
  <c r="E6600" i="9"/>
  <c r="D6600" i="9"/>
  <c r="B6601" i="8"/>
  <c r="C6602" i="8"/>
  <c r="E6601" i="9" l="1"/>
  <c r="D6601" i="9"/>
  <c r="C6603" i="8"/>
  <c r="B6602" i="8"/>
  <c r="A6603" i="9"/>
  <c r="B6602" i="9"/>
  <c r="C6602" i="9"/>
  <c r="F6602" i="9" s="1"/>
  <c r="D6602" i="9" l="1"/>
  <c r="A6604" i="9"/>
  <c r="B6603" i="9"/>
  <c r="C6603" i="9"/>
  <c r="F6603" i="9" s="1"/>
  <c r="C6604" i="8"/>
  <c r="B6603" i="8"/>
  <c r="E6602" i="9"/>
  <c r="B6604" i="8" l="1"/>
  <c r="C6605" i="8"/>
  <c r="E6603" i="9"/>
  <c r="D6603" i="9"/>
  <c r="A6605" i="9"/>
  <c r="B6604" i="9"/>
  <c r="C6604" i="9"/>
  <c r="F6604" i="9" s="1"/>
  <c r="D6604" i="9" l="1"/>
  <c r="A6606" i="9"/>
  <c r="B6605" i="9"/>
  <c r="C6605" i="9"/>
  <c r="F6605" i="9" s="1"/>
  <c r="C6606" i="8"/>
  <c r="B6605" i="8"/>
  <c r="E6604" i="9"/>
  <c r="B6606" i="8" l="1"/>
  <c r="C6607" i="8"/>
  <c r="D6605" i="9"/>
  <c r="E6605" i="9"/>
  <c r="A6607" i="9"/>
  <c r="B6606" i="9"/>
  <c r="C6606" i="9"/>
  <c r="F6606" i="9" s="1"/>
  <c r="A6608" i="9" l="1"/>
  <c r="B6607" i="9"/>
  <c r="C6607" i="9"/>
  <c r="F6607" i="9" s="1"/>
  <c r="E6606" i="9"/>
  <c r="B6607" i="8"/>
  <c r="C6608" i="8"/>
  <c r="D6606" i="9"/>
  <c r="C6609" i="8" l="1"/>
  <c r="B6608" i="8"/>
  <c r="E6607" i="9"/>
  <c r="D6607" i="9"/>
  <c r="A6609" i="9"/>
  <c r="B6608" i="9"/>
  <c r="C6608" i="9"/>
  <c r="F6608" i="9" s="1"/>
  <c r="A6610" i="9" l="1"/>
  <c r="B6609" i="9"/>
  <c r="C6609" i="9"/>
  <c r="F6609" i="9" s="1"/>
  <c r="E6608" i="9"/>
  <c r="D6608" i="9"/>
  <c r="B6609" i="8"/>
  <c r="C6610" i="8"/>
  <c r="E6609" i="9" l="1"/>
  <c r="D6609" i="9"/>
  <c r="C6611" i="8"/>
  <c r="B6610" i="8"/>
  <c r="A6611" i="9"/>
  <c r="B6610" i="9"/>
  <c r="C6610" i="9"/>
  <c r="F6610" i="9" s="1"/>
  <c r="D6610" i="9" l="1"/>
  <c r="A6612" i="9"/>
  <c r="B6611" i="9"/>
  <c r="C6611" i="9"/>
  <c r="F6611" i="9" s="1"/>
  <c r="C6612" i="8"/>
  <c r="B6611" i="8"/>
  <c r="E6610" i="9"/>
  <c r="E6611" i="9" l="1"/>
  <c r="D6611" i="9"/>
  <c r="B6612" i="8"/>
  <c r="C6613" i="8"/>
  <c r="A6613" i="9"/>
  <c r="B6612" i="9"/>
  <c r="C6612" i="9"/>
  <c r="F6612" i="9" s="1"/>
  <c r="D6612" i="9" l="1"/>
  <c r="A6614" i="9"/>
  <c r="B6613" i="9"/>
  <c r="C6613" i="9"/>
  <c r="F6613" i="9" s="1"/>
  <c r="C6614" i="8"/>
  <c r="B6613" i="8"/>
  <c r="E6612" i="9"/>
  <c r="D6613" i="9" l="1"/>
  <c r="E6613" i="9"/>
  <c r="B6614" i="8"/>
  <c r="C6615" i="8"/>
  <c r="A6615" i="9"/>
  <c r="B6614" i="9"/>
  <c r="C6614" i="9"/>
  <c r="F6614" i="9" s="1"/>
  <c r="A6616" i="9" l="1"/>
  <c r="B6615" i="9"/>
  <c r="C6615" i="9"/>
  <c r="F6615" i="9" s="1"/>
  <c r="B6615" i="8"/>
  <c r="C6616" i="8"/>
  <c r="E6614" i="9"/>
  <c r="D6614" i="9"/>
  <c r="C6617" i="8" l="1"/>
  <c r="B6616" i="8"/>
  <c r="E6615" i="9"/>
  <c r="D6615" i="9"/>
  <c r="A6617" i="9"/>
  <c r="B6616" i="9"/>
  <c r="C6616" i="9"/>
  <c r="F6616" i="9" s="1"/>
  <c r="A6618" i="9" l="1"/>
  <c r="B6617" i="9"/>
  <c r="C6617" i="9"/>
  <c r="F6617" i="9" s="1"/>
  <c r="E6616" i="9"/>
  <c r="D6616" i="9"/>
  <c r="B6617" i="8"/>
  <c r="C6618" i="8"/>
  <c r="E6617" i="9" l="1"/>
  <c r="D6617" i="9"/>
  <c r="C6619" i="8"/>
  <c r="B6618" i="8"/>
  <c r="A6619" i="9"/>
  <c r="B6618" i="9"/>
  <c r="C6618" i="9"/>
  <c r="F6618" i="9" s="1"/>
  <c r="D6618" i="9" l="1"/>
  <c r="A6620" i="9"/>
  <c r="B6619" i="9"/>
  <c r="C6619" i="9"/>
  <c r="F6619" i="9" s="1"/>
  <c r="C6620" i="8"/>
  <c r="B6619" i="8"/>
  <c r="E6618" i="9"/>
  <c r="E6619" i="9" l="1"/>
  <c r="D6619" i="9"/>
  <c r="B6620" i="8"/>
  <c r="C6621" i="8"/>
  <c r="A6621" i="9"/>
  <c r="B6620" i="9"/>
  <c r="C6620" i="9"/>
  <c r="F6620" i="9" s="1"/>
  <c r="D6620" i="9" l="1"/>
  <c r="A6622" i="9"/>
  <c r="B6621" i="9"/>
  <c r="C6621" i="9"/>
  <c r="F6621" i="9" s="1"/>
  <c r="C6622" i="8"/>
  <c r="B6621" i="8"/>
  <c r="E6620" i="9"/>
  <c r="B6622" i="8" l="1"/>
  <c r="C6623" i="8"/>
  <c r="D6621" i="9"/>
  <c r="E6621" i="9"/>
  <c r="A6623" i="9"/>
  <c r="B6622" i="9"/>
  <c r="C6622" i="9"/>
  <c r="F6622" i="9" s="1"/>
  <c r="A6624" i="9" l="1"/>
  <c r="B6623" i="9"/>
  <c r="C6623" i="9"/>
  <c r="F6623" i="9" s="1"/>
  <c r="E6622" i="9"/>
  <c r="B6623" i="8"/>
  <c r="C6624" i="8"/>
  <c r="D6622" i="9"/>
  <c r="C6625" i="8" l="1"/>
  <c r="B6624" i="8"/>
  <c r="E6623" i="9"/>
  <c r="D6623" i="9"/>
  <c r="A6625" i="9"/>
  <c r="B6624" i="9"/>
  <c r="C6624" i="9"/>
  <c r="F6624" i="9" s="1"/>
  <c r="A6626" i="9" l="1"/>
  <c r="B6625" i="9"/>
  <c r="C6625" i="9"/>
  <c r="F6625" i="9" s="1"/>
  <c r="E6624" i="9"/>
  <c r="D6624" i="9"/>
  <c r="B6625" i="8"/>
  <c r="C6626" i="8"/>
  <c r="D6625" i="9" l="1"/>
  <c r="E6625" i="9"/>
  <c r="C6627" i="8"/>
  <c r="B6626" i="8"/>
  <c r="A6627" i="9"/>
  <c r="B6626" i="9"/>
  <c r="C6626" i="9"/>
  <c r="F6626" i="9" s="1"/>
  <c r="D6626" i="9" l="1"/>
  <c r="A6628" i="9"/>
  <c r="C6627" i="9"/>
  <c r="F6627" i="9" s="1"/>
  <c r="B6627" i="9"/>
  <c r="C6628" i="8"/>
  <c r="B6627" i="8"/>
  <c r="E6626" i="9"/>
  <c r="C6629" i="8" l="1"/>
  <c r="B6628" i="8"/>
  <c r="E6627" i="9"/>
  <c r="D6627" i="9"/>
  <c r="A6629" i="9"/>
  <c r="C6628" i="9"/>
  <c r="F6628" i="9" s="1"/>
  <c r="B6628" i="9"/>
  <c r="A6630" i="9" l="1"/>
  <c r="C6629" i="9"/>
  <c r="F6629" i="9" s="1"/>
  <c r="B6629" i="9"/>
  <c r="E6628" i="9"/>
  <c r="D6628" i="9"/>
  <c r="B6629" i="8"/>
  <c r="C6630" i="8"/>
  <c r="D6629" i="9" l="1"/>
  <c r="E6629" i="9"/>
  <c r="C6631" i="8"/>
  <c r="B6630" i="8"/>
  <c r="A6631" i="9"/>
  <c r="C6630" i="9"/>
  <c r="F6630" i="9" s="1"/>
  <c r="B6630" i="9"/>
  <c r="D6630" i="9" l="1"/>
  <c r="E6630" i="9"/>
  <c r="A6632" i="9"/>
  <c r="C6631" i="9"/>
  <c r="F6631" i="9" s="1"/>
  <c r="B6631" i="9"/>
  <c r="C6632" i="8"/>
  <c r="B6631" i="8"/>
  <c r="C6633" i="8" l="1"/>
  <c r="B6632" i="8"/>
  <c r="E6631" i="9"/>
  <c r="D6631" i="9"/>
  <c r="A6633" i="9"/>
  <c r="C6632" i="9"/>
  <c r="F6632" i="9" s="1"/>
  <c r="B6632" i="9"/>
  <c r="A6634" i="9" l="1"/>
  <c r="C6633" i="9"/>
  <c r="F6633" i="9" s="1"/>
  <c r="B6633" i="9"/>
  <c r="E6632" i="9"/>
  <c r="D6632" i="9"/>
  <c r="B6633" i="8"/>
  <c r="C6634" i="8"/>
  <c r="E6633" i="9" l="1"/>
  <c r="D6633" i="9"/>
  <c r="B6634" i="8"/>
  <c r="C6635" i="8"/>
  <c r="A6635" i="9"/>
  <c r="C6634" i="9"/>
  <c r="F6634" i="9" s="1"/>
  <c r="B6634" i="9"/>
  <c r="E6634" i="9" l="1"/>
  <c r="A6636" i="9"/>
  <c r="C6635" i="9"/>
  <c r="F6635" i="9" s="1"/>
  <c r="B6635" i="9"/>
  <c r="D6634" i="9"/>
  <c r="B6635" i="8"/>
  <c r="C6636" i="8"/>
  <c r="A6637" i="9" l="1"/>
  <c r="C6636" i="9"/>
  <c r="F6636" i="9" s="1"/>
  <c r="B6636" i="9"/>
  <c r="E6635" i="9"/>
  <c r="D6635" i="9"/>
  <c r="B6636" i="8"/>
  <c r="C6637" i="8"/>
  <c r="A6638" i="9" l="1"/>
  <c r="C6637" i="9"/>
  <c r="F6637" i="9" s="1"/>
  <c r="B6637" i="9"/>
  <c r="E6636" i="9"/>
  <c r="B6637" i="8"/>
  <c r="C6638" i="8"/>
  <c r="D6636" i="9"/>
  <c r="B6638" i="8" l="1"/>
  <c r="C6639" i="8"/>
  <c r="A6639" i="9"/>
  <c r="C6638" i="9"/>
  <c r="F6638" i="9" s="1"/>
  <c r="B6638" i="9"/>
  <c r="E6637" i="9"/>
  <c r="D6637" i="9"/>
  <c r="A6640" i="9" l="1"/>
  <c r="C6639" i="9"/>
  <c r="F6639" i="9" s="1"/>
  <c r="B6639" i="9"/>
  <c r="E6638" i="9"/>
  <c r="D6638" i="9"/>
  <c r="B6639" i="8"/>
  <c r="C6640" i="8"/>
  <c r="E6639" i="9" l="1"/>
  <c r="A6641" i="9"/>
  <c r="C6640" i="9"/>
  <c r="F6640" i="9" s="1"/>
  <c r="B6640" i="9"/>
  <c r="B6640" i="8"/>
  <c r="C6641" i="8"/>
  <c r="D6639" i="9"/>
  <c r="B6641" i="8" l="1"/>
  <c r="C6642" i="8"/>
  <c r="A6642" i="9"/>
  <c r="C6641" i="9"/>
  <c r="F6641" i="9" s="1"/>
  <c r="B6641" i="9"/>
  <c r="E6640" i="9"/>
  <c r="D6640" i="9"/>
  <c r="E6641" i="9" l="1"/>
  <c r="A6643" i="9"/>
  <c r="C6642" i="9"/>
  <c r="F6642" i="9" s="1"/>
  <c r="B6642" i="9"/>
  <c r="D6641" i="9"/>
  <c r="B6642" i="8"/>
  <c r="C6643" i="8"/>
  <c r="A6644" i="9" l="1"/>
  <c r="C6643" i="9"/>
  <c r="F6643" i="9" s="1"/>
  <c r="B6643" i="9"/>
  <c r="E6642" i="9"/>
  <c r="D6642" i="9"/>
  <c r="B6643" i="8"/>
  <c r="C6644" i="8"/>
  <c r="E6643" i="9" l="1"/>
  <c r="A6645" i="9"/>
  <c r="C6644" i="9"/>
  <c r="F6644" i="9" s="1"/>
  <c r="B6644" i="9"/>
  <c r="B6644" i="8"/>
  <c r="C6645" i="8"/>
  <c r="D6643" i="9"/>
  <c r="B6645" i="8" l="1"/>
  <c r="C6646" i="8"/>
  <c r="A6646" i="9"/>
  <c r="C6645" i="9"/>
  <c r="F6645" i="9" s="1"/>
  <c r="B6645" i="9"/>
  <c r="E6644" i="9"/>
  <c r="D6644" i="9"/>
  <c r="A6647" i="9" l="1"/>
  <c r="C6646" i="9"/>
  <c r="F6646" i="9" s="1"/>
  <c r="B6646" i="9"/>
  <c r="E6645" i="9"/>
  <c r="D6645" i="9"/>
  <c r="B6646" i="8"/>
  <c r="C6647" i="8"/>
  <c r="A6648" i="9" l="1"/>
  <c r="C6647" i="9"/>
  <c r="F6647" i="9" s="1"/>
  <c r="B6647" i="9"/>
  <c r="E6646" i="9"/>
  <c r="B6647" i="8"/>
  <c r="C6648" i="8"/>
  <c r="D6646" i="9"/>
  <c r="B6648" i="8" l="1"/>
  <c r="C6649" i="8"/>
  <c r="A6649" i="9"/>
  <c r="C6648" i="9"/>
  <c r="F6648" i="9" s="1"/>
  <c r="B6648" i="9"/>
  <c r="E6647" i="9"/>
  <c r="D6647" i="9"/>
  <c r="A6650" i="9" l="1"/>
  <c r="C6649" i="9"/>
  <c r="F6649" i="9" s="1"/>
  <c r="B6649" i="9"/>
  <c r="E6648" i="9"/>
  <c r="D6648" i="9"/>
  <c r="B6649" i="8"/>
  <c r="C6650" i="8"/>
  <c r="E6649" i="9" l="1"/>
  <c r="A6651" i="9"/>
  <c r="C6650" i="9"/>
  <c r="F6650" i="9" s="1"/>
  <c r="B6650" i="9"/>
  <c r="B6650" i="8"/>
  <c r="C6651" i="8"/>
  <c r="D6649" i="9"/>
  <c r="B6651" i="8" l="1"/>
  <c r="C6652" i="8"/>
  <c r="A6652" i="9"/>
  <c r="C6651" i="9"/>
  <c r="F6651" i="9" s="1"/>
  <c r="B6651" i="9"/>
  <c r="E6650" i="9"/>
  <c r="D6650" i="9"/>
  <c r="A6653" i="9" l="1"/>
  <c r="C6652" i="9"/>
  <c r="F6652" i="9" s="1"/>
  <c r="B6652" i="9"/>
  <c r="E6651" i="9"/>
  <c r="D6651" i="9"/>
  <c r="B6652" i="8"/>
  <c r="C6653" i="8"/>
  <c r="A6654" i="9" l="1"/>
  <c r="C6653" i="9"/>
  <c r="F6653" i="9" s="1"/>
  <c r="B6653" i="9"/>
  <c r="E6652" i="9"/>
  <c r="B6653" i="8"/>
  <c r="C6654" i="8"/>
  <c r="D6652" i="9"/>
  <c r="B6654" i="8" l="1"/>
  <c r="C6655" i="8"/>
  <c r="A6655" i="9"/>
  <c r="C6654" i="9"/>
  <c r="F6654" i="9" s="1"/>
  <c r="B6654" i="9"/>
  <c r="E6653" i="9"/>
  <c r="D6653" i="9"/>
  <c r="A6656" i="9" l="1"/>
  <c r="C6655" i="9"/>
  <c r="F6655" i="9" s="1"/>
  <c r="B6655" i="9"/>
  <c r="E6654" i="9"/>
  <c r="D6654" i="9"/>
  <c r="B6655" i="8"/>
  <c r="C6656" i="8"/>
  <c r="E6655" i="9" l="1"/>
  <c r="A6657" i="9"/>
  <c r="C6656" i="9"/>
  <c r="F6656" i="9" s="1"/>
  <c r="B6656" i="9"/>
  <c r="B6656" i="8"/>
  <c r="C6657" i="8"/>
  <c r="D6655" i="9"/>
  <c r="B6657" i="8" l="1"/>
  <c r="C6658" i="8"/>
  <c r="A6658" i="9"/>
  <c r="C6657" i="9"/>
  <c r="F6657" i="9" s="1"/>
  <c r="B6657" i="9"/>
  <c r="E6656" i="9"/>
  <c r="D6656" i="9"/>
  <c r="A6659" i="9" l="1"/>
  <c r="C6658" i="9"/>
  <c r="F6658" i="9" s="1"/>
  <c r="B6658" i="9"/>
  <c r="E6657" i="9"/>
  <c r="D6657" i="9"/>
  <c r="B6658" i="8"/>
  <c r="C6659" i="8"/>
  <c r="A6660" i="9" l="1"/>
  <c r="C6659" i="9"/>
  <c r="F6659" i="9" s="1"/>
  <c r="B6659" i="9"/>
  <c r="E6658" i="9"/>
  <c r="B6659" i="8"/>
  <c r="C6660" i="8"/>
  <c r="D6658" i="9"/>
  <c r="B6660" i="8" l="1"/>
  <c r="C6661" i="8"/>
  <c r="A6661" i="9"/>
  <c r="C6660" i="9"/>
  <c r="F6660" i="9" s="1"/>
  <c r="B6660" i="9"/>
  <c r="E6659" i="9"/>
  <c r="D6659" i="9"/>
  <c r="A6662" i="9" l="1"/>
  <c r="C6661" i="9"/>
  <c r="F6661" i="9" s="1"/>
  <c r="B6661" i="9"/>
  <c r="E6660" i="9"/>
  <c r="D6660" i="9"/>
  <c r="B6661" i="8"/>
  <c r="C6662" i="8"/>
  <c r="A6663" i="9" l="1"/>
  <c r="C6662" i="9"/>
  <c r="F6662" i="9" s="1"/>
  <c r="B6662" i="9"/>
  <c r="E6661" i="9"/>
  <c r="B6662" i="8"/>
  <c r="C6663" i="8"/>
  <c r="D6661" i="9"/>
  <c r="A6664" i="9" l="1"/>
  <c r="C6663" i="9"/>
  <c r="F6663" i="9" s="1"/>
  <c r="B6663" i="9"/>
  <c r="B6663" i="8"/>
  <c r="C6664" i="8"/>
  <c r="E6662" i="9"/>
  <c r="D6662" i="9"/>
  <c r="B6664" i="8" l="1"/>
  <c r="C6665" i="8"/>
  <c r="A6665" i="9"/>
  <c r="C6664" i="9"/>
  <c r="F6664" i="9" s="1"/>
  <c r="B6664" i="9"/>
  <c r="E6663" i="9"/>
  <c r="D6663" i="9"/>
  <c r="A6666" i="9" l="1"/>
  <c r="C6665" i="9"/>
  <c r="F6665" i="9" s="1"/>
  <c r="B6665" i="9"/>
  <c r="E6664" i="9"/>
  <c r="D6664" i="9"/>
  <c r="B6665" i="8"/>
  <c r="C6666" i="8"/>
  <c r="A6667" i="9" l="1"/>
  <c r="C6666" i="9"/>
  <c r="F6666" i="9" s="1"/>
  <c r="B6666" i="9"/>
  <c r="E6665" i="9"/>
  <c r="B6666" i="8"/>
  <c r="C6667" i="8"/>
  <c r="D6665" i="9"/>
  <c r="B6667" i="8" l="1"/>
  <c r="C6668" i="8"/>
  <c r="A6668" i="9"/>
  <c r="C6667" i="9"/>
  <c r="F6667" i="9" s="1"/>
  <c r="B6667" i="9"/>
  <c r="E6666" i="9"/>
  <c r="D6666" i="9"/>
  <c r="A6669" i="9" l="1"/>
  <c r="C6668" i="9"/>
  <c r="F6668" i="9" s="1"/>
  <c r="B6668" i="9"/>
  <c r="E6667" i="9"/>
  <c r="D6667" i="9"/>
  <c r="B6668" i="8"/>
  <c r="C6669" i="8"/>
  <c r="E6668" i="9" l="1"/>
  <c r="A6670" i="9"/>
  <c r="C6669" i="9"/>
  <c r="F6669" i="9" s="1"/>
  <c r="B6669" i="9"/>
  <c r="B6669" i="8"/>
  <c r="C6670" i="8"/>
  <c r="D6668" i="9"/>
  <c r="B6670" i="8" l="1"/>
  <c r="C6671" i="8"/>
  <c r="A6671" i="9"/>
  <c r="C6670" i="9"/>
  <c r="F6670" i="9" s="1"/>
  <c r="B6670" i="9"/>
  <c r="E6669" i="9"/>
  <c r="D6669" i="9"/>
  <c r="A6672" i="9" l="1"/>
  <c r="C6671" i="9"/>
  <c r="F6671" i="9" s="1"/>
  <c r="B6671" i="9"/>
  <c r="E6670" i="9"/>
  <c r="D6670" i="9"/>
  <c r="B6671" i="8"/>
  <c r="C6672" i="8"/>
  <c r="A6673" i="9" l="1"/>
  <c r="C6672" i="9"/>
  <c r="F6672" i="9" s="1"/>
  <c r="B6672" i="9"/>
  <c r="E6671" i="9"/>
  <c r="B6672" i="8"/>
  <c r="C6673" i="8"/>
  <c r="D6671" i="9"/>
  <c r="B6673" i="8" l="1"/>
  <c r="C6674" i="8"/>
  <c r="A6674" i="9"/>
  <c r="C6673" i="9"/>
  <c r="F6673" i="9" s="1"/>
  <c r="B6673" i="9"/>
  <c r="E6672" i="9"/>
  <c r="D6672" i="9"/>
  <c r="A6675" i="9" l="1"/>
  <c r="C6674" i="9"/>
  <c r="F6674" i="9" s="1"/>
  <c r="B6674" i="9"/>
  <c r="D6673" i="9"/>
  <c r="E6673" i="9"/>
  <c r="B6674" i="8"/>
  <c r="C6675" i="8"/>
  <c r="E6674" i="9" l="1"/>
  <c r="A6676" i="9"/>
  <c r="C6675" i="9"/>
  <c r="F6675" i="9" s="1"/>
  <c r="B6675" i="9"/>
  <c r="B6675" i="8"/>
  <c r="C6676" i="8"/>
  <c r="D6674" i="9"/>
  <c r="B6676" i="8" l="1"/>
  <c r="C6677" i="8"/>
  <c r="A6677" i="9"/>
  <c r="C6676" i="9"/>
  <c r="F6676" i="9" s="1"/>
  <c r="B6676" i="9"/>
  <c r="E6675" i="9"/>
  <c r="D6675" i="9"/>
  <c r="A6678" i="9" l="1"/>
  <c r="C6677" i="9"/>
  <c r="F6677" i="9" s="1"/>
  <c r="B6677" i="9"/>
  <c r="E6676" i="9"/>
  <c r="D6676" i="9"/>
  <c r="B6677" i="8"/>
  <c r="C6678" i="8"/>
  <c r="A6679" i="9" l="1"/>
  <c r="C6678" i="9"/>
  <c r="F6678" i="9" s="1"/>
  <c r="B6678" i="9"/>
  <c r="E6677" i="9"/>
  <c r="B6678" i="8"/>
  <c r="C6679" i="8"/>
  <c r="D6677" i="9"/>
  <c r="B6679" i="8" l="1"/>
  <c r="C6680" i="8"/>
  <c r="A6680" i="9"/>
  <c r="C6679" i="9"/>
  <c r="F6679" i="9" s="1"/>
  <c r="B6679" i="9"/>
  <c r="E6678" i="9"/>
  <c r="D6678" i="9"/>
  <c r="A6681" i="9" l="1"/>
  <c r="C6680" i="9"/>
  <c r="F6680" i="9" s="1"/>
  <c r="B6680" i="9"/>
  <c r="E6679" i="9"/>
  <c r="D6679" i="9"/>
  <c r="B6680" i="8"/>
  <c r="C6681" i="8"/>
  <c r="E6680" i="9" l="1"/>
  <c r="A6682" i="9"/>
  <c r="C6681" i="9"/>
  <c r="F6681" i="9" s="1"/>
  <c r="B6681" i="9"/>
  <c r="B6681" i="8"/>
  <c r="C6682" i="8"/>
  <c r="D6680" i="9"/>
  <c r="B6682" i="8" l="1"/>
  <c r="C6683" i="8"/>
  <c r="A6683" i="9"/>
  <c r="C6682" i="9"/>
  <c r="F6682" i="9" s="1"/>
  <c r="B6682" i="9"/>
  <c r="E6681" i="9"/>
  <c r="D6681" i="9"/>
  <c r="A6684" i="9" l="1"/>
  <c r="C6683" i="9"/>
  <c r="F6683" i="9" s="1"/>
  <c r="B6683" i="9"/>
  <c r="E6682" i="9"/>
  <c r="D6682" i="9"/>
  <c r="B6683" i="8"/>
  <c r="C6684" i="8"/>
  <c r="E6683" i="9" l="1"/>
  <c r="A6685" i="9"/>
  <c r="C6684" i="9"/>
  <c r="F6684" i="9" s="1"/>
  <c r="B6684" i="9"/>
  <c r="B6684" i="8"/>
  <c r="C6685" i="8"/>
  <c r="D6683" i="9"/>
  <c r="B6685" i="8" l="1"/>
  <c r="C6686" i="8"/>
  <c r="A6686" i="9"/>
  <c r="C6685" i="9"/>
  <c r="F6685" i="9" s="1"/>
  <c r="B6685" i="9"/>
  <c r="E6684" i="9"/>
  <c r="D6684" i="9"/>
  <c r="A6687" i="9" l="1"/>
  <c r="C6686" i="9"/>
  <c r="F6686" i="9" s="1"/>
  <c r="B6686" i="9"/>
  <c r="E6685" i="9"/>
  <c r="D6685" i="9"/>
  <c r="B6686" i="8"/>
  <c r="C6687" i="8"/>
  <c r="A6688" i="9" l="1"/>
  <c r="C6687" i="9"/>
  <c r="F6687" i="9" s="1"/>
  <c r="B6687" i="9"/>
  <c r="E6686" i="9"/>
  <c r="B6687" i="8"/>
  <c r="C6688" i="8"/>
  <c r="D6686" i="9"/>
  <c r="B6688" i="8" l="1"/>
  <c r="C6689" i="8"/>
  <c r="A6689" i="9"/>
  <c r="C6688" i="9"/>
  <c r="F6688" i="9" s="1"/>
  <c r="B6688" i="9"/>
  <c r="E6687" i="9"/>
  <c r="D6687" i="9"/>
  <c r="A6690" i="9" l="1"/>
  <c r="C6689" i="9"/>
  <c r="F6689" i="9" s="1"/>
  <c r="B6689" i="9"/>
  <c r="E6688" i="9"/>
  <c r="D6688" i="9"/>
  <c r="B6689" i="8"/>
  <c r="C6690" i="8"/>
  <c r="E6689" i="9" l="1"/>
  <c r="A6691" i="9"/>
  <c r="C6690" i="9"/>
  <c r="F6690" i="9" s="1"/>
  <c r="B6690" i="9"/>
  <c r="B6690" i="8"/>
  <c r="C6691" i="8"/>
  <c r="D6689" i="9"/>
  <c r="B6691" i="8" l="1"/>
  <c r="C6692" i="8"/>
  <c r="A6692" i="9"/>
  <c r="C6691" i="9"/>
  <c r="F6691" i="9" s="1"/>
  <c r="B6691" i="9"/>
  <c r="E6690" i="9"/>
  <c r="D6690" i="9"/>
  <c r="A6693" i="9" l="1"/>
  <c r="C6692" i="9"/>
  <c r="F6692" i="9" s="1"/>
  <c r="B6692" i="9"/>
  <c r="E6691" i="9"/>
  <c r="D6691" i="9"/>
  <c r="B6692" i="8"/>
  <c r="C6693" i="8"/>
  <c r="E6692" i="9" l="1"/>
  <c r="A6694" i="9"/>
  <c r="C6693" i="9"/>
  <c r="F6693" i="9" s="1"/>
  <c r="B6693" i="9"/>
  <c r="B6693" i="8"/>
  <c r="C6694" i="8"/>
  <c r="D6692" i="9"/>
  <c r="B6694" i="8" l="1"/>
  <c r="C6695" i="8"/>
  <c r="A6695" i="9"/>
  <c r="C6694" i="9"/>
  <c r="F6694" i="9" s="1"/>
  <c r="B6694" i="9"/>
  <c r="E6693" i="9"/>
  <c r="D6693" i="9"/>
  <c r="A6696" i="9" l="1"/>
  <c r="C6695" i="9"/>
  <c r="F6695" i="9" s="1"/>
  <c r="B6695" i="9"/>
  <c r="E6694" i="9"/>
  <c r="D6694" i="9"/>
  <c r="B6695" i="8"/>
  <c r="C6696" i="8"/>
  <c r="E6695" i="9" l="1"/>
  <c r="A6697" i="9"/>
  <c r="C6696" i="9"/>
  <c r="F6696" i="9" s="1"/>
  <c r="B6696" i="9"/>
  <c r="B6696" i="8"/>
  <c r="C6697" i="8"/>
  <c r="D6695" i="9"/>
  <c r="B6697" i="8" l="1"/>
  <c r="C6698" i="8"/>
  <c r="A6698" i="9"/>
  <c r="C6697" i="9"/>
  <c r="F6697" i="9" s="1"/>
  <c r="B6697" i="9"/>
  <c r="E6696" i="9"/>
  <c r="D6696" i="9"/>
  <c r="A6699" i="9" l="1"/>
  <c r="C6698" i="9"/>
  <c r="F6698" i="9" s="1"/>
  <c r="B6698" i="9"/>
  <c r="D6697" i="9"/>
  <c r="E6697" i="9"/>
  <c r="B6698" i="8"/>
  <c r="C6699" i="8"/>
  <c r="A6700" i="9" l="1"/>
  <c r="C6699" i="9"/>
  <c r="F6699" i="9" s="1"/>
  <c r="B6699" i="9"/>
  <c r="E6698" i="9"/>
  <c r="B6699" i="8"/>
  <c r="C6700" i="8"/>
  <c r="D6698" i="9"/>
  <c r="A6701" i="9" l="1"/>
  <c r="C6700" i="9"/>
  <c r="F6700" i="9" s="1"/>
  <c r="B6700" i="9"/>
  <c r="B6700" i="8"/>
  <c r="C6701" i="8"/>
  <c r="E6699" i="9"/>
  <c r="D6699" i="9"/>
  <c r="B6701" i="8" l="1"/>
  <c r="C6702" i="8"/>
  <c r="A6702" i="9"/>
  <c r="C6701" i="9"/>
  <c r="F6701" i="9" s="1"/>
  <c r="B6701" i="9"/>
  <c r="E6700" i="9"/>
  <c r="D6700" i="9"/>
  <c r="A6703" i="9" l="1"/>
  <c r="C6702" i="9"/>
  <c r="F6702" i="9" s="1"/>
  <c r="B6702" i="9"/>
  <c r="E6701" i="9"/>
  <c r="D6701" i="9"/>
  <c r="B6702" i="8"/>
  <c r="C6703" i="8"/>
  <c r="A6704" i="9" l="1"/>
  <c r="C6703" i="9"/>
  <c r="F6703" i="9" s="1"/>
  <c r="B6703" i="9"/>
  <c r="E6702" i="9"/>
  <c r="B6703" i="8"/>
  <c r="C6704" i="8"/>
  <c r="D6702" i="9"/>
  <c r="A6705" i="9" l="1"/>
  <c r="C6704" i="9"/>
  <c r="F6704" i="9" s="1"/>
  <c r="B6704" i="9"/>
  <c r="B6704" i="8"/>
  <c r="C6705" i="8"/>
  <c r="E6703" i="9"/>
  <c r="D6703" i="9"/>
  <c r="B6705" i="8" l="1"/>
  <c r="C6706" i="8"/>
  <c r="A6706" i="9"/>
  <c r="C6705" i="9"/>
  <c r="F6705" i="9" s="1"/>
  <c r="B6705" i="9"/>
  <c r="E6704" i="9"/>
  <c r="D6704" i="9"/>
  <c r="A6707" i="9" l="1"/>
  <c r="C6706" i="9"/>
  <c r="F6706" i="9" s="1"/>
  <c r="B6706" i="9"/>
  <c r="E6705" i="9"/>
  <c r="D6705" i="9"/>
  <c r="B6706" i="8"/>
  <c r="C6707" i="8"/>
  <c r="A6708" i="9" l="1"/>
  <c r="C6707" i="9"/>
  <c r="F6707" i="9" s="1"/>
  <c r="B6707" i="9"/>
  <c r="E6706" i="9"/>
  <c r="B6707" i="8"/>
  <c r="C6708" i="8"/>
  <c r="D6706" i="9"/>
  <c r="B6708" i="8" l="1"/>
  <c r="C6709" i="8"/>
  <c r="A6709" i="9"/>
  <c r="C6708" i="9"/>
  <c r="F6708" i="9" s="1"/>
  <c r="B6708" i="9"/>
  <c r="E6707" i="9"/>
  <c r="D6707" i="9"/>
  <c r="A6710" i="9" l="1"/>
  <c r="C6709" i="9"/>
  <c r="F6709" i="9" s="1"/>
  <c r="B6709" i="9"/>
  <c r="E6708" i="9"/>
  <c r="D6708" i="9"/>
  <c r="B6709" i="8"/>
  <c r="C6710" i="8"/>
  <c r="A6711" i="9" l="1"/>
  <c r="C6710" i="9"/>
  <c r="F6710" i="9" s="1"/>
  <c r="B6710" i="9"/>
  <c r="E6709" i="9"/>
  <c r="B6710" i="8"/>
  <c r="C6711" i="8"/>
  <c r="D6709" i="9"/>
  <c r="B6711" i="8" l="1"/>
  <c r="C6712" i="8"/>
  <c r="A6712" i="9"/>
  <c r="C6711" i="9"/>
  <c r="F6711" i="9" s="1"/>
  <c r="B6711" i="9"/>
  <c r="E6710" i="9"/>
  <c r="D6710" i="9"/>
  <c r="A6713" i="9" l="1"/>
  <c r="C6712" i="9"/>
  <c r="F6712" i="9" s="1"/>
  <c r="B6712" i="9"/>
  <c r="E6711" i="9"/>
  <c r="D6711" i="9"/>
  <c r="B6712" i="8"/>
  <c r="C6713" i="8"/>
  <c r="A6714" i="9" l="1"/>
  <c r="C6713" i="9"/>
  <c r="F6713" i="9" s="1"/>
  <c r="B6713" i="9"/>
  <c r="E6712" i="9"/>
  <c r="B6713" i="8"/>
  <c r="C6714" i="8"/>
  <c r="D6712" i="9"/>
  <c r="A6715" i="9" l="1"/>
  <c r="C6714" i="9"/>
  <c r="F6714" i="9" s="1"/>
  <c r="B6714" i="9"/>
  <c r="B6714" i="8"/>
  <c r="C6715" i="8"/>
  <c r="E6713" i="9"/>
  <c r="D6713" i="9"/>
  <c r="A6716" i="9" l="1"/>
  <c r="C6715" i="9"/>
  <c r="F6715" i="9" s="1"/>
  <c r="B6715" i="9"/>
  <c r="E6714" i="9"/>
  <c r="B6715" i="8"/>
  <c r="C6716" i="8"/>
  <c r="D6714" i="9"/>
  <c r="A6717" i="9" l="1"/>
  <c r="C6716" i="9"/>
  <c r="F6716" i="9" s="1"/>
  <c r="B6716" i="9"/>
  <c r="B6716" i="8"/>
  <c r="C6717" i="8"/>
  <c r="E6715" i="9"/>
  <c r="D6715" i="9"/>
  <c r="A6718" i="9" l="1"/>
  <c r="C6717" i="9"/>
  <c r="F6717" i="9" s="1"/>
  <c r="B6717" i="9"/>
  <c r="E6716" i="9"/>
  <c r="B6717" i="8"/>
  <c r="C6718" i="8"/>
  <c r="D6716" i="9"/>
  <c r="B6718" i="8" l="1"/>
  <c r="C6719" i="8"/>
  <c r="A6719" i="9"/>
  <c r="C6718" i="9"/>
  <c r="F6718" i="9" s="1"/>
  <c r="B6718" i="9"/>
  <c r="E6717" i="9"/>
  <c r="D6717" i="9"/>
  <c r="A6720" i="9" l="1"/>
  <c r="C6719" i="9"/>
  <c r="F6719" i="9" s="1"/>
  <c r="B6719" i="9"/>
  <c r="E6718" i="9"/>
  <c r="D6718" i="9"/>
  <c r="B6719" i="8"/>
  <c r="C6720" i="8"/>
  <c r="A6721" i="9" l="1"/>
  <c r="C6720" i="9"/>
  <c r="F6720" i="9" s="1"/>
  <c r="B6720" i="9"/>
  <c r="E6719" i="9"/>
  <c r="B6720" i="8"/>
  <c r="C6721" i="8"/>
  <c r="D6719" i="9"/>
  <c r="B6721" i="8" l="1"/>
  <c r="C6722" i="8"/>
  <c r="A6722" i="9"/>
  <c r="C6721" i="9"/>
  <c r="F6721" i="9" s="1"/>
  <c r="B6721" i="9"/>
  <c r="E6720" i="9"/>
  <c r="D6720" i="9"/>
  <c r="E6721" i="9" l="1"/>
  <c r="A6723" i="9"/>
  <c r="C6722" i="9"/>
  <c r="F6722" i="9" s="1"/>
  <c r="B6722" i="9"/>
  <c r="D6721" i="9"/>
  <c r="B6722" i="8"/>
  <c r="C6723" i="8"/>
  <c r="A6724" i="9" l="1"/>
  <c r="C6723" i="9"/>
  <c r="F6723" i="9" s="1"/>
  <c r="B6723" i="9"/>
  <c r="E6722" i="9"/>
  <c r="D6722" i="9"/>
  <c r="B6723" i="8"/>
  <c r="C6724" i="8"/>
  <c r="A6725" i="9" l="1"/>
  <c r="C6724" i="9"/>
  <c r="F6724" i="9" s="1"/>
  <c r="B6724" i="9"/>
  <c r="E6723" i="9"/>
  <c r="B6724" i="8"/>
  <c r="C6725" i="8"/>
  <c r="D6723" i="9"/>
  <c r="A6726" i="9" l="1"/>
  <c r="C6725" i="9"/>
  <c r="F6725" i="9" s="1"/>
  <c r="B6725" i="9"/>
  <c r="B6725" i="8"/>
  <c r="C6726" i="8"/>
  <c r="E6724" i="9"/>
  <c r="D6724" i="9"/>
  <c r="B6726" i="8" l="1"/>
  <c r="C6727" i="8"/>
  <c r="A6727" i="9"/>
  <c r="C6726" i="9"/>
  <c r="F6726" i="9" s="1"/>
  <c r="B6726" i="9"/>
  <c r="E6725" i="9"/>
  <c r="D6725" i="9"/>
  <c r="E6726" i="9" l="1"/>
  <c r="A6728" i="9"/>
  <c r="C6727" i="9"/>
  <c r="F6727" i="9" s="1"/>
  <c r="B6727" i="9"/>
  <c r="D6726" i="9"/>
  <c r="B6727" i="8"/>
  <c r="C6728" i="8"/>
  <c r="A6729" i="9" l="1"/>
  <c r="C6728" i="9"/>
  <c r="F6728" i="9" s="1"/>
  <c r="B6728" i="9"/>
  <c r="E6727" i="9"/>
  <c r="D6727" i="9"/>
  <c r="B6728" i="8"/>
  <c r="C6729" i="8"/>
  <c r="A6730" i="9" l="1"/>
  <c r="C6729" i="9"/>
  <c r="F6729" i="9" s="1"/>
  <c r="B6729" i="9"/>
  <c r="D6728" i="9"/>
  <c r="B6729" i="8"/>
  <c r="C6730" i="8"/>
  <c r="E6728" i="9"/>
  <c r="A6731" i="9" l="1"/>
  <c r="C6730" i="9"/>
  <c r="F6730" i="9" s="1"/>
  <c r="B6730" i="9"/>
  <c r="B6730" i="8"/>
  <c r="C6731" i="8"/>
  <c r="E6729" i="9"/>
  <c r="D6729" i="9"/>
  <c r="B6731" i="8" l="1"/>
  <c r="C6732" i="8"/>
  <c r="A6732" i="9"/>
  <c r="C6731" i="9"/>
  <c r="F6731" i="9" s="1"/>
  <c r="B6731" i="9"/>
  <c r="E6730" i="9"/>
  <c r="D6730" i="9"/>
  <c r="A6733" i="9" l="1"/>
  <c r="C6732" i="9"/>
  <c r="F6732" i="9" s="1"/>
  <c r="B6732" i="9"/>
  <c r="E6731" i="9"/>
  <c r="D6731" i="9"/>
  <c r="B6732" i="8"/>
  <c r="C6733" i="8"/>
  <c r="A6734" i="9" l="1"/>
  <c r="C6733" i="9"/>
  <c r="F6733" i="9" s="1"/>
  <c r="B6733" i="9"/>
  <c r="E6732" i="9"/>
  <c r="B6733" i="8"/>
  <c r="C6734" i="8"/>
  <c r="D6732" i="9"/>
  <c r="A6735" i="9" l="1"/>
  <c r="C6734" i="9"/>
  <c r="F6734" i="9" s="1"/>
  <c r="B6734" i="9"/>
  <c r="B6734" i="8"/>
  <c r="C6735" i="8"/>
  <c r="E6733" i="9"/>
  <c r="D6733" i="9"/>
  <c r="B6735" i="8" l="1"/>
  <c r="C6736" i="8"/>
  <c r="A6736" i="9"/>
  <c r="C6735" i="9"/>
  <c r="F6735" i="9" s="1"/>
  <c r="B6735" i="9"/>
  <c r="E6734" i="9"/>
  <c r="D6734" i="9"/>
  <c r="A6737" i="9" l="1"/>
  <c r="C6736" i="9"/>
  <c r="F6736" i="9" s="1"/>
  <c r="B6736" i="9"/>
  <c r="E6735" i="9"/>
  <c r="D6735" i="9"/>
  <c r="B6736" i="8"/>
  <c r="C6737" i="8"/>
  <c r="A6738" i="9" l="1"/>
  <c r="C6737" i="9"/>
  <c r="F6737" i="9" s="1"/>
  <c r="B6737" i="9"/>
  <c r="E6736" i="9"/>
  <c r="B6737" i="8"/>
  <c r="C6738" i="8"/>
  <c r="D6736" i="9"/>
  <c r="B6738" i="8" l="1"/>
  <c r="C6739" i="8"/>
  <c r="A6739" i="9"/>
  <c r="C6738" i="9"/>
  <c r="F6738" i="9" s="1"/>
  <c r="B6738" i="9"/>
  <c r="E6737" i="9"/>
  <c r="D6737" i="9"/>
  <c r="A6740" i="9" l="1"/>
  <c r="C6739" i="9"/>
  <c r="F6739" i="9" s="1"/>
  <c r="B6739" i="9"/>
  <c r="E6738" i="9"/>
  <c r="D6738" i="9"/>
  <c r="B6739" i="8"/>
  <c r="C6740" i="8"/>
  <c r="A6741" i="9" l="1"/>
  <c r="C6740" i="9"/>
  <c r="F6740" i="9" s="1"/>
  <c r="B6740" i="9"/>
  <c r="E6739" i="9"/>
  <c r="B6740" i="8"/>
  <c r="C6741" i="8"/>
  <c r="D6739" i="9"/>
  <c r="B6741" i="8" l="1"/>
  <c r="C6742" i="8"/>
  <c r="A6742" i="9"/>
  <c r="C6741" i="9"/>
  <c r="F6741" i="9" s="1"/>
  <c r="B6741" i="9"/>
  <c r="E6740" i="9"/>
  <c r="D6740" i="9"/>
  <c r="A6743" i="9" l="1"/>
  <c r="C6742" i="9"/>
  <c r="F6742" i="9" s="1"/>
  <c r="B6742" i="9"/>
  <c r="E6741" i="9"/>
  <c r="D6741" i="9"/>
  <c r="B6742" i="8"/>
  <c r="C6743" i="8"/>
  <c r="A6744" i="9" l="1"/>
  <c r="C6743" i="9"/>
  <c r="F6743" i="9" s="1"/>
  <c r="B6743" i="9"/>
  <c r="E6742" i="9"/>
  <c r="B6743" i="8"/>
  <c r="C6744" i="8"/>
  <c r="D6742" i="9"/>
  <c r="B6744" i="8" l="1"/>
  <c r="C6745" i="8"/>
  <c r="A6745" i="9"/>
  <c r="C6744" i="9"/>
  <c r="F6744" i="9" s="1"/>
  <c r="B6744" i="9"/>
  <c r="E6743" i="9"/>
  <c r="D6743" i="9"/>
  <c r="A6746" i="9" l="1"/>
  <c r="C6745" i="9"/>
  <c r="F6745" i="9" s="1"/>
  <c r="B6745" i="9"/>
  <c r="E6744" i="9"/>
  <c r="D6744" i="9"/>
  <c r="B6745" i="8"/>
  <c r="C6746" i="8"/>
  <c r="A6747" i="9" l="1"/>
  <c r="C6746" i="9"/>
  <c r="F6746" i="9" s="1"/>
  <c r="B6746" i="9"/>
  <c r="E6745" i="9"/>
  <c r="B6746" i="8"/>
  <c r="C6747" i="8"/>
  <c r="D6745" i="9"/>
  <c r="B6747" i="8" l="1"/>
  <c r="C6748" i="8"/>
  <c r="A6748" i="9"/>
  <c r="C6747" i="9"/>
  <c r="F6747" i="9" s="1"/>
  <c r="B6747" i="9"/>
  <c r="E6746" i="9"/>
  <c r="D6746" i="9"/>
  <c r="E6747" i="9" l="1"/>
  <c r="A6749" i="9"/>
  <c r="C6748" i="9"/>
  <c r="F6748" i="9" s="1"/>
  <c r="B6748" i="9"/>
  <c r="D6747" i="9"/>
  <c r="B6748" i="8"/>
  <c r="C6749" i="8"/>
  <c r="A6750" i="9" l="1"/>
  <c r="C6749" i="9"/>
  <c r="F6749" i="9" s="1"/>
  <c r="B6749" i="9"/>
  <c r="E6748" i="9"/>
  <c r="D6748" i="9"/>
  <c r="B6749" i="8"/>
  <c r="C6750" i="8"/>
  <c r="A6751" i="9" l="1"/>
  <c r="C6750" i="9"/>
  <c r="F6750" i="9" s="1"/>
  <c r="B6750" i="9"/>
  <c r="E6749" i="9"/>
  <c r="B6750" i="8"/>
  <c r="C6751" i="8"/>
  <c r="D6749" i="9"/>
  <c r="A6752" i="9" l="1"/>
  <c r="C6751" i="9"/>
  <c r="F6751" i="9" s="1"/>
  <c r="B6751" i="9"/>
  <c r="B6751" i="8"/>
  <c r="C6752" i="8"/>
  <c r="E6750" i="9"/>
  <c r="D6750" i="9"/>
  <c r="A6753" i="9" l="1"/>
  <c r="C6752" i="9"/>
  <c r="F6752" i="9" s="1"/>
  <c r="B6752" i="9"/>
  <c r="E6751" i="9"/>
  <c r="B6752" i="8"/>
  <c r="C6753" i="8"/>
  <c r="D6751" i="9"/>
  <c r="A6754" i="9" l="1"/>
  <c r="C6753" i="9"/>
  <c r="F6753" i="9" s="1"/>
  <c r="B6753" i="9"/>
  <c r="B6753" i="8"/>
  <c r="C6754" i="8"/>
  <c r="E6752" i="9"/>
  <c r="D6752" i="9"/>
  <c r="A6755" i="9" l="1"/>
  <c r="C6754" i="9"/>
  <c r="F6754" i="9" s="1"/>
  <c r="B6754" i="9"/>
  <c r="D6753" i="9"/>
  <c r="B6754" i="8"/>
  <c r="C6755" i="8"/>
  <c r="E6753" i="9"/>
  <c r="B6755" i="8" l="1"/>
  <c r="C6756" i="8"/>
  <c r="A6756" i="9"/>
  <c r="C6755" i="9"/>
  <c r="F6755" i="9" s="1"/>
  <c r="B6755" i="9"/>
  <c r="D6754" i="9"/>
  <c r="E6754" i="9"/>
  <c r="A6757" i="9" l="1"/>
  <c r="C6756" i="9"/>
  <c r="F6756" i="9" s="1"/>
  <c r="B6756" i="9"/>
  <c r="E6755" i="9"/>
  <c r="D6755" i="9"/>
  <c r="B6756" i="8"/>
  <c r="C6757" i="8"/>
  <c r="E6756" i="9" l="1"/>
  <c r="A6758" i="9"/>
  <c r="C6757" i="9"/>
  <c r="F6757" i="9" s="1"/>
  <c r="B6757" i="9"/>
  <c r="B6757" i="8"/>
  <c r="C6758" i="8"/>
  <c r="D6756" i="9"/>
  <c r="B6758" i="8" l="1"/>
  <c r="C6759" i="8"/>
  <c r="A6759" i="9"/>
  <c r="C6758" i="9"/>
  <c r="F6758" i="9" s="1"/>
  <c r="B6758" i="9"/>
  <c r="E6757" i="9"/>
  <c r="D6757" i="9"/>
  <c r="A6760" i="9" l="1"/>
  <c r="C6759" i="9"/>
  <c r="F6759" i="9" s="1"/>
  <c r="B6759" i="9"/>
  <c r="E6758" i="9"/>
  <c r="D6758" i="9"/>
  <c r="B6759" i="8"/>
  <c r="C6760" i="8"/>
  <c r="A6761" i="9" l="1"/>
  <c r="C6760" i="9"/>
  <c r="F6760" i="9" s="1"/>
  <c r="B6760" i="9"/>
  <c r="E6759" i="9"/>
  <c r="B6760" i="8"/>
  <c r="C6761" i="8"/>
  <c r="D6759" i="9"/>
  <c r="B6761" i="8" l="1"/>
  <c r="C6762" i="8"/>
  <c r="A6762" i="9"/>
  <c r="C6761" i="9"/>
  <c r="F6761" i="9" s="1"/>
  <c r="B6761" i="9"/>
  <c r="E6760" i="9"/>
  <c r="D6760" i="9"/>
  <c r="A6763" i="9" l="1"/>
  <c r="C6762" i="9"/>
  <c r="F6762" i="9" s="1"/>
  <c r="B6762" i="9"/>
  <c r="E6761" i="9"/>
  <c r="D6761" i="9"/>
  <c r="B6762" i="8"/>
  <c r="C6763" i="8"/>
  <c r="A6764" i="9" l="1"/>
  <c r="C6763" i="9"/>
  <c r="F6763" i="9" s="1"/>
  <c r="B6763" i="9"/>
  <c r="E6762" i="9"/>
  <c r="B6763" i="8"/>
  <c r="C6764" i="8"/>
  <c r="D6762" i="9"/>
  <c r="B6764" i="8" l="1"/>
  <c r="C6765" i="8"/>
  <c r="A6765" i="9"/>
  <c r="C6764" i="9"/>
  <c r="F6764" i="9" s="1"/>
  <c r="B6764" i="9"/>
  <c r="E6763" i="9"/>
  <c r="D6763" i="9"/>
  <c r="A6766" i="9" l="1"/>
  <c r="C6765" i="9"/>
  <c r="F6765" i="9" s="1"/>
  <c r="B6765" i="9"/>
  <c r="E6764" i="9"/>
  <c r="D6764" i="9"/>
  <c r="B6765" i="8"/>
  <c r="C6766" i="8"/>
  <c r="A6767" i="9" l="1"/>
  <c r="C6766" i="9"/>
  <c r="F6766" i="9" s="1"/>
  <c r="B6766" i="9"/>
  <c r="E6765" i="9"/>
  <c r="B6766" i="8"/>
  <c r="C6767" i="8"/>
  <c r="D6765" i="9"/>
  <c r="B6767" i="8" l="1"/>
  <c r="C6768" i="8"/>
  <c r="A6768" i="9"/>
  <c r="C6767" i="9"/>
  <c r="F6767" i="9" s="1"/>
  <c r="B6767" i="9"/>
  <c r="E6766" i="9"/>
  <c r="D6766" i="9"/>
  <c r="A6769" i="9" l="1"/>
  <c r="C6768" i="9"/>
  <c r="F6768" i="9" s="1"/>
  <c r="B6768" i="9"/>
  <c r="E6767" i="9"/>
  <c r="D6767" i="9"/>
  <c r="B6768" i="8"/>
  <c r="C6769" i="8"/>
  <c r="A6770" i="9" l="1"/>
  <c r="C6769" i="9"/>
  <c r="F6769" i="9" s="1"/>
  <c r="B6769" i="9"/>
  <c r="E6768" i="9"/>
  <c r="B6769" i="8"/>
  <c r="C6770" i="8"/>
  <c r="D6768" i="9"/>
  <c r="B6770" i="8" l="1"/>
  <c r="C6771" i="8"/>
  <c r="A6771" i="9"/>
  <c r="C6770" i="9"/>
  <c r="F6770" i="9" s="1"/>
  <c r="B6770" i="9"/>
  <c r="E6769" i="9"/>
  <c r="D6769" i="9"/>
  <c r="A6772" i="9" l="1"/>
  <c r="C6771" i="9"/>
  <c r="F6771" i="9" s="1"/>
  <c r="B6771" i="9"/>
  <c r="E6770" i="9"/>
  <c r="D6770" i="9"/>
  <c r="B6771" i="8"/>
  <c r="C6772" i="8"/>
  <c r="A6773" i="9" l="1"/>
  <c r="C6772" i="9"/>
  <c r="F6772" i="9" s="1"/>
  <c r="B6772" i="9"/>
  <c r="E6771" i="9"/>
  <c r="B6772" i="8"/>
  <c r="C6773" i="8"/>
  <c r="D6771" i="9"/>
  <c r="B6773" i="8" l="1"/>
  <c r="C6774" i="8"/>
  <c r="A6774" i="9"/>
  <c r="C6773" i="9"/>
  <c r="F6773" i="9" s="1"/>
  <c r="B6773" i="9"/>
  <c r="E6772" i="9"/>
  <c r="D6772" i="9"/>
  <c r="A6775" i="9" l="1"/>
  <c r="C6774" i="9"/>
  <c r="F6774" i="9" s="1"/>
  <c r="B6774" i="9"/>
  <c r="E6773" i="9"/>
  <c r="D6773" i="9"/>
  <c r="B6774" i="8"/>
  <c r="C6775" i="8"/>
  <c r="A6776" i="9" l="1"/>
  <c r="C6775" i="9"/>
  <c r="F6775" i="9" s="1"/>
  <c r="B6775" i="9"/>
  <c r="E6774" i="9"/>
  <c r="B6775" i="8"/>
  <c r="C6776" i="8"/>
  <c r="D6774" i="9"/>
  <c r="B6776" i="8" l="1"/>
  <c r="C6777" i="8"/>
  <c r="A6777" i="9"/>
  <c r="C6776" i="9"/>
  <c r="F6776" i="9" s="1"/>
  <c r="B6776" i="9"/>
  <c r="E6775" i="9"/>
  <c r="D6775" i="9"/>
  <c r="A6778" i="9" l="1"/>
  <c r="C6777" i="9"/>
  <c r="F6777" i="9" s="1"/>
  <c r="B6777" i="9"/>
  <c r="E6776" i="9"/>
  <c r="D6776" i="9"/>
  <c r="B6777" i="8"/>
  <c r="C6778" i="8"/>
  <c r="A6779" i="9" l="1"/>
  <c r="C6778" i="9"/>
  <c r="F6778" i="9" s="1"/>
  <c r="B6778" i="9"/>
  <c r="E6777" i="9"/>
  <c r="B6778" i="8"/>
  <c r="C6779" i="8"/>
  <c r="D6777" i="9"/>
  <c r="B6779" i="8" l="1"/>
  <c r="C6780" i="8"/>
  <c r="A6780" i="9"/>
  <c r="C6779" i="9"/>
  <c r="F6779" i="9" s="1"/>
  <c r="B6779" i="9"/>
  <c r="E6778" i="9"/>
  <c r="D6778" i="9"/>
  <c r="A6781" i="9" l="1"/>
  <c r="C6780" i="9"/>
  <c r="F6780" i="9" s="1"/>
  <c r="B6780" i="9"/>
  <c r="E6779" i="9"/>
  <c r="D6779" i="9"/>
  <c r="B6780" i="8"/>
  <c r="C6781" i="8"/>
  <c r="A6782" i="9" l="1"/>
  <c r="C6781" i="9"/>
  <c r="F6781" i="9" s="1"/>
  <c r="B6781" i="9"/>
  <c r="E6780" i="9"/>
  <c r="B6781" i="8"/>
  <c r="C6782" i="8"/>
  <c r="D6780" i="9"/>
  <c r="B6782" i="8" l="1"/>
  <c r="C6783" i="8"/>
  <c r="A6783" i="9"/>
  <c r="C6782" i="9"/>
  <c r="F6782" i="9" s="1"/>
  <c r="B6782" i="9"/>
  <c r="E6781" i="9"/>
  <c r="D6781" i="9"/>
  <c r="A6784" i="9" l="1"/>
  <c r="C6783" i="9"/>
  <c r="F6783" i="9" s="1"/>
  <c r="B6783" i="9"/>
  <c r="E6782" i="9"/>
  <c r="D6782" i="9"/>
  <c r="B6783" i="8"/>
  <c r="C6784" i="8"/>
  <c r="A6785" i="9" l="1"/>
  <c r="C6784" i="9"/>
  <c r="F6784" i="9" s="1"/>
  <c r="B6784" i="9"/>
  <c r="E6783" i="9"/>
  <c r="B6784" i="8"/>
  <c r="C6785" i="8"/>
  <c r="D6783" i="9"/>
  <c r="B6785" i="8" l="1"/>
  <c r="C6786" i="8"/>
  <c r="A6786" i="9"/>
  <c r="C6785" i="9"/>
  <c r="F6785" i="9" s="1"/>
  <c r="B6785" i="9"/>
  <c r="E6784" i="9"/>
  <c r="D6784" i="9"/>
  <c r="A6787" i="9" l="1"/>
  <c r="C6786" i="9"/>
  <c r="F6786" i="9" s="1"/>
  <c r="B6786" i="9"/>
  <c r="E6785" i="9"/>
  <c r="D6785" i="9"/>
  <c r="B6786" i="8"/>
  <c r="C6787" i="8"/>
  <c r="A6788" i="9" l="1"/>
  <c r="C6787" i="9"/>
  <c r="F6787" i="9" s="1"/>
  <c r="B6787" i="9"/>
  <c r="E6786" i="9"/>
  <c r="B6787" i="8"/>
  <c r="C6788" i="8"/>
  <c r="D6786" i="9"/>
  <c r="B6788" i="8" l="1"/>
  <c r="C6789" i="8"/>
  <c r="A6789" i="9"/>
  <c r="C6788" i="9"/>
  <c r="F6788" i="9" s="1"/>
  <c r="B6788" i="9"/>
  <c r="E6787" i="9"/>
  <c r="D6787" i="9"/>
  <c r="A6790" i="9" l="1"/>
  <c r="C6789" i="9"/>
  <c r="F6789" i="9" s="1"/>
  <c r="B6789" i="9"/>
  <c r="E6788" i="9"/>
  <c r="D6788" i="9"/>
  <c r="B6789" i="8"/>
  <c r="C6790" i="8"/>
  <c r="A6791" i="9" l="1"/>
  <c r="C6790" i="9"/>
  <c r="F6790" i="9" s="1"/>
  <c r="B6790" i="9"/>
  <c r="E6789" i="9"/>
  <c r="B6790" i="8"/>
  <c r="C6791" i="8"/>
  <c r="D6789" i="9"/>
  <c r="B6791" i="8" l="1"/>
  <c r="C6792" i="8"/>
  <c r="A6792" i="9"/>
  <c r="C6791" i="9"/>
  <c r="F6791" i="9" s="1"/>
  <c r="B6791" i="9"/>
  <c r="E6790" i="9"/>
  <c r="D6790" i="9"/>
  <c r="E6791" i="9" l="1"/>
  <c r="A6793" i="9"/>
  <c r="C6792" i="9"/>
  <c r="F6792" i="9" s="1"/>
  <c r="B6792" i="9"/>
  <c r="D6791" i="9"/>
  <c r="B6792" i="8"/>
  <c r="C6793" i="8"/>
  <c r="A6794" i="9" l="1"/>
  <c r="C6793" i="9"/>
  <c r="F6793" i="9" s="1"/>
  <c r="B6793" i="9"/>
  <c r="E6792" i="9"/>
  <c r="D6792" i="9"/>
  <c r="B6793" i="8"/>
  <c r="C6794" i="8"/>
  <c r="A6795" i="9" l="1"/>
  <c r="C6794" i="9"/>
  <c r="F6794" i="9" s="1"/>
  <c r="B6794" i="9"/>
  <c r="E6793" i="9"/>
  <c r="B6794" i="8"/>
  <c r="C6795" i="8"/>
  <c r="D6793" i="9"/>
  <c r="B6795" i="8" l="1"/>
  <c r="C6796" i="8"/>
  <c r="A6796" i="9"/>
  <c r="C6795" i="9"/>
  <c r="F6795" i="9" s="1"/>
  <c r="B6795" i="9"/>
  <c r="E6794" i="9"/>
  <c r="D6794" i="9"/>
  <c r="A6797" i="9" l="1"/>
  <c r="C6796" i="9"/>
  <c r="F6796" i="9" s="1"/>
  <c r="B6796" i="9"/>
  <c r="E6795" i="9"/>
  <c r="D6795" i="9"/>
  <c r="B6796" i="8"/>
  <c r="C6797" i="8"/>
  <c r="A6798" i="9" l="1"/>
  <c r="C6797" i="9"/>
  <c r="F6797" i="9" s="1"/>
  <c r="B6797" i="9"/>
  <c r="E6796" i="9"/>
  <c r="B6797" i="8"/>
  <c r="C6798" i="8"/>
  <c r="D6796" i="9"/>
  <c r="B6798" i="8" l="1"/>
  <c r="C6799" i="8"/>
  <c r="A6799" i="9"/>
  <c r="C6798" i="9"/>
  <c r="F6798" i="9" s="1"/>
  <c r="B6798" i="9"/>
  <c r="E6797" i="9"/>
  <c r="D6797" i="9"/>
  <c r="A6800" i="9" l="1"/>
  <c r="C6799" i="9"/>
  <c r="F6799" i="9" s="1"/>
  <c r="B6799" i="9"/>
  <c r="E6798" i="9"/>
  <c r="D6798" i="9"/>
  <c r="B6799" i="8"/>
  <c r="C6800" i="8"/>
  <c r="E6799" i="9" l="1"/>
  <c r="A6801" i="9"/>
  <c r="C6800" i="9"/>
  <c r="F6800" i="9" s="1"/>
  <c r="B6800" i="9"/>
  <c r="B6800" i="8"/>
  <c r="C6801" i="8"/>
  <c r="D6799" i="9"/>
  <c r="B6801" i="8" l="1"/>
  <c r="C6802" i="8"/>
  <c r="A6802" i="9"/>
  <c r="C6801" i="9"/>
  <c r="F6801" i="9" s="1"/>
  <c r="B6801" i="9"/>
  <c r="E6800" i="9"/>
  <c r="D6800" i="9"/>
  <c r="A6803" i="9" l="1"/>
  <c r="C6802" i="9"/>
  <c r="F6802" i="9" s="1"/>
  <c r="B6802" i="9"/>
  <c r="D6801" i="9"/>
  <c r="E6801" i="9"/>
  <c r="B6802" i="8"/>
  <c r="C6803" i="8"/>
  <c r="A6804" i="9" l="1"/>
  <c r="C6803" i="9"/>
  <c r="F6803" i="9" s="1"/>
  <c r="B6803" i="9"/>
  <c r="E6802" i="9"/>
  <c r="B6803" i="8"/>
  <c r="C6804" i="8"/>
  <c r="D6802" i="9"/>
  <c r="B6804" i="8" l="1"/>
  <c r="C6805" i="8"/>
  <c r="A6805" i="9"/>
  <c r="C6804" i="9"/>
  <c r="F6804" i="9" s="1"/>
  <c r="B6804" i="9"/>
  <c r="E6803" i="9"/>
  <c r="D6803" i="9"/>
  <c r="A6806" i="9" l="1"/>
  <c r="C6805" i="9"/>
  <c r="F6805" i="9" s="1"/>
  <c r="B6805" i="9"/>
  <c r="E6804" i="9"/>
  <c r="D6804" i="9"/>
  <c r="B6805" i="8"/>
  <c r="C6806" i="8"/>
  <c r="A6807" i="9" l="1"/>
  <c r="C6806" i="9"/>
  <c r="F6806" i="9" s="1"/>
  <c r="B6806" i="9"/>
  <c r="E6805" i="9"/>
  <c r="B6806" i="8"/>
  <c r="C6807" i="8"/>
  <c r="D6805" i="9"/>
  <c r="B6807" i="8" l="1"/>
  <c r="C6808" i="8"/>
  <c r="A6808" i="9"/>
  <c r="C6807" i="9"/>
  <c r="F6807" i="9" s="1"/>
  <c r="B6807" i="9"/>
  <c r="E6806" i="9"/>
  <c r="D6806" i="9"/>
  <c r="A6809" i="9" l="1"/>
  <c r="C6808" i="9"/>
  <c r="F6808" i="9" s="1"/>
  <c r="B6808" i="9"/>
  <c r="E6807" i="9"/>
  <c r="D6807" i="9"/>
  <c r="B6808" i="8"/>
  <c r="C6809" i="8"/>
  <c r="A6810" i="9" l="1"/>
  <c r="C6809" i="9"/>
  <c r="F6809" i="9" s="1"/>
  <c r="B6809" i="9"/>
  <c r="E6808" i="9"/>
  <c r="B6809" i="8"/>
  <c r="C6810" i="8"/>
  <c r="D6808" i="9"/>
  <c r="B6810" i="8" l="1"/>
  <c r="C6811" i="8"/>
  <c r="A6811" i="9"/>
  <c r="C6810" i="9"/>
  <c r="F6810" i="9" s="1"/>
  <c r="B6810" i="9"/>
  <c r="E6809" i="9"/>
  <c r="D6809" i="9"/>
  <c r="A6812" i="9" l="1"/>
  <c r="C6811" i="9"/>
  <c r="F6811" i="9" s="1"/>
  <c r="B6811" i="9"/>
  <c r="E6810" i="9"/>
  <c r="D6810" i="9"/>
  <c r="B6811" i="8"/>
  <c r="C6812" i="8"/>
  <c r="A6813" i="9" l="1"/>
  <c r="C6812" i="9"/>
  <c r="F6812" i="9" s="1"/>
  <c r="B6812" i="9"/>
  <c r="E6811" i="9"/>
  <c r="B6812" i="8"/>
  <c r="C6813" i="8"/>
  <c r="D6811" i="9"/>
  <c r="B6813" i="8" l="1"/>
  <c r="C6814" i="8"/>
  <c r="A6814" i="9"/>
  <c r="C6813" i="9"/>
  <c r="F6813" i="9" s="1"/>
  <c r="B6813" i="9"/>
  <c r="E6812" i="9"/>
  <c r="D6812" i="9"/>
  <c r="A6815" i="9" l="1"/>
  <c r="C6814" i="9"/>
  <c r="F6814" i="9" s="1"/>
  <c r="B6814" i="9"/>
  <c r="E6813" i="9"/>
  <c r="D6813" i="9"/>
  <c r="B6814" i="8"/>
  <c r="C6815" i="8"/>
  <c r="A6816" i="9" l="1"/>
  <c r="C6815" i="9"/>
  <c r="F6815" i="9" s="1"/>
  <c r="B6815" i="9"/>
  <c r="E6814" i="9"/>
  <c r="B6815" i="8"/>
  <c r="C6816" i="8"/>
  <c r="D6814" i="9"/>
  <c r="B6816" i="8" l="1"/>
  <c r="C6817" i="8"/>
  <c r="A6817" i="9"/>
  <c r="C6816" i="9"/>
  <c r="F6816" i="9" s="1"/>
  <c r="B6816" i="9"/>
  <c r="E6815" i="9"/>
  <c r="D6815" i="9"/>
  <c r="A6818" i="9" l="1"/>
  <c r="C6817" i="9"/>
  <c r="F6817" i="9" s="1"/>
  <c r="B6817" i="9"/>
  <c r="E6816" i="9"/>
  <c r="D6816" i="9"/>
  <c r="B6817" i="8"/>
  <c r="C6818" i="8"/>
  <c r="A6819" i="9" l="1"/>
  <c r="C6818" i="9"/>
  <c r="F6818" i="9" s="1"/>
  <c r="B6818" i="9"/>
  <c r="E6817" i="9"/>
  <c r="B6818" i="8"/>
  <c r="C6819" i="8"/>
  <c r="D6817" i="9"/>
  <c r="B6819" i="8" l="1"/>
  <c r="C6820" i="8"/>
  <c r="A6820" i="9"/>
  <c r="C6819" i="9"/>
  <c r="F6819" i="9" s="1"/>
  <c r="B6819" i="9"/>
  <c r="E6818" i="9"/>
  <c r="D6818" i="9"/>
  <c r="A6821" i="9" l="1"/>
  <c r="C6820" i="9"/>
  <c r="F6820" i="9" s="1"/>
  <c r="B6820" i="9"/>
  <c r="E6819" i="9"/>
  <c r="D6819" i="9"/>
  <c r="B6820" i="8"/>
  <c r="C6821" i="8"/>
  <c r="A6822" i="9" l="1"/>
  <c r="C6821" i="9"/>
  <c r="F6821" i="9" s="1"/>
  <c r="B6821" i="9"/>
  <c r="E6820" i="9"/>
  <c r="B6821" i="8"/>
  <c r="C6822" i="8"/>
  <c r="D6820" i="9"/>
  <c r="B6822" i="8" l="1"/>
  <c r="C6823" i="8"/>
  <c r="A6823" i="9"/>
  <c r="C6822" i="9"/>
  <c r="F6822" i="9" s="1"/>
  <c r="B6822" i="9"/>
  <c r="E6821" i="9"/>
  <c r="D6821" i="9"/>
  <c r="A6824" i="9" l="1"/>
  <c r="C6823" i="9"/>
  <c r="F6823" i="9" s="1"/>
  <c r="B6823" i="9"/>
  <c r="E6822" i="9"/>
  <c r="D6822" i="9"/>
  <c r="B6823" i="8"/>
  <c r="C6824" i="8"/>
  <c r="A6825" i="9" l="1"/>
  <c r="C6824" i="9"/>
  <c r="F6824" i="9" s="1"/>
  <c r="B6824" i="9"/>
  <c r="E6823" i="9"/>
  <c r="B6824" i="8"/>
  <c r="C6825" i="8"/>
  <c r="D6823" i="9"/>
  <c r="B6825" i="8" l="1"/>
  <c r="C6826" i="8"/>
  <c r="A6826" i="9"/>
  <c r="C6825" i="9"/>
  <c r="F6825" i="9" s="1"/>
  <c r="B6825" i="9"/>
  <c r="E6824" i="9"/>
  <c r="D6824" i="9"/>
  <c r="A6827" i="9" l="1"/>
  <c r="C6826" i="9"/>
  <c r="F6826" i="9" s="1"/>
  <c r="B6826" i="9"/>
  <c r="E6825" i="9"/>
  <c r="D6825" i="9"/>
  <c r="B6826" i="8"/>
  <c r="C6827" i="8"/>
  <c r="A6828" i="9" l="1"/>
  <c r="C6827" i="9"/>
  <c r="F6827" i="9" s="1"/>
  <c r="B6827" i="9"/>
  <c r="E6826" i="9"/>
  <c r="B6827" i="8"/>
  <c r="C6828" i="8"/>
  <c r="D6826" i="9"/>
  <c r="B6828" i="8" l="1"/>
  <c r="C6829" i="8"/>
  <c r="A6829" i="9"/>
  <c r="C6828" i="9"/>
  <c r="F6828" i="9" s="1"/>
  <c r="B6828" i="9"/>
  <c r="E6827" i="9"/>
  <c r="D6827" i="9"/>
  <c r="E6828" i="9" l="1"/>
  <c r="A6830" i="9"/>
  <c r="C6829" i="9"/>
  <c r="F6829" i="9" s="1"/>
  <c r="B6829" i="9"/>
  <c r="D6828" i="9"/>
  <c r="B6829" i="8"/>
  <c r="C6830" i="8"/>
  <c r="A6831" i="9" l="1"/>
  <c r="C6830" i="9"/>
  <c r="F6830" i="9" s="1"/>
  <c r="B6830" i="9"/>
  <c r="E6829" i="9"/>
  <c r="D6829" i="9"/>
  <c r="B6830" i="8"/>
  <c r="C6831" i="8"/>
  <c r="A6832" i="9" l="1"/>
  <c r="C6831" i="9"/>
  <c r="F6831" i="9" s="1"/>
  <c r="B6831" i="9"/>
  <c r="E6830" i="9"/>
  <c r="B6831" i="8"/>
  <c r="C6832" i="8"/>
  <c r="D6830" i="9"/>
  <c r="B6832" i="8" l="1"/>
  <c r="C6833" i="8"/>
  <c r="A6833" i="9"/>
  <c r="C6832" i="9"/>
  <c r="F6832" i="9" s="1"/>
  <c r="B6832" i="9"/>
  <c r="E6831" i="9"/>
  <c r="D6831" i="9"/>
  <c r="A6834" i="9" l="1"/>
  <c r="C6833" i="9"/>
  <c r="F6833" i="9" s="1"/>
  <c r="B6833" i="9"/>
  <c r="E6832" i="9"/>
  <c r="D6832" i="9"/>
  <c r="B6833" i="8"/>
  <c r="C6834" i="8"/>
  <c r="A6835" i="9" l="1"/>
  <c r="C6834" i="9"/>
  <c r="F6834" i="9" s="1"/>
  <c r="B6834" i="9"/>
  <c r="E6833" i="9"/>
  <c r="B6834" i="8"/>
  <c r="C6835" i="8"/>
  <c r="D6833" i="9"/>
  <c r="B6835" i="8" l="1"/>
  <c r="C6836" i="8"/>
  <c r="A6836" i="9"/>
  <c r="C6835" i="9"/>
  <c r="F6835" i="9" s="1"/>
  <c r="B6835" i="9"/>
  <c r="E6834" i="9"/>
  <c r="D6834" i="9"/>
  <c r="A6837" i="9" l="1"/>
  <c r="C6836" i="9"/>
  <c r="F6836" i="9" s="1"/>
  <c r="B6836" i="9"/>
  <c r="E6835" i="9"/>
  <c r="D6835" i="9"/>
  <c r="B6836" i="8"/>
  <c r="C6837" i="8"/>
  <c r="A6838" i="9" l="1"/>
  <c r="C6837" i="9"/>
  <c r="F6837" i="9" s="1"/>
  <c r="B6837" i="9"/>
  <c r="E6836" i="9"/>
  <c r="B6837" i="8"/>
  <c r="C6838" i="8"/>
  <c r="D6836" i="9"/>
  <c r="B6838" i="8" l="1"/>
  <c r="C6839" i="8"/>
  <c r="A6839" i="9"/>
  <c r="C6838" i="9"/>
  <c r="F6838" i="9" s="1"/>
  <c r="B6838" i="9"/>
  <c r="E6837" i="9"/>
  <c r="D6837" i="9"/>
  <c r="D6838" i="9" l="1"/>
  <c r="A6840" i="9"/>
  <c r="C6839" i="9"/>
  <c r="F6839" i="9" s="1"/>
  <c r="B6839" i="9"/>
  <c r="E6838" i="9"/>
  <c r="B6839" i="8"/>
  <c r="C6840" i="8"/>
  <c r="A6841" i="9" l="1"/>
  <c r="C6840" i="9"/>
  <c r="F6840" i="9" s="1"/>
  <c r="B6840" i="9"/>
  <c r="D6839" i="9"/>
  <c r="E6839" i="9"/>
  <c r="B6840" i="8"/>
  <c r="C6841" i="8"/>
  <c r="A6842" i="9" l="1"/>
  <c r="C6841" i="9"/>
  <c r="F6841" i="9" s="1"/>
  <c r="B6841" i="9"/>
  <c r="E6840" i="9"/>
  <c r="B6841" i="8"/>
  <c r="C6842" i="8"/>
  <c r="D6840" i="9"/>
  <c r="B6842" i="8" l="1"/>
  <c r="C6843" i="8"/>
  <c r="A6843" i="9"/>
  <c r="C6842" i="9"/>
  <c r="F6842" i="9" s="1"/>
  <c r="B6842" i="9"/>
  <c r="E6841" i="9"/>
  <c r="D6841" i="9"/>
  <c r="A6844" i="9" l="1"/>
  <c r="C6843" i="9"/>
  <c r="F6843" i="9" s="1"/>
  <c r="B6843" i="9"/>
  <c r="E6842" i="9"/>
  <c r="D6842" i="9"/>
  <c r="B6843" i="8"/>
  <c r="C6844" i="8"/>
  <c r="A6845" i="9" l="1"/>
  <c r="C6844" i="9"/>
  <c r="F6844" i="9" s="1"/>
  <c r="B6844" i="9"/>
  <c r="E6843" i="9"/>
  <c r="B6844" i="8"/>
  <c r="C6845" i="8"/>
  <c r="D6843" i="9"/>
  <c r="B6845" i="8" l="1"/>
  <c r="C6846" i="8"/>
  <c r="A6846" i="9"/>
  <c r="C6845" i="9"/>
  <c r="F6845" i="9" s="1"/>
  <c r="B6845" i="9"/>
  <c r="E6844" i="9"/>
  <c r="D6844" i="9"/>
  <c r="A6847" i="9" l="1"/>
  <c r="C6846" i="9"/>
  <c r="F6846" i="9" s="1"/>
  <c r="B6846" i="9"/>
  <c r="E6845" i="9"/>
  <c r="D6845" i="9"/>
  <c r="B6846" i="8"/>
  <c r="C6847" i="8"/>
  <c r="A6848" i="9" l="1"/>
  <c r="C6847" i="9"/>
  <c r="F6847" i="9" s="1"/>
  <c r="B6847" i="9"/>
  <c r="E6846" i="9"/>
  <c r="B6847" i="8"/>
  <c r="C6848" i="8"/>
  <c r="D6846" i="9"/>
  <c r="B6848" i="8" l="1"/>
  <c r="C6849" i="8"/>
  <c r="A6849" i="9"/>
  <c r="C6848" i="9"/>
  <c r="F6848" i="9" s="1"/>
  <c r="B6848" i="9"/>
  <c r="E6847" i="9"/>
  <c r="D6847" i="9"/>
  <c r="A6850" i="9" l="1"/>
  <c r="C6849" i="9"/>
  <c r="F6849" i="9" s="1"/>
  <c r="B6849" i="9"/>
  <c r="E6848" i="9"/>
  <c r="D6848" i="9"/>
  <c r="B6849" i="8"/>
  <c r="C6850" i="8"/>
  <c r="A6851" i="9" l="1"/>
  <c r="C6850" i="9"/>
  <c r="F6850" i="9" s="1"/>
  <c r="B6850" i="9"/>
  <c r="E6849" i="9"/>
  <c r="B6850" i="8"/>
  <c r="C6851" i="8"/>
  <c r="D6849" i="9"/>
  <c r="B6851" i="8" l="1"/>
  <c r="C6852" i="8"/>
  <c r="A6852" i="9"/>
  <c r="C6851" i="9"/>
  <c r="F6851" i="9" s="1"/>
  <c r="B6851" i="9"/>
  <c r="E6850" i="9"/>
  <c r="D6850" i="9"/>
  <c r="A6853" i="9" l="1"/>
  <c r="C6852" i="9"/>
  <c r="F6852" i="9" s="1"/>
  <c r="B6852" i="9"/>
  <c r="E6851" i="9"/>
  <c r="D6851" i="9"/>
  <c r="B6852" i="8"/>
  <c r="C6853" i="8"/>
  <c r="A6854" i="9" l="1"/>
  <c r="C6853" i="9"/>
  <c r="F6853" i="9" s="1"/>
  <c r="B6853" i="9"/>
  <c r="E6852" i="9"/>
  <c r="B6853" i="8"/>
  <c r="C6854" i="8"/>
  <c r="D6852" i="9"/>
  <c r="B6854" i="8" l="1"/>
  <c r="C6855" i="8"/>
  <c r="A6855" i="9"/>
  <c r="C6854" i="9"/>
  <c r="F6854" i="9" s="1"/>
  <c r="B6854" i="9"/>
  <c r="E6853" i="9"/>
  <c r="D6853" i="9"/>
  <c r="A6856" i="9" l="1"/>
  <c r="C6855" i="9"/>
  <c r="F6855" i="9" s="1"/>
  <c r="B6855" i="9"/>
  <c r="E6854" i="9"/>
  <c r="D6854" i="9"/>
  <c r="B6855" i="8"/>
  <c r="C6856" i="8"/>
  <c r="A6857" i="9" l="1"/>
  <c r="C6856" i="9"/>
  <c r="F6856" i="9" s="1"/>
  <c r="B6856" i="9"/>
  <c r="E6855" i="9"/>
  <c r="B6856" i="8"/>
  <c r="C6857" i="8"/>
  <c r="D6855" i="9"/>
  <c r="B6857" i="8" l="1"/>
  <c r="C6858" i="8"/>
  <c r="A6858" i="9"/>
  <c r="C6857" i="9"/>
  <c r="F6857" i="9" s="1"/>
  <c r="B6857" i="9"/>
  <c r="E6856" i="9"/>
  <c r="D6856" i="9"/>
  <c r="A6859" i="9" l="1"/>
  <c r="C6858" i="9"/>
  <c r="F6858" i="9" s="1"/>
  <c r="B6858" i="9"/>
  <c r="E6857" i="9"/>
  <c r="D6857" i="9"/>
  <c r="B6858" i="8"/>
  <c r="C6859" i="8"/>
  <c r="A6860" i="9" l="1"/>
  <c r="C6859" i="9"/>
  <c r="F6859" i="9" s="1"/>
  <c r="B6859" i="9"/>
  <c r="E6858" i="9"/>
  <c r="B6859" i="8"/>
  <c r="C6860" i="8"/>
  <c r="D6858" i="9"/>
  <c r="B6860" i="8" l="1"/>
  <c r="C6861" i="8"/>
  <c r="A6861" i="9"/>
  <c r="C6860" i="9"/>
  <c r="F6860" i="9" s="1"/>
  <c r="B6860" i="9"/>
  <c r="E6859" i="9"/>
  <c r="D6859" i="9"/>
  <c r="A6862" i="9" l="1"/>
  <c r="C6861" i="9"/>
  <c r="F6861" i="9" s="1"/>
  <c r="B6861" i="9"/>
  <c r="E6860" i="9"/>
  <c r="D6860" i="9"/>
  <c r="B6861" i="8"/>
  <c r="C6862" i="8"/>
  <c r="A6863" i="9" l="1"/>
  <c r="C6862" i="9"/>
  <c r="F6862" i="9" s="1"/>
  <c r="B6862" i="9"/>
  <c r="E6861" i="9"/>
  <c r="B6862" i="8"/>
  <c r="C6863" i="8"/>
  <c r="D6861" i="9"/>
  <c r="B6863" i="8" l="1"/>
  <c r="C6864" i="8"/>
  <c r="A6864" i="9"/>
  <c r="C6863" i="9"/>
  <c r="F6863" i="9" s="1"/>
  <c r="B6863" i="9"/>
  <c r="E6862" i="9"/>
  <c r="D6862" i="9"/>
  <c r="A6865" i="9" l="1"/>
  <c r="C6864" i="9"/>
  <c r="F6864" i="9" s="1"/>
  <c r="B6864" i="9"/>
  <c r="E6863" i="9"/>
  <c r="D6863" i="9"/>
  <c r="B6864" i="8"/>
  <c r="C6865" i="8"/>
  <c r="A6866" i="9" l="1"/>
  <c r="C6865" i="9"/>
  <c r="F6865" i="9" s="1"/>
  <c r="B6865" i="9"/>
  <c r="E6864" i="9"/>
  <c r="B6865" i="8"/>
  <c r="C6866" i="8"/>
  <c r="D6864" i="9"/>
  <c r="B6866" i="8" l="1"/>
  <c r="C6867" i="8"/>
  <c r="A6867" i="9"/>
  <c r="C6866" i="9"/>
  <c r="F6866" i="9" s="1"/>
  <c r="B6866" i="9"/>
  <c r="E6865" i="9"/>
  <c r="D6865" i="9"/>
  <c r="A6868" i="9" l="1"/>
  <c r="C6867" i="9"/>
  <c r="F6867" i="9" s="1"/>
  <c r="B6867" i="9"/>
  <c r="E6866" i="9"/>
  <c r="D6866" i="9"/>
  <c r="B6867" i="8"/>
  <c r="C6868" i="8"/>
  <c r="A6869" i="9" l="1"/>
  <c r="C6868" i="9"/>
  <c r="F6868" i="9" s="1"/>
  <c r="B6868" i="9"/>
  <c r="E6867" i="9"/>
  <c r="B6868" i="8"/>
  <c r="C6869" i="8"/>
  <c r="D6867" i="9"/>
  <c r="B6869" i="8" l="1"/>
  <c r="C6870" i="8"/>
  <c r="A6870" i="9"/>
  <c r="C6869" i="9"/>
  <c r="F6869" i="9" s="1"/>
  <c r="B6869" i="9"/>
  <c r="E6868" i="9"/>
  <c r="D6868" i="9"/>
  <c r="A6871" i="9" l="1"/>
  <c r="C6870" i="9"/>
  <c r="F6870" i="9" s="1"/>
  <c r="B6870" i="9"/>
  <c r="E6869" i="9"/>
  <c r="D6869" i="9"/>
  <c r="B6870" i="8"/>
  <c r="C6871" i="8"/>
  <c r="A6872" i="9" l="1"/>
  <c r="C6871" i="9"/>
  <c r="F6871" i="9" s="1"/>
  <c r="B6871" i="9"/>
  <c r="E6870" i="9"/>
  <c r="B6871" i="8"/>
  <c r="C6872" i="8"/>
  <c r="D6870" i="9"/>
  <c r="B6872" i="8" l="1"/>
  <c r="C6873" i="8"/>
  <c r="A6873" i="9"/>
  <c r="C6872" i="9"/>
  <c r="F6872" i="9" s="1"/>
  <c r="B6872" i="9"/>
  <c r="E6871" i="9"/>
  <c r="D6871" i="9"/>
  <c r="A6874" i="9" l="1"/>
  <c r="C6873" i="9"/>
  <c r="F6873" i="9" s="1"/>
  <c r="B6873" i="9"/>
  <c r="E6872" i="9"/>
  <c r="D6872" i="9"/>
  <c r="B6873" i="8"/>
  <c r="C6874" i="8"/>
  <c r="A6875" i="9" l="1"/>
  <c r="C6874" i="9"/>
  <c r="F6874" i="9" s="1"/>
  <c r="B6874" i="9"/>
  <c r="D6873" i="9"/>
  <c r="B6874" i="8"/>
  <c r="C6875" i="8"/>
  <c r="E6873" i="9"/>
  <c r="A6876" i="9" l="1"/>
  <c r="C6875" i="9"/>
  <c r="F6875" i="9" s="1"/>
  <c r="B6875" i="9"/>
  <c r="B6875" i="8"/>
  <c r="C6876" i="8"/>
  <c r="E6874" i="9"/>
  <c r="D6874" i="9"/>
  <c r="A6877" i="9" l="1"/>
  <c r="C6876" i="9"/>
  <c r="F6876" i="9" s="1"/>
  <c r="B6876" i="9"/>
  <c r="E6875" i="9"/>
  <c r="B6876" i="8"/>
  <c r="C6877" i="8"/>
  <c r="D6875" i="9"/>
  <c r="B6877" i="8" l="1"/>
  <c r="C6878" i="8"/>
  <c r="A6878" i="9"/>
  <c r="C6877" i="9"/>
  <c r="F6877" i="9" s="1"/>
  <c r="B6877" i="9"/>
  <c r="E6876" i="9"/>
  <c r="D6876" i="9"/>
  <c r="A6879" i="9" l="1"/>
  <c r="C6878" i="9"/>
  <c r="F6878" i="9" s="1"/>
  <c r="B6878" i="9"/>
  <c r="E6877" i="9"/>
  <c r="D6877" i="9"/>
  <c r="B6878" i="8"/>
  <c r="C6879" i="8"/>
  <c r="A6880" i="9" l="1"/>
  <c r="C6879" i="9"/>
  <c r="F6879" i="9" s="1"/>
  <c r="B6879" i="9"/>
  <c r="E6878" i="9"/>
  <c r="B6879" i="8"/>
  <c r="C6880" i="8"/>
  <c r="D6878" i="9"/>
  <c r="B6880" i="8" l="1"/>
  <c r="C6881" i="8"/>
  <c r="A6881" i="9"/>
  <c r="C6880" i="9"/>
  <c r="F6880" i="9" s="1"/>
  <c r="B6880" i="9"/>
  <c r="E6879" i="9"/>
  <c r="D6879" i="9"/>
  <c r="A6882" i="9" l="1"/>
  <c r="C6881" i="9"/>
  <c r="F6881" i="9" s="1"/>
  <c r="B6881" i="9"/>
  <c r="E6880" i="9"/>
  <c r="D6880" i="9"/>
  <c r="B6881" i="8"/>
  <c r="C6882" i="8"/>
  <c r="A6883" i="9" l="1"/>
  <c r="C6882" i="9"/>
  <c r="F6882" i="9" s="1"/>
  <c r="B6882" i="9"/>
  <c r="D6881" i="9"/>
  <c r="B6882" i="8"/>
  <c r="C6883" i="8"/>
  <c r="E6881" i="9"/>
  <c r="A6884" i="9" l="1"/>
  <c r="C6883" i="9"/>
  <c r="F6883" i="9" s="1"/>
  <c r="B6883" i="9"/>
  <c r="B6883" i="8"/>
  <c r="C6884" i="8"/>
  <c r="E6882" i="9"/>
  <c r="D6882" i="9"/>
  <c r="A6885" i="9" l="1"/>
  <c r="C6884" i="9"/>
  <c r="F6884" i="9" s="1"/>
  <c r="B6884" i="9"/>
  <c r="E6883" i="9"/>
  <c r="B6884" i="8"/>
  <c r="C6885" i="8"/>
  <c r="D6883" i="9"/>
  <c r="B6885" i="8" l="1"/>
  <c r="C6886" i="8"/>
  <c r="A6886" i="9"/>
  <c r="C6885" i="9"/>
  <c r="F6885" i="9" s="1"/>
  <c r="B6885" i="9"/>
  <c r="E6884" i="9"/>
  <c r="D6884" i="9"/>
  <c r="A6887" i="9" l="1"/>
  <c r="C6886" i="9"/>
  <c r="F6886" i="9" s="1"/>
  <c r="B6886" i="9"/>
  <c r="E6885" i="9"/>
  <c r="D6885" i="9"/>
  <c r="B6886" i="8"/>
  <c r="C6887" i="8"/>
  <c r="A6888" i="9" l="1"/>
  <c r="C6887" i="9"/>
  <c r="F6887" i="9" s="1"/>
  <c r="B6887" i="9"/>
  <c r="E6886" i="9"/>
  <c r="B6887" i="8"/>
  <c r="C6888" i="8"/>
  <c r="D6886" i="9"/>
  <c r="B6888" i="8" l="1"/>
  <c r="C6889" i="8"/>
  <c r="A6889" i="9"/>
  <c r="C6888" i="9"/>
  <c r="F6888" i="9" s="1"/>
  <c r="B6888" i="9"/>
  <c r="E6887" i="9"/>
  <c r="D6887" i="9"/>
  <c r="A6890" i="9" l="1"/>
  <c r="C6889" i="9"/>
  <c r="F6889" i="9" s="1"/>
  <c r="B6889" i="9"/>
  <c r="E6888" i="9"/>
  <c r="D6888" i="9"/>
  <c r="B6889" i="8"/>
  <c r="C6890" i="8"/>
  <c r="A6891" i="9" l="1"/>
  <c r="C6890" i="9"/>
  <c r="F6890" i="9" s="1"/>
  <c r="B6890" i="9"/>
  <c r="E6889" i="9"/>
  <c r="B6890" i="8"/>
  <c r="C6891" i="8"/>
  <c r="D6889" i="9"/>
  <c r="B6891" i="8" l="1"/>
  <c r="C6892" i="8"/>
  <c r="A6892" i="9"/>
  <c r="C6891" i="9"/>
  <c r="F6891" i="9" s="1"/>
  <c r="B6891" i="9"/>
  <c r="E6890" i="9"/>
  <c r="D6890" i="9"/>
  <c r="A6893" i="9" l="1"/>
  <c r="C6892" i="9"/>
  <c r="F6892" i="9" s="1"/>
  <c r="B6892" i="9"/>
  <c r="E6891" i="9"/>
  <c r="D6891" i="9"/>
  <c r="B6892" i="8"/>
  <c r="C6893" i="8"/>
  <c r="A6894" i="9" l="1"/>
  <c r="C6893" i="9"/>
  <c r="F6893" i="9" s="1"/>
  <c r="B6893" i="9"/>
  <c r="E6892" i="9"/>
  <c r="B6893" i="8"/>
  <c r="C6894" i="8"/>
  <c r="D6892" i="9"/>
  <c r="B6894" i="8" l="1"/>
  <c r="C6895" i="8"/>
  <c r="A6895" i="9"/>
  <c r="C6894" i="9"/>
  <c r="F6894" i="9" s="1"/>
  <c r="B6894" i="9"/>
  <c r="E6893" i="9"/>
  <c r="D6893" i="9"/>
  <c r="A6896" i="9" l="1"/>
  <c r="C6895" i="9"/>
  <c r="F6895" i="9" s="1"/>
  <c r="B6895" i="9"/>
  <c r="E6894" i="9"/>
  <c r="D6894" i="9"/>
  <c r="B6895" i="8"/>
  <c r="C6896" i="8"/>
  <c r="A6897" i="9" l="1"/>
  <c r="C6896" i="9"/>
  <c r="F6896" i="9" s="1"/>
  <c r="B6896" i="9"/>
  <c r="E6895" i="9"/>
  <c r="B6896" i="8"/>
  <c r="C6897" i="8"/>
  <c r="D6895" i="9"/>
  <c r="B6897" i="8" l="1"/>
  <c r="C6898" i="8"/>
  <c r="A6898" i="9"/>
  <c r="C6897" i="9"/>
  <c r="F6897" i="9" s="1"/>
  <c r="B6897" i="9"/>
  <c r="E6896" i="9"/>
  <c r="D6896" i="9"/>
  <c r="A6899" i="9" l="1"/>
  <c r="C6898" i="9"/>
  <c r="F6898" i="9" s="1"/>
  <c r="B6898" i="9"/>
  <c r="E6897" i="9"/>
  <c r="D6897" i="9"/>
  <c r="B6898" i="8"/>
  <c r="C6899" i="8"/>
  <c r="A6900" i="9" l="1"/>
  <c r="C6899" i="9"/>
  <c r="F6899" i="9" s="1"/>
  <c r="B6899" i="9"/>
  <c r="E6898" i="9"/>
  <c r="B6899" i="8"/>
  <c r="C6900" i="8"/>
  <c r="D6898" i="9"/>
  <c r="B6900" i="8" l="1"/>
  <c r="C6901" i="8"/>
  <c r="A6901" i="9"/>
  <c r="C6900" i="9"/>
  <c r="F6900" i="9" s="1"/>
  <c r="B6900" i="9"/>
  <c r="E6899" i="9"/>
  <c r="D6899" i="9"/>
  <c r="A6902" i="9" l="1"/>
  <c r="C6901" i="9"/>
  <c r="F6901" i="9" s="1"/>
  <c r="B6901" i="9"/>
  <c r="E6900" i="9"/>
  <c r="D6900" i="9"/>
  <c r="B6901" i="8"/>
  <c r="C6902" i="8"/>
  <c r="A6903" i="9" l="1"/>
  <c r="C6902" i="9"/>
  <c r="F6902" i="9" s="1"/>
  <c r="B6902" i="9"/>
  <c r="E6901" i="9"/>
  <c r="B6902" i="8"/>
  <c r="C6903" i="8"/>
  <c r="D6901" i="9"/>
  <c r="B6903" i="8" l="1"/>
  <c r="C6904" i="8"/>
  <c r="A6904" i="9"/>
  <c r="C6903" i="9"/>
  <c r="F6903" i="9" s="1"/>
  <c r="B6903" i="9"/>
  <c r="E6902" i="9"/>
  <c r="D6902" i="9"/>
  <c r="A6905" i="9" l="1"/>
  <c r="C6904" i="9"/>
  <c r="F6904" i="9" s="1"/>
  <c r="B6904" i="9"/>
  <c r="E6903" i="9"/>
  <c r="D6903" i="9"/>
  <c r="B6904" i="8"/>
  <c r="C6905" i="8"/>
  <c r="A6906" i="9" l="1"/>
  <c r="C6905" i="9"/>
  <c r="F6905" i="9" s="1"/>
  <c r="B6905" i="9"/>
  <c r="E6904" i="9"/>
  <c r="B6905" i="8"/>
  <c r="C6906" i="8"/>
  <c r="D6904" i="9"/>
  <c r="B6906" i="8" l="1"/>
  <c r="C6907" i="8"/>
  <c r="A6907" i="9"/>
  <c r="C6906" i="9"/>
  <c r="F6906" i="9" s="1"/>
  <c r="B6906" i="9"/>
  <c r="E6905" i="9"/>
  <c r="D6905" i="9"/>
  <c r="A6908" i="9" l="1"/>
  <c r="C6907" i="9"/>
  <c r="F6907" i="9" s="1"/>
  <c r="B6907" i="9"/>
  <c r="E6906" i="9"/>
  <c r="D6906" i="9"/>
  <c r="B6907" i="8"/>
  <c r="C6908" i="8"/>
  <c r="A6909" i="9" l="1"/>
  <c r="C6908" i="9"/>
  <c r="F6908" i="9" s="1"/>
  <c r="B6908" i="9"/>
  <c r="E6907" i="9"/>
  <c r="B6908" i="8"/>
  <c r="C6909" i="8"/>
  <c r="D6907" i="9"/>
  <c r="B6909" i="8" l="1"/>
  <c r="C6910" i="8"/>
  <c r="A6910" i="9"/>
  <c r="C6909" i="9"/>
  <c r="F6909" i="9" s="1"/>
  <c r="B6909" i="9"/>
  <c r="E6908" i="9"/>
  <c r="D6908" i="9"/>
  <c r="A6911" i="9" l="1"/>
  <c r="C6910" i="9"/>
  <c r="F6910" i="9" s="1"/>
  <c r="B6910" i="9"/>
  <c r="E6909" i="9"/>
  <c r="D6909" i="9"/>
  <c r="B6910" i="8"/>
  <c r="C6911" i="8"/>
  <c r="A6912" i="9" l="1"/>
  <c r="C6911" i="9"/>
  <c r="F6911" i="9" s="1"/>
  <c r="B6911" i="9"/>
  <c r="E6910" i="9"/>
  <c r="B6911" i="8"/>
  <c r="C6912" i="8"/>
  <c r="D6910" i="9"/>
  <c r="B6912" i="8" l="1"/>
  <c r="C6913" i="8"/>
  <c r="A6913" i="9"/>
  <c r="C6912" i="9"/>
  <c r="F6912" i="9" s="1"/>
  <c r="B6912" i="9"/>
  <c r="E6911" i="9"/>
  <c r="D6911" i="9"/>
  <c r="A6914" i="9" l="1"/>
  <c r="C6913" i="9"/>
  <c r="F6913" i="9" s="1"/>
  <c r="B6913" i="9"/>
  <c r="E6912" i="9"/>
  <c r="D6912" i="9"/>
  <c r="B6913" i="8"/>
  <c r="C6914" i="8"/>
  <c r="A6915" i="9" l="1"/>
  <c r="C6914" i="9"/>
  <c r="F6914" i="9" s="1"/>
  <c r="B6914" i="9"/>
  <c r="E6913" i="9"/>
  <c r="B6914" i="8"/>
  <c r="C6915" i="8"/>
  <c r="D6913" i="9"/>
  <c r="B6915" i="8" l="1"/>
  <c r="C6916" i="8"/>
  <c r="A6916" i="9"/>
  <c r="C6915" i="9"/>
  <c r="F6915" i="9" s="1"/>
  <c r="B6915" i="9"/>
  <c r="E6914" i="9"/>
  <c r="D6914" i="9"/>
  <c r="A6917" i="9" l="1"/>
  <c r="C6916" i="9"/>
  <c r="F6916" i="9" s="1"/>
  <c r="B6916" i="9"/>
  <c r="E6915" i="9"/>
  <c r="D6915" i="9"/>
  <c r="B6916" i="8"/>
  <c r="C6917" i="8"/>
  <c r="A6918" i="9" l="1"/>
  <c r="C6917" i="9"/>
  <c r="F6917" i="9" s="1"/>
  <c r="B6917" i="9"/>
  <c r="E6916" i="9"/>
  <c r="B6917" i="8"/>
  <c r="C6918" i="8"/>
  <c r="D6916" i="9"/>
  <c r="B6918" i="8" l="1"/>
  <c r="C6919" i="8"/>
  <c r="A6919" i="9"/>
  <c r="C6918" i="9"/>
  <c r="F6918" i="9" s="1"/>
  <c r="B6918" i="9"/>
  <c r="E6917" i="9"/>
  <c r="D6917" i="9"/>
  <c r="A6920" i="9" l="1"/>
  <c r="C6919" i="9"/>
  <c r="F6919" i="9" s="1"/>
  <c r="B6919" i="9"/>
  <c r="E6918" i="9"/>
  <c r="D6918" i="9"/>
  <c r="B6919" i="8"/>
  <c r="C6920" i="8"/>
  <c r="A6921" i="9" l="1"/>
  <c r="C6920" i="9"/>
  <c r="F6920" i="9" s="1"/>
  <c r="B6920" i="9"/>
  <c r="E6919" i="9"/>
  <c r="B6920" i="8"/>
  <c r="C6921" i="8"/>
  <c r="D6919" i="9"/>
  <c r="B6921" i="8" l="1"/>
  <c r="C6922" i="8"/>
  <c r="A6922" i="9"/>
  <c r="C6921" i="9"/>
  <c r="F6921" i="9" s="1"/>
  <c r="B6921" i="9"/>
  <c r="E6920" i="9"/>
  <c r="D6920" i="9"/>
  <c r="A6923" i="9" l="1"/>
  <c r="C6922" i="9"/>
  <c r="F6922" i="9" s="1"/>
  <c r="B6922" i="9"/>
  <c r="E6921" i="9"/>
  <c r="D6921" i="9"/>
  <c r="B6922" i="8"/>
  <c r="C6923" i="8"/>
  <c r="A6924" i="9" l="1"/>
  <c r="C6923" i="9"/>
  <c r="F6923" i="9" s="1"/>
  <c r="B6923" i="9"/>
  <c r="E6922" i="9"/>
  <c r="B6923" i="8"/>
  <c r="C6924" i="8"/>
  <c r="D6922" i="9"/>
  <c r="B6924" i="8" l="1"/>
  <c r="C6925" i="8"/>
  <c r="A6925" i="9"/>
  <c r="C6924" i="9"/>
  <c r="F6924" i="9" s="1"/>
  <c r="B6924" i="9"/>
  <c r="E6923" i="9"/>
  <c r="D6923" i="9"/>
  <c r="A6926" i="9" l="1"/>
  <c r="C6925" i="9"/>
  <c r="F6925" i="9" s="1"/>
  <c r="B6925" i="9"/>
  <c r="E6924" i="9"/>
  <c r="D6924" i="9"/>
  <c r="B6925" i="8"/>
  <c r="C6926" i="8"/>
  <c r="A6927" i="9" l="1"/>
  <c r="C6926" i="9"/>
  <c r="F6926" i="9" s="1"/>
  <c r="B6926" i="9"/>
  <c r="E6925" i="9"/>
  <c r="B6926" i="8"/>
  <c r="C6927" i="8"/>
  <c r="D6925" i="9"/>
  <c r="B6927" i="8" l="1"/>
  <c r="C6928" i="8"/>
  <c r="A6928" i="9"/>
  <c r="C6927" i="9"/>
  <c r="F6927" i="9" s="1"/>
  <c r="B6927" i="9"/>
  <c r="E6926" i="9"/>
  <c r="D6926" i="9"/>
  <c r="A6929" i="9" l="1"/>
  <c r="C6928" i="9"/>
  <c r="F6928" i="9" s="1"/>
  <c r="B6928" i="9"/>
  <c r="E6927" i="9"/>
  <c r="D6927" i="9"/>
  <c r="B6928" i="8"/>
  <c r="C6929" i="8"/>
  <c r="A6930" i="9" l="1"/>
  <c r="C6929" i="9"/>
  <c r="F6929" i="9" s="1"/>
  <c r="B6929" i="9"/>
  <c r="E6928" i="9"/>
  <c r="B6929" i="8"/>
  <c r="C6930" i="8"/>
  <c r="D6928" i="9"/>
  <c r="B6930" i="8" l="1"/>
  <c r="C6931" i="8"/>
  <c r="A6931" i="9"/>
  <c r="C6930" i="9"/>
  <c r="F6930" i="9" s="1"/>
  <c r="B6930" i="9"/>
  <c r="D6929" i="9"/>
  <c r="E6929" i="9"/>
  <c r="A6932" i="9" l="1"/>
  <c r="C6931" i="9"/>
  <c r="F6931" i="9" s="1"/>
  <c r="B6931" i="9"/>
  <c r="E6930" i="9"/>
  <c r="D6930" i="9"/>
  <c r="B6931" i="8"/>
  <c r="C6932" i="8"/>
  <c r="A6933" i="9" l="1"/>
  <c r="C6932" i="9"/>
  <c r="F6932" i="9" s="1"/>
  <c r="B6932" i="9"/>
  <c r="E6931" i="9"/>
  <c r="B6932" i="8"/>
  <c r="C6933" i="8"/>
  <c r="D6931" i="9"/>
  <c r="B6933" i="8" l="1"/>
  <c r="C6934" i="8"/>
  <c r="A6934" i="9"/>
  <c r="C6933" i="9"/>
  <c r="F6933" i="9" s="1"/>
  <c r="B6933" i="9"/>
  <c r="E6932" i="9"/>
  <c r="D6932" i="9"/>
  <c r="A6935" i="9" l="1"/>
  <c r="C6934" i="9"/>
  <c r="F6934" i="9" s="1"/>
  <c r="B6934" i="9"/>
  <c r="E6933" i="9"/>
  <c r="D6933" i="9"/>
  <c r="B6934" i="8"/>
  <c r="C6935" i="8"/>
  <c r="A6936" i="9" l="1"/>
  <c r="C6935" i="9"/>
  <c r="F6935" i="9" s="1"/>
  <c r="B6935" i="9"/>
  <c r="E6934" i="9"/>
  <c r="B6935" i="8"/>
  <c r="C6936" i="8"/>
  <c r="D6934" i="9"/>
  <c r="B6936" i="8" l="1"/>
  <c r="C6937" i="8"/>
  <c r="A6937" i="9"/>
  <c r="C6936" i="9"/>
  <c r="F6936" i="9" s="1"/>
  <c r="B6936" i="9"/>
  <c r="E6935" i="9"/>
  <c r="D6935" i="9"/>
  <c r="A6938" i="9" l="1"/>
  <c r="C6937" i="9"/>
  <c r="F6937" i="9" s="1"/>
  <c r="B6937" i="9"/>
  <c r="E6936" i="9"/>
  <c r="D6936" i="9"/>
  <c r="B6937" i="8"/>
  <c r="C6938" i="8"/>
  <c r="A6939" i="9" l="1"/>
  <c r="C6938" i="9"/>
  <c r="F6938" i="9" s="1"/>
  <c r="B6938" i="9"/>
  <c r="E6937" i="9"/>
  <c r="B6938" i="8"/>
  <c r="C6939" i="8"/>
  <c r="D6937" i="9"/>
  <c r="B6939" i="8" l="1"/>
  <c r="C6940" i="8"/>
  <c r="A6940" i="9"/>
  <c r="C6939" i="9"/>
  <c r="F6939" i="9" s="1"/>
  <c r="B6939" i="9"/>
  <c r="E6938" i="9"/>
  <c r="D6938" i="9"/>
  <c r="A6941" i="9" l="1"/>
  <c r="C6940" i="9"/>
  <c r="F6940" i="9" s="1"/>
  <c r="B6940" i="9"/>
  <c r="E6939" i="9"/>
  <c r="D6939" i="9"/>
  <c r="B6940" i="8"/>
  <c r="C6941" i="8"/>
  <c r="A6942" i="9" l="1"/>
  <c r="C6941" i="9"/>
  <c r="F6941" i="9" s="1"/>
  <c r="B6941" i="9"/>
  <c r="E6940" i="9"/>
  <c r="B6941" i="8"/>
  <c r="C6942" i="8"/>
  <c r="D6940" i="9"/>
  <c r="B6942" i="8" l="1"/>
  <c r="C6943" i="8"/>
  <c r="A6943" i="9"/>
  <c r="C6942" i="9"/>
  <c r="F6942" i="9" s="1"/>
  <c r="B6942" i="9"/>
  <c r="E6941" i="9"/>
  <c r="D6941" i="9"/>
  <c r="A6944" i="9" l="1"/>
  <c r="C6943" i="9"/>
  <c r="F6943" i="9" s="1"/>
  <c r="B6943" i="9"/>
  <c r="E6942" i="9"/>
  <c r="D6942" i="9"/>
  <c r="B6943" i="8"/>
  <c r="C6944" i="8"/>
  <c r="A6945" i="9" l="1"/>
  <c r="C6944" i="9"/>
  <c r="F6944" i="9" s="1"/>
  <c r="B6944" i="9"/>
  <c r="E6943" i="9"/>
  <c r="B6944" i="8"/>
  <c r="C6945" i="8"/>
  <c r="D6943" i="9"/>
  <c r="B6945" i="8" l="1"/>
  <c r="C6946" i="8"/>
  <c r="A6946" i="9"/>
  <c r="C6945" i="9"/>
  <c r="F6945" i="9" s="1"/>
  <c r="B6945" i="9"/>
  <c r="E6944" i="9"/>
  <c r="D6944" i="9"/>
  <c r="A6947" i="9" l="1"/>
  <c r="C6946" i="9"/>
  <c r="F6946" i="9" s="1"/>
  <c r="B6946" i="9"/>
  <c r="E6945" i="9"/>
  <c r="D6945" i="9"/>
  <c r="B6946" i="8"/>
  <c r="C6947" i="8"/>
  <c r="A6948" i="9" l="1"/>
  <c r="C6947" i="9"/>
  <c r="F6947" i="9" s="1"/>
  <c r="B6947" i="9"/>
  <c r="E6946" i="9"/>
  <c r="B6947" i="8"/>
  <c r="C6948" i="8"/>
  <c r="D6946" i="9"/>
  <c r="B6948" i="8" l="1"/>
  <c r="C6949" i="8"/>
  <c r="A6949" i="9"/>
  <c r="C6948" i="9"/>
  <c r="F6948" i="9" s="1"/>
  <c r="B6948" i="9"/>
  <c r="D6947" i="9"/>
  <c r="E6947" i="9"/>
  <c r="A6950" i="9" l="1"/>
  <c r="C6949" i="9"/>
  <c r="F6949" i="9" s="1"/>
  <c r="B6949" i="9"/>
  <c r="E6948" i="9"/>
  <c r="D6948" i="9"/>
  <c r="B6949" i="8"/>
  <c r="C6950" i="8"/>
  <c r="A6951" i="9" l="1"/>
  <c r="C6950" i="9"/>
  <c r="F6950" i="9" s="1"/>
  <c r="B6950" i="9"/>
  <c r="E6949" i="9"/>
  <c r="B6950" i="8"/>
  <c r="C6951" i="8"/>
  <c r="D6949" i="9"/>
  <c r="B6951" i="8" l="1"/>
  <c r="C6952" i="8"/>
  <c r="A6952" i="9"/>
  <c r="C6951" i="9"/>
  <c r="F6951" i="9" s="1"/>
  <c r="B6951" i="9"/>
  <c r="E6950" i="9"/>
  <c r="D6950" i="9"/>
  <c r="A6953" i="9" l="1"/>
  <c r="C6952" i="9"/>
  <c r="F6952" i="9" s="1"/>
  <c r="B6952" i="9"/>
  <c r="E6951" i="9"/>
  <c r="D6951" i="9"/>
  <c r="B6952" i="8"/>
  <c r="C6953" i="8"/>
  <c r="A6954" i="9" l="1"/>
  <c r="C6953" i="9"/>
  <c r="F6953" i="9" s="1"/>
  <c r="B6953" i="9"/>
  <c r="E6952" i="9"/>
  <c r="B6953" i="8"/>
  <c r="C6954" i="8"/>
  <c r="D6952" i="9"/>
  <c r="B6954" i="8" l="1"/>
  <c r="C6955" i="8"/>
  <c r="A6955" i="9"/>
  <c r="C6954" i="9"/>
  <c r="F6954" i="9" s="1"/>
  <c r="B6954" i="9"/>
  <c r="E6953" i="9"/>
  <c r="D6953" i="9"/>
  <c r="A6956" i="9" l="1"/>
  <c r="C6955" i="9"/>
  <c r="F6955" i="9" s="1"/>
  <c r="B6955" i="9"/>
  <c r="E6954" i="9"/>
  <c r="D6954" i="9"/>
  <c r="B6955" i="8"/>
  <c r="C6956" i="8"/>
  <c r="A6957" i="9" l="1"/>
  <c r="C6956" i="9"/>
  <c r="F6956" i="9" s="1"/>
  <c r="B6956" i="9"/>
  <c r="E6955" i="9"/>
  <c r="B6956" i="8"/>
  <c r="C6957" i="8"/>
  <c r="D6955" i="9"/>
  <c r="B6957" i="8" l="1"/>
  <c r="C6958" i="8"/>
  <c r="A6958" i="9"/>
  <c r="C6957" i="9"/>
  <c r="F6957" i="9" s="1"/>
  <c r="B6957" i="9"/>
  <c r="E6956" i="9"/>
  <c r="D6956" i="9"/>
  <c r="A6959" i="9" l="1"/>
  <c r="C6958" i="9"/>
  <c r="F6958" i="9" s="1"/>
  <c r="B6958" i="9"/>
  <c r="E6957" i="9"/>
  <c r="D6957" i="9"/>
  <c r="B6958" i="8"/>
  <c r="C6959" i="8"/>
  <c r="A6960" i="9" l="1"/>
  <c r="C6959" i="9"/>
  <c r="F6959" i="9" s="1"/>
  <c r="B6959" i="9"/>
  <c r="E6958" i="9"/>
  <c r="B6959" i="8"/>
  <c r="C6960" i="8"/>
  <c r="D6958" i="9"/>
  <c r="B6960" i="8" l="1"/>
  <c r="C6961" i="8"/>
  <c r="A6961" i="9"/>
  <c r="C6960" i="9"/>
  <c r="F6960" i="9" s="1"/>
  <c r="B6960" i="9"/>
  <c r="E6959" i="9"/>
  <c r="D6959" i="9"/>
  <c r="A6962" i="9" l="1"/>
  <c r="C6961" i="9"/>
  <c r="F6961" i="9" s="1"/>
  <c r="B6961" i="9"/>
  <c r="E6960" i="9"/>
  <c r="D6960" i="9"/>
  <c r="B6961" i="8"/>
  <c r="C6962" i="8"/>
  <c r="A6963" i="9" l="1"/>
  <c r="C6962" i="9"/>
  <c r="F6962" i="9" s="1"/>
  <c r="B6962" i="9"/>
  <c r="E6961" i="9"/>
  <c r="B6962" i="8"/>
  <c r="C6963" i="8"/>
  <c r="D6961" i="9"/>
  <c r="B6963" i="8" l="1"/>
  <c r="C6964" i="8"/>
  <c r="A6964" i="9"/>
  <c r="C6963" i="9"/>
  <c r="F6963" i="9" s="1"/>
  <c r="B6963" i="9"/>
  <c r="E6962" i="9"/>
  <c r="D6962" i="9"/>
  <c r="A6965" i="9" l="1"/>
  <c r="C6964" i="9"/>
  <c r="F6964" i="9" s="1"/>
  <c r="B6964" i="9"/>
  <c r="E6963" i="9"/>
  <c r="D6963" i="9"/>
  <c r="B6964" i="8"/>
  <c r="C6965" i="8"/>
  <c r="A6966" i="9" l="1"/>
  <c r="C6965" i="9"/>
  <c r="F6965" i="9" s="1"/>
  <c r="B6965" i="9"/>
  <c r="E6964" i="9"/>
  <c r="B6965" i="8"/>
  <c r="C6966" i="8"/>
  <c r="D6964" i="9"/>
  <c r="B6966" i="8" l="1"/>
  <c r="C6967" i="8"/>
  <c r="A6967" i="9"/>
  <c r="C6966" i="9"/>
  <c r="F6966" i="9" s="1"/>
  <c r="B6966" i="9"/>
  <c r="E6965" i="9"/>
  <c r="D6965" i="9"/>
  <c r="A6968" i="9" l="1"/>
  <c r="C6967" i="9"/>
  <c r="F6967" i="9" s="1"/>
  <c r="B6967" i="9"/>
  <c r="E6966" i="9"/>
  <c r="D6966" i="9"/>
  <c r="B6967" i="8"/>
  <c r="C6968" i="8"/>
  <c r="A6969" i="9" l="1"/>
  <c r="C6968" i="9"/>
  <c r="F6968" i="9" s="1"/>
  <c r="B6968" i="9"/>
  <c r="E6967" i="9"/>
  <c r="B6968" i="8"/>
  <c r="C6969" i="8"/>
  <c r="D6967" i="9"/>
  <c r="B6969" i="8" l="1"/>
  <c r="C6970" i="8"/>
  <c r="A6970" i="9"/>
  <c r="C6969" i="9"/>
  <c r="F6969" i="9" s="1"/>
  <c r="B6969" i="9"/>
  <c r="E6968" i="9"/>
  <c r="D6968" i="9"/>
  <c r="A6971" i="9" l="1"/>
  <c r="C6970" i="9"/>
  <c r="F6970" i="9" s="1"/>
  <c r="B6970" i="9"/>
  <c r="E6969" i="9"/>
  <c r="D6969" i="9"/>
  <c r="B6970" i="8"/>
  <c r="C6971" i="8"/>
  <c r="A6972" i="9" l="1"/>
  <c r="C6971" i="9"/>
  <c r="F6971" i="9" s="1"/>
  <c r="B6971" i="9"/>
  <c r="E6970" i="9"/>
  <c r="B6971" i="8"/>
  <c r="C6972" i="8"/>
  <c r="D6970" i="9"/>
  <c r="B6972" i="8" l="1"/>
  <c r="C6973" i="8"/>
  <c r="A6973" i="9"/>
  <c r="C6972" i="9"/>
  <c r="F6972" i="9" s="1"/>
  <c r="B6972" i="9"/>
  <c r="E6971" i="9"/>
  <c r="D6971" i="9"/>
  <c r="A6974" i="9" l="1"/>
  <c r="C6973" i="9"/>
  <c r="F6973" i="9" s="1"/>
  <c r="B6973" i="9"/>
  <c r="E6972" i="9"/>
  <c r="D6972" i="9"/>
  <c r="B6973" i="8"/>
  <c r="C6974" i="8"/>
  <c r="A6975" i="9" l="1"/>
  <c r="C6974" i="9"/>
  <c r="F6974" i="9" s="1"/>
  <c r="B6974" i="9"/>
  <c r="E6973" i="9"/>
  <c r="B6974" i="8"/>
  <c r="C6975" i="8"/>
  <c r="D6973" i="9"/>
  <c r="B6975" i="8" l="1"/>
  <c r="C6976" i="8"/>
  <c r="A6976" i="9"/>
  <c r="C6975" i="9"/>
  <c r="F6975" i="9" s="1"/>
  <c r="B6975" i="9"/>
  <c r="E6974" i="9"/>
  <c r="D6974" i="9"/>
  <c r="A6977" i="9" l="1"/>
  <c r="C6976" i="9"/>
  <c r="F6976" i="9" s="1"/>
  <c r="B6976" i="9"/>
  <c r="E6975" i="9"/>
  <c r="D6975" i="9"/>
  <c r="B6976" i="8"/>
  <c r="C6977" i="8"/>
  <c r="A6978" i="9" l="1"/>
  <c r="C6977" i="9"/>
  <c r="F6977" i="9" s="1"/>
  <c r="B6977" i="9"/>
  <c r="E6976" i="9"/>
  <c r="B6977" i="8"/>
  <c r="C6978" i="8"/>
  <c r="D6976" i="9"/>
  <c r="B6978" i="8" l="1"/>
  <c r="C6979" i="8"/>
  <c r="A6979" i="9"/>
  <c r="C6978" i="9"/>
  <c r="F6978" i="9" s="1"/>
  <c r="B6978" i="9"/>
  <c r="E6977" i="9"/>
  <c r="D6977" i="9"/>
  <c r="A6980" i="9" l="1"/>
  <c r="C6979" i="9"/>
  <c r="F6979" i="9" s="1"/>
  <c r="B6979" i="9"/>
  <c r="E6978" i="9"/>
  <c r="D6978" i="9"/>
  <c r="B6979" i="8"/>
  <c r="C6980" i="8"/>
  <c r="A6981" i="9" l="1"/>
  <c r="C6980" i="9"/>
  <c r="F6980" i="9" s="1"/>
  <c r="B6980" i="9"/>
  <c r="E6979" i="9"/>
  <c r="B6980" i="8"/>
  <c r="C6981" i="8"/>
  <c r="D6979" i="9"/>
  <c r="B6981" i="8" l="1"/>
  <c r="C6982" i="8"/>
  <c r="A6982" i="9"/>
  <c r="C6981" i="9"/>
  <c r="F6981" i="9" s="1"/>
  <c r="B6981" i="9"/>
  <c r="E6980" i="9"/>
  <c r="D6980" i="9"/>
  <c r="A6983" i="9" l="1"/>
  <c r="C6982" i="9"/>
  <c r="F6982" i="9" s="1"/>
  <c r="B6982" i="9"/>
  <c r="E6981" i="9"/>
  <c r="D6981" i="9"/>
  <c r="B6982" i="8"/>
  <c r="C6983" i="8"/>
  <c r="A6984" i="9" l="1"/>
  <c r="C6983" i="9"/>
  <c r="F6983" i="9" s="1"/>
  <c r="B6983" i="9"/>
  <c r="E6982" i="9"/>
  <c r="B6983" i="8"/>
  <c r="C6984" i="8"/>
  <c r="D6982" i="9"/>
  <c r="B6984" i="8" l="1"/>
  <c r="C6985" i="8"/>
  <c r="A6985" i="9"/>
  <c r="C6984" i="9"/>
  <c r="F6984" i="9" s="1"/>
  <c r="B6984" i="9"/>
  <c r="E6983" i="9"/>
  <c r="D6983" i="9"/>
  <c r="E6984" i="9" l="1"/>
  <c r="A6986" i="9"/>
  <c r="C6985" i="9"/>
  <c r="F6985" i="9" s="1"/>
  <c r="B6985" i="9"/>
  <c r="D6984" i="9"/>
  <c r="B6985" i="8"/>
  <c r="C6986" i="8"/>
  <c r="A6987" i="9" l="1"/>
  <c r="C6986" i="9"/>
  <c r="F6986" i="9" s="1"/>
  <c r="B6986" i="9"/>
  <c r="E6985" i="9"/>
  <c r="D6985" i="9"/>
  <c r="B6986" i="8"/>
  <c r="C6987" i="8"/>
  <c r="A6988" i="9" l="1"/>
  <c r="C6987" i="9"/>
  <c r="F6987" i="9" s="1"/>
  <c r="B6987" i="9"/>
  <c r="E6986" i="9"/>
  <c r="B6987" i="8"/>
  <c r="C6988" i="8"/>
  <c r="D6986" i="9"/>
  <c r="B6988" i="8" l="1"/>
  <c r="C6989" i="8"/>
  <c r="A6989" i="9"/>
  <c r="C6988" i="9"/>
  <c r="F6988" i="9" s="1"/>
  <c r="B6988" i="9"/>
  <c r="E6987" i="9"/>
  <c r="D6987" i="9"/>
  <c r="A6990" i="9" l="1"/>
  <c r="C6989" i="9"/>
  <c r="F6989" i="9" s="1"/>
  <c r="B6989" i="9"/>
  <c r="E6988" i="9"/>
  <c r="D6988" i="9"/>
  <c r="B6989" i="8"/>
  <c r="C6990" i="8"/>
  <c r="A6991" i="9" l="1"/>
  <c r="C6990" i="9"/>
  <c r="F6990" i="9" s="1"/>
  <c r="B6990" i="9"/>
  <c r="E6989" i="9"/>
  <c r="B6990" i="8"/>
  <c r="C6991" i="8"/>
  <c r="D6989" i="9"/>
  <c r="B6991" i="8" l="1"/>
  <c r="C6992" i="8"/>
  <c r="A6992" i="9"/>
  <c r="C6991" i="9"/>
  <c r="F6991" i="9" s="1"/>
  <c r="B6991" i="9"/>
  <c r="E6990" i="9"/>
  <c r="D6990" i="9"/>
  <c r="A6993" i="9" l="1"/>
  <c r="C6992" i="9"/>
  <c r="F6992" i="9" s="1"/>
  <c r="B6992" i="9"/>
  <c r="E6991" i="9"/>
  <c r="D6991" i="9"/>
  <c r="B6992" i="8"/>
  <c r="C6993" i="8"/>
  <c r="A6994" i="9" l="1"/>
  <c r="C6993" i="9"/>
  <c r="F6993" i="9" s="1"/>
  <c r="B6993" i="9"/>
  <c r="E6992" i="9"/>
  <c r="B6993" i="8"/>
  <c r="C6994" i="8"/>
  <c r="D6992" i="9"/>
  <c r="B6994" i="8" l="1"/>
  <c r="C6995" i="8"/>
  <c r="A6995" i="9"/>
  <c r="C6994" i="9"/>
  <c r="F6994" i="9" s="1"/>
  <c r="B6994" i="9"/>
  <c r="E6993" i="9"/>
  <c r="D6993" i="9"/>
  <c r="A6996" i="9" l="1"/>
  <c r="C6995" i="9"/>
  <c r="F6995" i="9" s="1"/>
  <c r="B6995" i="9"/>
  <c r="E6994" i="9"/>
  <c r="D6994" i="9"/>
  <c r="B6995" i="8"/>
  <c r="C6996" i="8"/>
  <c r="A6997" i="9" l="1"/>
  <c r="C6996" i="9"/>
  <c r="F6996" i="9" s="1"/>
  <c r="B6996" i="9"/>
  <c r="E6995" i="9"/>
  <c r="B6996" i="8"/>
  <c r="C6997" i="8"/>
  <c r="D6995" i="9"/>
  <c r="A6998" i="9" l="1"/>
  <c r="C6997" i="9"/>
  <c r="F6997" i="9" s="1"/>
  <c r="B6997" i="9"/>
  <c r="B6997" i="8"/>
  <c r="C6998" i="8"/>
  <c r="E6996" i="9"/>
  <c r="D6996" i="9"/>
  <c r="B6998" i="8" l="1"/>
  <c r="C6999" i="8"/>
  <c r="A6999" i="9"/>
  <c r="C6998" i="9"/>
  <c r="F6998" i="9" s="1"/>
  <c r="B6998" i="9"/>
  <c r="E6997" i="9"/>
  <c r="D6997" i="9"/>
  <c r="A7000" i="9" l="1"/>
  <c r="C6999" i="9"/>
  <c r="F6999" i="9" s="1"/>
  <c r="B6999" i="9"/>
  <c r="E6998" i="9"/>
  <c r="D6998" i="9"/>
  <c r="B6999" i="8"/>
  <c r="C7000" i="8"/>
  <c r="A7001" i="9" l="1"/>
  <c r="C7000" i="9"/>
  <c r="F7000" i="9" s="1"/>
  <c r="B7000" i="9"/>
  <c r="E6999" i="9"/>
  <c r="B7000" i="8"/>
  <c r="C7001" i="8"/>
  <c r="D6999" i="9"/>
  <c r="B7001" i="8" l="1"/>
  <c r="C7002" i="8"/>
  <c r="A7002" i="9"/>
  <c r="C7001" i="9"/>
  <c r="F7001" i="9" s="1"/>
  <c r="B7001" i="9"/>
  <c r="E7000" i="9"/>
  <c r="D7000" i="9"/>
  <c r="E7001" i="9" l="1"/>
  <c r="A7003" i="9"/>
  <c r="C7002" i="9"/>
  <c r="F7002" i="9" s="1"/>
  <c r="B7002" i="9"/>
  <c r="D7001" i="9"/>
  <c r="B7002" i="8"/>
  <c r="C7003" i="8"/>
  <c r="A7004" i="9" l="1"/>
  <c r="C7003" i="9"/>
  <c r="F7003" i="9" s="1"/>
  <c r="B7003" i="9"/>
  <c r="E7002" i="9"/>
  <c r="D7002" i="9"/>
  <c r="B7003" i="8"/>
  <c r="C7004" i="8"/>
  <c r="A7005" i="9" l="1"/>
  <c r="C7004" i="9"/>
  <c r="F7004" i="9" s="1"/>
  <c r="B7004" i="9"/>
  <c r="E7003" i="9"/>
  <c r="B7004" i="8"/>
  <c r="C7005" i="8"/>
  <c r="D7003" i="9"/>
  <c r="B7005" i="8" l="1"/>
  <c r="C7006" i="8"/>
  <c r="A7006" i="9"/>
  <c r="C7005" i="9"/>
  <c r="F7005" i="9" s="1"/>
  <c r="B7005" i="9"/>
  <c r="E7004" i="9"/>
  <c r="D7004" i="9"/>
  <c r="A7007" i="9" l="1"/>
  <c r="C7006" i="9"/>
  <c r="F7006" i="9" s="1"/>
  <c r="B7006" i="9"/>
  <c r="E7005" i="9"/>
  <c r="D7005" i="9"/>
  <c r="B7006" i="8"/>
  <c r="C7007" i="8"/>
  <c r="A7008" i="9" l="1"/>
  <c r="C7007" i="9"/>
  <c r="F7007" i="9" s="1"/>
  <c r="B7007" i="9"/>
  <c r="E7006" i="9"/>
  <c r="B7007" i="8"/>
  <c r="C7008" i="8"/>
  <c r="D7006" i="9"/>
  <c r="B7008" i="8" l="1"/>
  <c r="C7009" i="8"/>
  <c r="A7009" i="9"/>
  <c r="C7008" i="9"/>
  <c r="F7008" i="9" s="1"/>
  <c r="B7008" i="9"/>
  <c r="E7007" i="9"/>
  <c r="D7007" i="9"/>
  <c r="E7008" i="9" l="1"/>
  <c r="A7010" i="9"/>
  <c r="C7009" i="9"/>
  <c r="F7009" i="9" s="1"/>
  <c r="B7009" i="9"/>
  <c r="D7008" i="9"/>
  <c r="B7009" i="8"/>
  <c r="C7010" i="8"/>
  <c r="A7011" i="9" l="1"/>
  <c r="C7010" i="9"/>
  <c r="F7010" i="9" s="1"/>
  <c r="B7010" i="9"/>
  <c r="D7009" i="9"/>
  <c r="E7009" i="9"/>
  <c r="B7010" i="8"/>
  <c r="C7011" i="8"/>
  <c r="A7012" i="9" l="1"/>
  <c r="C7011" i="9"/>
  <c r="F7011" i="9" s="1"/>
  <c r="B7011" i="9"/>
  <c r="E7010" i="9"/>
  <c r="B7011" i="8"/>
  <c r="C7012" i="8"/>
  <c r="D7010" i="9"/>
  <c r="B7012" i="8" l="1"/>
  <c r="C7013" i="8"/>
  <c r="A7013" i="9"/>
  <c r="C7012" i="9"/>
  <c r="F7012" i="9" s="1"/>
  <c r="B7012" i="9"/>
  <c r="E7011" i="9"/>
  <c r="D7011" i="9"/>
  <c r="A7014" i="9" l="1"/>
  <c r="C7013" i="9"/>
  <c r="F7013" i="9" s="1"/>
  <c r="B7013" i="9"/>
  <c r="E7012" i="9"/>
  <c r="D7012" i="9"/>
  <c r="B7013" i="8"/>
  <c r="C7014" i="8"/>
  <c r="A7015" i="9" l="1"/>
  <c r="C7014" i="9"/>
  <c r="F7014" i="9" s="1"/>
  <c r="B7014" i="9"/>
  <c r="E7013" i="9"/>
  <c r="B7014" i="8"/>
  <c r="C7015" i="8"/>
  <c r="D7013" i="9"/>
  <c r="B7015" i="8" l="1"/>
  <c r="C7016" i="8"/>
  <c r="A7016" i="9"/>
  <c r="C7015" i="9"/>
  <c r="F7015" i="9" s="1"/>
  <c r="B7015" i="9"/>
  <c r="E7014" i="9"/>
  <c r="D7014" i="9"/>
  <c r="A7017" i="9" l="1"/>
  <c r="C7016" i="9"/>
  <c r="F7016" i="9" s="1"/>
  <c r="B7016" i="9"/>
  <c r="E7015" i="9"/>
  <c r="D7015" i="9"/>
  <c r="B7016" i="8"/>
  <c r="C7017" i="8"/>
  <c r="A7018" i="9" l="1"/>
  <c r="C7017" i="9"/>
  <c r="F7017" i="9" s="1"/>
  <c r="B7017" i="9"/>
  <c r="E7016" i="9"/>
  <c r="B7017" i="8"/>
  <c r="C7018" i="8"/>
  <c r="D7016" i="9"/>
  <c r="A7019" i="9" l="1"/>
  <c r="C7018" i="9"/>
  <c r="F7018" i="9" s="1"/>
  <c r="B7018" i="9"/>
  <c r="E7017" i="9"/>
  <c r="B7018" i="8"/>
  <c r="C7019" i="8"/>
  <c r="D7017" i="9"/>
  <c r="B7019" i="8" l="1"/>
  <c r="C7020" i="8"/>
  <c r="A7020" i="9"/>
  <c r="C7019" i="9"/>
  <c r="F7019" i="9" s="1"/>
  <c r="B7019" i="9"/>
  <c r="E7018" i="9"/>
  <c r="D7018" i="9"/>
  <c r="A7021" i="9" l="1"/>
  <c r="C7020" i="9"/>
  <c r="F7020" i="9" s="1"/>
  <c r="B7020" i="9"/>
  <c r="E7019" i="9"/>
  <c r="D7019" i="9"/>
  <c r="B7020" i="8"/>
  <c r="C7021" i="8"/>
  <c r="E7020" i="9" l="1"/>
  <c r="A7022" i="9"/>
  <c r="C7021" i="9"/>
  <c r="F7021" i="9" s="1"/>
  <c r="B7021" i="9"/>
  <c r="B7021" i="8"/>
  <c r="C7022" i="8"/>
  <c r="D7020" i="9"/>
  <c r="B7022" i="8" l="1"/>
  <c r="C7023" i="8"/>
  <c r="A7023" i="9"/>
  <c r="C7022" i="9"/>
  <c r="F7022" i="9" s="1"/>
  <c r="B7022" i="9"/>
  <c r="E7021" i="9"/>
  <c r="D7021" i="9"/>
  <c r="A7024" i="9" l="1"/>
  <c r="C7023" i="9"/>
  <c r="F7023" i="9" s="1"/>
  <c r="B7023" i="9"/>
  <c r="E7022" i="9"/>
  <c r="D7022" i="9"/>
  <c r="B7023" i="8"/>
  <c r="C7024" i="8"/>
  <c r="A7025" i="9" l="1"/>
  <c r="C7024" i="9"/>
  <c r="F7024" i="9" s="1"/>
  <c r="B7024" i="9"/>
  <c r="E7023" i="9"/>
  <c r="B7024" i="8"/>
  <c r="C7025" i="8"/>
  <c r="D7023" i="9"/>
  <c r="A7026" i="9" l="1"/>
  <c r="C7025" i="9"/>
  <c r="F7025" i="9" s="1"/>
  <c r="B7025" i="9"/>
  <c r="E7024" i="9"/>
  <c r="B7025" i="8"/>
  <c r="C7026" i="8"/>
  <c r="D7024" i="9"/>
  <c r="B7026" i="8" l="1"/>
  <c r="C7027" i="8"/>
  <c r="A7027" i="9"/>
  <c r="C7026" i="9"/>
  <c r="F7026" i="9" s="1"/>
  <c r="B7026" i="9"/>
  <c r="E7025" i="9"/>
  <c r="D7025" i="9"/>
  <c r="E7026" i="9" l="1"/>
  <c r="A7028" i="9"/>
  <c r="C7027" i="9"/>
  <c r="F7027" i="9" s="1"/>
  <c r="B7027" i="9"/>
  <c r="D7026" i="9"/>
  <c r="B7027" i="8"/>
  <c r="C7028" i="8"/>
  <c r="A7029" i="9" l="1"/>
  <c r="C7028" i="9"/>
  <c r="F7028" i="9" s="1"/>
  <c r="B7028" i="9"/>
  <c r="E7027" i="9"/>
  <c r="D7027" i="9"/>
  <c r="B7028" i="8"/>
  <c r="C7029" i="8"/>
  <c r="A7030" i="9" l="1"/>
  <c r="C7029" i="9"/>
  <c r="F7029" i="9" s="1"/>
  <c r="B7029" i="9"/>
  <c r="E7028" i="9"/>
  <c r="B7029" i="8"/>
  <c r="C7030" i="8"/>
  <c r="D7028" i="9"/>
  <c r="A7031" i="9" l="1"/>
  <c r="C7030" i="9"/>
  <c r="F7030" i="9" s="1"/>
  <c r="B7030" i="9"/>
  <c r="E7029" i="9"/>
  <c r="B7030" i="8"/>
  <c r="C7031" i="8"/>
  <c r="D7029" i="9"/>
  <c r="B7031" i="8" l="1"/>
  <c r="C7032" i="8"/>
  <c r="A7032" i="9"/>
  <c r="C7031" i="9"/>
  <c r="F7031" i="9" s="1"/>
  <c r="B7031" i="9"/>
  <c r="E7030" i="9"/>
  <c r="D7030" i="9"/>
  <c r="A7033" i="9" l="1"/>
  <c r="C7032" i="9"/>
  <c r="F7032" i="9" s="1"/>
  <c r="B7032" i="9"/>
  <c r="E7031" i="9"/>
  <c r="D7031" i="9"/>
  <c r="B7032" i="8"/>
  <c r="C7033" i="8"/>
  <c r="A7034" i="9" l="1"/>
  <c r="C7033" i="9"/>
  <c r="F7033" i="9" s="1"/>
  <c r="B7033" i="9"/>
  <c r="E7032" i="9"/>
  <c r="B7033" i="8"/>
  <c r="C7034" i="8"/>
  <c r="D7032" i="9"/>
  <c r="A7035" i="9" l="1"/>
  <c r="C7034" i="9"/>
  <c r="F7034" i="9" s="1"/>
  <c r="B7034" i="9"/>
  <c r="E7033" i="9"/>
  <c r="B7034" i="8"/>
  <c r="C7035" i="8"/>
  <c r="D7033" i="9"/>
  <c r="B7035" i="8" l="1"/>
  <c r="C7036" i="8"/>
  <c r="A7036" i="9"/>
  <c r="C7035" i="9"/>
  <c r="F7035" i="9" s="1"/>
  <c r="B7035" i="9"/>
  <c r="E7034" i="9"/>
  <c r="D7034" i="9"/>
  <c r="A7037" i="9" l="1"/>
  <c r="C7036" i="9"/>
  <c r="F7036" i="9" s="1"/>
  <c r="B7036" i="9"/>
  <c r="E7035" i="9"/>
  <c r="D7035" i="9"/>
  <c r="B7036" i="8"/>
  <c r="C7037" i="8"/>
  <c r="A7038" i="9" l="1"/>
  <c r="C7037" i="9"/>
  <c r="F7037" i="9" s="1"/>
  <c r="B7037" i="9"/>
  <c r="E7036" i="9"/>
  <c r="B7037" i="8"/>
  <c r="C7038" i="8"/>
  <c r="D7036" i="9"/>
  <c r="B7038" i="8" l="1"/>
  <c r="C7039" i="8"/>
  <c r="A7039" i="9"/>
  <c r="C7038" i="9"/>
  <c r="F7038" i="9" s="1"/>
  <c r="B7038" i="9"/>
  <c r="E7037" i="9"/>
  <c r="D7037" i="9"/>
  <c r="A7040" i="9" l="1"/>
  <c r="C7039" i="9"/>
  <c r="F7039" i="9" s="1"/>
  <c r="B7039" i="9"/>
  <c r="E7038" i="9"/>
  <c r="D7038" i="9"/>
  <c r="B7039" i="8"/>
  <c r="C7040" i="8"/>
  <c r="E7039" i="9" l="1"/>
  <c r="A7041" i="9"/>
  <c r="C7040" i="9"/>
  <c r="F7040" i="9" s="1"/>
  <c r="B7040" i="9"/>
  <c r="B7040" i="8"/>
  <c r="C7041" i="8"/>
  <c r="D7039" i="9"/>
  <c r="B7041" i="8" l="1"/>
  <c r="C7042" i="8"/>
  <c r="A7042" i="9"/>
  <c r="C7041" i="9"/>
  <c r="F7041" i="9" s="1"/>
  <c r="B7041" i="9"/>
  <c r="E7040" i="9"/>
  <c r="D7040" i="9"/>
  <c r="A7043" i="9" l="1"/>
  <c r="C7042" i="9"/>
  <c r="F7042" i="9" s="1"/>
  <c r="B7042" i="9"/>
  <c r="E7041" i="9"/>
  <c r="D7041" i="9"/>
  <c r="B7042" i="8"/>
  <c r="C7043" i="8"/>
  <c r="A7044" i="9" l="1"/>
  <c r="C7043" i="9"/>
  <c r="F7043" i="9" s="1"/>
  <c r="B7043" i="9"/>
  <c r="E7042" i="9"/>
  <c r="B7043" i="8"/>
  <c r="C7044" i="8"/>
  <c r="D7042" i="9"/>
  <c r="A7045" i="9" l="1"/>
  <c r="C7044" i="9"/>
  <c r="F7044" i="9" s="1"/>
  <c r="B7044" i="9"/>
  <c r="E7043" i="9"/>
  <c r="B7044" i="8"/>
  <c r="C7045" i="8"/>
  <c r="D7043" i="9"/>
  <c r="B7045" i="8" l="1"/>
  <c r="C7046" i="8"/>
  <c r="A7046" i="9"/>
  <c r="C7045" i="9"/>
  <c r="F7045" i="9" s="1"/>
  <c r="B7045" i="9"/>
  <c r="E7044" i="9"/>
  <c r="D7044" i="9"/>
  <c r="A7047" i="9" l="1"/>
  <c r="C7046" i="9"/>
  <c r="F7046" i="9" s="1"/>
  <c r="B7046" i="9"/>
  <c r="E7045" i="9"/>
  <c r="D7045" i="9"/>
  <c r="B7046" i="8"/>
  <c r="C7047" i="8"/>
  <c r="A7048" i="9" l="1"/>
  <c r="C7047" i="9"/>
  <c r="F7047" i="9" s="1"/>
  <c r="B7047" i="9"/>
  <c r="E7046" i="9"/>
  <c r="B7047" i="8"/>
  <c r="C7048" i="8"/>
  <c r="D7046" i="9"/>
  <c r="B7048" i="8" l="1"/>
  <c r="C7049" i="8"/>
  <c r="A7049" i="9"/>
  <c r="C7048" i="9"/>
  <c r="F7048" i="9" s="1"/>
  <c r="B7048" i="9"/>
  <c r="E7047" i="9"/>
  <c r="D7047" i="9"/>
  <c r="E7048" i="9" l="1"/>
  <c r="A7050" i="9"/>
  <c r="C7049" i="9"/>
  <c r="F7049" i="9" s="1"/>
  <c r="B7049" i="9"/>
  <c r="D7048" i="9"/>
  <c r="B7049" i="8"/>
  <c r="C7050" i="8"/>
  <c r="A7051" i="9" l="1"/>
  <c r="C7050" i="9"/>
  <c r="F7050" i="9" s="1"/>
  <c r="B7050" i="9"/>
  <c r="E7049" i="9"/>
  <c r="D7049" i="9"/>
  <c r="B7050" i="8"/>
  <c r="C7051" i="8"/>
  <c r="A7052" i="9" l="1"/>
  <c r="C7051" i="9"/>
  <c r="F7051" i="9" s="1"/>
  <c r="B7051" i="9"/>
  <c r="E7050" i="9"/>
  <c r="B7051" i="8"/>
  <c r="C7052" i="8"/>
  <c r="D7050" i="9"/>
  <c r="A7053" i="9" l="1"/>
  <c r="C7052" i="9"/>
  <c r="F7052" i="9" s="1"/>
  <c r="B7052" i="9"/>
  <c r="E7051" i="9"/>
  <c r="B7052" i="8"/>
  <c r="C7053" i="8"/>
  <c r="D7051" i="9"/>
  <c r="B7053" i="8" l="1"/>
  <c r="C7054" i="8"/>
  <c r="A7054" i="9"/>
  <c r="C7053" i="9"/>
  <c r="F7053" i="9" s="1"/>
  <c r="B7053" i="9"/>
  <c r="E7052" i="9"/>
  <c r="D7052" i="9"/>
  <c r="A7055" i="9" l="1"/>
  <c r="C7054" i="9"/>
  <c r="F7054" i="9" s="1"/>
  <c r="B7054" i="9"/>
  <c r="E7053" i="9"/>
  <c r="D7053" i="9"/>
  <c r="B7054" i="8"/>
  <c r="C7055" i="8"/>
  <c r="A7056" i="9" l="1"/>
  <c r="C7055" i="9"/>
  <c r="F7055" i="9" s="1"/>
  <c r="B7055" i="9"/>
  <c r="E7054" i="9"/>
  <c r="B7055" i="8"/>
  <c r="C7056" i="8"/>
  <c r="D7054" i="9"/>
  <c r="A7057" i="9" l="1"/>
  <c r="C7056" i="9"/>
  <c r="F7056" i="9" s="1"/>
  <c r="B7056" i="9"/>
  <c r="E7055" i="9"/>
  <c r="B7056" i="8"/>
  <c r="C7057" i="8"/>
  <c r="D7055" i="9"/>
  <c r="B7057" i="8" l="1"/>
  <c r="C7058" i="8"/>
  <c r="A7058" i="9"/>
  <c r="C7057" i="9"/>
  <c r="F7057" i="9" s="1"/>
  <c r="B7057" i="9"/>
  <c r="E7056" i="9"/>
  <c r="D7056" i="9"/>
  <c r="D7057" i="9" l="1"/>
  <c r="A7059" i="9"/>
  <c r="C7058" i="9"/>
  <c r="F7058" i="9" s="1"/>
  <c r="B7058" i="9"/>
  <c r="E7057" i="9"/>
  <c r="B7058" i="8"/>
  <c r="C7059" i="8"/>
  <c r="A7060" i="9" l="1"/>
  <c r="C7059" i="9"/>
  <c r="F7059" i="9" s="1"/>
  <c r="B7059" i="9"/>
  <c r="E7058" i="9"/>
  <c r="D7058" i="9"/>
  <c r="B7059" i="8"/>
  <c r="C7060" i="8"/>
  <c r="A7061" i="9" l="1"/>
  <c r="C7060" i="9"/>
  <c r="F7060" i="9" s="1"/>
  <c r="B7060" i="9"/>
  <c r="E7059" i="9"/>
  <c r="B7060" i="8"/>
  <c r="C7061" i="8"/>
  <c r="D7059" i="9"/>
  <c r="A7062" i="9" l="1"/>
  <c r="C7061" i="9"/>
  <c r="F7061" i="9" s="1"/>
  <c r="B7061" i="9"/>
  <c r="E7060" i="9"/>
  <c r="B7061" i="8"/>
  <c r="C7062" i="8"/>
  <c r="D7060" i="9"/>
  <c r="B7062" i="8" l="1"/>
  <c r="C7063" i="8"/>
  <c r="A7063" i="9"/>
  <c r="C7062" i="9"/>
  <c r="F7062" i="9" s="1"/>
  <c r="B7062" i="9"/>
  <c r="E7061" i="9"/>
  <c r="D7061" i="9"/>
  <c r="A7064" i="9" l="1"/>
  <c r="C7063" i="9"/>
  <c r="F7063" i="9" s="1"/>
  <c r="B7063" i="9"/>
  <c r="E7062" i="9"/>
  <c r="D7062" i="9"/>
  <c r="B7063" i="8"/>
  <c r="C7064" i="8"/>
  <c r="E7063" i="9" l="1"/>
  <c r="A7065" i="9"/>
  <c r="C7064" i="9"/>
  <c r="F7064" i="9" s="1"/>
  <c r="B7064" i="9"/>
  <c r="B7064" i="8"/>
  <c r="C7065" i="8"/>
  <c r="D7063" i="9"/>
  <c r="B7065" i="8" l="1"/>
  <c r="C7066" i="8"/>
  <c r="A7066" i="9"/>
  <c r="C7065" i="9"/>
  <c r="F7065" i="9" s="1"/>
  <c r="B7065" i="9"/>
  <c r="E7064" i="9"/>
  <c r="D7064" i="9"/>
  <c r="A7067" i="9" l="1"/>
  <c r="C7066" i="9"/>
  <c r="F7066" i="9" s="1"/>
  <c r="B7066" i="9"/>
  <c r="E7065" i="9"/>
  <c r="D7065" i="9"/>
  <c r="B7066" i="8"/>
  <c r="C7067" i="8"/>
  <c r="A7068" i="9" l="1"/>
  <c r="C7067" i="9"/>
  <c r="F7067" i="9" s="1"/>
  <c r="B7067" i="9"/>
  <c r="E7066" i="9"/>
  <c r="B7067" i="8"/>
  <c r="C7068" i="8"/>
  <c r="D7066" i="9"/>
  <c r="A7069" i="9" l="1"/>
  <c r="C7068" i="9"/>
  <c r="F7068" i="9" s="1"/>
  <c r="B7068" i="9"/>
  <c r="E7067" i="9"/>
  <c r="B7068" i="8"/>
  <c r="C7069" i="8"/>
  <c r="D7067" i="9"/>
  <c r="B7069" i="8" l="1"/>
  <c r="C7070" i="8"/>
  <c r="C7069" i="9"/>
  <c r="F7069" i="9" s="1"/>
  <c r="B7069" i="9"/>
  <c r="A7070" i="9"/>
  <c r="E7068" i="9"/>
  <c r="D7068" i="9"/>
  <c r="C7070" i="9" l="1"/>
  <c r="F7070" i="9" s="1"/>
  <c r="B7070" i="9"/>
  <c r="A7071" i="9"/>
  <c r="E7069" i="9"/>
  <c r="D7069" i="9"/>
  <c r="B7070" i="8"/>
  <c r="C7071" i="8"/>
  <c r="C7071" i="9" l="1"/>
  <c r="F7071" i="9" s="1"/>
  <c r="B7071" i="9"/>
  <c r="A7072" i="9"/>
  <c r="E7070" i="9"/>
  <c r="B7071" i="8"/>
  <c r="C7072" i="8"/>
  <c r="D7070" i="9"/>
  <c r="C7072" i="9" l="1"/>
  <c r="F7072" i="9" s="1"/>
  <c r="B7072" i="9"/>
  <c r="A7073" i="9"/>
  <c r="E7071" i="9"/>
  <c r="B7072" i="8"/>
  <c r="C7073" i="8"/>
  <c r="D7071" i="9"/>
  <c r="B7073" i="8" l="1"/>
  <c r="C7074" i="8"/>
  <c r="C7073" i="9"/>
  <c r="F7073" i="9" s="1"/>
  <c r="B7073" i="9"/>
  <c r="A7074" i="9"/>
  <c r="E7072" i="9"/>
  <c r="D7072" i="9"/>
  <c r="C7074" i="9" l="1"/>
  <c r="F7074" i="9" s="1"/>
  <c r="B7074" i="9"/>
  <c r="A7075" i="9"/>
  <c r="E7073" i="9"/>
  <c r="D7073" i="9"/>
  <c r="B7074" i="8"/>
  <c r="C7075" i="8"/>
  <c r="C7075" i="9" l="1"/>
  <c r="F7075" i="9" s="1"/>
  <c r="B7075" i="9"/>
  <c r="A7076" i="9"/>
  <c r="E7074" i="9"/>
  <c r="B7075" i="8"/>
  <c r="C7076" i="8"/>
  <c r="D7074" i="9"/>
  <c r="B7076" i="8" l="1"/>
  <c r="C7077" i="8"/>
  <c r="C7076" i="9"/>
  <c r="F7076" i="9" s="1"/>
  <c r="B7076" i="9"/>
  <c r="A7077" i="9"/>
  <c r="E7075" i="9"/>
  <c r="D7075" i="9"/>
  <c r="C7077" i="9" l="1"/>
  <c r="F7077" i="9" s="1"/>
  <c r="B7077" i="9"/>
  <c r="A7078" i="9"/>
  <c r="E7076" i="9"/>
  <c r="D7076" i="9"/>
  <c r="B7077" i="8"/>
  <c r="C7078" i="8"/>
  <c r="C7078" i="9" l="1"/>
  <c r="F7078" i="9" s="1"/>
  <c r="B7078" i="9"/>
  <c r="A7079" i="9"/>
  <c r="E7077" i="9"/>
  <c r="B7078" i="8"/>
  <c r="C7079" i="8"/>
  <c r="D7077" i="9"/>
  <c r="B7079" i="8" l="1"/>
  <c r="C7080" i="8"/>
  <c r="C7079" i="9"/>
  <c r="F7079" i="9" s="1"/>
  <c r="B7079" i="9"/>
  <c r="A7080" i="9"/>
  <c r="E7078" i="9"/>
  <c r="D7078" i="9"/>
  <c r="C7080" i="9" l="1"/>
  <c r="F7080" i="9" s="1"/>
  <c r="B7080" i="9"/>
  <c r="A7081" i="9"/>
  <c r="E7079" i="9"/>
  <c r="D7079" i="9"/>
  <c r="B7080" i="8"/>
  <c r="C7081" i="8"/>
  <c r="C7081" i="9" l="1"/>
  <c r="F7081" i="9" s="1"/>
  <c r="B7081" i="9"/>
  <c r="A7082" i="9"/>
  <c r="E7080" i="9"/>
  <c r="B7081" i="8"/>
  <c r="C7082" i="8"/>
  <c r="D7080" i="9"/>
  <c r="B7082" i="8" l="1"/>
  <c r="C7083" i="8"/>
  <c r="C7082" i="9"/>
  <c r="F7082" i="9" s="1"/>
  <c r="B7082" i="9"/>
  <c r="A7083" i="9"/>
  <c r="E7081" i="9"/>
  <c r="D7081" i="9"/>
  <c r="C7083" i="9" l="1"/>
  <c r="F7083" i="9" s="1"/>
  <c r="B7083" i="9"/>
  <c r="A7084" i="9"/>
  <c r="E7082" i="9"/>
  <c r="D7082" i="9"/>
  <c r="B7083" i="8"/>
  <c r="C7084" i="8"/>
  <c r="C7084" i="9" l="1"/>
  <c r="F7084" i="9" s="1"/>
  <c r="B7084" i="9"/>
  <c r="A7085" i="9"/>
  <c r="E7083" i="9"/>
  <c r="B7084" i="8"/>
  <c r="C7085" i="8"/>
  <c r="D7083" i="9"/>
  <c r="C7085" i="9" l="1"/>
  <c r="F7085" i="9" s="1"/>
  <c r="B7085" i="9"/>
  <c r="A7086" i="9"/>
  <c r="E7084" i="9"/>
  <c r="C7086" i="8"/>
  <c r="B7085" i="8"/>
  <c r="D7084" i="9"/>
  <c r="C7087" i="8" l="1"/>
  <c r="B7086" i="8"/>
  <c r="C7086" i="9"/>
  <c r="F7086" i="9" s="1"/>
  <c r="B7086" i="9"/>
  <c r="A7087" i="9"/>
  <c r="E7085" i="9"/>
  <c r="D7085" i="9"/>
  <c r="C7087" i="9" l="1"/>
  <c r="F7087" i="9" s="1"/>
  <c r="B7087" i="9"/>
  <c r="A7088" i="9"/>
  <c r="E7086" i="9"/>
  <c r="D7086" i="9"/>
  <c r="C7088" i="8"/>
  <c r="B7087" i="8"/>
  <c r="C7088" i="9" l="1"/>
  <c r="F7088" i="9" s="1"/>
  <c r="B7088" i="9"/>
  <c r="A7089" i="9"/>
  <c r="E7087" i="9"/>
  <c r="C7089" i="8"/>
  <c r="B7088" i="8"/>
  <c r="D7087" i="9"/>
  <c r="C7090" i="8" l="1"/>
  <c r="B7089" i="8"/>
  <c r="C7089" i="9"/>
  <c r="F7089" i="9" s="1"/>
  <c r="B7089" i="9"/>
  <c r="A7090" i="9"/>
  <c r="E7088" i="9"/>
  <c r="D7088" i="9"/>
  <c r="C7090" i="9" l="1"/>
  <c r="F7090" i="9" s="1"/>
  <c r="B7090" i="9"/>
  <c r="A7091" i="9"/>
  <c r="E7089" i="9"/>
  <c r="D7089" i="9"/>
  <c r="C7091" i="8"/>
  <c r="B7090" i="8"/>
  <c r="C7092" i="8" l="1"/>
  <c r="B7091" i="8"/>
  <c r="C7091" i="9"/>
  <c r="F7091" i="9" s="1"/>
  <c r="B7091" i="9"/>
  <c r="A7092" i="9"/>
  <c r="E7090" i="9"/>
  <c r="D7090" i="9"/>
  <c r="E7091" i="9" l="1"/>
  <c r="D7091" i="9"/>
  <c r="C7092" i="9"/>
  <c r="F7092" i="9" s="1"/>
  <c r="B7092" i="9"/>
  <c r="A7093" i="9"/>
  <c r="C7093" i="8"/>
  <c r="B7092" i="8"/>
  <c r="C7094" i="8" l="1"/>
  <c r="B7093" i="8"/>
  <c r="C7093" i="9"/>
  <c r="F7093" i="9" s="1"/>
  <c r="B7093" i="9"/>
  <c r="A7094" i="9"/>
  <c r="E7092" i="9"/>
  <c r="D7092" i="9"/>
  <c r="C7094" i="9" l="1"/>
  <c r="F7094" i="9" s="1"/>
  <c r="B7094" i="9"/>
  <c r="A7095" i="9"/>
  <c r="E7093" i="9"/>
  <c r="D7093" i="9"/>
  <c r="C7095" i="8"/>
  <c r="B7094" i="8"/>
  <c r="C7096" i="8" l="1"/>
  <c r="B7095" i="8"/>
  <c r="C7095" i="9"/>
  <c r="F7095" i="9" s="1"/>
  <c r="B7095" i="9"/>
  <c r="A7096" i="9"/>
  <c r="E7094" i="9"/>
  <c r="D7094" i="9"/>
  <c r="C7096" i="9" l="1"/>
  <c r="F7096" i="9" s="1"/>
  <c r="B7096" i="9"/>
  <c r="A7097" i="9"/>
  <c r="E7095" i="9"/>
  <c r="D7095" i="9"/>
  <c r="C7097" i="8"/>
  <c r="B7096" i="8"/>
  <c r="C7098" i="8" l="1"/>
  <c r="B7097" i="8"/>
  <c r="E7096" i="9"/>
  <c r="C7097" i="9"/>
  <c r="F7097" i="9" s="1"/>
  <c r="B7097" i="9"/>
  <c r="A7098" i="9"/>
  <c r="D7096" i="9"/>
  <c r="D7097" i="9" l="1"/>
  <c r="E7097" i="9"/>
  <c r="C7098" i="9"/>
  <c r="F7098" i="9" s="1"/>
  <c r="B7098" i="9"/>
  <c r="A7099" i="9"/>
  <c r="C7099" i="8"/>
  <c r="B7098" i="8"/>
  <c r="C7100" i="8" l="1"/>
  <c r="B7099" i="8"/>
  <c r="C7099" i="9"/>
  <c r="F7099" i="9" s="1"/>
  <c r="B7099" i="9"/>
  <c r="A7100" i="9"/>
  <c r="E7098" i="9"/>
  <c r="D7098" i="9"/>
  <c r="C7100" i="9" l="1"/>
  <c r="F7100" i="9" s="1"/>
  <c r="B7100" i="9"/>
  <c r="A7101" i="9"/>
  <c r="E7099" i="9"/>
  <c r="D7099" i="9"/>
  <c r="C7101" i="8"/>
  <c r="B7100" i="8"/>
  <c r="C7102" i="8" l="1"/>
  <c r="B7101" i="8"/>
  <c r="E7100" i="9"/>
  <c r="C7101" i="9"/>
  <c r="F7101" i="9" s="1"/>
  <c r="B7101" i="9"/>
  <c r="A7102" i="9"/>
  <c r="D7100" i="9"/>
  <c r="E7101" i="9" l="1"/>
  <c r="D7101" i="9"/>
  <c r="C7102" i="9"/>
  <c r="F7102" i="9" s="1"/>
  <c r="B7102" i="9"/>
  <c r="A7103" i="9"/>
  <c r="C7103" i="8"/>
  <c r="B7102" i="8"/>
  <c r="C7104" i="8" l="1"/>
  <c r="B7103" i="8"/>
  <c r="C7103" i="9"/>
  <c r="F7103" i="9" s="1"/>
  <c r="B7103" i="9"/>
  <c r="A7104" i="9"/>
  <c r="E7102" i="9"/>
  <c r="D7102" i="9"/>
  <c r="C7104" i="9" l="1"/>
  <c r="F7104" i="9" s="1"/>
  <c r="B7104" i="9"/>
  <c r="A7105" i="9"/>
  <c r="E7103" i="9"/>
  <c r="D7103" i="9"/>
  <c r="C7105" i="8"/>
  <c r="B7104" i="8"/>
  <c r="C7106" i="8" l="1"/>
  <c r="B7105" i="8"/>
  <c r="C7105" i="9"/>
  <c r="F7105" i="9" s="1"/>
  <c r="B7105" i="9"/>
  <c r="A7106" i="9"/>
  <c r="E7104" i="9"/>
  <c r="D7104" i="9"/>
  <c r="C7106" i="9" l="1"/>
  <c r="F7106" i="9" s="1"/>
  <c r="B7106" i="9"/>
  <c r="A7107" i="9"/>
  <c r="E7105" i="9"/>
  <c r="D7105" i="9"/>
  <c r="C7107" i="8"/>
  <c r="B7106" i="8"/>
  <c r="C7108" i="8" l="1"/>
  <c r="B7107" i="8"/>
  <c r="C7107" i="9"/>
  <c r="F7107" i="9" s="1"/>
  <c r="B7107" i="9"/>
  <c r="A7108" i="9"/>
  <c r="E7106" i="9"/>
  <c r="D7106" i="9"/>
  <c r="C7108" i="9" l="1"/>
  <c r="F7108" i="9" s="1"/>
  <c r="B7108" i="9"/>
  <c r="A7109" i="9"/>
  <c r="E7107" i="9"/>
  <c r="D7107" i="9"/>
  <c r="C7109" i="8"/>
  <c r="B7108" i="8"/>
  <c r="C7110" i="8" l="1"/>
  <c r="B7109" i="8"/>
  <c r="C7109" i="9"/>
  <c r="F7109" i="9" s="1"/>
  <c r="B7109" i="9"/>
  <c r="A7110" i="9"/>
  <c r="E7108" i="9"/>
  <c r="D7108" i="9"/>
  <c r="C7110" i="9" l="1"/>
  <c r="F7110" i="9" s="1"/>
  <c r="B7110" i="9"/>
  <c r="A7111" i="9"/>
  <c r="E7109" i="9"/>
  <c r="D7109" i="9"/>
  <c r="C7111" i="8"/>
  <c r="B7110" i="8"/>
  <c r="C7112" i="8" l="1"/>
  <c r="B7111" i="8"/>
  <c r="C7111" i="9"/>
  <c r="F7111" i="9" s="1"/>
  <c r="B7111" i="9"/>
  <c r="A7112" i="9"/>
  <c r="E7110" i="9"/>
  <c r="D7110" i="9"/>
  <c r="E7111" i="9" l="1"/>
  <c r="D7111" i="9"/>
  <c r="C7112" i="9"/>
  <c r="F7112" i="9" s="1"/>
  <c r="B7112" i="9"/>
  <c r="A7113" i="9"/>
  <c r="C7113" i="8"/>
  <c r="B7112" i="8"/>
  <c r="C7114" i="8" l="1"/>
  <c r="B7113" i="8"/>
  <c r="C7113" i="9"/>
  <c r="F7113" i="9" s="1"/>
  <c r="B7113" i="9"/>
  <c r="A7114" i="9"/>
  <c r="E7112" i="9"/>
  <c r="D7112" i="9"/>
  <c r="C7114" i="9" l="1"/>
  <c r="F7114" i="9" s="1"/>
  <c r="B7114" i="9"/>
  <c r="A7115" i="9"/>
  <c r="E7113" i="9"/>
  <c r="D7113" i="9"/>
  <c r="C7115" i="8"/>
  <c r="B7114" i="8"/>
  <c r="C7116" i="8" l="1"/>
  <c r="B7115" i="8"/>
  <c r="E7114" i="9"/>
  <c r="C7115" i="9"/>
  <c r="F7115" i="9" s="1"/>
  <c r="B7115" i="9"/>
  <c r="A7116" i="9"/>
  <c r="D7114" i="9"/>
  <c r="E7115" i="9" l="1"/>
  <c r="D7115" i="9"/>
  <c r="C7116" i="9"/>
  <c r="F7116" i="9" s="1"/>
  <c r="B7116" i="9"/>
  <c r="A7117" i="9"/>
  <c r="C7117" i="8"/>
  <c r="B7116" i="8"/>
  <c r="C7118" i="8" l="1"/>
  <c r="B7117" i="8"/>
  <c r="C7117" i="9"/>
  <c r="F7117" i="9" s="1"/>
  <c r="B7117" i="9"/>
  <c r="A7118" i="9"/>
  <c r="E7116" i="9"/>
  <c r="D7116" i="9"/>
  <c r="C7118" i="9" l="1"/>
  <c r="F7118" i="9" s="1"/>
  <c r="B7118" i="9"/>
  <c r="A7119" i="9"/>
  <c r="E7117" i="9"/>
  <c r="D7117" i="9"/>
  <c r="C7119" i="8"/>
  <c r="B7118" i="8"/>
  <c r="C7120" i="8" l="1"/>
  <c r="B7119" i="8"/>
  <c r="C7119" i="9"/>
  <c r="F7119" i="9" s="1"/>
  <c r="B7119" i="9"/>
  <c r="A7120" i="9"/>
  <c r="E7118" i="9"/>
  <c r="D7118" i="9"/>
  <c r="C7120" i="9" l="1"/>
  <c r="F7120" i="9" s="1"/>
  <c r="B7120" i="9"/>
  <c r="A7121" i="9"/>
  <c r="E7119" i="9"/>
  <c r="D7119" i="9"/>
  <c r="C7121" i="8"/>
  <c r="B7120" i="8"/>
  <c r="C7122" i="8" l="1"/>
  <c r="B7121" i="8"/>
  <c r="C7121" i="9"/>
  <c r="F7121" i="9" s="1"/>
  <c r="B7121" i="9"/>
  <c r="A7122" i="9"/>
  <c r="E7120" i="9"/>
  <c r="D7120" i="9"/>
  <c r="C7122" i="9" l="1"/>
  <c r="F7122" i="9" s="1"/>
  <c r="B7122" i="9"/>
  <c r="A7123" i="9"/>
  <c r="E7121" i="9"/>
  <c r="D7121" i="9"/>
  <c r="C7123" i="8"/>
  <c r="B7122" i="8"/>
  <c r="C7124" i="8" l="1"/>
  <c r="B7123" i="8"/>
  <c r="C7123" i="9"/>
  <c r="F7123" i="9" s="1"/>
  <c r="B7123" i="9"/>
  <c r="A7124" i="9"/>
  <c r="E7122" i="9"/>
  <c r="D7122" i="9"/>
  <c r="C7124" i="9" l="1"/>
  <c r="F7124" i="9" s="1"/>
  <c r="B7124" i="9"/>
  <c r="A7125" i="9"/>
  <c r="E7123" i="9"/>
  <c r="D7123" i="9"/>
  <c r="C7125" i="8"/>
  <c r="B7124" i="8"/>
  <c r="C7125" i="9" l="1"/>
  <c r="F7125" i="9" s="1"/>
  <c r="B7125" i="9"/>
  <c r="A7126" i="9"/>
  <c r="E7124" i="9"/>
  <c r="C7126" i="8"/>
  <c r="B7125" i="8"/>
  <c r="D7124" i="9"/>
  <c r="C7127" i="8" l="1"/>
  <c r="B7126" i="8"/>
  <c r="C7126" i="9"/>
  <c r="F7126" i="9" s="1"/>
  <c r="B7126" i="9"/>
  <c r="A7127" i="9"/>
  <c r="E7125" i="9"/>
  <c r="D7125" i="9"/>
  <c r="C7127" i="9" l="1"/>
  <c r="F7127" i="9" s="1"/>
  <c r="B7127" i="9"/>
  <c r="A7128" i="9"/>
  <c r="E7126" i="9"/>
  <c r="D7126" i="9"/>
  <c r="C7128" i="8"/>
  <c r="B7127" i="8"/>
  <c r="C7129" i="8" l="1"/>
  <c r="B7128" i="8"/>
  <c r="C7128" i="9"/>
  <c r="F7128" i="9" s="1"/>
  <c r="B7128" i="9"/>
  <c r="A7129" i="9"/>
  <c r="E7127" i="9"/>
  <c r="D7127" i="9"/>
  <c r="C7129" i="9" l="1"/>
  <c r="F7129" i="9" s="1"/>
  <c r="B7129" i="9"/>
  <c r="A7130" i="9"/>
  <c r="D7128" i="9"/>
  <c r="E7128" i="9"/>
  <c r="C7130" i="8"/>
  <c r="B7129" i="8"/>
  <c r="C7130" i="9" l="1"/>
  <c r="F7130" i="9" s="1"/>
  <c r="B7130" i="9"/>
  <c r="A7131" i="9"/>
  <c r="E7129" i="9"/>
  <c r="C7131" i="8"/>
  <c r="B7130" i="8"/>
  <c r="D7129" i="9"/>
  <c r="C7132" i="8" l="1"/>
  <c r="B7131" i="8"/>
  <c r="C7131" i="9"/>
  <c r="F7131" i="9" s="1"/>
  <c r="B7131" i="9"/>
  <c r="A7132" i="9"/>
  <c r="E7130" i="9"/>
  <c r="D7130" i="9"/>
  <c r="C7132" i="9" l="1"/>
  <c r="F7132" i="9" s="1"/>
  <c r="B7132" i="9"/>
  <c r="A7133" i="9"/>
  <c r="E7131" i="9"/>
  <c r="D7131" i="9"/>
  <c r="C7133" i="8"/>
  <c r="B7132" i="8"/>
  <c r="C7133" i="9" l="1"/>
  <c r="F7133" i="9" s="1"/>
  <c r="B7133" i="9"/>
  <c r="A7134" i="9"/>
  <c r="E7132" i="9"/>
  <c r="C7134" i="8"/>
  <c r="B7133" i="8"/>
  <c r="D7132" i="9"/>
  <c r="C7135" i="8" l="1"/>
  <c r="B7134" i="8"/>
  <c r="C7134" i="9"/>
  <c r="F7134" i="9" s="1"/>
  <c r="B7134" i="9"/>
  <c r="A7135" i="9"/>
  <c r="E7133" i="9"/>
  <c r="D7133" i="9"/>
  <c r="C7135" i="9" l="1"/>
  <c r="F7135" i="9" s="1"/>
  <c r="B7135" i="9"/>
  <c r="A7136" i="9"/>
  <c r="E7134" i="9"/>
  <c r="D7134" i="9"/>
  <c r="C7136" i="8"/>
  <c r="B7135" i="8"/>
  <c r="C7136" i="9" l="1"/>
  <c r="F7136" i="9" s="1"/>
  <c r="B7136" i="9"/>
  <c r="A7137" i="9"/>
  <c r="E7135" i="9"/>
  <c r="C7137" i="8"/>
  <c r="B7136" i="8"/>
  <c r="D7135" i="9"/>
  <c r="C7138" i="8" l="1"/>
  <c r="B7137" i="8"/>
  <c r="C7137" i="9"/>
  <c r="F7137" i="9" s="1"/>
  <c r="B7137" i="9"/>
  <c r="A7138" i="9"/>
  <c r="E7136" i="9"/>
  <c r="D7136" i="9"/>
  <c r="C7138" i="9" l="1"/>
  <c r="F7138" i="9" s="1"/>
  <c r="B7138" i="9"/>
  <c r="A7139" i="9"/>
  <c r="D7137" i="9"/>
  <c r="E7137" i="9"/>
  <c r="C7139" i="8"/>
  <c r="B7138" i="8"/>
  <c r="C7139" i="9" l="1"/>
  <c r="F7139" i="9" s="1"/>
  <c r="B7139" i="9"/>
  <c r="A7140" i="9"/>
  <c r="E7138" i="9"/>
  <c r="C7140" i="8"/>
  <c r="B7139" i="8"/>
  <c r="D7138" i="9"/>
  <c r="C7141" i="8" l="1"/>
  <c r="B7140" i="8"/>
  <c r="C7140" i="9"/>
  <c r="F7140" i="9" s="1"/>
  <c r="B7140" i="9"/>
  <c r="A7141" i="9"/>
  <c r="E7139" i="9"/>
  <c r="D7139" i="9"/>
  <c r="C7141" i="9" l="1"/>
  <c r="F7141" i="9" s="1"/>
  <c r="B7141" i="9"/>
  <c r="A7142" i="9"/>
  <c r="E7140" i="9"/>
  <c r="D7140" i="9"/>
  <c r="C7142" i="8"/>
  <c r="B7141" i="8"/>
  <c r="C7142" i="9" l="1"/>
  <c r="F7142" i="9" s="1"/>
  <c r="B7142" i="9"/>
  <c r="A7143" i="9"/>
  <c r="E7141" i="9"/>
  <c r="C7143" i="8"/>
  <c r="B7142" i="8"/>
  <c r="D7141" i="9"/>
  <c r="C7144" i="8" l="1"/>
  <c r="B7143" i="8"/>
  <c r="C7143" i="9"/>
  <c r="F7143" i="9" s="1"/>
  <c r="B7143" i="9"/>
  <c r="A7144" i="9"/>
  <c r="E7142" i="9"/>
  <c r="D7142" i="9"/>
  <c r="C7144" i="9" l="1"/>
  <c r="F7144" i="9" s="1"/>
  <c r="B7144" i="9"/>
  <c r="A7145" i="9"/>
  <c r="E7143" i="9"/>
  <c r="D7143" i="9"/>
  <c r="C7145" i="8"/>
  <c r="B7144" i="8"/>
  <c r="C7145" i="9" l="1"/>
  <c r="F7145" i="9" s="1"/>
  <c r="B7145" i="9"/>
  <c r="A7146" i="9"/>
  <c r="E7144" i="9"/>
  <c r="C7146" i="8"/>
  <c r="B7145" i="8"/>
  <c r="D7144" i="9"/>
  <c r="C7147" i="8" l="1"/>
  <c r="B7146" i="8"/>
  <c r="C7146" i="9"/>
  <c r="F7146" i="9" s="1"/>
  <c r="B7146" i="9"/>
  <c r="A7147" i="9"/>
  <c r="E7145" i="9"/>
  <c r="D7145" i="9"/>
  <c r="C7147" i="9" l="1"/>
  <c r="F7147" i="9" s="1"/>
  <c r="B7147" i="9"/>
  <c r="A7148" i="9"/>
  <c r="E7146" i="9"/>
  <c r="D7146" i="9"/>
  <c r="C7148" i="8"/>
  <c r="B7147" i="8"/>
  <c r="C7148" i="9" l="1"/>
  <c r="F7148" i="9" s="1"/>
  <c r="B7148" i="9"/>
  <c r="A7149" i="9"/>
  <c r="E7147" i="9"/>
  <c r="C7149" i="8"/>
  <c r="B7148" i="8"/>
  <c r="D7147" i="9"/>
  <c r="C7150" i="8" l="1"/>
  <c r="B7149" i="8"/>
  <c r="C7149" i="9"/>
  <c r="F7149" i="9" s="1"/>
  <c r="B7149" i="9"/>
  <c r="A7150" i="9"/>
  <c r="E7148" i="9"/>
  <c r="D7148" i="9"/>
  <c r="C7150" i="9" l="1"/>
  <c r="F7150" i="9" s="1"/>
  <c r="B7150" i="9"/>
  <c r="A7151" i="9"/>
  <c r="E7149" i="9"/>
  <c r="D7149" i="9"/>
  <c r="C7151" i="8"/>
  <c r="B7150" i="8"/>
  <c r="C7151" i="9" l="1"/>
  <c r="F7151" i="9" s="1"/>
  <c r="B7151" i="9"/>
  <c r="A7152" i="9"/>
  <c r="E7150" i="9"/>
  <c r="C7152" i="8"/>
  <c r="B7151" i="8"/>
  <c r="D7150" i="9"/>
  <c r="C7153" i="8" l="1"/>
  <c r="B7152" i="8"/>
  <c r="C7152" i="9"/>
  <c r="F7152" i="9" s="1"/>
  <c r="B7152" i="9"/>
  <c r="A7153" i="9"/>
  <c r="E7151" i="9"/>
  <c r="D7151" i="9"/>
  <c r="C7153" i="9" l="1"/>
  <c r="F7153" i="9" s="1"/>
  <c r="B7153" i="9"/>
  <c r="A7154" i="9"/>
  <c r="E7152" i="9"/>
  <c r="D7152" i="9"/>
  <c r="C7154" i="8"/>
  <c r="B7153" i="8"/>
  <c r="C7154" i="9" l="1"/>
  <c r="F7154" i="9" s="1"/>
  <c r="B7154" i="9"/>
  <c r="A7155" i="9"/>
  <c r="E7153" i="9"/>
  <c r="C7155" i="8"/>
  <c r="B7154" i="8"/>
  <c r="D7153" i="9"/>
  <c r="C7156" i="8" l="1"/>
  <c r="B7155" i="8"/>
  <c r="C7155" i="9"/>
  <c r="F7155" i="9" s="1"/>
  <c r="B7155" i="9"/>
  <c r="A7156" i="9"/>
  <c r="E7154" i="9"/>
  <c r="D7154" i="9"/>
  <c r="C7156" i="9" l="1"/>
  <c r="F7156" i="9" s="1"/>
  <c r="B7156" i="9"/>
  <c r="A7157" i="9"/>
  <c r="E7155" i="9"/>
  <c r="D7155" i="9"/>
  <c r="C7157" i="8"/>
  <c r="B7156" i="8"/>
  <c r="C7157" i="9" l="1"/>
  <c r="F7157" i="9" s="1"/>
  <c r="B7157" i="9"/>
  <c r="A7158" i="9"/>
  <c r="E7156" i="9"/>
  <c r="C7158" i="8"/>
  <c r="B7157" i="8"/>
  <c r="D7156" i="9"/>
  <c r="C7159" i="8" l="1"/>
  <c r="B7158" i="8"/>
  <c r="C7158" i="9"/>
  <c r="F7158" i="9" s="1"/>
  <c r="B7158" i="9"/>
  <c r="A7159" i="9"/>
  <c r="E7157" i="9"/>
  <c r="D7157" i="9"/>
  <c r="C7159" i="9" l="1"/>
  <c r="F7159" i="9" s="1"/>
  <c r="B7159" i="9"/>
  <c r="A7160" i="9"/>
  <c r="E7158" i="9"/>
  <c r="D7158" i="9"/>
  <c r="C7160" i="8"/>
  <c r="B7159" i="8"/>
  <c r="C7160" i="9" l="1"/>
  <c r="F7160" i="9" s="1"/>
  <c r="B7160" i="9"/>
  <c r="A7161" i="9"/>
  <c r="E7159" i="9"/>
  <c r="C7161" i="8"/>
  <c r="B7160" i="8"/>
  <c r="D7159" i="9"/>
  <c r="C7162" i="8" l="1"/>
  <c r="B7161" i="8"/>
  <c r="C7161" i="9"/>
  <c r="F7161" i="9" s="1"/>
  <c r="B7161" i="9"/>
  <c r="A7162" i="9"/>
  <c r="E7160" i="9"/>
  <c r="D7160" i="9"/>
  <c r="C7162" i="9" l="1"/>
  <c r="F7162" i="9" s="1"/>
  <c r="B7162" i="9"/>
  <c r="A7163" i="9"/>
  <c r="E7161" i="9"/>
  <c r="D7161" i="9"/>
  <c r="C7163" i="8"/>
  <c r="B7162" i="8"/>
  <c r="C7163" i="9" l="1"/>
  <c r="F7163" i="9" s="1"/>
  <c r="B7163" i="9"/>
  <c r="A7164" i="9"/>
  <c r="E7162" i="9"/>
  <c r="C7164" i="8"/>
  <c r="B7163" i="8"/>
  <c r="D7162" i="9"/>
  <c r="C7165" i="8" l="1"/>
  <c r="B7164" i="8"/>
  <c r="C7164" i="9"/>
  <c r="F7164" i="9" s="1"/>
  <c r="B7164" i="9"/>
  <c r="A7165" i="9"/>
  <c r="E7163" i="9"/>
  <c r="D7163" i="9"/>
  <c r="C7165" i="9" l="1"/>
  <c r="F7165" i="9" s="1"/>
  <c r="B7165" i="9"/>
  <c r="A7166" i="9"/>
  <c r="E7164" i="9"/>
  <c r="D7164" i="9"/>
  <c r="C7166" i="8"/>
  <c r="B7165" i="8"/>
  <c r="C7166" i="9" l="1"/>
  <c r="F7166" i="9" s="1"/>
  <c r="B7166" i="9"/>
  <c r="A7167" i="9"/>
  <c r="E7165" i="9"/>
  <c r="C7167" i="8"/>
  <c r="B7166" i="8"/>
  <c r="D7165" i="9"/>
  <c r="C7168" i="8" l="1"/>
  <c r="B7167" i="8"/>
  <c r="C7167" i="9"/>
  <c r="F7167" i="9" s="1"/>
  <c r="B7167" i="9"/>
  <c r="A7168" i="9"/>
  <c r="E7166" i="9"/>
  <c r="D7166" i="9"/>
  <c r="C7168" i="9" l="1"/>
  <c r="F7168" i="9" s="1"/>
  <c r="B7168" i="9"/>
  <c r="A7169" i="9"/>
  <c r="E7167" i="9"/>
  <c r="D7167" i="9"/>
  <c r="C7169" i="8"/>
  <c r="B7168" i="8"/>
  <c r="C7169" i="9" l="1"/>
  <c r="F7169" i="9" s="1"/>
  <c r="B7169" i="9"/>
  <c r="A7170" i="9"/>
  <c r="E7168" i="9"/>
  <c r="C7170" i="8"/>
  <c r="B7169" i="8"/>
  <c r="D7168" i="9"/>
  <c r="C7171" i="8" l="1"/>
  <c r="B7170" i="8"/>
  <c r="C7170" i="9"/>
  <c r="F7170" i="9" s="1"/>
  <c r="B7170" i="9"/>
  <c r="A7171" i="9"/>
  <c r="E7169" i="9"/>
  <c r="D7169" i="9"/>
  <c r="C7171" i="9" l="1"/>
  <c r="F7171" i="9" s="1"/>
  <c r="B7171" i="9"/>
  <c r="A7172" i="9"/>
  <c r="E7170" i="9"/>
  <c r="D7170" i="9"/>
  <c r="C7172" i="8"/>
  <c r="B7171" i="8"/>
  <c r="C7172" i="9" l="1"/>
  <c r="F7172" i="9" s="1"/>
  <c r="B7172" i="9"/>
  <c r="A7173" i="9"/>
  <c r="E7171" i="9"/>
  <c r="C7173" i="8"/>
  <c r="B7172" i="8"/>
  <c r="D7171" i="9"/>
  <c r="C7174" i="8" l="1"/>
  <c r="B7173" i="8"/>
  <c r="C7173" i="9"/>
  <c r="F7173" i="9" s="1"/>
  <c r="A7174" i="9"/>
  <c r="B7173" i="9"/>
  <c r="E7172" i="9"/>
  <c r="D7172" i="9"/>
  <c r="C7174" i="9" l="1"/>
  <c r="F7174" i="9" s="1"/>
  <c r="B7174" i="9"/>
  <c r="A7175" i="9"/>
  <c r="E7173" i="9"/>
  <c r="D7173" i="9"/>
  <c r="C7175" i="8"/>
  <c r="B7174" i="8"/>
  <c r="C7176" i="8" l="1"/>
  <c r="B7175" i="8"/>
  <c r="C7175" i="9"/>
  <c r="F7175" i="9" s="1"/>
  <c r="A7176" i="9"/>
  <c r="B7175" i="9"/>
  <c r="E7174" i="9"/>
  <c r="D7174" i="9"/>
  <c r="C7176" i="9" l="1"/>
  <c r="F7176" i="9" s="1"/>
  <c r="B7176" i="9"/>
  <c r="A7177" i="9"/>
  <c r="E7175" i="9"/>
  <c r="D7175" i="9"/>
  <c r="C7177" i="8"/>
  <c r="B7176" i="8"/>
  <c r="C7177" i="9" l="1"/>
  <c r="F7177" i="9" s="1"/>
  <c r="A7178" i="9"/>
  <c r="B7177" i="9"/>
  <c r="E7176" i="9"/>
  <c r="C7178" i="8"/>
  <c r="B7177" i="8"/>
  <c r="D7176" i="9"/>
  <c r="C7179" i="8" l="1"/>
  <c r="B7178" i="8"/>
  <c r="C7178" i="9"/>
  <c r="F7178" i="9" s="1"/>
  <c r="B7178" i="9"/>
  <c r="A7179" i="9"/>
  <c r="E7177" i="9"/>
  <c r="D7177" i="9"/>
  <c r="C7179" i="9" l="1"/>
  <c r="F7179" i="9" s="1"/>
  <c r="A7180" i="9"/>
  <c r="B7179" i="9"/>
  <c r="E7178" i="9"/>
  <c r="D7178" i="9"/>
  <c r="C7180" i="8"/>
  <c r="B7179" i="8"/>
  <c r="C7181" i="8" l="1"/>
  <c r="B7180" i="8"/>
  <c r="C7180" i="9"/>
  <c r="F7180" i="9" s="1"/>
  <c r="B7180" i="9"/>
  <c r="A7181" i="9"/>
  <c r="E7179" i="9"/>
  <c r="D7179" i="9"/>
  <c r="C7181" i="9" l="1"/>
  <c r="F7181" i="9" s="1"/>
  <c r="A7182" i="9"/>
  <c r="B7181" i="9"/>
  <c r="E7180" i="9"/>
  <c r="D7180" i="9"/>
  <c r="C7182" i="8"/>
  <c r="B7181" i="8"/>
  <c r="C7183" i="8" l="1"/>
  <c r="B7182" i="8"/>
  <c r="C7182" i="9"/>
  <c r="F7182" i="9" s="1"/>
  <c r="B7182" i="9"/>
  <c r="A7183" i="9"/>
  <c r="E7181" i="9"/>
  <c r="D7181" i="9"/>
  <c r="C7183" i="9" l="1"/>
  <c r="F7183" i="9" s="1"/>
  <c r="A7184" i="9"/>
  <c r="B7183" i="9"/>
  <c r="D7182" i="9"/>
  <c r="E7182" i="9"/>
  <c r="C7184" i="8"/>
  <c r="B7183" i="8"/>
  <c r="C7185" i="8" l="1"/>
  <c r="B7184" i="8"/>
  <c r="D7183" i="9"/>
  <c r="C7184" i="9"/>
  <c r="F7184" i="9" s="1"/>
  <c r="A7185" i="9"/>
  <c r="B7184" i="9"/>
  <c r="E7183" i="9"/>
  <c r="E7184" i="9" l="1"/>
  <c r="C7185" i="9"/>
  <c r="F7185" i="9" s="1"/>
  <c r="A7186" i="9"/>
  <c r="B7185" i="9"/>
  <c r="D7184" i="9"/>
  <c r="C7186" i="8"/>
  <c r="B7185" i="8"/>
  <c r="C7187" i="8" l="1"/>
  <c r="B7186" i="8"/>
  <c r="C7186" i="9"/>
  <c r="F7186" i="9" s="1"/>
  <c r="A7187" i="9"/>
  <c r="B7186" i="9"/>
  <c r="E7185" i="9"/>
  <c r="D7185" i="9"/>
  <c r="D7186" i="9" l="1"/>
  <c r="C7187" i="9"/>
  <c r="F7187" i="9" s="1"/>
  <c r="A7188" i="9"/>
  <c r="B7187" i="9"/>
  <c r="E7186" i="9"/>
  <c r="B7187" i="8"/>
  <c r="C7188" i="8"/>
  <c r="D7187" i="9" l="1"/>
  <c r="C7188" i="9"/>
  <c r="F7188" i="9" s="1"/>
  <c r="A7189" i="9"/>
  <c r="B7188" i="9"/>
  <c r="E7187" i="9"/>
  <c r="B7188" i="8"/>
  <c r="C7189" i="8"/>
  <c r="C7189" i="9" l="1"/>
  <c r="F7189" i="9" s="1"/>
  <c r="A7190" i="9"/>
  <c r="B7189" i="9"/>
  <c r="D7188" i="9"/>
  <c r="E7188" i="9"/>
  <c r="C7190" i="8"/>
  <c r="B7189" i="8"/>
  <c r="C7191" i="8" l="1"/>
  <c r="B7190" i="8"/>
  <c r="D7189" i="9"/>
  <c r="C7190" i="9"/>
  <c r="F7190" i="9" s="1"/>
  <c r="A7191" i="9"/>
  <c r="B7190" i="9"/>
  <c r="E7189" i="9"/>
  <c r="D7190" i="9" l="1"/>
  <c r="C7191" i="9"/>
  <c r="F7191" i="9" s="1"/>
  <c r="A7192" i="9"/>
  <c r="B7191" i="9"/>
  <c r="E7190" i="9"/>
  <c r="C7192" i="8"/>
  <c r="B7191" i="8"/>
  <c r="C7193" i="8" l="1"/>
  <c r="B7192" i="8"/>
  <c r="E7191" i="9"/>
  <c r="D7191" i="9"/>
  <c r="C7192" i="9"/>
  <c r="F7192" i="9" s="1"/>
  <c r="B7192" i="9"/>
  <c r="A7193" i="9"/>
  <c r="D7192" i="9" l="1"/>
  <c r="C7193" i="9"/>
  <c r="F7193" i="9" s="1"/>
  <c r="A7194" i="9"/>
  <c r="B7193" i="9"/>
  <c r="E7192" i="9"/>
  <c r="B7193" i="8"/>
  <c r="C7194" i="8"/>
  <c r="B7194" i="8" l="1"/>
  <c r="C7195" i="8"/>
  <c r="C7194" i="9"/>
  <c r="F7194" i="9" s="1"/>
  <c r="A7195" i="9"/>
  <c r="B7194" i="9"/>
  <c r="E7193" i="9"/>
  <c r="D7193" i="9"/>
  <c r="C7195" i="9" l="1"/>
  <c r="F7195" i="9" s="1"/>
  <c r="A7196" i="9"/>
  <c r="B7195" i="9"/>
  <c r="E7194" i="9"/>
  <c r="D7194" i="9"/>
  <c r="C7196" i="8"/>
  <c r="B7195" i="8"/>
  <c r="C7197" i="8" l="1"/>
  <c r="B7196" i="8"/>
  <c r="C7196" i="9"/>
  <c r="F7196" i="9" s="1"/>
  <c r="A7197" i="9"/>
  <c r="B7196" i="9"/>
  <c r="E7195" i="9"/>
  <c r="D7195" i="9"/>
  <c r="D7196" i="9" l="1"/>
  <c r="E7196" i="9"/>
  <c r="C7197" i="9"/>
  <c r="F7197" i="9" s="1"/>
  <c r="A7198" i="9"/>
  <c r="B7197" i="9"/>
  <c r="C7198" i="8"/>
  <c r="B7197" i="8"/>
  <c r="C7199" i="8" l="1"/>
  <c r="B7198" i="8"/>
  <c r="D7197" i="9"/>
  <c r="C7198" i="9"/>
  <c r="F7198" i="9" s="1"/>
  <c r="A7199" i="9"/>
  <c r="B7198" i="9"/>
  <c r="E7197" i="9"/>
  <c r="D7198" i="9" l="1"/>
  <c r="A7200" i="9"/>
  <c r="C7199" i="9"/>
  <c r="F7199" i="9" s="1"/>
  <c r="B7199" i="9"/>
  <c r="E7198" i="9"/>
  <c r="C7200" i="8"/>
  <c r="B7199" i="8"/>
  <c r="C7201" i="8" l="1"/>
  <c r="B7200" i="8"/>
  <c r="E7199" i="9"/>
  <c r="D7199" i="9"/>
  <c r="A7201" i="9"/>
  <c r="C7200" i="9"/>
  <c r="F7200" i="9" s="1"/>
  <c r="B7200" i="9"/>
  <c r="A7202" i="9" l="1"/>
  <c r="C7201" i="9"/>
  <c r="F7201" i="9" s="1"/>
  <c r="B7201" i="9"/>
  <c r="E7200" i="9"/>
  <c r="D7200" i="9"/>
  <c r="C7202" i="8"/>
  <c r="B7201" i="8"/>
  <c r="C7203" i="8" l="1"/>
  <c r="B7202" i="8"/>
  <c r="E7201" i="9"/>
  <c r="D7201" i="9"/>
  <c r="A7203" i="9"/>
  <c r="C7202" i="9"/>
  <c r="F7202" i="9" s="1"/>
  <c r="B7202" i="9"/>
  <c r="A7204" i="9" l="1"/>
  <c r="C7203" i="9"/>
  <c r="F7203" i="9" s="1"/>
  <c r="B7203" i="9"/>
  <c r="E7202" i="9"/>
  <c r="D7202" i="9"/>
  <c r="C7204" i="8"/>
  <c r="B7203" i="8"/>
  <c r="C7205" i="8" l="1"/>
  <c r="B7204" i="8"/>
  <c r="E7203" i="9"/>
  <c r="D7203" i="9"/>
  <c r="A7205" i="9"/>
  <c r="C7204" i="9"/>
  <c r="F7204" i="9" s="1"/>
  <c r="B7204" i="9"/>
  <c r="A7206" i="9" l="1"/>
  <c r="C7205" i="9"/>
  <c r="F7205" i="9" s="1"/>
  <c r="B7205" i="9"/>
  <c r="E7204" i="9"/>
  <c r="D7204" i="9"/>
  <c r="C7206" i="8"/>
  <c r="B7205" i="8"/>
  <c r="C7207" i="8" l="1"/>
  <c r="B7206" i="8"/>
  <c r="E7205" i="9"/>
  <c r="D7205" i="9"/>
  <c r="A7207" i="9"/>
  <c r="C7206" i="9"/>
  <c r="F7206" i="9" s="1"/>
  <c r="B7206" i="9"/>
  <c r="A7208" i="9" l="1"/>
  <c r="C7207" i="9"/>
  <c r="F7207" i="9" s="1"/>
  <c r="B7207" i="9"/>
  <c r="E7206" i="9"/>
  <c r="D7206" i="9"/>
  <c r="C7208" i="8"/>
  <c r="B7207" i="8"/>
  <c r="C7209" i="8" l="1"/>
  <c r="B7208" i="8"/>
  <c r="E7207" i="9"/>
  <c r="D7207" i="9"/>
  <c r="A7209" i="9"/>
  <c r="C7208" i="9"/>
  <c r="F7208" i="9" s="1"/>
  <c r="B7208" i="9"/>
  <c r="A7210" i="9" l="1"/>
  <c r="C7209" i="9"/>
  <c r="F7209" i="9" s="1"/>
  <c r="B7209" i="9"/>
  <c r="E7208" i="9"/>
  <c r="D7208" i="9"/>
  <c r="C7210" i="8"/>
  <c r="B7209" i="8"/>
  <c r="C7211" i="8" l="1"/>
  <c r="B7210" i="8"/>
  <c r="E7209" i="9"/>
  <c r="D7209" i="9"/>
  <c r="A7211" i="9"/>
  <c r="C7210" i="9"/>
  <c r="F7210" i="9" s="1"/>
  <c r="B7210" i="9"/>
  <c r="A7212" i="9" l="1"/>
  <c r="C7211" i="9"/>
  <c r="F7211" i="9" s="1"/>
  <c r="B7211" i="9"/>
  <c r="E7210" i="9"/>
  <c r="D7210" i="9"/>
  <c r="C7212" i="8"/>
  <c r="B7211" i="8"/>
  <c r="C7213" i="8" l="1"/>
  <c r="B7212" i="8"/>
  <c r="E7211" i="9"/>
  <c r="D7211" i="9"/>
  <c r="A7213" i="9"/>
  <c r="C7212" i="9"/>
  <c r="F7212" i="9" s="1"/>
  <c r="B7212" i="9"/>
  <c r="A7214" i="9" l="1"/>
  <c r="C7213" i="9"/>
  <c r="F7213" i="9" s="1"/>
  <c r="B7213" i="9"/>
  <c r="E7212" i="9"/>
  <c r="D7212" i="9"/>
  <c r="C7214" i="8"/>
  <c r="B7213" i="8"/>
  <c r="C7215" i="8" l="1"/>
  <c r="B7214" i="8"/>
  <c r="E7213" i="9"/>
  <c r="D7213" i="9"/>
  <c r="A7215" i="9"/>
  <c r="C7214" i="9"/>
  <c r="F7214" i="9" s="1"/>
  <c r="B7214" i="9"/>
  <c r="A7216" i="9" l="1"/>
  <c r="C7215" i="9"/>
  <c r="F7215" i="9" s="1"/>
  <c r="B7215" i="9"/>
  <c r="E7214" i="9"/>
  <c r="D7214" i="9"/>
  <c r="C7216" i="8"/>
  <c r="B7215" i="8"/>
  <c r="C7217" i="8" l="1"/>
  <c r="B7216" i="8"/>
  <c r="E7215" i="9"/>
  <c r="D7215" i="9"/>
  <c r="A7217" i="9"/>
  <c r="C7216" i="9"/>
  <c r="F7216" i="9" s="1"/>
  <c r="B7216" i="9"/>
  <c r="A7218" i="9" l="1"/>
  <c r="C7217" i="9"/>
  <c r="F7217" i="9" s="1"/>
  <c r="B7217" i="9"/>
  <c r="E7216" i="9"/>
  <c r="D7216" i="9"/>
  <c r="C7218" i="8"/>
  <c r="B7217" i="8"/>
  <c r="C7219" i="8" l="1"/>
  <c r="B7218" i="8"/>
  <c r="E7217" i="9"/>
  <c r="D7217" i="9"/>
  <c r="A7219" i="9"/>
  <c r="C7218" i="9"/>
  <c r="F7218" i="9" s="1"/>
  <c r="B7218" i="9"/>
  <c r="A7220" i="9" l="1"/>
  <c r="C7219" i="9"/>
  <c r="F7219" i="9" s="1"/>
  <c r="B7219" i="9"/>
  <c r="E7218" i="9"/>
  <c r="D7218" i="9"/>
  <c r="C7220" i="8"/>
  <c r="B7219" i="8"/>
  <c r="C7221" i="8" l="1"/>
  <c r="B7220" i="8"/>
  <c r="E7219" i="9"/>
  <c r="D7219" i="9"/>
  <c r="A7221" i="9"/>
  <c r="C7220" i="9"/>
  <c r="F7220" i="9" s="1"/>
  <c r="B7220" i="9"/>
  <c r="A7222" i="9" l="1"/>
  <c r="C7221" i="9"/>
  <c r="F7221" i="9" s="1"/>
  <c r="B7221" i="9"/>
  <c r="E7220" i="9"/>
  <c r="D7220" i="9"/>
  <c r="C7222" i="8"/>
  <c r="B7221" i="8"/>
  <c r="C7223" i="8" l="1"/>
  <c r="B7222" i="8"/>
  <c r="E7221" i="9"/>
  <c r="D7221" i="9"/>
  <c r="A7223" i="9"/>
  <c r="C7222" i="9"/>
  <c r="F7222" i="9" s="1"/>
  <c r="B7222" i="9"/>
  <c r="A7224" i="9" l="1"/>
  <c r="C7223" i="9"/>
  <c r="F7223" i="9" s="1"/>
  <c r="B7223" i="9"/>
  <c r="E7222" i="9"/>
  <c r="D7222" i="9"/>
  <c r="C7224" i="8"/>
  <c r="B7223" i="8"/>
  <c r="C7225" i="8" l="1"/>
  <c r="B7224" i="8"/>
  <c r="E7223" i="9"/>
  <c r="D7223" i="9"/>
  <c r="A7225" i="9"/>
  <c r="C7224" i="9"/>
  <c r="F7224" i="9" s="1"/>
  <c r="B7224" i="9"/>
  <c r="A7226" i="9" l="1"/>
  <c r="C7225" i="9"/>
  <c r="F7225" i="9" s="1"/>
  <c r="B7225" i="9"/>
  <c r="E7224" i="9"/>
  <c r="D7224" i="9"/>
  <c r="C7226" i="8"/>
  <c r="B7225" i="8"/>
  <c r="C7227" i="8" l="1"/>
  <c r="B7226" i="8"/>
  <c r="E7225" i="9"/>
  <c r="D7225" i="9"/>
  <c r="A7227" i="9"/>
  <c r="C7226" i="9"/>
  <c r="F7226" i="9" s="1"/>
  <c r="B7226" i="9"/>
  <c r="A7228" i="9" l="1"/>
  <c r="C7227" i="9"/>
  <c r="F7227" i="9" s="1"/>
  <c r="B7227" i="9"/>
  <c r="E7226" i="9"/>
  <c r="D7226" i="9"/>
  <c r="C7228" i="8"/>
  <c r="B7227" i="8"/>
  <c r="C7229" i="8" l="1"/>
  <c r="B7228" i="8"/>
  <c r="E7227" i="9"/>
  <c r="D7227" i="9"/>
  <c r="A7229" i="9"/>
  <c r="C7228" i="9"/>
  <c r="F7228" i="9" s="1"/>
  <c r="B7228" i="9"/>
  <c r="A7230" i="9" l="1"/>
  <c r="C7229" i="9"/>
  <c r="F7229" i="9" s="1"/>
  <c r="B7229" i="9"/>
  <c r="E7228" i="9"/>
  <c r="D7228" i="9"/>
  <c r="C7230" i="8"/>
  <c r="B7229" i="8"/>
  <c r="C7231" i="8" l="1"/>
  <c r="B7230" i="8"/>
  <c r="E7229" i="9"/>
  <c r="D7229" i="9"/>
  <c r="A7231" i="9"/>
  <c r="C7230" i="9"/>
  <c r="F7230" i="9" s="1"/>
  <c r="B7230" i="9"/>
  <c r="A7232" i="9" l="1"/>
  <c r="C7231" i="9"/>
  <c r="F7231" i="9" s="1"/>
  <c r="B7231" i="9"/>
  <c r="E7230" i="9"/>
  <c r="D7230" i="9"/>
  <c r="C7232" i="8"/>
  <c r="B7231" i="8"/>
  <c r="C7233" i="8" l="1"/>
  <c r="B7232" i="8"/>
  <c r="E7231" i="9"/>
  <c r="D7231" i="9"/>
  <c r="A7233" i="9"/>
  <c r="C7232" i="9"/>
  <c r="F7232" i="9" s="1"/>
  <c r="B7232" i="9"/>
  <c r="A7234" i="9" l="1"/>
  <c r="C7233" i="9"/>
  <c r="F7233" i="9" s="1"/>
  <c r="B7233" i="9"/>
  <c r="E7232" i="9"/>
  <c r="D7232" i="9"/>
  <c r="C7234" i="8"/>
  <c r="B7233" i="8"/>
  <c r="C7235" i="8" l="1"/>
  <c r="B7234" i="8"/>
  <c r="E7233" i="9"/>
  <c r="D7233" i="9"/>
  <c r="A7235" i="9"/>
  <c r="C7234" i="9"/>
  <c r="F7234" i="9" s="1"/>
  <c r="B7234" i="9"/>
  <c r="A7236" i="9" l="1"/>
  <c r="C7235" i="9"/>
  <c r="F7235" i="9" s="1"/>
  <c r="B7235" i="9"/>
  <c r="E7234" i="9"/>
  <c r="D7234" i="9"/>
  <c r="C7236" i="8"/>
  <c r="B7235" i="8"/>
  <c r="C7237" i="8" l="1"/>
  <c r="B7236" i="8"/>
  <c r="E7235" i="9"/>
  <c r="D7235" i="9"/>
  <c r="A7237" i="9"/>
  <c r="C7236" i="9"/>
  <c r="F7236" i="9" s="1"/>
  <c r="B7236" i="9"/>
  <c r="A7238" i="9" l="1"/>
  <c r="C7237" i="9"/>
  <c r="F7237" i="9" s="1"/>
  <c r="B7237" i="9"/>
  <c r="E7236" i="9"/>
  <c r="D7236" i="9"/>
  <c r="C7238" i="8"/>
  <c r="B7237" i="8"/>
  <c r="C7239" i="8" l="1"/>
  <c r="B7238" i="8"/>
  <c r="E7237" i="9"/>
  <c r="D7237" i="9"/>
  <c r="A7239" i="9"/>
  <c r="C7238" i="9"/>
  <c r="F7238" i="9" s="1"/>
  <c r="B7238" i="9"/>
  <c r="A7240" i="9" l="1"/>
  <c r="C7239" i="9"/>
  <c r="F7239" i="9" s="1"/>
  <c r="B7239" i="9"/>
  <c r="E7238" i="9"/>
  <c r="D7238" i="9"/>
  <c r="C7240" i="8"/>
  <c r="B7239" i="8"/>
  <c r="C7241" i="8" l="1"/>
  <c r="B7240" i="8"/>
  <c r="E7239" i="9"/>
  <c r="D7239" i="9"/>
  <c r="A7241" i="9"/>
  <c r="C7240" i="9"/>
  <c r="F7240" i="9" s="1"/>
  <c r="B7240" i="9"/>
  <c r="A7242" i="9" l="1"/>
  <c r="C7241" i="9"/>
  <c r="F7241" i="9" s="1"/>
  <c r="B7241" i="9"/>
  <c r="E7240" i="9"/>
  <c r="D7240" i="9"/>
  <c r="C7242" i="8"/>
  <c r="B7241" i="8"/>
  <c r="C7243" i="8" l="1"/>
  <c r="B7242" i="8"/>
  <c r="E7241" i="9"/>
  <c r="D7241" i="9"/>
  <c r="A7243" i="9"/>
  <c r="C7242" i="9"/>
  <c r="F7242" i="9" s="1"/>
  <c r="B7242" i="9"/>
  <c r="A7244" i="9" l="1"/>
  <c r="C7243" i="9"/>
  <c r="F7243" i="9" s="1"/>
  <c r="B7243" i="9"/>
  <c r="E7242" i="9"/>
  <c r="D7242" i="9"/>
  <c r="C7244" i="8"/>
  <c r="B7243" i="8"/>
  <c r="C7245" i="8" l="1"/>
  <c r="B7244" i="8"/>
  <c r="E7243" i="9"/>
  <c r="D7243" i="9"/>
  <c r="A7245" i="9"/>
  <c r="C7244" i="9"/>
  <c r="F7244" i="9" s="1"/>
  <c r="B7244" i="9"/>
  <c r="A7246" i="9" l="1"/>
  <c r="C7245" i="9"/>
  <c r="F7245" i="9" s="1"/>
  <c r="B7245" i="9"/>
  <c r="E7244" i="9"/>
  <c r="D7244" i="9"/>
  <c r="C7246" i="8"/>
  <c r="B7245" i="8"/>
  <c r="C7247" i="8" l="1"/>
  <c r="B7246" i="8"/>
  <c r="E7245" i="9"/>
  <c r="D7245" i="9"/>
  <c r="A7247" i="9"/>
  <c r="C7246" i="9"/>
  <c r="F7246" i="9" s="1"/>
  <c r="B7246" i="9"/>
  <c r="A7248" i="9" l="1"/>
  <c r="C7247" i="9"/>
  <c r="F7247" i="9" s="1"/>
  <c r="B7247" i="9"/>
  <c r="E7246" i="9"/>
  <c r="D7246" i="9"/>
  <c r="C7248" i="8"/>
  <c r="B7247" i="8"/>
  <c r="C7249" i="8" l="1"/>
  <c r="B7248" i="8"/>
  <c r="E7247" i="9"/>
  <c r="D7247" i="9"/>
  <c r="A7249" i="9"/>
  <c r="C7248" i="9"/>
  <c r="F7248" i="9" s="1"/>
  <c r="B7248" i="9"/>
  <c r="A7250" i="9" l="1"/>
  <c r="C7249" i="9"/>
  <c r="F7249" i="9" s="1"/>
  <c r="B7249" i="9"/>
  <c r="E7248" i="9"/>
  <c r="D7248" i="9"/>
  <c r="C7250" i="8"/>
  <c r="B7249" i="8"/>
  <c r="C7251" i="8" l="1"/>
  <c r="B7250" i="8"/>
  <c r="E7249" i="9"/>
  <c r="D7249" i="9"/>
  <c r="A7251" i="9"/>
  <c r="C7250" i="9"/>
  <c r="F7250" i="9" s="1"/>
  <c r="B7250" i="9"/>
  <c r="A7252" i="9" l="1"/>
  <c r="C7251" i="9"/>
  <c r="F7251" i="9" s="1"/>
  <c r="B7251" i="9"/>
  <c r="E7250" i="9"/>
  <c r="D7250" i="9"/>
  <c r="C7252" i="8"/>
  <c r="B7251" i="8"/>
  <c r="C7253" i="8" l="1"/>
  <c r="B7252" i="8"/>
  <c r="E7251" i="9"/>
  <c r="D7251" i="9"/>
  <c r="A7253" i="9"/>
  <c r="C7252" i="9"/>
  <c r="F7252" i="9" s="1"/>
  <c r="B7252" i="9"/>
  <c r="A7254" i="9" l="1"/>
  <c r="C7253" i="9"/>
  <c r="F7253" i="9" s="1"/>
  <c r="B7253" i="9"/>
  <c r="E7252" i="9"/>
  <c r="D7252" i="9"/>
  <c r="C7254" i="8"/>
  <c r="B7253" i="8"/>
  <c r="C7255" i="8" l="1"/>
  <c r="B7254" i="8"/>
  <c r="E7253" i="9"/>
  <c r="D7253" i="9"/>
  <c r="A7255" i="9"/>
  <c r="C7254" i="9"/>
  <c r="F7254" i="9" s="1"/>
  <c r="B7254" i="9"/>
  <c r="A7256" i="9" l="1"/>
  <c r="C7255" i="9"/>
  <c r="F7255" i="9" s="1"/>
  <c r="B7255" i="9"/>
  <c r="E7254" i="9"/>
  <c r="D7254" i="9"/>
  <c r="C7256" i="8"/>
  <c r="B7255" i="8"/>
  <c r="C7257" i="8" l="1"/>
  <c r="B7256" i="8"/>
  <c r="E7255" i="9"/>
  <c r="D7255" i="9"/>
  <c r="A7257" i="9"/>
  <c r="C7256" i="9"/>
  <c r="F7256" i="9" s="1"/>
  <c r="B7256" i="9"/>
  <c r="A7258" i="9" l="1"/>
  <c r="C7257" i="9"/>
  <c r="F7257" i="9" s="1"/>
  <c r="B7257" i="9"/>
  <c r="E7256" i="9"/>
  <c r="D7256" i="9"/>
  <c r="C7258" i="8"/>
  <c r="B7257" i="8"/>
  <c r="C7259" i="8" l="1"/>
  <c r="B7258" i="8"/>
  <c r="E7257" i="9"/>
  <c r="D7257" i="9"/>
  <c r="A7259" i="9"/>
  <c r="C7258" i="9"/>
  <c r="F7258" i="9" s="1"/>
  <c r="B7258" i="9"/>
  <c r="A7260" i="9" l="1"/>
  <c r="C7259" i="9"/>
  <c r="F7259" i="9" s="1"/>
  <c r="B7259" i="9"/>
  <c r="E7258" i="9"/>
  <c r="D7258" i="9"/>
  <c r="C7260" i="8"/>
  <c r="B7259" i="8"/>
  <c r="C7261" i="8" l="1"/>
  <c r="B7260" i="8"/>
  <c r="E7259" i="9"/>
  <c r="D7259" i="9"/>
  <c r="A7261" i="9"/>
  <c r="C7260" i="9"/>
  <c r="F7260" i="9" s="1"/>
  <c r="B7260" i="9"/>
  <c r="A7262" i="9" l="1"/>
  <c r="C7261" i="9"/>
  <c r="F7261" i="9" s="1"/>
  <c r="B7261" i="9"/>
  <c r="E7260" i="9"/>
  <c r="D7260" i="9"/>
  <c r="C7262" i="8"/>
  <c r="B7261" i="8"/>
  <c r="C7263" i="8" l="1"/>
  <c r="B7262" i="8"/>
  <c r="E7261" i="9"/>
  <c r="D7261" i="9"/>
  <c r="A7263" i="9"/>
  <c r="C7262" i="9"/>
  <c r="F7262" i="9" s="1"/>
  <c r="B7262" i="9"/>
  <c r="A7264" i="9" l="1"/>
  <c r="C7263" i="9"/>
  <c r="F7263" i="9" s="1"/>
  <c r="B7263" i="9"/>
  <c r="E7262" i="9"/>
  <c r="D7262" i="9"/>
  <c r="C7264" i="8"/>
  <c r="B7263" i="8"/>
  <c r="C7265" i="8" l="1"/>
  <c r="B7264" i="8"/>
  <c r="E7263" i="9"/>
  <c r="D7263" i="9"/>
  <c r="A7265" i="9"/>
  <c r="C7264" i="9"/>
  <c r="F7264" i="9" s="1"/>
  <c r="B7264" i="9"/>
  <c r="A7266" i="9" l="1"/>
  <c r="C7265" i="9"/>
  <c r="F7265" i="9" s="1"/>
  <c r="B7265" i="9"/>
  <c r="E7264" i="9"/>
  <c r="D7264" i="9"/>
  <c r="C7266" i="8"/>
  <c r="B7265" i="8"/>
  <c r="C7267" i="8" l="1"/>
  <c r="B7266" i="8"/>
  <c r="D7265" i="9"/>
  <c r="E7265" i="9"/>
  <c r="A7267" i="9"/>
  <c r="C7266" i="9"/>
  <c r="F7266" i="9" s="1"/>
  <c r="B7266" i="9"/>
  <c r="A7268" i="9" l="1"/>
  <c r="C7267" i="9"/>
  <c r="F7267" i="9" s="1"/>
  <c r="B7267" i="9"/>
  <c r="E7266" i="9"/>
  <c r="D7266" i="9"/>
  <c r="C7268" i="8"/>
  <c r="B7267" i="8"/>
  <c r="C7269" i="8" l="1"/>
  <c r="B7268" i="8"/>
  <c r="E7267" i="9"/>
  <c r="D7267" i="9"/>
  <c r="A7269" i="9"/>
  <c r="C7268" i="9"/>
  <c r="F7268" i="9" s="1"/>
  <c r="B7268" i="9"/>
  <c r="A7270" i="9" l="1"/>
  <c r="C7269" i="9"/>
  <c r="F7269" i="9" s="1"/>
  <c r="B7269" i="9"/>
  <c r="E7268" i="9"/>
  <c r="D7268" i="9"/>
  <c r="C7270" i="8"/>
  <c r="B7269" i="8"/>
  <c r="C7271" i="8" l="1"/>
  <c r="B7270" i="8"/>
  <c r="E7269" i="9"/>
  <c r="D7269" i="9"/>
  <c r="A7271" i="9"/>
  <c r="C7270" i="9"/>
  <c r="F7270" i="9" s="1"/>
  <c r="B7270" i="9"/>
  <c r="A7272" i="9" l="1"/>
  <c r="C7271" i="9"/>
  <c r="F7271" i="9" s="1"/>
  <c r="B7271" i="9"/>
  <c r="E7270" i="9"/>
  <c r="D7270" i="9"/>
  <c r="C7272" i="8"/>
  <c r="B7271" i="8"/>
  <c r="C7273" i="8" l="1"/>
  <c r="B7272" i="8"/>
  <c r="E7271" i="9"/>
  <c r="D7271" i="9"/>
  <c r="A7273" i="9"/>
  <c r="C7272" i="9"/>
  <c r="F7272" i="9" s="1"/>
  <c r="B7272" i="9"/>
  <c r="A7274" i="9" l="1"/>
  <c r="C7273" i="9"/>
  <c r="F7273" i="9" s="1"/>
  <c r="B7273" i="9"/>
  <c r="E7272" i="9"/>
  <c r="D7272" i="9"/>
  <c r="C7274" i="8"/>
  <c r="B7273" i="8"/>
  <c r="C7275" i="8" l="1"/>
  <c r="B7274" i="8"/>
  <c r="D7273" i="9"/>
  <c r="E7273" i="9"/>
  <c r="A7275" i="9"/>
  <c r="C7274" i="9"/>
  <c r="F7274" i="9" s="1"/>
  <c r="B7274" i="9"/>
  <c r="A7276" i="9" l="1"/>
  <c r="C7275" i="9"/>
  <c r="F7275" i="9" s="1"/>
  <c r="B7275" i="9"/>
  <c r="E7274" i="9"/>
  <c r="D7274" i="9"/>
  <c r="C7276" i="8"/>
  <c r="B7275" i="8"/>
  <c r="C7277" i="8" l="1"/>
  <c r="B7276" i="8"/>
  <c r="E7275" i="9"/>
  <c r="D7275" i="9"/>
  <c r="A7277" i="9"/>
  <c r="C7276" i="9"/>
  <c r="F7276" i="9" s="1"/>
  <c r="B7276" i="9"/>
  <c r="A7278" i="9" l="1"/>
  <c r="C7277" i="9"/>
  <c r="F7277" i="9" s="1"/>
  <c r="B7277" i="9"/>
  <c r="E7276" i="9"/>
  <c r="D7276" i="9"/>
  <c r="C7278" i="8"/>
  <c r="B7277" i="8"/>
  <c r="C7279" i="8" l="1"/>
  <c r="B7278" i="8"/>
  <c r="E7277" i="9"/>
  <c r="D7277" i="9"/>
  <c r="A7279" i="9"/>
  <c r="C7278" i="9"/>
  <c r="F7278" i="9" s="1"/>
  <c r="B7278" i="9"/>
  <c r="A7280" i="9" l="1"/>
  <c r="C7279" i="9"/>
  <c r="F7279" i="9" s="1"/>
  <c r="B7279" i="9"/>
  <c r="E7278" i="9"/>
  <c r="D7278" i="9"/>
  <c r="C7280" i="8"/>
  <c r="B7279" i="8"/>
  <c r="C7281" i="8" l="1"/>
  <c r="B7280" i="8"/>
  <c r="E7279" i="9"/>
  <c r="D7279" i="9"/>
  <c r="A7281" i="9"/>
  <c r="C7280" i="9"/>
  <c r="F7280" i="9" s="1"/>
  <c r="B7280" i="9"/>
  <c r="A7282" i="9" l="1"/>
  <c r="C7281" i="9"/>
  <c r="F7281" i="9" s="1"/>
  <c r="B7281" i="9"/>
  <c r="E7280" i="9"/>
  <c r="D7280" i="9"/>
  <c r="C7282" i="8"/>
  <c r="B7281" i="8"/>
  <c r="C7283" i="8" l="1"/>
  <c r="B7282" i="8"/>
  <c r="E7281" i="9"/>
  <c r="D7281" i="9"/>
  <c r="A7283" i="9"/>
  <c r="C7282" i="9"/>
  <c r="F7282" i="9" s="1"/>
  <c r="B7282" i="9"/>
  <c r="A7284" i="9" l="1"/>
  <c r="C7283" i="9"/>
  <c r="F7283" i="9" s="1"/>
  <c r="B7283" i="9"/>
  <c r="E7282" i="9"/>
  <c r="D7282" i="9"/>
  <c r="C7284" i="8"/>
  <c r="B7283" i="8"/>
  <c r="C7285" i="8" l="1"/>
  <c r="B7284" i="8"/>
  <c r="E7283" i="9"/>
  <c r="D7283" i="9"/>
  <c r="A7285" i="9"/>
  <c r="C7284" i="9"/>
  <c r="F7284" i="9" s="1"/>
  <c r="B7284" i="9"/>
  <c r="A7286" i="9" l="1"/>
  <c r="C7285" i="9"/>
  <c r="F7285" i="9" s="1"/>
  <c r="B7285" i="9"/>
  <c r="E7284" i="9"/>
  <c r="D7284" i="9"/>
  <c r="C7286" i="8"/>
  <c r="B7285" i="8"/>
  <c r="C7287" i="8" l="1"/>
  <c r="B7286" i="8"/>
  <c r="E7285" i="9"/>
  <c r="D7285" i="9"/>
  <c r="A7287" i="9"/>
  <c r="C7286" i="9"/>
  <c r="F7286" i="9" s="1"/>
  <c r="B7286" i="9"/>
  <c r="A7288" i="9" l="1"/>
  <c r="C7287" i="9"/>
  <c r="F7287" i="9" s="1"/>
  <c r="B7287" i="9"/>
  <c r="E7286" i="9"/>
  <c r="D7286" i="9"/>
  <c r="C7288" i="8"/>
  <c r="B7287" i="8"/>
  <c r="C7289" i="8" l="1"/>
  <c r="B7288" i="8"/>
  <c r="E7287" i="9"/>
  <c r="D7287" i="9"/>
  <c r="A7289" i="9"/>
  <c r="C7288" i="9"/>
  <c r="F7288" i="9" s="1"/>
  <c r="B7288" i="9"/>
  <c r="A7290" i="9" l="1"/>
  <c r="C7289" i="9"/>
  <c r="F7289" i="9" s="1"/>
  <c r="B7289" i="9"/>
  <c r="E7288" i="9"/>
  <c r="D7288" i="9"/>
  <c r="C7290" i="8"/>
  <c r="B7289" i="8"/>
  <c r="C7291" i="8" l="1"/>
  <c r="B7290" i="8"/>
  <c r="E7289" i="9"/>
  <c r="D7289" i="9"/>
  <c r="A7291" i="9"/>
  <c r="C7290" i="9"/>
  <c r="F7290" i="9" s="1"/>
  <c r="B7290" i="9"/>
  <c r="A7292" i="9" l="1"/>
  <c r="C7291" i="9"/>
  <c r="F7291" i="9" s="1"/>
  <c r="B7291" i="9"/>
  <c r="E7290" i="9"/>
  <c r="D7290" i="9"/>
  <c r="C7292" i="8"/>
  <c r="B7291" i="8"/>
  <c r="C7293" i="8" l="1"/>
  <c r="B7292" i="8"/>
  <c r="E7291" i="9"/>
  <c r="D7291" i="9"/>
  <c r="A7293" i="9"/>
  <c r="C7292" i="9"/>
  <c r="F7292" i="9" s="1"/>
  <c r="B7292" i="9"/>
  <c r="A7294" i="9" l="1"/>
  <c r="C7293" i="9"/>
  <c r="F7293" i="9" s="1"/>
  <c r="B7293" i="9"/>
  <c r="E7292" i="9"/>
  <c r="D7292" i="9"/>
  <c r="C7294" i="8"/>
  <c r="B7293" i="8"/>
  <c r="C7295" i="8" l="1"/>
  <c r="B7294" i="8"/>
  <c r="E7293" i="9"/>
  <c r="D7293" i="9"/>
  <c r="A7295" i="9"/>
  <c r="C7294" i="9"/>
  <c r="F7294" i="9" s="1"/>
  <c r="B7294" i="9"/>
  <c r="A7296" i="9" l="1"/>
  <c r="C7295" i="9"/>
  <c r="F7295" i="9" s="1"/>
  <c r="B7295" i="9"/>
  <c r="E7294" i="9"/>
  <c r="D7294" i="9"/>
  <c r="C7296" i="8"/>
  <c r="B7295" i="8"/>
  <c r="C7297" i="8" l="1"/>
  <c r="B7296" i="8"/>
  <c r="E7295" i="9"/>
  <c r="D7295" i="9"/>
  <c r="A7297" i="9"/>
  <c r="C7296" i="9"/>
  <c r="F7296" i="9" s="1"/>
  <c r="B7296" i="9"/>
  <c r="A7298" i="9" l="1"/>
  <c r="C7297" i="9"/>
  <c r="F7297" i="9" s="1"/>
  <c r="B7297" i="9"/>
  <c r="E7296" i="9"/>
  <c r="D7296" i="9"/>
  <c r="C7298" i="8"/>
  <c r="B7297" i="8"/>
  <c r="C7299" i="8" l="1"/>
  <c r="B7298" i="8"/>
  <c r="E7297" i="9"/>
  <c r="D7297" i="9"/>
  <c r="A7299" i="9"/>
  <c r="C7298" i="9"/>
  <c r="F7298" i="9" s="1"/>
  <c r="B7298" i="9"/>
  <c r="A7300" i="9" l="1"/>
  <c r="C7299" i="9"/>
  <c r="F7299" i="9" s="1"/>
  <c r="B7299" i="9"/>
  <c r="E7298" i="9"/>
  <c r="D7298" i="9"/>
  <c r="C7300" i="8"/>
  <c r="B7299" i="8"/>
  <c r="C7301" i="8" l="1"/>
  <c r="B7300" i="8"/>
  <c r="E7299" i="9"/>
  <c r="D7299" i="9"/>
  <c r="A7301" i="9"/>
  <c r="C7300" i="9"/>
  <c r="F7300" i="9" s="1"/>
  <c r="B7300" i="9"/>
  <c r="A7302" i="9" l="1"/>
  <c r="C7301" i="9"/>
  <c r="F7301" i="9" s="1"/>
  <c r="B7301" i="9"/>
  <c r="E7300" i="9"/>
  <c r="D7300" i="9"/>
  <c r="C7302" i="8"/>
  <c r="B7301" i="8"/>
  <c r="C7303" i="8" l="1"/>
  <c r="B7302" i="8"/>
  <c r="E7301" i="9"/>
  <c r="D7301" i="9"/>
  <c r="A7303" i="9"/>
  <c r="C7302" i="9"/>
  <c r="F7302" i="9" s="1"/>
  <c r="B7302" i="9"/>
  <c r="A7304" i="9" l="1"/>
  <c r="C7303" i="9"/>
  <c r="F7303" i="9" s="1"/>
  <c r="B7303" i="9"/>
  <c r="E7302" i="9"/>
  <c r="D7302" i="9"/>
  <c r="C7304" i="8"/>
  <c r="B7303" i="8"/>
  <c r="C7305" i="8" l="1"/>
  <c r="B7304" i="8"/>
  <c r="E7303" i="9"/>
  <c r="D7303" i="9"/>
  <c r="A7305" i="9"/>
  <c r="C7304" i="9"/>
  <c r="F7304" i="9" s="1"/>
  <c r="B7304" i="9"/>
  <c r="A7306" i="9" l="1"/>
  <c r="C7305" i="9"/>
  <c r="F7305" i="9" s="1"/>
  <c r="B7305" i="9"/>
  <c r="E7304" i="9"/>
  <c r="D7304" i="9"/>
  <c r="C7306" i="8"/>
  <c r="B7305" i="8"/>
  <c r="C7307" i="8" l="1"/>
  <c r="B7306" i="8"/>
  <c r="E7305" i="9"/>
  <c r="D7305" i="9"/>
  <c r="A7307" i="9"/>
  <c r="C7306" i="9"/>
  <c r="F7306" i="9" s="1"/>
  <c r="B7306" i="9"/>
  <c r="A7308" i="9" l="1"/>
  <c r="C7307" i="9"/>
  <c r="F7307" i="9" s="1"/>
  <c r="B7307" i="9"/>
  <c r="E7306" i="9"/>
  <c r="D7306" i="9"/>
  <c r="C7308" i="8"/>
  <c r="B7307" i="8"/>
  <c r="C7309" i="8" l="1"/>
  <c r="B7308" i="8"/>
  <c r="E7307" i="9"/>
  <c r="D7307" i="9"/>
  <c r="A7309" i="9"/>
  <c r="C7308" i="9"/>
  <c r="F7308" i="9" s="1"/>
  <c r="B7308" i="9"/>
  <c r="A7310" i="9" l="1"/>
  <c r="C7309" i="9"/>
  <c r="F7309" i="9" s="1"/>
  <c r="B7309" i="9"/>
  <c r="E7308" i="9"/>
  <c r="D7308" i="9"/>
  <c r="C7310" i="8"/>
  <c r="B7309" i="8"/>
  <c r="C7311" i="8" l="1"/>
  <c r="B7310" i="8"/>
  <c r="E7309" i="9"/>
  <c r="D7309" i="9"/>
  <c r="A7311" i="9"/>
  <c r="C7310" i="9"/>
  <c r="F7310" i="9" s="1"/>
  <c r="B7310" i="9"/>
  <c r="A7312" i="9" l="1"/>
  <c r="C7311" i="9"/>
  <c r="F7311" i="9" s="1"/>
  <c r="B7311" i="9"/>
  <c r="E7310" i="9"/>
  <c r="D7310" i="9"/>
  <c r="C7312" i="8"/>
  <c r="B7311" i="8"/>
  <c r="C7313" i="8" l="1"/>
  <c r="B7312" i="8"/>
  <c r="E7311" i="9"/>
  <c r="D7311" i="9"/>
  <c r="A7313" i="9"/>
  <c r="C7312" i="9"/>
  <c r="F7312" i="9" s="1"/>
  <c r="B7312" i="9"/>
  <c r="A7314" i="9" l="1"/>
  <c r="C7313" i="9"/>
  <c r="F7313" i="9" s="1"/>
  <c r="B7313" i="9"/>
  <c r="E7312" i="9"/>
  <c r="D7312" i="9"/>
  <c r="C7314" i="8"/>
  <c r="B7313" i="8"/>
  <c r="C7315" i="8" l="1"/>
  <c r="B7314" i="8"/>
  <c r="D7313" i="9"/>
  <c r="E7313" i="9"/>
  <c r="A7315" i="9"/>
  <c r="C7314" i="9"/>
  <c r="F7314" i="9" s="1"/>
  <c r="B7314" i="9"/>
  <c r="A7316" i="9" l="1"/>
  <c r="C7315" i="9"/>
  <c r="F7315" i="9" s="1"/>
  <c r="B7315" i="9"/>
  <c r="E7314" i="9"/>
  <c r="D7314" i="9"/>
  <c r="C7316" i="8"/>
  <c r="B7315" i="8"/>
  <c r="C7317" i="8" l="1"/>
  <c r="B7316" i="8"/>
  <c r="E7315" i="9"/>
  <c r="D7315" i="9"/>
  <c r="A7317" i="9"/>
  <c r="C7316" i="9"/>
  <c r="F7316" i="9" s="1"/>
  <c r="B7316" i="9"/>
  <c r="A7318" i="9" l="1"/>
  <c r="C7317" i="9"/>
  <c r="F7317" i="9" s="1"/>
  <c r="B7317" i="9"/>
  <c r="E7316" i="9"/>
  <c r="D7316" i="9"/>
  <c r="C7318" i="8"/>
  <c r="B7317" i="8"/>
  <c r="C7319" i="8" l="1"/>
  <c r="B7318" i="8"/>
  <c r="E7317" i="9"/>
  <c r="D7317" i="9"/>
  <c r="A7319" i="9"/>
  <c r="C7318" i="9"/>
  <c r="F7318" i="9" s="1"/>
  <c r="B7318" i="9"/>
  <c r="A7320" i="9" l="1"/>
  <c r="C7319" i="9"/>
  <c r="F7319" i="9" s="1"/>
  <c r="B7319" i="9"/>
  <c r="E7318" i="9"/>
  <c r="D7318" i="9"/>
  <c r="C7320" i="8"/>
  <c r="B7319" i="8"/>
  <c r="C7321" i="8" l="1"/>
  <c r="B7320" i="8"/>
  <c r="E7319" i="9"/>
  <c r="D7319" i="9"/>
  <c r="A7321" i="9"/>
  <c r="C7320" i="9"/>
  <c r="F7320" i="9" s="1"/>
  <c r="B7320" i="9"/>
  <c r="A7322" i="9" l="1"/>
  <c r="C7321" i="9"/>
  <c r="F7321" i="9" s="1"/>
  <c r="B7321" i="9"/>
  <c r="E7320" i="9"/>
  <c r="D7320" i="9"/>
  <c r="C7322" i="8"/>
  <c r="B7321" i="8"/>
  <c r="C7323" i="8" l="1"/>
  <c r="B7322" i="8"/>
  <c r="E7321" i="9"/>
  <c r="D7321" i="9"/>
  <c r="A7323" i="9"/>
  <c r="C7322" i="9"/>
  <c r="F7322" i="9" s="1"/>
  <c r="B7322" i="9"/>
  <c r="A7324" i="9" l="1"/>
  <c r="C7323" i="9"/>
  <c r="F7323" i="9" s="1"/>
  <c r="B7323" i="9"/>
  <c r="E7322" i="9"/>
  <c r="D7322" i="9"/>
  <c r="C7324" i="8"/>
  <c r="B7323" i="8"/>
  <c r="C7325" i="8" l="1"/>
  <c r="B7324" i="8"/>
  <c r="E7323" i="9"/>
  <c r="D7323" i="9"/>
  <c r="A7325" i="9"/>
  <c r="C7324" i="9"/>
  <c r="F7324" i="9" s="1"/>
  <c r="B7324" i="9"/>
  <c r="A7326" i="9" l="1"/>
  <c r="C7325" i="9"/>
  <c r="F7325" i="9" s="1"/>
  <c r="B7325" i="9"/>
  <c r="E7324" i="9"/>
  <c r="D7324" i="9"/>
  <c r="C7326" i="8"/>
  <c r="B7325" i="8"/>
  <c r="C7327" i="8" l="1"/>
  <c r="B7326" i="8"/>
  <c r="E7325" i="9"/>
  <c r="D7325" i="9"/>
  <c r="A7327" i="9"/>
  <c r="C7326" i="9"/>
  <c r="F7326" i="9" s="1"/>
  <c r="B7326" i="9"/>
  <c r="A7328" i="9" l="1"/>
  <c r="C7327" i="9"/>
  <c r="F7327" i="9" s="1"/>
  <c r="B7327" i="9"/>
  <c r="E7326" i="9"/>
  <c r="D7326" i="9"/>
  <c r="C7328" i="8"/>
  <c r="B7327" i="8"/>
  <c r="C7329" i="8" l="1"/>
  <c r="B7328" i="8"/>
  <c r="E7327" i="9"/>
  <c r="D7327" i="9"/>
  <c r="A7329" i="9"/>
  <c r="C7328" i="9"/>
  <c r="F7328" i="9" s="1"/>
  <c r="B7328" i="9"/>
  <c r="A7330" i="9" l="1"/>
  <c r="C7329" i="9"/>
  <c r="F7329" i="9" s="1"/>
  <c r="B7329" i="9"/>
  <c r="E7328" i="9"/>
  <c r="D7328" i="9"/>
  <c r="C7330" i="8"/>
  <c r="B7329" i="8"/>
  <c r="C7331" i="8" l="1"/>
  <c r="B7330" i="8"/>
  <c r="E7329" i="9"/>
  <c r="D7329" i="9"/>
  <c r="A7331" i="9"/>
  <c r="C7330" i="9"/>
  <c r="F7330" i="9" s="1"/>
  <c r="B7330" i="9"/>
  <c r="A7332" i="9" l="1"/>
  <c r="C7331" i="9"/>
  <c r="F7331" i="9" s="1"/>
  <c r="B7331" i="9"/>
  <c r="E7330" i="9"/>
  <c r="D7330" i="9"/>
  <c r="C7332" i="8"/>
  <c r="B7331" i="8"/>
  <c r="C7333" i="8" l="1"/>
  <c r="B7332" i="8"/>
  <c r="E7331" i="9"/>
  <c r="D7331" i="9"/>
  <c r="A7333" i="9"/>
  <c r="C7332" i="9"/>
  <c r="F7332" i="9" s="1"/>
  <c r="B7332" i="9"/>
  <c r="A7334" i="9" l="1"/>
  <c r="C7333" i="9"/>
  <c r="F7333" i="9" s="1"/>
  <c r="B7333" i="9"/>
  <c r="E7332" i="9"/>
  <c r="D7332" i="9"/>
  <c r="C7334" i="8"/>
  <c r="B7333" i="8"/>
  <c r="C7335" i="8" l="1"/>
  <c r="B7334" i="8"/>
  <c r="E7333" i="9"/>
  <c r="D7333" i="9"/>
  <c r="A7335" i="9"/>
  <c r="C7334" i="9"/>
  <c r="F7334" i="9" s="1"/>
  <c r="B7334" i="9"/>
  <c r="A7336" i="9" l="1"/>
  <c r="C7335" i="9"/>
  <c r="F7335" i="9" s="1"/>
  <c r="B7335" i="9"/>
  <c r="E7334" i="9"/>
  <c r="D7334" i="9"/>
  <c r="C7336" i="8"/>
  <c r="B7335" i="8"/>
  <c r="C7337" i="8" l="1"/>
  <c r="B7336" i="8"/>
  <c r="E7335" i="9"/>
  <c r="D7335" i="9"/>
  <c r="A7337" i="9"/>
  <c r="C7336" i="9"/>
  <c r="F7336" i="9" s="1"/>
  <c r="B7336" i="9"/>
  <c r="A7338" i="9" l="1"/>
  <c r="C7337" i="9"/>
  <c r="F7337" i="9" s="1"/>
  <c r="B7337" i="9"/>
  <c r="E7336" i="9"/>
  <c r="D7336" i="9"/>
  <c r="C7338" i="8"/>
  <c r="B7337" i="8"/>
  <c r="C7339" i="8" l="1"/>
  <c r="B7338" i="8"/>
  <c r="E7337" i="9"/>
  <c r="D7337" i="9"/>
  <c r="A7339" i="9"/>
  <c r="C7338" i="9"/>
  <c r="F7338" i="9" s="1"/>
  <c r="B7338" i="9"/>
  <c r="A7340" i="9" l="1"/>
  <c r="C7339" i="9"/>
  <c r="F7339" i="9" s="1"/>
  <c r="B7339" i="9"/>
  <c r="E7338" i="9"/>
  <c r="D7338" i="9"/>
  <c r="C7340" i="8"/>
  <c r="B7339" i="8"/>
  <c r="C7341" i="8" l="1"/>
  <c r="B7340" i="8"/>
  <c r="E7339" i="9"/>
  <c r="D7339" i="9"/>
  <c r="A7341" i="9"/>
  <c r="C7340" i="9"/>
  <c r="F7340" i="9" s="1"/>
  <c r="B7340" i="9"/>
  <c r="A7342" i="9" l="1"/>
  <c r="C7341" i="9"/>
  <c r="F7341" i="9" s="1"/>
  <c r="B7341" i="9"/>
  <c r="E7340" i="9"/>
  <c r="D7340" i="9"/>
  <c r="C7342" i="8"/>
  <c r="B7341" i="8"/>
  <c r="C7343" i="8" l="1"/>
  <c r="B7342" i="8"/>
  <c r="D7341" i="9"/>
  <c r="E7341" i="9"/>
  <c r="A7343" i="9"/>
  <c r="C7342" i="9"/>
  <c r="F7342" i="9" s="1"/>
  <c r="B7342" i="9"/>
  <c r="A7344" i="9" l="1"/>
  <c r="C7343" i="9"/>
  <c r="F7343" i="9" s="1"/>
  <c r="B7343" i="9"/>
  <c r="E7342" i="9"/>
  <c r="D7342" i="9"/>
  <c r="C7344" i="8"/>
  <c r="B7343" i="8"/>
  <c r="C7345" i="8" l="1"/>
  <c r="B7344" i="8"/>
  <c r="D7343" i="9"/>
  <c r="E7343" i="9"/>
  <c r="A7345" i="9"/>
  <c r="C7344" i="9"/>
  <c r="F7344" i="9" s="1"/>
  <c r="B7344" i="9"/>
  <c r="A7346" i="9" l="1"/>
  <c r="C7345" i="9"/>
  <c r="F7345" i="9" s="1"/>
  <c r="B7345" i="9"/>
  <c r="E7344" i="9"/>
  <c r="D7344" i="9"/>
  <c r="C7346" i="8"/>
  <c r="B7345" i="8"/>
  <c r="C7347" i="8" l="1"/>
  <c r="B7346" i="8"/>
  <c r="E7345" i="9"/>
  <c r="D7345" i="9"/>
  <c r="A7347" i="9"/>
  <c r="C7346" i="9"/>
  <c r="F7346" i="9" s="1"/>
  <c r="B7346" i="9"/>
  <c r="A7348" i="9" l="1"/>
  <c r="C7347" i="9"/>
  <c r="F7347" i="9" s="1"/>
  <c r="B7347" i="9"/>
  <c r="E7346" i="9"/>
  <c r="D7346" i="9"/>
  <c r="C7348" i="8"/>
  <c r="B7347" i="8"/>
  <c r="C7349" i="8" l="1"/>
  <c r="B7348" i="8"/>
  <c r="E7347" i="9"/>
  <c r="D7347" i="9"/>
  <c r="A7349" i="9"/>
  <c r="C7348" i="9"/>
  <c r="F7348" i="9" s="1"/>
  <c r="B7348" i="9"/>
  <c r="A7350" i="9" l="1"/>
  <c r="C7349" i="9"/>
  <c r="F7349" i="9" s="1"/>
  <c r="B7349" i="9"/>
  <c r="E7348" i="9"/>
  <c r="D7348" i="9"/>
  <c r="C7350" i="8"/>
  <c r="B7349" i="8"/>
  <c r="C7351" i="8" l="1"/>
  <c r="B7350" i="8"/>
  <c r="E7349" i="9"/>
  <c r="D7349" i="9"/>
  <c r="A7351" i="9"/>
  <c r="C7350" i="9"/>
  <c r="F7350" i="9" s="1"/>
  <c r="B7350" i="9"/>
  <c r="A7352" i="9" l="1"/>
  <c r="C7351" i="9"/>
  <c r="F7351" i="9" s="1"/>
  <c r="B7351" i="9"/>
  <c r="E7350" i="9"/>
  <c r="D7350" i="9"/>
  <c r="C7352" i="8"/>
  <c r="B7351" i="8"/>
  <c r="C7353" i="8" l="1"/>
  <c r="B7352" i="8"/>
  <c r="E7351" i="9"/>
  <c r="D7351" i="9"/>
  <c r="A7353" i="9"/>
  <c r="C7352" i="9"/>
  <c r="F7352" i="9" s="1"/>
  <c r="B7352" i="9"/>
  <c r="A7354" i="9" l="1"/>
  <c r="C7353" i="9"/>
  <c r="F7353" i="9" s="1"/>
  <c r="B7353" i="9"/>
  <c r="E7352" i="9"/>
  <c r="D7352" i="9"/>
  <c r="C7354" i="8"/>
  <c r="B7353" i="8"/>
  <c r="C7355" i="8" l="1"/>
  <c r="B7354" i="8"/>
  <c r="E7353" i="9"/>
  <c r="D7353" i="9"/>
  <c r="A7355" i="9"/>
  <c r="C7354" i="9"/>
  <c r="F7354" i="9" s="1"/>
  <c r="B7354" i="9"/>
  <c r="A7356" i="9" l="1"/>
  <c r="C7355" i="9"/>
  <c r="F7355" i="9" s="1"/>
  <c r="B7355" i="9"/>
  <c r="E7354" i="9"/>
  <c r="D7354" i="9"/>
  <c r="C7356" i="8"/>
  <c r="B7355" i="8"/>
  <c r="C7357" i="8" l="1"/>
  <c r="B7356" i="8"/>
  <c r="E7355" i="9"/>
  <c r="D7355" i="9"/>
  <c r="A7357" i="9"/>
  <c r="C7356" i="9"/>
  <c r="F7356" i="9" s="1"/>
  <c r="B7356" i="9"/>
  <c r="A7358" i="9" l="1"/>
  <c r="C7357" i="9"/>
  <c r="F7357" i="9" s="1"/>
  <c r="B7357" i="9"/>
  <c r="E7356" i="9"/>
  <c r="D7356" i="9"/>
  <c r="C7358" i="8"/>
  <c r="B7357" i="8"/>
  <c r="C7359" i="8" l="1"/>
  <c r="B7358" i="8"/>
  <c r="E7357" i="9"/>
  <c r="D7357" i="9"/>
  <c r="A7359" i="9"/>
  <c r="C7358" i="9"/>
  <c r="F7358" i="9" s="1"/>
  <c r="B7358" i="9"/>
  <c r="A7360" i="9" l="1"/>
  <c r="C7359" i="9"/>
  <c r="F7359" i="9" s="1"/>
  <c r="B7359" i="9"/>
  <c r="E7358" i="9"/>
  <c r="D7358" i="9"/>
  <c r="C7360" i="8"/>
  <c r="B7359" i="8"/>
  <c r="C7361" i="8" l="1"/>
  <c r="B7360" i="8"/>
  <c r="E7359" i="9"/>
  <c r="D7359" i="9"/>
  <c r="A7361" i="9"/>
  <c r="C7360" i="9"/>
  <c r="F7360" i="9" s="1"/>
  <c r="B7360" i="9"/>
  <c r="A7362" i="9" l="1"/>
  <c r="C7361" i="9"/>
  <c r="F7361" i="9" s="1"/>
  <c r="B7361" i="9"/>
  <c r="E7360" i="9"/>
  <c r="D7360" i="9"/>
  <c r="C7362" i="8"/>
  <c r="B7361" i="8"/>
  <c r="C7363" i="8" l="1"/>
  <c r="B7362" i="8"/>
  <c r="E7361" i="9"/>
  <c r="D7361" i="9"/>
  <c r="A7363" i="9"/>
  <c r="C7362" i="9"/>
  <c r="F7362" i="9" s="1"/>
  <c r="B7362" i="9"/>
  <c r="A7364" i="9" l="1"/>
  <c r="C7363" i="9"/>
  <c r="F7363" i="9" s="1"/>
  <c r="B7363" i="9"/>
  <c r="E7362" i="9"/>
  <c r="D7362" i="9"/>
  <c r="C7364" i="8"/>
  <c r="B7363" i="8"/>
  <c r="C7365" i="8" l="1"/>
  <c r="B7364" i="8"/>
  <c r="E7363" i="9"/>
  <c r="D7363" i="9"/>
  <c r="A7365" i="9"/>
  <c r="C7364" i="9"/>
  <c r="F7364" i="9" s="1"/>
  <c r="B7364" i="9"/>
  <c r="A7366" i="9" l="1"/>
  <c r="C7365" i="9"/>
  <c r="F7365" i="9" s="1"/>
  <c r="B7365" i="9"/>
  <c r="E7364" i="9"/>
  <c r="D7364" i="9"/>
  <c r="C7366" i="8"/>
  <c r="B7365" i="8"/>
  <c r="C7367" i="8" l="1"/>
  <c r="B7366" i="8"/>
  <c r="E7365" i="9"/>
  <c r="D7365" i="9"/>
  <c r="A7367" i="9"/>
  <c r="C7366" i="9"/>
  <c r="F7366" i="9" s="1"/>
  <c r="B7366" i="9"/>
  <c r="A7368" i="9" l="1"/>
  <c r="C7367" i="9"/>
  <c r="F7367" i="9" s="1"/>
  <c r="B7367" i="9"/>
  <c r="E7366" i="9"/>
  <c r="D7366" i="9"/>
  <c r="C7368" i="8"/>
  <c r="B7367" i="8"/>
  <c r="C7369" i="8" l="1"/>
  <c r="B7368" i="8"/>
  <c r="E7367" i="9"/>
  <c r="D7367" i="9"/>
  <c r="A7369" i="9"/>
  <c r="C7368" i="9"/>
  <c r="F7368" i="9" s="1"/>
  <c r="B7368" i="9"/>
  <c r="A7370" i="9" l="1"/>
  <c r="C7369" i="9"/>
  <c r="F7369" i="9" s="1"/>
  <c r="B7369" i="9"/>
  <c r="E7368" i="9"/>
  <c r="D7368" i="9"/>
  <c r="C7370" i="8"/>
  <c r="B7369" i="8"/>
  <c r="C7371" i="8" l="1"/>
  <c r="B7370" i="8"/>
  <c r="E7369" i="9"/>
  <c r="D7369" i="9"/>
  <c r="A7371" i="9"/>
  <c r="C7370" i="9"/>
  <c r="F7370" i="9" s="1"/>
  <c r="B7370" i="9"/>
  <c r="A7372" i="9" l="1"/>
  <c r="C7371" i="9"/>
  <c r="F7371" i="9" s="1"/>
  <c r="B7371" i="9"/>
  <c r="E7370" i="9"/>
  <c r="D7370" i="9"/>
  <c r="C7372" i="8"/>
  <c r="B7371" i="8"/>
  <c r="C7373" i="8" l="1"/>
  <c r="B7372" i="8"/>
  <c r="E7371" i="9"/>
  <c r="D7371" i="9"/>
  <c r="A7373" i="9"/>
  <c r="C7372" i="9"/>
  <c r="F7372" i="9" s="1"/>
  <c r="B7372" i="9"/>
  <c r="A7374" i="9" l="1"/>
  <c r="C7373" i="9"/>
  <c r="F7373" i="9" s="1"/>
  <c r="B7373" i="9"/>
  <c r="E7372" i="9"/>
  <c r="D7372" i="9"/>
  <c r="C7374" i="8"/>
  <c r="B7373" i="8"/>
  <c r="C7375" i="8" l="1"/>
  <c r="B7374" i="8"/>
  <c r="E7373" i="9"/>
  <c r="D7373" i="9"/>
  <c r="A7375" i="9"/>
  <c r="C7374" i="9"/>
  <c r="F7374" i="9" s="1"/>
  <c r="B7374" i="9"/>
  <c r="A7376" i="9" l="1"/>
  <c r="C7375" i="9"/>
  <c r="F7375" i="9" s="1"/>
  <c r="B7375" i="9"/>
  <c r="E7374" i="9"/>
  <c r="D7374" i="9"/>
  <c r="C7376" i="8"/>
  <c r="B7375" i="8"/>
  <c r="C7377" i="8" l="1"/>
  <c r="B7376" i="8"/>
  <c r="E7375" i="9"/>
  <c r="D7375" i="9"/>
  <c r="A7377" i="9"/>
  <c r="C7376" i="9"/>
  <c r="F7376" i="9" s="1"/>
  <c r="B7376" i="9"/>
  <c r="A7378" i="9" l="1"/>
  <c r="C7377" i="9"/>
  <c r="F7377" i="9" s="1"/>
  <c r="B7377" i="9"/>
  <c r="E7376" i="9"/>
  <c r="D7376" i="9"/>
  <c r="C7378" i="8"/>
  <c r="B7377" i="8"/>
  <c r="C7379" i="8" l="1"/>
  <c r="B7378" i="8"/>
  <c r="E7377" i="9"/>
  <c r="D7377" i="9"/>
  <c r="A7379" i="9"/>
  <c r="C7378" i="9"/>
  <c r="F7378" i="9" s="1"/>
  <c r="B7378" i="9"/>
  <c r="A7380" i="9" l="1"/>
  <c r="C7379" i="9"/>
  <c r="F7379" i="9" s="1"/>
  <c r="B7379" i="9"/>
  <c r="E7378" i="9"/>
  <c r="D7378" i="9"/>
  <c r="C7380" i="8"/>
  <c r="B7379" i="8"/>
  <c r="C7381" i="8" l="1"/>
  <c r="B7380" i="8"/>
  <c r="E7379" i="9"/>
  <c r="D7379" i="9"/>
  <c r="A7381" i="9"/>
  <c r="C7380" i="9"/>
  <c r="F7380" i="9" s="1"/>
  <c r="B7380" i="9"/>
  <c r="A7382" i="9" l="1"/>
  <c r="C7381" i="9"/>
  <c r="F7381" i="9" s="1"/>
  <c r="B7381" i="9"/>
  <c r="E7380" i="9"/>
  <c r="D7380" i="9"/>
  <c r="C7382" i="8"/>
  <c r="B7381" i="8"/>
  <c r="C7383" i="8" l="1"/>
  <c r="B7382" i="8"/>
  <c r="E7381" i="9"/>
  <c r="D7381" i="9"/>
  <c r="A7383" i="9"/>
  <c r="C7382" i="9"/>
  <c r="F7382" i="9" s="1"/>
  <c r="B7382" i="9"/>
  <c r="A7384" i="9" l="1"/>
  <c r="C7383" i="9"/>
  <c r="F7383" i="9" s="1"/>
  <c r="B7383" i="9"/>
  <c r="E7382" i="9"/>
  <c r="D7382" i="9"/>
  <c r="C7384" i="8"/>
  <c r="B7383" i="8"/>
  <c r="C7385" i="8" l="1"/>
  <c r="B7384" i="8"/>
  <c r="E7383" i="9"/>
  <c r="D7383" i="9"/>
  <c r="A7385" i="9"/>
  <c r="C7384" i="9"/>
  <c r="F7384" i="9" s="1"/>
  <c r="B7384" i="9"/>
  <c r="A7386" i="9" l="1"/>
  <c r="C7385" i="9"/>
  <c r="F7385" i="9" s="1"/>
  <c r="B7385" i="9"/>
  <c r="E7384" i="9"/>
  <c r="D7384" i="9"/>
  <c r="C7386" i="8"/>
  <c r="B7385" i="8"/>
  <c r="C7387" i="8" l="1"/>
  <c r="B7386" i="8"/>
  <c r="E7385" i="9"/>
  <c r="D7385" i="9"/>
  <c r="A7387" i="9"/>
  <c r="C7386" i="9"/>
  <c r="F7386" i="9" s="1"/>
  <c r="B7386" i="9"/>
  <c r="A7388" i="9" l="1"/>
  <c r="C7387" i="9"/>
  <c r="F7387" i="9" s="1"/>
  <c r="B7387" i="9"/>
  <c r="E7386" i="9"/>
  <c r="D7386" i="9"/>
  <c r="C7388" i="8"/>
  <c r="B7387" i="8"/>
  <c r="C7389" i="8" l="1"/>
  <c r="B7388" i="8"/>
  <c r="E7387" i="9"/>
  <c r="D7387" i="9"/>
  <c r="A7389" i="9"/>
  <c r="C7388" i="9"/>
  <c r="F7388" i="9" s="1"/>
  <c r="B7388" i="9"/>
  <c r="A7390" i="9" l="1"/>
  <c r="C7389" i="9"/>
  <c r="F7389" i="9" s="1"/>
  <c r="B7389" i="9"/>
  <c r="E7388" i="9"/>
  <c r="D7388" i="9"/>
  <c r="C7390" i="8"/>
  <c r="B7389" i="8"/>
  <c r="C7391" i="8" l="1"/>
  <c r="B7390" i="8"/>
  <c r="E7389" i="9"/>
  <c r="D7389" i="9"/>
  <c r="A7391" i="9"/>
  <c r="C7390" i="9"/>
  <c r="F7390" i="9" s="1"/>
  <c r="B7390" i="9"/>
  <c r="A7392" i="9" l="1"/>
  <c r="C7391" i="9"/>
  <c r="F7391" i="9" s="1"/>
  <c r="B7391" i="9"/>
  <c r="E7390" i="9"/>
  <c r="D7390" i="9"/>
  <c r="C7392" i="8"/>
  <c r="B7391" i="8"/>
  <c r="C7393" i="8" l="1"/>
  <c r="B7392" i="8"/>
  <c r="E7391" i="9"/>
  <c r="D7391" i="9"/>
  <c r="A7393" i="9"/>
  <c r="C7392" i="9"/>
  <c r="F7392" i="9" s="1"/>
  <c r="B7392" i="9"/>
  <c r="A7394" i="9" l="1"/>
  <c r="C7393" i="9"/>
  <c r="F7393" i="9" s="1"/>
  <c r="B7393" i="9"/>
  <c r="E7392" i="9"/>
  <c r="D7392" i="9"/>
  <c r="C7394" i="8"/>
  <c r="B7393" i="8"/>
  <c r="C7395" i="8" l="1"/>
  <c r="B7394" i="8"/>
  <c r="D7393" i="9"/>
  <c r="E7393" i="9"/>
  <c r="A7395" i="9"/>
  <c r="C7394" i="9"/>
  <c r="F7394" i="9" s="1"/>
  <c r="B7394" i="9"/>
  <c r="A7396" i="9" l="1"/>
  <c r="C7395" i="9"/>
  <c r="F7395" i="9" s="1"/>
  <c r="B7395" i="9"/>
  <c r="E7394" i="9"/>
  <c r="D7394" i="9"/>
  <c r="C7396" i="8"/>
  <c r="B7395" i="8"/>
  <c r="C7397" i="8" l="1"/>
  <c r="B7396" i="8"/>
  <c r="E7395" i="9"/>
  <c r="D7395" i="9"/>
  <c r="A7397" i="9"/>
  <c r="C7396" i="9"/>
  <c r="F7396" i="9" s="1"/>
  <c r="B7396" i="9"/>
  <c r="A7398" i="9" l="1"/>
  <c r="C7397" i="9"/>
  <c r="F7397" i="9" s="1"/>
  <c r="B7397" i="9"/>
  <c r="E7396" i="9"/>
  <c r="D7396" i="9"/>
  <c r="C7398" i="8"/>
  <c r="B7397" i="8"/>
  <c r="C7399" i="8" l="1"/>
  <c r="B7398" i="8"/>
  <c r="E7397" i="9"/>
  <c r="D7397" i="9"/>
  <c r="A7399" i="9"/>
  <c r="C7398" i="9"/>
  <c r="F7398" i="9" s="1"/>
  <c r="B7398" i="9"/>
  <c r="A7400" i="9" l="1"/>
  <c r="C7399" i="9"/>
  <c r="F7399" i="9" s="1"/>
  <c r="B7399" i="9"/>
  <c r="E7398" i="9"/>
  <c r="D7398" i="9"/>
  <c r="C7400" i="8"/>
  <c r="B7399" i="8"/>
  <c r="C7401" i="8" l="1"/>
  <c r="B7400" i="8"/>
  <c r="E7399" i="9"/>
  <c r="D7399" i="9"/>
  <c r="A7401" i="9"/>
  <c r="C7400" i="9"/>
  <c r="F7400" i="9" s="1"/>
  <c r="B7400" i="9"/>
  <c r="A7402" i="9" l="1"/>
  <c r="C7401" i="9"/>
  <c r="F7401" i="9" s="1"/>
  <c r="B7401" i="9"/>
  <c r="E7400" i="9"/>
  <c r="D7400" i="9"/>
  <c r="C7402" i="8"/>
  <c r="B7401" i="8"/>
  <c r="C7403" i="8" l="1"/>
  <c r="B7402" i="8"/>
  <c r="E7401" i="9"/>
  <c r="D7401" i="9"/>
  <c r="A7403" i="9"/>
  <c r="C7402" i="9"/>
  <c r="F7402" i="9" s="1"/>
  <c r="B7402" i="9"/>
  <c r="A7404" i="9" l="1"/>
  <c r="C7403" i="9"/>
  <c r="F7403" i="9" s="1"/>
  <c r="B7403" i="9"/>
  <c r="E7402" i="9"/>
  <c r="D7402" i="9"/>
  <c r="C7404" i="8"/>
  <c r="B7403" i="8"/>
  <c r="C7405" i="8" l="1"/>
  <c r="B7404" i="8"/>
  <c r="E7403" i="9"/>
  <c r="D7403" i="9"/>
  <c r="A7405" i="9"/>
  <c r="C7404" i="9"/>
  <c r="F7404" i="9" s="1"/>
  <c r="B7404" i="9"/>
  <c r="A7406" i="9" l="1"/>
  <c r="C7405" i="9"/>
  <c r="F7405" i="9" s="1"/>
  <c r="B7405" i="9"/>
  <c r="E7404" i="9"/>
  <c r="D7404" i="9"/>
  <c r="C7406" i="8"/>
  <c r="B7405" i="8"/>
  <c r="C7407" i="8" l="1"/>
  <c r="B7406" i="8"/>
  <c r="E7405" i="9"/>
  <c r="D7405" i="9"/>
  <c r="A7407" i="9"/>
  <c r="C7406" i="9"/>
  <c r="F7406" i="9" s="1"/>
  <c r="B7406" i="9"/>
  <c r="A7408" i="9" l="1"/>
  <c r="C7407" i="9"/>
  <c r="F7407" i="9" s="1"/>
  <c r="B7407" i="9"/>
  <c r="E7406" i="9"/>
  <c r="D7406" i="9"/>
  <c r="C7408" i="8"/>
  <c r="B7407" i="8"/>
  <c r="C7409" i="8" l="1"/>
  <c r="B7408" i="8"/>
  <c r="D7407" i="9"/>
  <c r="E7407" i="9"/>
  <c r="A7409" i="9"/>
  <c r="C7408" i="9"/>
  <c r="F7408" i="9" s="1"/>
  <c r="B7408" i="9"/>
  <c r="A7410" i="9" l="1"/>
  <c r="C7409" i="9"/>
  <c r="F7409" i="9" s="1"/>
  <c r="B7409" i="9"/>
  <c r="E7408" i="9"/>
  <c r="D7408" i="9"/>
  <c r="C7410" i="8"/>
  <c r="B7409" i="8"/>
  <c r="C7411" i="8" l="1"/>
  <c r="B7410" i="8"/>
  <c r="E7409" i="9"/>
  <c r="D7409" i="9"/>
  <c r="A7411" i="9"/>
  <c r="C7410" i="9"/>
  <c r="F7410" i="9" s="1"/>
  <c r="B7410" i="9"/>
  <c r="A7412" i="9" l="1"/>
  <c r="C7411" i="9"/>
  <c r="F7411" i="9" s="1"/>
  <c r="B7411" i="9"/>
  <c r="E7410" i="9"/>
  <c r="D7410" i="9"/>
  <c r="C7412" i="8"/>
  <c r="B7411" i="8"/>
  <c r="C7413" i="8" l="1"/>
  <c r="B7412" i="8"/>
  <c r="E7411" i="9"/>
  <c r="D7411" i="9"/>
  <c r="A7413" i="9"/>
  <c r="C7412" i="9"/>
  <c r="F7412" i="9" s="1"/>
  <c r="B7412" i="9"/>
  <c r="A7414" i="9" l="1"/>
  <c r="C7413" i="9"/>
  <c r="F7413" i="9" s="1"/>
  <c r="B7413" i="9"/>
  <c r="E7412" i="9"/>
  <c r="D7412" i="9"/>
  <c r="C7414" i="8"/>
  <c r="B7413" i="8"/>
  <c r="C7415" i="8" l="1"/>
  <c r="B7414" i="8"/>
  <c r="E7413" i="9"/>
  <c r="D7413" i="9"/>
  <c r="A7415" i="9"/>
  <c r="C7414" i="9"/>
  <c r="F7414" i="9" s="1"/>
  <c r="B7414" i="9"/>
  <c r="A7416" i="9" l="1"/>
  <c r="C7415" i="9"/>
  <c r="F7415" i="9" s="1"/>
  <c r="B7415" i="9"/>
  <c r="E7414" i="9"/>
  <c r="D7414" i="9"/>
  <c r="C7416" i="8"/>
  <c r="B7415" i="8"/>
  <c r="C7417" i="8" l="1"/>
  <c r="B7416" i="8"/>
  <c r="E7415" i="9"/>
  <c r="D7415" i="9"/>
  <c r="A7417" i="9"/>
  <c r="C7416" i="9"/>
  <c r="F7416" i="9" s="1"/>
  <c r="B7416" i="9"/>
  <c r="A7418" i="9" l="1"/>
  <c r="C7417" i="9"/>
  <c r="F7417" i="9" s="1"/>
  <c r="B7417" i="9"/>
  <c r="E7416" i="9"/>
  <c r="D7416" i="9"/>
  <c r="C7418" i="8"/>
  <c r="B7417" i="8"/>
  <c r="C7419" i="8" l="1"/>
  <c r="B7418" i="8"/>
  <c r="E7417" i="9"/>
  <c r="D7417" i="9"/>
  <c r="A7419" i="9"/>
  <c r="C7418" i="9"/>
  <c r="F7418" i="9" s="1"/>
  <c r="B7418" i="9"/>
  <c r="A7420" i="9" l="1"/>
  <c r="C7419" i="9"/>
  <c r="F7419" i="9" s="1"/>
  <c r="B7419" i="9"/>
  <c r="E7418" i="9"/>
  <c r="D7418" i="9"/>
  <c r="C7420" i="8"/>
  <c r="B7419" i="8"/>
  <c r="C7421" i="8" l="1"/>
  <c r="B7420" i="8"/>
  <c r="E7419" i="9"/>
  <c r="D7419" i="9"/>
  <c r="A7421" i="9"/>
  <c r="C7420" i="9"/>
  <c r="F7420" i="9" s="1"/>
  <c r="B7420" i="9"/>
  <c r="A7422" i="9" l="1"/>
  <c r="C7421" i="9"/>
  <c r="F7421" i="9" s="1"/>
  <c r="B7421" i="9"/>
  <c r="E7420" i="9"/>
  <c r="D7420" i="9"/>
  <c r="C7422" i="8"/>
  <c r="B7421" i="8"/>
  <c r="C7423" i="8" l="1"/>
  <c r="B7422" i="8"/>
  <c r="E7421" i="9"/>
  <c r="D7421" i="9"/>
  <c r="A7423" i="9"/>
  <c r="C7422" i="9"/>
  <c r="F7422" i="9" s="1"/>
  <c r="B7422" i="9"/>
  <c r="A7424" i="9" l="1"/>
  <c r="C7423" i="9"/>
  <c r="F7423" i="9" s="1"/>
  <c r="B7423" i="9"/>
  <c r="E7422" i="9"/>
  <c r="D7422" i="9"/>
  <c r="C7424" i="8"/>
  <c r="B7423" i="8"/>
  <c r="C7425" i="8" l="1"/>
  <c r="B7424" i="8"/>
  <c r="E7423" i="9"/>
  <c r="D7423" i="9"/>
  <c r="A7425" i="9"/>
  <c r="C7424" i="9"/>
  <c r="F7424" i="9" s="1"/>
  <c r="B7424" i="9"/>
  <c r="A7426" i="9" l="1"/>
  <c r="C7425" i="9"/>
  <c r="F7425" i="9" s="1"/>
  <c r="B7425" i="9"/>
  <c r="E7424" i="9"/>
  <c r="D7424" i="9"/>
  <c r="C7426" i="8"/>
  <c r="B7425" i="8"/>
  <c r="C7427" i="8" l="1"/>
  <c r="B7426" i="8"/>
  <c r="E7425" i="9"/>
  <c r="D7425" i="9"/>
  <c r="A7427" i="9"/>
  <c r="C7426" i="9"/>
  <c r="F7426" i="9" s="1"/>
  <c r="B7426" i="9"/>
  <c r="A7428" i="9" l="1"/>
  <c r="C7427" i="9"/>
  <c r="F7427" i="9" s="1"/>
  <c r="B7427" i="9"/>
  <c r="E7426" i="9"/>
  <c r="D7426" i="9"/>
  <c r="C7428" i="8"/>
  <c r="B7427" i="8"/>
  <c r="C7429" i="8" l="1"/>
  <c r="B7428" i="8"/>
  <c r="E7427" i="9"/>
  <c r="D7427" i="9"/>
  <c r="A7429" i="9"/>
  <c r="C7428" i="9"/>
  <c r="F7428" i="9" s="1"/>
  <c r="B7428" i="9"/>
  <c r="A7430" i="9" l="1"/>
  <c r="C7429" i="9"/>
  <c r="F7429" i="9" s="1"/>
  <c r="B7429" i="9"/>
  <c r="E7428" i="9"/>
  <c r="D7428" i="9"/>
  <c r="C7430" i="8"/>
  <c r="B7429" i="8"/>
  <c r="C7431" i="8" l="1"/>
  <c r="B7430" i="8"/>
  <c r="E7429" i="9"/>
  <c r="D7429" i="9"/>
  <c r="A7431" i="9"/>
  <c r="C7430" i="9"/>
  <c r="F7430" i="9" s="1"/>
  <c r="B7430" i="9"/>
  <c r="A7432" i="9" l="1"/>
  <c r="C7431" i="9"/>
  <c r="F7431" i="9" s="1"/>
  <c r="B7431" i="9"/>
  <c r="E7430" i="9"/>
  <c r="D7430" i="9"/>
  <c r="C7432" i="8"/>
  <c r="B7431" i="8"/>
  <c r="C7433" i="8" l="1"/>
  <c r="B7432" i="8"/>
  <c r="E7431" i="9"/>
  <c r="D7431" i="9"/>
  <c r="A7433" i="9"/>
  <c r="C7432" i="9"/>
  <c r="F7432" i="9" s="1"/>
  <c r="B7432" i="9"/>
  <c r="A7434" i="9" l="1"/>
  <c r="C7433" i="9"/>
  <c r="F7433" i="9" s="1"/>
  <c r="B7433" i="9"/>
  <c r="E7432" i="9"/>
  <c r="D7432" i="9"/>
  <c r="C7434" i="8"/>
  <c r="B7433" i="8"/>
  <c r="C7435" i="8" l="1"/>
  <c r="B7434" i="8"/>
  <c r="E7433" i="9"/>
  <c r="D7433" i="9"/>
  <c r="A7435" i="9"/>
  <c r="C7434" i="9"/>
  <c r="F7434" i="9" s="1"/>
  <c r="B7434" i="9"/>
  <c r="A7436" i="9" l="1"/>
  <c r="C7435" i="9"/>
  <c r="F7435" i="9" s="1"/>
  <c r="B7435" i="9"/>
  <c r="E7434" i="9"/>
  <c r="D7434" i="9"/>
  <c r="C7436" i="8"/>
  <c r="B7435" i="8"/>
  <c r="C7437" i="8" l="1"/>
  <c r="B7436" i="8"/>
  <c r="E7435" i="9"/>
  <c r="D7435" i="9"/>
  <c r="A7437" i="9"/>
  <c r="C7436" i="9"/>
  <c r="F7436" i="9" s="1"/>
  <c r="B7436" i="9"/>
  <c r="A7438" i="9" l="1"/>
  <c r="C7437" i="9"/>
  <c r="F7437" i="9" s="1"/>
  <c r="B7437" i="9"/>
  <c r="E7436" i="9"/>
  <c r="D7436" i="9"/>
  <c r="C7438" i="8"/>
  <c r="B7437" i="8"/>
  <c r="C7439" i="8" l="1"/>
  <c r="B7438" i="8"/>
  <c r="E7437" i="9"/>
  <c r="D7437" i="9"/>
  <c r="A7439" i="9"/>
  <c r="C7438" i="9"/>
  <c r="F7438" i="9" s="1"/>
  <c r="B7438" i="9"/>
  <c r="A7440" i="9" l="1"/>
  <c r="C7439" i="9"/>
  <c r="F7439" i="9" s="1"/>
  <c r="B7439" i="9"/>
  <c r="E7438" i="9"/>
  <c r="D7438" i="9"/>
  <c r="C7440" i="8"/>
  <c r="B7439" i="8"/>
  <c r="C7441" i="8" l="1"/>
  <c r="B7440" i="8"/>
  <c r="E7439" i="9"/>
  <c r="D7439" i="9"/>
  <c r="A7441" i="9"/>
  <c r="C7440" i="9"/>
  <c r="F7440" i="9" s="1"/>
  <c r="B7440" i="9"/>
  <c r="A7442" i="9" l="1"/>
  <c r="C7441" i="9"/>
  <c r="F7441" i="9" s="1"/>
  <c r="B7441" i="9"/>
  <c r="E7440" i="9"/>
  <c r="D7440" i="9"/>
  <c r="C7442" i="8"/>
  <c r="B7441" i="8"/>
  <c r="C7443" i="8" l="1"/>
  <c r="B7442" i="8"/>
  <c r="D7441" i="9"/>
  <c r="E7441" i="9"/>
  <c r="A7443" i="9"/>
  <c r="C7442" i="9"/>
  <c r="F7442" i="9" s="1"/>
  <c r="B7442" i="9"/>
  <c r="A7444" i="9" l="1"/>
  <c r="C7443" i="9"/>
  <c r="F7443" i="9" s="1"/>
  <c r="B7443" i="9"/>
  <c r="D7442" i="9"/>
  <c r="E7442" i="9"/>
  <c r="C7444" i="8"/>
  <c r="B7443" i="8"/>
  <c r="C7445" i="8" l="1"/>
  <c r="B7444" i="8"/>
  <c r="E7443" i="9"/>
  <c r="D7443" i="9"/>
  <c r="A7445" i="9"/>
  <c r="C7444" i="9"/>
  <c r="F7444" i="9" s="1"/>
  <c r="B7444" i="9"/>
  <c r="A7446" i="9" l="1"/>
  <c r="C7445" i="9"/>
  <c r="F7445" i="9" s="1"/>
  <c r="B7445" i="9"/>
  <c r="E7444" i="9"/>
  <c r="D7444" i="9"/>
  <c r="C7446" i="8"/>
  <c r="B7445" i="8"/>
  <c r="C7447" i="8" l="1"/>
  <c r="B7446" i="8"/>
  <c r="E7445" i="9"/>
  <c r="D7445" i="9"/>
  <c r="A7447" i="9"/>
  <c r="C7446" i="9"/>
  <c r="F7446" i="9" s="1"/>
  <c r="B7446" i="9"/>
  <c r="A7448" i="9" l="1"/>
  <c r="C7447" i="9"/>
  <c r="F7447" i="9" s="1"/>
  <c r="B7447" i="9"/>
  <c r="E7446" i="9"/>
  <c r="D7446" i="9"/>
  <c r="C7448" i="8"/>
  <c r="B7447" i="8"/>
  <c r="C7449" i="8" l="1"/>
  <c r="B7448" i="8"/>
  <c r="E7447" i="9"/>
  <c r="D7447" i="9"/>
  <c r="A7449" i="9"/>
  <c r="C7448" i="9"/>
  <c r="F7448" i="9" s="1"/>
  <c r="B7448" i="9"/>
  <c r="A7450" i="9" l="1"/>
  <c r="C7449" i="9"/>
  <c r="F7449" i="9" s="1"/>
  <c r="B7449" i="9"/>
  <c r="E7448" i="9"/>
  <c r="D7448" i="9"/>
  <c r="C7450" i="8"/>
  <c r="B7449" i="8"/>
  <c r="C7451" i="8" l="1"/>
  <c r="B7450" i="8"/>
  <c r="E7449" i="9"/>
  <c r="D7449" i="9"/>
  <c r="A7451" i="9"/>
  <c r="C7450" i="9"/>
  <c r="F7450" i="9" s="1"/>
  <c r="B7450" i="9"/>
  <c r="A7452" i="9" l="1"/>
  <c r="C7451" i="9"/>
  <c r="F7451" i="9" s="1"/>
  <c r="B7451" i="9"/>
  <c r="E7450" i="9"/>
  <c r="D7450" i="9"/>
  <c r="C7452" i="8"/>
  <c r="B7451" i="8"/>
  <c r="C7453" i="8" l="1"/>
  <c r="B7452" i="8"/>
  <c r="E7451" i="9"/>
  <c r="D7451" i="9"/>
  <c r="A7453" i="9"/>
  <c r="C7452" i="9"/>
  <c r="F7452" i="9" s="1"/>
  <c r="B7452" i="9"/>
  <c r="A7454" i="9" l="1"/>
  <c r="C7453" i="9"/>
  <c r="F7453" i="9" s="1"/>
  <c r="B7453" i="9"/>
  <c r="E7452" i="9"/>
  <c r="D7452" i="9"/>
  <c r="C7454" i="8"/>
  <c r="B7453" i="8"/>
  <c r="C7455" i="8" l="1"/>
  <c r="B7454" i="8"/>
  <c r="E7453" i="9"/>
  <c r="D7453" i="9"/>
  <c r="A7455" i="9"/>
  <c r="C7454" i="9"/>
  <c r="F7454" i="9" s="1"/>
  <c r="B7454" i="9"/>
  <c r="A7456" i="9" l="1"/>
  <c r="C7455" i="9"/>
  <c r="F7455" i="9" s="1"/>
  <c r="B7455" i="9"/>
  <c r="E7454" i="9"/>
  <c r="D7454" i="9"/>
  <c r="C7456" i="8"/>
  <c r="B7455" i="8"/>
  <c r="C7457" i="8" l="1"/>
  <c r="B7456" i="8"/>
  <c r="E7455" i="9"/>
  <c r="D7455" i="9"/>
  <c r="A7457" i="9"/>
  <c r="C7456" i="9"/>
  <c r="F7456" i="9" s="1"/>
  <c r="B7456" i="9"/>
  <c r="A7458" i="9" l="1"/>
  <c r="C7457" i="9"/>
  <c r="F7457" i="9" s="1"/>
  <c r="B7457" i="9"/>
  <c r="E7456" i="9"/>
  <c r="D7456" i="9"/>
  <c r="C7458" i="8"/>
  <c r="B7457" i="8"/>
  <c r="C7459" i="8" l="1"/>
  <c r="B7458" i="8"/>
  <c r="E7457" i="9"/>
  <c r="D7457" i="9"/>
  <c r="A7459" i="9"/>
  <c r="C7458" i="9"/>
  <c r="F7458" i="9" s="1"/>
  <c r="B7458" i="9"/>
  <c r="A7460" i="9" l="1"/>
  <c r="C7459" i="9"/>
  <c r="F7459" i="9" s="1"/>
  <c r="B7459" i="9"/>
  <c r="E7458" i="9"/>
  <c r="D7458" i="9"/>
  <c r="C7460" i="8"/>
  <c r="B7459" i="8"/>
  <c r="C7461" i="8" l="1"/>
  <c r="B7460" i="8"/>
  <c r="E7459" i="9"/>
  <c r="D7459" i="9"/>
  <c r="A7461" i="9"/>
  <c r="C7460" i="9"/>
  <c r="F7460" i="9" s="1"/>
  <c r="B7460" i="9"/>
  <c r="A7462" i="9" l="1"/>
  <c r="C7461" i="9"/>
  <c r="F7461" i="9" s="1"/>
  <c r="B7461" i="9"/>
  <c r="E7460" i="9"/>
  <c r="D7460" i="9"/>
  <c r="C7462" i="8"/>
  <c r="B7461" i="8"/>
  <c r="C7463" i="8" l="1"/>
  <c r="B7462" i="8"/>
  <c r="E7461" i="9"/>
  <c r="D7461" i="9"/>
  <c r="A7463" i="9"/>
  <c r="C7462" i="9"/>
  <c r="F7462" i="9" s="1"/>
  <c r="B7462" i="9"/>
  <c r="A7464" i="9" l="1"/>
  <c r="C7463" i="9"/>
  <c r="F7463" i="9" s="1"/>
  <c r="B7463" i="9"/>
  <c r="E7462" i="9"/>
  <c r="D7462" i="9"/>
  <c r="C7464" i="8"/>
  <c r="B7463" i="8"/>
  <c r="C7465" i="8" l="1"/>
  <c r="B7464" i="8"/>
  <c r="E7463" i="9"/>
  <c r="D7463" i="9"/>
  <c r="A7465" i="9"/>
  <c r="C7464" i="9"/>
  <c r="F7464" i="9" s="1"/>
  <c r="B7464" i="9"/>
  <c r="A7466" i="9" l="1"/>
  <c r="C7465" i="9"/>
  <c r="F7465" i="9" s="1"/>
  <c r="B7465" i="9"/>
  <c r="E7464" i="9"/>
  <c r="D7464" i="9"/>
  <c r="C7466" i="8"/>
  <c r="B7465" i="8"/>
  <c r="C7467" i="8" l="1"/>
  <c r="B7466" i="8"/>
  <c r="E7465" i="9"/>
  <c r="D7465" i="9"/>
  <c r="A7467" i="9"/>
  <c r="C7466" i="9"/>
  <c r="F7466" i="9" s="1"/>
  <c r="B7466" i="9"/>
  <c r="A7468" i="9" l="1"/>
  <c r="C7467" i="9"/>
  <c r="F7467" i="9" s="1"/>
  <c r="B7467" i="9"/>
  <c r="E7466" i="9"/>
  <c r="D7466" i="9"/>
  <c r="C7468" i="8"/>
  <c r="B7467" i="8"/>
  <c r="C7469" i="8" l="1"/>
  <c r="B7468" i="8"/>
  <c r="E7467" i="9"/>
  <c r="D7467" i="9"/>
  <c r="A7469" i="9"/>
  <c r="C7468" i="9"/>
  <c r="F7468" i="9" s="1"/>
  <c r="B7468" i="9"/>
  <c r="A7470" i="9" l="1"/>
  <c r="C7469" i="9"/>
  <c r="F7469" i="9" s="1"/>
  <c r="B7469" i="9"/>
  <c r="E7468" i="9"/>
  <c r="D7468" i="9"/>
  <c r="C7470" i="8"/>
  <c r="B7469" i="8"/>
  <c r="C7471" i="8" l="1"/>
  <c r="B7470" i="8"/>
  <c r="E7469" i="9"/>
  <c r="D7469" i="9"/>
  <c r="A7471" i="9"/>
  <c r="C7470" i="9"/>
  <c r="F7470" i="9" s="1"/>
  <c r="B7470" i="9"/>
  <c r="A7472" i="9" l="1"/>
  <c r="C7471" i="9"/>
  <c r="F7471" i="9" s="1"/>
  <c r="B7471" i="9"/>
  <c r="E7470" i="9"/>
  <c r="D7470" i="9"/>
  <c r="C7472" i="8"/>
  <c r="B7471" i="8"/>
  <c r="C7473" i="8" l="1"/>
  <c r="B7472" i="8"/>
  <c r="E7471" i="9"/>
  <c r="D7471" i="9"/>
  <c r="A7473" i="9"/>
  <c r="C7472" i="9"/>
  <c r="F7472" i="9" s="1"/>
  <c r="B7472" i="9"/>
  <c r="A7474" i="9" l="1"/>
  <c r="C7473" i="9"/>
  <c r="F7473" i="9" s="1"/>
  <c r="B7473" i="9"/>
  <c r="E7472" i="9"/>
  <c r="D7472" i="9"/>
  <c r="C7474" i="8"/>
  <c r="B7473" i="8"/>
  <c r="C7475" i="8" l="1"/>
  <c r="B7474" i="8"/>
  <c r="E7473" i="9"/>
  <c r="D7473" i="9"/>
  <c r="A7475" i="9"/>
  <c r="C7474" i="9"/>
  <c r="F7474" i="9" s="1"/>
  <c r="B7474" i="9"/>
  <c r="A7476" i="9" l="1"/>
  <c r="C7475" i="9"/>
  <c r="F7475" i="9" s="1"/>
  <c r="B7475" i="9"/>
  <c r="E7474" i="9"/>
  <c r="D7474" i="9"/>
  <c r="C7476" i="8"/>
  <c r="B7475" i="8"/>
  <c r="C7477" i="8" l="1"/>
  <c r="B7476" i="8"/>
  <c r="E7475" i="9"/>
  <c r="D7475" i="9"/>
  <c r="A7477" i="9"/>
  <c r="C7476" i="9"/>
  <c r="F7476" i="9" s="1"/>
  <c r="B7476" i="9"/>
  <c r="A7478" i="9" l="1"/>
  <c r="C7477" i="9"/>
  <c r="F7477" i="9" s="1"/>
  <c r="B7477" i="9"/>
  <c r="E7476" i="9"/>
  <c r="D7476" i="9"/>
  <c r="C7478" i="8"/>
  <c r="B7477" i="8"/>
  <c r="C7479" i="8" l="1"/>
  <c r="B7478" i="8"/>
  <c r="E7477" i="9"/>
  <c r="D7477" i="9"/>
  <c r="A7479" i="9"/>
  <c r="C7478" i="9"/>
  <c r="F7478" i="9" s="1"/>
  <c r="B7478" i="9"/>
  <c r="A7480" i="9" l="1"/>
  <c r="C7479" i="9"/>
  <c r="F7479" i="9" s="1"/>
  <c r="B7479" i="9"/>
  <c r="E7478" i="9"/>
  <c r="D7478" i="9"/>
  <c r="C7480" i="8"/>
  <c r="B7479" i="8"/>
  <c r="C7481" i="8" l="1"/>
  <c r="B7480" i="8"/>
  <c r="E7479" i="9"/>
  <c r="D7479" i="9"/>
  <c r="A7481" i="9"/>
  <c r="C7480" i="9"/>
  <c r="F7480" i="9" s="1"/>
  <c r="B7480" i="9"/>
  <c r="A7482" i="9" l="1"/>
  <c r="C7481" i="9"/>
  <c r="F7481" i="9" s="1"/>
  <c r="B7481" i="9"/>
  <c r="E7480" i="9"/>
  <c r="D7480" i="9"/>
  <c r="C7482" i="8"/>
  <c r="B7481" i="8"/>
  <c r="C7483" i="8" l="1"/>
  <c r="B7482" i="8"/>
  <c r="E7481" i="9"/>
  <c r="D7481" i="9"/>
  <c r="A7483" i="9"/>
  <c r="C7482" i="9"/>
  <c r="F7482" i="9" s="1"/>
  <c r="B7482" i="9"/>
  <c r="A7484" i="9" l="1"/>
  <c r="C7483" i="9"/>
  <c r="F7483" i="9" s="1"/>
  <c r="B7483" i="9"/>
  <c r="E7482" i="9"/>
  <c r="D7482" i="9"/>
  <c r="C7484" i="8"/>
  <c r="B7483" i="8"/>
  <c r="C7485" i="8" l="1"/>
  <c r="B7484" i="8"/>
  <c r="E7483" i="9"/>
  <c r="D7483" i="9"/>
  <c r="A7485" i="9"/>
  <c r="C7484" i="9"/>
  <c r="F7484" i="9" s="1"/>
  <c r="B7484" i="9"/>
  <c r="A7486" i="9" l="1"/>
  <c r="C7485" i="9"/>
  <c r="F7485" i="9" s="1"/>
  <c r="B7485" i="9"/>
  <c r="E7484" i="9"/>
  <c r="D7484" i="9"/>
  <c r="C7486" i="8"/>
  <c r="B7485" i="8"/>
  <c r="C7487" i="8" l="1"/>
  <c r="B7486" i="8"/>
  <c r="E7485" i="9"/>
  <c r="D7485" i="9"/>
  <c r="A7487" i="9"/>
  <c r="C7486" i="9"/>
  <c r="F7486" i="9" s="1"/>
  <c r="B7486" i="9"/>
  <c r="A7488" i="9" l="1"/>
  <c r="C7487" i="9"/>
  <c r="F7487" i="9" s="1"/>
  <c r="B7487" i="9"/>
  <c r="E7486" i="9"/>
  <c r="D7486" i="9"/>
  <c r="C7488" i="8"/>
  <c r="B7487" i="8"/>
  <c r="C7489" i="8" l="1"/>
  <c r="B7488" i="8"/>
  <c r="E7487" i="9"/>
  <c r="D7487" i="9"/>
  <c r="A7489" i="9"/>
  <c r="C7488" i="9"/>
  <c r="F7488" i="9" s="1"/>
  <c r="B7488" i="9"/>
  <c r="A7490" i="9" l="1"/>
  <c r="C7489" i="9"/>
  <c r="F7489" i="9" s="1"/>
  <c r="B7489" i="9"/>
  <c r="E7488" i="9"/>
  <c r="D7488" i="9"/>
  <c r="C7490" i="8"/>
  <c r="B7489" i="8"/>
  <c r="C7491" i="8" l="1"/>
  <c r="B7490" i="8"/>
  <c r="E7489" i="9"/>
  <c r="D7489" i="9"/>
  <c r="A7491" i="9"/>
  <c r="C7490" i="9"/>
  <c r="F7490" i="9" s="1"/>
  <c r="B7490" i="9"/>
  <c r="A7492" i="9" l="1"/>
  <c r="C7491" i="9"/>
  <c r="F7491" i="9" s="1"/>
  <c r="B7491" i="9"/>
  <c r="E7490" i="9"/>
  <c r="D7490" i="9"/>
  <c r="C7492" i="8"/>
  <c r="B7491" i="8"/>
  <c r="C7493" i="8" l="1"/>
  <c r="B7492" i="8"/>
  <c r="E7491" i="9"/>
  <c r="D7491" i="9"/>
  <c r="A7493" i="9"/>
  <c r="C7492" i="9"/>
  <c r="F7492" i="9" s="1"/>
  <c r="B7492" i="9"/>
  <c r="A7494" i="9" l="1"/>
  <c r="C7493" i="9"/>
  <c r="F7493" i="9" s="1"/>
  <c r="B7493" i="9"/>
  <c r="E7492" i="9"/>
  <c r="D7492" i="9"/>
  <c r="C7494" i="8"/>
  <c r="B7493" i="8"/>
  <c r="C7495" i="8" l="1"/>
  <c r="B7494" i="8"/>
  <c r="E7493" i="9"/>
  <c r="D7493" i="9"/>
  <c r="A7495" i="9"/>
  <c r="C7494" i="9"/>
  <c r="F7494" i="9" s="1"/>
  <c r="B7494" i="9"/>
  <c r="A7496" i="9" l="1"/>
  <c r="C7495" i="9"/>
  <c r="F7495" i="9" s="1"/>
  <c r="B7495" i="9"/>
  <c r="E7494" i="9"/>
  <c r="D7494" i="9"/>
  <c r="C7496" i="8"/>
  <c r="B7495" i="8"/>
  <c r="C7497" i="8" l="1"/>
  <c r="B7496" i="8"/>
  <c r="E7495" i="9"/>
  <c r="D7495" i="9"/>
  <c r="A7497" i="9"/>
  <c r="C7496" i="9"/>
  <c r="F7496" i="9" s="1"/>
  <c r="B7496" i="9"/>
  <c r="A7498" i="9" l="1"/>
  <c r="C7497" i="9"/>
  <c r="F7497" i="9" s="1"/>
  <c r="B7497" i="9"/>
  <c r="E7496" i="9"/>
  <c r="D7496" i="9"/>
  <c r="C7498" i="8"/>
  <c r="B7497" i="8"/>
  <c r="C7499" i="8" l="1"/>
  <c r="B7498" i="8"/>
  <c r="E7497" i="9"/>
  <c r="D7497" i="9"/>
  <c r="A7499" i="9"/>
  <c r="C7498" i="9"/>
  <c r="F7498" i="9" s="1"/>
  <c r="B7498" i="9"/>
  <c r="A7500" i="9" l="1"/>
  <c r="C7499" i="9"/>
  <c r="F7499" i="9" s="1"/>
  <c r="B7499" i="9"/>
  <c r="E7498" i="9"/>
  <c r="D7498" i="9"/>
  <c r="C7500" i="8"/>
  <c r="B7499" i="8"/>
  <c r="B7500" i="8" l="1"/>
  <c r="X347" i="19"/>
  <c r="E7499" i="9"/>
  <c r="D7499" i="9"/>
  <c r="C7500" i="9"/>
  <c r="F7500" i="9" s="1"/>
  <c r="B7500" i="9"/>
  <c r="X344" i="19" l="1"/>
  <c r="X345" i="19"/>
  <c r="X346" i="19"/>
  <c r="X341" i="19"/>
  <c r="X342" i="19"/>
  <c r="X343" i="19"/>
  <c r="X338" i="19"/>
  <c r="X339" i="19"/>
  <c r="X340" i="19"/>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3" i="11"/>
  <c r="G180" i="11"/>
  <c r="G181" i="11"/>
  <c r="G182"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300" i="11"/>
  <c r="G299" i="11"/>
  <c r="G302" i="11"/>
  <c r="G301"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4" i="11"/>
  <c r="G330" i="11"/>
  <c r="G331" i="11"/>
  <c r="G332" i="11"/>
  <c r="G333" i="11"/>
  <c r="G335" i="11"/>
  <c r="G336" i="11"/>
  <c r="G337" i="11"/>
  <c r="G338" i="11"/>
  <c r="G339" i="11"/>
  <c r="G340" i="11"/>
  <c r="G341" i="11"/>
  <c r="G343" i="11"/>
  <c r="G342" i="11"/>
  <c r="G344" i="11"/>
  <c r="G345" i="11"/>
  <c r="G346" i="11"/>
  <c r="G347" i="11"/>
  <c r="G348" i="11"/>
  <c r="G349" i="11"/>
  <c r="G350" i="11"/>
  <c r="G352" i="11"/>
  <c r="G351" i="11"/>
  <c r="G354" i="11"/>
  <c r="G353" i="11"/>
  <c r="G355" i="11"/>
  <c r="G356" i="11"/>
  <c r="G357" i="11"/>
  <c r="G358" i="11"/>
  <c r="G359" i="11"/>
  <c r="G360" i="11"/>
  <c r="G361" i="11"/>
  <c r="G362" i="11"/>
  <c r="G363" i="11"/>
  <c r="G364" i="11"/>
  <c r="G365" i="11"/>
  <c r="G366" i="11"/>
  <c r="G367" i="11"/>
  <c r="G368" i="11"/>
  <c r="G369" i="11"/>
  <c r="G370" i="11"/>
  <c r="G371" i="11"/>
  <c r="G372" i="11"/>
  <c r="G373" i="11"/>
  <c r="G374" i="11"/>
  <c r="G375" i="11"/>
  <c r="X335" i="19"/>
  <c r="X336" i="19"/>
  <c r="X337" i="19"/>
  <c r="D7500" i="9"/>
  <c r="E7500" i="9"/>
  <c r="G10" i="11"/>
  <c r="G132" i="11"/>
  <c r="G71" i="11"/>
  <c r="G40" i="11"/>
  <c r="G101" i="11"/>
  <c r="D48" i="19"/>
  <c r="U48" i="19" s="1"/>
  <c r="X161" i="19"/>
  <c r="D239" i="19"/>
  <c r="U239" i="19" s="1"/>
  <c r="E63" i="19"/>
  <c r="V63" i="19" s="1"/>
  <c r="D118" i="19"/>
  <c r="U118" i="19" s="1"/>
  <c r="X164" i="19"/>
  <c r="X239" i="19"/>
  <c r="E182" i="19"/>
  <c r="V182" i="19" s="1"/>
  <c r="E119" i="19"/>
  <c r="V119" i="19" s="1"/>
  <c r="D248" i="19"/>
  <c r="U248" i="19" s="1"/>
  <c r="D59" i="19"/>
  <c r="U59" i="19" s="1"/>
  <c r="D76" i="19"/>
  <c r="U76" i="19" s="1"/>
  <c r="E276" i="19"/>
  <c r="V276" i="19" s="1"/>
  <c r="D277" i="19"/>
  <c r="U277" i="19" s="1"/>
  <c r="X267" i="19"/>
  <c r="D105" i="19"/>
  <c r="U105" i="19" s="1"/>
  <c r="E94" i="19"/>
  <c r="V94" i="19" s="1"/>
  <c r="X22" i="19"/>
  <c r="X181" i="19"/>
  <c r="D281" i="19"/>
  <c r="U281" i="19" s="1"/>
  <c r="D26" i="19"/>
  <c r="U26" i="19" s="1"/>
  <c r="E200" i="19"/>
  <c r="V200" i="19" s="1"/>
  <c r="X242" i="19"/>
  <c r="X222" i="19"/>
  <c r="E135" i="19"/>
  <c r="V135" i="19" s="1"/>
  <c r="E26" i="19"/>
  <c r="V26" i="19" s="1"/>
  <c r="E22" i="19"/>
  <c r="V22" i="19" s="1"/>
  <c r="E177" i="19"/>
  <c r="V177" i="19" s="1"/>
  <c r="E16" i="19"/>
  <c r="V16" i="19" s="1"/>
  <c r="D199" i="19"/>
  <c r="U199" i="19" s="1"/>
  <c r="X60" i="19"/>
  <c r="D111" i="19"/>
  <c r="U111" i="19" s="1"/>
  <c r="E59" i="19"/>
  <c r="V59" i="19" s="1"/>
  <c r="X362" i="19"/>
  <c r="D66" i="19"/>
  <c r="U66" i="19" s="1"/>
  <c r="D204" i="19"/>
  <c r="U204" i="19" s="1"/>
  <c r="D268" i="19"/>
  <c r="U268" i="19" s="1"/>
  <c r="E90" i="19"/>
  <c r="V90" i="19" s="1"/>
  <c r="X52" i="19"/>
  <c r="D194" i="19"/>
  <c r="U194" i="19" s="1"/>
  <c r="E129" i="19"/>
  <c r="V129" i="19" s="1"/>
  <c r="E70" i="19"/>
  <c r="V70" i="19" s="1"/>
  <c r="X51" i="19"/>
  <c r="E122" i="19"/>
  <c r="V122" i="19" s="1"/>
  <c r="X128" i="19"/>
  <c r="E273" i="19"/>
  <c r="V273" i="19" s="1"/>
  <c r="E277" i="19"/>
  <c r="V277" i="19" s="1"/>
  <c r="X300" i="19"/>
  <c r="X167" i="19"/>
  <c r="D138" i="19"/>
  <c r="U138" i="19" s="1"/>
  <c r="E176" i="19"/>
  <c r="V176" i="19" s="1"/>
  <c r="D200" i="19"/>
  <c r="U200" i="19" s="1"/>
  <c r="E48" i="19"/>
  <c r="V48" i="19" s="1"/>
  <c r="E258" i="19"/>
  <c r="V258" i="19" s="1"/>
  <c r="E183" i="19"/>
  <c r="V183" i="19" s="1"/>
  <c r="D206" i="19"/>
  <c r="U206" i="19" s="1"/>
  <c r="D72" i="19"/>
  <c r="U72" i="19" s="1"/>
  <c r="E79" i="19"/>
  <c r="V79" i="19" s="1"/>
  <c r="E139" i="19"/>
  <c r="V139" i="19" s="1"/>
  <c r="D56" i="19"/>
  <c r="U56" i="19" s="1"/>
  <c r="X170" i="19"/>
  <c r="E77" i="19"/>
  <c r="V77" i="19" s="1"/>
  <c r="E21" i="19"/>
  <c r="V21" i="19" s="1"/>
  <c r="E195" i="19"/>
  <c r="V195" i="19" s="1"/>
  <c r="D21" i="19"/>
  <c r="U21" i="19" s="1"/>
  <c r="E58" i="19"/>
  <c r="V58" i="19" s="1"/>
  <c r="X237" i="19"/>
  <c r="D285" i="19"/>
  <c r="U285" i="19" s="1"/>
  <c r="E164" i="19"/>
  <c r="V164" i="19" s="1"/>
  <c r="X130" i="19"/>
  <c r="X247" i="19"/>
  <c r="E80" i="19"/>
  <c r="V80" i="19" s="1"/>
  <c r="E62" i="19"/>
  <c r="V62" i="19" s="1"/>
  <c r="D210" i="19"/>
  <c r="U210" i="19" s="1"/>
  <c r="X206" i="19"/>
  <c r="E134" i="19"/>
  <c r="V134" i="19" s="1"/>
  <c r="E120" i="19"/>
  <c r="V120" i="19" s="1"/>
  <c r="E237" i="19"/>
  <c r="V237" i="19" s="1"/>
  <c r="X155" i="19"/>
  <c r="D151" i="19"/>
  <c r="U151" i="19" s="1"/>
  <c r="X72" i="19"/>
  <c r="D39" i="19"/>
  <c r="U39" i="19" s="1"/>
  <c r="E126" i="19"/>
  <c r="V126" i="19" s="1"/>
  <c r="E157" i="19"/>
  <c r="V157" i="19" s="1"/>
  <c r="X134" i="19"/>
  <c r="X99" i="19"/>
  <c r="D77" i="19"/>
  <c r="U77" i="19" s="1"/>
  <c r="X108" i="19"/>
  <c r="D112" i="19"/>
  <c r="U112" i="19" s="1"/>
  <c r="D166" i="19"/>
  <c r="U166" i="19" s="1"/>
  <c r="X256" i="19"/>
  <c r="E243" i="19"/>
  <c r="V243" i="19" s="1"/>
  <c r="E196" i="19"/>
  <c r="V196" i="19" s="1"/>
  <c r="X292" i="19"/>
  <c r="E208" i="19"/>
  <c r="V208" i="19" s="1"/>
  <c r="D117" i="19"/>
  <c r="U117" i="19" s="1"/>
  <c r="E213" i="19"/>
  <c r="V213" i="19" s="1"/>
  <c r="X62" i="19"/>
  <c r="D64" i="19"/>
  <c r="U64" i="19" s="1"/>
  <c r="D272" i="19"/>
  <c r="U272" i="19" s="1"/>
  <c r="X32" i="19"/>
  <c r="D69" i="19"/>
  <c r="U69" i="19" s="1"/>
  <c r="D136" i="19"/>
  <c r="U136" i="19" s="1"/>
  <c r="E141" i="19"/>
  <c r="V141" i="19" s="1"/>
  <c r="D275" i="19"/>
  <c r="U275" i="19" s="1"/>
  <c r="D104" i="19"/>
  <c r="U104" i="19" s="1"/>
  <c r="X257" i="19"/>
  <c r="X98" i="19"/>
  <c r="D159" i="19"/>
  <c r="U159" i="19" s="1"/>
  <c r="E104" i="19"/>
  <c r="V104" i="19" s="1"/>
  <c r="D62" i="19"/>
  <c r="U62" i="19" s="1"/>
  <c r="E69" i="19"/>
  <c r="V69" i="19" s="1"/>
  <c r="E112" i="19"/>
  <c r="V112" i="19" s="1"/>
  <c r="D6" i="19"/>
  <c r="U6" i="19" s="1"/>
  <c r="E88" i="19"/>
  <c r="V88" i="19" s="1"/>
  <c r="E76" i="19"/>
  <c r="V76" i="19" s="1"/>
  <c r="X227" i="19"/>
  <c r="X55" i="19"/>
  <c r="X156" i="19"/>
  <c r="E65" i="19"/>
  <c r="V65" i="19" s="1"/>
  <c r="D257" i="19"/>
  <c r="U257" i="19" s="1"/>
  <c r="X184" i="19"/>
  <c r="D180" i="19"/>
  <c r="U180" i="19" s="1"/>
  <c r="D36" i="19"/>
  <c r="U36" i="19" s="1"/>
  <c r="E23" i="19"/>
  <c r="V23" i="19" s="1"/>
  <c r="E250" i="19"/>
  <c r="V250" i="19" s="1"/>
  <c r="X116" i="19"/>
  <c r="E33" i="19"/>
  <c r="V33" i="19" s="1"/>
  <c r="X160" i="19"/>
  <c r="E146" i="19"/>
  <c r="V146" i="19" s="1"/>
  <c r="X31" i="19"/>
  <c r="D133" i="19"/>
  <c r="U133" i="19" s="1"/>
  <c r="E111" i="19"/>
  <c r="V111" i="19" s="1"/>
  <c r="E219" i="19"/>
  <c r="V219" i="19" s="1"/>
  <c r="E167" i="19"/>
  <c r="V167" i="19" s="1"/>
  <c r="D115" i="19"/>
  <c r="U115" i="19" s="1"/>
  <c r="D228" i="19"/>
  <c r="U228" i="19" s="1"/>
  <c r="X69" i="19"/>
  <c r="D101" i="19"/>
  <c r="U101" i="19" s="1"/>
  <c r="X7" i="19"/>
  <c r="E175" i="19"/>
  <c r="V175" i="19" s="1"/>
  <c r="X198" i="19"/>
  <c r="E283" i="19"/>
  <c r="V283" i="19" s="1"/>
  <c r="X233" i="19"/>
  <c r="E27" i="19"/>
  <c r="V27" i="19" s="1"/>
  <c r="E148" i="19"/>
  <c r="V148" i="19" s="1"/>
  <c r="X135" i="19"/>
  <c r="D253" i="19"/>
  <c r="U253" i="19" s="1"/>
  <c r="E248" i="19"/>
  <c r="V248" i="19" s="1"/>
  <c r="X263" i="19"/>
  <c r="D260" i="19"/>
  <c r="U260" i="19" s="1"/>
  <c r="X230" i="19"/>
  <c r="D129" i="19"/>
  <c r="U129" i="19" s="1"/>
  <c r="E254" i="19"/>
  <c r="V254" i="19" s="1"/>
  <c r="E281" i="19"/>
  <c r="V281" i="19" s="1"/>
  <c r="E19" i="19"/>
  <c r="V19" i="19" s="1"/>
  <c r="E131" i="19"/>
  <c r="V131" i="19" s="1"/>
  <c r="E95" i="19"/>
  <c r="V95" i="19" s="1"/>
  <c r="D232" i="19"/>
  <c r="U232" i="19" s="1"/>
  <c r="E54" i="19"/>
  <c r="V54" i="19" s="1"/>
  <c r="X131" i="19"/>
  <c r="X70" i="19"/>
  <c r="D177" i="19"/>
  <c r="U177" i="19" s="1"/>
  <c r="E241" i="19"/>
  <c r="V241" i="19" s="1"/>
  <c r="E215" i="19"/>
  <c r="V215" i="19" s="1"/>
  <c r="E216" i="19"/>
  <c r="V216" i="19" s="1"/>
  <c r="D278" i="19"/>
  <c r="U278" i="19" s="1"/>
  <c r="X106" i="19"/>
  <c r="E125" i="19"/>
  <c r="V125" i="19" s="1"/>
  <c r="E206" i="19"/>
  <c r="V206" i="19" s="1"/>
  <c r="E34" i="19"/>
  <c r="V34" i="19" s="1"/>
  <c r="X334" i="19"/>
  <c r="E252" i="19"/>
  <c r="V252" i="19" s="1"/>
  <c r="E223" i="19"/>
  <c r="V223" i="19" s="1"/>
  <c r="D73" i="19"/>
  <c r="U73" i="19" s="1"/>
  <c r="X315" i="19"/>
  <c r="D41" i="19"/>
  <c r="U41" i="19" s="1"/>
  <c r="D255" i="19"/>
  <c r="U255" i="19" s="1"/>
  <c r="D160" i="19"/>
  <c r="U160" i="19" s="1"/>
  <c r="D237" i="19"/>
  <c r="U237" i="19" s="1"/>
  <c r="X80" i="19"/>
  <c r="E147" i="19"/>
  <c r="V147" i="19" s="1"/>
  <c r="E78" i="19"/>
  <c r="V78" i="19" s="1"/>
  <c r="X25" i="19"/>
  <c r="E263" i="19"/>
  <c r="V263" i="19" s="1"/>
  <c r="D5" i="19"/>
  <c r="U5" i="19" s="1"/>
  <c r="D60" i="19"/>
  <c r="U60" i="19" s="1"/>
  <c r="X285" i="19"/>
  <c r="E98" i="19"/>
  <c r="V98" i="19" s="1"/>
  <c r="E217" i="19"/>
  <c r="V217" i="19" s="1"/>
  <c r="E28" i="19"/>
  <c r="V28" i="19" s="1"/>
  <c r="E284" i="19"/>
  <c r="V284" i="19" s="1"/>
  <c r="D214" i="19"/>
  <c r="U214" i="19" s="1"/>
  <c r="E275" i="19"/>
  <c r="V275" i="19" s="1"/>
  <c r="D230" i="19"/>
  <c r="U230" i="19" s="1"/>
  <c r="X231" i="19"/>
  <c r="D68" i="19"/>
  <c r="U68" i="19" s="1"/>
  <c r="X71" i="19"/>
  <c r="E124" i="19"/>
  <c r="V124" i="19" s="1"/>
  <c r="E97" i="19"/>
  <c r="V97" i="19" s="1"/>
  <c r="X294" i="19"/>
  <c r="X91" i="19"/>
  <c r="E232" i="19"/>
  <c r="V232" i="19" s="1"/>
  <c r="X63" i="19"/>
  <c r="D270" i="19"/>
  <c r="U270" i="19" s="1"/>
  <c r="X307" i="19"/>
  <c r="X286" i="19"/>
  <c r="X149" i="19"/>
  <c r="E110" i="19"/>
  <c r="V110" i="19" s="1"/>
  <c r="E71" i="19"/>
  <c r="V71" i="19" s="1"/>
  <c r="E233" i="19"/>
  <c r="V233" i="19" s="1"/>
  <c r="D221" i="19"/>
  <c r="U221" i="19" s="1"/>
  <c r="D125" i="19"/>
  <c r="U125" i="19" s="1"/>
  <c r="X249" i="19"/>
  <c r="D110" i="19"/>
  <c r="U110" i="19" s="1"/>
  <c r="D155" i="19"/>
  <c r="U155" i="19" s="1"/>
  <c r="X219" i="19"/>
  <c r="E227" i="19"/>
  <c r="V227" i="19" s="1"/>
  <c r="D49" i="19"/>
  <c r="U49" i="19" s="1"/>
  <c r="D15" i="19"/>
  <c r="U15" i="19" s="1"/>
  <c r="D119" i="19"/>
  <c r="U119" i="19" s="1"/>
  <c r="D179" i="19"/>
  <c r="U179" i="19" s="1"/>
  <c r="X84" i="19"/>
  <c r="X351" i="19"/>
  <c r="D286" i="19"/>
  <c r="U286" i="19" s="1"/>
  <c r="X209" i="19"/>
  <c r="X110" i="19"/>
  <c r="X333" i="19"/>
  <c r="D247" i="19"/>
  <c r="U247" i="19" s="1"/>
  <c r="X66" i="19"/>
  <c r="X178" i="19"/>
  <c r="X125" i="19"/>
  <c r="D95" i="19"/>
  <c r="U95" i="19" s="1"/>
  <c r="X182" i="19"/>
  <c r="X260" i="19"/>
  <c r="D245" i="19"/>
  <c r="U245" i="19" s="1"/>
  <c r="D127" i="19"/>
  <c r="U127" i="19" s="1"/>
  <c r="E230" i="19"/>
  <c r="V230" i="19" s="1"/>
  <c r="X330" i="19"/>
  <c r="E179" i="19"/>
  <c r="V179" i="19" s="1"/>
  <c r="X103" i="19"/>
  <c r="D280" i="19"/>
  <c r="U280" i="19" s="1"/>
  <c r="D38" i="19"/>
  <c r="U38" i="19" s="1"/>
  <c r="D25" i="19"/>
  <c r="U25" i="19" s="1"/>
  <c r="D266" i="19"/>
  <c r="U266" i="19" s="1"/>
  <c r="X299" i="19"/>
  <c r="D20" i="19"/>
  <c r="U20" i="19" s="1"/>
  <c r="E259" i="19"/>
  <c r="V259" i="19" s="1"/>
  <c r="D234" i="19"/>
  <c r="U234" i="19" s="1"/>
  <c r="D174" i="19"/>
  <c r="U174" i="19" s="1"/>
  <c r="X254" i="19"/>
  <c r="X86" i="19"/>
  <c r="E240" i="19"/>
  <c r="V240" i="19" s="1"/>
  <c r="X132" i="19"/>
  <c r="D89" i="19"/>
  <c r="U89" i="19" s="1"/>
  <c r="D46" i="19"/>
  <c r="U46" i="19" s="1"/>
  <c r="E20" i="19"/>
  <c r="V20" i="19" s="1"/>
  <c r="E242" i="19"/>
  <c r="V242" i="19" s="1"/>
  <c r="E8" i="19"/>
  <c r="V8" i="19" s="1"/>
  <c r="E40" i="19"/>
  <c r="V40" i="19" s="1"/>
  <c r="X202" i="19"/>
  <c r="D7" i="19"/>
  <c r="U7" i="19" s="1"/>
  <c r="D223" i="19"/>
  <c r="U223" i="19" s="1"/>
  <c r="X195" i="19"/>
  <c r="X258" i="19"/>
  <c r="E108" i="19"/>
  <c r="V108" i="19" s="1"/>
  <c r="D261" i="19"/>
  <c r="U261" i="19" s="1"/>
  <c r="D12" i="19"/>
  <c r="U12" i="19" s="1"/>
  <c r="E87" i="19"/>
  <c r="V87" i="19" s="1"/>
  <c r="E121" i="19"/>
  <c r="V121" i="19" s="1"/>
  <c r="D190" i="19"/>
  <c r="U190" i="19" s="1"/>
  <c r="E207" i="19"/>
  <c r="V207" i="19" s="1"/>
  <c r="D188" i="19"/>
  <c r="U188" i="19" s="1"/>
  <c r="E238" i="19"/>
  <c r="V238" i="19" s="1"/>
  <c r="E133" i="19"/>
  <c r="V133" i="19" s="1"/>
  <c r="D176" i="19"/>
  <c r="U176" i="19" s="1"/>
  <c r="X349" i="19"/>
  <c r="D164" i="19"/>
  <c r="U164" i="19" s="1"/>
  <c r="D70" i="19"/>
  <c r="U70" i="19" s="1"/>
  <c r="X194" i="19"/>
  <c r="D173" i="19"/>
  <c r="U173" i="19" s="1"/>
  <c r="X59" i="19"/>
  <c r="X172" i="19"/>
  <c r="D233" i="19"/>
  <c r="U233" i="19" s="1"/>
  <c r="D132" i="19"/>
  <c r="U132" i="19" s="1"/>
  <c r="E246" i="19"/>
  <c r="V246" i="19" s="1"/>
  <c r="X102" i="19"/>
  <c r="D191" i="19"/>
  <c r="U191" i="19" s="1"/>
  <c r="X74" i="19"/>
  <c r="X224" i="19"/>
  <c r="D67" i="19"/>
  <c r="U67" i="19" s="1"/>
  <c r="X290" i="19"/>
  <c r="E67" i="19"/>
  <c r="V67" i="19" s="1"/>
  <c r="E114" i="19"/>
  <c r="V114" i="19" s="1"/>
  <c r="E191" i="19"/>
  <c r="V191" i="19" s="1"/>
  <c r="E66" i="19"/>
  <c r="V66" i="19" s="1"/>
  <c r="D23" i="19"/>
  <c r="U23" i="19" s="1"/>
  <c r="D140" i="19"/>
  <c r="U140" i="19" s="1"/>
  <c r="E61" i="19"/>
  <c r="V61" i="19" s="1"/>
  <c r="D252" i="19"/>
  <c r="U252" i="19" s="1"/>
  <c r="X203" i="19"/>
  <c r="X246" i="19"/>
  <c r="D193" i="19"/>
  <c r="U193" i="19" s="1"/>
  <c r="E239" i="19"/>
  <c r="V239" i="19" s="1"/>
  <c r="E113" i="19"/>
  <c r="V113" i="19" s="1"/>
  <c r="X265" i="19"/>
  <c r="X187" i="19"/>
  <c r="D106" i="19"/>
  <c r="U106" i="19" s="1"/>
  <c r="X3" i="19"/>
  <c r="E138" i="19"/>
  <c r="V138" i="19" s="1"/>
  <c r="X65" i="19"/>
  <c r="X235" i="19"/>
  <c r="X274" i="19"/>
  <c r="E203" i="19"/>
  <c r="V203" i="19" s="1"/>
  <c r="D35" i="19"/>
  <c r="U35" i="19" s="1"/>
  <c r="X81" i="19"/>
  <c r="X46" i="19"/>
  <c r="D282" i="19"/>
  <c r="U282" i="19" s="1"/>
  <c r="X220" i="19"/>
  <c r="E156" i="19"/>
  <c r="V156" i="19" s="1"/>
  <c r="D246" i="19"/>
  <c r="U246" i="19" s="1"/>
  <c r="E190" i="19"/>
  <c r="V190" i="19" s="1"/>
  <c r="D83" i="19"/>
  <c r="U83" i="19" s="1"/>
  <c r="X123" i="19"/>
  <c r="D192" i="19"/>
  <c r="U192" i="19" s="1"/>
  <c r="X204" i="19"/>
  <c r="X92" i="19"/>
  <c r="E32" i="19"/>
  <c r="V32" i="19" s="1"/>
  <c r="D52" i="19"/>
  <c r="U52" i="19" s="1"/>
  <c r="D130" i="19"/>
  <c r="U130" i="19" s="1"/>
  <c r="E154" i="19"/>
  <c r="V154" i="19" s="1"/>
  <c r="D149" i="19"/>
  <c r="U149" i="19" s="1"/>
  <c r="D143" i="19"/>
  <c r="U143" i="19" s="1"/>
  <c r="X213" i="19"/>
  <c r="D128" i="19"/>
  <c r="U128" i="19" s="1"/>
  <c r="D82" i="19"/>
  <c r="U82" i="19" s="1"/>
  <c r="X350" i="19"/>
  <c r="X137" i="19"/>
  <c r="D90" i="19"/>
  <c r="U90" i="19" s="1"/>
  <c r="D163" i="19"/>
  <c r="U163" i="19" s="1"/>
  <c r="X142" i="19"/>
  <c r="D40" i="19"/>
  <c r="U40" i="19" s="1"/>
  <c r="D185" i="19"/>
  <c r="U185" i="19" s="1"/>
  <c r="E150" i="19"/>
  <c r="V150" i="19" s="1"/>
  <c r="E50" i="19"/>
  <c r="V50" i="19" s="1"/>
  <c r="D31" i="19"/>
  <c r="U31" i="19" s="1"/>
  <c r="D142" i="19"/>
  <c r="U142" i="19" s="1"/>
  <c r="X15" i="19"/>
  <c r="E13" i="19"/>
  <c r="V13" i="19" s="1"/>
  <c r="D256" i="19"/>
  <c r="U256" i="19" s="1"/>
  <c r="D226" i="19"/>
  <c r="U226" i="19" s="1"/>
  <c r="X162" i="19"/>
  <c r="D279" i="19"/>
  <c r="U279" i="19" s="1"/>
  <c r="E25" i="19"/>
  <c r="V25" i="19" s="1"/>
  <c r="D94" i="19"/>
  <c r="U94" i="19" s="1"/>
  <c r="X28" i="19"/>
  <c r="X226" i="19"/>
  <c r="E73" i="19"/>
  <c r="V73" i="19" s="1"/>
  <c r="X353" i="19"/>
  <c r="X48" i="19"/>
  <c r="X305" i="19"/>
  <c r="X11" i="19"/>
  <c r="X191" i="19"/>
  <c r="X10" i="19"/>
  <c r="E86" i="19"/>
  <c r="V86" i="19" s="1"/>
  <c r="D148" i="19"/>
  <c r="U148" i="19" s="1"/>
  <c r="E24" i="19"/>
  <c r="V24" i="19" s="1"/>
  <c r="X175" i="19"/>
  <c r="D45" i="19"/>
  <c r="U45" i="19" s="1"/>
  <c r="E10" i="19"/>
  <c r="V10" i="19" s="1"/>
  <c r="E116" i="19"/>
  <c r="V116" i="19" s="1"/>
  <c r="X271" i="19"/>
  <c r="E109" i="19"/>
  <c r="V109" i="19" s="1"/>
  <c r="X190" i="19"/>
  <c r="D213" i="19"/>
  <c r="U213" i="19" s="1"/>
  <c r="D30" i="19"/>
  <c r="U30" i="19" s="1"/>
  <c r="E282" i="19"/>
  <c r="V282" i="19" s="1"/>
  <c r="X154" i="19"/>
  <c r="D250" i="19"/>
  <c r="U250" i="19" s="1"/>
  <c r="D65" i="19"/>
  <c r="U65" i="19" s="1"/>
  <c r="E45" i="19"/>
  <c r="V45" i="19" s="1"/>
  <c r="E278" i="19"/>
  <c r="V278" i="19" s="1"/>
  <c r="D135" i="19"/>
  <c r="U135" i="19" s="1"/>
  <c r="X366" i="19"/>
  <c r="X97" i="19"/>
  <c r="X280" i="19"/>
  <c r="E53" i="19"/>
  <c r="V53" i="19" s="1"/>
  <c r="X21" i="19"/>
  <c r="X53" i="19"/>
  <c r="E264" i="19"/>
  <c r="V264" i="19" s="1"/>
  <c r="D16" i="19"/>
  <c r="U16" i="19" s="1"/>
  <c r="X118" i="19"/>
  <c r="X223" i="19"/>
  <c r="X117" i="19"/>
  <c r="D123" i="19"/>
  <c r="U123" i="19" s="1"/>
  <c r="E82" i="19"/>
  <c r="V82" i="19" s="1"/>
  <c r="X205" i="19"/>
  <c r="E255" i="19"/>
  <c r="V255" i="19" s="1"/>
  <c r="E160" i="19"/>
  <c r="V160" i="19" s="1"/>
  <c r="D146" i="19"/>
  <c r="U146" i="19" s="1"/>
  <c r="D258" i="19"/>
  <c r="U258" i="19" s="1"/>
  <c r="E7" i="19"/>
  <c r="V7" i="19" s="1"/>
  <c r="E145" i="19"/>
  <c r="V145" i="19" s="1"/>
  <c r="D153" i="19"/>
  <c r="U153" i="19" s="1"/>
  <c r="E107" i="19"/>
  <c r="V107" i="19" s="1"/>
  <c r="X42" i="19"/>
  <c r="X34" i="19"/>
  <c r="E38" i="19"/>
  <c r="V38" i="19" s="1"/>
  <c r="E269" i="19"/>
  <c r="V269" i="19" s="1"/>
  <c r="D264" i="19"/>
  <c r="U264" i="19" s="1"/>
  <c r="E201" i="19"/>
  <c r="V201" i="19" s="1"/>
  <c r="D8" i="19"/>
  <c r="U8" i="19" s="1"/>
  <c r="D71" i="19"/>
  <c r="U71" i="19" s="1"/>
  <c r="X281" i="19"/>
  <c r="D243" i="19"/>
  <c r="U243" i="19" s="1"/>
  <c r="X152" i="19"/>
  <c r="E194" i="19"/>
  <c r="V194" i="19" s="1"/>
  <c r="X78" i="19"/>
  <c r="E272" i="19"/>
  <c r="V272" i="19" s="1"/>
  <c r="D218" i="19"/>
  <c r="U218" i="19" s="1"/>
  <c r="X13" i="19"/>
  <c r="E18" i="19"/>
  <c r="V18" i="19" s="1"/>
  <c r="X244" i="19"/>
  <c r="D211" i="19"/>
  <c r="U211" i="19" s="1"/>
  <c r="E39" i="19"/>
  <c r="V39" i="19" s="1"/>
  <c r="X82" i="19"/>
  <c r="D10" i="19"/>
  <c r="U10" i="19" s="1"/>
  <c r="E118" i="19"/>
  <c r="V118" i="19" s="1"/>
  <c r="D43" i="19"/>
  <c r="U43" i="19" s="1"/>
  <c r="D147" i="19"/>
  <c r="U147" i="19" s="1"/>
  <c r="E266" i="19"/>
  <c r="V266" i="19" s="1"/>
  <c r="D11" i="19"/>
  <c r="U11" i="19" s="1"/>
  <c r="D78" i="19"/>
  <c r="U78" i="19" s="1"/>
  <c r="D19" i="19"/>
  <c r="U19" i="19" s="1"/>
  <c r="X228" i="19"/>
  <c r="D53" i="19"/>
  <c r="U53" i="19" s="1"/>
  <c r="X250" i="19"/>
  <c r="D197" i="19"/>
  <c r="U197" i="19" s="1"/>
  <c r="X8" i="19"/>
  <c r="X56" i="19"/>
  <c r="X93" i="19"/>
  <c r="X253" i="19"/>
  <c r="X39" i="19"/>
  <c r="D84" i="19"/>
  <c r="U84" i="19" s="1"/>
  <c r="E279" i="19"/>
  <c r="V279" i="19" s="1"/>
  <c r="X153" i="19"/>
  <c r="E83" i="19"/>
  <c r="V83" i="19" s="1"/>
  <c r="D114" i="19"/>
  <c r="U114" i="19" s="1"/>
  <c r="X215" i="19"/>
  <c r="X24" i="19"/>
  <c r="D57" i="19"/>
  <c r="U57" i="19" s="1"/>
  <c r="D219" i="19"/>
  <c r="U219" i="19" s="1"/>
  <c r="D165" i="19"/>
  <c r="U165" i="19" s="1"/>
  <c r="E152" i="19"/>
  <c r="V152" i="19" s="1"/>
  <c r="X57" i="19"/>
  <c r="X283" i="19"/>
  <c r="X171" i="19"/>
  <c r="X259" i="19"/>
  <c r="E222" i="19"/>
  <c r="V222" i="19" s="1"/>
  <c r="X140" i="19"/>
  <c r="X188" i="19"/>
  <c r="E106" i="19"/>
  <c r="V106" i="19" s="1"/>
  <c r="X297" i="19"/>
  <c r="X177" i="19"/>
  <c r="E100" i="19"/>
  <c r="V100" i="19" s="1"/>
  <c r="X192" i="19"/>
  <c r="E123" i="19"/>
  <c r="V123" i="19" s="1"/>
  <c r="X210" i="19"/>
  <c r="D172" i="19"/>
  <c r="U172" i="19" s="1"/>
  <c r="E128" i="19"/>
  <c r="V128" i="19" s="1"/>
  <c r="X229" i="19"/>
  <c r="X279" i="19"/>
  <c r="E221" i="19"/>
  <c r="V221" i="19" s="1"/>
  <c r="E184" i="19"/>
  <c r="V184" i="19" s="1"/>
  <c r="X49" i="19"/>
  <c r="D17" i="19"/>
  <c r="U17" i="19" s="1"/>
  <c r="E186" i="19"/>
  <c r="V186" i="19" s="1"/>
  <c r="X77" i="19"/>
  <c r="E224" i="19"/>
  <c r="V224" i="19" s="1"/>
  <c r="E271" i="19"/>
  <c r="V271" i="19" s="1"/>
  <c r="X289" i="19"/>
  <c r="D58" i="19"/>
  <c r="U58" i="19" s="1"/>
  <c r="X262" i="19"/>
  <c r="X79" i="19"/>
  <c r="D29" i="19"/>
  <c r="U29" i="19" s="1"/>
  <c r="D161" i="19"/>
  <c r="U161" i="19" s="1"/>
  <c r="X105" i="19"/>
  <c r="X199" i="19"/>
  <c r="X291" i="19"/>
  <c r="E161" i="19"/>
  <c r="V161" i="19" s="1"/>
  <c r="X248" i="19"/>
  <c r="X20" i="19"/>
  <c r="E96" i="19"/>
  <c r="V96" i="19" s="1"/>
  <c r="D186" i="19"/>
  <c r="U186" i="19" s="1"/>
  <c r="D269" i="19"/>
  <c r="U269" i="19" s="1"/>
  <c r="E158" i="19"/>
  <c r="V158" i="19" s="1"/>
  <c r="X234" i="19"/>
  <c r="D181" i="19"/>
  <c r="U181" i="19" s="1"/>
  <c r="E166" i="19"/>
  <c r="V166" i="19" s="1"/>
  <c r="E212" i="19"/>
  <c r="V212" i="19" s="1"/>
  <c r="E165" i="19"/>
  <c r="V165" i="19" s="1"/>
  <c r="X200" i="19"/>
  <c r="D170" i="19"/>
  <c r="U170" i="19" s="1"/>
  <c r="E84" i="19"/>
  <c r="V84" i="19" s="1"/>
  <c r="X61" i="19"/>
  <c r="X95" i="19"/>
  <c r="E9" i="19"/>
  <c r="V9" i="19" s="1"/>
  <c r="E5" i="19"/>
  <c r="V5" i="19" s="1"/>
  <c r="X100" i="19"/>
  <c r="E192" i="19"/>
  <c r="V192" i="19" s="1"/>
  <c r="D284" i="19"/>
  <c r="U284" i="19" s="1"/>
  <c r="D167" i="19"/>
  <c r="U167" i="19" s="1"/>
  <c r="D189" i="19"/>
  <c r="U189" i="19" s="1"/>
  <c r="D13" i="19"/>
  <c r="U13" i="19" s="1"/>
  <c r="X146" i="19"/>
  <c r="E99" i="19"/>
  <c r="V99" i="19" s="1"/>
  <c r="X217" i="19"/>
  <c r="X169" i="19"/>
  <c r="D212" i="19"/>
  <c r="U212" i="19" s="1"/>
  <c r="D74" i="19"/>
  <c r="U74" i="19" s="1"/>
  <c r="X17" i="19"/>
  <c r="D274" i="19"/>
  <c r="U274" i="19" s="1"/>
  <c r="D205" i="19"/>
  <c r="U205" i="19" s="1"/>
  <c r="D231" i="19"/>
  <c r="U231" i="19" s="1"/>
  <c r="E228" i="19"/>
  <c r="V228" i="19" s="1"/>
  <c r="X38" i="19"/>
  <c r="X41" i="19"/>
  <c r="D242" i="19"/>
  <c r="U242" i="19" s="1"/>
  <c r="D145" i="19"/>
  <c r="U145" i="19" s="1"/>
  <c r="X264" i="19"/>
  <c r="E249" i="19"/>
  <c r="V249" i="19" s="1"/>
  <c r="D276" i="19"/>
  <c r="U276" i="19" s="1"/>
  <c r="X27" i="19"/>
  <c r="D121" i="19"/>
  <c r="U121" i="19" s="1"/>
  <c r="W121" i="19" s="1"/>
  <c r="E226" i="19"/>
  <c r="V226" i="19" s="1"/>
  <c r="X87" i="19"/>
  <c r="D175" i="19"/>
  <c r="U175" i="19" s="1"/>
  <c r="X113" i="19"/>
  <c r="E60" i="19"/>
  <c r="V60" i="19" s="1"/>
  <c r="D80" i="19"/>
  <c r="U80" i="19" s="1"/>
  <c r="D91" i="19"/>
  <c r="U91" i="19" s="1"/>
  <c r="D217" i="19"/>
  <c r="U217" i="19" s="1"/>
  <c r="E155" i="19"/>
  <c r="V155" i="19" s="1"/>
  <c r="X211" i="19"/>
  <c r="E280" i="19"/>
  <c r="V280" i="19" s="1"/>
  <c r="D215" i="19"/>
  <c r="U215" i="19" s="1"/>
  <c r="E260" i="19"/>
  <c r="V260" i="19" s="1"/>
  <c r="X309" i="19"/>
  <c r="E235" i="19"/>
  <c r="V235" i="19" s="1"/>
  <c r="X143" i="19"/>
  <c r="E188" i="19"/>
  <c r="V188" i="19" s="1"/>
  <c r="X269" i="19"/>
  <c r="X37" i="19"/>
  <c r="E103" i="19"/>
  <c r="V103" i="19" s="1"/>
  <c r="E102" i="19"/>
  <c r="V102" i="19" s="1"/>
  <c r="X58" i="19"/>
  <c r="X352" i="19"/>
  <c r="X251" i="19"/>
  <c r="D236" i="19"/>
  <c r="U236" i="19" s="1"/>
  <c r="X218" i="19"/>
  <c r="X43" i="19"/>
  <c r="D208" i="19"/>
  <c r="U208" i="19" s="1"/>
  <c r="X236" i="19"/>
  <c r="X109" i="19"/>
  <c r="D9" i="19"/>
  <c r="U9" i="19" s="1"/>
  <c r="E274" i="19"/>
  <c r="V274" i="19" s="1"/>
  <c r="X293" i="19"/>
  <c r="E244" i="19"/>
  <c r="V244" i="19" s="1"/>
  <c r="D183" i="19"/>
  <c r="U183" i="19" s="1"/>
  <c r="X9" i="19"/>
  <c r="X35" i="19"/>
  <c r="E210" i="19"/>
  <c r="V210" i="19" s="1"/>
  <c r="X18" i="19"/>
  <c r="E41" i="19"/>
  <c r="V41" i="19" s="1"/>
  <c r="E49" i="19"/>
  <c r="V49" i="19" s="1"/>
  <c r="D54" i="19"/>
  <c r="U54" i="19" s="1"/>
  <c r="D113" i="19"/>
  <c r="U113" i="19" s="1"/>
  <c r="X240" i="19"/>
  <c r="X302" i="19"/>
  <c r="E37" i="19"/>
  <c r="V37" i="19" s="1"/>
  <c r="X136" i="19"/>
  <c r="D98" i="19"/>
  <c r="U98" i="19" s="1"/>
  <c r="X139" i="19"/>
  <c r="X157" i="19"/>
  <c r="X284" i="19"/>
  <c r="D79" i="19"/>
  <c r="U79" i="19" s="1"/>
  <c r="W79" i="19" s="1"/>
  <c r="X129" i="19"/>
  <c r="D63" i="19"/>
  <c r="U63" i="19" s="1"/>
  <c r="E4" i="19"/>
  <c r="V4" i="19" s="1"/>
  <c r="X127" i="19"/>
  <c r="D240" i="19"/>
  <c r="U240" i="19" s="1"/>
  <c r="X332" i="19"/>
  <c r="E220" i="19"/>
  <c r="V220" i="19" s="1"/>
  <c r="X89" i="19"/>
  <c r="E140" i="19"/>
  <c r="V140" i="19" s="1"/>
  <c r="X30" i="19"/>
  <c r="D241" i="19"/>
  <c r="U241" i="19" s="1"/>
  <c r="X296" i="19"/>
  <c r="D139" i="19"/>
  <c r="U139" i="19" s="1"/>
  <c r="D273" i="19"/>
  <c r="U273" i="19" s="1"/>
  <c r="E51" i="19"/>
  <c r="V51" i="19" s="1"/>
  <c r="D85" i="19"/>
  <c r="U85" i="19" s="1"/>
  <c r="E234" i="19"/>
  <c r="V234" i="19" s="1"/>
  <c r="D96" i="19"/>
  <c r="U96" i="19" s="1"/>
  <c r="D168" i="19"/>
  <c r="U168" i="19" s="1"/>
  <c r="E261" i="19"/>
  <c r="V261" i="19" s="1"/>
  <c r="X168" i="19"/>
  <c r="X138" i="19"/>
  <c r="X324" i="19"/>
  <c r="D244" i="19"/>
  <c r="U244" i="19" s="1"/>
  <c r="E267" i="19"/>
  <c r="V267" i="19" s="1"/>
  <c r="E253" i="19"/>
  <c r="V253" i="19" s="1"/>
  <c r="E172" i="19"/>
  <c r="V172" i="19" s="1"/>
  <c r="E64" i="19"/>
  <c r="V64" i="19" s="1"/>
  <c r="X207" i="19"/>
  <c r="D92" i="19"/>
  <c r="U92" i="19" s="1"/>
  <c r="D220" i="19"/>
  <c r="U220" i="19" s="1"/>
  <c r="E162" i="19"/>
  <c r="V162" i="19" s="1"/>
  <c r="X40" i="19"/>
  <c r="D108" i="19"/>
  <c r="U108" i="19" s="1"/>
  <c r="D225" i="19"/>
  <c r="U225" i="19" s="1"/>
  <c r="X252" i="19"/>
  <c r="X166" i="19"/>
  <c r="E52" i="19"/>
  <c r="V52" i="19" s="1"/>
  <c r="D203" i="19"/>
  <c r="U203" i="19" s="1"/>
  <c r="X165" i="19"/>
  <c r="E127" i="19"/>
  <c r="V127" i="19" s="1"/>
  <c r="E153" i="19"/>
  <c r="V153" i="19" s="1"/>
  <c r="X159" i="19"/>
  <c r="X323" i="19"/>
  <c r="X268" i="19"/>
  <c r="E231" i="19"/>
  <c r="V231" i="19" s="1"/>
  <c r="X64" i="19"/>
  <c r="X126" i="19"/>
  <c r="E174" i="19"/>
  <c r="V174" i="19" s="1"/>
  <c r="E92" i="19"/>
  <c r="V92" i="19" s="1"/>
  <c r="D87" i="19"/>
  <c r="U87" i="19" s="1"/>
  <c r="E6" i="19"/>
  <c r="V6" i="19" s="1"/>
  <c r="D154" i="19"/>
  <c r="U154" i="19" s="1"/>
  <c r="E270" i="19"/>
  <c r="V270" i="19" s="1"/>
  <c r="D47" i="19"/>
  <c r="U47" i="19" s="1"/>
  <c r="E132" i="19"/>
  <c r="V132" i="19" s="1"/>
  <c r="X245" i="19"/>
  <c r="E218" i="19"/>
  <c r="V218" i="19" s="1"/>
  <c r="E57" i="19"/>
  <c r="V57" i="19" s="1"/>
  <c r="D283" i="19"/>
  <c r="U283" i="19" s="1"/>
  <c r="D86" i="19"/>
  <c r="U86" i="19" s="1"/>
  <c r="D209" i="19"/>
  <c r="U209" i="19" s="1"/>
  <c r="E11" i="19"/>
  <c r="V11" i="19" s="1"/>
  <c r="X54" i="19"/>
  <c r="E89" i="19"/>
  <c r="V89" i="19" s="1"/>
  <c r="E75" i="19"/>
  <c r="V75" i="19" s="1"/>
  <c r="X261" i="19"/>
  <c r="E29" i="19"/>
  <c r="V29" i="19" s="1"/>
  <c r="X278" i="19"/>
  <c r="D24" i="19"/>
  <c r="U24" i="19" s="1"/>
  <c r="X107" i="19"/>
  <c r="X225" i="19"/>
  <c r="X255" i="19"/>
  <c r="X121" i="19"/>
  <c r="D216" i="19"/>
  <c r="U216" i="19" s="1"/>
  <c r="E204" i="19"/>
  <c r="V204" i="19" s="1"/>
  <c r="D262" i="19"/>
  <c r="U262" i="19" s="1"/>
  <c r="X270" i="19"/>
  <c r="E3" i="19"/>
  <c r="V3" i="19" s="1"/>
  <c r="X122" i="19"/>
  <c r="E151" i="19"/>
  <c r="V151" i="19" s="1"/>
  <c r="E163" i="19"/>
  <c r="V163" i="19" s="1"/>
  <c r="E30" i="19"/>
  <c r="V30" i="19" s="1"/>
  <c r="E85" i="19"/>
  <c r="V85" i="19" s="1"/>
  <c r="X183" i="19"/>
  <c r="E159" i="19"/>
  <c r="V159" i="19" s="1"/>
  <c r="E43" i="19"/>
  <c r="V43" i="19" s="1"/>
  <c r="X361" i="19"/>
  <c r="E115" i="19"/>
  <c r="V115" i="19" s="1"/>
  <c r="D263" i="19"/>
  <c r="U263" i="19" s="1"/>
  <c r="X208" i="19"/>
  <c r="X96" i="19"/>
  <c r="X148" i="19"/>
  <c r="E35" i="19"/>
  <c r="V35" i="19" s="1"/>
  <c r="X29" i="19"/>
  <c r="D187" i="19"/>
  <c r="U187" i="19" s="1"/>
  <c r="X14" i="19"/>
  <c r="D32" i="19"/>
  <c r="U32" i="19" s="1"/>
  <c r="E199" i="19"/>
  <c r="V199" i="19" s="1"/>
  <c r="E229" i="19"/>
  <c r="V229" i="19" s="1"/>
  <c r="D4" i="19"/>
  <c r="U4" i="19" s="1"/>
  <c r="X144" i="19"/>
  <c r="D81" i="19"/>
  <c r="U81" i="19" s="1"/>
  <c r="E181" i="19"/>
  <c r="V181" i="19" s="1"/>
  <c r="D97" i="19"/>
  <c r="U97" i="19" s="1"/>
  <c r="E143" i="19"/>
  <c r="V143" i="19" s="1"/>
  <c r="X212" i="19"/>
  <c r="X325" i="19"/>
  <c r="X316" i="19"/>
  <c r="X357" i="19"/>
  <c r="D271" i="19"/>
  <c r="U271" i="19" s="1"/>
  <c r="E101" i="19"/>
  <c r="V101" i="19" s="1"/>
  <c r="E225" i="19"/>
  <c r="V225" i="19" s="1"/>
  <c r="X276" i="19"/>
  <c r="D182" i="19"/>
  <c r="U182" i="19" s="1"/>
  <c r="E15" i="19"/>
  <c r="V15" i="19" s="1"/>
  <c r="D144" i="19"/>
  <c r="U144" i="19" s="1"/>
  <c r="X90" i="19"/>
  <c r="D34" i="19"/>
  <c r="U34" i="19" s="1"/>
  <c r="X141" i="19"/>
  <c r="D131" i="19"/>
  <c r="U131" i="19" s="1"/>
  <c r="X232" i="19"/>
  <c r="X272" i="19"/>
  <c r="D14" i="19"/>
  <c r="U14" i="19" s="1"/>
  <c r="E91" i="19"/>
  <c r="V91" i="19" s="1"/>
  <c r="D99" i="19"/>
  <c r="U99" i="19" s="1"/>
  <c r="E93" i="19"/>
  <c r="V93" i="19" s="1"/>
  <c r="X196" i="19"/>
  <c r="X214" i="19"/>
  <c r="E137" i="19"/>
  <c r="V137" i="19" s="1"/>
  <c r="X67" i="19"/>
  <c r="E257" i="19"/>
  <c r="V257" i="19" s="1"/>
  <c r="X174" i="19"/>
  <c r="X75" i="19"/>
  <c r="X308" i="19"/>
  <c r="X321" i="19"/>
  <c r="X94" i="19"/>
  <c r="X364" i="19"/>
  <c r="D150" i="19"/>
  <c r="U150" i="19" s="1"/>
  <c r="D184" i="19"/>
  <c r="U184" i="19" s="1"/>
  <c r="E187" i="19"/>
  <c r="V187" i="19" s="1"/>
  <c r="D229" i="19"/>
  <c r="U229" i="19" s="1"/>
  <c r="X112" i="19"/>
  <c r="D178" i="19"/>
  <c r="U178" i="19" s="1"/>
  <c r="X277" i="19"/>
  <c r="X88" i="19"/>
  <c r="X6" i="19"/>
  <c r="D171" i="19"/>
  <c r="U171" i="19" s="1"/>
  <c r="E171" i="19"/>
  <c r="V171" i="19" s="1"/>
  <c r="E214" i="19"/>
  <c r="V214" i="19" s="1"/>
  <c r="E236" i="19"/>
  <c r="V236" i="19" s="1"/>
  <c r="D249" i="19"/>
  <c r="U249" i="19" s="1"/>
  <c r="E55" i="19"/>
  <c r="V55" i="19" s="1"/>
  <c r="E117" i="19"/>
  <c r="V117" i="19" s="1"/>
  <c r="D195" i="19"/>
  <c r="U195" i="19" s="1"/>
  <c r="X104" i="19"/>
  <c r="D259" i="19"/>
  <c r="U259" i="19" s="1"/>
  <c r="X16" i="19"/>
  <c r="D100" i="19"/>
  <c r="U100" i="19" s="1"/>
  <c r="X312" i="19"/>
  <c r="X45" i="19"/>
  <c r="D196" i="19"/>
  <c r="U196" i="19" s="1"/>
  <c r="X359" i="19"/>
  <c r="X365" i="19"/>
  <c r="X326" i="19"/>
  <c r="X363" i="19"/>
  <c r="X356" i="19"/>
  <c r="X186" i="19"/>
  <c r="E205" i="19"/>
  <c r="V205" i="19" s="1"/>
  <c r="D55" i="19"/>
  <c r="U55" i="19" s="1"/>
  <c r="E149" i="19"/>
  <c r="V149" i="19" s="1"/>
  <c r="X114" i="19"/>
  <c r="D27" i="19"/>
  <c r="U27" i="19" s="1"/>
  <c r="E251" i="19"/>
  <c r="V251" i="19" s="1"/>
  <c r="D198" i="19"/>
  <c r="U198" i="19" s="1"/>
  <c r="X111" i="19"/>
  <c r="D224" i="19"/>
  <c r="U224" i="19" s="1"/>
  <c r="X44" i="19"/>
  <c r="X189" i="19"/>
  <c r="D235" i="19"/>
  <c r="U235" i="19" s="1"/>
  <c r="E168" i="19"/>
  <c r="V168" i="19" s="1"/>
  <c r="E72" i="19"/>
  <c r="V72" i="19" s="1"/>
  <c r="D18" i="19"/>
  <c r="U18" i="19" s="1"/>
  <c r="X163" i="19"/>
  <c r="D28" i="19"/>
  <c r="U28" i="19" s="1"/>
  <c r="E287" i="19"/>
  <c r="V287" i="19" s="1"/>
  <c r="X201" i="19"/>
  <c r="E209" i="19"/>
  <c r="V209" i="19" s="1"/>
  <c r="D124" i="19"/>
  <c r="U124" i="19" s="1"/>
  <c r="W124" i="19" s="1"/>
  <c r="E193" i="19"/>
  <c r="V193" i="19" s="1"/>
  <c r="X216" i="19"/>
  <c r="X355" i="19"/>
  <c r="E286" i="19"/>
  <c r="V286" i="19" s="1"/>
  <c r="X311" i="19"/>
  <c r="X327" i="19"/>
  <c r="X185" i="19"/>
  <c r="E178" i="19"/>
  <c r="V178" i="19" s="1"/>
  <c r="D254" i="19"/>
  <c r="U254" i="19" s="1"/>
  <c r="E68" i="19"/>
  <c r="V68" i="19" s="1"/>
  <c r="X147" i="19"/>
  <c r="D37" i="19"/>
  <c r="U37" i="19" s="1"/>
  <c r="D107" i="19"/>
  <c r="U107" i="19" s="1"/>
  <c r="X238" i="19"/>
  <c r="E47" i="19"/>
  <c r="V47" i="19" s="1"/>
  <c r="X50" i="19"/>
  <c r="X301" i="19"/>
  <c r="E197" i="19"/>
  <c r="V197" i="19" s="1"/>
  <c r="E42" i="19"/>
  <c r="V42" i="19" s="1"/>
  <c r="E74" i="19"/>
  <c r="V74" i="19" s="1"/>
  <c r="X101" i="19"/>
  <c r="E245" i="19"/>
  <c r="V245" i="19" s="1"/>
  <c r="E81" i="19"/>
  <c r="V81" i="19" s="1"/>
  <c r="E202" i="19"/>
  <c r="V202" i="19" s="1"/>
  <c r="D152" i="19"/>
  <c r="U152" i="19" s="1"/>
  <c r="E14" i="19"/>
  <c r="V14" i="19" s="1"/>
  <c r="D227" i="19"/>
  <c r="U227" i="19" s="1"/>
  <c r="D126" i="19"/>
  <c r="U126" i="19" s="1"/>
  <c r="W126" i="19" s="1"/>
  <c r="X85" i="19"/>
  <c r="X348" i="19"/>
  <c r="X322" i="19"/>
  <c r="X120" i="19"/>
  <c r="X319" i="19"/>
  <c r="X221" i="19"/>
  <c r="X266" i="19"/>
  <c r="X68" i="19"/>
  <c r="D42" i="19"/>
  <c r="U42" i="19" s="1"/>
  <c r="X287" i="19"/>
  <c r="D120" i="19"/>
  <c r="U120" i="19" s="1"/>
  <c r="D141" i="19"/>
  <c r="U141" i="19" s="1"/>
  <c r="D162" i="19"/>
  <c r="U162" i="19" s="1"/>
  <c r="E265" i="19"/>
  <c r="V265" i="19" s="1"/>
  <c r="D202" i="19"/>
  <c r="U202" i="19" s="1"/>
  <c r="E262" i="19"/>
  <c r="V262" i="19" s="1"/>
  <c r="D207" i="19"/>
  <c r="U207" i="19" s="1"/>
  <c r="E180" i="19"/>
  <c r="V180" i="19" s="1"/>
  <c r="X298" i="19"/>
  <c r="D50" i="19"/>
  <c r="U50" i="19" s="1"/>
  <c r="D51" i="19"/>
  <c r="U51" i="19" s="1"/>
  <c r="X317" i="19"/>
  <c r="D44" i="19"/>
  <c r="U44" i="19" s="1"/>
  <c r="X288" i="19"/>
  <c r="E36" i="19"/>
  <c r="V36" i="19" s="1"/>
  <c r="X151" i="19"/>
  <c r="D61" i="19"/>
  <c r="U61" i="19" s="1"/>
  <c r="X282" i="19"/>
  <c r="D109" i="19"/>
  <c r="U109" i="19" s="1"/>
  <c r="X83" i="19"/>
  <c r="X273" i="19"/>
  <c r="X76" i="19"/>
  <c r="X354" i="19"/>
  <c r="D88" i="19"/>
  <c r="U88" i="19" s="1"/>
  <c r="X370" i="19"/>
  <c r="X328" i="19"/>
  <c r="X368" i="19"/>
  <c r="D116" i="19"/>
  <c r="U116" i="19" s="1"/>
  <c r="D157" i="19"/>
  <c r="U157" i="19" s="1"/>
  <c r="X133" i="19"/>
  <c r="E17" i="19"/>
  <c r="V17" i="19" s="1"/>
  <c r="E211" i="19"/>
  <c r="V211" i="19" s="1"/>
  <c r="D75" i="19"/>
  <c r="U75" i="19" s="1"/>
  <c r="E169" i="19"/>
  <c r="V169" i="19" s="1"/>
  <c r="X115" i="19"/>
  <c r="E268" i="19"/>
  <c r="V268" i="19" s="1"/>
  <c r="X36" i="19"/>
  <c r="D222" i="19"/>
  <c r="U222" i="19" s="1"/>
  <c r="E130" i="19"/>
  <c r="V130" i="19" s="1"/>
  <c r="X19" i="19"/>
  <c r="D102" i="19"/>
  <c r="U102" i="19" s="1"/>
  <c r="D122" i="19"/>
  <c r="U122" i="19" s="1"/>
  <c r="D265" i="19"/>
  <c r="U265" i="19" s="1"/>
  <c r="E31" i="19"/>
  <c r="V31" i="19" s="1"/>
  <c r="E44" i="19"/>
  <c r="V44" i="19" s="1"/>
  <c r="E144" i="19"/>
  <c r="V144" i="19" s="1"/>
  <c r="D267" i="19"/>
  <c r="U267" i="19" s="1"/>
  <c r="X295" i="19"/>
  <c r="E173" i="19"/>
  <c r="V173" i="19" s="1"/>
  <c r="E170" i="19"/>
  <c r="V170" i="19" s="1"/>
  <c r="X369" i="19"/>
  <c r="X329" i="19"/>
  <c r="X197" i="19"/>
  <c r="X367" i="19"/>
  <c r="X320" i="19"/>
  <c r="X303" i="19"/>
  <c r="X180" i="19"/>
  <c r="D158" i="19"/>
  <c r="U158" i="19" s="1"/>
  <c r="E198" i="19"/>
  <c r="V198" i="19" s="1"/>
  <c r="X314" i="19"/>
  <c r="X318" i="19"/>
  <c r="X12" i="19"/>
  <c r="E105" i="19"/>
  <c r="V105" i="19" s="1"/>
  <c r="D103" i="19"/>
  <c r="U103" i="19" s="1"/>
  <c r="E256" i="19"/>
  <c r="V256" i="19" s="1"/>
  <c r="D287" i="19"/>
  <c r="U287" i="19" s="1"/>
  <c r="X5" i="19"/>
  <c r="X158" i="19"/>
  <c r="X73" i="19"/>
  <c r="X310" i="19"/>
  <c r="D93" i="19"/>
  <c r="U93" i="19" s="1"/>
  <c r="D251" i="19"/>
  <c r="U251" i="19" s="1"/>
  <c r="E285" i="19"/>
  <c r="V285" i="19" s="1"/>
  <c r="D137" i="19"/>
  <c r="U137" i="19" s="1"/>
  <c r="D3" i="19"/>
  <c r="U3" i="19" s="1"/>
  <c r="X33" i="19"/>
  <c r="E56" i="19"/>
  <c r="V56" i="19" s="1"/>
  <c r="D201" i="19"/>
  <c r="U201" i="19" s="1"/>
  <c r="D238" i="19"/>
  <c r="U238" i="19" s="1"/>
  <c r="X360" i="19"/>
  <c r="X176" i="19"/>
  <c r="X358" i="19"/>
  <c r="X331" i="19"/>
  <c r="X313" i="19"/>
  <c r="X304" i="19"/>
  <c r="E185" i="19"/>
  <c r="V185" i="19" s="1"/>
  <c r="X26" i="19"/>
  <c r="X306" i="19"/>
  <c r="E247" i="19"/>
  <c r="V247" i="19" s="1"/>
  <c r="E136" i="19"/>
  <c r="V136" i="19" s="1"/>
  <c r="X145" i="19"/>
  <c r="X243" i="19"/>
  <c r="X173" i="19"/>
  <c r="X47" i="19"/>
  <c r="E189" i="19"/>
  <c r="V189" i="19" s="1"/>
  <c r="E46" i="19"/>
  <c r="V46" i="19" s="1"/>
  <c r="E142" i="19"/>
  <c r="V142" i="19" s="1"/>
  <c r="D22" i="19"/>
  <c r="U22" i="19" s="1"/>
  <c r="D134" i="19"/>
  <c r="U134" i="19" s="1"/>
  <c r="X4" i="19"/>
  <c r="D156" i="19"/>
  <c r="U156" i="19" s="1"/>
  <c r="E12" i="19"/>
  <c r="V12" i="19" s="1"/>
  <c r="D33" i="19"/>
  <c r="U33" i="19" s="1"/>
  <c r="D169" i="19"/>
  <c r="U169" i="19" s="1"/>
  <c r="X150" i="19"/>
  <c r="X193" i="19"/>
  <c r="X275" i="19"/>
  <c r="X124" i="19"/>
  <c r="X241" i="19"/>
  <c r="X23" i="19"/>
  <c r="X119" i="19"/>
  <c r="X179" i="19"/>
  <c r="W54" i="19" l="1"/>
  <c r="W58" i="19"/>
  <c r="W129" i="19"/>
  <c r="W97" i="19"/>
  <c r="W80" i="19"/>
  <c r="W141" i="19"/>
  <c r="W195" i="19"/>
  <c r="W63" i="19"/>
  <c r="W220" i="19"/>
  <c r="W204" i="19"/>
  <c r="W157" i="19"/>
  <c r="W134" i="19"/>
  <c r="W122" i="19"/>
  <c r="W28" i="19"/>
  <c r="W208" i="19"/>
  <c r="W183" i="19"/>
  <c r="W78" i="19"/>
  <c r="W167" i="19"/>
  <c r="W283" i="19"/>
  <c r="W12" i="19"/>
  <c r="W276" i="19"/>
  <c r="W118" i="19"/>
  <c r="W16" i="19"/>
  <c r="W65" i="19"/>
  <c r="W156" i="19"/>
  <c r="W120" i="19"/>
  <c r="W98" i="19"/>
  <c r="W196" i="19"/>
  <c r="W131" i="19"/>
  <c r="W215" i="19"/>
  <c r="W175" i="19"/>
  <c r="W23" i="19"/>
  <c r="W102" i="19"/>
  <c r="W61" i="19"/>
  <c r="W148" i="19"/>
  <c r="W88" i="19"/>
  <c r="W33" i="19"/>
  <c r="W238" i="19"/>
  <c r="W267" i="19"/>
  <c r="W207" i="19"/>
  <c r="W176" i="19"/>
  <c r="W116" i="19"/>
  <c r="W34" i="19"/>
  <c r="W254" i="19"/>
  <c r="W22" i="19"/>
  <c r="W259" i="19"/>
  <c r="W154" i="19"/>
  <c r="W284" i="19"/>
  <c r="W70" i="19"/>
  <c r="W90" i="19"/>
  <c r="W18" i="19"/>
  <c r="W258" i="19"/>
  <c r="W273" i="19"/>
  <c r="W150" i="19"/>
  <c r="W271" i="19"/>
  <c r="W27" i="19"/>
  <c r="W263" i="19"/>
  <c r="W286" i="19"/>
  <c r="W94" i="19"/>
  <c r="W189" i="19"/>
  <c r="W252" i="19"/>
  <c r="W144" i="19"/>
  <c r="W243" i="19"/>
  <c r="W241" i="19"/>
  <c r="W240" i="19"/>
  <c r="W96" i="19"/>
  <c r="W203" i="19"/>
  <c r="W242" i="19"/>
  <c r="W146" i="19"/>
  <c r="W184" i="19"/>
  <c r="W108" i="19"/>
  <c r="W75" i="19"/>
  <c r="W114" i="19"/>
  <c r="W164" i="19"/>
  <c r="W8" i="19"/>
  <c r="W19" i="19"/>
  <c r="W50" i="19"/>
  <c r="W227" i="19"/>
  <c r="W100" i="19"/>
  <c r="W235" i="19"/>
  <c r="W71" i="19"/>
  <c r="W86" i="19"/>
  <c r="W212" i="19"/>
  <c r="W95" i="19"/>
  <c r="W216" i="19"/>
  <c r="W217" i="19"/>
  <c r="W87" i="19"/>
  <c r="W147" i="19"/>
  <c r="W219" i="19"/>
  <c r="W233" i="19"/>
  <c r="W13" i="19"/>
  <c r="W250" i="19"/>
  <c r="W109" i="19"/>
  <c r="W107" i="19"/>
  <c r="W226" i="19"/>
  <c r="W224" i="19"/>
  <c r="W24" i="19"/>
  <c r="W249" i="19"/>
  <c r="W244" i="19"/>
  <c r="W113" i="19"/>
  <c r="W4" i="19"/>
  <c r="W269" i="19"/>
  <c r="W83" i="19"/>
  <c r="W205" i="19"/>
  <c r="W213" i="19"/>
  <c r="W32" i="19"/>
  <c r="W119" i="19"/>
  <c r="W10" i="19"/>
  <c r="W51" i="19"/>
  <c r="W37" i="19"/>
  <c r="W161" i="19"/>
  <c r="W99" i="19"/>
  <c r="W93" i="19"/>
  <c r="W178" i="19"/>
  <c r="W186" i="19"/>
  <c r="W190" i="19"/>
  <c r="W223" i="19"/>
  <c r="W165" i="19"/>
  <c r="W125" i="19"/>
  <c r="W202" i="19"/>
  <c r="W55" i="19"/>
  <c r="W237" i="19"/>
  <c r="W200" i="19"/>
  <c r="W137" i="19"/>
  <c r="W265" i="19"/>
  <c r="W104" i="19"/>
  <c r="W103" i="19"/>
  <c r="W201" i="19"/>
  <c r="W9" i="19"/>
  <c r="W40" i="19"/>
  <c r="W282" i="19"/>
  <c r="W20" i="19"/>
  <c r="W110" i="19"/>
  <c r="W232" i="19"/>
  <c r="W62" i="19"/>
  <c r="W77" i="19"/>
  <c r="W222" i="19"/>
  <c r="W53" i="19"/>
  <c r="W82" i="19"/>
  <c r="W169" i="19"/>
  <c r="W287" i="19"/>
  <c r="W25" i="19"/>
  <c r="W177" i="19"/>
  <c r="W162" i="19"/>
  <c r="W251" i="19"/>
  <c r="W198" i="19"/>
  <c r="W229" i="19"/>
  <c r="W236" i="19"/>
  <c r="W170" i="19"/>
  <c r="W11" i="19"/>
  <c r="W211" i="19"/>
  <c r="W30" i="19"/>
  <c r="W191" i="19"/>
  <c r="W234" i="19"/>
  <c r="W214" i="19"/>
  <c r="W41" i="19"/>
  <c r="W228" i="19"/>
  <c r="W257" i="19"/>
  <c r="W275" i="19"/>
  <c r="W112" i="19"/>
  <c r="W21" i="19"/>
  <c r="W72" i="19"/>
  <c r="W135" i="19"/>
  <c r="W48" i="19"/>
  <c r="W185" i="19"/>
  <c r="W128" i="19"/>
  <c r="W193" i="19"/>
  <c r="W46" i="19"/>
  <c r="W155" i="19"/>
  <c r="W115" i="19"/>
  <c r="W117" i="19"/>
  <c r="W151" i="19"/>
  <c r="W206" i="19"/>
  <c r="W194" i="19"/>
  <c r="W111" i="19"/>
  <c r="W105" i="19"/>
  <c r="W182" i="19"/>
  <c r="W225" i="19"/>
  <c r="W168" i="19"/>
  <c r="W91" i="19"/>
  <c r="W152" i="19"/>
  <c r="W197" i="19"/>
  <c r="W256" i="19"/>
  <c r="W7" i="19"/>
  <c r="W89" i="19"/>
  <c r="W73" i="19"/>
  <c r="W278" i="19"/>
  <c r="W260" i="19"/>
  <c r="W136" i="19"/>
  <c r="W42" i="19"/>
  <c r="W231" i="19"/>
  <c r="W29" i="19"/>
  <c r="W172" i="19"/>
  <c r="W43" i="19"/>
  <c r="W143" i="19"/>
  <c r="W192" i="19"/>
  <c r="W67" i="19"/>
  <c r="W132" i="19"/>
  <c r="W179" i="19"/>
  <c r="W69" i="19"/>
  <c r="W199" i="19"/>
  <c r="W277" i="19"/>
  <c r="W171" i="19"/>
  <c r="W81" i="19"/>
  <c r="W187" i="19"/>
  <c r="W17" i="19"/>
  <c r="W84" i="19"/>
  <c r="W218" i="19"/>
  <c r="W153" i="19"/>
  <c r="W163" i="19"/>
  <c r="W149" i="19"/>
  <c r="W106" i="19"/>
  <c r="W266" i="19"/>
  <c r="W127" i="19"/>
  <c r="W247" i="19"/>
  <c r="W270" i="19"/>
  <c r="W68" i="19"/>
  <c r="W159" i="19"/>
  <c r="W268" i="19"/>
  <c r="W26" i="19"/>
  <c r="W3" i="19"/>
  <c r="W44" i="19"/>
  <c r="W85" i="19"/>
  <c r="W274" i="19"/>
  <c r="W181" i="19"/>
  <c r="W57" i="19"/>
  <c r="W145" i="19"/>
  <c r="W123" i="19"/>
  <c r="W142" i="19"/>
  <c r="W35" i="19"/>
  <c r="W261" i="19"/>
  <c r="W245" i="19"/>
  <c r="W15" i="19"/>
  <c r="W221" i="19"/>
  <c r="W253" i="19"/>
  <c r="W133" i="19"/>
  <c r="W36" i="19"/>
  <c r="W272" i="19"/>
  <c r="W285" i="19"/>
  <c r="W56" i="19"/>
  <c r="W281" i="19"/>
  <c r="W76" i="19"/>
  <c r="W14" i="19"/>
  <c r="W47" i="19"/>
  <c r="W264" i="19"/>
  <c r="W31" i="19"/>
  <c r="W130" i="19"/>
  <c r="W140" i="19"/>
  <c r="W38" i="19"/>
  <c r="W49" i="19"/>
  <c r="W230" i="19"/>
  <c r="W60" i="19"/>
  <c r="W160" i="19"/>
  <c r="W101" i="19"/>
  <c r="W180" i="19"/>
  <c r="W64" i="19"/>
  <c r="W139" i="19"/>
  <c r="W66" i="19"/>
  <c r="W59" i="19"/>
  <c r="W239" i="19"/>
  <c r="W262" i="19"/>
  <c r="W209" i="19"/>
  <c r="W92" i="19"/>
  <c r="W74" i="19"/>
  <c r="W158" i="19"/>
  <c r="W45" i="19"/>
  <c r="W279" i="19"/>
  <c r="W52" i="19"/>
  <c r="W246" i="19"/>
  <c r="W173" i="19"/>
  <c r="W188" i="19"/>
  <c r="W174" i="19"/>
  <c r="W280" i="19"/>
  <c r="W5" i="19"/>
  <c r="W255" i="19"/>
  <c r="W6" i="19"/>
  <c r="W166" i="19"/>
  <c r="W39" i="19"/>
  <c r="W210" i="19"/>
  <c r="W138" i="19"/>
  <c r="W248" i="19"/>
  <c r="N302" i="19" l="1"/>
  <c r="F302" i="19"/>
  <c r="F20" i="20" s="1"/>
  <c r="N324" i="19"/>
  <c r="F324" i="19"/>
  <c r="H18" i="20" s="1"/>
  <c r="N312" i="19"/>
  <c r="F312" i="19"/>
  <c r="G18" i="20" s="1"/>
  <c r="F300" i="19"/>
  <c r="F18" i="20" s="1"/>
  <c r="S300" i="19"/>
  <c r="N300" i="19"/>
  <c r="N301" i="19"/>
  <c r="S301" i="19"/>
  <c r="F301" i="19"/>
  <c r="F19" i="20" s="1"/>
  <c r="N336" i="19" l="1"/>
  <c r="F336" i="19"/>
  <c r="I18" i="20" s="1"/>
  <c r="R301" i="19"/>
  <c r="M301" i="19"/>
  <c r="AE19" i="20" s="1"/>
  <c r="M324" i="19"/>
  <c r="AG18" i="20" s="1"/>
  <c r="R324" i="19"/>
  <c r="R302" i="19"/>
  <c r="M302" i="19"/>
  <c r="AE20" i="20" s="1"/>
  <c r="S312" i="19"/>
  <c r="F313" i="19"/>
  <c r="G19" i="20" s="1"/>
  <c r="N313" i="19"/>
  <c r="R312" i="19"/>
  <c r="M312" i="19"/>
  <c r="AF18" i="20" s="1"/>
  <c r="R300" i="19"/>
  <c r="I300" i="19"/>
  <c r="I301" i="19" s="1"/>
  <c r="I302" i="19" s="1"/>
  <c r="M300" i="19"/>
  <c r="AE18" i="20" s="1"/>
  <c r="F10" i="20"/>
  <c r="S10" i="20" s="1"/>
  <c r="J292" i="19" l="1"/>
  <c r="N292" i="19"/>
  <c r="AE10" i="20" s="1"/>
  <c r="S291" i="19"/>
  <c r="S313" i="19"/>
  <c r="F314" i="19"/>
  <c r="G20" i="20" s="1"/>
  <c r="N314" i="19"/>
  <c r="N348" i="19"/>
  <c r="F348" i="19"/>
  <c r="J18" i="20" s="1"/>
  <c r="N325" i="19"/>
  <c r="F325" i="19"/>
  <c r="H19" i="20" s="1"/>
  <c r="S324" i="19"/>
  <c r="M336" i="19"/>
  <c r="AH18" i="20" s="1"/>
  <c r="R336" i="19"/>
  <c r="J303" i="19"/>
  <c r="F303" i="19"/>
  <c r="G9" i="20" s="1"/>
  <c r="T9" i="20" s="1"/>
  <c r="N303" i="19"/>
  <c r="S302" i="19"/>
  <c r="R313" i="19"/>
  <c r="M313" i="19"/>
  <c r="AF19" i="20" s="1"/>
  <c r="F11" i="20"/>
  <c r="S11" i="20" s="1"/>
  <c r="S303" i="19"/>
  <c r="F360" i="19"/>
  <c r="K18" i="20" s="1"/>
  <c r="R360" i="19" l="1"/>
  <c r="M360" i="19"/>
  <c r="S292" i="19"/>
  <c r="N293" i="19"/>
  <c r="AE11" i="20" s="1"/>
  <c r="J293" i="19"/>
  <c r="R314" i="19"/>
  <c r="M314" i="19"/>
  <c r="AF20" i="20" s="1"/>
  <c r="M325" i="19"/>
  <c r="AG19" i="20" s="1"/>
  <c r="R325" i="19"/>
  <c r="N360" i="19"/>
  <c r="R303" i="19"/>
  <c r="M303" i="19"/>
  <c r="AF9" i="20" s="1"/>
  <c r="I303" i="19"/>
  <c r="F304" i="19"/>
  <c r="G10" i="20" s="1"/>
  <c r="T10" i="20" s="1"/>
  <c r="N304" i="19"/>
  <c r="J304" i="19"/>
  <c r="S314" i="19"/>
  <c r="N315" i="19"/>
  <c r="F315" i="19"/>
  <c r="H9" i="20" s="1"/>
  <c r="U9" i="20" s="1"/>
  <c r="J315" i="19"/>
  <c r="N337" i="19"/>
  <c r="F337" i="19"/>
  <c r="I19" i="20" s="1"/>
  <c r="S336" i="19"/>
  <c r="S325" i="19"/>
  <c r="F326" i="19"/>
  <c r="H20" i="20" s="1"/>
  <c r="N326" i="19"/>
  <c r="R348" i="19"/>
  <c r="M348" i="19"/>
  <c r="AI18" i="20" s="1"/>
  <c r="S337" i="19"/>
  <c r="S304" i="19"/>
  <c r="F12" i="20"/>
  <c r="S12" i="20" s="1"/>
  <c r="AJ18" i="20" l="1"/>
  <c r="J316" i="19"/>
  <c r="F316" i="19"/>
  <c r="H10" i="20" s="1"/>
  <c r="U10" i="20" s="1"/>
  <c r="N316" i="19"/>
  <c r="J327" i="19"/>
  <c r="N327" i="19"/>
  <c r="F327" i="19"/>
  <c r="I9" i="20" s="1"/>
  <c r="V9" i="20" s="1"/>
  <c r="R326" i="19"/>
  <c r="M326" i="19"/>
  <c r="AG20" i="20" s="1"/>
  <c r="F305" i="19"/>
  <c r="G11" i="20" s="1"/>
  <c r="T11" i="20" s="1"/>
  <c r="N305" i="19"/>
  <c r="J305" i="19"/>
  <c r="R337" i="19"/>
  <c r="M337" i="19"/>
  <c r="AH19" i="20" s="1"/>
  <c r="S326" i="19"/>
  <c r="S315" i="19"/>
  <c r="R304" i="19"/>
  <c r="I304" i="19"/>
  <c r="M304" i="19"/>
  <c r="AF10" i="20" s="1"/>
  <c r="F349" i="19"/>
  <c r="J19" i="20" s="1"/>
  <c r="N349" i="19"/>
  <c r="S348" i="19"/>
  <c r="R315" i="19"/>
  <c r="M315" i="19"/>
  <c r="AG9" i="20" s="1"/>
  <c r="I315" i="19"/>
  <c r="S293" i="19"/>
  <c r="N294" i="19"/>
  <c r="AE12" i="20" s="1"/>
  <c r="J294" i="19"/>
  <c r="F338" i="19"/>
  <c r="I20" i="20" s="1"/>
  <c r="N338" i="19"/>
  <c r="F361" i="19"/>
  <c r="K19" i="20" s="1"/>
  <c r="S338" i="19"/>
  <c r="F13" i="20"/>
  <c r="S13" i="20" s="1"/>
  <c r="S316" i="19"/>
  <c r="R361" i="19" l="1"/>
  <c r="M361" i="19"/>
  <c r="S349" i="19"/>
  <c r="F350" i="19"/>
  <c r="J20" i="20" s="1"/>
  <c r="N350" i="19"/>
  <c r="J295" i="19"/>
  <c r="N295" i="19"/>
  <c r="AE13" i="20" s="1"/>
  <c r="M305" i="19"/>
  <c r="AF11" i="20" s="1"/>
  <c r="R305" i="19"/>
  <c r="I305" i="19"/>
  <c r="F317" i="19"/>
  <c r="H11" i="20" s="1"/>
  <c r="U11" i="20" s="1"/>
  <c r="N317" i="19"/>
  <c r="J317" i="19"/>
  <c r="M316" i="19"/>
  <c r="AG10" i="20" s="1"/>
  <c r="R316" i="19"/>
  <c r="I316" i="19"/>
  <c r="S327" i="19"/>
  <c r="F328" i="19"/>
  <c r="I10" i="20" s="1"/>
  <c r="V10" i="20" s="1"/>
  <c r="N328" i="19"/>
  <c r="J328" i="19"/>
  <c r="S305" i="19"/>
  <c r="N306" i="19"/>
  <c r="J306" i="19"/>
  <c r="F306" i="19"/>
  <c r="G12" i="20" s="1"/>
  <c r="T12" i="20" s="1"/>
  <c r="R349" i="19"/>
  <c r="M349" i="19"/>
  <c r="AI19" i="20" s="1"/>
  <c r="I327" i="19"/>
  <c r="M327" i="19"/>
  <c r="AH9" i="20" s="1"/>
  <c r="R327" i="19"/>
  <c r="N361" i="19"/>
  <c r="S360" i="19"/>
  <c r="R338" i="19"/>
  <c r="M338" i="19"/>
  <c r="AH20" i="20" s="1"/>
  <c r="N339" i="19"/>
  <c r="J339" i="19"/>
  <c r="F339" i="19"/>
  <c r="J9" i="20" s="1"/>
  <c r="W9" i="20" s="1"/>
  <c r="S294" i="19"/>
  <c r="S328" i="19"/>
  <c r="F14" i="20"/>
  <c r="S14" i="20" s="1"/>
  <c r="S339" i="19"/>
  <c r="S350" i="19"/>
  <c r="AJ19" i="20" l="1"/>
  <c r="S361" i="19"/>
  <c r="F362" i="19"/>
  <c r="J307" i="19"/>
  <c r="N307" i="19"/>
  <c r="F307" i="19"/>
  <c r="G13" i="20" s="1"/>
  <c r="T13" i="20" s="1"/>
  <c r="N362" i="19"/>
  <c r="J318" i="19"/>
  <c r="N318" i="19"/>
  <c r="F318" i="19"/>
  <c r="H12" i="20" s="1"/>
  <c r="U12" i="20" s="1"/>
  <c r="F351" i="19"/>
  <c r="K9" i="20" s="1"/>
  <c r="X9" i="20" s="1"/>
  <c r="J351" i="19"/>
  <c r="N351" i="19"/>
  <c r="J340" i="19"/>
  <c r="N340" i="19"/>
  <c r="F340" i="19"/>
  <c r="J10" i="20" s="1"/>
  <c r="W10" i="20" s="1"/>
  <c r="R339" i="19"/>
  <c r="I339" i="19"/>
  <c r="M339" i="19"/>
  <c r="AI9" i="20" s="1"/>
  <c r="S306" i="19"/>
  <c r="R328" i="19"/>
  <c r="I328" i="19"/>
  <c r="M328" i="19"/>
  <c r="AH10" i="20" s="1"/>
  <c r="S317" i="19"/>
  <c r="R350" i="19"/>
  <c r="M350" i="19"/>
  <c r="AI20" i="20" s="1"/>
  <c r="J329" i="19"/>
  <c r="F329" i="19"/>
  <c r="I11" i="20" s="1"/>
  <c r="V11" i="20" s="1"/>
  <c r="N329" i="19"/>
  <c r="I306" i="19"/>
  <c r="R306" i="19"/>
  <c r="M306" i="19"/>
  <c r="AF12" i="20" s="1"/>
  <c r="J296" i="19"/>
  <c r="N296" i="19"/>
  <c r="AE14" i="20" s="1"/>
  <c r="R317" i="19"/>
  <c r="I317" i="19"/>
  <c r="M317" i="19"/>
  <c r="AG11" i="20" s="1"/>
  <c r="S295" i="19"/>
  <c r="S351" i="19"/>
  <c r="F15" i="20"/>
  <c r="S15" i="20" s="1"/>
  <c r="R362" i="19" l="1"/>
  <c r="M362" i="19"/>
  <c r="AJ20" i="20" s="1"/>
  <c r="S296" i="19"/>
  <c r="S362" i="19"/>
  <c r="S318" i="19"/>
  <c r="F319" i="19"/>
  <c r="H13" i="20" s="1"/>
  <c r="U13" i="20" s="1"/>
  <c r="J319" i="19"/>
  <c r="N319" i="19"/>
  <c r="M340" i="19"/>
  <c r="AI10" i="20" s="1"/>
  <c r="I340" i="19"/>
  <c r="R340" i="19"/>
  <c r="M351" i="19"/>
  <c r="AJ9" i="20" s="1"/>
  <c r="R351" i="19"/>
  <c r="I351" i="19"/>
  <c r="J330" i="19"/>
  <c r="N330" i="19"/>
  <c r="F330" i="19"/>
  <c r="I12" i="20" s="1"/>
  <c r="V12" i="20" s="1"/>
  <c r="S329" i="19"/>
  <c r="M329" i="19"/>
  <c r="AH11" i="20" s="1"/>
  <c r="I329" i="19"/>
  <c r="R329" i="19"/>
  <c r="S340" i="19"/>
  <c r="F341" i="19"/>
  <c r="J11" i="20" s="1"/>
  <c r="W11" i="20" s="1"/>
  <c r="N341" i="19"/>
  <c r="J341" i="19"/>
  <c r="S307" i="19"/>
  <c r="J308" i="19"/>
  <c r="F308" i="19"/>
  <c r="G14" i="20" s="1"/>
  <c r="T14" i="20" s="1"/>
  <c r="N308" i="19"/>
  <c r="J297" i="19"/>
  <c r="N297" i="19"/>
  <c r="AE15" i="20" s="1"/>
  <c r="R307" i="19"/>
  <c r="M307" i="19"/>
  <c r="AF13" i="20" s="1"/>
  <c r="I307" i="19"/>
  <c r="M318" i="19"/>
  <c r="AG12" i="20" s="1"/>
  <c r="R318" i="19"/>
  <c r="I318" i="19"/>
  <c r="N363" i="19"/>
  <c r="AK9" i="20" s="1"/>
  <c r="F352" i="19"/>
  <c r="K10" i="20" s="1"/>
  <c r="X10" i="20" s="1"/>
  <c r="N352" i="19"/>
  <c r="J352" i="19"/>
  <c r="F16" i="20"/>
  <c r="S16" i="20" s="1"/>
  <c r="S319" i="19"/>
  <c r="N309" i="19" l="1"/>
  <c r="F309" i="19"/>
  <c r="G15" i="20" s="1"/>
  <c r="T15" i="20" s="1"/>
  <c r="J309" i="19"/>
  <c r="S308" i="19"/>
  <c r="R341" i="19"/>
  <c r="I341" i="19"/>
  <c r="M341" i="19"/>
  <c r="AI11" i="20" s="1"/>
  <c r="J353" i="19"/>
  <c r="J342" i="19"/>
  <c r="N342" i="19"/>
  <c r="F342" i="19"/>
  <c r="J12" i="20" s="1"/>
  <c r="W12" i="20" s="1"/>
  <c r="I330" i="19"/>
  <c r="M330" i="19"/>
  <c r="AH12" i="20" s="1"/>
  <c r="R330" i="19"/>
  <c r="N298" i="19"/>
  <c r="AE16" i="20" s="1"/>
  <c r="J298" i="19"/>
  <c r="I308" i="19"/>
  <c r="R308" i="19"/>
  <c r="M308" i="19"/>
  <c r="AF14" i="20" s="1"/>
  <c r="M319" i="19"/>
  <c r="AG13" i="20" s="1"/>
  <c r="I319" i="19"/>
  <c r="R319" i="19"/>
  <c r="J320" i="19"/>
  <c r="F320" i="19"/>
  <c r="H14" i="20" s="1"/>
  <c r="U14" i="20" s="1"/>
  <c r="N320" i="19"/>
  <c r="S330" i="19"/>
  <c r="F331" i="19"/>
  <c r="I13" i="20" s="1"/>
  <c r="V13" i="20" s="1"/>
  <c r="N331" i="19"/>
  <c r="J331" i="19"/>
  <c r="S363" i="19"/>
  <c r="N364" i="19"/>
  <c r="AK10" i="20" s="1"/>
  <c r="S297" i="19"/>
  <c r="R352" i="19"/>
  <c r="M352" i="19"/>
  <c r="AJ10" i="20" s="1"/>
  <c r="I352" i="19"/>
  <c r="S341" i="19"/>
  <c r="J365" i="19"/>
  <c r="S320" i="19"/>
  <c r="S309" i="19"/>
  <c r="F17" i="20"/>
  <c r="F21" i="20" s="1"/>
  <c r="S17" i="20" l="1"/>
  <c r="S18" i="20" s="1"/>
  <c r="S19" i="20" s="1"/>
  <c r="S20" i="20" s="1"/>
  <c r="N343" i="19"/>
  <c r="J343" i="19"/>
  <c r="F343" i="19"/>
  <c r="J13" i="20" s="1"/>
  <c r="W13" i="20" s="1"/>
  <c r="S331" i="19"/>
  <c r="N332" i="19"/>
  <c r="J332" i="19"/>
  <c r="F332" i="19"/>
  <c r="I14" i="20" s="1"/>
  <c r="V14" i="20" s="1"/>
  <c r="S342" i="19"/>
  <c r="R331" i="19"/>
  <c r="M331" i="19"/>
  <c r="AH13" i="20" s="1"/>
  <c r="I331" i="19"/>
  <c r="R342" i="19"/>
  <c r="I342" i="19"/>
  <c r="M342" i="19"/>
  <c r="AI12" i="20" s="1"/>
  <c r="N310" i="19"/>
  <c r="F310" i="19"/>
  <c r="G16" i="20" s="1"/>
  <c r="T16" i="20" s="1"/>
  <c r="J310" i="19"/>
  <c r="R309" i="19"/>
  <c r="M309" i="19"/>
  <c r="AF15" i="20" s="1"/>
  <c r="I309" i="19"/>
  <c r="N365" i="19"/>
  <c r="AK11" i="20" s="1"/>
  <c r="F321" i="19"/>
  <c r="H15" i="20" s="1"/>
  <c r="U15" i="20" s="1"/>
  <c r="J321" i="19"/>
  <c r="N321" i="19"/>
  <c r="S364" i="19"/>
  <c r="S353" i="19"/>
  <c r="F353" i="19"/>
  <c r="K11" i="20" s="1"/>
  <c r="X11" i="20" s="1"/>
  <c r="N353" i="19"/>
  <c r="S352" i="19"/>
  <c r="S298" i="19"/>
  <c r="S299" i="19"/>
  <c r="N299" i="19"/>
  <c r="AE17" i="20" s="1"/>
  <c r="AE21" i="20" s="1"/>
  <c r="J299" i="19"/>
  <c r="J300" i="19" s="1"/>
  <c r="J301" i="19" s="1"/>
  <c r="J302" i="19" s="1"/>
  <c r="M320" i="19"/>
  <c r="AG14" i="20" s="1"/>
  <c r="I320" i="19"/>
  <c r="R320" i="19"/>
  <c r="F355" i="19"/>
  <c r="K13" i="20" s="1"/>
  <c r="S321" i="19"/>
  <c r="J366" i="19"/>
  <c r="R355" i="19" l="1"/>
  <c r="M355" i="19"/>
  <c r="F344" i="19"/>
  <c r="J14" i="20" s="1"/>
  <c r="W14" i="20" s="1"/>
  <c r="N344" i="19"/>
  <c r="J344" i="19"/>
  <c r="F354" i="19"/>
  <c r="K12" i="20" s="1"/>
  <c r="X12" i="20" s="1"/>
  <c r="X13" i="20" s="1"/>
  <c r="N354" i="19"/>
  <c r="J354" i="19"/>
  <c r="J355" i="19" s="1"/>
  <c r="S354" i="19"/>
  <c r="M310" i="19"/>
  <c r="AF16" i="20" s="1"/>
  <c r="R310" i="19"/>
  <c r="I310" i="19"/>
  <c r="S332" i="19"/>
  <c r="J333" i="19"/>
  <c r="F333" i="19"/>
  <c r="I15" i="20" s="1"/>
  <c r="V15" i="20" s="1"/>
  <c r="N333" i="19"/>
  <c r="F311" i="19"/>
  <c r="G17" i="20" s="1"/>
  <c r="G21" i="20" s="1"/>
  <c r="S311" i="19"/>
  <c r="N311" i="19"/>
  <c r="J311" i="19"/>
  <c r="J312" i="19" s="1"/>
  <c r="J313" i="19" s="1"/>
  <c r="J314" i="19" s="1"/>
  <c r="S365" i="19"/>
  <c r="N366" i="19"/>
  <c r="AK12" i="20" s="1"/>
  <c r="S343" i="19"/>
  <c r="I321" i="19"/>
  <c r="M321" i="19"/>
  <c r="AG15" i="20" s="1"/>
  <c r="R321" i="19"/>
  <c r="I332" i="19"/>
  <c r="M332" i="19"/>
  <c r="AH14" i="20" s="1"/>
  <c r="R332" i="19"/>
  <c r="M343" i="19"/>
  <c r="AI13" i="20" s="1"/>
  <c r="I343" i="19"/>
  <c r="R343" i="19"/>
  <c r="N355" i="19"/>
  <c r="N322" i="19"/>
  <c r="J322" i="19"/>
  <c r="F322" i="19"/>
  <c r="H16" i="20" s="1"/>
  <c r="U16" i="20" s="1"/>
  <c r="R353" i="19"/>
  <c r="M353" i="19"/>
  <c r="AJ11" i="20" s="1"/>
  <c r="I353" i="19"/>
  <c r="S310" i="19"/>
  <c r="J367" i="19"/>
  <c r="S322" i="19"/>
  <c r="S333" i="19"/>
  <c r="F356" i="19"/>
  <c r="K14" i="20" s="1"/>
  <c r="AJ13" i="20" l="1"/>
  <c r="X14" i="20"/>
  <c r="T17" i="20"/>
  <c r="T18" i="20" s="1"/>
  <c r="T19" i="20" s="1"/>
  <c r="T20" i="20" s="1"/>
  <c r="I354" i="19"/>
  <c r="I355" i="19" s="1"/>
  <c r="I356" i="19" s="1"/>
  <c r="R356" i="19"/>
  <c r="M356" i="19"/>
  <c r="M311" i="19"/>
  <c r="AF17" i="20" s="1"/>
  <c r="AF21" i="20" s="1"/>
  <c r="R311" i="19"/>
  <c r="I311" i="19"/>
  <c r="I312" i="19" s="1"/>
  <c r="I313" i="19" s="1"/>
  <c r="I314" i="19" s="1"/>
  <c r="S355" i="19"/>
  <c r="N356" i="19"/>
  <c r="J356" i="19"/>
  <c r="S366" i="19"/>
  <c r="N367" i="19"/>
  <c r="AK13" i="20" s="1"/>
  <c r="M322" i="19"/>
  <c r="AG16" i="20" s="1"/>
  <c r="I322" i="19"/>
  <c r="R322" i="19"/>
  <c r="J334" i="19"/>
  <c r="N334" i="19"/>
  <c r="F334" i="19"/>
  <c r="I16" i="20" s="1"/>
  <c r="V16" i="20" s="1"/>
  <c r="M333" i="19"/>
  <c r="AH15" i="20" s="1"/>
  <c r="I333" i="19"/>
  <c r="R333" i="19"/>
  <c r="S344" i="19"/>
  <c r="F345" i="19"/>
  <c r="J15" i="20" s="1"/>
  <c r="W15" i="20" s="1"/>
  <c r="N345" i="19"/>
  <c r="J345" i="19"/>
  <c r="M344" i="19"/>
  <c r="AI14" i="20" s="1"/>
  <c r="R344" i="19"/>
  <c r="I344" i="19"/>
  <c r="R354" i="19"/>
  <c r="M354" i="19"/>
  <c r="AJ12" i="20" s="1"/>
  <c r="J323" i="19"/>
  <c r="J324" i="19" s="1"/>
  <c r="J325" i="19" s="1"/>
  <c r="J326" i="19" s="1"/>
  <c r="S323" i="19"/>
  <c r="F323" i="19"/>
  <c r="H17" i="20" s="1"/>
  <c r="H21" i="20" s="1"/>
  <c r="N323" i="19"/>
  <c r="F357" i="19"/>
  <c r="K15" i="20" s="1"/>
  <c r="X15" i="20" s="1"/>
  <c r="J368" i="19"/>
  <c r="AJ14" i="20" l="1"/>
  <c r="U17" i="20"/>
  <c r="U18" i="20" s="1"/>
  <c r="U19" i="20" s="1"/>
  <c r="U20" i="20" s="1"/>
  <c r="R357" i="19"/>
  <c r="M357" i="19"/>
  <c r="AJ15" i="20" s="1"/>
  <c r="I357" i="19"/>
  <c r="S356" i="19"/>
  <c r="J357" i="19"/>
  <c r="I334" i="19"/>
  <c r="R334" i="19"/>
  <c r="M334" i="19"/>
  <c r="AH16" i="20" s="1"/>
  <c r="J346" i="19"/>
  <c r="F346" i="19"/>
  <c r="J16" i="20" s="1"/>
  <c r="W16" i="20" s="1"/>
  <c r="N346" i="19"/>
  <c r="S367" i="19"/>
  <c r="N368" i="19"/>
  <c r="AK14" i="20" s="1"/>
  <c r="S345" i="19"/>
  <c r="N357" i="19"/>
  <c r="N335" i="19"/>
  <c r="S335" i="19"/>
  <c r="J335" i="19"/>
  <c r="J336" i="19" s="1"/>
  <c r="J337" i="19" s="1"/>
  <c r="J338" i="19" s="1"/>
  <c r="F335" i="19"/>
  <c r="I17" i="20" s="1"/>
  <c r="I21" i="20" s="1"/>
  <c r="M323" i="19"/>
  <c r="AG17" i="20" s="1"/>
  <c r="AG21" i="20" s="1"/>
  <c r="R323" i="19"/>
  <c r="I323" i="19"/>
  <c r="I324" i="19" s="1"/>
  <c r="I325" i="19" s="1"/>
  <c r="I326" i="19" s="1"/>
  <c r="R345" i="19"/>
  <c r="I345" i="19"/>
  <c r="M345" i="19"/>
  <c r="AI15" i="20" s="1"/>
  <c r="S334" i="19"/>
  <c r="S368" i="19"/>
  <c r="V17" i="20" l="1"/>
  <c r="V18" i="20" s="1"/>
  <c r="V19" i="20" s="1"/>
  <c r="V20" i="20" s="1"/>
  <c r="J358" i="19"/>
  <c r="F358" i="19"/>
  <c r="K16" i="20" s="1"/>
  <c r="X16" i="20" s="1"/>
  <c r="J369" i="19"/>
  <c r="M346" i="19"/>
  <c r="AI16" i="20" s="1"/>
  <c r="I346" i="19"/>
  <c r="R346" i="19"/>
  <c r="N347" i="19"/>
  <c r="S347" i="19"/>
  <c r="J347" i="19"/>
  <c r="J348" i="19" s="1"/>
  <c r="J349" i="19" s="1"/>
  <c r="J350" i="19" s="1"/>
  <c r="F347" i="19"/>
  <c r="J17" i="20" s="1"/>
  <c r="J21" i="20" s="1"/>
  <c r="M335" i="19"/>
  <c r="AH17" i="20" s="1"/>
  <c r="AH21" i="20" s="1"/>
  <c r="I335" i="19"/>
  <c r="I336" i="19" s="1"/>
  <c r="I337" i="19" s="1"/>
  <c r="I338" i="19" s="1"/>
  <c r="R335" i="19"/>
  <c r="S357" i="19"/>
  <c r="N358" i="19"/>
  <c r="N369" i="19"/>
  <c r="AK15" i="20" s="1"/>
  <c r="S346" i="19"/>
  <c r="W17" i="20" l="1"/>
  <c r="W18" i="20" s="1"/>
  <c r="W19" i="20" s="1"/>
  <c r="W20" i="20" s="1"/>
  <c r="J359" i="19"/>
  <c r="J360" i="19" s="1"/>
  <c r="J361" i="19" s="1"/>
  <c r="J362" i="19" s="1"/>
  <c r="F359" i="19"/>
  <c r="R358" i="19"/>
  <c r="M358" i="19"/>
  <c r="AJ16" i="20" s="1"/>
  <c r="I358" i="19"/>
  <c r="J370" i="19"/>
  <c r="J371" i="19" s="1"/>
  <c r="J372" i="19" s="1"/>
  <c r="J373" i="19" s="1"/>
  <c r="J374" i="19" s="1"/>
  <c r="S369" i="19"/>
  <c r="N370" i="19"/>
  <c r="AK16" i="20" s="1"/>
  <c r="AK21" i="20" s="1"/>
  <c r="S370" i="19"/>
  <c r="S358" i="19"/>
  <c r="S359" i="19"/>
  <c r="N359" i="19"/>
  <c r="I347" i="19"/>
  <c r="I348" i="19" s="1"/>
  <c r="I349" i="19" s="1"/>
  <c r="I350" i="19" s="1"/>
  <c r="R347" i="19"/>
  <c r="M347" i="19"/>
  <c r="AI17" i="20" s="1"/>
  <c r="AI21" i="20" s="1"/>
  <c r="D36" i="10" l="1"/>
  <c r="E36" i="10" s="1"/>
  <c r="K17" i="20"/>
  <c r="X17" i="20" s="1"/>
  <c r="X18" i="20" s="1"/>
  <c r="X19" i="20" s="1"/>
  <c r="AA2" i="19"/>
  <c r="R359" i="19"/>
  <c r="M359" i="19"/>
  <c r="AJ17" i="20" s="1"/>
  <c r="AJ21" i="20" s="1"/>
  <c r="I359" i="19"/>
  <c r="A37" i="10" l="1"/>
  <c r="D37" i="10" s="1"/>
  <c r="E37" i="10" s="1"/>
  <c r="AA1" i="19"/>
  <c r="C37" i="10" s="1"/>
  <c r="A53" i="10"/>
  <c r="H5" i="18" s="1"/>
  <c r="F37" i="10"/>
  <c r="G37" i="10" s="1"/>
  <c r="I360" i="19"/>
  <c r="H6" i="18" l="1"/>
  <c r="A10" i="18" s="1"/>
  <c r="E10" i="18" s="1"/>
  <c r="H10" i="18" s="1"/>
  <c r="I361" i="19"/>
  <c r="I362" i="19" l="1"/>
  <c r="F36" i="10" s="1"/>
  <c r="G36" i="10" s="1"/>
  <c r="C10" i="18"/>
  <c r="F10" i="18" s="1"/>
  <c r="A11" i="18"/>
  <c r="D11" i="18" s="1"/>
  <c r="G11" i="18" s="1"/>
  <c r="B10" i="18"/>
  <c r="D10" i="18"/>
  <c r="G10" i="18" s="1"/>
  <c r="E11" i="18" l="1"/>
  <c r="H11" i="18" s="1"/>
  <c r="B11" i="18"/>
  <c r="A12" i="18"/>
  <c r="E12" i="18" s="1"/>
  <c r="H12" i="18" s="1"/>
  <c r="C11" i="18"/>
  <c r="F11" i="18" s="1"/>
  <c r="C12" i="18" l="1"/>
  <c r="F12" i="18" s="1"/>
  <c r="A13" i="18"/>
  <c r="E13" i="18" s="1"/>
  <c r="H13" i="18" s="1"/>
  <c r="D12" i="18"/>
  <c r="G12" i="18" s="1"/>
  <c r="B12" i="18"/>
  <c r="B13" i="18" l="1"/>
  <c r="D13" i="18"/>
  <c r="G13" i="18" s="1"/>
  <c r="A14" i="18"/>
  <c r="B14" i="18" s="1"/>
  <c r="C13" i="18"/>
  <c r="F13" i="18" s="1"/>
  <c r="D14" i="18" l="1"/>
  <c r="G14" i="18" s="1"/>
  <c r="C14" i="18"/>
  <c r="F14" i="18" s="1"/>
  <c r="A15" i="18"/>
  <c r="E15" i="18" s="1"/>
  <c r="H15" i="18" s="1"/>
  <c r="E14" i="18"/>
  <c r="H14" i="18" s="1"/>
  <c r="D15" i="18" l="1"/>
  <c r="G15" i="18" s="1"/>
  <c r="C15" i="18"/>
  <c r="F15" i="18" s="1"/>
  <c r="B15" i="18"/>
  <c r="A16" i="18"/>
  <c r="A17" i="18" s="1"/>
  <c r="E16" i="18" l="1"/>
  <c r="H16" i="18" s="1"/>
  <c r="B16" i="18"/>
  <c r="C16" i="18"/>
  <c r="F16" i="18" s="1"/>
  <c r="D16" i="18"/>
  <c r="G16" i="18" s="1"/>
  <c r="D17" i="18"/>
  <c r="G17" i="18" s="1"/>
  <c r="B17" i="18"/>
  <c r="E17" i="18"/>
  <c r="H17" i="18" s="1"/>
  <c r="C17" i="18"/>
  <c r="F17" i="18" s="1"/>
  <c r="A18" i="18"/>
  <c r="C18" i="18" l="1"/>
  <c r="F18" i="18" s="1"/>
  <c r="E18" i="18"/>
  <c r="H18" i="18" s="1"/>
  <c r="B18" i="18"/>
  <c r="A19" i="18"/>
  <c r="D18" i="18"/>
  <c r="G18" i="18" s="1"/>
  <c r="B19" i="18" l="1"/>
  <c r="A20" i="18"/>
  <c r="C19" i="18"/>
  <c r="F19" i="18" s="1"/>
  <c r="D19" i="18"/>
  <c r="G19" i="18" s="1"/>
  <c r="E19" i="18"/>
  <c r="H19" i="18" s="1"/>
  <c r="C20" i="18" l="1"/>
  <c r="F20" i="18" s="1"/>
  <c r="A21" i="18"/>
  <c r="E20" i="18"/>
  <c r="H20" i="18" s="1"/>
  <c r="D20" i="18"/>
  <c r="G20" i="18" s="1"/>
  <c r="B20" i="18"/>
  <c r="A22" i="18" l="1"/>
  <c r="E21" i="18"/>
  <c r="H21" i="18" s="1"/>
  <c r="B21" i="18"/>
  <c r="D21" i="18"/>
  <c r="G21" i="18" s="1"/>
  <c r="C21" i="18"/>
  <c r="F21" i="18" s="1"/>
  <c r="A23" i="18" l="1"/>
  <c r="B22" i="18"/>
  <c r="E22" i="18"/>
  <c r="H22" i="18" s="1"/>
  <c r="C22" i="18"/>
  <c r="F22" i="18" s="1"/>
  <c r="D22" i="18"/>
  <c r="G22" i="18" s="1"/>
  <c r="A24" i="18" l="1"/>
  <c r="B23" i="18"/>
  <c r="E23" i="18"/>
  <c r="H23" i="18" s="1"/>
  <c r="C23" i="18"/>
  <c r="F23" i="18" s="1"/>
  <c r="D23" i="18"/>
  <c r="G23" i="18" s="1"/>
  <c r="D24" i="18" l="1"/>
  <c r="G24" i="18" s="1"/>
  <c r="E24" i="18"/>
  <c r="H24" i="18" s="1"/>
  <c r="A25" i="18"/>
  <c r="C24" i="18"/>
  <c r="F24" i="18" s="1"/>
  <c r="B24" i="18"/>
  <c r="C25" i="18" l="1"/>
  <c r="F25" i="18" s="1"/>
  <c r="D25" i="18"/>
  <c r="G25" i="18" s="1"/>
  <c r="E25" i="18"/>
  <c r="H25" i="18" s="1"/>
  <c r="A26" i="18"/>
  <c r="B25" i="18"/>
  <c r="B26" i="18" l="1"/>
  <c r="D26" i="18"/>
  <c r="G26" i="18" s="1"/>
  <c r="A27" i="18"/>
  <c r="C26" i="18"/>
  <c r="F26" i="18" s="1"/>
  <c r="E26" i="18"/>
  <c r="H26" i="18" s="1"/>
  <c r="A28" i="18" l="1"/>
  <c r="D27" i="18"/>
  <c r="G27" i="18" s="1"/>
  <c r="E27" i="18"/>
  <c r="H27" i="18" s="1"/>
  <c r="C27" i="18"/>
  <c r="F27" i="18" s="1"/>
  <c r="B27" i="18"/>
  <c r="E28" i="18" l="1"/>
  <c r="H28" i="18" s="1"/>
  <c r="B28" i="18"/>
  <c r="A29" i="18"/>
  <c r="D28" i="18"/>
  <c r="G28" i="18" s="1"/>
  <c r="C28" i="18"/>
  <c r="F28" i="18" s="1"/>
  <c r="C29" i="18" l="1"/>
  <c r="F29" i="18" s="1"/>
  <c r="D29" i="18"/>
  <c r="G29" i="18" s="1"/>
  <c r="A30" i="18"/>
  <c r="B29" i="18"/>
  <c r="E29" i="18"/>
  <c r="H29" i="18" s="1"/>
  <c r="C30" i="18" l="1"/>
  <c r="F30" i="18" s="1"/>
  <c r="A31" i="18"/>
  <c r="B30" i="18"/>
  <c r="E30" i="18"/>
  <c r="H30" i="18" s="1"/>
  <c r="D30" i="18"/>
  <c r="G30" i="18" s="1"/>
  <c r="B31" i="18" l="1"/>
  <c r="E31" i="18"/>
  <c r="H31" i="18" s="1"/>
  <c r="A32" i="18"/>
  <c r="D31" i="18"/>
  <c r="G31" i="18" s="1"/>
  <c r="C31" i="18"/>
  <c r="F31" i="18" s="1"/>
  <c r="E32" i="18" l="1"/>
  <c r="H32" i="18" s="1"/>
  <c r="C32" i="18"/>
  <c r="F32" i="18" s="1"/>
  <c r="D32" i="18"/>
  <c r="G32" i="18" s="1"/>
  <c r="A33" i="18"/>
  <c r="B32" i="18"/>
  <c r="A34" i="18" l="1"/>
  <c r="C33" i="18"/>
  <c r="F33" i="18" s="1"/>
  <c r="B33" i="18"/>
  <c r="D33" i="18"/>
  <c r="G33" i="18" s="1"/>
  <c r="E33" i="18"/>
  <c r="H33" i="18" s="1"/>
  <c r="A35" i="18" l="1"/>
  <c r="C34" i="18"/>
  <c r="F34" i="18" s="1"/>
  <c r="D34" i="18"/>
  <c r="G34" i="18" s="1"/>
  <c r="B34" i="18"/>
  <c r="E34" i="18"/>
  <c r="H34" i="18" s="1"/>
  <c r="C35" i="18" l="1"/>
  <c r="F35" i="18" s="1"/>
  <c r="B35" i="18"/>
  <c r="D35" i="18"/>
  <c r="G35" i="18" s="1"/>
  <c r="A36" i="18"/>
  <c r="E35" i="18"/>
  <c r="H35" i="18" s="1"/>
  <c r="B36" i="18" l="1"/>
  <c r="D36" i="18"/>
  <c r="G36" i="18" s="1"/>
  <c r="C36" i="18"/>
  <c r="F36" i="18" s="1"/>
  <c r="E36" i="18"/>
  <c r="H36" i="18" s="1"/>
  <c r="A37" i="18"/>
  <c r="C37" i="18" l="1"/>
  <c r="F37" i="18" s="1"/>
  <c r="E37" i="18"/>
  <c r="H37" i="18" s="1"/>
  <c r="B37" i="18"/>
  <c r="D37" i="18"/>
  <c r="G37" i="18" s="1"/>
  <c r="A38" i="18"/>
  <c r="B38" i="18" l="1"/>
  <c r="A39" i="18"/>
  <c r="C38" i="18"/>
  <c r="F38" i="18" s="1"/>
  <c r="E38" i="18"/>
  <c r="H38" i="18" s="1"/>
  <c r="D38" i="18"/>
  <c r="G38" i="18" s="1"/>
  <c r="E39" i="18" l="1"/>
  <c r="H39" i="18" s="1"/>
  <c r="D39" i="18"/>
  <c r="G39" i="18" s="1"/>
  <c r="C39" i="18"/>
  <c r="F39" i="18" s="1"/>
  <c r="B39" i="18"/>
  <c r="A40" i="18"/>
  <c r="C40" i="18" l="1"/>
  <c r="F40" i="18" s="1"/>
  <c r="E40" i="18"/>
  <c r="H40" i="18" s="1"/>
  <c r="B40" i="18"/>
  <c r="D40" i="18"/>
  <c r="G40" i="18" s="1"/>
  <c r="A41" i="18"/>
  <c r="D41" i="18" l="1"/>
  <c r="G41" i="18" s="1"/>
  <c r="C41" i="18"/>
  <c r="F41" i="18" s="1"/>
  <c r="B41" i="18"/>
  <c r="E41" i="18"/>
  <c r="H41" i="18" s="1"/>
  <c r="A42" i="18"/>
  <c r="D42" i="18" l="1"/>
  <c r="G42" i="18" s="1"/>
  <c r="E42" i="18"/>
  <c r="H42" i="18" s="1"/>
  <c r="C42" i="18"/>
  <c r="F42" i="18" s="1"/>
  <c r="B42" i="18"/>
  <c r="A43" i="18"/>
  <c r="B43" i="18" l="1"/>
  <c r="C43" i="18"/>
  <c r="F43" i="18" s="1"/>
  <c r="A44" i="18"/>
  <c r="D43" i="18"/>
  <c r="G43" i="18" s="1"/>
  <c r="E43" i="18"/>
  <c r="H43" i="18" s="1"/>
  <c r="C44" i="18" l="1"/>
  <c r="F44" i="18" s="1"/>
  <c r="D44" i="18"/>
  <c r="G44" i="18" s="1"/>
  <c r="B44" i="18"/>
  <c r="E44" i="18"/>
  <c r="H44" i="18" s="1"/>
  <c r="A45" i="18"/>
  <c r="E45" i="18" l="1"/>
  <c r="D45" i="18"/>
  <c r="G45" i="18" s="1"/>
  <c r="C45" i="18"/>
  <c r="F45" i="18" s="1"/>
  <c r="H45" i="18" s="1"/>
  <c r="B45" i="18"/>
  <c r="A46" i="18"/>
  <c r="C46" i="18" l="1"/>
  <c r="F46" i="18" s="1"/>
  <c r="D46" i="18"/>
  <c r="G46" i="18" s="1"/>
  <c r="E46" i="18"/>
  <c r="H46" i="18" s="1"/>
  <c r="B46" i="18"/>
  <c r="E295" i="11" l="1"/>
  <c r="F294" i="11"/>
  <c r="E294" i="11"/>
  <c r="F295" i="11" l="1"/>
  <c r="E296" i="11"/>
  <c r="F296" i="11" l="1"/>
  <c r="E297" i="11"/>
  <c r="F297" i="11" l="1"/>
  <c r="E298" i="11"/>
  <c r="F298" i="11"/>
  <c r="E299" i="11" l="1"/>
  <c r="F299" i="11" l="1"/>
  <c r="E300" i="11" l="1"/>
  <c r="F300" i="11" l="1"/>
  <c r="E302" i="11" l="1"/>
  <c r="E301" i="11"/>
  <c r="E303" i="11"/>
  <c r="F303" i="11" l="1"/>
  <c r="F301" i="11"/>
  <c r="F302" i="11"/>
  <c r="E305" i="11" l="1"/>
  <c r="E304" i="11"/>
  <c r="F305" i="11" l="1"/>
  <c r="F304" i="11"/>
  <c r="E306" i="11"/>
  <c r="F306" i="11" l="1"/>
  <c r="E308" i="11" l="1"/>
  <c r="E307" i="11" l="1"/>
  <c r="F307" i="11" l="1"/>
  <c r="F308" i="11"/>
  <c r="E309" i="11"/>
  <c r="F309" i="11" l="1"/>
  <c r="E310" i="11"/>
  <c r="F311" i="11"/>
  <c r="E311" i="11"/>
  <c r="F310" i="11" l="1"/>
  <c r="E312" i="11"/>
  <c r="F312" i="11" l="1"/>
  <c r="E313" i="11"/>
  <c r="F313" i="11" l="1"/>
  <c r="E314" i="11"/>
  <c r="F314" i="11" l="1"/>
  <c r="E315" i="11"/>
  <c r="F315" i="11" l="1"/>
  <c r="E316" i="11"/>
  <c r="F316" i="11" l="1"/>
  <c r="E318" i="11" l="1"/>
  <c r="E317" i="11"/>
  <c r="E319" i="11"/>
  <c r="F317" i="11" l="1"/>
  <c r="F319" i="11"/>
  <c r="F318" i="11"/>
  <c r="E320" i="11" l="1"/>
  <c r="E321" i="11"/>
  <c r="F321" i="11"/>
  <c r="F320" i="11" l="1"/>
  <c r="E322" i="11"/>
  <c r="F322" i="11"/>
  <c r="E323" i="11" l="1"/>
  <c r="F323" i="11" l="1"/>
  <c r="E324" i="11"/>
  <c r="F324" i="11"/>
  <c r="E326" i="11" l="1"/>
  <c r="E327" i="11" l="1"/>
  <c r="E325" i="11"/>
  <c r="F327" i="11" l="1"/>
  <c r="F325" i="11"/>
  <c r="F326" i="11"/>
  <c r="E328" i="11"/>
  <c r="F328" i="11"/>
  <c r="F329" i="11" l="1"/>
  <c r="E329" i="11"/>
  <c r="E330" i="11" l="1"/>
  <c r="F330" i="11" l="1"/>
  <c r="F331" i="11"/>
  <c r="E331" i="11"/>
  <c r="E332" i="11" l="1"/>
  <c r="F332" i="11" l="1"/>
  <c r="E333" i="11"/>
  <c r="F333" i="11" l="1"/>
  <c r="E334" i="11" l="1"/>
  <c r="E335" i="11"/>
  <c r="F335" i="11" l="1"/>
  <c r="F334" i="11"/>
  <c r="E336" i="11" l="1"/>
  <c r="F336" i="11"/>
  <c r="E337" i="11"/>
  <c r="F337" i="11" l="1"/>
  <c r="E339" i="11" l="1"/>
  <c r="E340" i="11" l="1"/>
  <c r="E338" i="11"/>
  <c r="F339" i="11" l="1"/>
  <c r="F338" i="11"/>
  <c r="F340" i="11"/>
  <c r="E342" i="11" l="1"/>
  <c r="E341" i="11"/>
  <c r="E343" i="11"/>
  <c r="F343" i="11"/>
  <c r="F341" i="11" l="1"/>
  <c r="F342" i="11"/>
  <c r="F344" i="11"/>
  <c r="E344" i="11"/>
  <c r="E345" i="11" l="1"/>
  <c r="F345" i="11" l="1"/>
  <c r="E346" i="11"/>
  <c r="F346" i="11" l="1"/>
  <c r="E347" i="11"/>
  <c r="F347" i="11" l="1"/>
  <c r="E348" i="11"/>
  <c r="F348" i="11" l="1"/>
  <c r="E349" i="11" l="1"/>
  <c r="E350" i="11"/>
  <c r="F350" i="11"/>
  <c r="F349" i="11" l="1"/>
  <c r="E352" i="11"/>
  <c r="E351" i="11" l="1"/>
  <c r="E353" i="11"/>
  <c r="F353" i="11"/>
  <c r="F352" i="11" l="1"/>
  <c r="F351" i="11"/>
  <c r="F354" i="11"/>
  <c r="E354" i="11"/>
  <c r="E355" i="11" l="1"/>
  <c r="F355" i="11" l="1"/>
  <c r="E356" i="11" l="1"/>
  <c r="F356" i="11" l="1"/>
  <c r="E357" i="11"/>
  <c r="F357" i="11" l="1"/>
  <c r="E358" i="11"/>
  <c r="F358" i="11" l="1"/>
  <c r="E360" i="11"/>
  <c r="E359" i="11" l="1"/>
  <c r="E361" i="11"/>
  <c r="F360" i="11" l="1"/>
  <c r="F361" i="11"/>
  <c r="F359" i="11"/>
  <c r="E362" i="11"/>
  <c r="F362" i="11" l="1"/>
  <c r="E364" i="11" l="1"/>
  <c r="E363" i="11" l="1"/>
  <c r="F364" i="11" l="1"/>
  <c r="F363" i="11"/>
  <c r="E365" i="11"/>
  <c r="F365" i="11" l="1"/>
  <c r="E366" i="11" l="1"/>
  <c r="F366" i="11"/>
  <c r="E367" i="11" l="1"/>
  <c r="F367" i="11" l="1"/>
  <c r="F375" i="11" l="1"/>
  <c r="D375" i="11"/>
  <c r="E375" i="11"/>
  <c r="C375" i="11"/>
  <c r="E368" i="11" l="1"/>
  <c r="F368" i="11" l="1"/>
  <c r="E370" i="11" l="1"/>
  <c r="E369" i="11" l="1"/>
  <c r="F369" i="11" l="1"/>
  <c r="F370" i="11"/>
  <c r="E372" i="11"/>
  <c r="E371" i="11" l="1"/>
  <c r="F371" i="11" l="1"/>
  <c r="F372" i="11"/>
  <c r="E373" i="11"/>
  <c r="F373" i="11" l="1"/>
  <c r="E374" i="11"/>
  <c r="F374" i="11" l="1"/>
  <c r="C299" i="11" l="1"/>
  <c r="C305" i="11"/>
  <c r="C302" i="11"/>
  <c r="C297" i="11"/>
  <c r="C312" i="11"/>
  <c r="C303" i="11"/>
  <c r="C307" i="11"/>
  <c r="C314" i="11"/>
  <c r="C300" i="11"/>
  <c r="C295" i="11"/>
  <c r="C308" i="11"/>
  <c r="C315" i="11"/>
  <c r="C301" i="11"/>
  <c r="C309" i="11"/>
  <c r="C311" i="11"/>
  <c r="C310" i="11"/>
  <c r="C306" i="11"/>
  <c r="C313" i="11"/>
  <c r="C298" i="11"/>
  <c r="C296" i="11"/>
  <c r="C304" i="11"/>
  <c r="C294" i="11"/>
  <c r="D307" i="11" l="1"/>
  <c r="D304" i="11"/>
  <c r="D300" i="11"/>
  <c r="D299" i="11"/>
  <c r="D310" i="11"/>
  <c r="D312" i="11"/>
  <c r="D303" i="11"/>
  <c r="D313" i="11"/>
  <c r="D309" i="11"/>
  <c r="D306" i="11"/>
  <c r="D311" i="11"/>
  <c r="D308" i="11"/>
  <c r="D315" i="11"/>
  <c r="D302" i="11"/>
  <c r="D301" i="11"/>
  <c r="D305" i="11"/>
  <c r="D298" i="11"/>
  <c r="D314" i="11"/>
  <c r="C332" i="11"/>
  <c r="C363" i="11"/>
  <c r="C373" i="11"/>
  <c r="C323" i="11"/>
  <c r="C362" i="11"/>
  <c r="C372" i="11"/>
  <c r="C364" i="11"/>
  <c r="C335" i="11"/>
  <c r="C330" i="11"/>
  <c r="C333" i="11"/>
  <c r="C321" i="11"/>
  <c r="C324" i="11"/>
  <c r="C361" i="11"/>
  <c r="C371" i="11"/>
  <c r="D371" i="11"/>
  <c r="C341" i="11"/>
  <c r="C338" i="11"/>
  <c r="D370" i="11"/>
  <c r="C370" i="11"/>
  <c r="C328" i="11"/>
  <c r="C339" i="11"/>
  <c r="C331" i="11"/>
  <c r="C326" i="11"/>
  <c r="C343" i="11"/>
  <c r="C367" i="11"/>
  <c r="D369" i="11"/>
  <c r="C369" i="11"/>
  <c r="C334" i="11"/>
  <c r="C325" i="11"/>
  <c r="C344" i="11"/>
  <c r="C366" i="11"/>
  <c r="D368" i="11"/>
  <c r="C368" i="11"/>
  <c r="C374" i="11"/>
  <c r="D374" i="11"/>
  <c r="C342" i="11"/>
  <c r="C336" i="11"/>
  <c r="C329" i="11"/>
  <c r="C337" i="11"/>
  <c r="C327" i="11"/>
  <c r="C340" i="11"/>
  <c r="C365" i="11"/>
  <c r="D336" i="11" l="1"/>
  <c r="D335" i="11"/>
  <c r="D332" i="11"/>
  <c r="D331" i="11"/>
  <c r="D334" i="11"/>
  <c r="D294" i="11"/>
  <c r="D342" i="11"/>
  <c r="D296" i="11"/>
  <c r="D372" i="11"/>
  <c r="D344" i="11"/>
  <c r="D343" i="11"/>
  <c r="D373" i="11"/>
  <c r="D330" i="11"/>
  <c r="D339" i="11"/>
  <c r="D297" i="11"/>
  <c r="D341" i="11"/>
  <c r="D333" i="11"/>
  <c r="D340" i="11"/>
  <c r="D338" i="11"/>
  <c r="D337" i="11"/>
  <c r="D295" i="11"/>
  <c r="C348" i="11"/>
  <c r="C356" i="11"/>
  <c r="C322" i="11"/>
  <c r="C319" i="11"/>
  <c r="C357" i="11"/>
  <c r="C358" i="11"/>
  <c r="C317" i="11"/>
  <c r="C350" i="11"/>
  <c r="C320" i="11"/>
  <c r="C359" i="11"/>
  <c r="C316" i="11"/>
  <c r="C355" i="11"/>
  <c r="C352" i="11"/>
  <c r="C360" i="11"/>
  <c r="C318" i="11"/>
  <c r="C353" i="11"/>
  <c r="C354" i="11"/>
  <c r="D359" i="11" l="1"/>
  <c r="D319" i="11"/>
  <c r="D366" i="11"/>
  <c r="D327" i="11"/>
  <c r="D318" i="11"/>
  <c r="D326" i="11"/>
  <c r="D325" i="11"/>
  <c r="D362" i="11"/>
  <c r="D317" i="11"/>
  <c r="D365" i="11"/>
  <c r="D329" i="11"/>
  <c r="D361" i="11"/>
  <c r="D360" i="11"/>
  <c r="D321" i="11"/>
  <c r="D323" i="11"/>
  <c r="D364" i="11"/>
  <c r="D367" i="11"/>
  <c r="D320" i="11"/>
  <c r="D363" i="11"/>
  <c r="D322" i="11"/>
  <c r="D316" i="11"/>
  <c r="D324" i="11"/>
  <c r="D328" i="11"/>
  <c r="C351" i="11"/>
  <c r="C346" i="11"/>
  <c r="C349" i="11"/>
  <c r="C345" i="11"/>
  <c r="C347" i="11"/>
  <c r="D354" i="11" l="1"/>
  <c r="D358" i="11"/>
  <c r="D346" i="11"/>
  <c r="D356" i="11"/>
  <c r="D351" i="11"/>
  <c r="D355" i="11"/>
  <c r="D350" i="11"/>
  <c r="D352" i="11"/>
  <c r="D357" i="11"/>
  <c r="D345" i="11"/>
  <c r="D353" i="11"/>
  <c r="D349" i="11"/>
  <c r="D347" i="11"/>
  <c r="D348" i="11"/>
  <c r="G3564" i="8" l="1"/>
  <c r="G3565" i="8"/>
  <c r="A3563" i="8" l="1"/>
  <c r="E3564" i="8"/>
  <c r="E3565" i="8"/>
  <c r="A3564" i="8"/>
  <c r="G3566" i="8"/>
  <c r="G3567" i="8" l="1"/>
  <c r="E3566" i="8" l="1"/>
  <c r="A3565" i="8"/>
  <c r="E3567" i="8"/>
  <c r="G3568" i="8"/>
  <c r="A3566" i="8" l="1"/>
  <c r="G3569" i="8"/>
  <c r="E3568" i="8" l="1"/>
  <c r="G3570" i="8"/>
  <c r="A3567" i="8"/>
  <c r="G3571" i="8"/>
  <c r="A3568" i="8" l="1"/>
  <c r="E3569" i="8"/>
  <c r="A3570" i="8" l="1"/>
  <c r="A3569" i="8"/>
  <c r="G3572" i="8"/>
  <c r="E3570" i="8"/>
  <c r="G3573" i="8" l="1"/>
  <c r="A3571" i="8"/>
  <c r="E3571" i="8"/>
  <c r="G3574" i="8" l="1"/>
  <c r="A3572" i="8"/>
  <c r="E3572" i="8"/>
  <c r="G3575" i="8" l="1"/>
  <c r="E3573" i="8"/>
  <c r="G3576" i="8" l="1"/>
  <c r="E3575" i="8"/>
  <c r="E3574" i="8"/>
  <c r="A3573" i="8"/>
  <c r="A3574" i="8" l="1"/>
  <c r="G3577" i="8"/>
  <c r="E3576" i="8" l="1"/>
  <c r="A3576" i="8"/>
  <c r="E3577" i="8"/>
  <c r="G3578" i="8"/>
  <c r="A3575" i="8"/>
  <c r="G3579" i="8" l="1"/>
  <c r="G3580" i="8" l="1"/>
  <c r="A3578" i="8"/>
  <c r="E3578" i="8"/>
  <c r="A3577" i="8"/>
  <c r="E3579" i="8" l="1"/>
  <c r="A3579" i="8"/>
  <c r="G3581" i="8"/>
  <c r="E3580" i="8" l="1"/>
  <c r="G3582" i="8"/>
  <c r="G3583" i="8"/>
  <c r="A3580" i="8" l="1"/>
  <c r="E3581" i="8"/>
  <c r="E3582" i="8"/>
  <c r="A3581" i="8" l="1"/>
  <c r="G3584" i="8"/>
  <c r="E3583" i="8"/>
  <c r="G3585" i="8" l="1"/>
  <c r="A3582" i="8"/>
  <c r="A3583" i="8" l="1"/>
  <c r="E3584" i="8"/>
  <c r="G3586" i="8"/>
  <c r="A3584" i="8" l="1"/>
  <c r="E3585" i="8"/>
  <c r="G3587" i="8"/>
  <c r="E3586" i="8" l="1"/>
  <c r="G3588" i="8"/>
  <c r="A3585" i="8"/>
  <c r="E3587" i="8" l="1"/>
  <c r="G3589" i="8"/>
  <c r="A3586" i="8"/>
  <c r="A3587" i="8" l="1"/>
  <c r="E3588" i="8"/>
  <c r="G3590" i="8"/>
  <c r="E3589" i="8" l="1"/>
  <c r="G3591" i="8"/>
  <c r="A3589" i="8"/>
  <c r="A3588" i="8"/>
  <c r="G3592" i="8" l="1"/>
  <c r="E3590" i="8"/>
  <c r="A3590" i="8"/>
  <c r="E3591" i="8" l="1"/>
  <c r="G3593" i="8"/>
  <c r="G3594" i="8" l="1"/>
  <c r="A3592" i="8"/>
  <c r="E3592" i="8"/>
  <c r="A3591" i="8"/>
  <c r="G3595" i="8"/>
  <c r="E3593" i="8" l="1"/>
  <c r="A3594" i="8" l="1"/>
  <c r="E3594" i="8"/>
  <c r="G3596" i="8"/>
  <c r="A3593" i="8"/>
  <c r="E3596" i="8" l="1"/>
  <c r="E3595" i="8"/>
  <c r="G3597" i="8"/>
  <c r="A3595" i="8"/>
  <c r="G3598" i="8" l="1"/>
  <c r="G3599" i="8" l="1"/>
  <c r="A3597" i="8"/>
  <c r="E3597" i="8"/>
  <c r="E3598" i="8"/>
  <c r="A3596" i="8"/>
  <c r="G3600" i="8" l="1"/>
  <c r="A3598" i="8" l="1"/>
  <c r="E3599" i="8"/>
  <c r="G3601" i="8"/>
  <c r="G3602" i="8" l="1"/>
  <c r="A3600" i="8"/>
  <c r="E3600" i="8"/>
  <c r="A3599" i="8"/>
  <c r="G3603" i="8" l="1"/>
  <c r="A3601" i="8"/>
  <c r="E3601" i="8"/>
  <c r="E3602" i="8" l="1"/>
  <c r="A3602" i="8"/>
  <c r="G3604" i="8"/>
  <c r="E3603" i="8" l="1"/>
  <c r="G3605" i="8"/>
  <c r="A3603" i="8" l="1"/>
  <c r="E3604" i="8"/>
  <c r="G3606" i="8"/>
  <c r="G5283" i="8" l="1"/>
  <c r="R171" i="11"/>
  <c r="G5281" i="8"/>
  <c r="R169" i="11"/>
  <c r="R172" i="11"/>
  <c r="G5277" i="8"/>
  <c r="R165" i="11"/>
  <c r="G5282" i="8"/>
  <c r="R170" i="11"/>
  <c r="R178" i="11"/>
  <c r="G5279" i="8"/>
  <c r="R167" i="11"/>
  <c r="R177" i="11"/>
  <c r="G5280" i="8"/>
  <c r="R168" i="11"/>
  <c r="A3604" i="8"/>
  <c r="A3605" i="8"/>
  <c r="E3605" i="8"/>
  <c r="R175" i="11"/>
  <c r="E3606" i="8"/>
  <c r="R173" i="11"/>
  <c r="G3607" i="8"/>
  <c r="R174" i="11"/>
  <c r="G5278" i="8"/>
  <c r="R166" i="11"/>
  <c r="R176" i="11"/>
  <c r="G3608" i="8" l="1"/>
  <c r="G3609" i="8" l="1"/>
  <c r="E3607" i="8"/>
  <c r="A3606" i="8"/>
  <c r="E3608" i="8"/>
  <c r="G3610" i="8" l="1"/>
  <c r="A3608" i="8"/>
  <c r="A3607" i="8"/>
  <c r="G3611" i="8" l="1"/>
  <c r="E3609" i="8"/>
  <c r="E3610" i="8" l="1"/>
  <c r="E3611" i="8"/>
  <c r="A3609" i="8"/>
  <c r="G3612" i="8"/>
  <c r="A3610" i="8" l="1"/>
  <c r="E3612" i="8"/>
  <c r="G3613" i="8"/>
  <c r="G3614" i="8" l="1"/>
  <c r="A3611" i="8"/>
  <c r="G3615" i="8"/>
  <c r="E3613" i="8" l="1"/>
  <c r="A3612" i="8"/>
  <c r="A3614" i="8" l="1"/>
  <c r="A3613" i="8"/>
  <c r="E3614" i="8"/>
  <c r="G3616" i="8"/>
  <c r="E3615" i="8" l="1"/>
  <c r="G3617" i="8"/>
  <c r="A3615" i="8"/>
  <c r="G3618" i="8"/>
  <c r="E3616" i="8" l="1"/>
  <c r="A3616" i="8" l="1"/>
  <c r="G3619" i="8"/>
  <c r="E3617" i="8"/>
  <c r="G3620" i="8" l="1"/>
  <c r="A3618" i="8"/>
  <c r="E3618" i="8"/>
  <c r="A3617" i="8"/>
  <c r="E3619" i="8" l="1"/>
  <c r="G3621" i="8"/>
  <c r="A3619" i="8" l="1"/>
  <c r="E3620" i="8"/>
  <c r="G3622" i="8"/>
  <c r="G3623" i="8" l="1"/>
  <c r="E3621" i="8"/>
  <c r="A3620" i="8"/>
  <c r="G3624" i="8" l="1"/>
  <c r="E3622" i="8"/>
  <c r="A3621" i="8"/>
  <c r="A3622" i="8"/>
  <c r="E3623" i="8" l="1"/>
  <c r="G3625" i="8"/>
  <c r="A3623" i="8"/>
  <c r="G3626" i="8" l="1"/>
  <c r="A3624" i="8"/>
  <c r="E3624" i="8"/>
  <c r="E3625" i="8"/>
  <c r="G3627" i="8" l="1"/>
  <c r="A3625" i="8"/>
  <c r="G3628" i="8" l="1"/>
  <c r="E3626" i="8"/>
  <c r="E3627" i="8" l="1"/>
  <c r="G3629" i="8"/>
  <c r="A3626" i="8"/>
  <c r="G3630" i="8" l="1"/>
  <c r="A3628" i="8"/>
  <c r="A3627" i="8"/>
  <c r="E3628" i="8"/>
  <c r="E3629" i="8" l="1"/>
  <c r="G3631" i="8"/>
  <c r="E3630" i="8" l="1"/>
  <c r="G3632" i="8"/>
  <c r="A3629" i="8"/>
  <c r="G3633" i="8" l="1"/>
  <c r="E3631" i="8"/>
  <c r="A3630" i="8"/>
  <c r="G3634" i="8" l="1"/>
  <c r="E3632" i="8"/>
  <c r="E3633" i="8"/>
  <c r="A3631" i="8"/>
  <c r="A3632" i="8" l="1"/>
  <c r="G3635" i="8"/>
  <c r="A3633" i="8"/>
  <c r="G3636" i="8" l="1"/>
  <c r="E3634" i="8"/>
  <c r="A3634" i="8" l="1"/>
  <c r="E3635" i="8"/>
  <c r="G3637" i="8"/>
  <c r="E3636" i="8"/>
  <c r="A3635" i="8" l="1"/>
  <c r="G3638" i="8"/>
  <c r="A3636" i="8"/>
  <c r="E3638" i="8" l="1"/>
  <c r="E3637" i="8"/>
  <c r="G3639" i="8"/>
  <c r="G3640" i="8" l="1"/>
  <c r="A3637" i="8"/>
  <c r="E3639" i="8" l="1"/>
  <c r="G3641" i="8"/>
  <c r="A3638" i="8"/>
  <c r="A3639" i="8" l="1"/>
  <c r="G3642" i="8"/>
  <c r="E3640" i="8"/>
  <c r="G3643" i="8"/>
  <c r="A3640" i="8" l="1"/>
  <c r="E3641" i="8"/>
  <c r="A3642" i="8" l="1"/>
  <c r="G3644" i="8"/>
  <c r="E3642" i="8"/>
  <c r="A3641" i="8"/>
  <c r="E3643" i="8" l="1"/>
  <c r="G3645" i="8"/>
  <c r="E3644" i="8" l="1"/>
  <c r="A3643" i="8"/>
  <c r="G3646" i="8"/>
  <c r="A3644" i="8" l="1"/>
  <c r="G3647" i="8"/>
  <c r="E3645" i="8"/>
  <c r="A3646" i="8" l="1"/>
  <c r="E3646" i="8"/>
  <c r="G3648" i="8"/>
  <c r="A3645" i="8"/>
  <c r="G3649" i="8" l="1"/>
  <c r="E3647" i="8"/>
  <c r="E3648" i="8" l="1"/>
  <c r="G3650" i="8"/>
  <c r="A3647" i="8"/>
  <c r="E3649" i="8" l="1"/>
  <c r="G3651" i="8"/>
  <c r="A3648" i="8"/>
  <c r="A3649" i="8" l="1"/>
  <c r="E3650" i="8"/>
  <c r="G3652" i="8"/>
  <c r="G3653" i="8" l="1"/>
  <c r="A3650" i="8"/>
  <c r="A3651" i="8"/>
  <c r="E3651" i="8"/>
  <c r="E3652" i="8" l="1"/>
  <c r="G3654" i="8"/>
  <c r="A3653" i="8" l="1"/>
  <c r="E3653" i="8"/>
  <c r="G3655" i="8"/>
  <c r="A3652" i="8"/>
  <c r="G3656" i="8" l="1"/>
  <c r="A3654" i="8"/>
  <c r="E3654" i="8"/>
  <c r="E3655" i="8" l="1"/>
  <c r="G3657" i="8"/>
  <c r="E3656" i="8" l="1"/>
  <c r="G3658" i="8"/>
  <c r="A3655" i="8"/>
  <c r="G3659" i="8" l="1"/>
  <c r="E3657" i="8"/>
  <c r="A3656" i="8"/>
  <c r="G3660" i="8" l="1"/>
  <c r="A3657" i="8"/>
  <c r="E3658" i="8"/>
  <c r="E3659" i="8" l="1"/>
  <c r="A3658" i="8"/>
  <c r="G3661" i="8"/>
  <c r="E3660" i="8" l="1"/>
  <c r="G3662" i="8"/>
  <c r="A3659" i="8"/>
  <c r="G3663" i="8" l="1"/>
  <c r="A3661" i="8"/>
  <c r="E3661" i="8"/>
  <c r="A3660" i="8"/>
  <c r="A3662" i="8" l="1"/>
  <c r="E3662" i="8"/>
  <c r="G3664" i="8"/>
  <c r="G3665" i="8" l="1"/>
  <c r="E3663" i="8"/>
  <c r="E3664" i="8" l="1"/>
  <c r="A3663" i="8"/>
  <c r="G3666" i="8"/>
  <c r="E3665" i="8" l="1"/>
  <c r="G3667" i="8"/>
  <c r="A3665" i="8"/>
  <c r="A3664" i="8"/>
  <c r="G3668" i="8" l="1"/>
  <c r="E3666" i="8"/>
  <c r="A3666" i="8"/>
  <c r="E3667" i="8" l="1"/>
  <c r="A3667" i="8"/>
  <c r="G3669" i="8"/>
  <c r="G3670" i="8" l="1"/>
  <c r="A3668" i="8"/>
  <c r="E3669" i="8"/>
  <c r="E3668" i="8"/>
  <c r="G3671" i="8" l="1"/>
  <c r="A3669" i="8"/>
  <c r="G3672" i="8" l="1"/>
  <c r="E3670" i="8"/>
  <c r="A3670" i="8"/>
  <c r="E3671" i="8" l="1"/>
  <c r="G3673" i="8"/>
  <c r="A3671" i="8"/>
  <c r="E3672" i="8"/>
  <c r="G3674" i="8" l="1"/>
  <c r="E3673" i="8" l="1"/>
  <c r="A3672" i="8"/>
  <c r="G3675" i="8"/>
  <c r="G3676" i="8" l="1"/>
  <c r="E3674" i="8"/>
  <c r="A3673" i="8"/>
  <c r="G3677" i="8" l="1"/>
  <c r="E3675" i="8"/>
  <c r="A3674" i="8"/>
  <c r="G3678" i="8" l="1"/>
  <c r="A3675" i="8"/>
  <c r="E3676" i="8"/>
  <c r="E3677" i="8" l="1"/>
  <c r="A3676" i="8"/>
  <c r="G3679" i="8"/>
  <c r="G3680" i="8" l="1"/>
  <c r="E3678" i="8"/>
  <c r="A3677" i="8"/>
  <c r="A3679" i="8" l="1"/>
  <c r="E3679" i="8"/>
  <c r="G3681" i="8"/>
  <c r="A3678" i="8"/>
  <c r="A3680" i="8" l="1"/>
  <c r="G3682" i="8"/>
  <c r="E3680" i="8"/>
  <c r="E3681" i="8"/>
  <c r="G3683" i="8" l="1"/>
  <c r="G3684" i="8"/>
  <c r="E3683" i="8" l="1"/>
  <c r="A3681" i="8"/>
  <c r="E3682" i="8"/>
  <c r="G3685" i="8" l="1"/>
  <c r="A3682" i="8"/>
  <c r="G3686" i="8" l="1"/>
  <c r="G3687" i="8" l="1"/>
  <c r="G3688" i="8" l="1"/>
  <c r="G3689" i="8" l="1"/>
  <c r="G3690" i="8" l="1"/>
  <c r="G3691" i="8" l="1"/>
  <c r="G3692" i="8" l="1"/>
  <c r="G3693" i="8" l="1"/>
  <c r="G3694" i="8" l="1"/>
  <c r="G3695" i="8" l="1"/>
  <c r="G3696" i="8" l="1"/>
  <c r="G3697" i="8" l="1"/>
  <c r="G3698" i="8" l="1"/>
  <c r="G3699" i="8" l="1"/>
  <c r="G3700" i="8" l="1"/>
  <c r="G3701" i="8" l="1"/>
  <c r="G3702" i="8" l="1"/>
  <c r="G3703" i="8" l="1"/>
  <c r="G3704" i="8" l="1"/>
  <c r="G3705" i="8" l="1"/>
  <c r="G3706" i="8" l="1"/>
  <c r="G3707" i="8" l="1"/>
  <c r="G3708" i="8" l="1"/>
  <c r="G3709" i="8" l="1"/>
  <c r="G3710" i="8" l="1"/>
  <c r="G3711" i="8" l="1"/>
  <c r="G3712" i="8" l="1"/>
  <c r="G3713" i="8" l="1"/>
  <c r="G3714" i="8" l="1"/>
  <c r="G3715" i="8" l="1"/>
  <c r="G3716" i="8" l="1"/>
  <c r="G3717" i="8" l="1"/>
  <c r="G3718" i="8" l="1"/>
  <c r="G3719" i="8" l="1"/>
  <c r="G3720" i="8" l="1"/>
  <c r="G3721" i="8" l="1"/>
  <c r="G3722" i="8" l="1"/>
  <c r="G3723" i="8" l="1"/>
  <c r="G3724" i="8" l="1"/>
  <c r="G3725" i="8" l="1"/>
  <c r="G3726" i="8" l="1"/>
  <c r="G3727" i="8" l="1"/>
  <c r="G3728" i="8" l="1"/>
  <c r="G3729" i="8" l="1"/>
  <c r="G3730" i="8" l="1"/>
  <c r="G3731" i="8" l="1"/>
  <c r="G3732" i="8" l="1"/>
  <c r="G3733" i="8" l="1"/>
  <c r="G3734" i="8" l="1"/>
  <c r="G3735" i="8" l="1"/>
  <c r="G3736" i="8" l="1"/>
  <c r="G3737" i="8" l="1"/>
  <c r="G3738" i="8" l="1"/>
  <c r="G3739" i="8" l="1"/>
  <c r="G3740" i="8" l="1"/>
  <c r="G3741" i="8" l="1"/>
  <c r="G3742" i="8" l="1"/>
  <c r="G3743" i="8" l="1"/>
  <c r="G3744" i="8" l="1"/>
  <c r="G3745" i="8" l="1"/>
  <c r="G3746" i="8" l="1"/>
  <c r="G3747" i="8" l="1"/>
  <c r="G3748" i="8" l="1"/>
  <c r="G3749" i="8" l="1"/>
  <c r="G3750" i="8" l="1"/>
  <c r="G3751" i="8" l="1"/>
  <c r="G3752" i="8" l="1"/>
  <c r="G3753" i="8" l="1"/>
  <c r="G3754" i="8" l="1"/>
  <c r="G3755" i="8" l="1"/>
  <c r="G3756" i="8" l="1"/>
  <c r="G3757" i="8" l="1"/>
  <c r="G3758" i="8" l="1"/>
  <c r="G3759" i="8" l="1"/>
  <c r="G3760" i="8" l="1"/>
  <c r="G3761" i="8" l="1"/>
  <c r="G3762" i="8" l="1"/>
  <c r="G3763" i="8" l="1"/>
  <c r="G3764" i="8" l="1"/>
  <c r="G3765" i="8" l="1"/>
  <c r="G3766" i="8" l="1"/>
  <c r="G3767" i="8" l="1"/>
  <c r="G3768" i="8" l="1"/>
  <c r="G3769" i="8" l="1"/>
  <c r="G3770" i="8" l="1"/>
  <c r="G3771" i="8" l="1"/>
  <c r="G3772" i="8" l="1"/>
  <c r="G3773" i="8" l="1"/>
  <c r="G3774" i="8"/>
  <c r="G3775" i="8" l="1"/>
  <c r="G3776" i="8" l="1"/>
  <c r="G3777" i="8" l="1"/>
  <c r="G3778" i="8" l="1"/>
  <c r="G3779" i="8" l="1"/>
  <c r="G3780" i="8" l="1"/>
  <c r="G3781" i="8" l="1"/>
  <c r="G3782" i="8" l="1"/>
  <c r="G3783" i="8" l="1"/>
  <c r="G3784" i="8" l="1"/>
  <c r="G3785" i="8" l="1"/>
  <c r="G3786" i="8" l="1"/>
  <c r="G3787" i="8" l="1"/>
  <c r="G3788" i="8" l="1"/>
  <c r="G3789" i="8" l="1"/>
  <c r="G3790" i="8" l="1"/>
  <c r="G3791" i="8" l="1"/>
  <c r="G3792" i="8" l="1"/>
  <c r="G3793" i="8" l="1"/>
  <c r="G3794" i="8" l="1"/>
  <c r="G3795" i="8" l="1"/>
  <c r="G3796" i="8" l="1"/>
  <c r="G3797" i="8" l="1"/>
  <c r="G3798" i="8" l="1"/>
  <c r="G3799" i="8" l="1"/>
  <c r="G3800" i="8" l="1"/>
  <c r="G3801" i="8" l="1"/>
  <c r="G3802" i="8" l="1"/>
  <c r="G3803" i="8" l="1"/>
  <c r="G3804" i="8" l="1"/>
  <c r="G3805" i="8" l="1"/>
  <c r="G3806" i="8" l="1"/>
  <c r="G3807" i="8" l="1"/>
  <c r="G3808" i="8" l="1"/>
  <c r="G3809" i="8" l="1"/>
  <c r="G3810" i="8" l="1"/>
  <c r="G3811" i="8" l="1"/>
  <c r="G3812" i="8" l="1"/>
  <c r="G3813" i="8" l="1"/>
  <c r="G3814" i="8" l="1"/>
  <c r="G3815" i="8" l="1"/>
  <c r="G3816" i="8" l="1"/>
  <c r="G3817" i="8" l="1"/>
  <c r="G3818" i="8" l="1"/>
  <c r="G3819" i="8"/>
  <c r="G3820" i="8" l="1"/>
  <c r="G3821" i="8" l="1"/>
  <c r="G3822" i="8" l="1"/>
  <c r="G3823" i="8" l="1"/>
  <c r="G3824" i="8" l="1"/>
  <c r="G3825" i="8" l="1"/>
  <c r="G3826" i="8" l="1"/>
  <c r="G3827" i="8" l="1"/>
  <c r="G3828" i="8" l="1"/>
  <c r="G3829" i="8" l="1"/>
  <c r="G3830" i="8" l="1"/>
  <c r="G3831" i="8" l="1"/>
  <c r="G3832" i="8" l="1"/>
  <c r="G3833" i="8" l="1"/>
  <c r="G3834" i="8" l="1"/>
  <c r="G3835" i="8" l="1"/>
  <c r="G3836" i="8" l="1"/>
  <c r="G3837" i="8" l="1"/>
  <c r="G3838" i="8" l="1"/>
  <c r="G3839" i="8" l="1"/>
  <c r="G3840" i="8" l="1"/>
  <c r="G3841" i="8" l="1"/>
  <c r="G3842" i="8" l="1"/>
  <c r="G3843" i="8" l="1"/>
  <c r="G3844" i="8" l="1"/>
  <c r="G3845" i="8" l="1"/>
  <c r="G3846" i="8" l="1"/>
  <c r="G3847" i="8" l="1"/>
  <c r="G3848" i="8" l="1"/>
  <c r="G3849" i="8" l="1"/>
  <c r="G3850" i="8" l="1"/>
  <c r="G3851" i="8" l="1"/>
  <c r="G3852" i="8" l="1"/>
  <c r="G3853" i="8" l="1"/>
  <c r="G3854" i="8" l="1"/>
  <c r="G3855" i="8" l="1"/>
  <c r="G3856" i="8" l="1"/>
  <c r="G3857" i="8" l="1"/>
  <c r="G3858" i="8" l="1"/>
  <c r="G3859" i="8" l="1"/>
  <c r="G3860" i="8" l="1"/>
  <c r="G3861" i="8" l="1"/>
  <c r="G3862" i="8" l="1"/>
  <c r="G3863" i="8" l="1"/>
  <c r="G3864" i="8" l="1"/>
  <c r="G3865" i="8" l="1"/>
  <c r="G3866" i="8"/>
  <c r="G3867" i="8" l="1"/>
  <c r="G3868" i="8" l="1"/>
  <c r="G3869" i="8" l="1"/>
  <c r="G3870" i="8" l="1"/>
  <c r="G3871" i="8" l="1"/>
  <c r="G3872" i="8" l="1"/>
  <c r="G3873" i="8" l="1"/>
  <c r="G3874" i="8" l="1"/>
  <c r="G3875" i="8" l="1"/>
  <c r="G3876" i="8" l="1"/>
  <c r="G3877" i="8" l="1"/>
  <c r="G3878" i="8" l="1"/>
  <c r="G3879" i="8" l="1"/>
  <c r="G3880" i="8"/>
  <c r="G3881" i="8" l="1"/>
  <c r="G3882" i="8" l="1"/>
  <c r="G3883" i="8" l="1"/>
  <c r="G3884" i="8" l="1"/>
  <c r="G3885" i="8" l="1"/>
  <c r="G3886" i="8" l="1"/>
  <c r="G3887" i="8" l="1"/>
  <c r="G3888" i="8" l="1"/>
  <c r="G3889" i="8" l="1"/>
  <c r="G3890" i="8" l="1"/>
  <c r="G3891" i="8" l="1"/>
  <c r="G3892" i="8" l="1"/>
  <c r="G3893" i="8" l="1"/>
  <c r="G3894" i="8" l="1"/>
  <c r="G3895" i="8" l="1"/>
  <c r="G3896" i="8" l="1"/>
  <c r="G3897" i="8" l="1"/>
  <c r="G3898" i="8" l="1"/>
  <c r="G3899" i="8" l="1"/>
  <c r="G3900" i="8" l="1"/>
  <c r="G3901" i="8" l="1"/>
  <c r="G3902" i="8" l="1"/>
  <c r="G3903" i="8" l="1"/>
  <c r="G3904" i="8" l="1"/>
  <c r="G3905" i="8" l="1"/>
  <c r="G3906" i="8" l="1"/>
  <c r="G3907" i="8" l="1"/>
  <c r="G3908" i="8" l="1"/>
  <c r="G3909" i="8" l="1"/>
  <c r="G3910" i="8" l="1"/>
  <c r="G3911" i="8" l="1"/>
  <c r="G3912" i="8" l="1"/>
  <c r="G3913" i="8"/>
  <c r="G3914" i="8" l="1"/>
  <c r="G3915" i="8" l="1"/>
  <c r="G3916" i="8" l="1"/>
  <c r="G3917" i="8" l="1"/>
  <c r="G3918" i="8" l="1"/>
  <c r="G3919" i="8" l="1"/>
  <c r="G3920" i="8" l="1"/>
  <c r="G3921" i="8" l="1"/>
  <c r="G3922" i="8" l="1"/>
  <c r="G3923" i="8" l="1"/>
  <c r="G3924" i="8" l="1"/>
  <c r="G3925" i="8" l="1"/>
  <c r="G3926" i="8" l="1"/>
  <c r="G3927" i="8" l="1"/>
  <c r="G3928" i="8" l="1"/>
  <c r="G3929" i="8" l="1"/>
  <c r="G3930" i="8"/>
  <c r="G3931" i="8" l="1"/>
  <c r="G3932" i="8" l="1"/>
  <c r="G3933" i="8"/>
  <c r="G3934" i="8" l="1"/>
  <c r="G3935" i="8" l="1"/>
  <c r="G3936" i="8" l="1"/>
  <c r="G3937" i="8" l="1"/>
  <c r="G3938" i="8" l="1"/>
  <c r="G3939" i="8" l="1"/>
  <c r="G3940" i="8" l="1"/>
  <c r="G3941" i="8" l="1"/>
  <c r="G3942" i="8" l="1"/>
  <c r="G3943" i="8" l="1"/>
  <c r="G3944" i="8" l="1"/>
  <c r="G3945" i="8" l="1"/>
  <c r="G3946" i="8" l="1"/>
  <c r="G3947" i="8"/>
  <c r="G3948" i="8" l="1"/>
  <c r="G3949" i="8" l="1"/>
  <c r="G3950" i="8" l="1"/>
  <c r="G3951" i="8" l="1"/>
  <c r="G3952" i="8" l="1"/>
  <c r="G3953" i="8" l="1"/>
  <c r="G3954" i="8" l="1"/>
  <c r="G3955" i="8" l="1"/>
  <c r="G3956" i="8" l="1"/>
  <c r="G3957" i="8" l="1"/>
  <c r="G3958" i="8" l="1"/>
  <c r="G3959" i="8" l="1"/>
  <c r="G3960" i="8" l="1"/>
  <c r="G3961" i="8" l="1"/>
  <c r="G3962" i="8" l="1"/>
  <c r="G3963" i="8"/>
  <c r="G3964" i="8" l="1"/>
  <c r="G3965" i="8" l="1"/>
  <c r="G3966" i="8" l="1"/>
  <c r="G3967" i="8"/>
  <c r="G3968" i="8" l="1"/>
  <c r="G3969" i="8" l="1"/>
  <c r="G3970" i="8" l="1"/>
  <c r="G3971" i="8" l="1"/>
  <c r="G3972" i="8" l="1"/>
  <c r="G3973" i="8" l="1"/>
  <c r="G3974" i="8" l="1"/>
  <c r="G3975" i="8" l="1"/>
  <c r="G3976" i="8" l="1"/>
  <c r="G3977" i="8" l="1"/>
  <c r="G3978" i="8"/>
  <c r="G3979" i="8" l="1"/>
  <c r="G3980" i="8" l="1"/>
  <c r="G3981" i="8" l="1"/>
  <c r="G3982" i="8" l="1"/>
  <c r="G3983" i="8" l="1"/>
  <c r="G3984" i="8" l="1"/>
  <c r="G3985" i="8" l="1"/>
  <c r="G3986" i="8" l="1"/>
  <c r="G3987" i="8" l="1"/>
  <c r="G3988" i="8" l="1"/>
  <c r="G3989" i="8" l="1"/>
  <c r="G3990" i="8" l="1"/>
  <c r="G3991" i="8" l="1"/>
  <c r="G3992" i="8" l="1"/>
  <c r="G3993" i="8" l="1"/>
  <c r="G3994" i="8" l="1"/>
  <c r="G3995" i="8" l="1"/>
  <c r="G3996" i="8" l="1"/>
  <c r="G3997" i="8" l="1"/>
  <c r="G3998" i="8" l="1"/>
  <c r="G3999" i="8" l="1"/>
  <c r="G4000" i="8" l="1"/>
  <c r="G4001" i="8" l="1"/>
  <c r="G4002" i="8" l="1"/>
  <c r="G4003" i="8" l="1"/>
  <c r="G4004" i="8" l="1"/>
  <c r="G4005" i="8" l="1"/>
  <c r="G4006" i="8"/>
  <c r="G4007" i="8" l="1"/>
  <c r="G4008" i="8" l="1"/>
  <c r="G4009" i="8" l="1"/>
  <c r="G4010" i="8" l="1"/>
  <c r="G4011" i="8" l="1"/>
  <c r="G4012" i="8" l="1"/>
  <c r="G4013" i="8"/>
  <c r="G4014" i="8" l="1"/>
  <c r="G4015" i="8" l="1"/>
  <c r="G4016" i="8"/>
  <c r="G4017" i="8" l="1"/>
  <c r="G4018" i="8" l="1"/>
  <c r="G4019" i="8" l="1"/>
  <c r="G4020" i="8" l="1"/>
  <c r="G4021" i="8" l="1"/>
  <c r="G4022" i="8" l="1"/>
  <c r="G4023" i="8" l="1"/>
  <c r="G4024" i="8" l="1"/>
  <c r="G4025" i="8"/>
  <c r="G4026" i="8" l="1"/>
  <c r="G4027" i="8" l="1"/>
  <c r="G4028" i="8" l="1"/>
  <c r="G4029" i="8" l="1"/>
  <c r="G4030" i="8" l="1"/>
  <c r="G4031" i="8" l="1"/>
  <c r="G4032" i="8" l="1"/>
  <c r="G4033" i="8" l="1"/>
  <c r="G4034" i="8" l="1"/>
  <c r="G4035" i="8" l="1"/>
  <c r="G4036" i="8" l="1"/>
  <c r="G4037" i="8"/>
  <c r="G4038" i="8" l="1"/>
  <c r="G4039" i="8" l="1"/>
  <c r="G4040" i="8" l="1"/>
  <c r="G4041" i="8" l="1"/>
  <c r="G4042" i="8" l="1"/>
  <c r="G4043" i="8" l="1"/>
  <c r="G4044" i="8" l="1"/>
  <c r="G4045" i="8" l="1"/>
  <c r="G4046" i="8" l="1"/>
  <c r="G4047" i="8" l="1"/>
  <c r="G4048" i="8" l="1"/>
  <c r="G4049" i="8" l="1"/>
  <c r="G4050" i="8" l="1"/>
  <c r="G4051" i="8" l="1"/>
  <c r="G4052" i="8" l="1"/>
  <c r="G4053" i="8" l="1"/>
  <c r="G4054" i="8" l="1"/>
  <c r="G4055" i="8" l="1"/>
  <c r="G4056" i="8" l="1"/>
  <c r="G4057" i="8" l="1"/>
  <c r="G4058" i="8" l="1"/>
  <c r="G4059" i="8" l="1"/>
  <c r="G4060" i="8" l="1"/>
  <c r="G4061" i="8" l="1"/>
  <c r="G4062" i="8" l="1"/>
  <c r="G4063" i="8" l="1"/>
  <c r="G4064" i="8" l="1"/>
  <c r="G4065" i="8" l="1"/>
  <c r="G4066" i="8" l="1"/>
  <c r="G4067" i="8" l="1"/>
  <c r="G4068" i="8"/>
  <c r="G4069" i="8" l="1"/>
  <c r="G4070" i="8" l="1"/>
  <c r="G4071" i="8"/>
  <c r="G4072" i="8" l="1"/>
  <c r="G4073" i="8" l="1"/>
  <c r="G4074" i="8"/>
  <c r="G4075" i="8" l="1"/>
  <c r="G4076" i="8"/>
  <c r="G4077" i="8" l="1"/>
  <c r="G4078" i="8" l="1"/>
  <c r="G4079" i="8" l="1"/>
  <c r="G4080" i="8" l="1"/>
  <c r="G4081" i="8" l="1"/>
  <c r="G4082" i="8" l="1"/>
  <c r="G4083" i="8" l="1"/>
  <c r="G4084" i="8" l="1"/>
  <c r="G4085" i="8" l="1"/>
  <c r="G4086" i="8" l="1"/>
  <c r="G4087" i="8" l="1"/>
  <c r="G4088" i="8"/>
  <c r="G4089" i="8" l="1"/>
  <c r="G4090" i="8" l="1"/>
  <c r="G4091" i="8"/>
  <c r="G4092" i="8" l="1"/>
  <c r="G4093" i="8" l="1"/>
  <c r="G4094" i="8"/>
  <c r="G4095" i="8" l="1"/>
  <c r="G4096" i="8" l="1"/>
  <c r="G4097" i="8" l="1"/>
  <c r="G4098" i="8" l="1"/>
  <c r="G4099" i="8" l="1"/>
  <c r="G4100" i="8" l="1"/>
  <c r="G4101" i="8" l="1"/>
  <c r="G4102" i="8" l="1"/>
  <c r="G4103" i="8" l="1"/>
  <c r="G4104" i="8"/>
  <c r="G4105" i="8" l="1"/>
  <c r="G4106" i="8" l="1"/>
  <c r="G4107" i="8" l="1"/>
  <c r="G4108" i="8" l="1"/>
  <c r="G4109" i="8" l="1"/>
  <c r="G4110" i="8" l="1"/>
  <c r="G4111" i="8" l="1"/>
  <c r="G4112" i="8" l="1"/>
  <c r="G4113" i="8" l="1"/>
  <c r="G4114" i="8" l="1"/>
  <c r="G4115" i="8" l="1"/>
  <c r="G4116" i="8" l="1"/>
  <c r="G4117" i="8" l="1"/>
  <c r="G4118" i="8" l="1"/>
  <c r="G4119" i="8"/>
  <c r="G4120" i="8" l="1"/>
  <c r="G4121" i="8" l="1"/>
  <c r="G4122" i="8" l="1"/>
  <c r="G4123" i="8" l="1"/>
  <c r="G4124" i="8" l="1"/>
  <c r="G4125" i="8" l="1"/>
  <c r="G4126" i="8"/>
  <c r="G4127" i="8" l="1"/>
  <c r="G4128" i="8" l="1"/>
  <c r="G4129" i="8" l="1"/>
  <c r="G4130" i="8" l="1"/>
  <c r="G4131" i="8" l="1"/>
  <c r="G4132" i="8" l="1"/>
  <c r="G4133" i="8" l="1"/>
  <c r="G4134" i="8" l="1"/>
  <c r="G4135" i="8" l="1"/>
  <c r="G4136" i="8" l="1"/>
  <c r="G4137" i="8" l="1"/>
  <c r="G4138" i="8" l="1"/>
  <c r="G4139" i="8" l="1"/>
  <c r="G4140" i="8" l="1"/>
  <c r="G4141" i="8" l="1"/>
  <c r="G4142" i="8" l="1"/>
  <c r="G4143" i="8" l="1"/>
  <c r="G4144" i="8"/>
  <c r="G4145" i="8" l="1"/>
  <c r="G4146" i="8" l="1"/>
  <c r="G4147" i="8" l="1"/>
  <c r="G4148" i="8" l="1"/>
  <c r="G4149" i="8" l="1"/>
  <c r="G4150" i="8" l="1"/>
  <c r="G4151" i="8" l="1"/>
  <c r="G4152" i="8" l="1"/>
  <c r="G4153" i="8" l="1"/>
  <c r="G4154" i="8" l="1"/>
  <c r="G4155" i="8" l="1"/>
  <c r="G4156" i="8" l="1"/>
  <c r="G4157" i="8"/>
  <c r="G4158" i="8" l="1"/>
  <c r="G4159" i="8" l="1"/>
  <c r="G4160" i="8" l="1"/>
  <c r="G4161" i="8" l="1"/>
  <c r="G4162" i="8"/>
  <c r="G4163" i="8" l="1"/>
  <c r="G4164" i="8"/>
  <c r="G4165" i="8" l="1"/>
  <c r="G4166" i="8" l="1"/>
  <c r="G4167" i="8" l="1"/>
  <c r="G4168" i="8" l="1"/>
  <c r="G4169" i="8" l="1"/>
  <c r="G4170" i="8" l="1"/>
  <c r="G4171" i="8" l="1"/>
  <c r="G4172" i="8" l="1"/>
  <c r="G4173" i="8" l="1"/>
  <c r="G4174" i="8" l="1"/>
  <c r="G4175" i="8" l="1"/>
  <c r="G4176" i="8" l="1"/>
  <c r="G4177" i="8" l="1"/>
  <c r="G4178" i="8" l="1"/>
  <c r="G4179" i="8" l="1"/>
  <c r="G4180" i="8" l="1"/>
  <c r="G4181" i="8" l="1"/>
  <c r="G4182" i="8" l="1"/>
  <c r="G4183" i="8" l="1"/>
  <c r="G4184" i="8" l="1"/>
  <c r="G4185" i="8" l="1"/>
  <c r="G4186" i="8" l="1"/>
  <c r="G4187" i="8" l="1"/>
  <c r="G4188" i="8" l="1"/>
  <c r="G4189" i="8" l="1"/>
  <c r="G4190" i="8" l="1"/>
  <c r="G4191" i="8" l="1"/>
  <c r="G4192" i="8" l="1"/>
  <c r="G4193" i="8" l="1"/>
  <c r="G4194" i="8" l="1"/>
  <c r="G4195" i="8" l="1"/>
  <c r="G4196" i="8" l="1"/>
  <c r="G4197" i="8" l="1"/>
  <c r="G4198" i="8" l="1"/>
  <c r="G4199" i="8" l="1"/>
  <c r="G4200" i="8" l="1"/>
  <c r="G4201" i="8" l="1"/>
  <c r="G4202" i="8" l="1"/>
  <c r="G4203" i="8" l="1"/>
  <c r="G4204" i="8" l="1"/>
  <c r="G4205" i="8" l="1"/>
  <c r="G4206" i="8"/>
  <c r="G4207" i="8" l="1"/>
  <c r="G4208" i="8" l="1"/>
  <c r="G4209" i="8" l="1"/>
  <c r="G4210" i="8" l="1"/>
  <c r="G4211" i="8" l="1"/>
  <c r="G4212" i="8" l="1"/>
  <c r="G4213" i="8" l="1"/>
  <c r="G4214" i="8" l="1"/>
  <c r="G4215" i="8" l="1"/>
  <c r="G4216" i="8" l="1"/>
  <c r="G4217" i="8" l="1"/>
  <c r="G4218" i="8" l="1"/>
  <c r="G4219" i="8" l="1"/>
  <c r="G4220" i="8" l="1"/>
  <c r="G4221" i="8" l="1"/>
  <c r="G4222" i="8" l="1"/>
  <c r="G4223" i="8" l="1"/>
  <c r="G4224" i="8" l="1"/>
  <c r="G4225" i="8" l="1"/>
  <c r="G4226" i="8" l="1"/>
  <c r="G4227" i="8" l="1"/>
  <c r="G4228" i="8" l="1"/>
  <c r="G4229" i="8" l="1"/>
  <c r="G4230" i="8"/>
  <c r="G4231" i="8" l="1"/>
  <c r="G4232" i="8"/>
  <c r="G4233" i="8" l="1"/>
  <c r="G4234" i="8" l="1"/>
  <c r="G4235" i="8" l="1"/>
  <c r="G4236" i="8" l="1"/>
  <c r="G4237" i="8"/>
  <c r="G4238" i="8" l="1"/>
  <c r="G4239" i="8" l="1"/>
  <c r="G4240" i="8" l="1"/>
  <c r="G4241" i="8" l="1"/>
  <c r="G4242" i="8"/>
  <c r="G4243" i="8" l="1"/>
  <c r="G4244" i="8" l="1"/>
  <c r="G4245" i="8" l="1"/>
  <c r="G4246" i="8" l="1"/>
  <c r="G4247" i="8" l="1"/>
  <c r="G4248" i="8" l="1"/>
  <c r="G4249" i="8" l="1"/>
  <c r="G4250" i="8" l="1"/>
  <c r="G4251" i="8" l="1"/>
  <c r="G4252" i="8" l="1"/>
  <c r="G4253" i="8" l="1"/>
  <c r="G4254" i="8" l="1"/>
  <c r="G4255" i="8" l="1"/>
  <c r="G4256" i="8" l="1"/>
  <c r="G4257" i="8" l="1"/>
  <c r="G4258" i="8" l="1"/>
  <c r="G4259" i="8" l="1"/>
  <c r="G4260" i="8" l="1"/>
  <c r="G4261" i="8" l="1"/>
  <c r="G4262" i="8" l="1"/>
  <c r="G4263" i="8" l="1"/>
  <c r="G4264" i="8" l="1"/>
  <c r="G4265" i="8" l="1"/>
  <c r="G4266" i="8" l="1"/>
  <c r="G4267" i="8" l="1"/>
  <c r="G4268" i="8" l="1"/>
  <c r="G4269" i="8" l="1"/>
  <c r="G4270" i="8" l="1"/>
  <c r="G4271" i="8" l="1"/>
  <c r="G4272" i="8" l="1"/>
  <c r="G4273" i="8" l="1"/>
  <c r="G4274" i="8" l="1"/>
  <c r="G4275" i="8" l="1"/>
  <c r="G4276" i="8" l="1"/>
  <c r="G4277" i="8" l="1"/>
  <c r="G4278" i="8" l="1"/>
  <c r="G4279" i="8" l="1"/>
  <c r="G4280" i="8"/>
  <c r="G4281" i="8" l="1"/>
  <c r="G4282" i="8" l="1"/>
  <c r="G4283" i="8" l="1"/>
  <c r="G4284" i="8" l="1"/>
  <c r="G4285" i="8" l="1"/>
  <c r="G4286" i="8" l="1"/>
  <c r="G4287" i="8" l="1"/>
  <c r="G4288" i="8"/>
  <c r="G4289" i="8" l="1"/>
  <c r="G4290" i="8" l="1"/>
  <c r="G4291" i="8" l="1"/>
  <c r="G4292" i="8" l="1"/>
  <c r="G4293" i="8" l="1"/>
  <c r="G4294" i="8" l="1"/>
  <c r="G4295" i="8"/>
  <c r="G4296" i="8" l="1"/>
  <c r="G4297" i="8" l="1"/>
  <c r="G4298" i="8" l="1"/>
  <c r="G4299" i="8" l="1"/>
  <c r="G4300" i="8" l="1"/>
  <c r="G4301" i="8" l="1"/>
  <c r="G4302" i="8" l="1"/>
  <c r="G4303" i="8" l="1"/>
  <c r="G4304" i="8" l="1"/>
  <c r="G4305" i="8" l="1"/>
  <c r="G4306" i="8" l="1"/>
  <c r="G4307" i="8" l="1"/>
  <c r="G4308" i="8" l="1"/>
  <c r="G4309" i="8" l="1"/>
  <c r="G4310" i="8" l="1"/>
  <c r="G4311" i="8" l="1"/>
  <c r="G4312" i="8" l="1"/>
  <c r="G4313" i="8" l="1"/>
  <c r="G4314" i="8" l="1"/>
  <c r="G4315" i="8" l="1"/>
  <c r="G4316" i="8" l="1"/>
  <c r="G4317" i="8" l="1"/>
  <c r="G4318" i="8" l="1"/>
  <c r="G4319" i="8" l="1"/>
  <c r="G4320" i="8" l="1"/>
  <c r="G4321" i="8" l="1"/>
  <c r="G4322" i="8" l="1"/>
  <c r="G4323" i="8" l="1"/>
  <c r="G4324" i="8" l="1"/>
  <c r="G4325" i="8" l="1"/>
  <c r="G4326" i="8" l="1"/>
  <c r="G4327" i="8" l="1"/>
  <c r="G4328" i="8" l="1"/>
  <c r="G4329" i="8" l="1"/>
  <c r="G4330" i="8" l="1"/>
  <c r="G4331" i="8" l="1"/>
  <c r="G4332" i="8" l="1"/>
  <c r="G4333" i="8" l="1"/>
  <c r="G4334" i="8" l="1"/>
  <c r="G4335" i="8" l="1"/>
  <c r="G4336" i="8"/>
  <c r="G4337" i="8" l="1"/>
  <c r="G4338" i="8" l="1"/>
  <c r="G4339" i="8" l="1"/>
  <c r="G4340" i="8"/>
  <c r="G4341" i="8" l="1"/>
  <c r="G4342" i="8" l="1"/>
  <c r="G4343" i="8" l="1"/>
  <c r="G4344" i="8" l="1"/>
  <c r="G4345" i="8" l="1"/>
  <c r="G4346" i="8" l="1"/>
  <c r="G4347" i="8" l="1"/>
  <c r="G4348" i="8" l="1"/>
  <c r="G4349" i="8" l="1"/>
  <c r="G4350" i="8"/>
  <c r="G4351" i="8" l="1"/>
  <c r="G4352" i="8" l="1"/>
  <c r="G4353" i="8" l="1"/>
  <c r="G4354" i="8" l="1"/>
  <c r="G4355" i="8" l="1"/>
  <c r="G4356" i="8" l="1"/>
  <c r="G4357" i="8" l="1"/>
  <c r="G4358" i="8" l="1"/>
  <c r="G4359" i="8" l="1"/>
  <c r="G4360" i="8" l="1"/>
  <c r="G4361" i="8" l="1"/>
  <c r="G4362" i="8" l="1"/>
  <c r="G4363" i="8" l="1"/>
  <c r="G4364" i="8" l="1"/>
  <c r="G4365" i="8" l="1"/>
  <c r="G4366" i="8"/>
  <c r="G4367" i="8" l="1"/>
  <c r="G4368" i="8" l="1"/>
  <c r="G4369" i="8"/>
  <c r="G4370" i="8" l="1"/>
  <c r="G4371" i="8" l="1"/>
  <c r="G4372" i="8" l="1"/>
  <c r="G4373" i="8" l="1"/>
  <c r="G4374" i="8" l="1"/>
  <c r="G4375" i="8" l="1"/>
  <c r="G4376" i="8" l="1"/>
  <c r="G4377" i="8" l="1"/>
  <c r="G4378" i="8" l="1"/>
  <c r="G4379" i="8" l="1"/>
  <c r="G4380" i="8" l="1"/>
  <c r="G4381" i="8" l="1"/>
  <c r="G4382" i="8" l="1"/>
  <c r="G4383" i="8" l="1"/>
  <c r="G4384" i="8" l="1"/>
  <c r="G4385" i="8" l="1"/>
  <c r="G4386" i="8" l="1"/>
  <c r="G4387" i="8" l="1"/>
  <c r="G4388" i="8" l="1"/>
  <c r="G4389" i="8" l="1"/>
  <c r="G4390" i="8" l="1"/>
  <c r="G4391" i="8"/>
  <c r="G4392" i="8" l="1"/>
  <c r="G4393" i="8" l="1"/>
  <c r="G4394" i="8" l="1"/>
  <c r="G4395" i="8" l="1"/>
  <c r="G4396" i="8" l="1"/>
  <c r="G4397" i="8" l="1"/>
  <c r="G4398" i="8" l="1"/>
  <c r="G4399" i="8" l="1"/>
  <c r="G4400" i="8"/>
  <c r="G4401" i="8" l="1"/>
  <c r="G4402" i="8" l="1"/>
  <c r="G4403" i="8" l="1"/>
  <c r="G4404" i="8"/>
  <c r="G4405" i="8" l="1"/>
  <c r="G4406" i="8" l="1"/>
  <c r="G4407" i="8" l="1"/>
  <c r="G4408" i="8" l="1"/>
  <c r="G4409" i="8" l="1"/>
  <c r="G4410" i="8" l="1"/>
  <c r="G4411" i="8" l="1"/>
  <c r="G4412" i="8" l="1"/>
  <c r="G4413" i="8" l="1"/>
  <c r="G4414" i="8" l="1"/>
  <c r="G4415" i="8" l="1"/>
  <c r="G4416" i="8" l="1"/>
  <c r="G4417" i="8" l="1"/>
  <c r="G4418" i="8" l="1"/>
  <c r="G4419" i="8" l="1"/>
  <c r="G4420" i="8"/>
  <c r="G4421" i="8" l="1"/>
  <c r="G4422" i="8" l="1"/>
  <c r="G4423" i="8" l="1"/>
  <c r="G4424" i="8" l="1"/>
  <c r="G4425" i="8" l="1"/>
  <c r="G4426" i="8"/>
  <c r="G4427" i="8" l="1"/>
  <c r="G4428" i="8" l="1"/>
  <c r="G4429" i="8" l="1"/>
  <c r="G4430" i="8" l="1"/>
  <c r="G4431" i="8" l="1"/>
  <c r="G4432" i="8" l="1"/>
  <c r="G4433" i="8" l="1"/>
  <c r="G4434" i="8" l="1"/>
  <c r="G4435" i="8" l="1"/>
  <c r="G4436" i="8" l="1"/>
  <c r="G4437" i="8" l="1"/>
  <c r="G4438" i="8" l="1"/>
  <c r="G4439" i="8" l="1"/>
  <c r="G4440" i="8" l="1"/>
  <c r="G4441" i="8" l="1"/>
  <c r="G4442" i="8" l="1"/>
  <c r="G4443" i="8" l="1"/>
  <c r="G4444" i="8" l="1"/>
  <c r="G4445" i="8" l="1"/>
  <c r="G4446" i="8" l="1"/>
  <c r="G4447" i="8" l="1"/>
  <c r="G4448" i="8" l="1"/>
  <c r="G4449" i="8"/>
  <c r="G4450" i="8" l="1"/>
  <c r="G4451" i="8"/>
  <c r="G4452" i="8" l="1"/>
  <c r="G4453" i="8"/>
  <c r="G4454" i="8" l="1"/>
  <c r="G4455" i="8" l="1"/>
  <c r="G4456" i="8" l="1"/>
  <c r="G4457" i="8" l="1"/>
  <c r="G4458" i="8" l="1"/>
  <c r="G4459" i="8" l="1"/>
  <c r="G4460" i="8" l="1"/>
  <c r="G4461" i="8" l="1"/>
  <c r="G4462" i="8" l="1"/>
  <c r="G4463" i="8" l="1"/>
  <c r="G4464" i="8" l="1"/>
  <c r="G4465" i="8" l="1"/>
  <c r="G4466" i="8" l="1"/>
  <c r="G4467" i="8" l="1"/>
  <c r="G4468" i="8"/>
  <c r="G4469" i="8" l="1"/>
  <c r="G4470" i="8" l="1"/>
  <c r="G4471" i="8" l="1"/>
  <c r="G4472" i="8" l="1"/>
  <c r="G4473" i="8" l="1"/>
  <c r="G4474" i="8" l="1"/>
  <c r="G4475" i="8" l="1"/>
  <c r="G4476" i="8" l="1"/>
  <c r="G4477" i="8" l="1"/>
  <c r="G4478" i="8" l="1"/>
  <c r="G4479" i="8" l="1"/>
  <c r="G4480" i="8" l="1"/>
  <c r="G4481" i="8" l="1"/>
  <c r="G4482" i="8" l="1"/>
  <c r="G4483" i="8" l="1"/>
  <c r="G4484" i="8" l="1"/>
  <c r="G4485" i="8" l="1"/>
  <c r="G4486" i="8" l="1"/>
  <c r="G4487" i="8" l="1"/>
  <c r="G4488" i="8" l="1"/>
  <c r="G4489" i="8" l="1"/>
  <c r="G4490" i="8" l="1"/>
  <c r="G4491" i="8" l="1"/>
  <c r="G4492" i="8" l="1"/>
  <c r="G4493" i="8" l="1"/>
  <c r="G4494" i="8" l="1"/>
  <c r="G4495" i="8" l="1"/>
  <c r="G4496" i="8" l="1"/>
  <c r="G4497" i="8" l="1"/>
  <c r="G4498" i="8" l="1"/>
  <c r="G4499" i="8" l="1"/>
  <c r="G4500" i="8" l="1"/>
  <c r="G4501" i="8" l="1"/>
  <c r="G4502" i="8" l="1"/>
  <c r="G4503" i="8" l="1"/>
  <c r="G4504" i="8" l="1"/>
  <c r="G4505" i="8" l="1"/>
  <c r="G4506" i="8" l="1"/>
  <c r="G4507" i="8" l="1"/>
  <c r="G4508" i="8"/>
  <c r="G4509" i="8" l="1"/>
  <c r="G4510" i="8" l="1"/>
  <c r="G4511" i="8" l="1"/>
  <c r="G4512" i="8" l="1"/>
  <c r="G4513" i="8" l="1"/>
  <c r="G4514" i="8" l="1"/>
  <c r="G4515" i="8" l="1"/>
  <c r="G4516" i="8" l="1"/>
  <c r="G4517" i="8" l="1"/>
  <c r="G4518" i="8" l="1"/>
  <c r="G4519" i="8" l="1"/>
  <c r="G4520" i="8" l="1"/>
  <c r="G4521" i="8" l="1"/>
  <c r="G4522" i="8"/>
  <c r="G4523" i="8" l="1"/>
  <c r="G4524" i="8" l="1"/>
  <c r="G4525" i="8" l="1"/>
  <c r="G4526" i="8" l="1"/>
  <c r="G4527" i="8" l="1"/>
  <c r="G4528" i="8" l="1"/>
  <c r="G4529" i="8" l="1"/>
  <c r="G4530" i="8" l="1"/>
  <c r="G4531" i="8" l="1"/>
  <c r="G4532" i="8" l="1"/>
  <c r="G4533" i="8" l="1"/>
  <c r="G4534" i="8" l="1"/>
  <c r="G4535" i="8" l="1"/>
  <c r="G4536" i="8" l="1"/>
  <c r="G4537" i="8" l="1"/>
  <c r="G4538" i="8"/>
  <c r="G4539" i="8" l="1"/>
  <c r="G4540" i="8" l="1"/>
  <c r="G4541" i="8"/>
  <c r="G4542" i="8" l="1"/>
  <c r="G4543" i="8" l="1"/>
  <c r="G4544" i="8" l="1"/>
  <c r="G4545" i="8" l="1"/>
  <c r="G4546" i="8" l="1"/>
  <c r="G4547" i="8" l="1"/>
  <c r="G4548" i="8" l="1"/>
  <c r="G4549" i="8" l="1"/>
  <c r="G4550" i="8" l="1"/>
  <c r="G4551" i="8" l="1"/>
  <c r="G4552" i="8" l="1"/>
  <c r="G4553" i="8"/>
  <c r="G4554" i="8" l="1"/>
  <c r="G4555" i="8" l="1"/>
  <c r="G4556" i="8"/>
  <c r="G4557" i="8" l="1"/>
  <c r="G4558" i="8" l="1"/>
  <c r="G4559" i="8"/>
  <c r="G4560" i="8" l="1"/>
  <c r="G4561" i="8" l="1"/>
  <c r="G4562" i="8" l="1"/>
  <c r="G4563" i="8" l="1"/>
  <c r="G4564" i="8" l="1"/>
  <c r="G4565" i="8"/>
  <c r="G4566" i="8" l="1"/>
  <c r="G4567" i="8" l="1"/>
  <c r="G4568" i="8" l="1"/>
  <c r="G4569" i="8" l="1"/>
  <c r="G4570" i="8" l="1"/>
  <c r="G4571" i="8" l="1"/>
  <c r="G4572" i="8" l="1"/>
  <c r="G4573" i="8" l="1"/>
  <c r="G4574" i="8" l="1"/>
  <c r="G4575" i="8" l="1"/>
  <c r="G4576" i="8" l="1"/>
  <c r="G4577" i="8"/>
  <c r="G4578" i="8" l="1"/>
  <c r="G4579" i="8" l="1"/>
  <c r="G4580" i="8" l="1"/>
  <c r="G4581" i="8" l="1"/>
  <c r="G4582" i="8" l="1"/>
  <c r="G4583" i="8" l="1"/>
  <c r="G4584" i="8" l="1"/>
  <c r="G4585" i="8" l="1"/>
  <c r="G4586" i="8" l="1"/>
  <c r="G4587" i="8" l="1"/>
  <c r="G4588" i="8"/>
  <c r="G4589" i="8" l="1"/>
  <c r="G4590" i="8" l="1"/>
  <c r="G4591" i="8" l="1"/>
  <c r="G4592" i="8" l="1"/>
  <c r="G4593" i="8" l="1"/>
  <c r="G4594" i="8" l="1"/>
  <c r="G4595" i="8" l="1"/>
  <c r="G4596" i="8" l="1"/>
  <c r="G4597" i="8" l="1"/>
  <c r="G4598" i="8" l="1"/>
  <c r="G4599" i="8" l="1"/>
  <c r="G4600" i="8" l="1"/>
  <c r="G4601" i="8" l="1"/>
  <c r="G4602" i="8" l="1"/>
  <c r="G4603" i="8"/>
  <c r="G4604" i="8" l="1"/>
  <c r="G4605" i="8"/>
  <c r="G4606" i="8" l="1"/>
  <c r="G4607" i="8" l="1"/>
  <c r="G4608" i="8" l="1"/>
  <c r="G4609" i="8" l="1"/>
  <c r="G4610" i="8" l="1"/>
  <c r="G4611" i="8" l="1"/>
  <c r="G4612" i="8" l="1"/>
  <c r="G4613" i="8" l="1"/>
  <c r="G4614" i="8" l="1"/>
  <c r="G4615" i="8" l="1"/>
  <c r="G4616" i="8" l="1"/>
  <c r="G4617" i="8" l="1"/>
  <c r="G4618" i="8" l="1"/>
  <c r="G4619" i="8" l="1"/>
  <c r="G4620" i="8" l="1"/>
  <c r="G4621" i="8" l="1"/>
  <c r="G4622" i="8" l="1"/>
  <c r="G4623" i="8" l="1"/>
  <c r="G4624" i="8" l="1"/>
  <c r="G4625" i="8" l="1"/>
  <c r="G4626" i="8" l="1"/>
  <c r="G4627" i="8" l="1"/>
  <c r="G4628" i="8" l="1"/>
  <c r="G4629" i="8"/>
  <c r="G4630" i="8" l="1"/>
  <c r="G4631" i="8" l="1"/>
  <c r="G4632" i="8" l="1"/>
  <c r="G4633" i="8" l="1"/>
  <c r="G4634" i="8" l="1"/>
  <c r="G4635" i="8" l="1"/>
  <c r="G4636" i="8" l="1"/>
  <c r="G4637" i="8" l="1"/>
  <c r="G4638" i="8" l="1"/>
  <c r="G4639" i="8" l="1"/>
  <c r="G4640" i="8" l="1"/>
  <c r="G4641" i="8" l="1"/>
  <c r="G4642" i="8" l="1"/>
  <c r="G4643" i="8" l="1"/>
  <c r="G4644" i="8" l="1"/>
  <c r="G4645" i="8" l="1"/>
  <c r="G4646" i="8" l="1"/>
  <c r="G4647" i="8" l="1"/>
  <c r="G4648" i="8" l="1"/>
  <c r="G4649" i="8" l="1"/>
  <c r="G4650" i="8"/>
  <c r="G4651" i="8" l="1"/>
  <c r="G4652" i="8" l="1"/>
  <c r="G4653" i="8"/>
  <c r="G4654" i="8" l="1"/>
  <c r="G4655" i="8" l="1"/>
  <c r="G4656" i="8" l="1"/>
  <c r="G4657" i="8" l="1"/>
  <c r="G4658" i="8" l="1"/>
  <c r="G4659" i="8" l="1"/>
  <c r="G4660" i="8" l="1"/>
  <c r="G4661" i="8" l="1"/>
  <c r="G4662" i="8" l="1"/>
  <c r="G4663" i="8" l="1"/>
  <c r="G4664" i="8" l="1"/>
  <c r="G4665" i="8" l="1"/>
  <c r="G4666" i="8" l="1"/>
  <c r="G4667" i="8" l="1"/>
  <c r="G4668" i="8" l="1"/>
  <c r="G4669" i="8" l="1"/>
  <c r="G4670" i="8" l="1"/>
  <c r="G4671" i="8" l="1"/>
  <c r="G4672" i="8" l="1"/>
  <c r="G4673" i="8" l="1"/>
  <c r="G4674" i="8"/>
  <c r="G4675" i="8" l="1"/>
  <c r="G4676" i="8" l="1"/>
  <c r="G4677" i="8" l="1"/>
  <c r="G4678" i="8" l="1"/>
  <c r="G4679" i="8" l="1"/>
  <c r="G4680" i="8"/>
  <c r="G4681" i="8" l="1"/>
  <c r="G4682" i="8" l="1"/>
  <c r="G4683" i="8" l="1"/>
  <c r="G4684" i="8" l="1"/>
  <c r="G4685" i="8" l="1"/>
  <c r="G4686" i="8"/>
  <c r="G4687" i="8" l="1"/>
  <c r="G4688" i="8" l="1"/>
  <c r="G4689" i="8" l="1"/>
  <c r="G4690" i="8"/>
  <c r="G4691" i="8" l="1"/>
  <c r="G4692" i="8" l="1"/>
  <c r="G4693" i="8" l="1"/>
  <c r="G4694" i="8" l="1"/>
  <c r="G4695" i="8" l="1"/>
  <c r="G4696" i="8" l="1"/>
  <c r="G4697" i="8" l="1"/>
  <c r="G4698" i="8" l="1"/>
  <c r="G4699" i="8" l="1"/>
  <c r="G4700" i="8"/>
  <c r="G4701" i="8" l="1"/>
  <c r="G4702" i="8" l="1"/>
  <c r="G4703" i="8" l="1"/>
  <c r="G4704" i="8" l="1"/>
  <c r="G4705" i="8"/>
  <c r="G4706" i="8" l="1"/>
  <c r="G4707" i="8" l="1"/>
  <c r="G4708" i="8" l="1"/>
  <c r="G4709" i="8"/>
  <c r="G4710" i="8" l="1"/>
  <c r="G4711" i="8" l="1"/>
  <c r="G4712" i="8" l="1"/>
  <c r="G4713" i="8" l="1"/>
  <c r="G4714" i="8" l="1"/>
  <c r="G4715" i="8" l="1"/>
  <c r="G4716" i="8" l="1"/>
  <c r="G4717" i="8" l="1"/>
  <c r="G4718" i="8" l="1"/>
  <c r="G4719" i="8" l="1"/>
  <c r="G4720" i="8" l="1"/>
  <c r="G4721" i="8" l="1"/>
  <c r="G4722" i="8" l="1"/>
  <c r="G4723" i="8" l="1"/>
  <c r="G4724" i="8" l="1"/>
  <c r="G4725" i="8" l="1"/>
  <c r="G4726" i="8" l="1"/>
  <c r="G4727" i="8" l="1"/>
  <c r="G4728" i="8" l="1"/>
  <c r="G4729" i="8" l="1"/>
  <c r="G4730" i="8" l="1"/>
  <c r="G4731" i="8" l="1"/>
  <c r="G4732" i="8" l="1"/>
  <c r="G4733" i="8" l="1"/>
  <c r="G4734" i="8" l="1"/>
  <c r="G4735" i="8" l="1"/>
  <c r="G4736" i="8" l="1"/>
  <c r="G4737" i="8" l="1"/>
  <c r="G4738" i="8" l="1"/>
  <c r="G4739" i="8" l="1"/>
  <c r="G4740" i="8" l="1"/>
  <c r="G4741" i="8" l="1"/>
  <c r="G4742" i="8" l="1"/>
  <c r="G4743" i="8" l="1"/>
  <c r="G4744" i="8" l="1"/>
  <c r="G4745" i="8" l="1"/>
  <c r="G4746" i="8" l="1"/>
  <c r="G4747" i="8" l="1"/>
  <c r="G4748" i="8" l="1"/>
  <c r="G4749" i="8" l="1"/>
  <c r="G4750" i="8" l="1"/>
  <c r="G4751" i="8" l="1"/>
  <c r="G4752" i="8" l="1"/>
  <c r="G4753" i="8" l="1"/>
  <c r="G4754" i="8" l="1"/>
  <c r="G4755" i="8" l="1"/>
  <c r="G4756" i="8" l="1"/>
  <c r="G4757" i="8" l="1"/>
  <c r="G4758" i="8" l="1"/>
  <c r="G4759" i="8" l="1"/>
  <c r="G4760" i="8" l="1"/>
  <c r="G4761" i="8" l="1"/>
  <c r="G4762" i="8" l="1"/>
  <c r="G4763" i="8" l="1"/>
  <c r="G4764" i="8" l="1"/>
  <c r="G4765" i="8" l="1"/>
  <c r="G4766" i="8" l="1"/>
  <c r="G4767" i="8" l="1"/>
  <c r="G4768" i="8" l="1"/>
  <c r="G4769" i="8" l="1"/>
  <c r="G4770" i="8" l="1"/>
  <c r="G4771" i="8" l="1"/>
  <c r="G4772" i="8" l="1"/>
  <c r="G4773" i="8" l="1"/>
  <c r="G4774" i="8" l="1"/>
  <c r="G4775" i="8" l="1"/>
  <c r="G4776" i="8" l="1"/>
  <c r="G4777" i="8" l="1"/>
  <c r="G4778" i="8" l="1"/>
  <c r="G4779" i="8" l="1"/>
  <c r="G4780" i="8" l="1"/>
  <c r="G4781" i="8" l="1"/>
  <c r="G4782" i="8" l="1"/>
  <c r="G4783" i="8" l="1"/>
  <c r="G4784" i="8" l="1"/>
  <c r="G4785" i="8" l="1"/>
  <c r="G4786" i="8" l="1"/>
  <c r="G4787" i="8" l="1"/>
  <c r="G4788" i="8" l="1"/>
  <c r="G4789" i="8" l="1"/>
  <c r="G4790" i="8" l="1"/>
  <c r="G4791" i="8" l="1"/>
  <c r="G4792" i="8" l="1"/>
  <c r="G4793" i="8" l="1"/>
  <c r="G4794" i="8" l="1"/>
  <c r="G4795" i="8" l="1"/>
  <c r="G4796" i="8" l="1"/>
  <c r="G4797" i="8" l="1"/>
  <c r="G4798" i="8" l="1"/>
  <c r="G4799" i="8" l="1"/>
  <c r="G4800" i="8" l="1"/>
  <c r="G4801" i="8" l="1"/>
  <c r="G4802" i="8" l="1"/>
  <c r="G4803" i="8" l="1"/>
  <c r="G4804" i="8" l="1"/>
  <c r="G4805" i="8" l="1"/>
  <c r="G4806" i="8" l="1"/>
  <c r="G4807" i="8" l="1"/>
  <c r="G4808" i="8" l="1"/>
  <c r="G4809" i="8" l="1"/>
  <c r="G4810" i="8" l="1"/>
  <c r="G4811" i="8" l="1"/>
  <c r="G4812" i="8" l="1"/>
  <c r="G4813" i="8" l="1"/>
  <c r="G4814" i="8" l="1"/>
  <c r="G4815" i="8" l="1"/>
  <c r="G4816" i="8" l="1"/>
  <c r="G4817" i="8" l="1"/>
  <c r="G4818" i="8" l="1"/>
  <c r="G4819" i="8" l="1"/>
  <c r="G4820" i="8" l="1"/>
  <c r="G4821" i="8" l="1"/>
  <c r="G4822" i="8" l="1"/>
  <c r="G4823" i="8" l="1"/>
  <c r="G4824" i="8" l="1"/>
  <c r="G4825" i="8" l="1"/>
  <c r="G4826" i="8" l="1"/>
  <c r="G4827" i="8" l="1"/>
  <c r="G4828" i="8" l="1"/>
  <c r="G4829" i="8" l="1"/>
  <c r="G4830" i="8" l="1"/>
  <c r="G4831" i="8" l="1"/>
  <c r="G4832" i="8" l="1"/>
  <c r="G4833" i="8" l="1"/>
  <c r="G4834" i="8" l="1"/>
  <c r="G4835" i="8" l="1"/>
  <c r="G4836" i="8" l="1"/>
  <c r="G4837" i="8" l="1"/>
  <c r="G4838" i="8" l="1"/>
  <c r="G4839" i="8" l="1"/>
  <c r="G4840" i="8" l="1"/>
  <c r="G4841" i="8" l="1"/>
  <c r="G4842" i="8" l="1"/>
  <c r="G4843" i="8" l="1"/>
  <c r="G4844" i="8" l="1"/>
  <c r="G4845" i="8" l="1"/>
  <c r="G4846" i="8" l="1"/>
  <c r="G4847" i="8" l="1"/>
  <c r="G4848" i="8" l="1"/>
  <c r="G4849" i="8" l="1"/>
  <c r="G4850" i="8" l="1"/>
  <c r="G4851" i="8" l="1"/>
  <c r="G4852" i="8" l="1"/>
  <c r="G4853" i="8" l="1"/>
  <c r="G4854" i="8" l="1"/>
  <c r="G4855" i="8" l="1"/>
  <c r="G4856" i="8" l="1"/>
  <c r="G4857" i="8" l="1"/>
  <c r="G4858" i="8" l="1"/>
  <c r="G4859" i="8" l="1"/>
  <c r="G4860" i="8" l="1"/>
  <c r="G4861" i="8" l="1"/>
  <c r="G4862" i="8" l="1"/>
  <c r="G4863" i="8" l="1"/>
  <c r="G4864" i="8" l="1"/>
  <c r="G4865" i="8" l="1"/>
  <c r="G4866" i="8" l="1"/>
  <c r="G4867" i="8" l="1"/>
  <c r="G4868" i="8" l="1"/>
  <c r="G4869" i="8" l="1"/>
  <c r="G4870" i="8" l="1"/>
  <c r="G4871" i="8" l="1"/>
  <c r="G4872" i="8" l="1"/>
  <c r="G4873" i="8" l="1"/>
  <c r="G4874" i="8" l="1"/>
  <c r="G4875" i="8" l="1"/>
  <c r="G4876" i="8" l="1"/>
  <c r="G4877" i="8" l="1"/>
  <c r="G4878" i="8" l="1"/>
  <c r="G4879" i="8" l="1"/>
  <c r="G4880" i="8" l="1"/>
  <c r="G4881" i="8" l="1"/>
  <c r="G4882" i="8" l="1"/>
  <c r="G4883" i="8" l="1"/>
  <c r="G4884" i="8" l="1"/>
  <c r="G4885" i="8" l="1"/>
  <c r="G4886" i="8" l="1"/>
  <c r="G4887" i="8" l="1"/>
  <c r="G4888" i="8" l="1"/>
  <c r="G4889" i="8" l="1"/>
  <c r="G4890" i="8" l="1"/>
  <c r="G4891" i="8" l="1"/>
  <c r="G4892" i="8" l="1"/>
  <c r="G4893" i="8" l="1"/>
  <c r="G4894" i="8" l="1"/>
  <c r="G4895" i="8" l="1"/>
  <c r="G4896" i="8" l="1"/>
  <c r="G4897" i="8" l="1"/>
  <c r="G4898" i="8" l="1"/>
  <c r="G4899" i="8" l="1"/>
  <c r="G4900" i="8" l="1"/>
  <c r="G4901" i="8" l="1"/>
  <c r="G4902" i="8" l="1"/>
  <c r="G4903" i="8" l="1"/>
  <c r="G4904" i="8" l="1"/>
  <c r="G4905" i="8" l="1"/>
  <c r="G4906" i="8" l="1"/>
  <c r="G4907" i="8" l="1"/>
  <c r="G4908" i="8" l="1"/>
  <c r="G4909" i="8" l="1"/>
  <c r="G4910" i="8" l="1"/>
  <c r="G4911" i="8" l="1"/>
  <c r="G4912" i="8" l="1"/>
  <c r="S172" i="11" s="1"/>
  <c r="G4913" i="8" l="1"/>
  <c r="S173" i="11" s="1"/>
  <c r="G4914" i="8" l="1"/>
  <c r="S174" i="11" s="1"/>
  <c r="G4915" i="8" l="1"/>
  <c r="S175" i="11" s="1"/>
  <c r="G4916" i="8" l="1"/>
  <c r="S176" i="11" s="1"/>
  <c r="G4917" i="8" l="1"/>
  <c r="S177" i="11" s="1"/>
  <c r="G4918" i="8" l="1"/>
  <c r="S178" i="11" s="1"/>
  <c r="G4919" i="8" l="1"/>
  <c r="G4920" i="8" l="1"/>
  <c r="G4921" i="8" l="1"/>
  <c r="G4922" i="8" l="1"/>
  <c r="G4923" i="8" l="1"/>
  <c r="G4924" i="8" l="1"/>
  <c r="G4925" i="8" l="1"/>
  <c r="G4926" i="8" l="1"/>
  <c r="G4927" i="8" l="1"/>
  <c r="G4928" i="8" l="1"/>
  <c r="G4929" i="8" l="1"/>
  <c r="G4930" i="8" l="1"/>
  <c r="G4931" i="8" l="1"/>
  <c r="G4932" i="8" l="1"/>
  <c r="G4933" i="8" l="1"/>
  <c r="G4934" i="8" l="1"/>
  <c r="G4935" i="8" l="1"/>
  <c r="G4936" i="8" l="1"/>
  <c r="G4937" i="8" l="1"/>
  <c r="G4938" i="8" l="1"/>
  <c r="G4939" i="8" l="1"/>
  <c r="G4940" i="8" l="1"/>
  <c r="G4941" i="8" l="1"/>
  <c r="G4942" i="8" l="1"/>
  <c r="G4943" i="8" l="1"/>
  <c r="G4944" i="8" l="1"/>
  <c r="G4945" i="8" l="1"/>
  <c r="G4946" i="8" l="1"/>
  <c r="G4947" i="8" l="1"/>
  <c r="G4948" i="8" l="1"/>
  <c r="G4949" i="8" l="1"/>
  <c r="G4950" i="8" l="1"/>
  <c r="G4951" i="8" l="1"/>
  <c r="G4952" i="8" l="1"/>
  <c r="G4953" i="8" l="1"/>
  <c r="G4954" i="8" l="1"/>
  <c r="G4955" i="8" l="1"/>
  <c r="G4956" i="8" l="1"/>
  <c r="G4957" i="8" l="1"/>
  <c r="G4958" i="8" l="1"/>
  <c r="G4959" i="8" l="1"/>
  <c r="G4960" i="8" l="1"/>
  <c r="G4961" i="8" l="1"/>
  <c r="G4962" i="8" l="1"/>
  <c r="G4963" i="8" l="1"/>
  <c r="G4964" i="8" l="1"/>
  <c r="G4965" i="8" l="1"/>
  <c r="G4966" i="8" l="1"/>
  <c r="G4967" i="8" l="1"/>
  <c r="G4968" i="8" l="1"/>
  <c r="G4969" i="8" l="1"/>
  <c r="G4970" i="8" l="1"/>
  <c r="G4971" i="8" l="1"/>
  <c r="G4972" i="8" l="1"/>
  <c r="G4973" i="8" l="1"/>
  <c r="G4974" i="8" l="1"/>
  <c r="G4975" i="8" l="1"/>
  <c r="G4976" i="8" l="1"/>
  <c r="G4977" i="8" l="1"/>
  <c r="G4978" i="8" l="1"/>
  <c r="G4979" i="8" l="1"/>
  <c r="G4980" i="8" l="1"/>
  <c r="G4981" i="8" l="1"/>
  <c r="G4982" i="8" l="1"/>
  <c r="G4983" i="8" l="1"/>
  <c r="G4984" i="8" l="1"/>
  <c r="G4985" i="8" l="1"/>
  <c r="G4986" i="8" l="1"/>
  <c r="G4987" i="8" l="1"/>
  <c r="G4988" i="8" l="1"/>
  <c r="G4989" i="8" l="1"/>
  <c r="G4990" i="8" l="1"/>
  <c r="G4991" i="8" l="1"/>
  <c r="G4992" i="8" l="1"/>
  <c r="G4993" i="8" l="1"/>
  <c r="G4994" i="8" l="1"/>
  <c r="G4995" i="8" l="1"/>
  <c r="G4996" i="8" l="1"/>
  <c r="G4997" i="8" l="1"/>
  <c r="G4998" i="8" l="1"/>
  <c r="G4999" i="8" l="1"/>
  <c r="G5000" i="8" l="1"/>
  <c r="G5001" i="8" l="1"/>
  <c r="G5002" i="8" l="1"/>
  <c r="G5003" i="8" l="1"/>
  <c r="G5004" i="8" l="1"/>
  <c r="G5005" i="8" l="1"/>
  <c r="G5006" i="8" l="1"/>
  <c r="G5007" i="8" l="1"/>
  <c r="G5008" i="8" l="1"/>
  <c r="G5009" i="8" l="1"/>
  <c r="G5010" i="8" l="1"/>
  <c r="G5011" i="8" l="1"/>
  <c r="G5012" i="8" l="1"/>
  <c r="G5013" i="8" l="1"/>
  <c r="G5014" i="8" l="1"/>
  <c r="G5015" i="8" l="1"/>
  <c r="G5016" i="8" l="1"/>
  <c r="G5017" i="8" l="1"/>
  <c r="G5018" i="8" l="1"/>
  <c r="G5019" i="8" l="1"/>
  <c r="G5020" i="8" l="1"/>
  <c r="G5021" i="8" l="1"/>
  <c r="G5022" i="8" l="1"/>
  <c r="G5023" i="8" l="1"/>
  <c r="G5024" i="8" l="1"/>
  <c r="G5025" i="8" l="1"/>
  <c r="G5026" i="8" l="1"/>
  <c r="G5027" i="8" l="1"/>
  <c r="G5028" i="8" l="1"/>
  <c r="G5029" i="8" l="1"/>
  <c r="G5030" i="8" l="1"/>
  <c r="G5031" i="8" l="1"/>
  <c r="G5032" i="8" l="1"/>
  <c r="G5033" i="8" l="1"/>
  <c r="G5034" i="8" l="1"/>
  <c r="G5035" i="8" l="1"/>
  <c r="G5036" i="8" l="1"/>
  <c r="G5037" i="8" l="1"/>
  <c r="G5038" i="8" l="1"/>
  <c r="G5039" i="8" l="1"/>
  <c r="G5040" i="8" l="1"/>
  <c r="G5041" i="8" l="1"/>
  <c r="G5042" i="8" l="1"/>
  <c r="G5043" i="8" l="1"/>
  <c r="G5044" i="8" l="1"/>
  <c r="G5045" i="8" l="1"/>
  <c r="G5046" i="8" l="1"/>
  <c r="G5047" i="8" l="1"/>
  <c r="G5048" i="8" l="1"/>
  <c r="G5049" i="8" l="1"/>
  <c r="G5050" i="8" l="1"/>
  <c r="G5051" i="8" l="1"/>
  <c r="G5052" i="8" l="1"/>
  <c r="G5053" i="8" l="1"/>
  <c r="G5054" i="8" l="1"/>
  <c r="G5055" i="8" l="1"/>
  <c r="G5056" i="8" l="1"/>
  <c r="G5057" i="8" l="1"/>
  <c r="G5058" i="8" l="1"/>
  <c r="G5059" i="8" l="1"/>
  <c r="G5060" i="8" l="1"/>
  <c r="G5061" i="8" l="1"/>
  <c r="G5062" i="8" l="1"/>
  <c r="G5063" i="8" l="1"/>
  <c r="G5064" i="8" l="1"/>
  <c r="G5065" i="8" l="1"/>
  <c r="G5066" i="8" l="1"/>
  <c r="G5067" i="8" l="1"/>
  <c r="G5068" i="8" l="1"/>
  <c r="G5069" i="8" l="1"/>
  <c r="G5070" i="8" l="1"/>
  <c r="G5071" i="8" l="1"/>
  <c r="G5072" i="8" l="1"/>
  <c r="G5073" i="8" l="1"/>
  <c r="G5074" i="8" l="1"/>
  <c r="G5075" i="8" l="1"/>
  <c r="G5076" i="8" l="1"/>
  <c r="G5077" i="8" l="1"/>
  <c r="G5078" i="8" l="1"/>
  <c r="G5079" i="8" l="1"/>
  <c r="G5080" i="8" l="1"/>
  <c r="G5081" i="8" l="1"/>
  <c r="G5082" i="8" l="1"/>
  <c r="G5083" i="8" l="1"/>
  <c r="G5084" i="8" l="1"/>
  <c r="G5085" i="8" l="1"/>
  <c r="G5086" i="8" l="1"/>
  <c r="G5087" i="8" l="1"/>
  <c r="G5088" i="8" l="1"/>
  <c r="G5089" i="8" l="1"/>
  <c r="G5090" i="8" l="1"/>
  <c r="G5091" i="8" l="1"/>
  <c r="G5092" i="8" l="1"/>
  <c r="G5093" i="8" l="1"/>
  <c r="G5094" i="8" l="1"/>
  <c r="G5095" i="8" l="1"/>
  <c r="G5096" i="8" l="1"/>
  <c r="G5097" i="8" l="1"/>
  <c r="G5098" i="8" l="1"/>
  <c r="G5099" i="8" l="1"/>
  <c r="G5100" i="8" l="1"/>
  <c r="G5101" i="8" l="1"/>
  <c r="G5102" i="8" l="1"/>
  <c r="G5103" i="8" l="1"/>
  <c r="G5104" i="8" l="1"/>
  <c r="G5105" i="8" l="1"/>
  <c r="G5106" i="8" l="1"/>
  <c r="G5107" i="8" l="1"/>
  <c r="G5108" i="8" l="1"/>
  <c r="G5109" i="8" l="1"/>
  <c r="G5110" i="8" l="1"/>
  <c r="G5111" i="8" l="1"/>
  <c r="G5112" i="8" l="1"/>
  <c r="G5113" i="8" l="1"/>
  <c r="G5114" i="8" l="1"/>
  <c r="R10" i="11" l="1"/>
  <c r="G5115" i="8"/>
  <c r="S10" i="11" s="1"/>
  <c r="R11" i="11" l="1"/>
  <c r="G5116" i="8"/>
  <c r="S11" i="11" s="1"/>
  <c r="R12" i="11" l="1"/>
  <c r="G5117" i="8"/>
  <c r="S12" i="11" s="1"/>
  <c r="R13" i="11" l="1"/>
  <c r="G5118" i="8"/>
  <c r="S13" i="11" s="1"/>
  <c r="R14" i="11" l="1"/>
  <c r="G5119" i="8"/>
  <c r="S14" i="11" s="1"/>
  <c r="R15" i="11" l="1"/>
  <c r="G5120" i="8"/>
  <c r="S15" i="11" s="1"/>
  <c r="R16" i="11" l="1"/>
  <c r="G5121" i="8"/>
  <c r="S16" i="11" s="1"/>
  <c r="R17" i="11" l="1"/>
  <c r="G5122" i="8"/>
  <c r="S17" i="11" s="1"/>
  <c r="R18" i="11" l="1"/>
  <c r="G5123" i="8"/>
  <c r="S18" i="11" s="1"/>
  <c r="R19" i="11" l="1"/>
  <c r="G5124" i="8"/>
  <c r="S19" i="11" s="1"/>
  <c r="R20" i="11" l="1"/>
  <c r="G5125" i="8"/>
  <c r="S20" i="11" s="1"/>
  <c r="R21" i="11" l="1"/>
  <c r="G5126" i="8"/>
  <c r="S21" i="11" s="1"/>
  <c r="R22" i="11" l="1"/>
  <c r="G5127" i="8"/>
  <c r="S22" i="11" s="1"/>
  <c r="R23" i="11" l="1"/>
  <c r="G5128" i="8"/>
  <c r="S23" i="11" s="1"/>
  <c r="R24" i="11" l="1"/>
  <c r="G5129" i="8"/>
  <c r="S24" i="11" s="1"/>
  <c r="R25" i="11" l="1"/>
  <c r="G5130" i="8"/>
  <c r="S25" i="11" s="1"/>
  <c r="R26" i="11" l="1"/>
  <c r="G5131" i="8"/>
  <c r="S26" i="11" s="1"/>
  <c r="R27" i="11" l="1"/>
  <c r="G5132" i="8"/>
  <c r="S27" i="11" s="1"/>
  <c r="R28" i="11" l="1"/>
  <c r="G5133" i="8"/>
  <c r="S28" i="11" s="1"/>
  <c r="R29" i="11" l="1"/>
  <c r="G5134" i="8"/>
  <c r="S29" i="11" s="1"/>
  <c r="R30" i="11" l="1"/>
  <c r="G5135" i="8"/>
  <c r="S30" i="11" s="1"/>
  <c r="R31" i="11" l="1"/>
  <c r="G5136" i="8"/>
  <c r="S31" i="11" s="1"/>
  <c r="R32" i="11" l="1"/>
  <c r="G5137" i="8"/>
  <c r="S32" i="11" s="1"/>
  <c r="R33" i="11" l="1"/>
  <c r="G5138" i="8"/>
  <c r="S33" i="11" s="1"/>
  <c r="R34" i="11" l="1"/>
  <c r="G5139" i="8"/>
  <c r="S34" i="11" s="1"/>
  <c r="R35" i="11" l="1"/>
  <c r="G5140" i="8"/>
  <c r="S35" i="11" s="1"/>
  <c r="R36" i="11" l="1"/>
  <c r="G5141" i="8"/>
  <c r="S36" i="11" s="1"/>
  <c r="R37" i="11" l="1"/>
  <c r="G5142" i="8"/>
  <c r="S37" i="11" s="1"/>
  <c r="R38" i="11" l="1"/>
  <c r="G5143" i="8"/>
  <c r="S38" i="11" s="1"/>
  <c r="R39" i="11" l="1"/>
  <c r="G5144" i="8"/>
  <c r="S39" i="11" s="1"/>
  <c r="R40" i="11" l="1"/>
  <c r="G5145" i="8"/>
  <c r="S40" i="11" s="1"/>
  <c r="R41" i="11" l="1"/>
  <c r="G5146" i="8"/>
  <c r="S41" i="11" s="1"/>
  <c r="R42" i="11" l="1"/>
  <c r="G5147" i="8"/>
  <c r="S42" i="11" s="1"/>
  <c r="R43" i="11" l="1"/>
  <c r="G5148" i="8"/>
  <c r="S43" i="11" s="1"/>
  <c r="R44" i="11" l="1"/>
  <c r="G5149" i="8"/>
  <c r="S44" i="11" s="1"/>
  <c r="R45" i="11" l="1"/>
  <c r="G5150" i="8"/>
  <c r="S45" i="11" s="1"/>
  <c r="R46" i="11" l="1"/>
  <c r="G5151" i="8"/>
  <c r="S46" i="11" s="1"/>
  <c r="R47" i="11" l="1"/>
  <c r="G5152" i="8"/>
  <c r="S47" i="11" s="1"/>
  <c r="R48" i="11" l="1"/>
  <c r="G5153" i="8"/>
  <c r="S48" i="11" s="1"/>
  <c r="R49" i="11" l="1"/>
  <c r="G5154" i="8"/>
  <c r="S49" i="11" s="1"/>
  <c r="R50" i="11" l="1"/>
  <c r="G5155" i="8"/>
  <c r="S50" i="11" s="1"/>
  <c r="R51" i="11" l="1"/>
  <c r="G5156" i="8"/>
  <c r="S51" i="11" s="1"/>
  <c r="R52" i="11" l="1"/>
  <c r="G5157" i="8"/>
  <c r="S52" i="11" s="1"/>
  <c r="R53" i="11" l="1"/>
  <c r="G5158" i="8"/>
  <c r="S53" i="11" s="1"/>
  <c r="R54" i="11" l="1"/>
  <c r="G5159" i="8"/>
  <c r="S54" i="11" s="1"/>
  <c r="R55" i="11" l="1"/>
  <c r="G5160" i="8"/>
  <c r="S55" i="11" s="1"/>
  <c r="R56" i="11" l="1"/>
  <c r="G5161" i="8"/>
  <c r="S56" i="11" s="1"/>
  <c r="R57" i="11" l="1"/>
  <c r="G5162" i="8"/>
  <c r="S57" i="11" s="1"/>
  <c r="R58" i="11" l="1"/>
  <c r="G5163" i="8"/>
  <c r="S58" i="11" s="1"/>
  <c r="R59" i="11" l="1"/>
  <c r="G5164" i="8"/>
  <c r="S59" i="11" s="1"/>
  <c r="R60" i="11" l="1"/>
  <c r="G5165" i="8"/>
  <c r="S60" i="11" s="1"/>
  <c r="R61" i="11" l="1"/>
  <c r="G5166" i="8"/>
  <c r="S61" i="11" s="1"/>
  <c r="R62" i="11" l="1"/>
  <c r="G5167" i="8"/>
  <c r="S62" i="11" s="1"/>
  <c r="R63" i="11" l="1"/>
  <c r="G5168" i="8"/>
  <c r="S63" i="11" s="1"/>
  <c r="R64" i="11" l="1"/>
  <c r="G5169" i="8"/>
  <c r="S64" i="11" s="1"/>
  <c r="R65" i="11" l="1"/>
  <c r="G5170" i="8"/>
  <c r="S65" i="11" s="1"/>
  <c r="R66" i="11" l="1"/>
  <c r="G5171" i="8"/>
  <c r="S66" i="11" s="1"/>
  <c r="R67" i="11" l="1"/>
  <c r="G5172" i="8"/>
  <c r="S67" i="11" s="1"/>
  <c r="R68" i="11" l="1"/>
  <c r="G5173" i="8"/>
  <c r="S68" i="11" s="1"/>
  <c r="R69" i="11" l="1"/>
  <c r="G5174" i="8"/>
  <c r="S69" i="11" s="1"/>
  <c r="R70" i="11" l="1"/>
  <c r="G5175" i="8"/>
  <c r="S70" i="11" s="1"/>
  <c r="R71" i="11" l="1"/>
  <c r="G5176" i="8"/>
  <c r="S71" i="11" s="1"/>
  <c r="R72" i="11" l="1"/>
  <c r="G5177" i="8"/>
  <c r="S72" i="11" s="1"/>
  <c r="R73" i="11" l="1"/>
  <c r="G5178" i="8"/>
  <c r="S73" i="11" s="1"/>
  <c r="R74" i="11" l="1"/>
  <c r="G5179" i="8"/>
  <c r="S74" i="11" s="1"/>
  <c r="R75" i="11" l="1"/>
  <c r="G5180" i="8"/>
  <c r="S75" i="11" s="1"/>
  <c r="R76" i="11" l="1"/>
  <c r="G5181" i="8"/>
  <c r="S76" i="11" s="1"/>
  <c r="R77" i="11" l="1"/>
  <c r="G5182" i="8"/>
  <c r="S77" i="11" s="1"/>
  <c r="R78" i="11" l="1"/>
  <c r="G5183" i="8"/>
  <c r="S78" i="11" s="1"/>
  <c r="R79" i="11" l="1"/>
  <c r="G5184" i="8"/>
  <c r="S79" i="11" s="1"/>
  <c r="R80" i="11" l="1"/>
  <c r="G5185" i="8"/>
  <c r="S80" i="11" s="1"/>
  <c r="R81" i="11" l="1"/>
  <c r="G5186" i="8"/>
  <c r="S81" i="11" s="1"/>
  <c r="R82" i="11" l="1"/>
  <c r="G5187" i="8"/>
  <c r="S82" i="11" s="1"/>
  <c r="R83" i="11" l="1"/>
  <c r="G5188" i="8"/>
  <c r="S83" i="11" s="1"/>
  <c r="R84" i="11" l="1"/>
  <c r="G5189" i="8"/>
  <c r="S84" i="11" s="1"/>
  <c r="R85" i="11" l="1"/>
  <c r="G5190" i="8"/>
  <c r="S85" i="11" s="1"/>
  <c r="R86" i="11" l="1"/>
  <c r="G5191" i="8"/>
  <c r="S86" i="11" s="1"/>
  <c r="R87" i="11" l="1"/>
  <c r="G5192" i="8"/>
  <c r="S87" i="11" s="1"/>
  <c r="R88" i="11" l="1"/>
  <c r="G5193" i="8"/>
  <c r="S88" i="11" s="1"/>
  <c r="R89" i="11" l="1"/>
  <c r="G5194" i="8"/>
  <c r="S89" i="11" s="1"/>
  <c r="R90" i="11" l="1"/>
  <c r="G5195" i="8"/>
  <c r="S90" i="11" s="1"/>
  <c r="R91" i="11" l="1"/>
  <c r="G5196" i="8"/>
  <c r="S91" i="11" s="1"/>
  <c r="R92" i="11" l="1"/>
  <c r="G5197" i="8"/>
  <c r="S92" i="11" s="1"/>
  <c r="R93" i="11" l="1"/>
  <c r="G5198" i="8"/>
  <c r="S93" i="11" s="1"/>
  <c r="R94" i="11" l="1"/>
  <c r="G5199" i="8"/>
  <c r="S94" i="11" s="1"/>
  <c r="R95" i="11" l="1"/>
  <c r="G5200" i="8"/>
  <c r="S95" i="11" s="1"/>
  <c r="R96" i="11" l="1"/>
  <c r="G5201" i="8"/>
  <c r="S96" i="11" s="1"/>
  <c r="R97" i="11" l="1"/>
  <c r="G5202" i="8"/>
  <c r="S97" i="11" s="1"/>
  <c r="R98" i="11" l="1"/>
  <c r="G5203" i="8"/>
  <c r="S98" i="11" s="1"/>
  <c r="R99" i="11" l="1"/>
  <c r="G5204" i="8"/>
  <c r="S99" i="11" s="1"/>
  <c r="R100" i="11" l="1"/>
  <c r="G5205" i="8"/>
  <c r="S100" i="11" s="1"/>
  <c r="R101" i="11" l="1"/>
  <c r="G5206" i="8"/>
  <c r="S101" i="11" s="1"/>
  <c r="R102" i="11" l="1"/>
  <c r="G5207" i="8"/>
  <c r="S102" i="11" s="1"/>
  <c r="R103" i="11" l="1"/>
  <c r="G5208" i="8"/>
  <c r="S103" i="11" s="1"/>
  <c r="R104" i="11" l="1"/>
  <c r="G5209" i="8"/>
  <c r="S104" i="11" s="1"/>
  <c r="R105" i="11" l="1"/>
  <c r="G5210" i="8"/>
  <c r="S105" i="11" s="1"/>
  <c r="R106" i="11" l="1"/>
  <c r="G5211" i="8"/>
  <c r="S106" i="11" s="1"/>
  <c r="R107" i="11" l="1"/>
  <c r="G5212" i="8"/>
  <c r="S107" i="11" s="1"/>
  <c r="R108" i="11" l="1"/>
  <c r="G5213" i="8"/>
  <c r="S108" i="11" s="1"/>
  <c r="R109" i="11" l="1"/>
  <c r="G5214" i="8"/>
  <c r="S109" i="11" s="1"/>
  <c r="R110" i="11" l="1"/>
  <c r="G5215" i="8"/>
  <c r="S110" i="11" s="1"/>
  <c r="R111" i="11" l="1"/>
  <c r="G5216" i="8"/>
  <c r="S111" i="11" s="1"/>
  <c r="R112" i="11" l="1"/>
  <c r="G5217" i="8"/>
  <c r="S112" i="11" s="1"/>
  <c r="R113" i="11" l="1"/>
  <c r="G5218" i="8"/>
  <c r="S113" i="11" s="1"/>
  <c r="R114" i="11" l="1"/>
  <c r="G5219" i="8"/>
  <c r="S114" i="11" s="1"/>
  <c r="R115" i="11" l="1"/>
  <c r="G5220" i="8"/>
  <c r="S115" i="11" s="1"/>
  <c r="R116" i="11" l="1"/>
  <c r="G5221" i="8"/>
  <c r="S116" i="11" s="1"/>
  <c r="R117" i="11" l="1"/>
  <c r="G5222" i="8"/>
  <c r="S117" i="11" s="1"/>
  <c r="R118" i="11" l="1"/>
  <c r="G5223" i="8"/>
  <c r="S118" i="11" s="1"/>
  <c r="R119" i="11" l="1"/>
  <c r="G5224" i="8"/>
  <c r="S119" i="11" s="1"/>
  <c r="R120" i="11" l="1"/>
  <c r="G5225" i="8"/>
  <c r="S120" i="11" s="1"/>
  <c r="R121" i="11" l="1"/>
  <c r="G5226" i="8"/>
  <c r="S121" i="11" s="1"/>
  <c r="R122" i="11" l="1"/>
  <c r="G5227" i="8"/>
  <c r="S122" i="11" s="1"/>
  <c r="R123" i="11" l="1"/>
  <c r="G5228" i="8"/>
  <c r="S123" i="11" s="1"/>
  <c r="R124" i="11" l="1"/>
  <c r="G5229" i="8"/>
  <c r="S124" i="11" s="1"/>
  <c r="R125" i="11" l="1"/>
  <c r="G5230" i="8"/>
  <c r="S125" i="11" s="1"/>
  <c r="R126" i="11" l="1"/>
  <c r="G5231" i="8"/>
  <c r="S126" i="11" s="1"/>
  <c r="R127" i="11" l="1"/>
  <c r="G5232" i="8"/>
  <c r="S127" i="11" s="1"/>
  <c r="R128" i="11" l="1"/>
  <c r="G5233" i="8"/>
  <c r="S128" i="11" s="1"/>
  <c r="R129" i="11" l="1"/>
  <c r="G5234" i="8"/>
  <c r="S129" i="11" s="1"/>
  <c r="R130" i="11" l="1"/>
  <c r="G5235" i="8"/>
  <c r="S130" i="11" s="1"/>
  <c r="R131" i="11" l="1"/>
  <c r="G5236" i="8"/>
  <c r="S131" i="11" s="1"/>
  <c r="R132" i="11" l="1"/>
  <c r="G5237" i="8"/>
  <c r="S132" i="11" s="1"/>
  <c r="R133" i="11" l="1"/>
  <c r="G5238" i="8"/>
  <c r="S133" i="11" s="1"/>
  <c r="R134" i="11" l="1"/>
  <c r="G5239" i="8"/>
  <c r="S134" i="11" s="1"/>
  <c r="R135" i="11" l="1"/>
  <c r="G5240" i="8"/>
  <c r="S135" i="11" s="1"/>
  <c r="R136" i="11" l="1"/>
  <c r="G5241" i="8"/>
  <c r="S136" i="11" s="1"/>
  <c r="R137" i="11" l="1"/>
  <c r="G5242" i="8"/>
  <c r="S137" i="11" s="1"/>
  <c r="R138" i="11" l="1"/>
  <c r="G5243" i="8"/>
  <c r="S138" i="11" s="1"/>
  <c r="R139" i="11" l="1"/>
  <c r="G5244" i="8"/>
  <c r="S139" i="11" s="1"/>
  <c r="R140" i="11" l="1"/>
  <c r="G5245" i="8"/>
  <c r="S140" i="11" s="1"/>
  <c r="R141" i="11" l="1"/>
  <c r="G5246" i="8"/>
  <c r="S141" i="11" s="1"/>
  <c r="R142" i="11" l="1"/>
  <c r="G5247" i="8"/>
  <c r="S142" i="11" s="1"/>
  <c r="R143" i="11" l="1"/>
  <c r="G5248" i="8"/>
  <c r="S143" i="11" s="1"/>
  <c r="R144" i="11" l="1"/>
  <c r="G5249" i="8"/>
  <c r="S144" i="11" s="1"/>
  <c r="R145" i="11" l="1"/>
  <c r="G5250" i="8"/>
  <c r="S145" i="11" s="1"/>
  <c r="R146" i="11" l="1"/>
  <c r="G5251" i="8"/>
  <c r="S146" i="11" s="1"/>
  <c r="R147" i="11" l="1"/>
  <c r="G5252" i="8"/>
  <c r="S147" i="11" s="1"/>
  <c r="R148" i="11" l="1"/>
  <c r="G5253" i="8"/>
  <c r="S148" i="11" s="1"/>
  <c r="R149" i="11" l="1"/>
  <c r="G5254" i="8"/>
  <c r="S149" i="11" s="1"/>
  <c r="R150" i="11" l="1"/>
  <c r="G5255" i="8"/>
  <c r="S150" i="11" s="1"/>
  <c r="R151" i="11" l="1"/>
  <c r="G5256" i="8"/>
  <c r="S151" i="11" s="1"/>
  <c r="R152" i="11" l="1"/>
  <c r="G5257" i="8"/>
  <c r="S152" i="11" s="1"/>
  <c r="R153" i="11" l="1"/>
  <c r="G5258" i="8"/>
  <c r="S153" i="11" s="1"/>
  <c r="R154" i="11" l="1"/>
  <c r="G5259" i="8"/>
  <c r="S154" i="11" s="1"/>
  <c r="R155" i="11" l="1"/>
  <c r="G5260" i="8"/>
  <c r="S155" i="11" s="1"/>
  <c r="R156" i="11" l="1"/>
  <c r="G5261" i="8"/>
  <c r="S156" i="11" s="1"/>
  <c r="R157" i="11" l="1"/>
  <c r="G5262" i="8"/>
  <c r="S157" i="11" s="1"/>
  <c r="R158" i="11" l="1"/>
  <c r="G5263" i="8"/>
  <c r="S158" i="11" s="1"/>
  <c r="R159" i="11" l="1"/>
  <c r="G5264" i="8"/>
  <c r="S159" i="11" s="1"/>
  <c r="R160" i="11" l="1"/>
  <c r="G5265" i="8"/>
  <c r="S160" i="11" s="1"/>
  <c r="R161" i="11" l="1"/>
  <c r="G5266" i="8"/>
  <c r="S161" i="11" s="1"/>
  <c r="R162" i="11" l="1"/>
  <c r="G5267" i="8"/>
  <c r="S162" i="11" s="1"/>
  <c r="R163" i="11" l="1"/>
  <c r="G5268" i="8"/>
  <c r="S163" i="11" s="1"/>
  <c r="G5274" i="8"/>
  <c r="S169" i="11" s="1"/>
  <c r="R164" i="11" l="1"/>
  <c r="G5276" i="8"/>
  <c r="S171" i="11" s="1"/>
  <c r="G5269" i="8"/>
  <c r="S164" i="11" s="1"/>
  <c r="G5270" i="8"/>
  <c r="S165" i="11" s="1"/>
  <c r="G5273" i="8"/>
  <c r="S168" i="11" s="1"/>
  <c r="G5271" i="8"/>
  <c r="S166" i="11" s="1"/>
  <c r="G5272" i="8"/>
  <c r="S167" i="11" s="1"/>
  <c r="G5275" i="8"/>
  <c r="S170" i="11" s="1"/>
  <c r="R179" i="11" l="1"/>
  <c r="G5284" i="8"/>
  <c r="S179" i="11" s="1"/>
  <c r="R180" i="11" l="1"/>
  <c r="G5285" i="8"/>
  <c r="S180" i="11" s="1"/>
  <c r="R181" i="11" l="1"/>
  <c r="G5286" i="8"/>
  <c r="S181" i="11" s="1"/>
  <c r="R182" i="11" l="1"/>
  <c r="G5287" i="8"/>
  <c r="S182" i="11" s="1"/>
  <c r="R183" i="11" l="1"/>
  <c r="G5288" i="8"/>
  <c r="S183" i="11" s="1"/>
  <c r="R184" i="11" l="1"/>
  <c r="G5289" i="8"/>
  <c r="S184" i="11" s="1"/>
  <c r="R185" i="11" l="1"/>
  <c r="G5290" i="8"/>
  <c r="S185" i="11" s="1"/>
  <c r="R186" i="11" l="1"/>
  <c r="G5291" i="8"/>
  <c r="S186" i="11" s="1"/>
  <c r="R187" i="11" l="1"/>
  <c r="G5292" i="8"/>
  <c r="S187" i="11" s="1"/>
  <c r="R189" i="11" l="1"/>
  <c r="G5294" i="8"/>
  <c r="S189" i="11" s="1"/>
  <c r="R188" i="11"/>
  <c r="G5293" i="8"/>
  <c r="S188" i="11" s="1"/>
  <c r="R190" i="11" l="1"/>
  <c r="G5295" i="8"/>
  <c r="S190" i="11" s="1"/>
  <c r="R191" i="11" l="1"/>
  <c r="G5296" i="8"/>
  <c r="S191" i="11" s="1"/>
  <c r="G5297" i="8" l="1"/>
  <c r="S192" i="11" s="1"/>
  <c r="R192" i="11"/>
  <c r="R193" i="11" l="1"/>
  <c r="G5298" i="8"/>
  <c r="S193" i="11" s="1"/>
  <c r="R194" i="11" l="1"/>
  <c r="G5299" i="8"/>
  <c r="S194" i="11" s="1"/>
  <c r="R196" i="11" l="1"/>
  <c r="G5301" i="8"/>
  <c r="S196" i="11" s="1"/>
  <c r="R195" i="11"/>
  <c r="G5300" i="8"/>
  <c r="S195" i="11" s="1"/>
  <c r="R197" i="11" l="1"/>
  <c r="G5302" i="8"/>
  <c r="S197" i="11" s="1"/>
  <c r="R198" i="11" l="1"/>
  <c r="G5303" i="8"/>
  <c r="S198" i="11" s="1"/>
  <c r="R199" i="11" l="1"/>
  <c r="G5304" i="8"/>
  <c r="S199" i="11" s="1"/>
  <c r="R200" i="11" l="1"/>
  <c r="G5305" i="8"/>
  <c r="S200" i="11" s="1"/>
  <c r="R201" i="11" l="1"/>
  <c r="G5306" i="8"/>
  <c r="S201" i="11" s="1"/>
  <c r="R202" i="11" l="1"/>
  <c r="G5307" i="8"/>
  <c r="S202" i="11" s="1"/>
  <c r="R204" i="11" l="1"/>
  <c r="G5309" i="8"/>
  <c r="S204" i="11" s="1"/>
  <c r="R203" i="11"/>
  <c r="G5308" i="8"/>
  <c r="S203" i="11" s="1"/>
  <c r="R205" i="11" l="1"/>
  <c r="G5310" i="8"/>
  <c r="S205" i="11" s="1"/>
  <c r="R206" i="11" l="1"/>
  <c r="G5311" i="8"/>
  <c r="S206" i="11" s="1"/>
  <c r="R207" i="11" l="1"/>
  <c r="G5312" i="8"/>
  <c r="S207" i="11" s="1"/>
  <c r="R208" i="11" l="1"/>
  <c r="G5313" i="8"/>
  <c r="S208" i="11" s="1"/>
  <c r="R209" i="11" l="1"/>
  <c r="G5314" i="8"/>
  <c r="S209" i="11" s="1"/>
  <c r="R210" i="11" l="1"/>
  <c r="G5315" i="8"/>
  <c r="S210" i="11" s="1"/>
  <c r="R211" i="11" l="1"/>
  <c r="G5316" i="8"/>
  <c r="S211" i="11" s="1"/>
  <c r="R212" i="11"/>
  <c r="G5317" i="8"/>
  <c r="S212" i="11" s="1"/>
  <c r="R213" i="11" l="1"/>
  <c r="G5318" i="8"/>
  <c r="S213" i="11" s="1"/>
  <c r="R214" i="11" l="1"/>
  <c r="G5319" i="8"/>
  <c r="S214" i="11" s="1"/>
  <c r="R215" i="11" l="1"/>
  <c r="G5320" i="8"/>
  <c r="S215" i="11" s="1"/>
  <c r="R216" i="11" l="1"/>
  <c r="G5321" i="8"/>
  <c r="S216" i="11" s="1"/>
  <c r="R218" i="11" l="1"/>
  <c r="G5323" i="8"/>
  <c r="S218" i="11" s="1"/>
  <c r="R217" i="11"/>
  <c r="G5322" i="8"/>
  <c r="S217" i="11" s="1"/>
  <c r="R220" i="11" l="1"/>
  <c r="G5325" i="8"/>
  <c r="S220" i="11" s="1"/>
  <c r="R219" i="11"/>
  <c r="G5324" i="8"/>
  <c r="S219" i="11" s="1"/>
  <c r="R222" i="11" l="1"/>
  <c r="R221" i="11"/>
  <c r="G5326" i="8"/>
  <c r="S221" i="11" s="1"/>
  <c r="G5327" i="8"/>
  <c r="S222" i="11" s="1"/>
  <c r="G5328" i="8"/>
  <c r="S223" i="11" s="1"/>
  <c r="R223" i="11" l="1"/>
  <c r="R224" i="11" l="1"/>
  <c r="G5329" i="8"/>
  <c r="S224" i="11" s="1"/>
  <c r="R225" i="11" l="1"/>
  <c r="G5330" i="8"/>
  <c r="S225" i="11" s="1"/>
  <c r="R226" i="11" l="1"/>
  <c r="G5331" i="8"/>
  <c r="S226" i="11" s="1"/>
  <c r="G5332" i="8"/>
  <c r="S227" i="11" s="1"/>
  <c r="R227" i="11" l="1"/>
  <c r="R229" i="11" l="1"/>
  <c r="G5334" i="8"/>
  <c r="S229" i="11" s="1"/>
  <c r="R228" i="11"/>
  <c r="G5333" i="8"/>
  <c r="S228" i="11" s="1"/>
  <c r="R230" i="11" l="1"/>
  <c r="G5335" i="8"/>
  <c r="S230" i="11" s="1"/>
  <c r="R231" i="11" l="1"/>
  <c r="G5336" i="8"/>
  <c r="S231" i="11" s="1"/>
  <c r="R232" i="11" l="1"/>
  <c r="G5337" i="8"/>
  <c r="S232" i="11" s="1"/>
  <c r="R233" i="11" l="1"/>
  <c r="G5338" i="8"/>
  <c r="S233" i="11" s="1"/>
  <c r="R234" i="11" l="1"/>
  <c r="G5339" i="8"/>
  <c r="S234" i="11" s="1"/>
  <c r="R235" i="11" l="1"/>
  <c r="G5340" i="8"/>
  <c r="S235" i="11" s="1"/>
  <c r="R236" i="11"/>
  <c r="G5341" i="8"/>
  <c r="S236" i="11" s="1"/>
  <c r="R238" i="11" l="1"/>
  <c r="G5343" i="8"/>
  <c r="S238" i="11" s="1"/>
  <c r="R237" i="11"/>
  <c r="G5342" i="8"/>
  <c r="S237" i="11" s="1"/>
  <c r="R239" i="11" l="1"/>
  <c r="G5344" i="8"/>
  <c r="S239" i="11" s="1"/>
  <c r="R241" i="11" l="1"/>
  <c r="R240" i="11"/>
  <c r="G5346" i="8"/>
  <c r="S241" i="11" s="1"/>
  <c r="G5345" i="8"/>
  <c r="S240" i="11" s="1"/>
  <c r="R242" i="11" l="1"/>
  <c r="G5348" i="8"/>
  <c r="S243" i="11" s="1"/>
  <c r="G5347" i="8"/>
  <c r="S242" i="11" s="1"/>
  <c r="R243" i="11"/>
  <c r="R244" i="11" l="1"/>
  <c r="G5349" i="8"/>
  <c r="S244" i="11" s="1"/>
  <c r="G5350" i="8"/>
  <c r="S245" i="11" s="1"/>
  <c r="R245" i="11" l="1"/>
  <c r="R246" i="11" l="1"/>
  <c r="G5351" i="8"/>
  <c r="S246" i="11" s="1"/>
  <c r="G5352" i="8"/>
  <c r="S247" i="11" s="1"/>
  <c r="R247" i="11"/>
  <c r="R249" i="11" l="1"/>
  <c r="R248" i="11"/>
  <c r="G5354" i="8"/>
  <c r="S249" i="11" s="1"/>
  <c r="G5353" i="8"/>
  <c r="S248" i="11" s="1"/>
  <c r="G5355" i="8" l="1"/>
  <c r="S250" i="11" s="1"/>
  <c r="R250" i="11"/>
  <c r="R251" i="11" l="1"/>
  <c r="G5356" i="8"/>
  <c r="S251" i="11" s="1"/>
  <c r="R252" i="11" l="1"/>
  <c r="G5357" i="8"/>
  <c r="S252" i="11" s="1"/>
  <c r="R253" i="11" l="1"/>
  <c r="G5358" i="8"/>
  <c r="S253" i="11" s="1"/>
  <c r="R254" i="11" l="1"/>
  <c r="G5359" i="8"/>
  <c r="S254" i="11" s="1"/>
  <c r="R255" i="11" l="1"/>
  <c r="G5360" i="8"/>
  <c r="S255" i="11" s="1"/>
  <c r="R257" i="11" l="1"/>
  <c r="G5362" i="8"/>
  <c r="S257" i="11" s="1"/>
  <c r="R256" i="11"/>
  <c r="G5361" i="8"/>
  <c r="S256" i="11" s="1"/>
  <c r="R258" i="11" l="1"/>
  <c r="G5363" i="8"/>
  <c r="S258" i="11" s="1"/>
  <c r="R259" i="11" l="1"/>
  <c r="G5364" i="8"/>
  <c r="S259" i="11" s="1"/>
  <c r="R260" i="11" l="1"/>
  <c r="G5365" i="8"/>
  <c r="S260" i="11" s="1"/>
  <c r="R261" i="11" l="1"/>
  <c r="G5366" i="8"/>
  <c r="S261" i="11" s="1"/>
  <c r="R263" i="11" l="1"/>
  <c r="R264" i="11" l="1"/>
  <c r="G5369" i="8"/>
  <c r="S264" i="11" s="1"/>
  <c r="R262" i="11"/>
  <c r="G5367" i="8"/>
  <c r="S262" i="11" s="1"/>
  <c r="G5368" i="8"/>
  <c r="S263" i="11" s="1"/>
  <c r="G5370" i="8"/>
  <c r="S265" i="11" s="1"/>
  <c r="R265" i="11" l="1"/>
  <c r="R267" i="11" l="1"/>
  <c r="R266" i="11"/>
  <c r="G5372" i="8"/>
  <c r="S267" i="11" s="1"/>
  <c r="G5371" i="8"/>
  <c r="S266" i="11" s="1"/>
  <c r="R268" i="11" l="1"/>
  <c r="G5373" i="8"/>
  <c r="S268" i="11" s="1"/>
  <c r="R269" i="11" l="1"/>
  <c r="G5374" i="8"/>
  <c r="S269" i="11" s="1"/>
  <c r="R270" i="11" l="1"/>
  <c r="G5375" i="8"/>
  <c r="S270" i="11" s="1"/>
  <c r="R271" i="11" l="1"/>
  <c r="G5376" i="8"/>
  <c r="S271" i="11" s="1"/>
  <c r="R273" i="11" l="1"/>
  <c r="R272" i="11"/>
  <c r="G5377" i="8"/>
  <c r="S272" i="11" s="1"/>
  <c r="G5378" i="8"/>
  <c r="S273" i="11" s="1"/>
  <c r="R275" i="11" l="1"/>
  <c r="R276" i="11" l="1"/>
  <c r="R274" i="11"/>
  <c r="G5379" i="8"/>
  <c r="S274" i="11" s="1"/>
  <c r="G5381" i="8"/>
  <c r="S276" i="11" s="1"/>
  <c r="G5380" i="8"/>
  <c r="S275" i="11" s="1"/>
  <c r="G5382" i="8"/>
  <c r="S277" i="11" s="1"/>
  <c r="R277" i="11" l="1"/>
  <c r="R278" i="11" l="1"/>
  <c r="G5383" i="8"/>
  <c r="S278" i="11" s="1"/>
  <c r="R279" i="11" l="1"/>
  <c r="G5384" i="8"/>
  <c r="S279" i="11" s="1"/>
  <c r="R281" i="11" l="1"/>
  <c r="R280" i="11"/>
  <c r="G5385" i="8"/>
  <c r="S280" i="11" s="1"/>
  <c r="G5386" i="8"/>
  <c r="S281" i="11" s="1"/>
  <c r="R283" i="11" l="1"/>
  <c r="R284" i="11" l="1"/>
  <c r="R282" i="11"/>
  <c r="G5389" i="8"/>
  <c r="S284" i="11" s="1"/>
  <c r="G5387" i="8"/>
  <c r="S282" i="11" s="1"/>
  <c r="G5388" i="8"/>
  <c r="S283" i="11" s="1"/>
  <c r="G5390" i="8"/>
  <c r="S285" i="11" s="1"/>
  <c r="R285" i="11" l="1"/>
  <c r="R286" i="11" l="1"/>
  <c r="G5391" i="8"/>
  <c r="S286" i="11" s="1"/>
  <c r="R287" i="11" l="1"/>
  <c r="G5392" i="8"/>
  <c r="S287" i="11" s="1"/>
  <c r="R288" i="11" l="1"/>
  <c r="G5393" i="8"/>
  <c r="S288" i="11" s="1"/>
  <c r="G5394" i="8"/>
  <c r="S289" i="11" s="1"/>
  <c r="R289" i="11"/>
  <c r="R291" i="11" l="1"/>
  <c r="G5396" i="8"/>
  <c r="S291" i="11" s="1"/>
  <c r="R290" i="11"/>
  <c r="G5395" i="8"/>
  <c r="S290" i="11" s="1"/>
  <c r="R292" i="11" l="1"/>
  <c r="G5397" i="8"/>
  <c r="S292" i="11" s="1"/>
  <c r="R293" i="11" l="1"/>
  <c r="G5398" i="8"/>
  <c r="S293" i="11" s="1"/>
  <c r="R294" i="11" l="1"/>
  <c r="G5399" i="8"/>
  <c r="S294" i="11" s="1"/>
  <c r="R295" i="11" l="1"/>
  <c r="G5400" i="8"/>
  <c r="S295" i="11" s="1"/>
  <c r="R297" i="11" l="1"/>
  <c r="G5402" i="8"/>
  <c r="S297" i="11" s="1"/>
  <c r="R296" i="11"/>
  <c r="G5401" i="8"/>
  <c r="S296" i="11" s="1"/>
  <c r="R298" i="11" l="1"/>
  <c r="G5403" i="8"/>
  <c r="S298" i="11" s="1"/>
  <c r="R299" i="11"/>
  <c r="G5404" i="8"/>
  <c r="S299" i="11" s="1"/>
  <c r="R300" i="11" l="1"/>
  <c r="G5405" i="8"/>
  <c r="S300" i="11" s="1"/>
  <c r="R301" i="11" l="1"/>
  <c r="G5406" i="8"/>
  <c r="S301" i="11" s="1"/>
  <c r="R303" i="11" l="1"/>
  <c r="R302" i="11" l="1"/>
  <c r="G5407" i="8"/>
  <c r="S302" i="11" s="1"/>
  <c r="G5408" i="8"/>
  <c r="S303" i="11" s="1"/>
  <c r="R304" i="11" l="1"/>
  <c r="R305" i="11"/>
  <c r="G5409" i="8"/>
  <c r="S304" i="11" s="1"/>
  <c r="G5410" i="8"/>
  <c r="S305" i="11" s="1"/>
  <c r="R307" i="11" l="1"/>
  <c r="R308" i="11" l="1"/>
  <c r="R306" i="11"/>
  <c r="G5411" i="8"/>
  <c r="S306" i="11" s="1"/>
  <c r="G5412" i="8"/>
  <c r="S307" i="11" s="1"/>
  <c r="G5413" i="8"/>
  <c r="S308" i="11" s="1"/>
  <c r="G5414" i="8"/>
  <c r="S309" i="11" s="1"/>
  <c r="R309" i="11" l="1"/>
  <c r="R310" i="11" l="1"/>
  <c r="G5415" i="8"/>
  <c r="S310" i="11" s="1"/>
  <c r="R311" i="11" l="1"/>
  <c r="G5416" i="8"/>
  <c r="S311" i="11" s="1"/>
  <c r="R312" i="11" l="1"/>
  <c r="R313" i="11"/>
  <c r="G5418" i="8"/>
  <c r="S313" i="11" s="1"/>
  <c r="G5417" i="8"/>
  <c r="S312" i="11" s="1"/>
  <c r="R315" i="11" l="1"/>
  <c r="G5420" i="8"/>
  <c r="S315" i="11" s="1"/>
  <c r="R314" i="11"/>
  <c r="G5419" i="8"/>
  <c r="S314" i="11" s="1"/>
  <c r="G5421" i="8" l="1"/>
  <c r="S316" i="11" s="1"/>
  <c r="R316" i="11"/>
  <c r="R317" i="11" l="1"/>
  <c r="G5422" i="8"/>
  <c r="S317" i="11" s="1"/>
  <c r="R318" i="11" l="1"/>
  <c r="G5423" i="8"/>
  <c r="S318" i="11" s="1"/>
  <c r="R319" i="11" l="1"/>
  <c r="G5424" i="8"/>
  <c r="S319" i="11" s="1"/>
  <c r="R320" i="11" l="1"/>
  <c r="G5425" i="8"/>
  <c r="S320" i="11" s="1"/>
  <c r="R321" i="11" l="1"/>
  <c r="G5426" i="8"/>
  <c r="S321" i="11" s="1"/>
  <c r="R323" i="11" l="1"/>
  <c r="R322" i="11" l="1"/>
  <c r="G5427" i="8"/>
  <c r="S322" i="11" s="1"/>
  <c r="G5428" i="8"/>
  <c r="S323" i="11" s="1"/>
  <c r="R324" i="11" l="1"/>
  <c r="G5429" i="8"/>
  <c r="S324" i="11" s="1"/>
  <c r="R325" i="11"/>
  <c r="G5430" i="8"/>
  <c r="S325" i="11" s="1"/>
  <c r="R326" i="11" l="1"/>
  <c r="G5431" i="8"/>
  <c r="S326" i="11" s="1"/>
  <c r="R327" i="11" l="1"/>
  <c r="G5432" i="8"/>
  <c r="S327" i="11" s="1"/>
  <c r="R328" i="11" l="1"/>
  <c r="G5433" i="8"/>
  <c r="S328" i="11" s="1"/>
  <c r="R329" i="11" l="1"/>
  <c r="G5434" i="8"/>
  <c r="S329" i="11" s="1"/>
  <c r="R330" i="11" l="1"/>
  <c r="G5435" i="8"/>
  <c r="S330" i="11" s="1"/>
  <c r="R331" i="11" l="1"/>
  <c r="G5436" i="8"/>
  <c r="S331" i="11" s="1"/>
  <c r="R333" i="11" l="1"/>
  <c r="R334" i="11" l="1"/>
  <c r="G5439" i="8"/>
  <c r="S334" i="11" s="1"/>
  <c r="R332" i="11"/>
  <c r="G5437" i="8"/>
  <c r="S332" i="11" s="1"/>
  <c r="G5438" i="8"/>
  <c r="S333" i="11" s="1"/>
  <c r="G5440" i="8"/>
  <c r="S335" i="11" s="1"/>
  <c r="R335" i="11" l="1"/>
  <c r="R336" i="11" l="1"/>
  <c r="G5441" i="8"/>
  <c r="S336" i="11" s="1"/>
  <c r="G5442" i="8"/>
  <c r="S337" i="11" s="1"/>
  <c r="R337" i="11" l="1"/>
  <c r="R339" i="11" l="1"/>
  <c r="R340" i="11" l="1"/>
  <c r="R338" i="11"/>
  <c r="G5443" i="8"/>
  <c r="S338" i="11" s="1"/>
  <c r="G5444" i="8"/>
  <c r="S339" i="11" s="1"/>
  <c r="G5445" i="8"/>
  <c r="S340" i="11" s="1"/>
  <c r="R341" i="11" l="1"/>
  <c r="G5446" i="8"/>
  <c r="S341" i="11" s="1"/>
  <c r="R342" i="11" l="1"/>
  <c r="G5447" i="8"/>
  <c r="S342" i="11" s="1"/>
  <c r="G5448" i="8"/>
  <c r="S343" i="11" s="1"/>
  <c r="R343" i="11"/>
  <c r="G5449" i="8"/>
  <c r="S344" i="11" s="1"/>
  <c r="R344" i="11" l="1"/>
  <c r="R345" i="11" l="1"/>
  <c r="G5450" i="8"/>
  <c r="S345" i="11" s="1"/>
  <c r="R347" i="11" l="1"/>
  <c r="R348" i="11" l="1"/>
  <c r="R346" i="11"/>
  <c r="G5451" i="8"/>
  <c r="S346" i="11" s="1"/>
  <c r="G5453" i="8"/>
  <c r="S348" i="11" s="1"/>
  <c r="G5452" i="8"/>
  <c r="S347" i="11" s="1"/>
  <c r="G5454" i="8"/>
  <c r="S349" i="11" s="1"/>
  <c r="R349" i="11" l="1"/>
  <c r="R350" i="11" l="1"/>
  <c r="G5455" i="8"/>
  <c r="S350" i="11" s="1"/>
  <c r="G5456" i="8"/>
  <c r="S351" i="11" s="1"/>
  <c r="R351" i="11" l="1"/>
  <c r="R353" i="11" l="1"/>
  <c r="R352" i="11"/>
  <c r="G5458" i="8"/>
  <c r="S353" i="11" s="1"/>
  <c r="G5457" i="8"/>
  <c r="S352" i="11" s="1"/>
  <c r="R354" i="11" l="1"/>
  <c r="G5460" i="8"/>
  <c r="S355" i="11" s="1"/>
  <c r="G5459" i="8"/>
  <c r="S354" i="11" s="1"/>
  <c r="R355" i="11"/>
  <c r="R356" i="11" l="1"/>
  <c r="G5461" i="8"/>
  <c r="S356" i="11" s="1"/>
  <c r="R358" i="11" l="1"/>
  <c r="G5463" i="8"/>
  <c r="S358" i="11" s="1"/>
  <c r="R357" i="11"/>
  <c r="G5462" i="8"/>
  <c r="S357" i="11" s="1"/>
  <c r="R360" i="11" l="1"/>
  <c r="R359" i="11"/>
  <c r="G5465" i="8"/>
  <c r="S360" i="11" s="1"/>
  <c r="G5464" i="8"/>
  <c r="S359" i="11" s="1"/>
  <c r="R361" i="11" l="1"/>
  <c r="G5466" i="8"/>
  <c r="S361" i="11" s="1"/>
  <c r="R362" i="11" l="1"/>
  <c r="G5467" i="8"/>
  <c r="S362" i="11" s="1"/>
  <c r="R364" i="11" l="1"/>
  <c r="R363" i="11"/>
  <c r="G5468" i="8"/>
  <c r="S363" i="11" s="1"/>
  <c r="G5469" i="8"/>
  <c r="S364" i="11" s="1"/>
  <c r="R366" i="11" l="1"/>
  <c r="R365" i="11"/>
  <c r="G5471" i="8"/>
  <c r="S366" i="11" s="1"/>
  <c r="G5470" i="8"/>
  <c r="S365" i="11" s="1"/>
  <c r="R367" i="11" l="1"/>
  <c r="G5473" i="8"/>
  <c r="S368" i="11" s="1"/>
  <c r="G5472" i="8"/>
  <c r="S367" i="11" s="1"/>
  <c r="R368" i="11"/>
  <c r="R369" i="11" l="1"/>
  <c r="G5474" i="8"/>
  <c r="S369" i="11" s="1"/>
  <c r="R370" i="11" l="1"/>
  <c r="G5475" i="8"/>
  <c r="S370" i="11" s="1"/>
  <c r="G5476" i="8"/>
  <c r="S371" i="11" s="1"/>
  <c r="R371" i="11" l="1"/>
  <c r="R372" i="11" l="1"/>
  <c r="G5477" i="8"/>
  <c r="S372" i="11" s="1"/>
  <c r="R374" i="11" l="1"/>
  <c r="G5479" i="8"/>
  <c r="S374" i="11" s="1"/>
  <c r="R373" i="11"/>
  <c r="G5478" i="8"/>
  <c r="S373" i="11" s="1"/>
  <c r="L10" i="11" l="1"/>
  <c r="R375" i="11"/>
  <c r="G5480" i="8"/>
  <c r="L12" i="11" l="1"/>
  <c r="G5482" i="8"/>
  <c r="M12" i="11" s="1"/>
  <c r="L11" i="11"/>
  <c r="G5481" i="8"/>
  <c r="M11" i="11" s="1"/>
  <c r="S375" i="11"/>
  <c r="M10" i="11"/>
  <c r="L14" i="11" l="1"/>
  <c r="L13" i="11"/>
  <c r="G5483" i="8"/>
  <c r="M13" i="11" s="1"/>
  <c r="G5484" i="8"/>
  <c r="M14" i="11" s="1"/>
  <c r="L15" i="11" l="1"/>
  <c r="G5485" i="8"/>
  <c r="M15" i="11" s="1"/>
  <c r="L16" i="11" l="1"/>
  <c r="G5486" i="8"/>
  <c r="M16" i="11" s="1"/>
  <c r="L17" i="11" l="1"/>
  <c r="G5487" i="8"/>
  <c r="M17" i="11" s="1"/>
  <c r="L19" i="11" l="1"/>
  <c r="G5489" i="8"/>
  <c r="M19" i="11" s="1"/>
  <c r="L18" i="11"/>
  <c r="G5488" i="8"/>
  <c r="M18" i="11" s="1"/>
  <c r="L20" i="11" l="1"/>
  <c r="G5490" i="8"/>
  <c r="M20" i="11" s="1"/>
  <c r="L21" i="11" l="1"/>
  <c r="G5491" i="8"/>
  <c r="M21" i="11" s="1"/>
  <c r="L22" i="11" l="1"/>
  <c r="G5492" i="8"/>
  <c r="M22" i="11" s="1"/>
  <c r="L23" i="11" l="1"/>
  <c r="G5493" i="8"/>
  <c r="M23" i="11" s="1"/>
  <c r="L24" i="11" l="1"/>
  <c r="G5494" i="8"/>
  <c r="M24" i="11" s="1"/>
  <c r="L25" i="11" l="1"/>
  <c r="G5495" i="8"/>
  <c r="M25" i="11" s="1"/>
  <c r="L27" i="11" l="1"/>
  <c r="G5497" i="8"/>
  <c r="M27" i="11" s="1"/>
  <c r="L26" i="11"/>
  <c r="G5496" i="8"/>
  <c r="M26" i="11" s="1"/>
  <c r="L28" i="11" l="1"/>
  <c r="G5498" i="8"/>
  <c r="M28" i="11" s="1"/>
  <c r="L29" i="11" l="1"/>
  <c r="G5499" i="8"/>
  <c r="M29" i="11" s="1"/>
  <c r="L30" i="11"/>
  <c r="G5500" i="8"/>
  <c r="M30" i="11" s="1"/>
  <c r="L31" i="11" l="1"/>
  <c r="G5501" i="8"/>
  <c r="M31" i="11" s="1"/>
  <c r="G5502" i="8"/>
  <c r="M32" i="11" s="1"/>
  <c r="L32" i="11" l="1"/>
  <c r="L33" i="11" l="1"/>
  <c r="G5503" i="8"/>
  <c r="M33" i="11" s="1"/>
  <c r="L35" i="11" l="1"/>
  <c r="L36" i="11" l="1"/>
  <c r="L34" i="11"/>
  <c r="G5504" i="8"/>
  <c r="M34" i="11" s="1"/>
  <c r="G5506" i="8"/>
  <c r="M36" i="11" s="1"/>
  <c r="G5505" i="8"/>
  <c r="M35" i="11" s="1"/>
  <c r="G5507" i="8"/>
  <c r="M37" i="11" s="1"/>
  <c r="L37" i="11" l="1"/>
  <c r="L39" i="11" l="1"/>
  <c r="L38" i="11"/>
  <c r="G5509" i="8"/>
  <c r="M39" i="11" s="1"/>
  <c r="G5508" i="8"/>
  <c r="M38" i="11" s="1"/>
  <c r="L40" i="11" l="1"/>
  <c r="G5510" i="8"/>
  <c r="M40" i="11" s="1"/>
  <c r="L41" i="11" l="1"/>
  <c r="G5511" i="8"/>
  <c r="M41" i="11" s="1"/>
  <c r="G5512" i="8"/>
  <c r="M42" i="11" s="1"/>
  <c r="L43" i="11" l="1"/>
  <c r="G5513" i="8"/>
  <c r="M43" i="11" s="1"/>
  <c r="L42" i="11"/>
  <c r="L45" i="11" l="1"/>
  <c r="L44" i="11"/>
  <c r="G5515" i="8"/>
  <c r="M45" i="11" s="1"/>
  <c r="G5514" i="8"/>
  <c r="M44" i="11" s="1"/>
  <c r="L46" i="11" l="1"/>
  <c r="G5516" i="8"/>
  <c r="M46" i="11" s="1"/>
  <c r="G5517" i="8" l="1"/>
  <c r="M47" i="11" s="1"/>
  <c r="L47" i="11"/>
  <c r="L48" i="11" l="1"/>
  <c r="G5518" i="8"/>
  <c r="M48" i="11" s="1"/>
  <c r="L50" i="11" l="1"/>
  <c r="G5520" i="8"/>
  <c r="M50" i="11" s="1"/>
  <c r="L49" i="11"/>
  <c r="G5519" i="8"/>
  <c r="M49" i="11" s="1"/>
  <c r="G5521" i="8"/>
  <c r="M51" i="11" s="1"/>
  <c r="L51" i="11" l="1"/>
  <c r="L52" i="11" l="1"/>
  <c r="G5522" i="8"/>
  <c r="M52" i="11" s="1"/>
  <c r="L53" i="11" l="1"/>
  <c r="G5523" i="8"/>
  <c r="M53" i="11" s="1"/>
  <c r="L54" i="11" l="1"/>
  <c r="G5524" i="8"/>
  <c r="M54" i="11" s="1"/>
  <c r="L55" i="11" l="1"/>
  <c r="G5525" i="8"/>
  <c r="M55" i="11" s="1"/>
  <c r="L56" i="11" l="1"/>
  <c r="G5526" i="8"/>
  <c r="M56" i="11" s="1"/>
  <c r="L58" i="11" l="1"/>
  <c r="G5528" i="8"/>
  <c r="M58" i="11" s="1"/>
  <c r="L57" i="11"/>
  <c r="G5527" i="8"/>
  <c r="M57" i="11" s="1"/>
  <c r="L60" i="11" l="1"/>
  <c r="L61" i="11" l="1"/>
  <c r="L59" i="11"/>
  <c r="G5529" i="8"/>
  <c r="M59" i="11" s="1"/>
  <c r="G5531" i="8"/>
  <c r="M61" i="11" s="1"/>
  <c r="G5530" i="8"/>
  <c r="M60" i="11" s="1"/>
  <c r="G5532" i="8"/>
  <c r="M62" i="11" s="1"/>
  <c r="L62" i="11" l="1"/>
  <c r="L63" i="11" l="1"/>
  <c r="G5533" i="8"/>
  <c r="M63" i="11" s="1"/>
  <c r="L64" i="11" l="1"/>
  <c r="G5534" i="8"/>
  <c r="M64" i="11" s="1"/>
  <c r="L66" i="11" l="1"/>
  <c r="L65" i="11"/>
  <c r="G5536" i="8"/>
  <c r="M66" i="11" s="1"/>
  <c r="G5535" i="8"/>
  <c r="M65" i="11" s="1"/>
  <c r="G5537" i="8"/>
  <c r="M67" i="11" s="1"/>
  <c r="L67" i="11" l="1"/>
  <c r="L68" i="11" l="1"/>
  <c r="G5538" i="8"/>
  <c r="M68" i="11" s="1"/>
  <c r="L69" i="11" l="1"/>
  <c r="G5539" i="8"/>
  <c r="M69" i="11" s="1"/>
  <c r="L70" i="11" l="1"/>
  <c r="G5540" i="8"/>
  <c r="M70" i="11" s="1"/>
  <c r="L71" i="11" l="1"/>
  <c r="G5541" i="8"/>
  <c r="M71" i="11" s="1"/>
  <c r="L72" i="11" l="1"/>
  <c r="G5542" i="8"/>
  <c r="M72" i="11" s="1"/>
  <c r="L73" i="11" l="1"/>
  <c r="G5543" i="8"/>
  <c r="M73" i="11" s="1"/>
  <c r="L74" i="11" l="1"/>
  <c r="G5544" i="8"/>
  <c r="M74" i="11" s="1"/>
  <c r="L75" i="11"/>
  <c r="G5545" i="8"/>
  <c r="M75" i="11" s="1"/>
  <c r="L76" i="11" l="1"/>
  <c r="G5546" i="8"/>
  <c r="M76" i="11" s="1"/>
  <c r="L77" i="11" l="1"/>
  <c r="G5547" i="8"/>
  <c r="M77" i="11" s="1"/>
  <c r="L78" i="11" l="1"/>
  <c r="G5548" i="8"/>
  <c r="M78" i="11" s="1"/>
  <c r="L79" i="11" l="1"/>
  <c r="G5549" i="8"/>
  <c r="M79" i="11" s="1"/>
  <c r="L81" i="11" l="1"/>
  <c r="G5551" i="8"/>
  <c r="M81" i="11" s="1"/>
  <c r="L80" i="11"/>
  <c r="G5550" i="8"/>
  <c r="M80" i="11" s="1"/>
  <c r="L82" i="11" l="1"/>
  <c r="G5552" i="8"/>
  <c r="M82" i="11" s="1"/>
  <c r="G5553" i="8"/>
  <c r="M83" i="11" s="1"/>
  <c r="L83" i="11"/>
  <c r="L84" i="11" l="1"/>
  <c r="G5554" i="8"/>
  <c r="M84" i="11" s="1"/>
  <c r="L86" i="11" l="1"/>
  <c r="L85" i="11"/>
  <c r="G5556" i="8"/>
  <c r="M86" i="11" s="1"/>
  <c r="G5555" i="8"/>
  <c r="M85" i="11" s="1"/>
  <c r="G5557" i="8"/>
  <c r="M87" i="11" s="1"/>
  <c r="L87" i="11" l="1"/>
  <c r="L88" i="11" l="1"/>
  <c r="G5558" i="8"/>
  <c r="M88" i="11" s="1"/>
  <c r="L90" i="11" l="1"/>
  <c r="L89" i="11"/>
  <c r="G5560" i="8"/>
  <c r="M90" i="11" s="1"/>
  <c r="G5559" i="8"/>
  <c r="M89" i="11" s="1"/>
  <c r="L91" i="11" l="1"/>
  <c r="G5561" i="8"/>
  <c r="M91" i="11" s="1"/>
  <c r="L92" i="11" l="1"/>
  <c r="G5563" i="8"/>
  <c r="M93" i="11" s="1"/>
  <c r="G5562" i="8"/>
  <c r="M92" i="11" s="1"/>
  <c r="L93" i="11"/>
  <c r="G5564" i="8"/>
  <c r="M94" i="11" s="1"/>
  <c r="L94" i="11" l="1"/>
  <c r="L95" i="11" l="1"/>
  <c r="G5565" i="8"/>
  <c r="M95" i="11" s="1"/>
  <c r="L96" i="11" l="1"/>
  <c r="G5566" i="8"/>
  <c r="M96" i="11" s="1"/>
  <c r="L98" i="11" l="1"/>
  <c r="G5568" i="8"/>
  <c r="M98" i="11" s="1"/>
  <c r="L97" i="11"/>
  <c r="G5567" i="8"/>
  <c r="M97" i="11" s="1"/>
  <c r="L99" i="11" l="1"/>
  <c r="G5569" i="8"/>
  <c r="M99" i="11" s="1"/>
  <c r="L101" i="11" l="1"/>
  <c r="L102" i="11" l="1"/>
  <c r="G5572" i="8"/>
  <c r="M102" i="11" s="1"/>
  <c r="L100" i="11"/>
  <c r="G5570" i="8"/>
  <c r="M100" i="11" s="1"/>
  <c r="G5571" i="8"/>
  <c r="M101" i="11" s="1"/>
  <c r="G5573" i="8"/>
  <c r="M103" i="11" s="1"/>
  <c r="L103" i="11" l="1"/>
  <c r="L104" i="11" l="1"/>
  <c r="G5574" i="8"/>
  <c r="M104" i="11" s="1"/>
  <c r="G5575" i="8"/>
  <c r="M105" i="11" s="1"/>
  <c r="L105" i="11" l="1"/>
  <c r="L106" i="11" l="1"/>
  <c r="G5576" i="8"/>
  <c r="M106" i="11" s="1"/>
  <c r="L108" i="11" l="1"/>
  <c r="L109" i="11" l="1"/>
  <c r="G5579" i="8"/>
  <c r="M109" i="11" s="1"/>
  <c r="L107" i="11"/>
  <c r="G5577" i="8"/>
  <c r="M107" i="11" s="1"/>
  <c r="G5578" i="8"/>
  <c r="M108" i="11" s="1"/>
  <c r="G5580" i="8"/>
  <c r="M110" i="11" s="1"/>
  <c r="L110" i="11" l="1"/>
  <c r="L111" i="11" l="1"/>
  <c r="G5581" i="8"/>
  <c r="M111" i="11" s="1"/>
  <c r="L112" i="11" l="1"/>
  <c r="G5582" i="8"/>
  <c r="M112" i="11" s="1"/>
  <c r="L114" i="11" l="1"/>
  <c r="L113" i="11"/>
  <c r="G5583" i="8"/>
  <c r="M113" i="11" s="1"/>
  <c r="G5584" i="8"/>
  <c r="M114" i="11" s="1"/>
  <c r="L115" i="11" l="1"/>
  <c r="G5585" i="8"/>
  <c r="M115" i="11" s="1"/>
  <c r="L116" i="11"/>
  <c r="G5586" i="8"/>
  <c r="M116" i="11" s="1"/>
  <c r="G5587" i="8"/>
  <c r="M117" i="11" s="1"/>
  <c r="L117" i="11" l="1"/>
  <c r="L118" i="11" l="1"/>
  <c r="G5588" i="8"/>
  <c r="M118" i="11" s="1"/>
  <c r="L119" i="11" l="1"/>
  <c r="G5589" i="8"/>
  <c r="M119" i="11" s="1"/>
  <c r="L120" i="11" l="1"/>
  <c r="G5590" i="8"/>
  <c r="M120" i="11" s="1"/>
  <c r="L121" i="11"/>
  <c r="G5591" i="8"/>
  <c r="M121" i="11" s="1"/>
  <c r="L122" i="11" l="1"/>
  <c r="G5592" i="8"/>
  <c r="M122" i="11" s="1"/>
  <c r="L123" i="11" l="1"/>
  <c r="G5593" i="8"/>
  <c r="M123" i="11" s="1"/>
  <c r="L124" i="11" l="1"/>
  <c r="G5594" i="8"/>
  <c r="M124" i="11" s="1"/>
  <c r="L125" i="11" l="1"/>
  <c r="G5595" i="8"/>
  <c r="M125" i="11" s="1"/>
  <c r="L126" i="11" l="1"/>
  <c r="G5596" i="8"/>
  <c r="M126" i="11" s="1"/>
  <c r="L127" i="11" l="1"/>
  <c r="G5597" i="8"/>
  <c r="M127" i="11" s="1"/>
  <c r="L128" i="11"/>
  <c r="G5598" i="8"/>
  <c r="M128" i="11" s="1"/>
  <c r="L130" i="11" l="1"/>
  <c r="G5600" i="8"/>
  <c r="M130" i="11" s="1"/>
  <c r="L129" i="11"/>
  <c r="G5599" i="8"/>
  <c r="M129" i="11" s="1"/>
  <c r="L131" i="11" l="1"/>
  <c r="G5601" i="8"/>
  <c r="M131" i="11" s="1"/>
  <c r="L132" i="11" l="1"/>
  <c r="G5602" i="8"/>
  <c r="M132" i="11" s="1"/>
  <c r="G5603" i="8"/>
  <c r="M133" i="11" s="1"/>
  <c r="L133" i="11"/>
  <c r="G5604" i="8"/>
  <c r="M134" i="11" s="1"/>
  <c r="L134" i="11" l="1"/>
  <c r="L135" i="11" l="1"/>
  <c r="G5605" i="8"/>
  <c r="M135" i="11" s="1"/>
  <c r="G5606" i="8"/>
  <c r="M136" i="11" s="1"/>
  <c r="L136" i="11" l="1"/>
  <c r="L137" i="11" l="1"/>
  <c r="G5607" i="8"/>
  <c r="M137" i="11" s="1"/>
  <c r="L139" i="11" l="1"/>
  <c r="L138" i="11" l="1"/>
  <c r="G5608" i="8"/>
  <c r="M138" i="11" s="1"/>
  <c r="G5609" i="8"/>
  <c r="M139" i="11" s="1"/>
  <c r="L140" i="11" l="1"/>
  <c r="G5610" i="8"/>
  <c r="M140" i="11" s="1"/>
  <c r="L141" i="11"/>
  <c r="G5611" i="8"/>
  <c r="M141" i="11" s="1"/>
  <c r="L142" i="11" l="1"/>
  <c r="G5612" i="8"/>
  <c r="M142" i="11" s="1"/>
  <c r="L143" i="11" l="1"/>
  <c r="G5613" i="8"/>
  <c r="M143" i="11" s="1"/>
  <c r="G5614" i="8"/>
  <c r="M144" i="11" s="1"/>
  <c r="L144" i="11" l="1"/>
  <c r="L145" i="11" l="1"/>
  <c r="G5615" i="8"/>
  <c r="M145" i="11" s="1"/>
  <c r="L146" i="11" l="1"/>
  <c r="G5616" i="8"/>
  <c r="M146" i="11" s="1"/>
  <c r="L147" i="11" l="1"/>
  <c r="G5617" i="8"/>
  <c r="M147" i="11" s="1"/>
  <c r="L148" i="11" l="1"/>
  <c r="G5618" i="8"/>
  <c r="M148" i="11" s="1"/>
  <c r="L150" i="11" l="1"/>
  <c r="G5620" i="8"/>
  <c r="M150" i="11" s="1"/>
  <c r="L151" i="11"/>
  <c r="G5621" i="8"/>
  <c r="M151" i="11" s="1"/>
  <c r="L149" i="11"/>
  <c r="G5619" i="8"/>
  <c r="M149" i="11" s="1"/>
  <c r="L152" i="11" l="1"/>
  <c r="G5622" i="8"/>
  <c r="M152" i="11" s="1"/>
  <c r="G5623" i="8"/>
  <c r="M153" i="11" s="1"/>
  <c r="L153" i="11"/>
  <c r="L154" i="11" l="1"/>
  <c r="G5624" i="8"/>
  <c r="M154" i="11" s="1"/>
  <c r="L155" i="11" l="1"/>
  <c r="G5625" i="8"/>
  <c r="M155" i="11" s="1"/>
  <c r="L156" i="11" l="1"/>
  <c r="G5626" i="8"/>
  <c r="M156" i="11" s="1"/>
  <c r="L157" i="11" l="1"/>
  <c r="G5627" i="8"/>
  <c r="M157" i="11" s="1"/>
  <c r="L158" i="11" l="1"/>
  <c r="G5628" i="8"/>
  <c r="M158" i="11" s="1"/>
  <c r="L159" i="11"/>
  <c r="G5629" i="8"/>
  <c r="M159" i="11" s="1"/>
  <c r="L160" i="11" l="1"/>
  <c r="G5630" i="8"/>
  <c r="M160" i="11" s="1"/>
  <c r="L161" i="11" l="1"/>
  <c r="G5631" i="8"/>
  <c r="M161" i="11" s="1"/>
  <c r="L162" i="11" l="1"/>
  <c r="G5632" i="8"/>
  <c r="M162" i="11" s="1"/>
  <c r="L164" i="11" l="1"/>
  <c r="G5634" i="8"/>
  <c r="M164" i="11" s="1"/>
  <c r="L163" i="11"/>
  <c r="G5633" i="8"/>
  <c r="M163" i="11" s="1"/>
  <c r="L166" i="11" l="1"/>
  <c r="L165" i="11" l="1"/>
  <c r="G5635" i="8"/>
  <c r="M165" i="11" s="1"/>
  <c r="G5636" i="8"/>
  <c r="M166" i="11" s="1"/>
  <c r="L168" i="11" l="1"/>
  <c r="L169" i="11" l="1"/>
  <c r="L167" i="11"/>
  <c r="G5639" i="8"/>
  <c r="M169" i="11" s="1"/>
  <c r="G5637" i="8"/>
  <c r="M167" i="11" s="1"/>
  <c r="G5638" i="8"/>
  <c r="M168" i="11" s="1"/>
  <c r="L171" i="11" l="1"/>
  <c r="L170" i="11" l="1"/>
  <c r="G5641" i="8"/>
  <c r="M171" i="11" s="1"/>
  <c r="G5640" i="8"/>
  <c r="M170" i="11" s="1"/>
  <c r="G5642" i="8"/>
  <c r="M172" i="11" s="1"/>
  <c r="L173" i="11" l="1"/>
  <c r="L172" i="11"/>
  <c r="G5643" i="8"/>
  <c r="M173" i="11" s="1"/>
  <c r="L174" i="11" l="1"/>
  <c r="G5644" i="8"/>
  <c r="M174" i="11" s="1"/>
  <c r="L175" i="11" l="1"/>
  <c r="G5646" i="8"/>
  <c r="M176" i="11" s="1"/>
  <c r="G5645" i="8"/>
  <c r="M175" i="11" s="1"/>
  <c r="L176" i="11"/>
  <c r="L177" i="11" l="1"/>
  <c r="G5647" i="8"/>
  <c r="M177" i="11" s="1"/>
  <c r="L178" i="11" l="1"/>
  <c r="G5648" i="8"/>
  <c r="M178" i="11" s="1"/>
  <c r="L179" i="11" l="1"/>
  <c r="G5649" i="8"/>
  <c r="M179" i="11" s="1"/>
  <c r="L180" i="11" l="1"/>
  <c r="G5650" i="8"/>
  <c r="M180" i="11" s="1"/>
  <c r="L181" i="11" l="1"/>
  <c r="G5651" i="8"/>
  <c r="M181" i="11" s="1"/>
  <c r="L182" i="11"/>
  <c r="G5652" i="8"/>
  <c r="M182" i="11" s="1"/>
  <c r="L183" i="11" l="1"/>
  <c r="G5653" i="8"/>
  <c r="M183" i="11" s="1"/>
  <c r="L184" i="11"/>
  <c r="G5654" i="8"/>
  <c r="M184" i="11" s="1"/>
  <c r="L185" i="11" l="1"/>
  <c r="G5656" i="8"/>
  <c r="M186" i="11" s="1"/>
  <c r="G5655" i="8"/>
  <c r="M185" i="11" s="1"/>
  <c r="L186" i="11"/>
  <c r="L187" i="11" l="1"/>
  <c r="G5657" i="8"/>
  <c r="M187" i="11" s="1"/>
  <c r="G5658" i="8"/>
  <c r="M188" i="11" s="1"/>
  <c r="L188" i="11"/>
  <c r="G5659" i="8"/>
  <c r="M189" i="11" s="1"/>
  <c r="L189" i="11" l="1"/>
  <c r="L190" i="11" l="1"/>
  <c r="G5660" i="8"/>
  <c r="M190" i="11" s="1"/>
  <c r="G5661" i="8"/>
  <c r="M191" i="11" s="1"/>
  <c r="L191" i="11" l="1"/>
  <c r="L193" i="11" l="1"/>
  <c r="L194" i="11" l="1"/>
  <c r="L192" i="11"/>
  <c r="G5664" i="8"/>
  <c r="M194" i="11" s="1"/>
  <c r="G5662" i="8"/>
  <c r="M192" i="11" s="1"/>
  <c r="G5663" i="8"/>
  <c r="M193" i="11" s="1"/>
  <c r="G5665" i="8"/>
  <c r="M195" i="11" s="1"/>
  <c r="L195" i="11" l="1"/>
  <c r="L196" i="11" l="1"/>
  <c r="G5666" i="8"/>
  <c r="M196" i="11" s="1"/>
  <c r="G5667" i="8"/>
  <c r="M197" i="11" s="1"/>
  <c r="L197" i="11"/>
  <c r="L198" i="11" l="1"/>
  <c r="G5669" i="8"/>
  <c r="M199" i="11" s="1"/>
  <c r="G5668" i="8"/>
  <c r="M198" i="11" s="1"/>
  <c r="L199" i="11"/>
  <c r="L200" i="11" l="1"/>
  <c r="G5670" i="8"/>
  <c r="M200" i="11" s="1"/>
  <c r="L201" i="11" l="1"/>
  <c r="G5671" i="8"/>
  <c r="M201" i="11" s="1"/>
  <c r="L202" i="11" l="1"/>
  <c r="G5672" i="8"/>
  <c r="M202" i="11" s="1"/>
  <c r="L203" i="11" l="1"/>
  <c r="G5673" i="8"/>
  <c r="M203" i="11" s="1"/>
  <c r="L204" i="11"/>
  <c r="G5674" i="8"/>
  <c r="M204" i="11" s="1"/>
  <c r="L205" i="11" l="1"/>
  <c r="G5675" i="8"/>
  <c r="M205" i="11" s="1"/>
  <c r="L206" i="11" l="1"/>
  <c r="G5676" i="8"/>
  <c r="M206" i="11" s="1"/>
  <c r="L207" i="11"/>
  <c r="G5677" i="8"/>
  <c r="M207" i="11" s="1"/>
  <c r="L208" i="11" l="1"/>
  <c r="G5678" i="8"/>
  <c r="M208" i="11" s="1"/>
  <c r="L209" i="11" l="1"/>
  <c r="G5679" i="8"/>
  <c r="M209" i="11" s="1"/>
  <c r="G5680" i="8" l="1"/>
  <c r="M210" i="11" s="1"/>
  <c r="L210" i="11"/>
  <c r="L211" i="11" l="1"/>
  <c r="G5681" i="8"/>
  <c r="M211" i="11" s="1"/>
  <c r="L213" i="11" l="1"/>
  <c r="L212" i="11" l="1"/>
  <c r="G5682" i="8"/>
  <c r="M212" i="11" s="1"/>
  <c r="G5683" i="8"/>
  <c r="M213" i="11" s="1"/>
  <c r="L214" i="11" l="1"/>
  <c r="G5684" i="8"/>
  <c r="M214" i="11" s="1"/>
  <c r="L215" i="11"/>
  <c r="G5685" i="8"/>
  <c r="M215" i="11" s="1"/>
  <c r="L216" i="11" l="1"/>
  <c r="G5686" i="8"/>
  <c r="M216" i="11" s="1"/>
  <c r="L218" i="11" l="1"/>
  <c r="L219" i="11" l="1"/>
  <c r="L220" i="11" l="1"/>
  <c r="L221" i="11" l="1"/>
  <c r="L222" i="11" l="1"/>
  <c r="L223" i="11" l="1"/>
  <c r="L224" i="11" l="1"/>
  <c r="L225" i="11" l="1"/>
  <c r="G5695" i="8"/>
  <c r="M225" i="11" s="1"/>
  <c r="L226" i="11"/>
  <c r="G5696" i="8"/>
  <c r="M226" i="11" s="1"/>
  <c r="G5697" i="8"/>
  <c r="M227" i="11" s="1"/>
  <c r="L227" i="11" l="1"/>
  <c r="L228" i="11" l="1"/>
  <c r="G5698" i="8"/>
  <c r="M228" i="11" s="1"/>
  <c r="L229" i="11" l="1"/>
  <c r="G5699" i="8"/>
  <c r="M229" i="11" s="1"/>
  <c r="L230" i="11" l="1"/>
  <c r="G5700" i="8"/>
  <c r="M230" i="11" s="1"/>
  <c r="L231" i="11"/>
  <c r="G5701" i="8"/>
  <c r="M231" i="11" s="1"/>
  <c r="L232" i="11" l="1"/>
  <c r="G5702" i="8"/>
  <c r="M232" i="11" s="1"/>
  <c r="L233" i="11" l="1"/>
  <c r="G5703" i="8"/>
  <c r="M233" i="11" s="1"/>
  <c r="L235" i="11" l="1"/>
  <c r="L234" i="11" l="1"/>
  <c r="G5704" i="8"/>
  <c r="M234" i="11" s="1"/>
  <c r="G5705" i="8"/>
  <c r="M235" i="11" s="1"/>
  <c r="G5706" i="8"/>
  <c r="M236" i="11" s="1"/>
  <c r="G5707" i="8" l="1"/>
  <c r="M237" i="11" s="1"/>
  <c r="L237" i="11"/>
  <c r="L236" i="11"/>
  <c r="L238" i="11" l="1"/>
  <c r="G5708" i="8"/>
  <c r="M238" i="11" s="1"/>
  <c r="G5709" i="8"/>
  <c r="M239" i="11" s="1"/>
  <c r="L239" i="11"/>
  <c r="L240" i="11" l="1"/>
  <c r="G5710" i="8"/>
  <c r="M240" i="11" s="1"/>
  <c r="G5711" i="8"/>
  <c r="M241" i="11" s="1"/>
  <c r="L241" i="11"/>
  <c r="L242" i="11" l="1"/>
  <c r="G5712" i="8"/>
  <c r="M242" i="11" s="1"/>
  <c r="L244" i="11"/>
  <c r="G5713" i="8"/>
  <c r="M243" i="11" s="1"/>
  <c r="G5714" i="8" l="1"/>
  <c r="M244" i="11" s="1"/>
  <c r="L245" i="11"/>
  <c r="G5715" i="8"/>
  <c r="M245" i="11" s="1"/>
  <c r="L243" i="11"/>
  <c r="L246" i="11" l="1"/>
  <c r="G5716" i="8"/>
  <c r="M246" i="11" s="1"/>
  <c r="G5717" i="8"/>
  <c r="M247" i="11" s="1"/>
  <c r="L247" i="11"/>
  <c r="L248" i="11" l="1"/>
  <c r="G5718" i="8"/>
  <c r="M248" i="11" s="1"/>
  <c r="G5719" i="8"/>
  <c r="M249" i="11" s="1"/>
  <c r="L249" i="11"/>
  <c r="L250" i="11" l="1"/>
  <c r="G5720" i="8"/>
  <c r="M250" i="11" s="1"/>
  <c r="L251" i="11" l="1"/>
  <c r="G5721" i="8"/>
  <c r="M251" i="11" s="1"/>
  <c r="L252" i="11" l="1"/>
  <c r="G5722" i="8"/>
  <c r="M252" i="11" s="1"/>
  <c r="L253" i="11" l="1"/>
  <c r="L255" i="11"/>
  <c r="G5723" i="8"/>
  <c r="M253" i="11" s="1"/>
  <c r="L254" i="11" l="1"/>
  <c r="G5724" i="8"/>
  <c r="M254" i="11" s="1"/>
  <c r="L256" i="11"/>
  <c r="G5726" i="8"/>
  <c r="M256" i="11" s="1"/>
  <c r="G5725" i="8"/>
  <c r="M255" i="11" s="1"/>
  <c r="L257" i="11" l="1"/>
  <c r="G5727" i="8"/>
  <c r="M257" i="11" s="1"/>
  <c r="G5728" i="8"/>
  <c r="M258" i="11" s="1"/>
  <c r="L258" i="11"/>
  <c r="L259" i="11" l="1"/>
  <c r="G5729" i="8"/>
  <c r="M259" i="11" s="1"/>
  <c r="L260" i="11" l="1"/>
  <c r="G5730" i="8"/>
  <c r="M260" i="11" s="1"/>
  <c r="L261" i="11" l="1"/>
  <c r="G5731" i="8"/>
  <c r="M261" i="11" s="1"/>
  <c r="L262" i="11" l="1"/>
  <c r="G5732" i="8"/>
  <c r="M262" i="11" s="1"/>
  <c r="L264" i="11" l="1"/>
  <c r="L263" i="11" l="1"/>
  <c r="G5733" i="8"/>
  <c r="M263" i="11" s="1"/>
  <c r="L265" i="11"/>
  <c r="G5735" i="8"/>
  <c r="M265" i="11" s="1"/>
  <c r="G5734" i="8"/>
  <c r="M264" i="11" s="1"/>
  <c r="G5736" i="8"/>
  <c r="M266" i="11" s="1"/>
  <c r="L266" i="11" l="1"/>
  <c r="L267" i="11" l="1"/>
  <c r="G5737" i="8"/>
  <c r="M267" i="11" s="1"/>
  <c r="G5738" i="8"/>
  <c r="M268" i="11" s="1"/>
  <c r="L268" i="11" l="1"/>
  <c r="L270" i="11" l="1"/>
  <c r="L271" i="11" l="1"/>
  <c r="L269" i="11"/>
  <c r="G5741" i="8"/>
  <c r="M271" i="11" s="1"/>
  <c r="G5739" i="8"/>
  <c r="M269" i="11" s="1"/>
  <c r="G5740" i="8"/>
  <c r="M270" i="11" s="1"/>
  <c r="L272" i="11" l="1"/>
  <c r="G5743" i="8"/>
  <c r="M273" i="11" s="1"/>
  <c r="G5742" i="8"/>
  <c r="M272" i="11" s="1"/>
  <c r="L273" i="11"/>
  <c r="L274" i="11" l="1"/>
  <c r="G5744" i="8"/>
  <c r="M274" i="11" s="1"/>
  <c r="G5745" i="8"/>
  <c r="M275" i="11" s="1"/>
  <c r="L275" i="11" l="1"/>
  <c r="L276" i="11" l="1"/>
  <c r="G5746" i="8"/>
  <c r="M276" i="11" s="1"/>
  <c r="L277" i="11" l="1"/>
  <c r="G5747" i="8"/>
  <c r="M277" i="11" s="1"/>
  <c r="L278" i="11" l="1"/>
  <c r="G5748" i="8"/>
  <c r="M278" i="11" s="1"/>
  <c r="L279" i="11"/>
  <c r="G5749" i="8"/>
  <c r="M279" i="11" s="1"/>
  <c r="L280" i="11" l="1"/>
  <c r="G5750" i="8"/>
  <c r="M280" i="11" s="1"/>
  <c r="L281" i="11"/>
  <c r="G5751" i="8"/>
  <c r="M281" i="11" s="1"/>
  <c r="L282" i="11" l="1"/>
  <c r="G5752" i="8"/>
  <c r="M282" i="11" s="1"/>
  <c r="L283" i="11" l="1"/>
  <c r="G5753" i="8"/>
  <c r="M283" i="11" s="1"/>
  <c r="G5754" i="8"/>
  <c r="M284" i="11" s="1"/>
  <c r="L284" i="11" l="1"/>
  <c r="L285" i="11" l="1"/>
  <c r="G5755" i="8"/>
  <c r="M285" i="11" s="1"/>
  <c r="G5757" i="8"/>
  <c r="M287" i="11" s="1"/>
  <c r="L286" i="11"/>
  <c r="G5756" i="8"/>
  <c r="M286" i="11" s="1"/>
  <c r="L287" i="11"/>
  <c r="L288" i="11" l="1"/>
  <c r="G5758" i="8"/>
  <c r="M288" i="11" s="1"/>
  <c r="G5759" i="8"/>
  <c r="M289" i="11" s="1"/>
  <c r="L289" i="11"/>
  <c r="L290" i="11" l="1"/>
  <c r="G5760" i="8"/>
  <c r="M290" i="11" s="1"/>
  <c r="L292" i="11" l="1"/>
  <c r="L291" i="11" l="1"/>
  <c r="G5762" i="8"/>
  <c r="M292" i="11" s="1"/>
  <c r="G5761" i="8"/>
  <c r="M291" i="11" s="1"/>
  <c r="L293" i="11" l="1"/>
  <c r="G5763" i="8"/>
  <c r="M293" i="11" s="1"/>
  <c r="G5765" i="8"/>
  <c r="M295" i="11" s="1"/>
  <c r="G5764" i="8"/>
  <c r="M294" i="11" s="1"/>
  <c r="L294" i="11"/>
  <c r="L295" i="11"/>
  <c r="G5766" i="8"/>
  <c r="M296" i="11" s="1"/>
  <c r="L296" i="11" l="1"/>
  <c r="L297" i="11" l="1"/>
  <c r="G5767" i="8"/>
  <c r="M297" i="11" s="1"/>
  <c r="G5768" i="8"/>
  <c r="M298" i="11" s="1"/>
  <c r="L298" i="11" l="1"/>
  <c r="L299" i="11" l="1"/>
  <c r="G5769" i="8"/>
  <c r="M299" i="11" s="1"/>
  <c r="L300" i="11" l="1"/>
  <c r="G5770" i="8"/>
  <c r="M300" i="11" s="1"/>
  <c r="L301" i="11" l="1"/>
  <c r="G5771" i="8"/>
  <c r="M301" i="11" s="1"/>
  <c r="L302" i="11"/>
  <c r="G5772" i="8"/>
  <c r="M302" i="11" s="1"/>
  <c r="L303" i="11"/>
  <c r="G5773" i="8"/>
  <c r="M303" i="11" s="1"/>
  <c r="L304" i="11" l="1"/>
  <c r="G5775" i="8"/>
  <c r="M305" i="11" s="1"/>
  <c r="G5774" i="8"/>
  <c r="M304" i="11" s="1"/>
  <c r="L305" i="11"/>
  <c r="L306" i="11" l="1"/>
  <c r="G5776" i="8"/>
  <c r="M306" i="11" s="1"/>
  <c r="L308" i="11" l="1"/>
  <c r="L307" i="11" l="1"/>
  <c r="G5778" i="8"/>
  <c r="M308" i="11" s="1"/>
  <c r="G5777" i="8"/>
  <c r="M307" i="11" s="1"/>
  <c r="L309" i="11" l="1"/>
  <c r="G5779" i="8"/>
  <c r="M309" i="11" s="1"/>
  <c r="L310" i="11" l="1"/>
  <c r="L311" i="11"/>
  <c r="G5780" i="8"/>
  <c r="M310" i="11" s="1"/>
  <c r="G5781" i="8"/>
  <c r="M311" i="11" s="1"/>
  <c r="G5782" i="8"/>
  <c r="M312" i="11" s="1"/>
  <c r="L312" i="11" l="1"/>
  <c r="L313" i="11" l="1"/>
  <c r="G5783" i="8"/>
  <c r="M313" i="11" s="1"/>
  <c r="L314" i="11" l="1"/>
  <c r="G5784" i="8"/>
  <c r="M314" i="11" s="1"/>
  <c r="L315" i="11" l="1"/>
  <c r="G5785" i="8"/>
  <c r="M315" i="11" s="1"/>
  <c r="L316" i="11" l="1"/>
  <c r="G5786" i="8"/>
  <c r="M316" i="11" s="1"/>
  <c r="L317" i="11" l="1"/>
  <c r="G5787" i="8"/>
  <c r="M317" i="11" s="1"/>
  <c r="L318" i="11"/>
  <c r="G5788" i="8"/>
  <c r="M318" i="11" s="1"/>
  <c r="L319" i="11"/>
  <c r="G5789" i="8"/>
  <c r="M319" i="11" s="1"/>
  <c r="L320" i="11" l="1"/>
  <c r="G5790" i="8"/>
  <c r="M320" i="11" s="1"/>
  <c r="G5791" i="8"/>
  <c r="M321" i="11" s="1"/>
  <c r="L321" i="11"/>
  <c r="L322" i="11" l="1"/>
  <c r="G5792" i="8"/>
  <c r="M322" i="11" s="1"/>
  <c r="L323" i="11" l="1"/>
  <c r="G5793" i="8"/>
  <c r="M323" i="11" s="1"/>
  <c r="G5794" i="8"/>
  <c r="M324" i="11" s="1"/>
  <c r="L324" i="11" l="1"/>
  <c r="L326" i="11" l="1"/>
  <c r="L325" i="11" l="1"/>
  <c r="G5795" i="8"/>
  <c r="M325" i="11" s="1"/>
  <c r="G5797" i="8"/>
  <c r="M327" i="11" s="1"/>
  <c r="L327" i="11"/>
  <c r="G5796" i="8"/>
  <c r="M326" i="11" s="1"/>
  <c r="G5798" i="8"/>
  <c r="M328" i="11" s="1"/>
  <c r="L328" i="11" l="1"/>
  <c r="L329" i="11" l="1"/>
  <c r="G5799" i="8"/>
  <c r="M329" i="11" s="1"/>
  <c r="L330" i="11" l="1"/>
  <c r="G5800" i="8"/>
  <c r="M330" i="11" s="1"/>
  <c r="G5801" i="8" l="1"/>
  <c r="M331" i="11" s="1"/>
  <c r="L331" i="11"/>
  <c r="L332" i="11" l="1"/>
  <c r="G5802" i="8"/>
  <c r="M332" i="11" s="1"/>
  <c r="L333" i="11" l="1"/>
  <c r="G5803" i="8"/>
  <c r="M333" i="11" s="1"/>
  <c r="L334" i="11" l="1"/>
  <c r="G5804" i="8"/>
  <c r="M334" i="11" s="1"/>
  <c r="L335" i="11"/>
  <c r="G5805" i="8"/>
  <c r="M335" i="11" s="1"/>
  <c r="L336" i="11" l="1"/>
  <c r="G5806" i="8"/>
  <c r="M336" i="11" s="1"/>
  <c r="L337" i="11"/>
  <c r="G5807" i="8"/>
  <c r="M337" i="11" s="1"/>
  <c r="L339" i="11" l="1"/>
  <c r="L338" i="11" l="1"/>
  <c r="G5809" i="8"/>
  <c r="M339" i="11" s="1"/>
  <c r="G5810" i="8"/>
  <c r="M340" i="11" s="1"/>
  <c r="G5808" i="8"/>
  <c r="M338" i="11" s="1"/>
  <c r="L340" i="11"/>
  <c r="L341" i="11" l="1"/>
  <c r="G5813" i="8"/>
  <c r="M343" i="11" s="1"/>
  <c r="G5811" i="8"/>
  <c r="M341" i="11" s="1"/>
  <c r="G5812" i="8"/>
  <c r="M342" i="11" s="1"/>
  <c r="L342" i="11"/>
  <c r="L343" i="11"/>
  <c r="G5814" i="8"/>
  <c r="M344" i="11" s="1"/>
  <c r="L344" i="11" l="1"/>
  <c r="L345" i="11" l="1"/>
  <c r="G5815" i="8"/>
  <c r="M345" i="11" s="1"/>
  <c r="G5816" i="8" l="1"/>
  <c r="M346" i="11" s="1"/>
  <c r="L346" i="11"/>
  <c r="L347" i="11" l="1"/>
  <c r="G5817" i="8"/>
  <c r="M347" i="11" s="1"/>
  <c r="L348" i="11" l="1"/>
  <c r="G5818" i="8"/>
  <c r="M348" i="11" s="1"/>
  <c r="L350" i="11" l="1"/>
  <c r="G5820" i="8"/>
  <c r="M350" i="11" s="1"/>
  <c r="L349" i="11"/>
  <c r="G5819" i="8"/>
  <c r="M349" i="11" s="1"/>
  <c r="L352" i="11" l="1"/>
  <c r="L351" i="11" l="1"/>
  <c r="G5821" i="8"/>
  <c r="M351" i="11" s="1"/>
  <c r="G5823" i="8"/>
  <c r="M353" i="11" s="1"/>
  <c r="G5822" i="8"/>
  <c r="M352" i="11" s="1"/>
  <c r="L353" i="11"/>
  <c r="G5824" i="8" l="1"/>
  <c r="M354" i="11" s="1"/>
  <c r="L354" i="11"/>
  <c r="L355" i="11" l="1"/>
  <c r="G5825" i="8"/>
  <c r="M355" i="11" s="1"/>
  <c r="L356" i="11" l="1"/>
  <c r="G5826" i="8"/>
  <c r="M356" i="11" s="1"/>
  <c r="L357" i="11" l="1"/>
  <c r="G5827" i="8"/>
  <c r="M357" i="11" s="1"/>
  <c r="L360" i="11" l="1"/>
  <c r="L358" i="11"/>
  <c r="G5828" i="8"/>
  <c r="M358" i="11" s="1"/>
  <c r="L361" i="11" l="1"/>
  <c r="G5830" i="8"/>
  <c r="M360" i="11" s="1"/>
  <c r="L359" i="11"/>
  <c r="G5829" i="8"/>
  <c r="M359" i="11" s="1"/>
  <c r="G5831" i="8"/>
  <c r="M361" i="11" s="1"/>
  <c r="G5832" i="8"/>
  <c r="M362" i="11" s="1"/>
  <c r="L362" i="11" l="1"/>
  <c r="L364" i="11" l="1"/>
  <c r="L363" i="11" l="1"/>
  <c r="G5834" i="8"/>
  <c r="M364" i="11" s="1"/>
  <c r="G5833" i="8"/>
  <c r="M363" i="11" s="1"/>
  <c r="L365" i="11" l="1"/>
  <c r="G5835" i="8"/>
  <c r="M365" i="11" s="1"/>
  <c r="L368" i="11" l="1"/>
  <c r="L366" i="11"/>
  <c r="G5836" i="8"/>
  <c r="M366" i="11" s="1"/>
  <c r="G5837" i="8"/>
  <c r="M367" i="11" s="1"/>
  <c r="L367" i="11" l="1"/>
  <c r="G5838" i="8"/>
  <c r="M368" i="11" s="1"/>
  <c r="L370" i="11" l="1"/>
  <c r="L369" i="11" l="1"/>
  <c r="G5839" i="8"/>
  <c r="M369" i="11" s="1"/>
  <c r="G5840" i="8"/>
  <c r="M370" i="11" s="1"/>
  <c r="L372" i="11" l="1"/>
  <c r="L371" i="11" l="1"/>
  <c r="G5842" i="8"/>
  <c r="M372" i="11" s="1"/>
  <c r="G5841" i="8"/>
  <c r="M371" i="11" s="1"/>
  <c r="L373" i="11" l="1"/>
  <c r="G5843" i="8"/>
  <c r="M373" i="11" s="1"/>
  <c r="L375" i="11"/>
  <c r="L374" i="11"/>
  <c r="G5845" i="8" l="1"/>
  <c r="M375" i="11" s="1"/>
  <c r="G5844" i="8"/>
  <c r="M374" i="11" s="1"/>
  <c r="G5846" i="8"/>
  <c r="G5847" i="8" l="1"/>
  <c r="G5848" i="8"/>
  <c r="G5849" i="8"/>
  <c r="G5850" i="8" l="1"/>
  <c r="G5851" i="8" l="1"/>
  <c r="G5852" i="8" l="1"/>
  <c r="G5853" i="8" l="1"/>
  <c r="G5856" i="8" l="1"/>
  <c r="G5854" i="8"/>
  <c r="G5855" i="8"/>
  <c r="G5857" i="8" l="1"/>
  <c r="G5858" i="8"/>
  <c r="G5859" i="8" l="1"/>
  <c r="G5860" i="8" l="1"/>
  <c r="G5861" i="8" l="1"/>
  <c r="G5862" i="8"/>
  <c r="G5865" i="8" l="1"/>
  <c r="G5864" i="8"/>
  <c r="G5863" i="8"/>
  <c r="G5866" i="8" l="1"/>
  <c r="G5867" i="8" l="1"/>
  <c r="G5868" i="8"/>
  <c r="G5869" i="8"/>
  <c r="G5870" i="8" l="1"/>
  <c r="G5871" i="8" l="1"/>
  <c r="G5872" i="8" l="1"/>
  <c r="G5873" i="8" l="1"/>
  <c r="G5874" i="8"/>
  <c r="G5875" i="8" l="1"/>
  <c r="G5876" i="8" l="1"/>
  <c r="G5877" i="8" l="1"/>
  <c r="G5878" i="8"/>
  <c r="G5879" i="8" l="1"/>
  <c r="G5880" i="8"/>
  <c r="G5881" i="8"/>
  <c r="G5882" i="8" l="1"/>
  <c r="G5883" i="8" l="1"/>
  <c r="G5884" i="8"/>
  <c r="G5885" i="8"/>
  <c r="G5886" i="8" l="1"/>
  <c r="G5887" i="8"/>
  <c r="G5888" i="8" l="1"/>
  <c r="G5889" i="8" l="1"/>
  <c r="G5890" i="8"/>
  <c r="G5891" i="8" l="1"/>
  <c r="G5892" i="8" l="1"/>
  <c r="G5893" i="8" l="1"/>
  <c r="G5894" i="8"/>
  <c r="G5895" i="8"/>
  <c r="G5896" i="8" l="1"/>
  <c r="G5897" i="8" l="1"/>
  <c r="G5898" i="8" l="1"/>
  <c r="G5901" i="8" l="1"/>
  <c r="G5899" i="8"/>
  <c r="G5900" i="8"/>
  <c r="G5902" i="8" l="1"/>
  <c r="G5904" i="8"/>
  <c r="G5903" i="8"/>
  <c r="G5906" i="8" l="1"/>
  <c r="G5905" i="8"/>
  <c r="G5907" i="8" l="1"/>
  <c r="G5908" i="8" l="1"/>
  <c r="G5909" i="8"/>
  <c r="G5911" i="8" l="1"/>
  <c r="G5910" i="8"/>
  <c r="G5912" i="8"/>
  <c r="G5913" i="8" l="1"/>
  <c r="G5914" i="8"/>
  <c r="G5916" i="8" l="1"/>
  <c r="G5915" i="8"/>
  <c r="E82" i="11" l="1"/>
  <c r="G5918" i="8" l="1"/>
  <c r="F82" i="11" s="1"/>
  <c r="E81" i="11"/>
  <c r="G5919" i="8"/>
  <c r="G5917" i="8"/>
  <c r="F81" i="11" s="1"/>
  <c r="E83" i="11"/>
  <c r="F83" i="11"/>
  <c r="E84" i="11" l="1"/>
  <c r="G5920" i="8"/>
  <c r="F84" i="11" s="1"/>
  <c r="E86" i="11" l="1"/>
  <c r="E87" i="11" l="1"/>
  <c r="E85" i="11"/>
  <c r="G5921" i="8"/>
  <c r="F85" i="11" s="1"/>
  <c r="G5923" i="8"/>
  <c r="F87" i="11" s="1"/>
  <c r="G5922" i="8"/>
  <c r="F86" i="11" s="1"/>
  <c r="G5924" i="8" l="1"/>
  <c r="F88" i="11"/>
  <c r="E88" i="11"/>
  <c r="E89" i="11" l="1"/>
  <c r="G5925" i="8"/>
  <c r="F89" i="11" s="1"/>
  <c r="E91" i="11" l="1"/>
  <c r="G5927" i="8" l="1"/>
  <c r="F91" i="11" s="1"/>
  <c r="F90" i="11"/>
  <c r="E90" i="11"/>
  <c r="G5926" i="8"/>
  <c r="E93" i="11" l="1"/>
  <c r="F93" i="11"/>
  <c r="E92" i="11" l="1"/>
  <c r="F92" i="11"/>
  <c r="G5929" i="8"/>
  <c r="G5928" i="8"/>
  <c r="D93" i="11"/>
  <c r="C93" i="11"/>
  <c r="E95" i="11" l="1"/>
  <c r="F95" i="11"/>
  <c r="F96" i="11" l="1"/>
  <c r="E96" i="11"/>
  <c r="E94" i="11"/>
  <c r="F94" i="11"/>
  <c r="G5931" i="8"/>
  <c r="G5930" i="8"/>
  <c r="G5932" i="8"/>
  <c r="D95" i="11"/>
  <c r="C95" i="11"/>
  <c r="E97" i="11" l="1"/>
  <c r="F97" i="11"/>
  <c r="C94" i="11"/>
  <c r="D94" i="11"/>
  <c r="A5930" i="8"/>
  <c r="A5929" i="8"/>
  <c r="G5933" i="8"/>
  <c r="F98" i="11" l="1"/>
  <c r="E98" i="11"/>
  <c r="C96" i="11"/>
  <c r="D96" i="11"/>
  <c r="A5931" i="8"/>
  <c r="G5934" i="8"/>
  <c r="C98" i="11" l="1"/>
  <c r="D98" i="11"/>
  <c r="A5932" i="8"/>
  <c r="A5933" i="8"/>
  <c r="D97" i="11"/>
  <c r="C97" i="11"/>
  <c r="F99" i="11" l="1"/>
  <c r="E99" i="11"/>
  <c r="G5935" i="8"/>
  <c r="E100" i="11" l="1"/>
  <c r="F100" i="11"/>
  <c r="D99" i="11"/>
  <c r="C99" i="11"/>
  <c r="A5934" i="8"/>
  <c r="G5936" i="8"/>
  <c r="F101" i="11" l="1"/>
  <c r="E101" i="11"/>
  <c r="E103" i="11"/>
  <c r="F103" i="11"/>
  <c r="E5936" i="8"/>
  <c r="D100" i="11"/>
  <c r="C100" i="11"/>
  <c r="A5935" i="8"/>
  <c r="G5937" i="8"/>
  <c r="A5936" i="8"/>
  <c r="E102" i="11" l="1"/>
  <c r="F102" i="11"/>
  <c r="G5938" i="8"/>
  <c r="C101" i="11"/>
  <c r="D101" i="11"/>
  <c r="E5937" i="8"/>
  <c r="D103" i="11"/>
  <c r="C103" i="11"/>
  <c r="G5939" i="8"/>
  <c r="A5938" i="8" l="1"/>
  <c r="D102" i="11"/>
  <c r="C102" i="11"/>
  <c r="A5937" i="8"/>
  <c r="E5939" i="8"/>
  <c r="E5938" i="8"/>
  <c r="E105" i="11"/>
  <c r="F105" i="11"/>
  <c r="C105" i="11" l="1"/>
  <c r="D105" i="11"/>
  <c r="F106" i="11"/>
  <c r="E106" i="11"/>
  <c r="E104" i="11"/>
  <c r="F104" i="11"/>
  <c r="G5940" i="8"/>
  <c r="G5941" i="8"/>
  <c r="G5942" i="8"/>
  <c r="A5941" i="8"/>
  <c r="G5943" i="8" l="1"/>
  <c r="F107" i="11"/>
  <c r="E107" i="11"/>
  <c r="C106" i="11"/>
  <c r="D106" i="11"/>
  <c r="A5940" i="8"/>
  <c r="C104" i="11"/>
  <c r="D104" i="11"/>
  <c r="A5939" i="8"/>
  <c r="E5942" i="8"/>
  <c r="E5940" i="8"/>
  <c r="E5941" i="8"/>
  <c r="G5944" i="8"/>
  <c r="A5942" i="8" l="1"/>
  <c r="C107" i="11"/>
  <c r="D107" i="11"/>
  <c r="E5943" i="8"/>
  <c r="E108" i="11"/>
  <c r="F108" i="11"/>
  <c r="C108" i="11" l="1"/>
  <c r="D108" i="11"/>
  <c r="E5944" i="8"/>
  <c r="A5943" i="8"/>
  <c r="F109" i="11"/>
  <c r="E109" i="11"/>
  <c r="G5945" i="8"/>
  <c r="E5945" i="8" l="1"/>
  <c r="D109" i="11"/>
  <c r="C109" i="11"/>
  <c r="A5944" i="8"/>
  <c r="E112" i="11" l="1"/>
  <c r="F112" i="11"/>
  <c r="E110" i="11"/>
  <c r="F110" i="11"/>
  <c r="G5946" i="8"/>
  <c r="G5949" i="8" l="1"/>
  <c r="G5948" i="8"/>
  <c r="E113" i="11"/>
  <c r="F113" i="11"/>
  <c r="E111" i="11"/>
  <c r="F111" i="11"/>
  <c r="G5947" i="8"/>
  <c r="C110" i="11"/>
  <c r="D110" i="11"/>
  <c r="E5946" i="8"/>
  <c r="A5945" i="8"/>
  <c r="A5946" i="8"/>
  <c r="F114" i="11" l="1"/>
  <c r="E114" i="11"/>
  <c r="G5950" i="8"/>
  <c r="E5948" i="8"/>
  <c r="C111" i="11"/>
  <c r="A5947" i="8"/>
  <c r="D111" i="11"/>
  <c r="E5947" i="8"/>
  <c r="C113" i="11"/>
  <c r="D113" i="11"/>
  <c r="D112" i="11"/>
  <c r="C112" i="11"/>
  <c r="A5948" i="8"/>
  <c r="E5949" i="8"/>
  <c r="E115" i="11" l="1"/>
  <c r="F115" i="11"/>
  <c r="G5951" i="8"/>
  <c r="C115" i="11" l="1"/>
  <c r="D115" i="11"/>
  <c r="E5950" i="8"/>
  <c r="D114" i="11"/>
  <c r="A5950" i="8"/>
  <c r="C114" i="11"/>
  <c r="E5951" i="8"/>
  <c r="A5949" i="8"/>
  <c r="E116" i="11" l="1"/>
  <c r="F116" i="11"/>
  <c r="G5952" i="8"/>
  <c r="E118" i="11"/>
  <c r="F118" i="11"/>
  <c r="G5953" i="8"/>
  <c r="G5954" i="8" l="1"/>
  <c r="C118" i="11"/>
  <c r="D118" i="11"/>
  <c r="D116" i="11"/>
  <c r="C116" i="11"/>
  <c r="A5951" i="8"/>
  <c r="E5952" i="8"/>
  <c r="E117" i="11"/>
  <c r="F117" i="11"/>
  <c r="A5953" i="8" l="1"/>
  <c r="C117" i="11"/>
  <c r="D117" i="11"/>
  <c r="E5953" i="8"/>
  <c r="A5952" i="8"/>
  <c r="E5954" i="8"/>
  <c r="E119" i="11" l="1"/>
  <c r="F119" i="11"/>
  <c r="G5955" i="8"/>
  <c r="F122" i="11" l="1"/>
  <c r="E122" i="11"/>
  <c r="D119" i="11"/>
  <c r="C119" i="11"/>
  <c r="A5954" i="8"/>
  <c r="E5955" i="8"/>
  <c r="E120" i="11"/>
  <c r="F120" i="11"/>
  <c r="G5956" i="8"/>
  <c r="E121" i="11" l="1"/>
  <c r="F121" i="11"/>
  <c r="G5957" i="8"/>
  <c r="C122" i="11"/>
  <c r="D122" i="11"/>
  <c r="D120" i="11"/>
  <c r="C120" i="11"/>
  <c r="G5958" i="8"/>
  <c r="A5955" i="8"/>
  <c r="E5956" i="8"/>
  <c r="E5958" i="8" l="1"/>
  <c r="D121" i="11"/>
  <c r="A5957" i="8"/>
  <c r="C121" i="11"/>
  <c r="A5956" i="8"/>
  <c r="E5957" i="8"/>
  <c r="E124" i="11"/>
  <c r="F124" i="11"/>
  <c r="F123" i="11" l="1"/>
  <c r="E123" i="11"/>
  <c r="G5959" i="8"/>
  <c r="G5960" i="8"/>
  <c r="G5961" i="8"/>
  <c r="F125" i="11"/>
  <c r="E125" i="11"/>
  <c r="C124" i="11"/>
  <c r="D124" i="11"/>
  <c r="C123" i="11" l="1"/>
  <c r="D123" i="11"/>
  <c r="A5959" i="8"/>
  <c r="A5958" i="8"/>
  <c r="E5959" i="8"/>
  <c r="E5960" i="8"/>
  <c r="E5961" i="8"/>
  <c r="D125" i="11" l="1"/>
  <c r="C125" i="11"/>
  <c r="A5960" i="8"/>
  <c r="E128" i="11" l="1"/>
  <c r="F128" i="11"/>
  <c r="F126" i="11"/>
  <c r="E126" i="11"/>
  <c r="G5962" i="8"/>
  <c r="G5963" i="8"/>
  <c r="D128" i="11" l="1"/>
  <c r="C128" i="11"/>
  <c r="D126" i="11"/>
  <c r="C126" i="11"/>
  <c r="E5962" i="8"/>
  <c r="A5961" i="8"/>
  <c r="E127" i="11"/>
  <c r="F127" i="11"/>
  <c r="G5964" i="8"/>
  <c r="A5962" i="8" l="1"/>
  <c r="C127" i="11"/>
  <c r="A5963" i="8"/>
  <c r="D127" i="11"/>
  <c r="E5964" i="8"/>
  <c r="E5963" i="8"/>
  <c r="E129" i="11" l="1"/>
  <c r="F129" i="11"/>
  <c r="G5965" i="8"/>
  <c r="E131" i="11"/>
  <c r="F131" i="11"/>
  <c r="G5966" i="8"/>
  <c r="G5968" i="8" l="1"/>
  <c r="G5967" i="8"/>
  <c r="C131" i="11"/>
  <c r="D131" i="11"/>
  <c r="C129" i="11"/>
  <c r="D129" i="11"/>
  <c r="A5964" i="8"/>
  <c r="E5965" i="8"/>
  <c r="E132" i="11"/>
  <c r="F132" i="11"/>
  <c r="E130" i="11"/>
  <c r="F130" i="11"/>
  <c r="A5965" i="8"/>
  <c r="A5967" i="8" l="1"/>
  <c r="C132" i="11"/>
  <c r="D132" i="11"/>
  <c r="E5968" i="8"/>
  <c r="C130" i="11"/>
  <c r="D130" i="11"/>
  <c r="A5966" i="8"/>
  <c r="E5966" i="8"/>
  <c r="E5967" i="8"/>
  <c r="E134" i="11" l="1"/>
  <c r="F134" i="11"/>
  <c r="E133" i="11" l="1"/>
  <c r="F133" i="11"/>
  <c r="G5969" i="8"/>
  <c r="G5970" i="8"/>
  <c r="D133" i="11" l="1"/>
  <c r="A5969" i="8"/>
  <c r="C133" i="11"/>
  <c r="E5970" i="8"/>
  <c r="A5968" i="8"/>
  <c r="E5969" i="8"/>
  <c r="C134" i="11"/>
  <c r="D134" i="11"/>
  <c r="E137" i="11" l="1"/>
  <c r="F137" i="11"/>
  <c r="E135" i="11"/>
  <c r="F135" i="11"/>
  <c r="G5971" i="8"/>
  <c r="G5973" i="8"/>
  <c r="D135" i="11" l="1"/>
  <c r="C135" i="11"/>
  <c r="A5970" i="8"/>
  <c r="E5971" i="8"/>
  <c r="G5972" i="8"/>
  <c r="G5974" i="8"/>
  <c r="E136" i="11"/>
  <c r="F136" i="11"/>
  <c r="E138" i="11"/>
  <c r="F138" i="11"/>
  <c r="E5974" i="8" l="1"/>
  <c r="D137" i="11"/>
  <c r="C137" i="11"/>
  <c r="A5973" i="8"/>
  <c r="A5972" i="8"/>
  <c r="C136" i="11"/>
  <c r="D136" i="11"/>
  <c r="E5972" i="8"/>
  <c r="E5973" i="8"/>
  <c r="A5971" i="8"/>
  <c r="C138" i="11"/>
  <c r="D138" i="11"/>
  <c r="E140" i="11" l="1"/>
  <c r="F140" i="11"/>
  <c r="F139" i="11" l="1"/>
  <c r="E139" i="11"/>
  <c r="G5975" i="8"/>
  <c r="G5976" i="8"/>
  <c r="G5977" i="8"/>
  <c r="E141" i="11"/>
  <c r="F141" i="11"/>
  <c r="C141" i="11" l="1"/>
  <c r="D141" i="11"/>
  <c r="A5975" i="8"/>
  <c r="C139" i="11"/>
  <c r="D139" i="11"/>
  <c r="A5974" i="8"/>
  <c r="E5975" i="8"/>
  <c r="E5976" i="8"/>
  <c r="E5977" i="8"/>
  <c r="C140" i="11"/>
  <c r="D140" i="11"/>
  <c r="A5976" i="8"/>
  <c r="F142" i="11" l="1"/>
  <c r="E142" i="11"/>
  <c r="G5978" i="8"/>
  <c r="E144" i="11"/>
  <c r="F144" i="11"/>
  <c r="G5981" i="8" l="1"/>
  <c r="G5979" i="8"/>
  <c r="D144" i="11"/>
  <c r="C144" i="11"/>
  <c r="C142" i="11"/>
  <c r="D142" i="11"/>
  <c r="A5977" i="8"/>
  <c r="E5978" i="8"/>
  <c r="F145" i="11"/>
  <c r="E145" i="11"/>
  <c r="G5980" i="8"/>
  <c r="F143" i="11"/>
  <c r="E143" i="11"/>
  <c r="A5978" i="8"/>
  <c r="E5979" i="8" l="1"/>
  <c r="C145" i="11"/>
  <c r="D145" i="11"/>
  <c r="E5981" i="8"/>
  <c r="A5980" i="8"/>
  <c r="E5980" i="8"/>
  <c r="C143" i="11"/>
  <c r="A5979" i="8"/>
  <c r="D143" i="11"/>
  <c r="E147" i="11" l="1"/>
  <c r="F147" i="11"/>
  <c r="E148" i="11" l="1"/>
  <c r="F148" i="11"/>
  <c r="F146" i="11"/>
  <c r="E146" i="11"/>
  <c r="G5982" i="8"/>
  <c r="G5983" i="8"/>
  <c r="G5984" i="8"/>
  <c r="D148" i="11" l="1"/>
  <c r="C148" i="11"/>
  <c r="A5983" i="8"/>
  <c r="C147" i="11"/>
  <c r="D147" i="11"/>
  <c r="C146" i="11"/>
  <c r="D146" i="11"/>
  <c r="A5982" i="8"/>
  <c r="E5983" i="8"/>
  <c r="E5984" i="8"/>
  <c r="E5982" i="8"/>
  <c r="A5981" i="8"/>
  <c r="E150" i="11" l="1"/>
  <c r="F150" i="11"/>
  <c r="E149" i="11" l="1"/>
  <c r="F149" i="11"/>
  <c r="G5986" i="8"/>
  <c r="G5985" i="8"/>
  <c r="C149" i="11" l="1"/>
  <c r="D149" i="11"/>
  <c r="A5985" i="8"/>
  <c r="E5986" i="8"/>
  <c r="A5984" i="8"/>
  <c r="E5985" i="8"/>
  <c r="C150" i="11"/>
  <c r="D150" i="11"/>
  <c r="E153" i="11" l="1"/>
  <c r="F153" i="11"/>
  <c r="E151" i="11"/>
  <c r="F151" i="11"/>
  <c r="G5987" i="8"/>
  <c r="G5988" i="8"/>
  <c r="G5989" i="8" l="1"/>
  <c r="D153" i="11"/>
  <c r="C153" i="11"/>
  <c r="F152" i="11"/>
  <c r="E152" i="11"/>
  <c r="D151" i="11"/>
  <c r="C151" i="11"/>
  <c r="A5986" i="8"/>
  <c r="E5987" i="8"/>
  <c r="E5989" i="8" l="1"/>
  <c r="C152" i="11"/>
  <c r="D152" i="11"/>
  <c r="A5988" i="8"/>
  <c r="E5988" i="8"/>
  <c r="A5987" i="8"/>
  <c r="E155" i="11"/>
  <c r="F155" i="11"/>
  <c r="E156" i="11" l="1"/>
  <c r="F156" i="11"/>
  <c r="E154" i="11"/>
  <c r="F154" i="11"/>
  <c r="G5991" i="8"/>
  <c r="G5990" i="8"/>
  <c r="G5992" i="8"/>
  <c r="G5993" i="8"/>
  <c r="C156" i="11" l="1"/>
  <c r="D156" i="11"/>
  <c r="C155" i="11"/>
  <c r="D155" i="11"/>
  <c r="A5991" i="8"/>
  <c r="E157" i="11"/>
  <c r="F157" i="11"/>
  <c r="A5990" i="8"/>
  <c r="D154" i="11"/>
  <c r="C154" i="11"/>
  <c r="A5989" i="8"/>
  <c r="E5992" i="8"/>
  <c r="E5990" i="8"/>
  <c r="E5991" i="8"/>
  <c r="A5992" i="8"/>
  <c r="E5993" i="8" l="1"/>
  <c r="C157" i="11"/>
  <c r="D157" i="11"/>
  <c r="E158" i="11" l="1"/>
  <c r="F158" i="11"/>
  <c r="G5994" i="8"/>
  <c r="E160" i="11"/>
  <c r="F160" i="11"/>
  <c r="G5996" i="8" l="1"/>
  <c r="F159" i="11"/>
  <c r="E159" i="11"/>
  <c r="D158" i="11"/>
  <c r="C158" i="11"/>
  <c r="E5994" i="8"/>
  <c r="A5993" i="8"/>
  <c r="G5995" i="8"/>
  <c r="A5995" i="8" l="1"/>
  <c r="C159" i="11"/>
  <c r="D159" i="11"/>
  <c r="E162" i="11"/>
  <c r="F162" i="11"/>
  <c r="A5994" i="8"/>
  <c r="E5996" i="8"/>
  <c r="E5995" i="8"/>
  <c r="C160" i="11"/>
  <c r="D160" i="11"/>
  <c r="G5998" i="8" l="1"/>
  <c r="E161" i="11"/>
  <c r="F161" i="11"/>
  <c r="G5997" i="8"/>
  <c r="C161" i="11" l="1"/>
  <c r="D161" i="11"/>
  <c r="A5997" i="8"/>
  <c r="A5996" i="8"/>
  <c r="E5997" i="8"/>
  <c r="F164" i="11"/>
  <c r="E164" i="11"/>
  <c r="C162" i="11"/>
  <c r="D162" i="11"/>
  <c r="E5998" i="8"/>
  <c r="E165" i="11" l="1"/>
  <c r="F165" i="11"/>
  <c r="E163" i="11"/>
  <c r="F163" i="11"/>
  <c r="G6000" i="8"/>
  <c r="G6001" i="8"/>
  <c r="G5999" i="8"/>
  <c r="D164" i="11"/>
  <c r="C164" i="11"/>
  <c r="G6002" i="8" l="1"/>
  <c r="F166" i="11"/>
  <c r="E166" i="11"/>
  <c r="A5999" i="8"/>
  <c r="C163" i="11"/>
  <c r="D163" i="11"/>
  <c r="E6000" i="8"/>
  <c r="A5998" i="8"/>
  <c r="E6001" i="8"/>
  <c r="E5999" i="8"/>
  <c r="A6000" i="8"/>
  <c r="C165" i="11"/>
  <c r="D165" i="11"/>
  <c r="D166" i="11" l="1"/>
  <c r="C166" i="11"/>
  <c r="A6001" i="8"/>
  <c r="E6002" i="8"/>
  <c r="E168" i="11" l="1"/>
  <c r="F168" i="11"/>
  <c r="E169" i="11" l="1"/>
  <c r="F169" i="11"/>
  <c r="F167" i="11"/>
  <c r="E167" i="11"/>
  <c r="G6004" i="8"/>
  <c r="G6003" i="8"/>
  <c r="G6005" i="8"/>
  <c r="A6004" i="8" l="1"/>
  <c r="D168" i="11"/>
  <c r="C168" i="11"/>
  <c r="D169" i="11"/>
  <c r="C169" i="11"/>
  <c r="G6006" i="8"/>
  <c r="E170" i="11"/>
  <c r="F170" i="11"/>
  <c r="A6003" i="8"/>
  <c r="C167" i="11"/>
  <c r="D167" i="11"/>
  <c r="E6004" i="8"/>
  <c r="A6002" i="8"/>
  <c r="E6005" i="8"/>
  <c r="E6003" i="8"/>
  <c r="E6006" i="8"/>
  <c r="A6005" i="8" l="1"/>
  <c r="E171" i="11"/>
  <c r="F171" i="11"/>
  <c r="G6007" i="8"/>
  <c r="C170" i="11"/>
  <c r="D170" i="11"/>
  <c r="G6008" i="8"/>
  <c r="A6006" i="8"/>
  <c r="D171" i="11" l="1"/>
  <c r="C171" i="11"/>
  <c r="E6007" i="8"/>
  <c r="E172" i="11"/>
  <c r="F172" i="11"/>
  <c r="A6007" i="8"/>
  <c r="E6008" i="8" l="1"/>
  <c r="F173" i="11"/>
  <c r="E173" i="11"/>
  <c r="G6009" i="8"/>
  <c r="C172" i="11"/>
  <c r="D172" i="11"/>
  <c r="G6010" i="8" l="1"/>
  <c r="A6008" i="8"/>
  <c r="C173" i="11"/>
  <c r="D173" i="11"/>
  <c r="E6009" i="8"/>
  <c r="F174" i="11"/>
  <c r="E174" i="11"/>
  <c r="A6009" i="8" l="1"/>
  <c r="D174" i="11"/>
  <c r="C174" i="11"/>
  <c r="E6010" i="8"/>
  <c r="E176" i="11" l="1"/>
  <c r="F176" i="11"/>
  <c r="F177" i="11" l="1"/>
  <c r="E177" i="11"/>
  <c r="G6013" i="8"/>
  <c r="E175" i="11"/>
  <c r="F175" i="11"/>
  <c r="G6011" i="8"/>
  <c r="G6012" i="8"/>
  <c r="G6014" i="8"/>
  <c r="D176" i="11" l="1"/>
  <c r="C176" i="11"/>
  <c r="A6012" i="8"/>
  <c r="D177" i="11"/>
  <c r="C177" i="11"/>
  <c r="E178" i="11"/>
  <c r="F178" i="11"/>
  <c r="A6011" i="8"/>
  <c r="C175" i="11"/>
  <c r="D175" i="11"/>
  <c r="A6010" i="8"/>
  <c r="E6012" i="8"/>
  <c r="E6011" i="8"/>
  <c r="E6013" i="8"/>
  <c r="E179" i="11" l="1"/>
  <c r="F179" i="11"/>
  <c r="G6015" i="8"/>
  <c r="A6013" i="8"/>
  <c r="D178" i="11"/>
  <c r="C178" i="11"/>
  <c r="E6014" i="8"/>
  <c r="A6014" i="8" l="1"/>
  <c r="D179" i="11"/>
  <c r="C179" i="11"/>
  <c r="E6015" i="8"/>
  <c r="F180" i="11" l="1"/>
  <c r="E180" i="11"/>
  <c r="G6016" i="8"/>
  <c r="E183" i="11" l="1"/>
  <c r="F183" i="11"/>
  <c r="F181" i="11"/>
  <c r="E181" i="11"/>
  <c r="D180" i="11"/>
  <c r="C180" i="11"/>
  <c r="E6016" i="8"/>
  <c r="A6015" i="8"/>
  <c r="G6017" i="8"/>
  <c r="E6017" i="8"/>
  <c r="G6019" i="8"/>
  <c r="A6016" i="8" l="1"/>
  <c r="G6020" i="8"/>
  <c r="G6018" i="8"/>
  <c r="F182" i="11"/>
  <c r="E182" i="11"/>
  <c r="E184" i="11"/>
  <c r="F184" i="11"/>
  <c r="C181" i="11"/>
  <c r="D181" i="11"/>
  <c r="E6018" i="8" l="1"/>
  <c r="C182" i="11"/>
  <c r="D182" i="11"/>
  <c r="A6018" i="8"/>
  <c r="A6017" i="8"/>
  <c r="D183" i="11"/>
  <c r="C183" i="11"/>
  <c r="E6019" i="8"/>
  <c r="A6019" i="8" l="1"/>
  <c r="D184" i="11"/>
  <c r="C184" i="11"/>
  <c r="E6020" i="8"/>
  <c r="E186" i="11"/>
  <c r="F186" i="11"/>
  <c r="E185" i="11" l="1"/>
  <c r="F185" i="11"/>
  <c r="G6023" i="8"/>
  <c r="G6022" i="8"/>
  <c r="G6021" i="8"/>
  <c r="E187" i="11"/>
  <c r="F187" i="11"/>
  <c r="C187" i="11" l="1"/>
  <c r="D187" i="11"/>
  <c r="F188" i="11"/>
  <c r="E188" i="11"/>
  <c r="D186" i="11"/>
  <c r="C186" i="11"/>
  <c r="A6022" i="8"/>
  <c r="E6022" i="8"/>
  <c r="G6024" i="8"/>
  <c r="C185" i="11"/>
  <c r="D185" i="11"/>
  <c r="A6021" i="8"/>
  <c r="E6023" i="8"/>
  <c r="E6021" i="8"/>
  <c r="A6020" i="8"/>
  <c r="G6025" i="8" l="1"/>
  <c r="F189" i="11"/>
  <c r="E189" i="11"/>
  <c r="C188" i="11"/>
  <c r="D188" i="11"/>
  <c r="E6024" i="8"/>
  <c r="A6023" i="8"/>
  <c r="C189" i="11" l="1"/>
  <c r="D189" i="11"/>
  <c r="E6025" i="8"/>
  <c r="A6024" i="8"/>
  <c r="E190" i="11" l="1"/>
  <c r="F190" i="11"/>
  <c r="G6026" i="8"/>
  <c r="E193" i="11" l="1"/>
  <c r="F193" i="11"/>
  <c r="G6027" i="8"/>
  <c r="F191" i="11"/>
  <c r="E191" i="11"/>
  <c r="D190" i="11"/>
  <c r="C190" i="11"/>
  <c r="E6026" i="8"/>
  <c r="A6025" i="8"/>
  <c r="E6027" i="8"/>
  <c r="G6030" i="8" l="1"/>
  <c r="E192" i="11"/>
  <c r="F192" i="11"/>
  <c r="G6028" i="8"/>
  <c r="G6029" i="8"/>
  <c r="E194" i="11"/>
  <c r="F194" i="11"/>
  <c r="C191" i="11"/>
  <c r="D191" i="11"/>
  <c r="A6026" i="8"/>
  <c r="C192" i="11" l="1"/>
  <c r="A6028" i="8"/>
  <c r="D192" i="11"/>
  <c r="E6029" i="8"/>
  <c r="E6028" i="8"/>
  <c r="F195" i="11"/>
  <c r="E195" i="11"/>
  <c r="G6031" i="8"/>
  <c r="C193" i="11"/>
  <c r="D193" i="11"/>
  <c r="A6027" i="8"/>
  <c r="E6030" i="8"/>
  <c r="A6029" i="8" l="1"/>
  <c r="A6030" i="8"/>
  <c r="C194" i="11"/>
  <c r="D194" i="11"/>
  <c r="C195" i="11"/>
  <c r="D195" i="11"/>
  <c r="E6031" i="8"/>
  <c r="E196" i="11" l="1"/>
  <c r="F196" i="11"/>
  <c r="G6032" i="8"/>
  <c r="F199" i="11" l="1"/>
  <c r="E199" i="11"/>
  <c r="E197" i="11"/>
  <c r="F197" i="11"/>
  <c r="C196" i="11"/>
  <c r="D196" i="11"/>
  <c r="E6032" i="8"/>
  <c r="A6031" i="8"/>
  <c r="G6033" i="8"/>
  <c r="G6035" i="8"/>
  <c r="G6036" i="8" l="1"/>
  <c r="C199" i="11"/>
  <c r="D199" i="11"/>
  <c r="E6033" i="8"/>
  <c r="A6032" i="8"/>
  <c r="C197" i="11"/>
  <c r="D197" i="11"/>
  <c r="E200" i="11"/>
  <c r="F200" i="11"/>
  <c r="G6034" i="8"/>
  <c r="F198" i="11"/>
  <c r="E198" i="11"/>
  <c r="C200" i="11" l="1"/>
  <c r="D200" i="11"/>
  <c r="A6033" i="8"/>
  <c r="A6034" i="8"/>
  <c r="C198" i="11"/>
  <c r="D198" i="11"/>
  <c r="E6036" i="8"/>
  <c r="A6035" i="8"/>
  <c r="E201" i="11"/>
  <c r="F201" i="11"/>
  <c r="G6037" i="8"/>
  <c r="E6035" i="8"/>
  <c r="E6034" i="8"/>
  <c r="E202" i="11" l="1"/>
  <c r="F202" i="11"/>
  <c r="C201" i="11"/>
  <c r="D201" i="11"/>
  <c r="G6038" i="8"/>
  <c r="A6036" i="8"/>
  <c r="E6037" i="8"/>
  <c r="A6037" i="8"/>
  <c r="E203" i="11" l="1"/>
  <c r="F203" i="11"/>
  <c r="E6038" i="8"/>
  <c r="C202" i="11"/>
  <c r="D202" i="11"/>
  <c r="G6039" i="8"/>
  <c r="A6038" i="8" l="1"/>
  <c r="D203" i="11"/>
  <c r="C203" i="11"/>
  <c r="E6039" i="8"/>
  <c r="G6040" i="8"/>
  <c r="F204" i="11"/>
  <c r="E204" i="11"/>
  <c r="C204" i="11" l="1"/>
  <c r="D204" i="11"/>
  <c r="E6040" i="8"/>
  <c r="E205" i="11"/>
  <c r="F205" i="11"/>
  <c r="G6041" i="8"/>
  <c r="A6039" i="8"/>
  <c r="A6040" i="8"/>
  <c r="E6041" i="8" l="1"/>
  <c r="C205" i="11"/>
  <c r="D205" i="11"/>
  <c r="E206" i="11" l="1"/>
  <c r="F206" i="11"/>
  <c r="G6042" i="8"/>
  <c r="E207" i="11" l="1"/>
  <c r="F207" i="11"/>
  <c r="C206" i="11"/>
  <c r="D206" i="11"/>
  <c r="E6042" i="8"/>
  <c r="A6041" i="8"/>
  <c r="G6043" i="8"/>
  <c r="F209" i="11"/>
  <c r="E209" i="11"/>
  <c r="A6042" i="8"/>
  <c r="E210" i="11" l="1"/>
  <c r="F210" i="11"/>
  <c r="C209" i="11"/>
  <c r="D209" i="11"/>
  <c r="G6045" i="8"/>
  <c r="C207" i="11"/>
  <c r="D207" i="11"/>
  <c r="E6043" i="8"/>
  <c r="F208" i="11"/>
  <c r="E208" i="11"/>
  <c r="G6044" i="8"/>
  <c r="G6046" i="8"/>
  <c r="A6043" i="8" l="1"/>
  <c r="E6045" i="8"/>
  <c r="C208" i="11"/>
  <c r="D208" i="11"/>
  <c r="A6044" i="8"/>
  <c r="E6044" i="8"/>
  <c r="E211" i="11"/>
  <c r="F211" i="11"/>
  <c r="G6047" i="8"/>
  <c r="E6047" i="8" l="1"/>
  <c r="E6046" i="8"/>
  <c r="E212" i="11"/>
  <c r="F212" i="11"/>
  <c r="G6048" i="8"/>
  <c r="C211" i="11"/>
  <c r="D211" i="11"/>
  <c r="D210" i="11"/>
  <c r="C210" i="11"/>
  <c r="A6046" i="8"/>
  <c r="A6045" i="8"/>
  <c r="A6047" i="8"/>
  <c r="G6049" i="8" l="1"/>
  <c r="E213" i="11"/>
  <c r="F213" i="11"/>
  <c r="E6048" i="8"/>
  <c r="C212" i="11"/>
  <c r="D212" i="11"/>
  <c r="A6048" i="8"/>
  <c r="C213" i="11" l="1"/>
  <c r="D213" i="11"/>
  <c r="E6049" i="8"/>
  <c r="E215" i="11" l="1"/>
  <c r="F215" i="11"/>
  <c r="C215" i="11" l="1"/>
  <c r="D215" i="11"/>
  <c r="F214" i="11"/>
  <c r="E214" i="11"/>
  <c r="G6050" i="8"/>
  <c r="G6051" i="8"/>
  <c r="E216" i="11"/>
  <c r="F216" i="11"/>
  <c r="G6052" i="8"/>
  <c r="F217" i="11" l="1"/>
  <c r="E217" i="11"/>
  <c r="G6053" i="8"/>
  <c r="A6050" i="8"/>
  <c r="C214" i="11"/>
  <c r="D214" i="11"/>
  <c r="E6050" i="8"/>
  <c r="E6051" i="8"/>
  <c r="A6049" i="8"/>
  <c r="E6053" i="8" l="1"/>
  <c r="C217" i="11"/>
  <c r="D217" i="11"/>
  <c r="E6052" i="8"/>
  <c r="C216" i="11"/>
  <c r="A6052" i="8"/>
  <c r="D216" i="11"/>
  <c r="A6051" i="8"/>
  <c r="F220" i="11" l="1"/>
  <c r="E220" i="11"/>
  <c r="E218" i="11"/>
  <c r="F218" i="11"/>
  <c r="G6054" i="8"/>
  <c r="G6056" i="8"/>
  <c r="D220" i="11" l="1"/>
  <c r="C220" i="11"/>
  <c r="C218" i="11"/>
  <c r="D218" i="11"/>
  <c r="A6053" i="8"/>
  <c r="E6054" i="8"/>
  <c r="F219" i="11"/>
  <c r="E219" i="11"/>
  <c r="G6055" i="8"/>
  <c r="E6055" i="8"/>
  <c r="D219" i="11" l="1"/>
  <c r="C219" i="11"/>
  <c r="A6055" i="8"/>
  <c r="A6054" i="8"/>
  <c r="E6056" i="8"/>
  <c r="F223" i="11" l="1"/>
  <c r="E223" i="11"/>
  <c r="E221" i="11"/>
  <c r="F221" i="11"/>
  <c r="G6057" i="8"/>
  <c r="G6058" i="8"/>
  <c r="G6059" i="8" l="1"/>
  <c r="F222" i="11"/>
  <c r="E222" i="11"/>
  <c r="D223" i="11"/>
  <c r="C223" i="11"/>
  <c r="D221" i="11"/>
  <c r="C221" i="11"/>
  <c r="A6056" i="8"/>
  <c r="E6057" i="8"/>
  <c r="A6058" i="8" l="1"/>
  <c r="D222" i="11"/>
  <c r="C222" i="11"/>
  <c r="E6059" i="8"/>
  <c r="E6058" i="8"/>
  <c r="F225" i="11"/>
  <c r="E225" i="11"/>
  <c r="A6057" i="8"/>
  <c r="F226" i="11" l="1"/>
  <c r="E226" i="11"/>
  <c r="E224" i="11"/>
  <c r="F224" i="11"/>
  <c r="G6060" i="8"/>
  <c r="G6062" i="8"/>
  <c r="G6061" i="8"/>
  <c r="D225" i="11"/>
  <c r="C225" i="11"/>
  <c r="F227" i="11" l="1"/>
  <c r="E227" i="11"/>
  <c r="G6063" i="8"/>
  <c r="C224" i="11"/>
  <c r="A6060" i="8"/>
  <c r="D224" i="11"/>
  <c r="A6059" i="8"/>
  <c r="E6060" i="8"/>
  <c r="E6061" i="8"/>
  <c r="E6063" i="8" l="1"/>
  <c r="F228" i="11"/>
  <c r="E228" i="11"/>
  <c r="C227" i="11"/>
  <c r="D227" i="11"/>
  <c r="D226" i="11"/>
  <c r="A6062" i="8"/>
  <c r="C226" i="11"/>
  <c r="A6061" i="8"/>
  <c r="E6062" i="8"/>
  <c r="G6064" i="8"/>
  <c r="D228" i="11" l="1"/>
  <c r="C228" i="11"/>
  <c r="G6065" i="8"/>
  <c r="E6064" i="8"/>
  <c r="A6063" i="8"/>
  <c r="E229" i="11"/>
  <c r="F229" i="11"/>
  <c r="D229" i="11" l="1"/>
  <c r="C229" i="11"/>
  <c r="E6065" i="8"/>
  <c r="A6064" i="8"/>
  <c r="F230" i="11" l="1"/>
  <c r="E230" i="11"/>
  <c r="G6066" i="8"/>
  <c r="F232" i="11"/>
  <c r="E232" i="11"/>
  <c r="G6067" i="8"/>
  <c r="C230" i="11" l="1"/>
  <c r="D230" i="11"/>
  <c r="E6066" i="8"/>
  <c r="A6065" i="8"/>
  <c r="F231" i="11"/>
  <c r="E231" i="11"/>
  <c r="G6068" i="8"/>
  <c r="E6068" i="8" l="1"/>
  <c r="C232" i="11"/>
  <c r="D232" i="11"/>
  <c r="D231" i="11"/>
  <c r="A6067" i="8"/>
  <c r="C231" i="11"/>
  <c r="E6067" i="8"/>
  <c r="E234" i="11"/>
  <c r="F234" i="11"/>
  <c r="A6066" i="8"/>
  <c r="E235" i="11" l="1"/>
  <c r="F235" i="11"/>
  <c r="E233" i="11"/>
  <c r="F233" i="11"/>
  <c r="G6071" i="8"/>
  <c r="G6069" i="8"/>
  <c r="G6070" i="8"/>
  <c r="C234" i="11"/>
  <c r="D234" i="11"/>
  <c r="A6070" i="8"/>
  <c r="E6070" i="8" l="1"/>
  <c r="D233" i="11"/>
  <c r="A6069" i="8"/>
  <c r="C233" i="11"/>
  <c r="E6069" i="8"/>
  <c r="A6068" i="8"/>
  <c r="E6071" i="8"/>
  <c r="C235" i="11"/>
  <c r="D235" i="11"/>
  <c r="F237" i="11" l="1"/>
  <c r="E237" i="11"/>
  <c r="F236" i="11" l="1"/>
  <c r="E236" i="11"/>
  <c r="G6073" i="8"/>
  <c r="G6072" i="8"/>
  <c r="C237" i="11"/>
  <c r="D237" i="11"/>
  <c r="C236" i="11" l="1"/>
  <c r="D236" i="11"/>
  <c r="A6072" i="8"/>
  <c r="A6071" i="8"/>
  <c r="E6072" i="8"/>
  <c r="E6073" i="8"/>
  <c r="E238" i="11" l="1"/>
  <c r="F238" i="11"/>
  <c r="G6074" i="8"/>
  <c r="E241" i="11" l="1"/>
  <c r="F241" i="11"/>
  <c r="E6074" i="8"/>
  <c r="C238" i="11"/>
  <c r="D238" i="11"/>
  <c r="A6073" i="8"/>
  <c r="G6075" i="8"/>
  <c r="E239" i="11"/>
  <c r="F239" i="11"/>
  <c r="A6074" i="8"/>
  <c r="F242" i="11" l="1"/>
  <c r="E242" i="11"/>
  <c r="E240" i="11"/>
  <c r="F240" i="11"/>
  <c r="G6077" i="8"/>
  <c r="G6076" i="8"/>
  <c r="D241" i="11"/>
  <c r="C241" i="11"/>
  <c r="C239" i="11"/>
  <c r="D239" i="11"/>
  <c r="G6078" i="8"/>
  <c r="E6075" i="8"/>
  <c r="A6077" i="8"/>
  <c r="E6076" i="8" l="1"/>
  <c r="D240" i="11"/>
  <c r="C240" i="11"/>
  <c r="A6076" i="8"/>
  <c r="E6078" i="8"/>
  <c r="A6075" i="8"/>
  <c r="C242" i="11"/>
  <c r="D242" i="11"/>
  <c r="E6077" i="8"/>
  <c r="E243" i="11"/>
  <c r="F243" i="11"/>
  <c r="G6079" i="8"/>
  <c r="E6079" i="8" l="1"/>
  <c r="D243" i="11"/>
  <c r="C243" i="11"/>
  <c r="A6078" i="8"/>
  <c r="E244" i="11"/>
  <c r="F244" i="11"/>
  <c r="G6080" i="8"/>
  <c r="E245" i="11" l="1"/>
  <c r="F245" i="11"/>
  <c r="G6081" i="8"/>
  <c r="C244" i="11"/>
  <c r="D244" i="11"/>
  <c r="E6080" i="8"/>
  <c r="A6079" i="8"/>
  <c r="C245" i="11" l="1"/>
  <c r="D245" i="11"/>
  <c r="E6081" i="8"/>
  <c r="A6080" i="8"/>
  <c r="E246" i="11" l="1"/>
  <c r="F246" i="11"/>
  <c r="G6082" i="8"/>
  <c r="D246" i="11" l="1"/>
  <c r="C246" i="11"/>
  <c r="A6081" i="8"/>
  <c r="E6082" i="8"/>
  <c r="E247" i="11"/>
  <c r="F247" i="11"/>
  <c r="G6083" i="8"/>
  <c r="A6082" i="8"/>
  <c r="E250" i="11" l="1"/>
  <c r="F250" i="11"/>
  <c r="E248" i="11"/>
  <c r="F248" i="11"/>
  <c r="G6084" i="8"/>
  <c r="D247" i="11"/>
  <c r="C247" i="11"/>
  <c r="E6083" i="8"/>
  <c r="G6086" i="8"/>
  <c r="F251" i="11" l="1"/>
  <c r="E251" i="11"/>
  <c r="G6087" i="8"/>
  <c r="C250" i="11"/>
  <c r="D250" i="11"/>
  <c r="F249" i="11"/>
  <c r="E249" i="11"/>
  <c r="G6085" i="8"/>
  <c r="C248" i="11"/>
  <c r="D248" i="11"/>
  <c r="E6084" i="8"/>
  <c r="A6083" i="8"/>
  <c r="A6084" i="8"/>
  <c r="E6087" i="8" l="1"/>
  <c r="A6086" i="8"/>
  <c r="C251" i="11"/>
  <c r="D251" i="11"/>
  <c r="D249" i="11"/>
  <c r="C249" i="11"/>
  <c r="A6085" i="8"/>
  <c r="E6086" i="8"/>
  <c r="E6085" i="8"/>
  <c r="E252" i="11" l="1"/>
  <c r="F252" i="11"/>
  <c r="G6088" i="8"/>
  <c r="F254" i="11"/>
  <c r="E254" i="11"/>
  <c r="G6090" i="8"/>
  <c r="D254" i="11" l="1"/>
  <c r="C254" i="11"/>
  <c r="C252" i="11"/>
  <c r="D252" i="11"/>
  <c r="E6088" i="8"/>
  <c r="A6087" i="8"/>
  <c r="E253" i="11"/>
  <c r="F253" i="11"/>
  <c r="G6089" i="8"/>
  <c r="C253" i="11" l="1"/>
  <c r="A6089" i="8"/>
  <c r="D253" i="11"/>
  <c r="E256" i="11"/>
  <c r="F256" i="11"/>
  <c r="E6089" i="8"/>
  <c r="A6088" i="8"/>
  <c r="E6090" i="8"/>
  <c r="E257" i="11" l="1"/>
  <c r="F257" i="11"/>
  <c r="E255" i="11"/>
  <c r="F255" i="11"/>
  <c r="G6092" i="8"/>
  <c r="G6091" i="8"/>
  <c r="G6093" i="8"/>
  <c r="A6092" i="8" l="1"/>
  <c r="C256" i="11"/>
  <c r="D256" i="11"/>
  <c r="D257" i="11"/>
  <c r="C257" i="11"/>
  <c r="D255" i="11"/>
  <c r="A6091" i="8"/>
  <c r="C255" i="11"/>
  <c r="A6090" i="8"/>
  <c r="E6092" i="8"/>
  <c r="E6091" i="8"/>
  <c r="E6093" i="8"/>
  <c r="E259" i="11" l="1"/>
  <c r="F259" i="11"/>
  <c r="C259" i="11" l="1"/>
  <c r="D259" i="11"/>
  <c r="E260" i="11"/>
  <c r="F260" i="11"/>
  <c r="F258" i="11"/>
  <c r="E258" i="11"/>
  <c r="G6096" i="8"/>
  <c r="G6095" i="8"/>
  <c r="G6094" i="8"/>
  <c r="A6094" i="8" l="1"/>
  <c r="D258" i="11"/>
  <c r="C258" i="11"/>
  <c r="A6093" i="8"/>
  <c r="E6095" i="8"/>
  <c r="E6094" i="8"/>
  <c r="F261" i="11"/>
  <c r="E261" i="11"/>
  <c r="G6097" i="8"/>
  <c r="E6096" i="8"/>
  <c r="C261" i="11" l="1"/>
  <c r="D261" i="11"/>
  <c r="E6097" i="8"/>
  <c r="A6096" i="8"/>
  <c r="D260" i="11"/>
  <c r="C260" i="11"/>
  <c r="A6095" i="8"/>
  <c r="F263" i="11" l="1"/>
  <c r="E263" i="11"/>
  <c r="F262" i="11" l="1"/>
  <c r="E262" i="11"/>
  <c r="G6100" i="8"/>
  <c r="G6098" i="8"/>
  <c r="E264" i="11"/>
  <c r="F264" i="11"/>
  <c r="G6099" i="8"/>
  <c r="C263" i="11"/>
  <c r="D263" i="11"/>
  <c r="E265" i="11" l="1"/>
  <c r="F265" i="11"/>
  <c r="C262" i="11"/>
  <c r="D262" i="11"/>
  <c r="A6098" i="8"/>
  <c r="E6098" i="8"/>
  <c r="A6097" i="8"/>
  <c r="E6099" i="8"/>
  <c r="G6101" i="8"/>
  <c r="E6101" i="8" l="1"/>
  <c r="E266" i="11"/>
  <c r="F266" i="11"/>
  <c r="G6102" i="8"/>
  <c r="C265" i="11"/>
  <c r="D265" i="11"/>
  <c r="A6100" i="8"/>
  <c r="C264" i="11"/>
  <c r="D264" i="11"/>
  <c r="A6099" i="8"/>
  <c r="E6100" i="8"/>
  <c r="C266" i="11" l="1"/>
  <c r="D266" i="11"/>
  <c r="E6102" i="8"/>
  <c r="A6101" i="8"/>
  <c r="E267" i="11"/>
  <c r="F267" i="11"/>
  <c r="G6103" i="8"/>
  <c r="E268" i="11" l="1"/>
  <c r="F268" i="11"/>
  <c r="G6104" i="8"/>
  <c r="E269" i="11" l="1"/>
  <c r="F269" i="11"/>
  <c r="G6105" i="8"/>
  <c r="C267" i="11"/>
  <c r="D267" i="11"/>
  <c r="A6102" i="8"/>
  <c r="E6103" i="8"/>
  <c r="D269" i="11" l="1"/>
  <c r="C269" i="11"/>
  <c r="A6103" i="8"/>
  <c r="A6104" i="8"/>
  <c r="D268" i="11"/>
  <c r="C268" i="11"/>
  <c r="E6104" i="8"/>
  <c r="E6105" i="8"/>
  <c r="E270" i="11" l="1"/>
  <c r="F270" i="11"/>
  <c r="G6106" i="8"/>
  <c r="E272" i="11"/>
  <c r="F272" i="11"/>
  <c r="E271" i="11" l="1"/>
  <c r="F271" i="11"/>
  <c r="G6107" i="8"/>
  <c r="D270" i="11"/>
  <c r="C270" i="11"/>
  <c r="E6106" i="8"/>
  <c r="A6105" i="8"/>
  <c r="G6108" i="8"/>
  <c r="E273" i="11"/>
  <c r="F273" i="11"/>
  <c r="G6109" i="8"/>
  <c r="A6106" i="8"/>
  <c r="G6110" i="8"/>
  <c r="E6109" i="8" l="1"/>
  <c r="D273" i="11"/>
  <c r="C273" i="11"/>
  <c r="E6108" i="8"/>
  <c r="A6107" i="8"/>
  <c r="D271" i="11"/>
  <c r="C271" i="11"/>
  <c r="A6108" i="8"/>
  <c r="C272" i="11"/>
  <c r="D272" i="11"/>
  <c r="F274" i="11"/>
  <c r="E274" i="11"/>
  <c r="E6107" i="8"/>
  <c r="D274" i="11" l="1"/>
  <c r="C274" i="11"/>
  <c r="A6109" i="8"/>
  <c r="E6110" i="8"/>
  <c r="E275" i="11"/>
  <c r="F275" i="11"/>
  <c r="G6111" i="8"/>
  <c r="E6111" i="8"/>
  <c r="E276" i="11" l="1"/>
  <c r="F276" i="11"/>
  <c r="C275" i="11"/>
  <c r="D275" i="11"/>
  <c r="A6110" i="8"/>
  <c r="G6112" i="8"/>
  <c r="F277" i="11" l="1"/>
  <c r="E277" i="11"/>
  <c r="G6113" i="8"/>
  <c r="C277" i="11" l="1"/>
  <c r="D277" i="11"/>
  <c r="A6112" i="8"/>
  <c r="C276" i="11"/>
  <c r="D276" i="11"/>
  <c r="E6112" i="8"/>
  <c r="E6113" i="8"/>
  <c r="A6111" i="8"/>
  <c r="F279" i="11" l="1"/>
  <c r="E279" i="11"/>
  <c r="C279" i="11" l="1"/>
  <c r="D279" i="11"/>
  <c r="F280" i="11"/>
  <c r="E280" i="11"/>
  <c r="E278" i="11"/>
  <c r="F278" i="11"/>
  <c r="G6114" i="8"/>
  <c r="G6115" i="8"/>
  <c r="G6116" i="8"/>
  <c r="E6116" i="8" l="1"/>
  <c r="A6114" i="8"/>
  <c r="C278" i="11"/>
  <c r="D278" i="11"/>
  <c r="A6113" i="8"/>
  <c r="E6115" i="8"/>
  <c r="E6114" i="8"/>
  <c r="C280" i="11"/>
  <c r="D280" i="11"/>
  <c r="A6115" i="8"/>
  <c r="E283" i="11" l="1"/>
  <c r="F283" i="11"/>
  <c r="F281" i="11"/>
  <c r="E281" i="11"/>
  <c r="G6117" i="8"/>
  <c r="G6118" i="8"/>
  <c r="E284" i="11" l="1"/>
  <c r="F284" i="11"/>
  <c r="G6120" i="8"/>
  <c r="G6119" i="8"/>
  <c r="F282" i="11"/>
  <c r="E282" i="11"/>
  <c r="C281" i="11"/>
  <c r="D281" i="11"/>
  <c r="A6116" i="8"/>
  <c r="E6117" i="8"/>
  <c r="A6117" i="8"/>
  <c r="E6118" i="8" l="1"/>
  <c r="E6119" i="8"/>
  <c r="C283" i="11"/>
  <c r="D283" i="11"/>
  <c r="G6121" i="8"/>
  <c r="E285" i="11"/>
  <c r="F285" i="11"/>
  <c r="C282" i="11"/>
  <c r="D282" i="11"/>
  <c r="A6118" i="8"/>
  <c r="C285" i="11" l="1"/>
  <c r="D285" i="11"/>
  <c r="A6119" i="8"/>
  <c r="D284" i="11"/>
  <c r="A6120" i="8"/>
  <c r="C284" i="11"/>
  <c r="E6121" i="8"/>
  <c r="E6120" i="8"/>
  <c r="F288" i="11" l="1"/>
  <c r="E288" i="11"/>
  <c r="F286" i="11"/>
  <c r="E286" i="11"/>
  <c r="G6122" i="8"/>
  <c r="G6124" i="8"/>
  <c r="C288" i="11" l="1"/>
  <c r="D288" i="11"/>
  <c r="F287" i="11"/>
  <c r="E287" i="11"/>
  <c r="G6123" i="8"/>
  <c r="C286" i="11"/>
  <c r="D286" i="11"/>
  <c r="E6122" i="8"/>
  <c r="A6121" i="8"/>
  <c r="A6122" i="8"/>
  <c r="F290" i="11" l="1"/>
  <c r="E290" i="11"/>
  <c r="E6123" i="8"/>
  <c r="C287" i="11"/>
  <c r="A6123" i="8"/>
  <c r="D287" i="11"/>
  <c r="E6124" i="8"/>
  <c r="F289" i="11" l="1"/>
  <c r="E289" i="11"/>
  <c r="G6126" i="8"/>
  <c r="G6127" i="8"/>
  <c r="G6125" i="8"/>
  <c r="D290" i="11"/>
  <c r="C290" i="11"/>
  <c r="E291" i="11"/>
  <c r="F291" i="11"/>
  <c r="E292" i="11" l="1"/>
  <c r="F292" i="11"/>
  <c r="C291" i="11"/>
  <c r="D291" i="11"/>
  <c r="D289" i="11"/>
  <c r="C289" i="11"/>
  <c r="A6125" i="8"/>
  <c r="A6124" i="8"/>
  <c r="E6127" i="8"/>
  <c r="E6126" i="8"/>
  <c r="E6125" i="8"/>
  <c r="G6128" i="8"/>
  <c r="A6126" i="8"/>
  <c r="G6131" i="8"/>
  <c r="G6134" i="8" l="1"/>
  <c r="G6133" i="8"/>
  <c r="G6130" i="8"/>
  <c r="E293" i="11"/>
  <c r="G6136" i="8"/>
  <c r="F293" i="11"/>
  <c r="E288" i="19"/>
  <c r="V288" i="19" s="1"/>
  <c r="E289" i="19"/>
  <c r="V289" i="19" s="1"/>
  <c r="E290" i="19"/>
  <c r="V290" i="19" s="1"/>
  <c r="E291" i="19"/>
  <c r="V291" i="19" s="1"/>
  <c r="E292" i="19"/>
  <c r="V292" i="19" s="1"/>
  <c r="E293" i="19"/>
  <c r="V293" i="19" s="1"/>
  <c r="E294" i="19"/>
  <c r="V294" i="19" s="1"/>
  <c r="E295" i="19"/>
  <c r="V295" i="19" s="1"/>
  <c r="E296" i="19"/>
  <c r="V296" i="19" s="1"/>
  <c r="E297" i="19"/>
  <c r="V297" i="19" s="1"/>
  <c r="E298" i="19"/>
  <c r="V298" i="19" s="1"/>
  <c r="E299" i="19"/>
  <c r="V299" i="19" s="1"/>
  <c r="G6135" i="8"/>
  <c r="G6132" i="8"/>
  <c r="G6129" i="8"/>
  <c r="A6129" i="8" l="1"/>
  <c r="D293" i="11"/>
  <c r="E6136" i="8"/>
  <c r="C293" i="11"/>
  <c r="D288" i="19"/>
  <c r="U288" i="19" s="1"/>
  <c r="W288" i="19" s="1"/>
  <c r="D289" i="19"/>
  <c r="U289" i="19" s="1"/>
  <c r="W289" i="19" s="1"/>
  <c r="D290" i="19"/>
  <c r="U290" i="19" s="1"/>
  <c r="W290" i="19" s="1"/>
  <c r="D291" i="19"/>
  <c r="U291" i="19" s="1"/>
  <c r="W291" i="19" s="1"/>
  <c r="D292" i="11"/>
  <c r="C292" i="11"/>
  <c r="A6128" i="8"/>
  <c r="E6135" i="8"/>
  <c r="E6132" i="8"/>
  <c r="E6131" i="8"/>
  <c r="E6133" i="8"/>
  <c r="E6129" i="8"/>
  <c r="E6128" i="8"/>
  <c r="A6127" i="8"/>
  <c r="E6130" i="8"/>
  <c r="E6134" i="8"/>
  <c r="L217" i="11" l="1"/>
  <c r="G5694" i="8"/>
  <c r="M224" i="11" s="1"/>
  <c r="G5690" i="8"/>
  <c r="M220" i="11" s="1"/>
  <c r="G5692" i="8"/>
  <c r="M222" i="11" s="1"/>
  <c r="G5693" i="8"/>
  <c r="M223" i="11" s="1"/>
  <c r="G5687" i="8"/>
  <c r="M217" i="11" s="1"/>
  <c r="G5688" i="8"/>
  <c r="M218" i="11" s="1"/>
  <c r="G5691" i="8"/>
  <c r="M221" i="11" s="1"/>
  <c r="G5689" i="8"/>
  <c r="M219" i="11" s="1"/>
  <c r="N9" i="20" l="1"/>
  <c r="N10" i="20"/>
  <c r="N18" i="20"/>
  <c r="N12" i="20"/>
  <c r="N13" i="20"/>
  <c r="N19" i="20"/>
  <c r="N11" i="20"/>
  <c r="N14" i="20"/>
  <c r="N15" i="20"/>
  <c r="N17" i="20"/>
  <c r="N16" i="20"/>
  <c r="N20" i="20"/>
  <c r="A3891" i="8" l="1"/>
  <c r="A4926" i="8"/>
  <c r="A3868" i="8"/>
  <c r="D298" i="19"/>
  <c r="E3875" i="8"/>
  <c r="A5334" i="8"/>
  <c r="E5341" i="8"/>
  <c r="P229" i="11"/>
  <c r="A5226" i="8"/>
  <c r="P121" i="11"/>
  <c r="E5233" i="8"/>
  <c r="E5026" i="8"/>
  <c r="A5019" i="8"/>
  <c r="A5331" i="8"/>
  <c r="E5338" i="8"/>
  <c r="P226" i="11"/>
  <c r="P131" i="11"/>
  <c r="E5059" i="8"/>
  <c r="A5052" i="8"/>
  <c r="A5210" i="8"/>
  <c r="E5217" i="8"/>
  <c r="P105" i="11"/>
  <c r="A5063" i="8"/>
  <c r="E5070" i="8"/>
  <c r="A5344" i="8"/>
  <c r="P239" i="11"/>
  <c r="E5351" i="8"/>
  <c r="E5047" i="8"/>
  <c r="A5040" i="8"/>
  <c r="P117" i="11"/>
  <c r="A5222" i="8"/>
  <c r="E5229" i="8"/>
  <c r="E5339" i="8"/>
  <c r="A5332" i="8"/>
  <c r="P227" i="11"/>
  <c r="E5078" i="8"/>
  <c r="A5071" i="8"/>
  <c r="A5011" i="8"/>
  <c r="E5018" i="8"/>
  <c r="A5352" i="8"/>
  <c r="P247" i="11"/>
  <c r="P26" i="11"/>
  <c r="E5138" i="8"/>
  <c r="Q33" i="11" s="1"/>
  <c r="A5131" i="8"/>
  <c r="D295" i="19"/>
  <c r="A3776" i="8"/>
  <c r="E3783" i="8"/>
  <c r="E5235" i="8"/>
  <c r="P123" i="11"/>
  <c r="A5228" i="8"/>
  <c r="A4913" i="8"/>
  <c r="E4920" i="8"/>
  <c r="A3837" i="8"/>
  <c r="D297" i="19"/>
  <c r="E3844" i="8"/>
  <c r="A4568" i="8"/>
  <c r="E4575" i="8"/>
  <c r="A4787" i="8"/>
  <c r="E4794" i="8"/>
  <c r="E4916" i="8"/>
  <c r="A4909" i="8"/>
  <c r="A5207" i="8"/>
  <c r="E5214" i="8"/>
  <c r="P102" i="11"/>
  <c r="E5003" i="8"/>
  <c r="A4996" i="8"/>
  <c r="A5345" i="8"/>
  <c r="E5352" i="8"/>
  <c r="P240" i="11"/>
  <c r="P27" i="11"/>
  <c r="A5132" i="8"/>
  <c r="E5139" i="8"/>
  <c r="Q34" i="11" s="1"/>
  <c r="E4774" i="8"/>
  <c r="A4767" i="8"/>
  <c r="A5072" i="8"/>
  <c r="E5079" i="8"/>
  <c r="E5025" i="8"/>
  <c r="A5018" i="8"/>
  <c r="A5223" i="8"/>
  <c r="P118" i="11"/>
  <c r="E5230" i="8"/>
  <c r="E4025" i="8"/>
  <c r="A4018" i="8"/>
  <c r="A4105" i="8"/>
  <c r="E4214" i="8"/>
  <c r="A4207" i="8"/>
  <c r="E4396" i="8"/>
  <c r="A4389" i="8"/>
  <c r="E4656" i="8"/>
  <c r="A4649" i="8"/>
  <c r="E4612" i="8"/>
  <c r="A4605" i="8"/>
  <c r="E4186" i="8"/>
  <c r="A4179" i="8"/>
  <c r="A4029" i="8"/>
  <c r="E4036" i="8"/>
  <c r="A3770" i="8"/>
  <c r="E3777" i="8"/>
  <c r="A4576" i="8"/>
  <c r="E4583" i="8"/>
  <c r="A4261" i="8"/>
  <c r="E4268" i="8"/>
  <c r="E4275" i="8"/>
  <c r="A4268" i="8"/>
  <c r="E4108" i="8"/>
  <c r="A4101" i="8"/>
  <c r="E4218" i="8"/>
  <c r="A4211" i="8"/>
  <c r="A3777" i="8"/>
  <c r="E3784" i="8"/>
  <c r="E4018" i="8"/>
  <c r="A4011" i="8"/>
  <c r="E4293" i="8"/>
  <c r="A4286" i="8"/>
  <c r="A3866" i="8"/>
  <c r="E3873" i="8"/>
  <c r="A3801" i="8"/>
  <c r="E4020" i="8"/>
  <c r="A4013" i="8"/>
  <c r="E3972" i="8"/>
  <c r="A3965" i="8"/>
  <c r="A4106" i="8"/>
  <c r="E4234" i="8"/>
  <c r="A4227" i="8"/>
  <c r="A3780" i="8"/>
  <c r="E3787" i="8"/>
  <c r="E4259" i="8"/>
  <c r="A4252" i="8"/>
  <c r="E4204" i="8"/>
  <c r="A4197" i="8"/>
  <c r="E3877" i="8"/>
  <c r="A3870" i="8"/>
  <c r="A3756" i="8"/>
  <c r="E3763" i="8"/>
  <c r="A4573" i="8"/>
  <c r="E4580" i="8"/>
  <c r="E4267" i="8"/>
  <c r="A4260" i="8"/>
  <c r="A4174" i="8"/>
  <c r="E4181" i="8"/>
  <c r="A3892" i="8"/>
  <c r="A3863" i="8"/>
  <c r="E3870" i="8"/>
  <c r="A4583" i="8"/>
  <c r="E4590" i="8"/>
  <c r="E4242" i="8"/>
  <c r="A4235" i="8"/>
  <c r="A4285" i="8"/>
  <c r="E4292" i="8"/>
  <c r="E4104" i="8"/>
  <c r="A4097" i="8"/>
  <c r="A4224" i="8"/>
  <c r="E4231" i="8"/>
  <c r="A3804" i="8"/>
  <c r="E5022" i="8"/>
  <c r="A5015" i="8"/>
  <c r="A3960" i="8"/>
  <c r="E3967" i="8"/>
  <c r="E5037" i="8"/>
  <c r="A5030" i="8"/>
  <c r="P107" i="11"/>
  <c r="A5212" i="8"/>
  <c r="E5219" i="8"/>
  <c r="E5072" i="8"/>
  <c r="A5065" i="8"/>
  <c r="P47" i="11"/>
  <c r="A5152" i="8"/>
  <c r="E5159" i="8"/>
  <c r="P241" i="11"/>
  <c r="E5353" i="8"/>
  <c r="A5346" i="8"/>
  <c r="E4810" i="8"/>
  <c r="A4803" i="8"/>
  <c r="E5067" i="8"/>
  <c r="A5060" i="8"/>
  <c r="A5073" i="8"/>
  <c r="E5080" i="8"/>
  <c r="E4912" i="8"/>
  <c r="A4905" i="8"/>
  <c r="P249" i="11"/>
  <c r="A5354" i="8"/>
  <c r="A4780" i="8"/>
  <c r="E4787" i="8"/>
  <c r="A5230" i="8"/>
  <c r="P125" i="11"/>
  <c r="A4915" i="8"/>
  <c r="E4922" i="8"/>
  <c r="E4795" i="8"/>
  <c r="A4788" i="8"/>
  <c r="E4759" i="8"/>
  <c r="A4752" i="8"/>
  <c r="A5118" i="8"/>
  <c r="P13" i="11"/>
  <c r="E5125" i="8"/>
  <c r="Q20" i="11" s="1"/>
  <c r="E5216" i="8"/>
  <c r="A5209" i="8"/>
  <c r="P104" i="11"/>
  <c r="A4929" i="8"/>
  <c r="A5347" i="8"/>
  <c r="P242" i="11"/>
  <c r="E5354" i="8"/>
  <c r="A5034" i="8"/>
  <c r="E5041" i="8"/>
  <c r="P110" i="11"/>
  <c r="E5222" i="8"/>
  <c r="A5215" i="8"/>
  <c r="A5066" i="8"/>
  <c r="E5073" i="8"/>
  <c r="A5004" i="8"/>
  <c r="E5011" i="8"/>
  <c r="E4087" i="8"/>
  <c r="A4080" i="8"/>
  <c r="A5225" i="8"/>
  <c r="E5232" i="8"/>
  <c r="P120" i="11"/>
  <c r="E4250" i="8"/>
  <c r="A4243" i="8"/>
  <c r="A4284" i="8"/>
  <c r="E4291" i="8"/>
  <c r="A4083" i="8"/>
  <c r="E4090" i="8"/>
  <c r="E4239" i="8"/>
  <c r="A4232" i="8"/>
  <c r="A4607" i="8"/>
  <c r="E4614" i="8"/>
  <c r="A4740" i="8"/>
  <c r="E4747" i="8"/>
  <c r="A4040" i="8"/>
  <c r="E4047" i="8"/>
  <c r="A3766" i="8"/>
  <c r="E3773" i="8"/>
  <c r="A4578" i="8"/>
  <c r="E4585" i="8"/>
  <c r="E4247" i="8"/>
  <c r="A4240" i="8"/>
  <c r="A4291" i="8"/>
  <c r="A3856" i="8"/>
  <c r="E3863" i="8"/>
  <c r="A3800" i="8"/>
  <c r="A4234" i="8"/>
  <c r="E4241" i="8"/>
  <c r="A4280" i="8"/>
  <c r="E4287" i="8"/>
  <c r="E3878" i="8"/>
  <c r="A3871" i="8"/>
  <c r="E3868" i="8"/>
  <c r="A3861" i="8"/>
  <c r="E3785" i="8"/>
  <c r="A3778" i="8"/>
  <c r="A3999" i="8"/>
  <c r="E4006" i="8"/>
  <c r="E3982" i="8"/>
  <c r="A3975" i="8"/>
  <c r="E4091" i="8"/>
  <c r="A4084" i="8"/>
  <c r="E3848" i="8"/>
  <c r="A3841" i="8"/>
  <c r="A3805" i="8"/>
  <c r="A4254" i="8"/>
  <c r="E4261" i="8"/>
  <c r="E4206" i="8"/>
  <c r="A4199" i="8"/>
  <c r="A3888" i="8"/>
  <c r="E3895" i="8"/>
  <c r="E3780" i="8"/>
  <c r="A3773" i="8"/>
  <c r="A4575" i="8"/>
  <c r="E4582" i="8"/>
  <c r="A4262" i="8"/>
  <c r="E4269" i="8"/>
  <c r="A4176" i="8"/>
  <c r="E4183" i="8"/>
  <c r="A3878" i="8"/>
  <c r="E3885" i="8"/>
  <c r="A3764" i="8"/>
  <c r="E3771" i="8"/>
  <c r="A4585" i="8"/>
  <c r="E4592" i="8"/>
  <c r="A4237" i="8"/>
  <c r="E4244" i="8"/>
  <c r="A4287" i="8"/>
  <c r="A4102" i="8"/>
  <c r="E4109" i="8"/>
  <c r="A4218" i="8"/>
  <c r="E4225" i="8"/>
  <c r="E3797" i="8"/>
  <c r="A3790" i="8"/>
  <c r="P109" i="11"/>
  <c r="E5221" i="8"/>
  <c r="A5214" i="8"/>
  <c r="A4805" i="8"/>
  <c r="A5067" i="8"/>
  <c r="E5074" i="8"/>
  <c r="A4907" i="8"/>
  <c r="E4914" i="8"/>
  <c r="E4919" i="8"/>
  <c r="A4912" i="8"/>
  <c r="A4801" i="8"/>
  <c r="E4808" i="8"/>
  <c r="A5056" i="8"/>
  <c r="E5063" i="8"/>
  <c r="A5145" i="8"/>
  <c r="E5152" i="8"/>
  <c r="P40" i="11"/>
  <c r="A5124" i="8"/>
  <c r="P19" i="11"/>
  <c r="E5131" i="8"/>
  <c r="Q26" i="11" s="1"/>
  <c r="E5218" i="8"/>
  <c r="P106" i="11"/>
  <c r="A5211" i="8"/>
  <c r="A4931" i="8"/>
  <c r="E5035" i="8"/>
  <c r="A5028" i="8"/>
  <c r="E5224" i="8"/>
  <c r="A5217" i="8"/>
  <c r="P112" i="11"/>
  <c r="A5077" i="8"/>
  <c r="E4911" i="8"/>
  <c r="A4904" i="8"/>
  <c r="P122" i="11"/>
  <c r="E5234" i="8"/>
  <c r="A5227" i="8"/>
  <c r="A4245" i="8"/>
  <c r="E4252" i="8"/>
  <c r="E4288" i="8"/>
  <c r="A4281" i="8"/>
  <c r="A4085" i="8"/>
  <c r="E4092" i="8"/>
  <c r="A4226" i="8"/>
  <c r="E4233" i="8"/>
  <c r="A4408" i="8"/>
  <c r="A4638" i="8"/>
  <c r="E4645" i="8"/>
  <c r="A3978" i="8"/>
  <c r="E3985" i="8"/>
  <c r="A4734" i="8"/>
  <c r="E4741" i="8"/>
  <c r="E4048" i="8"/>
  <c r="A4041" i="8"/>
  <c r="A3746" i="8"/>
  <c r="E3753" i="8"/>
  <c r="E4587" i="8"/>
  <c r="A4580" i="8"/>
  <c r="A4625" i="8"/>
  <c r="E4632" i="8"/>
  <c r="A4173" i="8"/>
  <c r="E4180" i="8"/>
  <c r="A3893" i="8"/>
  <c r="E3865" i="8"/>
  <c r="A3858" i="8"/>
  <c r="A3803" i="8"/>
  <c r="A4236" i="8"/>
  <c r="E4243" i="8"/>
  <c r="A4266" i="8"/>
  <c r="E4273" i="8"/>
  <c r="E3879" i="8"/>
  <c r="A3872" i="8"/>
  <c r="A3839" i="8"/>
  <c r="E3846" i="8"/>
  <c r="A4590" i="8"/>
  <c r="E4597" i="8"/>
  <c r="E4008" i="8"/>
  <c r="A4001" i="8"/>
  <c r="A4288" i="8"/>
  <c r="A3876" i="8"/>
  <c r="E3883" i="8"/>
  <c r="E3851" i="8"/>
  <c r="A3844" i="8"/>
  <c r="E3790" i="8"/>
  <c r="A3783" i="8"/>
  <c r="A4618" i="8"/>
  <c r="E4625" i="8"/>
  <c r="E4208" i="8"/>
  <c r="A4201" i="8"/>
  <c r="A4028" i="8"/>
  <c r="E4035" i="8"/>
  <c r="E3758" i="8"/>
  <c r="A3751" i="8"/>
  <c r="E4584" i="8"/>
  <c r="A4577" i="8"/>
  <c r="E4248" i="8"/>
  <c r="A4241" i="8"/>
  <c r="E4185" i="8"/>
  <c r="A4178" i="8"/>
  <c r="A3896" i="8"/>
  <c r="A3754" i="8"/>
  <c r="E3761" i="8"/>
  <c r="A4587" i="8"/>
  <c r="E4594" i="8"/>
  <c r="E4246" i="8"/>
  <c r="A4239" i="8"/>
  <c r="E4280" i="8"/>
  <c r="A4273" i="8"/>
  <c r="A4108" i="8"/>
  <c r="A3865" i="8"/>
  <c r="E3872" i="8"/>
  <c r="E3786" i="8"/>
  <c r="A3779" i="8"/>
  <c r="E5215" i="8"/>
  <c r="P103" i="11"/>
  <c r="A5208" i="8"/>
  <c r="A5038" i="8"/>
  <c r="E5045" i="8"/>
  <c r="E5004" i="8"/>
  <c r="A4997" i="8"/>
  <c r="E5062" i="8"/>
  <c r="A5055" i="8"/>
  <c r="A5059" i="8"/>
  <c r="E5066" i="8"/>
  <c r="A4919" i="8"/>
  <c r="E4926" i="8"/>
  <c r="E5002" i="8"/>
  <c r="A4995" i="8"/>
  <c r="E4802" i="8"/>
  <c r="A4795" i="8"/>
  <c r="E5083" i="8"/>
  <c r="A5076" i="8"/>
  <c r="P51" i="11"/>
  <c r="E5163" i="8"/>
  <c r="A5156" i="8"/>
  <c r="E4790" i="8"/>
  <c r="A4783" i="8"/>
  <c r="A5169" i="8"/>
  <c r="P64" i="11"/>
  <c r="E4792" i="8"/>
  <c r="A4785" i="8"/>
  <c r="P69" i="11"/>
  <c r="A5174" i="8"/>
  <c r="A4927" i="8"/>
  <c r="E4392" i="8"/>
  <c r="A4385" i="8"/>
  <c r="E4806" i="8"/>
  <c r="A4799" i="8"/>
  <c r="A5147" i="8"/>
  <c r="P42" i="11"/>
  <c r="E5154" i="8"/>
  <c r="P32" i="11"/>
  <c r="E5144" i="8"/>
  <c r="Q39" i="11" s="1"/>
  <c r="A5137" i="8"/>
  <c r="A5213" i="8"/>
  <c r="P108" i="11"/>
  <c r="E5220" i="8"/>
  <c r="A4917" i="8"/>
  <c r="E4924" i="8"/>
  <c r="A5045" i="8"/>
  <c r="E5052" i="8"/>
  <c r="P114" i="11"/>
  <c r="E5226" i="8"/>
  <c r="A5219" i="8"/>
  <c r="E4913" i="8"/>
  <c r="A4906" i="8"/>
  <c r="A5134" i="8"/>
  <c r="P29" i="11"/>
  <c r="E5141" i="8"/>
  <c r="Q36" i="11" s="1"/>
  <c r="E5236" i="8"/>
  <c r="A5229" i="8"/>
  <c r="P124" i="11"/>
  <c r="E4254" i="8"/>
  <c r="A4247" i="8"/>
  <c r="E4282" i="8"/>
  <c r="A4275" i="8"/>
  <c r="E3882" i="8"/>
  <c r="A3875" i="8"/>
  <c r="E3847" i="8"/>
  <c r="A3840" i="8"/>
  <c r="E3792" i="8"/>
  <c r="A3785" i="8"/>
  <c r="A3989" i="8"/>
  <c r="E3996" i="8"/>
  <c r="A3972" i="8"/>
  <c r="E3979" i="8"/>
  <c r="A4728" i="8"/>
  <c r="E4735" i="8"/>
  <c r="A4221" i="8"/>
  <c r="E4228" i="8"/>
  <c r="A4395" i="8"/>
  <c r="E4402" i="8"/>
  <c r="E4637" i="8"/>
  <c r="A4630" i="8"/>
  <c r="A4627" i="8"/>
  <c r="E4634" i="8"/>
  <c r="A4175" i="8"/>
  <c r="E4182" i="8"/>
  <c r="A3895" i="8"/>
  <c r="E3852" i="8"/>
  <c r="A3845" i="8"/>
  <c r="A4582" i="8"/>
  <c r="E4589" i="8"/>
  <c r="E4245" i="8"/>
  <c r="A4238" i="8"/>
  <c r="A4276" i="8"/>
  <c r="E4283" i="8"/>
  <c r="E4031" i="8"/>
  <c r="A4024" i="8"/>
  <c r="E3769" i="8"/>
  <c r="A3762" i="8"/>
  <c r="E4599" i="8"/>
  <c r="A4592" i="8"/>
  <c r="E4249" i="8"/>
  <c r="A4242" i="8"/>
  <c r="E4281" i="8"/>
  <c r="A4274" i="8"/>
  <c r="E3894" i="8"/>
  <c r="A3887" i="8"/>
  <c r="A3847" i="8"/>
  <c r="E3854" i="8"/>
  <c r="E3793" i="8"/>
  <c r="A3786" i="8"/>
  <c r="E4619" i="8"/>
  <c r="A4612" i="8"/>
  <c r="A4180" i="8"/>
  <c r="E4187" i="8"/>
  <c r="A4022" i="8"/>
  <c r="E4029" i="8"/>
  <c r="E3776" i="8"/>
  <c r="A3769" i="8"/>
  <c r="E4586" i="8"/>
  <c r="A4579" i="8"/>
  <c r="A4626" i="8"/>
  <c r="E4633" i="8"/>
  <c r="E4195" i="8"/>
  <c r="A4188" i="8"/>
  <c r="E4043" i="8"/>
  <c r="A4036" i="8"/>
  <c r="A3759" i="8"/>
  <c r="E3766" i="8"/>
  <c r="A4637" i="8"/>
  <c r="E4644" i="8"/>
  <c r="E4256" i="8"/>
  <c r="A4249" i="8"/>
  <c r="A4267" i="8"/>
  <c r="E4274" i="8"/>
  <c r="E3897" i="8"/>
  <c r="A3890" i="8"/>
  <c r="A3851" i="8"/>
  <c r="E3858" i="8"/>
  <c r="A4589" i="8"/>
  <c r="E4596" i="8"/>
  <c r="E5075" i="8"/>
  <c r="A5068" i="8"/>
  <c r="E5172" i="8"/>
  <c r="A5165" i="8"/>
  <c r="P60" i="11"/>
  <c r="A5027" i="8"/>
  <c r="E5034" i="8"/>
  <c r="A5220" i="8"/>
  <c r="P115" i="11"/>
  <c r="E5227" i="8"/>
  <c r="A5235" i="8"/>
  <c r="P130" i="11"/>
  <c r="P237" i="11"/>
  <c r="A5342" i="8"/>
  <c r="E5349" i="8"/>
  <c r="P16" i="11"/>
  <c r="E5128" i="8"/>
  <c r="Q23" i="11" s="1"/>
  <c r="A5121" i="8"/>
  <c r="E5016" i="8"/>
  <c r="A5009" i="8"/>
  <c r="A4747" i="8"/>
  <c r="E4754" i="8"/>
  <c r="A5154" i="8"/>
  <c r="P49" i="11"/>
  <c r="E5161" i="8"/>
  <c r="A5348" i="8"/>
  <c r="E5355" i="8"/>
  <c r="P243" i="11"/>
  <c r="E5028" i="8"/>
  <c r="A5021" i="8"/>
  <c r="A5050" i="8"/>
  <c r="E5057" i="8"/>
  <c r="A5356" i="8"/>
  <c r="P251" i="11"/>
  <c r="A5020" i="8"/>
  <c r="E5027" i="8"/>
  <c r="E4726" i="8"/>
  <c r="A4719" i="8"/>
  <c r="A4797" i="8"/>
  <c r="E4804" i="8"/>
  <c r="E4636" i="8"/>
  <c r="A4629" i="8"/>
  <c r="P68" i="11"/>
  <c r="A5173" i="8"/>
  <c r="A4019" i="8"/>
  <c r="E4026" i="8"/>
  <c r="A4800" i="8"/>
  <c r="E4807" i="8"/>
  <c r="E4606" i="8"/>
  <c r="A4599" i="8"/>
  <c r="A4903" i="8"/>
  <c r="E4910" i="8"/>
  <c r="E4798" i="8"/>
  <c r="A4791" i="8"/>
  <c r="E4755" i="8"/>
  <c r="A4748" i="8"/>
  <c r="A5079" i="8"/>
  <c r="A5168" i="8"/>
  <c r="P63" i="11"/>
  <c r="E5175" i="8"/>
  <c r="A5141" i="8"/>
  <c r="P36" i="11"/>
  <c r="E5148" i="8"/>
  <c r="Q43" i="11" s="1"/>
  <c r="E4800" i="8"/>
  <c r="A4793" i="8"/>
  <c r="A5069" i="8"/>
  <c r="E5076" i="8"/>
  <c r="A5159" i="8"/>
  <c r="P54" i="11"/>
  <c r="E5166" i="8"/>
  <c r="P253" i="11"/>
  <c r="A5116" i="8"/>
  <c r="P11" i="11"/>
  <c r="E5123" i="8"/>
  <c r="Q18" i="11" s="1"/>
  <c r="E5054" i="8"/>
  <c r="A5047" i="8"/>
  <c r="E5160" i="8"/>
  <c r="P48" i="11"/>
  <c r="A5153" i="8"/>
  <c r="A5031" i="8"/>
  <c r="E5038" i="8"/>
  <c r="A5221" i="8"/>
  <c r="P116" i="11"/>
  <c r="E5228" i="8"/>
  <c r="E4915" i="8"/>
  <c r="A4908" i="8"/>
  <c r="E5127" i="8"/>
  <c r="Q22" i="11" s="1"/>
  <c r="P15" i="11"/>
  <c r="A5120" i="8"/>
  <c r="A5080" i="8"/>
  <c r="A4257" i="8"/>
  <c r="E4264" i="8"/>
  <c r="E4197" i="8"/>
  <c r="A4190" i="8"/>
  <c r="E3884" i="8"/>
  <c r="A3877" i="8"/>
  <c r="A3842" i="8"/>
  <c r="E3849" i="8"/>
  <c r="E3805" i="8"/>
  <c r="A3798" i="8"/>
  <c r="A3994" i="8"/>
  <c r="E4001" i="8"/>
  <c r="A3982" i="8"/>
  <c r="E3989" i="8"/>
  <c r="E4089" i="8"/>
  <c r="A4082" i="8"/>
  <c r="E4222" i="8"/>
  <c r="A4215" i="8"/>
  <c r="E4404" i="8"/>
  <c r="A4397" i="8"/>
  <c r="A4655" i="8"/>
  <c r="E4620" i="8"/>
  <c r="A4613" i="8"/>
  <c r="E4184" i="8"/>
  <c r="A4177" i="8"/>
  <c r="A3862" i="8"/>
  <c r="E3869" i="8"/>
  <c r="A4584" i="8"/>
  <c r="E4591" i="8"/>
  <c r="A4248" i="8"/>
  <c r="E4255" i="8"/>
  <c r="E4188" i="8"/>
  <c r="A4181" i="8"/>
  <c r="A4045" i="8"/>
  <c r="E3764" i="8"/>
  <c r="A3757" i="8"/>
  <c r="E4601" i="8"/>
  <c r="A4594" i="8"/>
  <c r="A4244" i="8"/>
  <c r="E4251" i="8"/>
  <c r="E4196" i="8"/>
  <c r="A4189" i="8"/>
  <c r="A3880" i="8"/>
  <c r="E3887" i="8"/>
  <c r="A3748" i="8"/>
  <c r="E3755" i="8"/>
  <c r="A4598" i="8"/>
  <c r="E4605" i="8"/>
  <c r="A4606" i="8"/>
  <c r="E4613" i="8"/>
  <c r="E4740" i="8"/>
  <c r="A4733" i="8"/>
  <c r="A4039" i="8"/>
  <c r="E4046" i="8"/>
  <c r="A4396" i="8"/>
  <c r="E4403" i="8"/>
  <c r="E4658" i="8"/>
  <c r="A4651" i="8"/>
  <c r="A4620" i="8"/>
  <c r="E4627" i="8"/>
  <c r="A4741" i="8"/>
  <c r="E4748" i="8"/>
  <c r="E4037" i="8"/>
  <c r="A4030" i="8"/>
  <c r="A4404" i="8"/>
  <c r="E4411" i="8"/>
  <c r="A4631" i="8"/>
  <c r="E4638" i="8"/>
  <c r="E4608" i="8"/>
  <c r="A4601" i="8"/>
  <c r="A4182" i="8"/>
  <c r="E4189" i="8"/>
  <c r="A3869" i="8"/>
  <c r="E3876" i="8"/>
  <c r="E3845" i="8"/>
  <c r="A3838" i="8"/>
  <c r="E4598" i="8"/>
  <c r="A4591" i="8"/>
  <c r="P232" i="11"/>
  <c r="A5337" i="8"/>
  <c r="E5344" i="8"/>
  <c r="E4803" i="8"/>
  <c r="A4796" i="8"/>
  <c r="A4804" i="8"/>
  <c r="A5130" i="8"/>
  <c r="E5137" i="8"/>
  <c r="Q32" i="11" s="1"/>
  <c r="P25" i="11"/>
  <c r="E4788" i="8"/>
  <c r="A4781" i="8"/>
  <c r="A5007" i="8"/>
  <c r="E5014" i="8"/>
  <c r="E4616" i="8"/>
  <c r="A4609" i="8"/>
  <c r="E4199" i="8"/>
  <c r="A4192" i="8"/>
  <c r="A3894" i="8"/>
  <c r="A3859" i="8"/>
  <c r="E3866" i="8"/>
  <c r="E3791" i="8"/>
  <c r="A3784" i="8"/>
  <c r="A4008" i="8"/>
  <c r="E4015" i="8"/>
  <c r="E3991" i="8"/>
  <c r="A3984" i="8"/>
  <c r="A4091" i="8"/>
  <c r="E4098" i="8"/>
  <c r="E4216" i="8"/>
  <c r="A4209" i="8"/>
  <c r="A4410" i="8"/>
  <c r="A4657" i="8"/>
  <c r="E4622" i="8"/>
  <c r="A4615" i="8"/>
  <c r="E4194" i="8"/>
  <c r="A4187" i="8"/>
  <c r="A4043" i="8"/>
  <c r="A3771" i="8"/>
  <c r="E3778" i="8"/>
  <c r="A4586" i="8"/>
  <c r="E4593" i="8"/>
  <c r="A4602" i="8"/>
  <c r="E4609" i="8"/>
  <c r="E4190" i="8"/>
  <c r="A4183" i="8"/>
  <c r="E4030" i="8"/>
  <c r="A4023" i="8"/>
  <c r="A3752" i="8"/>
  <c r="E3759" i="8"/>
  <c r="A4596" i="8"/>
  <c r="E4603" i="8"/>
  <c r="A4246" i="8"/>
  <c r="E4253" i="8"/>
  <c r="E4198" i="8"/>
  <c r="A4191" i="8"/>
  <c r="A4020" i="8"/>
  <c r="E4027" i="8"/>
  <c r="A3765" i="8"/>
  <c r="E3772" i="8"/>
  <c r="E4576" i="8"/>
  <c r="A4569" i="8"/>
  <c r="A3979" i="8"/>
  <c r="E3986" i="8"/>
  <c r="A4735" i="8"/>
  <c r="E4742" i="8"/>
  <c r="A4222" i="8"/>
  <c r="E4229" i="8"/>
  <c r="A4390" i="8"/>
  <c r="E4397" i="8"/>
  <c r="A4656" i="8"/>
  <c r="A4614" i="8"/>
  <c r="E4621" i="8"/>
  <c r="A4743" i="8"/>
  <c r="E4750" i="8"/>
  <c r="A4047" i="8"/>
  <c r="A4398" i="8"/>
  <c r="E4405" i="8"/>
  <c r="A4633" i="8"/>
  <c r="E4640" i="8"/>
  <c r="E4610" i="8"/>
  <c r="A4603" i="8"/>
  <c r="E4191" i="8"/>
  <c r="A4184" i="8"/>
  <c r="E3893" i="8"/>
  <c r="A3886" i="8"/>
  <c r="A3747" i="8"/>
  <c r="E3754" i="8"/>
  <c r="A4593" i="8"/>
  <c r="E4600" i="8"/>
  <c r="P24" i="11"/>
  <c r="E5136" i="8"/>
  <c r="Q31" i="11" s="1"/>
  <c r="A5129" i="8"/>
  <c r="E4780" i="8"/>
  <c r="A4773" i="8"/>
  <c r="A5014" i="8"/>
  <c r="E5021" i="8"/>
  <c r="E5346" i="8"/>
  <c r="A5339" i="8"/>
  <c r="P234" i="11"/>
  <c r="E4789" i="8"/>
  <c r="A4782" i="8"/>
  <c r="E5071" i="8"/>
  <c r="A5064" i="8"/>
  <c r="A5167" i="8"/>
  <c r="P62" i="11"/>
  <c r="E5174" i="8"/>
  <c r="E4797" i="8"/>
  <c r="A4790" i="8"/>
  <c r="A5012" i="8"/>
  <c r="E5019" i="8"/>
  <c r="A5161" i="8"/>
  <c r="P56" i="11"/>
  <c r="E5168" i="8"/>
  <c r="E4270" i="8"/>
  <c r="A4263" i="8"/>
  <c r="E5049" i="8"/>
  <c r="A5042" i="8"/>
  <c r="A4798" i="8"/>
  <c r="E4805" i="8"/>
  <c r="A4910" i="8"/>
  <c r="E4917" i="8"/>
  <c r="E4618" i="8"/>
  <c r="A4611" i="8"/>
  <c r="E4201" i="8"/>
  <c r="A4194" i="8"/>
  <c r="A3881" i="8"/>
  <c r="E3888" i="8"/>
  <c r="E3853" i="8"/>
  <c r="A3846" i="8"/>
  <c r="A3787" i="8"/>
  <c r="E3794" i="8"/>
  <c r="E4002" i="8"/>
  <c r="A3995" i="8"/>
  <c r="A4270" i="8"/>
  <c r="E4277" i="8"/>
  <c r="E4100" i="8"/>
  <c r="A4093" i="8"/>
  <c r="A4203" i="8"/>
  <c r="E4210" i="8"/>
  <c r="E4393" i="8"/>
  <c r="A4386" i="8"/>
  <c r="A4635" i="8"/>
  <c r="E4642" i="8"/>
  <c r="A3986" i="8"/>
  <c r="E3993" i="8"/>
  <c r="E4749" i="8"/>
  <c r="A4742" i="8"/>
  <c r="A4037" i="8"/>
  <c r="E4044" i="8"/>
  <c r="A3749" i="8"/>
  <c r="E3756" i="8"/>
  <c r="A4588" i="8"/>
  <c r="E4595" i="8"/>
  <c r="E4631" i="8"/>
  <c r="A4624" i="8"/>
  <c r="A4185" i="8"/>
  <c r="E4192" i="8"/>
  <c r="E4041" i="8"/>
  <c r="A4034" i="8"/>
  <c r="E3760" i="8"/>
  <c r="A3753" i="8"/>
  <c r="A4644" i="8"/>
  <c r="E4651" i="8"/>
  <c r="E4263" i="8"/>
  <c r="A4256" i="8"/>
  <c r="A4193" i="8"/>
  <c r="E4200" i="8"/>
  <c r="A4032" i="8"/>
  <c r="E4039" i="8"/>
  <c r="A3760" i="8"/>
  <c r="E3767" i="8"/>
  <c r="A4571" i="8"/>
  <c r="E4578" i="8"/>
  <c r="A3973" i="8"/>
  <c r="E3980" i="8"/>
  <c r="A4739" i="8"/>
  <c r="E4746" i="8"/>
  <c r="E4215" i="8"/>
  <c r="A4208" i="8"/>
  <c r="E4401" i="8"/>
  <c r="A4394" i="8"/>
  <c r="E4657" i="8"/>
  <c r="A4650" i="8"/>
  <c r="E3994" i="8"/>
  <c r="A3987" i="8"/>
  <c r="E4728" i="8"/>
  <c r="A4721" i="8"/>
  <c r="A4230" i="8"/>
  <c r="E4237" i="8"/>
  <c r="E4399" i="8"/>
  <c r="A4392" i="8"/>
  <c r="A4658" i="8"/>
  <c r="E4635" i="8"/>
  <c r="A4628" i="8"/>
  <c r="E4193" i="8"/>
  <c r="A4186" i="8"/>
  <c r="A3873" i="8"/>
  <c r="E3880" i="8"/>
  <c r="A3772" i="8"/>
  <c r="E3779" i="8"/>
  <c r="E4602" i="8"/>
  <c r="A4595" i="8"/>
  <c r="A4233" i="8"/>
  <c r="E4240" i="8"/>
  <c r="A4808" i="8"/>
  <c r="E5030" i="8"/>
  <c r="A5023" i="8"/>
  <c r="A3988" i="8"/>
  <c r="E3995" i="8"/>
  <c r="E5024" i="8"/>
  <c r="A5017" i="8"/>
  <c r="P58" i="11"/>
  <c r="A5163" i="8"/>
  <c r="E5170" i="8"/>
  <c r="E4739" i="8"/>
  <c r="A4732" i="8"/>
  <c r="E4258" i="8"/>
  <c r="A4251" i="8"/>
  <c r="A3883" i="8"/>
  <c r="E3890" i="8"/>
  <c r="A3848" i="8"/>
  <c r="E3855" i="8"/>
  <c r="A3781" i="8"/>
  <c r="E3788" i="8"/>
  <c r="A4736" i="8"/>
  <c r="E4743" i="8"/>
  <c r="A4031" i="8"/>
  <c r="E4038" i="8"/>
  <c r="A4409" i="8"/>
  <c r="E4005" i="8"/>
  <c r="A3998" i="8"/>
  <c r="A3981" i="8"/>
  <c r="E3988" i="8"/>
  <c r="A4087" i="8"/>
  <c r="E4094" i="8"/>
  <c r="A4216" i="8"/>
  <c r="E4223" i="8"/>
  <c r="A3796" i="8"/>
  <c r="E3803" i="8"/>
  <c r="E4639" i="8"/>
  <c r="A4632" i="8"/>
  <c r="E4629" i="8"/>
  <c r="A4622" i="8"/>
  <c r="A4196" i="8"/>
  <c r="E4203" i="8"/>
  <c r="A4044" i="8"/>
  <c r="A3750" i="8"/>
  <c r="E3757" i="8"/>
  <c r="E4652" i="8"/>
  <c r="A4645" i="8"/>
  <c r="A4778" i="8"/>
  <c r="E4785" i="8"/>
  <c r="P38" i="11"/>
  <c r="E5150" i="8"/>
  <c r="A5143" i="8"/>
  <c r="P45" i="11"/>
  <c r="E5157" i="8"/>
  <c r="A5150" i="8"/>
  <c r="E4932" i="8"/>
  <c r="A4925" i="8"/>
  <c r="E4764" i="8"/>
  <c r="A4757" i="8"/>
  <c r="A5075" i="8"/>
  <c r="E5082" i="8"/>
  <c r="E4931" i="8"/>
  <c r="A4924" i="8"/>
  <c r="A4770" i="8"/>
  <c r="E4777" i="8"/>
  <c r="A5162" i="8"/>
  <c r="E5169" i="8"/>
  <c r="P57" i="11"/>
  <c r="E5050" i="8"/>
  <c r="A5043" i="8"/>
  <c r="A5006" i="8"/>
  <c r="E5013" i="8"/>
  <c r="E5146" i="8"/>
  <c r="A5139" i="8"/>
  <c r="P34" i="11"/>
  <c r="A5016" i="8"/>
  <c r="E5023" i="8"/>
  <c r="E5032" i="8"/>
  <c r="A5025" i="8"/>
  <c r="A4786" i="8"/>
  <c r="E4793" i="8"/>
  <c r="E4607" i="8"/>
  <c r="A4600" i="8"/>
  <c r="A3755" i="8"/>
  <c r="E3762" i="8"/>
  <c r="A3980" i="8"/>
  <c r="E3987" i="8"/>
  <c r="A4636" i="8"/>
  <c r="E4643" i="8"/>
  <c r="A4206" i="8"/>
  <c r="E4213" i="8"/>
  <c r="E4653" i="8"/>
  <c r="A4646" i="8"/>
  <c r="E4732" i="8"/>
  <c r="A4725" i="8"/>
  <c r="E3768" i="8"/>
  <c r="A3761" i="8"/>
  <c r="A3990" i="8"/>
  <c r="E3997" i="8"/>
  <c r="A4081" i="8"/>
  <c r="E4088" i="8"/>
  <c r="E5345" i="8"/>
  <c r="P233" i="11"/>
  <c r="A5338" i="8"/>
  <c r="E5143" i="8"/>
  <c r="Q38" i="11" s="1"/>
  <c r="A5136" i="8"/>
  <c r="P31" i="11"/>
  <c r="E4769" i="8"/>
  <c r="A4762" i="8"/>
  <c r="E4775" i="8"/>
  <c r="A4768" i="8"/>
  <c r="A5164" i="8"/>
  <c r="P59" i="11"/>
  <c r="E5171" i="8"/>
  <c r="E5040" i="8"/>
  <c r="A5033" i="8"/>
  <c r="A4777" i="8"/>
  <c r="E4784" i="8"/>
  <c r="A5233" i="8"/>
  <c r="P128" i="11"/>
  <c r="E5015" i="8"/>
  <c r="A5008" i="8"/>
  <c r="E5357" i="8"/>
  <c r="P245" i="11"/>
  <c r="A5350" i="8"/>
  <c r="E5058" i="8"/>
  <c r="A5051" i="8"/>
  <c r="A4761" i="8"/>
  <c r="E4768" i="8"/>
  <c r="E5008" i="8"/>
  <c r="A5001" i="8"/>
  <c r="A5002" i="8"/>
  <c r="E5009" i="8"/>
  <c r="E4756" i="8"/>
  <c r="A4749" i="8"/>
  <c r="E4209" i="8"/>
  <c r="A4202" i="8"/>
  <c r="E5044" i="8"/>
  <c r="A5037" i="8"/>
  <c r="A4809" i="8"/>
  <c r="E5068" i="8"/>
  <c r="A5061" i="8"/>
  <c r="E4809" i="8"/>
  <c r="A4802" i="8"/>
  <c r="P37" i="11"/>
  <c r="A5142" i="8"/>
  <c r="E5149" i="8"/>
  <c r="Q44" i="11" s="1"/>
  <c r="A5149" i="8"/>
  <c r="P44" i="11"/>
  <c r="E5156" i="8"/>
  <c r="E5348" i="8"/>
  <c r="A5341" i="8"/>
  <c r="P236" i="11"/>
  <c r="E5060" i="8"/>
  <c r="A5053" i="8"/>
  <c r="E4761" i="8"/>
  <c r="A4754" i="8"/>
  <c r="P23" i="11"/>
  <c r="A5128" i="8"/>
  <c r="E5135" i="8"/>
  <c r="Q30" i="11" s="1"/>
  <c r="A3970" i="8"/>
  <c r="E3977" i="8"/>
  <c r="E4733" i="8"/>
  <c r="A4726" i="8"/>
  <c r="E4028" i="8"/>
  <c r="A4021" i="8"/>
  <c r="A3768" i="8"/>
  <c r="E3775" i="8"/>
  <c r="E4577" i="8"/>
  <c r="A4570" i="8"/>
  <c r="A4253" i="8"/>
  <c r="E4260" i="8"/>
  <c r="A4289" i="8"/>
  <c r="E3892" i="8"/>
  <c r="A3885" i="8"/>
  <c r="A3850" i="8"/>
  <c r="E3857" i="8"/>
  <c r="E4017" i="8"/>
  <c r="A4010" i="8"/>
  <c r="E3992" i="8"/>
  <c r="A3985" i="8"/>
  <c r="A4722" i="8"/>
  <c r="E4729" i="8"/>
  <c r="E4033" i="8"/>
  <c r="A4026" i="8"/>
  <c r="A4403" i="8"/>
  <c r="E4410" i="8"/>
  <c r="A4654" i="8"/>
  <c r="A4623" i="8"/>
  <c r="E4630" i="8"/>
  <c r="A4730" i="8"/>
  <c r="E4737" i="8"/>
  <c r="A4231" i="8"/>
  <c r="E4238" i="8"/>
  <c r="A4413" i="8"/>
  <c r="E4647" i="8"/>
  <c r="A4640" i="8"/>
  <c r="A4604" i="8"/>
  <c r="E4611" i="8"/>
  <c r="E4734" i="8"/>
  <c r="A4727" i="8"/>
  <c r="A4042" i="8"/>
  <c r="E4395" i="8"/>
  <c r="A4388" i="8"/>
  <c r="E4014" i="8"/>
  <c r="A4007" i="8"/>
  <c r="E4276" i="8"/>
  <c r="A4269" i="8"/>
  <c r="A4086" i="8"/>
  <c r="E4093" i="8"/>
  <c r="A3849" i="8"/>
  <c r="E3856" i="8"/>
  <c r="E3795" i="8"/>
  <c r="A3788" i="8"/>
  <c r="A4015" i="8"/>
  <c r="E4022" i="8"/>
  <c r="A4277" i="8"/>
  <c r="E4284" i="8"/>
  <c r="A4089" i="8"/>
  <c r="E4096" i="8"/>
  <c r="E4217" i="8"/>
  <c r="A4210" i="8"/>
  <c r="E3789" i="8"/>
  <c r="A3782" i="8"/>
  <c r="E4013" i="8"/>
  <c r="A4006" i="8"/>
  <c r="E3969" i="8"/>
  <c r="A3962" i="8"/>
  <c r="E4731" i="8"/>
  <c r="A4724" i="8"/>
  <c r="E4045" i="8"/>
  <c r="A4038" i="8"/>
  <c r="E3774" i="8"/>
  <c r="A3767" i="8"/>
  <c r="A4639" i="8"/>
  <c r="A4920" i="8"/>
  <c r="E4927" i="8"/>
  <c r="A4794" i="8"/>
  <c r="E4801" i="8"/>
  <c r="A4911" i="8"/>
  <c r="E4918" i="8"/>
  <c r="P65" i="11"/>
  <c r="A5170" i="8"/>
  <c r="E5033" i="8"/>
  <c r="A5026" i="8"/>
  <c r="E5081" i="8"/>
  <c r="A5074" i="8"/>
  <c r="E4929" i="8"/>
  <c r="A4922" i="8"/>
  <c r="E5124" i="8"/>
  <c r="Q19" i="11" s="1"/>
  <c r="P12" i="11"/>
  <c r="A5117" i="8"/>
  <c r="A5157" i="8"/>
  <c r="P52" i="11"/>
  <c r="E5164" i="8"/>
  <c r="A5127" i="8"/>
  <c r="P22" i="11"/>
  <c r="E5134" i="8"/>
  <c r="Q29" i="11" s="1"/>
  <c r="E4617" i="8"/>
  <c r="A4610" i="8"/>
  <c r="E4211" i="8"/>
  <c r="A4204" i="8"/>
  <c r="A5078" i="8"/>
  <c r="A4918" i="8"/>
  <c r="E4925" i="8"/>
  <c r="E4779" i="8"/>
  <c r="A4772" i="8"/>
  <c r="E5010" i="8"/>
  <c r="A5003" i="8"/>
  <c r="E5130" i="8"/>
  <c r="Q25" i="11" s="1"/>
  <c r="A5123" i="8"/>
  <c r="P18" i="11"/>
  <c r="E5064" i="8"/>
  <c r="A5057" i="8"/>
  <c r="P41" i="11"/>
  <c r="E5153" i="8"/>
  <c r="A5146" i="8"/>
  <c r="E5347" i="8"/>
  <c r="A5340" i="8"/>
  <c r="P235" i="11"/>
  <c r="A5115" i="8"/>
  <c r="E5122" i="8"/>
  <c r="Q17" i="11" s="1"/>
  <c r="P10" i="11"/>
  <c r="E4781" i="8"/>
  <c r="A4774" i="8"/>
  <c r="A4928" i="8"/>
  <c r="E5042" i="8"/>
  <c r="A5035" i="8"/>
  <c r="P111" i="11"/>
  <c r="E5223" i="8"/>
  <c r="A5216" i="8"/>
  <c r="A4998" i="8"/>
  <c r="E5005" i="8"/>
  <c r="A5151" i="8"/>
  <c r="P46" i="11"/>
  <c r="E5158" i="8"/>
  <c r="P28" i="11"/>
  <c r="A5133" i="8"/>
  <c r="E5140" i="8"/>
  <c r="Q35" i="11" s="1"/>
  <c r="A5046" i="8"/>
  <c r="E5053" i="8"/>
  <c r="E4783" i="8"/>
  <c r="A4776" i="8"/>
  <c r="E5001" i="8"/>
  <c r="A4994" i="8"/>
  <c r="A5029" i="8"/>
  <c r="E5036" i="8"/>
  <c r="A5232" i="8"/>
  <c r="P127" i="11"/>
  <c r="E4923" i="8"/>
  <c r="A4916" i="8"/>
  <c r="A5013" i="8"/>
  <c r="E5020" i="8"/>
  <c r="E5055" i="8"/>
  <c r="A5048" i="8"/>
  <c r="A4771" i="8"/>
  <c r="E4778" i="8"/>
  <c r="E5029" i="8"/>
  <c r="A5022" i="8"/>
  <c r="P21" i="11"/>
  <c r="A5126" i="8"/>
  <c r="E5133" i="8"/>
  <c r="Q28" i="11" s="1"/>
  <c r="A4779" i="8"/>
  <c r="E4786" i="8"/>
  <c r="E4796" i="8"/>
  <c r="A4789" i="8"/>
  <c r="P61" i="11"/>
  <c r="A5166" i="8"/>
  <c r="E5173" i="8"/>
  <c r="A5343" i="8"/>
  <c r="E5350" i="8"/>
  <c r="P238" i="11"/>
  <c r="A5039" i="8"/>
  <c r="E5046" i="8"/>
  <c r="A4756" i="8"/>
  <c r="E4763" i="8"/>
  <c r="E4771" i="8"/>
  <c r="A4764" i="8"/>
  <c r="A3964" i="8"/>
  <c r="E3971" i="8"/>
  <c r="A4720" i="8"/>
  <c r="E4727" i="8"/>
  <c r="A4046" i="8"/>
  <c r="E3765" i="8"/>
  <c r="A3758" i="8"/>
  <c r="E4579" i="8"/>
  <c r="A4572" i="8"/>
  <c r="A4255" i="8"/>
  <c r="E4262" i="8"/>
  <c r="E4290" i="8"/>
  <c r="A4283" i="8"/>
  <c r="A3879" i="8"/>
  <c r="E3886" i="8"/>
  <c r="A3867" i="8"/>
  <c r="E3874" i="8"/>
  <c r="A3792" i="8"/>
  <c r="E3799" i="8"/>
  <c r="A4016" i="8"/>
  <c r="E4023" i="8"/>
  <c r="A3977" i="8"/>
  <c r="E3984" i="8"/>
  <c r="E4095" i="8"/>
  <c r="A4088" i="8"/>
  <c r="E4236" i="8"/>
  <c r="A4229" i="8"/>
  <c r="E4412" i="8"/>
  <c r="A4405" i="8"/>
  <c r="A4005" i="8"/>
  <c r="E4012" i="8"/>
  <c r="E3970" i="8"/>
  <c r="A3963" i="8"/>
  <c r="E4103" i="8"/>
  <c r="A4096" i="8"/>
  <c r="A4225" i="8"/>
  <c r="E4232" i="8"/>
  <c r="A4399" i="8"/>
  <c r="E4406" i="8"/>
  <c r="A4634" i="8"/>
  <c r="E4641" i="8"/>
  <c r="E4615" i="8"/>
  <c r="A4608" i="8"/>
  <c r="A4723" i="8"/>
  <c r="E4730" i="8"/>
  <c r="A4214" i="8"/>
  <c r="E4221" i="8"/>
  <c r="E4409" i="8"/>
  <c r="A4402" i="8"/>
  <c r="E4016" i="8"/>
  <c r="A4009" i="8"/>
  <c r="E4278" i="8"/>
  <c r="A4271" i="8"/>
  <c r="E4099" i="8"/>
  <c r="A4092" i="8"/>
  <c r="E3860" i="8"/>
  <c r="A3853" i="8"/>
  <c r="E3800" i="8"/>
  <c r="A3793" i="8"/>
  <c r="E4024" i="8"/>
  <c r="A4017" i="8"/>
  <c r="E4286" i="8"/>
  <c r="A4279" i="8"/>
  <c r="E4101" i="8"/>
  <c r="A4094" i="8"/>
  <c r="E3864" i="8"/>
  <c r="A3857" i="8"/>
  <c r="A3799" i="8"/>
  <c r="E3806" i="8"/>
  <c r="A3992" i="8"/>
  <c r="E3999" i="8"/>
  <c r="E3968" i="8"/>
  <c r="A3961" i="8"/>
  <c r="A4731" i="8"/>
  <c r="E4738" i="8"/>
  <c r="A4025" i="8"/>
  <c r="E4032" i="8"/>
  <c r="A4412" i="8"/>
  <c r="E4646" i="8"/>
  <c r="A4641" i="8"/>
  <c r="E4648" i="8"/>
  <c r="E4751" i="8"/>
  <c r="A4744" i="8"/>
  <c r="E4921" i="8"/>
  <c r="A4914" i="8"/>
  <c r="P20" i="11"/>
  <c r="E5132" i="8"/>
  <c r="Q27" i="11" s="1"/>
  <c r="A5125" i="8"/>
  <c r="P225" i="11"/>
  <c r="A5330" i="8"/>
  <c r="E5337" i="8"/>
  <c r="A5081" i="8"/>
  <c r="E4770" i="8"/>
  <c r="A4763" i="8"/>
  <c r="A5231" i="8"/>
  <c r="P126" i="11"/>
  <c r="P50" i="11"/>
  <c r="A5155" i="8"/>
  <c r="E5162" i="8"/>
  <c r="A5357" i="8"/>
  <c r="P252" i="11"/>
  <c r="E4799" i="8"/>
  <c r="A4792" i="8"/>
  <c r="A5160" i="8"/>
  <c r="E5167" i="8"/>
  <c r="P55" i="11"/>
  <c r="E4762" i="8"/>
  <c r="A4755" i="8"/>
  <c r="E5051" i="8"/>
  <c r="A5044" i="8"/>
  <c r="A5172" i="8"/>
  <c r="P67" i="11"/>
  <c r="E5343" i="8"/>
  <c r="A5336" i="8"/>
  <c r="P231" i="11"/>
  <c r="P14" i="11"/>
  <c r="A5119" i="8"/>
  <c r="E5126" i="8"/>
  <c r="Q21" i="11" s="1"/>
  <c r="E5048" i="8"/>
  <c r="A5041" i="8"/>
  <c r="A5144" i="8"/>
  <c r="P39" i="11"/>
  <c r="E5151" i="8"/>
  <c r="A4753" i="8"/>
  <c r="E4760" i="8"/>
  <c r="A4765" i="8"/>
  <c r="E4772" i="8"/>
  <c r="A4806" i="8"/>
  <c r="P70" i="11"/>
  <c r="E4758" i="8"/>
  <c r="A4751" i="8"/>
  <c r="A5070" i="8"/>
  <c r="E5077" i="8"/>
  <c r="E4179" i="8"/>
  <c r="A4172" i="8"/>
  <c r="A4807" i="8"/>
  <c r="E5065" i="8"/>
  <c r="A5058" i="8"/>
  <c r="A5158" i="8"/>
  <c r="E5165" i="8"/>
  <c r="P53" i="11"/>
  <c r="A5171" i="8"/>
  <c r="P66" i="11"/>
  <c r="A4745" i="8"/>
  <c r="E4752" i="8"/>
  <c r="A5036" i="8"/>
  <c r="E5043" i="8"/>
  <c r="E5356" i="8"/>
  <c r="P244" i="11"/>
  <c r="A5349" i="8"/>
  <c r="A4027" i="8"/>
  <c r="E4034" i="8"/>
  <c r="A4597" i="8"/>
  <c r="E4604" i="8"/>
  <c r="A4264" i="8"/>
  <c r="E4271" i="8"/>
  <c r="E4004" i="8"/>
  <c r="A3997" i="8"/>
  <c r="E3781" i="8"/>
  <c r="A3774" i="8"/>
  <c r="E4628" i="8"/>
  <c r="A4621" i="8"/>
  <c r="E4202" i="8"/>
  <c r="A4195" i="8"/>
  <c r="A4411" i="8"/>
  <c r="E3990" i="8"/>
  <c r="A3983" i="8"/>
  <c r="A5082" i="8"/>
  <c r="A5148" i="8"/>
  <c r="P43" i="11"/>
  <c r="E5155" i="8"/>
  <c r="E4767" i="8"/>
  <c r="A4760" i="8"/>
  <c r="A5206" i="8"/>
  <c r="P101" i="11"/>
  <c r="E5213" i="8"/>
  <c r="A4930" i="8"/>
  <c r="E5039" i="8"/>
  <c r="A5032" i="8"/>
  <c r="P113" i="11"/>
  <c r="A5218" i="8"/>
  <c r="E5225" i="8"/>
  <c r="E4791" i="8"/>
  <c r="A4784" i="8"/>
  <c r="A5000" i="8"/>
  <c r="E5007" i="8"/>
  <c r="A4746" i="8"/>
  <c r="E4753" i="8"/>
  <c r="E5142" i="8"/>
  <c r="Q37" i="11" s="1"/>
  <c r="A5135" i="8"/>
  <c r="P30" i="11"/>
  <c r="E5056" i="8"/>
  <c r="A5049" i="8"/>
  <c r="P119" i="11"/>
  <c r="A5224" i="8"/>
  <c r="E5231" i="8"/>
  <c r="A5329" i="8"/>
  <c r="P224" i="11"/>
  <c r="E5336" i="8"/>
  <c r="A5054" i="8"/>
  <c r="E5061" i="8"/>
  <c r="P129" i="11"/>
  <c r="A5234" i="8"/>
  <c r="P246" i="11"/>
  <c r="A5351" i="8"/>
  <c r="E5358" i="8"/>
  <c r="A4921" i="8"/>
  <c r="E4928" i="8"/>
  <c r="E3752" i="8"/>
  <c r="D294" i="19"/>
  <c r="A3745" i="8"/>
  <c r="A4769" i="8"/>
  <c r="E4776" i="8"/>
  <c r="E5031" i="8"/>
  <c r="A5024" i="8"/>
  <c r="E5340" i="8"/>
  <c r="A5333" i="8"/>
  <c r="P228" i="11"/>
  <c r="P35" i="11"/>
  <c r="A5140" i="8"/>
  <c r="E5147" i="8"/>
  <c r="E4757" i="8"/>
  <c r="A4750" i="8"/>
  <c r="A4766" i="8"/>
  <c r="E4773" i="8"/>
  <c r="A4999" i="8"/>
  <c r="E5006" i="8"/>
  <c r="P248" i="11"/>
  <c r="A5353" i="8"/>
  <c r="A4758" i="8"/>
  <c r="E4765" i="8"/>
  <c r="E4021" i="8"/>
  <c r="A4014" i="8"/>
  <c r="A3974" i="8"/>
  <c r="E3981" i="8"/>
  <c r="E4744" i="8"/>
  <c r="A4737" i="8"/>
  <c r="E4040" i="8"/>
  <c r="A4033" i="8"/>
  <c r="A3775" i="8"/>
  <c r="E3782" i="8"/>
  <c r="A4653" i="8"/>
  <c r="A4617" i="8"/>
  <c r="E4624" i="8"/>
  <c r="A4198" i="8"/>
  <c r="E4205" i="8"/>
  <c r="E3896" i="8"/>
  <c r="A3889" i="8"/>
  <c r="E3861" i="8"/>
  <c r="A3854" i="8"/>
  <c r="A3795" i="8"/>
  <c r="E3802" i="8"/>
  <c r="E4010" i="8"/>
  <c r="A4003" i="8"/>
  <c r="A4278" i="8"/>
  <c r="E4285" i="8"/>
  <c r="A4090" i="8"/>
  <c r="E4097" i="8"/>
  <c r="E4230" i="8"/>
  <c r="A4223" i="8"/>
  <c r="A4391" i="8"/>
  <c r="E4398" i="8"/>
  <c r="A3991" i="8"/>
  <c r="E3998" i="8"/>
  <c r="E3976" i="8"/>
  <c r="A3969" i="8"/>
  <c r="A4098" i="8"/>
  <c r="E4105" i="8"/>
  <c r="A4219" i="8"/>
  <c r="E4226" i="8"/>
  <c r="E4400" i="8"/>
  <c r="A4393" i="8"/>
  <c r="A4652" i="8"/>
  <c r="E4659" i="8"/>
  <c r="A4616" i="8"/>
  <c r="E4623" i="8"/>
  <c r="A4738" i="8"/>
  <c r="E4745" i="8"/>
  <c r="E4235" i="8"/>
  <c r="A4228" i="8"/>
  <c r="E4414" i="8"/>
  <c r="A4407" i="8"/>
  <c r="A3996" i="8"/>
  <c r="E4003" i="8"/>
  <c r="A4292" i="8"/>
  <c r="E3881" i="8"/>
  <c r="A3874" i="8"/>
  <c r="E3859" i="8"/>
  <c r="A3852" i="8"/>
  <c r="E3798" i="8"/>
  <c r="A3791" i="8"/>
  <c r="E4011" i="8"/>
  <c r="A4004" i="8"/>
  <c r="A4265" i="8"/>
  <c r="E4272" i="8"/>
  <c r="A4100" i="8"/>
  <c r="E4107" i="8"/>
  <c r="E3850" i="8"/>
  <c r="A3843" i="8"/>
  <c r="A3802" i="8"/>
  <c r="A4002" i="8"/>
  <c r="E4009" i="8"/>
  <c r="A3966" i="8"/>
  <c r="E3973" i="8"/>
  <c r="A4729" i="8"/>
  <c r="E4736" i="8"/>
  <c r="A4205" i="8"/>
  <c r="E4212" i="8"/>
  <c r="E4413" i="8"/>
  <c r="A4406" i="8"/>
  <c r="A4643" i="8"/>
  <c r="E4650" i="8"/>
  <c r="P33" i="11"/>
  <c r="A5138" i="8"/>
  <c r="E5145" i="8"/>
  <c r="Q40" i="11" s="1"/>
  <c r="E4930" i="8"/>
  <c r="A4923" i="8"/>
  <c r="A4759" i="8"/>
  <c r="E4766" i="8"/>
  <c r="E5017" i="8"/>
  <c r="A5010" i="8"/>
  <c r="A5335" i="8"/>
  <c r="P230" i="11"/>
  <c r="E5342" i="8"/>
  <c r="A5122" i="8"/>
  <c r="E5129" i="8"/>
  <c r="Q24" i="11" s="1"/>
  <c r="P17" i="11"/>
  <c r="E5069" i="8"/>
  <c r="A5062" i="8"/>
  <c r="E5012" i="8"/>
  <c r="A5005" i="8"/>
  <c r="A5355" i="8"/>
  <c r="P250" i="11"/>
  <c r="A4775" i="8"/>
  <c r="E4782" i="8"/>
  <c r="E4007" i="8"/>
  <c r="A4000" i="8"/>
  <c r="A3976" i="8"/>
  <c r="E3983" i="8"/>
  <c r="A4103" i="8"/>
  <c r="E4220" i="8"/>
  <c r="A4213" i="8"/>
  <c r="A4387" i="8"/>
  <c r="E4394" i="8"/>
  <c r="E4654" i="8"/>
  <c r="A4647" i="8"/>
  <c r="E4626" i="8"/>
  <c r="A4619" i="8"/>
  <c r="E4207" i="8"/>
  <c r="A4200" i="8"/>
  <c r="A4035" i="8"/>
  <c r="E4042" i="8"/>
  <c r="A3763" i="8"/>
  <c r="E3770" i="8"/>
  <c r="E4581" i="8"/>
  <c r="A4574" i="8"/>
  <c r="A4259" i="8"/>
  <c r="E4266" i="8"/>
  <c r="A4272" i="8"/>
  <c r="E4279" i="8"/>
  <c r="E4106" i="8"/>
  <c r="A4099" i="8"/>
  <c r="A4217" i="8"/>
  <c r="E4224" i="8"/>
  <c r="A3789" i="8"/>
  <c r="E3796" i="8"/>
  <c r="A3993" i="8"/>
  <c r="E4000" i="8"/>
  <c r="A3967" i="8"/>
  <c r="E3974" i="8"/>
  <c r="A4107" i="8"/>
  <c r="A3864" i="8"/>
  <c r="E3871" i="8"/>
  <c r="E3804" i="8"/>
  <c r="A3797" i="8"/>
  <c r="A4642" i="8"/>
  <c r="E4649" i="8"/>
  <c r="A3971" i="8"/>
  <c r="E3978" i="8"/>
  <c r="A4104" i="8"/>
  <c r="A4220" i="8"/>
  <c r="E4227" i="8"/>
  <c r="E4408" i="8"/>
  <c r="A4401" i="8"/>
  <c r="E4257" i="8"/>
  <c r="A4250" i="8"/>
  <c r="A4282" i="8"/>
  <c r="E4289" i="8"/>
  <c r="A3884" i="8"/>
  <c r="E3891" i="8"/>
  <c r="E3862" i="8"/>
  <c r="A3855" i="8"/>
  <c r="E3801" i="8"/>
  <c r="A3794" i="8"/>
  <c r="E4265" i="8"/>
  <c r="A4258" i="8"/>
  <c r="A4290" i="8"/>
  <c r="E3889" i="8"/>
  <c r="A3882" i="8"/>
  <c r="E3867" i="8"/>
  <c r="A3860" i="8"/>
  <c r="A4581" i="8"/>
  <c r="E4588" i="8"/>
  <c r="A4012" i="8"/>
  <c r="E4019" i="8"/>
  <c r="E3975" i="8"/>
  <c r="A3968" i="8"/>
  <c r="E4102" i="8"/>
  <c r="A4095" i="8"/>
  <c r="E4219" i="8"/>
  <c r="A4212" i="8"/>
  <c r="E4407" i="8"/>
  <c r="A4400" i="8"/>
  <c r="E4655" i="8"/>
  <c r="A4648" i="8"/>
  <c r="A4659" i="8"/>
  <c r="E4113" i="8"/>
  <c r="E5365" i="8" l="1"/>
  <c r="Q260" i="11" s="1"/>
  <c r="E4050" i="8"/>
  <c r="E4812" i="8"/>
  <c r="E4297" i="8"/>
  <c r="E3808" i="8"/>
  <c r="E4934" i="8"/>
  <c r="E4420" i="8"/>
  <c r="Q45" i="11" s="1"/>
  <c r="A4048" i="8"/>
  <c r="E3899" i="8"/>
  <c r="E4666" i="8"/>
  <c r="E5090" i="8"/>
  <c r="E5179" i="8"/>
  <c r="Q74" i="11" s="1"/>
  <c r="E4663" i="8"/>
  <c r="E4937" i="8"/>
  <c r="E5242" i="8"/>
  <c r="Q137" i="11" s="1"/>
  <c r="E4938" i="8"/>
  <c r="E4178" i="8"/>
  <c r="A4171" i="8"/>
  <c r="A4434" i="8"/>
  <c r="E4441" i="8"/>
  <c r="Q66" i="11" s="1"/>
  <c r="E4887" i="8"/>
  <c r="A4880" i="8"/>
  <c r="E4874" i="8"/>
  <c r="A4867" i="8"/>
  <c r="A5204" i="8"/>
  <c r="P99" i="11"/>
  <c r="E5211" i="8"/>
  <c r="Q106" i="11" s="1"/>
  <c r="E3936" i="8"/>
  <c r="A3929" i="8"/>
  <c r="E3944" i="8"/>
  <c r="A3937" i="8"/>
  <c r="E4385" i="8"/>
  <c r="A4378" i="8"/>
  <c r="E4325" i="8"/>
  <c r="A4318" i="8"/>
  <c r="A4469" i="8"/>
  <c r="E4476" i="8"/>
  <c r="E3947" i="8"/>
  <c r="A3940" i="8"/>
  <c r="A3942" i="8"/>
  <c r="E3949" i="8"/>
  <c r="A4379" i="8"/>
  <c r="E4386" i="8"/>
  <c r="E4512" i="8"/>
  <c r="A4505" i="8"/>
  <c r="P156" i="11"/>
  <c r="A5261" i="8"/>
  <c r="E5268" i="8"/>
  <c r="Q163" i="11" s="1"/>
  <c r="P209" i="11"/>
  <c r="E5321" i="8"/>
  <c r="Q216" i="11" s="1"/>
  <c r="A5314" i="8"/>
  <c r="P133" i="11"/>
  <c r="E5245" i="8"/>
  <c r="Q140" i="11" s="1"/>
  <c r="A5238" i="8"/>
  <c r="P158" i="11"/>
  <c r="E5270" i="8"/>
  <c r="Q165" i="11" s="1"/>
  <c r="A5263" i="8"/>
  <c r="E5100" i="8"/>
  <c r="A5093" i="8"/>
  <c r="A4877" i="8"/>
  <c r="E4884" i="8"/>
  <c r="P211" i="11"/>
  <c r="A5316" i="8"/>
  <c r="E5323" i="8"/>
  <c r="Q218" i="11" s="1"/>
  <c r="P135" i="11"/>
  <c r="E5247" i="8"/>
  <c r="Q142" i="11" s="1"/>
  <c r="A5240" i="8"/>
  <c r="A5101" i="8"/>
  <c r="E5108" i="8"/>
  <c r="A4973" i="8"/>
  <c r="E4980" i="8"/>
  <c r="Q240" i="11" s="1"/>
  <c r="E4889" i="8"/>
  <c r="A4882" i="8"/>
  <c r="A5199" i="8"/>
  <c r="P94" i="11"/>
  <c r="E5206" i="8"/>
  <c r="Q101" i="11" s="1"/>
  <c r="E5096" i="8"/>
  <c r="A5089" i="8"/>
  <c r="A4967" i="8"/>
  <c r="E4974" i="8"/>
  <c r="Q234" i="11" s="1"/>
  <c r="E5282" i="8"/>
  <c r="Q177" i="11" s="1"/>
  <c r="A5275" i="8"/>
  <c r="P170" i="11"/>
  <c r="A4934" i="8"/>
  <c r="E4941" i="8"/>
  <c r="E5265" i="8"/>
  <c r="Q160" i="11" s="1"/>
  <c r="A5258" i="8"/>
  <c r="P153" i="11"/>
  <c r="E5091" i="8"/>
  <c r="A5084" i="8"/>
  <c r="A4843" i="8"/>
  <c r="E4850" i="8"/>
  <c r="Q110" i="11" s="1"/>
  <c r="A4895" i="8"/>
  <c r="E4902" i="8"/>
  <c r="E5210" i="8"/>
  <c r="Q105" i="11" s="1"/>
  <c r="A5203" i="8"/>
  <c r="P98" i="11"/>
  <c r="A4827" i="8"/>
  <c r="E4834" i="8"/>
  <c r="E4361" i="8"/>
  <c r="A4354" i="8"/>
  <c r="A5358" i="8"/>
  <c r="P254" i="11"/>
  <c r="E5366" i="8"/>
  <c r="Q261" i="11" s="1"/>
  <c r="A5359" i="8"/>
  <c r="E5332" i="8"/>
  <c r="Q227" i="11" s="1"/>
  <c r="P220" i="11"/>
  <c r="A5325" i="8"/>
  <c r="E4947" i="8"/>
  <c r="A4940" i="8"/>
  <c r="A5384" i="8"/>
  <c r="P279" i="11"/>
  <c r="A4109" i="8"/>
  <c r="E4117" i="8"/>
  <c r="A4110" i="8"/>
  <c r="E5325" i="8"/>
  <c r="Q220" i="11" s="1"/>
  <c r="A5318" i="8"/>
  <c r="P213" i="11"/>
  <c r="P283" i="11"/>
  <c r="A5388" i="8"/>
  <c r="A4049" i="8"/>
  <c r="E4056" i="8"/>
  <c r="A4963" i="8"/>
  <c r="E4970" i="8"/>
  <c r="P215" i="11"/>
  <c r="E5327" i="8"/>
  <c r="Q222" i="11" s="1"/>
  <c r="A5320" i="8"/>
  <c r="E3942" i="8"/>
  <c r="A3935" i="8"/>
  <c r="E3912" i="8"/>
  <c r="A3905" i="8"/>
  <c r="A4074" i="8"/>
  <c r="E4081" i="8"/>
  <c r="E3734" i="8"/>
  <c r="A3727" i="8"/>
  <c r="A4697" i="8"/>
  <c r="E4704" i="8"/>
  <c r="E3834" i="8"/>
  <c r="A3827" i="8"/>
  <c r="A4518" i="8"/>
  <c r="E4525" i="8"/>
  <c r="E4346" i="8"/>
  <c r="A4339" i="8"/>
  <c r="A4078" i="8"/>
  <c r="E4085" i="8"/>
  <c r="E4554" i="8"/>
  <c r="A4547" i="8"/>
  <c r="E4509" i="8"/>
  <c r="A4502" i="8"/>
  <c r="A4115" i="8"/>
  <c r="E4122" i="8"/>
  <c r="E4372" i="8"/>
  <c r="A4365" i="8"/>
  <c r="E3693" i="8"/>
  <c r="A3686" i="8"/>
  <c r="A4668" i="8"/>
  <c r="E4675" i="8"/>
  <c r="E4564" i="8"/>
  <c r="A4557" i="8"/>
  <c r="E4128" i="8"/>
  <c r="A4121" i="8"/>
  <c r="A4373" i="8"/>
  <c r="E4380" i="8"/>
  <c r="E3696" i="8"/>
  <c r="A3689" i="8"/>
  <c r="E4463" i="8"/>
  <c r="A4456" i="8"/>
  <c r="E4320" i="8"/>
  <c r="A4313" i="8"/>
  <c r="E3819" i="8"/>
  <c r="A3812" i="8"/>
  <c r="A4133" i="8"/>
  <c r="E4140" i="8"/>
  <c r="A3934" i="8"/>
  <c r="E3941" i="8"/>
  <c r="A3904" i="8"/>
  <c r="E3911" i="8"/>
  <c r="A4071" i="8"/>
  <c r="E4078" i="8"/>
  <c r="A3726" i="8"/>
  <c r="E3733" i="8"/>
  <c r="E4502" i="8"/>
  <c r="A4495" i="8"/>
  <c r="E4313" i="8"/>
  <c r="A4306" i="8"/>
  <c r="E4544" i="8"/>
  <c r="A4537" i="8"/>
  <c r="E4336" i="8"/>
  <c r="A4329" i="8"/>
  <c r="E4425" i="8"/>
  <c r="Q50" i="11" s="1"/>
  <c r="A4418" i="8"/>
  <c r="A4452" i="8"/>
  <c r="E4459" i="8"/>
  <c r="A4144" i="8"/>
  <c r="E4151" i="8"/>
  <c r="E4379" i="8"/>
  <c r="A4372" i="8"/>
  <c r="A3707" i="8"/>
  <c r="E3714" i="8"/>
  <c r="E4688" i="8"/>
  <c r="A4681" i="8"/>
  <c r="E4551" i="8"/>
  <c r="A4544" i="8"/>
  <c r="E4487" i="8"/>
  <c r="A4480" i="8"/>
  <c r="E4153" i="8"/>
  <c r="A4146" i="8"/>
  <c r="A4366" i="8"/>
  <c r="E4373" i="8"/>
  <c r="A3690" i="8"/>
  <c r="E3697" i="8"/>
  <c r="E4456" i="8"/>
  <c r="A4449" i="8"/>
  <c r="A4319" i="8"/>
  <c r="E4326" i="8"/>
  <c r="E5241" i="8"/>
  <c r="Q136" i="11" s="1"/>
  <c r="E4814" i="8"/>
  <c r="E4049" i="8"/>
  <c r="E4817" i="8"/>
  <c r="E4665" i="8"/>
  <c r="E3901" i="8"/>
  <c r="E3902" i="8"/>
  <c r="E3812" i="8"/>
  <c r="E4298" i="8"/>
  <c r="A5242" i="8"/>
  <c r="P137" i="11"/>
  <c r="E5249" i="8"/>
  <c r="Q144" i="11" s="1"/>
  <c r="E5105" i="8"/>
  <c r="A5098" i="8"/>
  <c r="A4993" i="8"/>
  <c r="E5000" i="8"/>
  <c r="E5280" i="8"/>
  <c r="Q175" i="11" s="1"/>
  <c r="P168" i="11"/>
  <c r="A5273" i="8"/>
  <c r="P96" i="11"/>
  <c r="A5201" i="8"/>
  <c r="E5208" i="8"/>
  <c r="Q103" i="11" s="1"/>
  <c r="E4818" i="8"/>
  <c r="A4811" i="8"/>
  <c r="A4984" i="8"/>
  <c r="E4991" i="8"/>
  <c r="Q251" i="11" s="1"/>
  <c r="A5284" i="8"/>
  <c r="E5291" i="8"/>
  <c r="Q186" i="11" s="1"/>
  <c r="P179" i="11"/>
  <c r="E4960" i="8"/>
  <c r="A4953" i="8"/>
  <c r="E5267" i="8"/>
  <c r="Q162" i="11" s="1"/>
  <c r="P155" i="11"/>
  <c r="A5260" i="8"/>
  <c r="P100" i="11"/>
  <c r="A5205" i="8"/>
  <c r="E5212" i="8"/>
  <c r="Q107" i="11" s="1"/>
  <c r="E4888" i="8"/>
  <c r="A4881" i="8"/>
  <c r="E5185" i="8"/>
  <c r="Q80" i="11" s="1"/>
  <c r="P73" i="11"/>
  <c r="A5178" i="8"/>
  <c r="A5370" i="8"/>
  <c r="E5377" i="8"/>
  <c r="Q272" i="11" s="1"/>
  <c r="P265" i="11"/>
  <c r="E4844" i="8"/>
  <c r="A4837" i="8"/>
  <c r="A4871" i="8"/>
  <c r="E4878" i="8"/>
  <c r="A4886" i="8"/>
  <c r="E4893" i="8"/>
  <c r="P218" i="11"/>
  <c r="E5330" i="8"/>
  <c r="Q225" i="11" s="1"/>
  <c r="A5323" i="8"/>
  <c r="E5252" i="8"/>
  <c r="Q147" i="11" s="1"/>
  <c r="P140" i="11"/>
  <c r="A5245" i="8"/>
  <c r="E4867" i="8"/>
  <c r="Q127" i="11" s="1"/>
  <c r="A4860" i="8"/>
  <c r="A4892" i="8"/>
  <c r="E4899" i="8"/>
  <c r="E5319" i="8"/>
  <c r="Q214" i="11" s="1"/>
  <c r="A5312" i="8"/>
  <c r="P207" i="11"/>
  <c r="E5264" i="8"/>
  <c r="Q159" i="11" s="1"/>
  <c r="A5257" i="8"/>
  <c r="P152" i="11"/>
  <c r="A5085" i="8"/>
  <c r="E5092" i="8"/>
  <c r="A4824" i="8"/>
  <c r="E4831" i="8"/>
  <c r="P201" i="11"/>
  <c r="E5313" i="8"/>
  <c r="Q208" i="11" s="1"/>
  <c r="A5306" i="8"/>
  <c r="E4148" i="8"/>
  <c r="A4141" i="8"/>
  <c r="A3931" i="8"/>
  <c r="E3938" i="8"/>
  <c r="A3907" i="8"/>
  <c r="E3914" i="8"/>
  <c r="E4083" i="8"/>
  <c r="A4076" i="8"/>
  <c r="A4560" i="8"/>
  <c r="E4567" i="8"/>
  <c r="E4499" i="8"/>
  <c r="A4492" i="8"/>
  <c r="E4486" i="8"/>
  <c r="A4479" i="8"/>
  <c r="A4524" i="8"/>
  <c r="E4531" i="8"/>
  <c r="A3909" i="8"/>
  <c r="E3916" i="8"/>
  <c r="A4051" i="8"/>
  <c r="E4058" i="8"/>
  <c r="E4556" i="8"/>
  <c r="A4549" i="8"/>
  <c r="A4504" i="8"/>
  <c r="E4511" i="8"/>
  <c r="E4158" i="8"/>
  <c r="A4151" i="8"/>
  <c r="A4359" i="8"/>
  <c r="E4366" i="8"/>
  <c r="A3696" i="8"/>
  <c r="E3703" i="8"/>
  <c r="E4669" i="8"/>
  <c r="A4662" i="8"/>
  <c r="E4566" i="8"/>
  <c r="A4559" i="8"/>
  <c r="E4130" i="8"/>
  <c r="A4123" i="8"/>
  <c r="A4367" i="8"/>
  <c r="E4374" i="8"/>
  <c r="A4416" i="8"/>
  <c r="E4423" i="8"/>
  <c r="Q48" i="11" s="1"/>
  <c r="A4455" i="8"/>
  <c r="E4462" i="8"/>
  <c r="A4320" i="8"/>
  <c r="E4327" i="8"/>
  <c r="E4134" i="8"/>
  <c r="A4127" i="8"/>
  <c r="A3936" i="8"/>
  <c r="E3943" i="8"/>
  <c r="E3913" i="8"/>
  <c r="A3906" i="8"/>
  <c r="E4080" i="8"/>
  <c r="A4073" i="8"/>
  <c r="A4540" i="8"/>
  <c r="E4547" i="8"/>
  <c r="A4497" i="8"/>
  <c r="E4504" i="8"/>
  <c r="E4709" i="8"/>
  <c r="A4702" i="8"/>
  <c r="E4538" i="8"/>
  <c r="A4531" i="8"/>
  <c r="A4332" i="8"/>
  <c r="E4339" i="8"/>
  <c r="A4420" i="8"/>
  <c r="E4427" i="8"/>
  <c r="Q52" i="11" s="1"/>
  <c r="E4461" i="8"/>
  <c r="A4454" i="8"/>
  <c r="E4165" i="8"/>
  <c r="A4158" i="8"/>
  <c r="E4365" i="8"/>
  <c r="A4358" i="8"/>
  <c r="E3700" i="8"/>
  <c r="A3693" i="8"/>
  <c r="E4682" i="8"/>
  <c r="A4675" i="8"/>
  <c r="E4561" i="8"/>
  <c r="A4554" i="8"/>
  <c r="A4482" i="8"/>
  <c r="E4489" i="8"/>
  <c r="A4148" i="8"/>
  <c r="E4155" i="8"/>
  <c r="A4368" i="8"/>
  <c r="E4375" i="8"/>
  <c r="E4424" i="8"/>
  <c r="Q49" i="11" s="1"/>
  <c r="A4417" i="8"/>
  <c r="A4474" i="8"/>
  <c r="E4481" i="8"/>
  <c r="E4329" i="8"/>
  <c r="A4322" i="8"/>
  <c r="A3825" i="8"/>
  <c r="E3832" i="8"/>
  <c r="E4110" i="8"/>
  <c r="E5089" i="8"/>
  <c r="A5083" i="8"/>
  <c r="E4051" i="8"/>
  <c r="E4811" i="8"/>
  <c r="E5361" i="8"/>
  <c r="Q256" i="11" s="1"/>
  <c r="E4116" i="8"/>
  <c r="A3943" i="8"/>
  <c r="E3950" i="8"/>
  <c r="A4303" i="8"/>
  <c r="E4310" i="8"/>
  <c r="E4082" i="8"/>
  <c r="A4075" i="8"/>
  <c r="A3720" i="8"/>
  <c r="E3727" i="8"/>
  <c r="E3904" i="8"/>
  <c r="A5193" i="8"/>
  <c r="E5200" i="8"/>
  <c r="Q95" i="11" s="1"/>
  <c r="P88" i="11"/>
  <c r="E4332" i="8"/>
  <c r="A4325" i="8"/>
  <c r="A5372" i="8"/>
  <c r="E5379" i="8"/>
  <c r="Q274" i="11" s="1"/>
  <c r="P267" i="11"/>
  <c r="A5102" i="8"/>
  <c r="E5109" i="8"/>
  <c r="A3941" i="8"/>
  <c r="E3948" i="8"/>
  <c r="E3918" i="8"/>
  <c r="A3911" i="8"/>
  <c r="E4513" i="8"/>
  <c r="A4506" i="8"/>
  <c r="E4323" i="8"/>
  <c r="A4316" i="8"/>
  <c r="A3687" i="8"/>
  <c r="E3694" i="8"/>
  <c r="A5179" i="8"/>
  <c r="E5186" i="8"/>
  <c r="Q81" i="11" s="1"/>
  <c r="P74" i="11"/>
  <c r="E5295" i="8"/>
  <c r="Q190" i="11" s="1"/>
  <c r="A5288" i="8"/>
  <c r="P183" i="11"/>
  <c r="E5102" i="8"/>
  <c r="A5095" i="8"/>
  <c r="P180" i="11"/>
  <c r="A5285" i="8"/>
  <c r="E5292" i="8"/>
  <c r="Q187" i="11" s="1"/>
  <c r="P269" i="11"/>
  <c r="A5374" i="8"/>
  <c r="E5381" i="8"/>
  <c r="Q276" i="11" s="1"/>
  <c r="P89" i="11"/>
  <c r="A5194" i="8"/>
  <c r="E5201" i="8"/>
  <c r="Q96" i="11" s="1"/>
  <c r="P144" i="11"/>
  <c r="A5249" i="8"/>
  <c r="E5256" i="8"/>
  <c r="Q151" i="11" s="1"/>
  <c r="E5101" i="8"/>
  <c r="A5094" i="8"/>
  <c r="E5305" i="8"/>
  <c r="Q200" i="11" s="1"/>
  <c r="A5298" i="8"/>
  <c r="P193" i="11"/>
  <c r="A4900" i="8"/>
  <c r="E4907" i="8"/>
  <c r="A3709" i="8"/>
  <c r="E3716" i="8"/>
  <c r="E4503" i="8"/>
  <c r="A4496" i="8"/>
  <c r="E3836" i="8"/>
  <c r="A3829" i="8"/>
  <c r="E4508" i="8"/>
  <c r="A4501" i="8"/>
  <c r="E4565" i="8"/>
  <c r="A4558" i="8"/>
  <c r="A3897" i="8"/>
  <c r="P162" i="11"/>
  <c r="E5274" i="8"/>
  <c r="Q169" i="11" s="1"/>
  <c r="A5267" i="8"/>
  <c r="E5209" i="8"/>
  <c r="Q104" i="11" s="1"/>
  <c r="A5202" i="8"/>
  <c r="P97" i="11"/>
  <c r="A4664" i="8"/>
  <c r="E4671" i="8"/>
  <c r="E4679" i="8"/>
  <c r="A4672" i="8"/>
  <c r="A4369" i="8"/>
  <c r="E4376" i="8"/>
  <c r="A4299" i="8"/>
  <c r="E4306" i="8"/>
  <c r="E4506" i="8"/>
  <c r="A4499" i="8"/>
  <c r="A4669" i="8"/>
  <c r="E4676" i="8"/>
  <c r="A4813" i="8"/>
  <c r="E4820" i="8"/>
  <c r="E4846" i="8"/>
  <c r="A4839" i="8"/>
  <c r="A4473" i="8"/>
  <c r="E4480" i="8"/>
  <c r="E4334" i="8"/>
  <c r="A4327" i="8"/>
  <c r="A4139" i="8"/>
  <c r="E4146" i="8"/>
  <c r="E3917" i="8"/>
  <c r="A3910" i="8"/>
  <c r="E3831" i="8"/>
  <c r="A3824" i="8"/>
  <c r="A4718" i="8"/>
  <c r="E4725" i="8"/>
  <c r="P76" i="11"/>
  <c r="A5181" i="8"/>
  <c r="E5188" i="8"/>
  <c r="Q83" i="11" s="1"/>
  <c r="A5186" i="8"/>
  <c r="P81" i="11"/>
  <c r="E5193" i="8"/>
  <c r="Q88" i="11" s="1"/>
  <c r="A5192" i="8"/>
  <c r="P87" i="11"/>
  <c r="E5199" i="8"/>
  <c r="Q94" i="11" s="1"/>
  <c r="A5251" i="8"/>
  <c r="P146" i="11"/>
  <c r="E5258" i="8"/>
  <c r="Q153" i="11" s="1"/>
  <c r="A5088" i="8"/>
  <c r="E5095" i="8"/>
  <c r="E5307" i="8"/>
  <c r="Q202" i="11" s="1"/>
  <c r="A5300" i="8"/>
  <c r="P195" i="11"/>
  <c r="P78" i="11"/>
  <c r="E5190" i="8"/>
  <c r="Q85" i="11" s="1"/>
  <c r="A5183" i="8"/>
  <c r="E4861" i="8"/>
  <c r="Q121" i="11" s="1"/>
  <c r="A4854" i="8"/>
  <c r="A4128" i="8"/>
  <c r="E4135" i="8"/>
  <c r="E4381" i="8"/>
  <c r="A4374" i="8"/>
  <c r="A3703" i="8"/>
  <c r="E3710" i="8"/>
  <c r="A4679" i="8"/>
  <c r="E4686" i="8"/>
  <c r="E4550" i="8"/>
  <c r="A4543" i="8"/>
  <c r="A4498" i="8"/>
  <c r="E4505" i="8"/>
  <c r="A4136" i="8"/>
  <c r="E4143" i="8"/>
  <c r="E3946" i="8"/>
  <c r="A3939" i="8"/>
  <c r="E3922" i="8"/>
  <c r="A3915" i="8"/>
  <c r="E4670" i="8"/>
  <c r="A4663" i="8"/>
  <c r="A4310" i="8"/>
  <c r="E4317" i="8"/>
  <c r="A4321" i="8"/>
  <c r="E4328" i="8"/>
  <c r="E4149" i="8"/>
  <c r="A4142" i="8"/>
  <c r="A4344" i="8"/>
  <c r="E4351" i="8"/>
  <c r="E4434" i="8"/>
  <c r="Q59" i="11" s="1"/>
  <c r="A4427" i="8"/>
  <c r="A4459" i="8"/>
  <c r="E4466" i="8"/>
  <c r="A4312" i="8"/>
  <c r="E4319" i="8"/>
  <c r="E4154" i="8"/>
  <c r="A4147" i="8"/>
  <c r="E4359" i="8"/>
  <c r="A4352" i="8"/>
  <c r="A4061" i="8"/>
  <c r="E4068" i="8"/>
  <c r="A3737" i="8"/>
  <c r="E3744" i="8"/>
  <c r="E4724" i="8"/>
  <c r="A4717" i="8"/>
  <c r="E4711" i="8"/>
  <c r="A4704" i="8"/>
  <c r="A4167" i="8"/>
  <c r="E4174" i="8"/>
  <c r="E4363" i="8"/>
  <c r="A4356" i="8"/>
  <c r="A3708" i="8"/>
  <c r="E3715" i="8"/>
  <c r="E4678" i="8"/>
  <c r="A4671" i="8"/>
  <c r="E4302" i="8"/>
  <c r="A4295" i="8"/>
  <c r="A3810" i="8"/>
  <c r="E3817" i="8"/>
  <c r="A4131" i="8"/>
  <c r="E4138" i="8"/>
  <c r="A3944" i="8"/>
  <c r="E3951" i="8"/>
  <c r="A3912" i="8"/>
  <c r="E3919" i="8"/>
  <c r="E4086" i="8"/>
  <c r="A4079" i="8"/>
  <c r="E3741" i="8"/>
  <c r="A3734" i="8"/>
  <c r="A4520" i="8"/>
  <c r="E4527" i="8"/>
  <c r="A4351" i="8"/>
  <c r="E4358" i="8"/>
  <c r="A4440" i="8"/>
  <c r="E4447" i="8"/>
  <c r="A4471" i="8"/>
  <c r="E4478" i="8"/>
  <c r="A4317" i="8"/>
  <c r="E4324" i="8"/>
  <c r="E3833" i="8"/>
  <c r="A3826" i="8"/>
  <c r="A4522" i="8"/>
  <c r="E4529" i="8"/>
  <c r="A4334" i="8"/>
  <c r="E4341" i="8"/>
  <c r="E4429" i="8"/>
  <c r="Q54" i="11" s="1"/>
  <c r="A4422" i="8"/>
  <c r="E3743" i="8"/>
  <c r="A3736" i="8"/>
  <c r="E4705" i="8"/>
  <c r="A4698" i="8"/>
  <c r="E5178" i="8"/>
  <c r="Q73" i="11" s="1"/>
  <c r="E5364" i="8"/>
  <c r="Q259" i="11" s="1"/>
  <c r="E4661" i="8"/>
  <c r="E3813" i="8"/>
  <c r="E4055" i="8"/>
  <c r="E4052" i="8"/>
  <c r="E4421" i="8"/>
  <c r="Q46" i="11" s="1"/>
  <c r="P160" i="11"/>
  <c r="E5272" i="8"/>
  <c r="Q167" i="11" s="1"/>
  <c r="A5265" i="8"/>
  <c r="E4294" i="8"/>
  <c r="E4301" i="8"/>
  <c r="A4294" i="8"/>
  <c r="A4132" i="8"/>
  <c r="E4139" i="8"/>
  <c r="A4140" i="8"/>
  <c r="E4147" i="8"/>
  <c r="A4145" i="8"/>
  <c r="E4152" i="8"/>
  <c r="E4455" i="8"/>
  <c r="A4448" i="8"/>
  <c r="E4442" i="8"/>
  <c r="Q67" i="11" s="1"/>
  <c r="A4435" i="8"/>
  <c r="A3930" i="8"/>
  <c r="E3937" i="8"/>
  <c r="A3814" i="8"/>
  <c r="E3821" i="8"/>
  <c r="E4524" i="8"/>
  <c r="A4517" i="8"/>
  <c r="E4367" i="8"/>
  <c r="A4360" i="8"/>
  <c r="A4714" i="8"/>
  <c r="E4721" i="8"/>
  <c r="A4894" i="8"/>
  <c r="E4901" i="8"/>
  <c r="A4666" i="8"/>
  <c r="E4673" i="8"/>
  <c r="E3920" i="8"/>
  <c r="A3913" i="8"/>
  <c r="E4681" i="8"/>
  <c r="A4674" i="8"/>
  <c r="E4448" i="8"/>
  <c r="A4441" i="8"/>
  <c r="A4708" i="8"/>
  <c r="E4715" i="8"/>
  <c r="A4436" i="8"/>
  <c r="E4443" i="8"/>
  <c r="Q68" i="11" s="1"/>
  <c r="E5388" i="8"/>
  <c r="Q283" i="11" s="1"/>
  <c r="P276" i="11"/>
  <c r="A5381" i="8"/>
  <c r="E4822" i="8"/>
  <c r="A4815" i="8"/>
  <c r="E4898" i="8"/>
  <c r="A4891" i="8"/>
  <c r="A5305" i="8"/>
  <c r="E5312" i="8"/>
  <c r="Q207" i="11" s="1"/>
  <c r="P200" i="11"/>
  <c r="A5197" i="8"/>
  <c r="E5204" i="8"/>
  <c r="Q99" i="11" s="1"/>
  <c r="P92" i="11"/>
  <c r="A5255" i="8"/>
  <c r="E5262" i="8"/>
  <c r="Q157" i="11" s="1"/>
  <c r="P150" i="11"/>
  <c r="E4828" i="8"/>
  <c r="A4821" i="8"/>
  <c r="E4982" i="8"/>
  <c r="Q242" i="11" s="1"/>
  <c r="A4975" i="8"/>
  <c r="A5278" i="8"/>
  <c r="P173" i="11"/>
  <c r="E5285" i="8"/>
  <c r="Q180" i="11" s="1"/>
  <c r="A5364" i="8"/>
  <c r="P259" i="11"/>
  <c r="E5371" i="8"/>
  <c r="Q266" i="11" s="1"/>
  <c r="E5276" i="8"/>
  <c r="Q171" i="11" s="1"/>
  <c r="A5269" i="8"/>
  <c r="P164" i="11"/>
  <c r="E5176" i="8"/>
  <c r="Q71" i="11" s="1"/>
  <c r="A5176" i="8"/>
  <c r="P71" i="11"/>
  <c r="E5183" i="8"/>
  <c r="Q78" i="11" s="1"/>
  <c r="A5100" i="8"/>
  <c r="E5107" i="8"/>
  <c r="A4859" i="8"/>
  <c r="E4866" i="8"/>
  <c r="Q126" i="11" s="1"/>
  <c r="E4896" i="8"/>
  <c r="A4889" i="8"/>
  <c r="P83" i="11"/>
  <c r="E5195" i="8"/>
  <c r="Q90" i="11" s="1"/>
  <c r="A5188" i="8"/>
  <c r="A4944" i="8"/>
  <c r="E4951" i="8"/>
  <c r="A5106" i="8"/>
  <c r="E5113" i="8"/>
  <c r="E4667" i="8"/>
  <c r="A4660" i="8"/>
  <c r="A4888" i="8"/>
  <c r="E4895" i="8"/>
  <c r="P95" i="11"/>
  <c r="A5200" i="8"/>
  <c r="E5207" i="8"/>
  <c r="Q102" i="11" s="1"/>
  <c r="A4943" i="8"/>
  <c r="E4950" i="8"/>
  <c r="E4909" i="8"/>
  <c r="A4902" i="8"/>
  <c r="E4945" i="8"/>
  <c r="A4938" i="8"/>
  <c r="A4978" i="8"/>
  <c r="E4985" i="8"/>
  <c r="Q245" i="11" s="1"/>
  <c r="A4130" i="8"/>
  <c r="E4137" i="8"/>
  <c r="E4383" i="8"/>
  <c r="A4376" i="8"/>
  <c r="E3705" i="8"/>
  <c r="A3698" i="8"/>
  <c r="E4692" i="8"/>
  <c r="A4685" i="8"/>
  <c r="E4307" i="8"/>
  <c r="A4300" i="8"/>
  <c r="A3815" i="8"/>
  <c r="E3822" i="8"/>
  <c r="A4138" i="8"/>
  <c r="E4145" i="8"/>
  <c r="A3949" i="8"/>
  <c r="E3956" i="8"/>
  <c r="A3688" i="8"/>
  <c r="E3695" i="8"/>
  <c r="E4472" i="8"/>
  <c r="A4465" i="8"/>
  <c r="A4304" i="8"/>
  <c r="E4311" i="8"/>
  <c r="A4709" i="8"/>
  <c r="E4716" i="8"/>
  <c r="E4526" i="8"/>
  <c r="A4519" i="8"/>
  <c r="A4330" i="8"/>
  <c r="E4337" i="8"/>
  <c r="E4438" i="8"/>
  <c r="Q63" i="11" s="1"/>
  <c r="A4431" i="8"/>
  <c r="E4468" i="8"/>
  <c r="A4461" i="8"/>
  <c r="E4722" i="8"/>
  <c r="A4715" i="8"/>
  <c r="A4527" i="8"/>
  <c r="E4534" i="8"/>
  <c r="E4345" i="8"/>
  <c r="A4338" i="8"/>
  <c r="A4063" i="8"/>
  <c r="E4070" i="8"/>
  <c r="A3731" i="8"/>
  <c r="E3738" i="8"/>
  <c r="A4711" i="8"/>
  <c r="E4718" i="8"/>
  <c r="E4510" i="8"/>
  <c r="A4503" i="8"/>
  <c r="A4161" i="8"/>
  <c r="E4168" i="8"/>
  <c r="E4388" i="8"/>
  <c r="A4381" i="8"/>
  <c r="E3709" i="8"/>
  <c r="A3702" i="8"/>
  <c r="A4684" i="8"/>
  <c r="E4691" i="8"/>
  <c r="E4305" i="8"/>
  <c r="A4298" i="8"/>
  <c r="A3820" i="8"/>
  <c r="E3827" i="8"/>
  <c r="A4135" i="8"/>
  <c r="E4142" i="8"/>
  <c r="E3945" i="8"/>
  <c r="A3938" i="8"/>
  <c r="A3914" i="8"/>
  <c r="E3921" i="8"/>
  <c r="E4057" i="8"/>
  <c r="A4050" i="8"/>
  <c r="E4553" i="8"/>
  <c r="A4546" i="8"/>
  <c r="E4521" i="8"/>
  <c r="A4514" i="8"/>
  <c r="E4344" i="8"/>
  <c r="A4337" i="8"/>
  <c r="E4433" i="8"/>
  <c r="Q58" i="11" s="1"/>
  <c r="A4426" i="8"/>
  <c r="E4473" i="8"/>
  <c r="A4466" i="8"/>
  <c r="A4311" i="8"/>
  <c r="E4318" i="8"/>
  <c r="E3843" i="8"/>
  <c r="A3836" i="8"/>
  <c r="E4515" i="8"/>
  <c r="A4508" i="8"/>
  <c r="A4349" i="8"/>
  <c r="E4356" i="8"/>
  <c r="A4062" i="8"/>
  <c r="E4069" i="8"/>
  <c r="A3738" i="8"/>
  <c r="E3745" i="8"/>
  <c r="A4484" i="8"/>
  <c r="E4491" i="8"/>
  <c r="E4114" i="8"/>
  <c r="E4418" i="8"/>
  <c r="E5088" i="8"/>
  <c r="A3806" i="8"/>
  <c r="E5240" i="8"/>
  <c r="Q135" i="11" s="1"/>
  <c r="E5086" i="8"/>
  <c r="E4295" i="8"/>
  <c r="E4415" i="8"/>
  <c r="E4939" i="8"/>
  <c r="A4414" i="8"/>
  <c r="E3811" i="8"/>
  <c r="A5097" i="8"/>
  <c r="E5104" i="8"/>
  <c r="P257" i="11"/>
  <c r="A5362" i="8"/>
  <c r="E5369" i="8"/>
  <c r="Q264" i="11" s="1"/>
  <c r="A4861" i="8"/>
  <c r="E4868" i="8"/>
  <c r="Q128" i="11" s="1"/>
  <c r="E5383" i="8"/>
  <c r="Q278" i="11" s="1"/>
  <c r="P271" i="11"/>
  <c r="A5376" i="8"/>
  <c r="A4828" i="8"/>
  <c r="E4835" i="8"/>
  <c r="A4160" i="8"/>
  <c r="E4167" i="8"/>
  <c r="A4362" i="8"/>
  <c r="E4369" i="8"/>
  <c r="A4425" i="8"/>
  <c r="E4432" i="8"/>
  <c r="Q57" i="11" s="1"/>
  <c r="A4457" i="8"/>
  <c r="E4464" i="8"/>
  <c r="E4309" i="8"/>
  <c r="A4302" i="8"/>
  <c r="E3816" i="8"/>
  <c r="A3809" i="8"/>
  <c r="E4150" i="8"/>
  <c r="A4143" i="8"/>
  <c r="E4364" i="8"/>
  <c r="A4357" i="8"/>
  <c r="A3711" i="8"/>
  <c r="E3718" i="8"/>
  <c r="A4451" i="8"/>
  <c r="E4458" i="8"/>
  <c r="E4312" i="8"/>
  <c r="A4305" i="8"/>
  <c r="E4720" i="8"/>
  <c r="A4713" i="8"/>
  <c r="E4520" i="8"/>
  <c r="A4513" i="8"/>
  <c r="E4354" i="8"/>
  <c r="A4347" i="8"/>
  <c r="E4060" i="8"/>
  <c r="A4053" i="8"/>
  <c r="E3736" i="8"/>
  <c r="A3729" i="8"/>
  <c r="E4710" i="8"/>
  <c r="A4703" i="8"/>
  <c r="A4521" i="8"/>
  <c r="E4528" i="8"/>
  <c r="E4349" i="8"/>
  <c r="A4342" i="8"/>
  <c r="E4072" i="8"/>
  <c r="A4065" i="8"/>
  <c r="E3725" i="8"/>
  <c r="A3718" i="8"/>
  <c r="E4490" i="8"/>
  <c r="A4483" i="8"/>
  <c r="A3822" i="8"/>
  <c r="E3829" i="8"/>
  <c r="A4155" i="8"/>
  <c r="E4162" i="8"/>
  <c r="E4382" i="8"/>
  <c r="A4375" i="8"/>
  <c r="A3697" i="8"/>
  <c r="E3704" i="8"/>
  <c r="A4678" i="8"/>
  <c r="E4685" i="8"/>
  <c r="A4307" i="8"/>
  <c r="E4314" i="8"/>
  <c r="E4144" i="8"/>
  <c r="A4137" i="8"/>
  <c r="A3948" i="8"/>
  <c r="E3955" i="8"/>
  <c r="A3916" i="8"/>
  <c r="E3923" i="8"/>
  <c r="A4052" i="8"/>
  <c r="E4059" i="8"/>
  <c r="A4550" i="8"/>
  <c r="E4557" i="8"/>
  <c r="E4533" i="8"/>
  <c r="A4526" i="8"/>
  <c r="E4355" i="8"/>
  <c r="A4348" i="8"/>
  <c r="E4435" i="8"/>
  <c r="Q60" i="11" s="1"/>
  <c r="A4428" i="8"/>
  <c r="E4467" i="8"/>
  <c r="A4460" i="8"/>
  <c r="E4321" i="8"/>
  <c r="A4314" i="8"/>
  <c r="A4533" i="8"/>
  <c r="E4540" i="8"/>
  <c r="A3926" i="8"/>
  <c r="E3933" i="8"/>
  <c r="E4071" i="8"/>
  <c r="A4064" i="8"/>
  <c r="E3731" i="8"/>
  <c r="A3724" i="8"/>
  <c r="A4486" i="8"/>
  <c r="E4493" i="8"/>
  <c r="E5177" i="8"/>
  <c r="Q72" i="11" s="1"/>
  <c r="E5087" i="8"/>
  <c r="E5363" i="8"/>
  <c r="Q258" i="11" s="1"/>
  <c r="A4932" i="8"/>
  <c r="E5359" i="8"/>
  <c r="Q254" i="11" s="1"/>
  <c r="E5237" i="8"/>
  <c r="Q132" i="11" s="1"/>
  <c r="P132" i="11"/>
  <c r="E5244" i="8"/>
  <c r="Q139" i="11" s="1"/>
  <c r="A5237" i="8"/>
  <c r="A4812" i="8"/>
  <c r="E4819" i="8"/>
  <c r="E4698" i="8"/>
  <c r="A4691" i="8"/>
  <c r="A4988" i="8"/>
  <c r="E4995" i="8"/>
  <c r="E3690" i="8"/>
  <c r="E3688" i="8"/>
  <c r="E3691" i="8"/>
  <c r="D292" i="19"/>
  <c r="U292" i="19" s="1"/>
  <c r="E3689" i="8"/>
  <c r="A3683" i="8"/>
  <c r="E3685" i="8"/>
  <c r="E3686" i="8"/>
  <c r="E3687" i="8"/>
  <c r="E3684" i="8"/>
  <c r="A3684" i="8"/>
  <c r="P217" i="11"/>
  <c r="E5329" i="8"/>
  <c r="Q224" i="11" s="1"/>
  <c r="A5322" i="8"/>
  <c r="E4966" i="8"/>
  <c r="A4959" i="8"/>
  <c r="A5368" i="8"/>
  <c r="E5375" i="8"/>
  <c r="Q270" i="11" s="1"/>
  <c r="P263" i="11"/>
  <c r="A4377" i="8"/>
  <c r="E4384" i="8"/>
  <c r="A4424" i="8"/>
  <c r="E4431" i="8"/>
  <c r="Q56" i="11" s="1"/>
  <c r="A4464" i="8"/>
  <c r="E4471" i="8"/>
  <c r="E4707" i="8"/>
  <c r="A4700" i="8"/>
  <c r="A4150" i="8"/>
  <c r="E4157" i="8"/>
  <c r="E4371" i="8"/>
  <c r="A4364" i="8"/>
  <c r="E3706" i="8"/>
  <c r="A3699" i="8"/>
  <c r="A4673" i="8"/>
  <c r="E4680" i="8"/>
  <c r="E4322" i="8"/>
  <c r="A4315" i="8"/>
  <c r="E4532" i="8"/>
  <c r="A4525" i="8"/>
  <c r="A4341" i="8"/>
  <c r="E4348" i="8"/>
  <c r="A4445" i="8"/>
  <c r="E4452" i="8"/>
  <c r="E4469" i="8"/>
  <c r="A4462" i="8"/>
  <c r="E4330" i="8"/>
  <c r="A4323" i="8"/>
  <c r="E4131" i="8"/>
  <c r="A4124" i="8"/>
  <c r="A3958" i="8"/>
  <c r="E3965" i="8"/>
  <c r="A3928" i="8"/>
  <c r="E3935" i="8"/>
  <c r="E4073" i="8"/>
  <c r="A4066" i="8"/>
  <c r="E3726" i="8"/>
  <c r="A3719" i="8"/>
  <c r="A4488" i="8"/>
  <c r="E4495" i="8"/>
  <c r="E4111" i="8"/>
  <c r="E3809" i="8"/>
  <c r="E4660" i="8"/>
  <c r="E4416" i="8"/>
  <c r="Q41" i="11" s="1"/>
  <c r="E5180" i="8"/>
  <c r="Q75" i="11" s="1"/>
  <c r="E3903" i="8"/>
  <c r="E3810" i="8"/>
  <c r="E4936" i="8"/>
  <c r="A5236" i="8"/>
  <c r="A5244" i="8"/>
  <c r="E5251" i="8"/>
  <c r="Q146" i="11" s="1"/>
  <c r="P139" i="11"/>
  <c r="P189" i="11"/>
  <c r="A5294" i="8"/>
  <c r="E5301" i="8"/>
  <c r="Q196" i="11" s="1"/>
  <c r="A4845" i="8"/>
  <c r="E4852" i="8"/>
  <c r="Q112" i="11" s="1"/>
  <c r="A4962" i="8"/>
  <c r="E4969" i="8"/>
  <c r="A4873" i="8"/>
  <c r="E4880" i="8"/>
  <c r="P188" i="11"/>
  <c r="E5300" i="8"/>
  <c r="Q195" i="11" s="1"/>
  <c r="A5293" i="8"/>
  <c r="E5254" i="8"/>
  <c r="Q149" i="11" s="1"/>
  <c r="P142" i="11"/>
  <c r="A5247" i="8"/>
  <c r="A3712" i="8"/>
  <c r="E3719" i="8"/>
  <c r="E4549" i="8"/>
  <c r="A4542" i="8"/>
  <c r="E4444" i="8"/>
  <c r="Q69" i="11" s="1"/>
  <c r="A4437" i="8"/>
  <c r="A4350" i="8"/>
  <c r="E4357" i="8"/>
  <c r="A4868" i="8"/>
  <c r="E4875" i="8"/>
  <c r="A4819" i="8"/>
  <c r="E4826" i="8"/>
  <c r="E4973" i="8"/>
  <c r="Q233" i="11" s="1"/>
  <c r="A4966" i="8"/>
  <c r="E4141" i="8"/>
  <c r="A4134" i="8"/>
  <c r="E4315" i="8"/>
  <c r="A4308" i="8"/>
  <c r="E4160" i="8"/>
  <c r="A4153" i="8"/>
  <c r="A4665" i="8"/>
  <c r="E4672" i="8"/>
  <c r="A4165" i="8"/>
  <c r="E4172" i="8"/>
  <c r="A4345" i="8"/>
  <c r="E4352" i="8"/>
  <c r="E4877" i="8"/>
  <c r="A4870" i="8"/>
  <c r="A5277" i="8"/>
  <c r="E5284" i="8"/>
  <c r="Q179" i="11" s="1"/>
  <c r="P172" i="11"/>
  <c r="A4836" i="8"/>
  <c r="E4843" i="8"/>
  <c r="A5383" i="8"/>
  <c r="P278" i="11"/>
  <c r="E5373" i="8"/>
  <c r="Q268" i="11" s="1"/>
  <c r="A5366" i="8"/>
  <c r="P261" i="11"/>
  <c r="E4848" i="8"/>
  <c r="Q108" i="11" s="1"/>
  <c r="A4841" i="8"/>
  <c r="E4824" i="8"/>
  <c r="A4817" i="8"/>
  <c r="A4823" i="8"/>
  <c r="E4830" i="8"/>
  <c r="P214" i="11"/>
  <c r="E5326" i="8"/>
  <c r="Q221" i="11" s="1"/>
  <c r="A5319" i="8"/>
  <c r="A4154" i="8"/>
  <c r="E4161" i="8"/>
  <c r="A4328" i="8"/>
  <c r="E4335" i="8"/>
  <c r="E4454" i="8"/>
  <c r="A4447" i="8"/>
  <c r="A4296" i="8"/>
  <c r="E4303" i="8"/>
  <c r="E4175" i="8"/>
  <c r="A4168" i="8"/>
  <c r="A3706" i="8"/>
  <c r="E3713" i="8"/>
  <c r="E4714" i="8"/>
  <c r="A4707" i="8"/>
  <c r="A4481" i="8"/>
  <c r="E4488" i="8"/>
  <c r="A4532" i="8"/>
  <c r="E4539" i="8"/>
  <c r="E3924" i="8"/>
  <c r="A3917" i="8"/>
  <c r="E3730" i="8"/>
  <c r="A3723" i="8"/>
  <c r="A4477" i="8"/>
  <c r="E4484" i="8"/>
  <c r="A4067" i="8"/>
  <c r="E4074" i="8"/>
  <c r="A4485" i="8"/>
  <c r="E4492" i="8"/>
  <c r="A4149" i="8"/>
  <c r="E4156" i="8"/>
  <c r="E5275" i="8"/>
  <c r="Q170" i="11" s="1"/>
  <c r="P163" i="11"/>
  <c r="A5268" i="8"/>
  <c r="A4838" i="8"/>
  <c r="E4845" i="8"/>
  <c r="A5324" i="8"/>
  <c r="P219" i="11"/>
  <c r="E5331" i="8"/>
  <c r="Q226" i="11" s="1"/>
  <c r="A5248" i="8"/>
  <c r="E5255" i="8"/>
  <c r="Q150" i="11" s="1"/>
  <c r="P143" i="11"/>
  <c r="A4866" i="8"/>
  <c r="E4873" i="8"/>
  <c r="A5113" i="8"/>
  <c r="E5120" i="8"/>
  <c r="Q15" i="11" s="1"/>
  <c r="A5289" i="8"/>
  <c r="E5296" i="8"/>
  <c r="Q191" i="11" s="1"/>
  <c r="P184" i="11"/>
  <c r="A5281" i="8"/>
  <c r="E5288" i="8"/>
  <c r="Q183" i="11" s="1"/>
  <c r="P176" i="11"/>
  <c r="A4842" i="8"/>
  <c r="E4849" i="8"/>
  <c r="Q109" i="11" s="1"/>
  <c r="A4985" i="8"/>
  <c r="E4992" i="8"/>
  <c r="Q252" i="11" s="1"/>
  <c r="E4163" i="8"/>
  <c r="A4156" i="8"/>
  <c r="A4444" i="8"/>
  <c r="E4451" i="8"/>
  <c r="A3821" i="8"/>
  <c r="E3828" i="8"/>
  <c r="A4162" i="8"/>
  <c r="E4169" i="8"/>
  <c r="A3721" i="8"/>
  <c r="E3728" i="8"/>
  <c r="E3958" i="8"/>
  <c r="A3951" i="8"/>
  <c r="A3919" i="8"/>
  <c r="E3926" i="8"/>
  <c r="A3717" i="8"/>
  <c r="E3724" i="8"/>
  <c r="E4541" i="8"/>
  <c r="A4534" i="8"/>
  <c r="E3934" i="8"/>
  <c r="A3927" i="8"/>
  <c r="E4695" i="8"/>
  <c r="A4688" i="8"/>
  <c r="A4563" i="8"/>
  <c r="E4570" i="8"/>
  <c r="E4342" i="8"/>
  <c r="A4335" i="8"/>
  <c r="E4446" i="8"/>
  <c r="A4439" i="8"/>
  <c r="A4694" i="8"/>
  <c r="E4701" i="8"/>
  <c r="A4458" i="8"/>
  <c r="E4465" i="8"/>
  <c r="E4176" i="8"/>
  <c r="A4169" i="8"/>
  <c r="E4370" i="8"/>
  <c r="A4363" i="8"/>
  <c r="A3685" i="8"/>
  <c r="E3692" i="8"/>
  <c r="A4667" i="8"/>
  <c r="E4674" i="8"/>
  <c r="E3823" i="8"/>
  <c r="A3816" i="8"/>
  <c r="A3950" i="8"/>
  <c r="E3957" i="8"/>
  <c r="A3918" i="8"/>
  <c r="E3925" i="8"/>
  <c r="A4054" i="8"/>
  <c r="E4061" i="8"/>
  <c r="A3728" i="8"/>
  <c r="E3735" i="8"/>
  <c r="E4723" i="8"/>
  <c r="A4716" i="8"/>
  <c r="A4118" i="8"/>
  <c r="E4125" i="8"/>
  <c r="A3947" i="8"/>
  <c r="E3954" i="8"/>
  <c r="A3899" i="8"/>
  <c r="E3906" i="8"/>
  <c r="E4075" i="8"/>
  <c r="A4068" i="8"/>
  <c r="A4552" i="8"/>
  <c r="E4559" i="8"/>
  <c r="E4497" i="8"/>
  <c r="A4490" i="8"/>
  <c r="A5175" i="8"/>
  <c r="E4419" i="8"/>
  <c r="E4816" i="8"/>
  <c r="E4664" i="8"/>
  <c r="E4662" i="8"/>
  <c r="E5084" i="8"/>
  <c r="E3807" i="8"/>
  <c r="E4112" i="8"/>
  <c r="E5243" i="8"/>
  <c r="Q138" i="11" s="1"/>
  <c r="E5315" i="8"/>
  <c r="Q210" i="11" s="1"/>
  <c r="A5308" i="8"/>
  <c r="P203" i="11"/>
  <c r="E4501" i="8"/>
  <c r="A4494" i="8"/>
  <c r="A4361" i="8"/>
  <c r="E4368" i="8"/>
  <c r="E3837" i="8"/>
  <c r="A3830" i="8"/>
  <c r="E4851" i="8"/>
  <c r="Q111" i="11" s="1"/>
  <c r="A4844" i="8"/>
  <c r="E5103" i="8"/>
  <c r="A5096" i="8"/>
  <c r="A4170" i="8"/>
  <c r="E4177" i="8"/>
  <c r="E4428" i="8"/>
  <c r="Q53" i="11" s="1"/>
  <c r="A4421" i="8"/>
  <c r="E3698" i="8"/>
  <c r="A3691" i="8"/>
  <c r="A3808" i="8"/>
  <c r="E3815" i="8"/>
  <c r="A4077" i="8"/>
  <c r="E4084" i="8"/>
  <c r="A4687" i="8"/>
  <c r="E4694" i="8"/>
  <c r="E4833" i="8"/>
  <c r="A4826" i="8"/>
  <c r="E4881" i="8"/>
  <c r="A4874" i="8"/>
  <c r="A4834" i="8"/>
  <c r="E4841" i="8"/>
  <c r="E5202" i="8"/>
  <c r="Q97" i="11" s="1"/>
  <c r="A5195" i="8"/>
  <c r="P90" i="11"/>
  <c r="A5270" i="8"/>
  <c r="P165" i="11"/>
  <c r="E5277" i="8"/>
  <c r="Q172" i="11" s="1"/>
  <c r="E4993" i="8"/>
  <c r="Q253" i="11" s="1"/>
  <c r="A4986" i="8"/>
  <c r="A5286" i="8"/>
  <c r="E5293" i="8"/>
  <c r="Q188" i="11" s="1"/>
  <c r="P181" i="11"/>
  <c r="P198" i="11"/>
  <c r="E5310" i="8"/>
  <c r="Q205" i="11" s="1"/>
  <c r="A5303" i="8"/>
  <c r="A5317" i="8"/>
  <c r="P212" i="11"/>
  <c r="E5324" i="8"/>
  <c r="Q219" i="11" s="1"/>
  <c r="E5306" i="8"/>
  <c r="Q201" i="11" s="1"/>
  <c r="P194" i="11"/>
  <c r="A5299" i="8"/>
  <c r="A5177" i="8"/>
  <c r="P72" i="11"/>
  <c r="E5184" i="8"/>
  <c r="Q79" i="11" s="1"/>
  <c r="A5385" i="8"/>
  <c r="P280" i="11"/>
  <c r="A4853" i="8"/>
  <c r="E4860" i="8"/>
  <c r="Q120" i="11" s="1"/>
  <c r="A4992" i="8"/>
  <c r="E4999" i="8"/>
  <c r="E5289" i="8"/>
  <c r="Q184" i="11" s="1"/>
  <c r="P177" i="11"/>
  <c r="A5282" i="8"/>
  <c r="E4840" i="8"/>
  <c r="A4833" i="8"/>
  <c r="E4870" i="8"/>
  <c r="Q130" i="11" s="1"/>
  <c r="A4863" i="8"/>
  <c r="A4876" i="8"/>
  <c r="E4883" i="8"/>
  <c r="E5309" i="8"/>
  <c r="Q204" i="11" s="1"/>
  <c r="A5302" i="8"/>
  <c r="P197" i="11"/>
  <c r="E5093" i="8"/>
  <c r="A5086" i="8"/>
  <c r="P166" i="11"/>
  <c r="A5271" i="8"/>
  <c r="E5278" i="8"/>
  <c r="Q173" i="11" s="1"/>
  <c r="A5386" i="8"/>
  <c r="P281" i="11"/>
  <c r="E4958" i="8"/>
  <c r="A4951" i="8"/>
  <c r="A4856" i="8"/>
  <c r="E4863" i="8"/>
  <c r="Q123" i="11" s="1"/>
  <c r="P256" i="11"/>
  <c r="A5361" i="8"/>
  <c r="E5368" i="8"/>
  <c r="Q263" i="11" s="1"/>
  <c r="E4984" i="8"/>
  <c r="Q244" i="11" s="1"/>
  <c r="A4977" i="8"/>
  <c r="E5376" i="8"/>
  <c r="Q271" i="11" s="1"/>
  <c r="A5369" i="8"/>
  <c r="P264" i="11"/>
  <c r="P141" i="11"/>
  <c r="A5246" i="8"/>
  <c r="E5253" i="8"/>
  <c r="Q148" i="11" s="1"/>
  <c r="A4893" i="8"/>
  <c r="E4900" i="8"/>
  <c r="E5316" i="8"/>
  <c r="Q211" i="11" s="1"/>
  <c r="P204" i="11"/>
  <c r="A5309" i="8"/>
  <c r="A5387" i="8"/>
  <c r="P282" i="11"/>
  <c r="E5099" i="8"/>
  <c r="A5092" i="8"/>
  <c r="E5334" i="8"/>
  <c r="Q229" i="11" s="1"/>
  <c r="A5327" i="8"/>
  <c r="P222" i="11"/>
  <c r="E5246" i="8"/>
  <c r="Q141" i="11" s="1"/>
  <c r="P134" i="11"/>
  <c r="A5239" i="8"/>
  <c r="E5118" i="8"/>
  <c r="Q13" i="11" s="1"/>
  <c r="A5111" i="8"/>
  <c r="A4972" i="8"/>
  <c r="E4979" i="8"/>
  <c r="Q239" i="11" s="1"/>
  <c r="E5294" i="8"/>
  <c r="Q189" i="11" s="1"/>
  <c r="A5287" i="8"/>
  <c r="P182" i="11"/>
  <c r="P79" i="11"/>
  <c r="E5191" i="8"/>
  <c r="Q86" i="11" s="1"/>
  <c r="A5184" i="8"/>
  <c r="P148" i="11"/>
  <c r="E5260" i="8"/>
  <c r="Q155" i="11" s="1"/>
  <c r="A5253" i="8"/>
  <c r="E4422" i="8"/>
  <c r="Q47" i="11" s="1"/>
  <c r="A4415" i="8"/>
  <c r="A4970" i="8"/>
  <c r="E4977" i="8"/>
  <c r="Q237" i="11" s="1"/>
  <c r="E4904" i="8"/>
  <c r="A4897" i="8"/>
  <c r="P91" i="11"/>
  <c r="A5196" i="8"/>
  <c r="E5203" i="8"/>
  <c r="Q98" i="11" s="1"/>
  <c r="E4825" i="8"/>
  <c r="A4818" i="8"/>
  <c r="E4903" i="8"/>
  <c r="A4896" i="8"/>
  <c r="A4935" i="8"/>
  <c r="E4942" i="8"/>
  <c r="E4997" i="8"/>
  <c r="A4990" i="8"/>
  <c r="E4449" i="8"/>
  <c r="A4442" i="8"/>
  <c r="E3818" i="8"/>
  <c r="A3811" i="8"/>
  <c r="A4382" i="8"/>
  <c r="E4389" i="8"/>
  <c r="E4460" i="8"/>
  <c r="A4453" i="8"/>
  <c r="E4062" i="8"/>
  <c r="A4055" i="8"/>
  <c r="A4515" i="8"/>
  <c r="E4522" i="8"/>
  <c r="E3932" i="8"/>
  <c r="A3925" i="8"/>
  <c r="A4561" i="8"/>
  <c r="E4568" i="8"/>
  <c r="E3835" i="8"/>
  <c r="A3828" i="8"/>
  <c r="P258" i="11"/>
  <c r="E5370" i="8"/>
  <c r="Q265" i="11" s="1"/>
  <c r="A5363" i="8"/>
  <c r="A4830" i="8"/>
  <c r="E4837" i="8"/>
  <c r="A4968" i="8"/>
  <c r="E4975" i="8"/>
  <c r="Q235" i="11" s="1"/>
  <c r="E5378" i="8"/>
  <c r="Q273" i="11" s="1"/>
  <c r="P266" i="11"/>
  <c r="A5371" i="8"/>
  <c r="A4885" i="8"/>
  <c r="E4892" i="8"/>
  <c r="A4945" i="8"/>
  <c r="E4952" i="8"/>
  <c r="P284" i="11"/>
  <c r="E4862" i="8"/>
  <c r="Q122" i="11" s="1"/>
  <c r="A4855" i="8"/>
  <c r="E4906" i="8"/>
  <c r="A4899" i="8"/>
  <c r="P208" i="11"/>
  <c r="A5313" i="8"/>
  <c r="E5320" i="8"/>
  <c r="Q215" i="11" s="1"/>
  <c r="A5262" i="8"/>
  <c r="P157" i="11"/>
  <c r="E5269" i="8"/>
  <c r="Q164" i="11" s="1"/>
  <c r="E5121" i="8"/>
  <c r="Q16" i="11" s="1"/>
  <c r="A5114" i="8"/>
  <c r="E4872" i="8"/>
  <c r="A4865" i="8"/>
  <c r="A4878" i="8"/>
  <c r="E4885" i="8"/>
  <c r="E5328" i="8"/>
  <c r="Q223" i="11" s="1"/>
  <c r="A5321" i="8"/>
  <c r="P216" i="11"/>
  <c r="A5241" i="8"/>
  <c r="P136" i="11"/>
  <c r="E5248" i="8"/>
  <c r="Q143" i="11" s="1"/>
  <c r="E4981" i="8"/>
  <c r="Q241" i="11" s="1"/>
  <c r="A4974" i="8"/>
  <c r="A4950" i="8"/>
  <c r="E4957" i="8"/>
  <c r="E5266" i="8"/>
  <c r="Q161" i="11" s="1"/>
  <c r="P154" i="11"/>
  <c r="A5259" i="8"/>
  <c r="A4814" i="8"/>
  <c r="E4821" i="8"/>
  <c r="E4987" i="8"/>
  <c r="Q247" i="11" s="1"/>
  <c r="A4980" i="8"/>
  <c r="A5198" i="8"/>
  <c r="P93" i="11"/>
  <c r="E5205" i="8"/>
  <c r="Q100" i="11" s="1"/>
  <c r="E4944" i="8"/>
  <c r="A4937" i="8"/>
  <c r="E5281" i="8"/>
  <c r="Q176" i="11" s="1"/>
  <c r="P169" i="11"/>
  <c r="A5274" i="8"/>
  <c r="A4949" i="8"/>
  <c r="E4956" i="8"/>
  <c r="A4353" i="8"/>
  <c r="E4360" i="8"/>
  <c r="E4470" i="8"/>
  <c r="A4463" i="8"/>
  <c r="E4304" i="8"/>
  <c r="A4297" i="8"/>
  <c r="E4391" i="8"/>
  <c r="A4384" i="8"/>
  <c r="E4440" i="8"/>
  <c r="Q65" i="11" s="1"/>
  <c r="A4433" i="8"/>
  <c r="E4708" i="8"/>
  <c r="A4701" i="8"/>
  <c r="A3818" i="8"/>
  <c r="E3825" i="8"/>
  <c r="A4057" i="8"/>
  <c r="E4064" i="8"/>
  <c r="A3831" i="8"/>
  <c r="E3838" i="8"/>
  <c r="E4494" i="8"/>
  <c r="A4487" i="8"/>
  <c r="A4535" i="8"/>
  <c r="E4542" i="8"/>
  <c r="E4457" i="8"/>
  <c r="A4450" i="8"/>
  <c r="E5372" i="8"/>
  <c r="Q267" i="11" s="1"/>
  <c r="P260" i="11"/>
  <c r="A5365" i="8"/>
  <c r="A4862" i="8"/>
  <c r="E4869" i="8"/>
  <c r="Q129" i="11" s="1"/>
  <c r="P196" i="11"/>
  <c r="E5308" i="8"/>
  <c r="Q203" i="11" s="1"/>
  <c r="A5301" i="8"/>
  <c r="E5380" i="8"/>
  <c r="Q275" i="11" s="1"/>
  <c r="P268" i="11"/>
  <c r="A5373" i="8"/>
  <c r="E4865" i="8"/>
  <c r="Q125" i="11" s="1"/>
  <c r="A4858" i="8"/>
  <c r="E5257" i="8"/>
  <c r="Q152" i="11" s="1"/>
  <c r="P145" i="11"/>
  <c r="A5250" i="8"/>
  <c r="A5107" i="8"/>
  <c r="E5114" i="8"/>
  <c r="E4894" i="8"/>
  <c r="A4887" i="8"/>
  <c r="A4954" i="8"/>
  <c r="E4961" i="8"/>
  <c r="E5367" i="8"/>
  <c r="Q262" i="11" s="1"/>
  <c r="P255" i="11"/>
  <c r="A5360" i="8"/>
  <c r="E4832" i="8"/>
  <c r="A4825" i="8"/>
  <c r="E5314" i="8"/>
  <c r="Q209" i="11" s="1"/>
  <c r="A5307" i="8"/>
  <c r="P202" i="11"/>
  <c r="P159" i="11"/>
  <c r="A5264" i="8"/>
  <c r="E5271" i="8"/>
  <c r="Q166" i="11" s="1"/>
  <c r="E5110" i="8"/>
  <c r="A5103" i="8"/>
  <c r="P210" i="11"/>
  <c r="E5322" i="8"/>
  <c r="Q217" i="11" s="1"/>
  <c r="A5315" i="8"/>
  <c r="E4933" i="8"/>
  <c r="E4940" i="8"/>
  <c r="A4933" i="8"/>
  <c r="P138" i="11"/>
  <c r="A5243" i="8"/>
  <c r="E5250" i="8"/>
  <c r="Q145" i="11" s="1"/>
  <c r="E4998" i="8"/>
  <c r="A4991" i="8"/>
  <c r="P186" i="11"/>
  <c r="E5298" i="8"/>
  <c r="Q193" i="11" s="1"/>
  <c r="A5291" i="8"/>
  <c r="A5378" i="8"/>
  <c r="E5385" i="8"/>
  <c r="Q280" i="11" s="1"/>
  <c r="P273" i="11"/>
  <c r="A4846" i="8"/>
  <c r="E4853" i="8"/>
  <c r="Q113" i="11" s="1"/>
  <c r="A4982" i="8"/>
  <c r="E4989" i="8"/>
  <c r="Q249" i="11" s="1"/>
  <c r="P190" i="11"/>
  <c r="A5295" i="8"/>
  <c r="E5302" i="8"/>
  <c r="Q197" i="11" s="1"/>
  <c r="E4965" i="8"/>
  <c r="A4958" i="8"/>
  <c r="E4953" i="8"/>
  <c r="A4946" i="8"/>
  <c r="A4820" i="8"/>
  <c r="E4827" i="8"/>
  <c r="P178" i="11"/>
  <c r="A5283" i="8"/>
  <c r="E5290" i="8"/>
  <c r="Q185" i="11" s="1"/>
  <c r="E4959" i="8"/>
  <c r="A4952" i="8"/>
  <c r="A4536" i="8"/>
  <c r="E4543" i="8"/>
  <c r="E4338" i="8"/>
  <c r="A4331" i="8"/>
  <c r="E4437" i="8"/>
  <c r="Q62" i="11" s="1"/>
  <c r="A4430" i="8"/>
  <c r="E3751" i="8"/>
  <c r="A3744" i="8"/>
  <c r="A4699" i="8"/>
  <c r="E4706" i="8"/>
  <c r="E4171" i="8"/>
  <c r="A4164" i="8"/>
  <c r="A4370" i="8"/>
  <c r="E4377" i="8"/>
  <c r="A4419" i="8"/>
  <c r="E4426" i="8"/>
  <c r="Q51" i="11" s="1"/>
  <c r="E3747" i="8"/>
  <c r="A3740" i="8"/>
  <c r="E4702" i="8"/>
  <c r="A4695" i="8"/>
  <c r="E4124" i="8"/>
  <c r="A4117" i="8"/>
  <c r="A3945" i="8"/>
  <c r="E3952" i="8"/>
  <c r="A3921" i="8"/>
  <c r="E3928" i="8"/>
  <c r="E4066" i="8"/>
  <c r="A4059" i="8"/>
  <c r="A3743" i="8"/>
  <c r="E3750" i="8"/>
  <c r="E3842" i="8"/>
  <c r="A3835" i="8"/>
  <c r="E3966" i="8"/>
  <c r="A3959" i="8"/>
  <c r="E3907" i="8"/>
  <c r="A3900" i="8"/>
  <c r="E4697" i="8"/>
  <c r="A4690" i="8"/>
  <c r="E4572" i="8"/>
  <c r="A4565" i="8"/>
  <c r="A4489" i="8"/>
  <c r="E4496" i="8"/>
  <c r="E4536" i="8"/>
  <c r="A4529" i="8"/>
  <c r="E4333" i="8"/>
  <c r="A4326" i="8"/>
  <c r="A4443" i="8"/>
  <c r="E4450" i="8"/>
  <c r="A4475" i="8"/>
  <c r="E4482" i="8"/>
  <c r="E4703" i="8"/>
  <c r="A4696" i="8"/>
  <c r="A3741" i="8"/>
  <c r="E3748" i="8"/>
  <c r="A4163" i="8"/>
  <c r="E4170" i="8"/>
  <c r="E4390" i="8"/>
  <c r="A4383" i="8"/>
  <c r="E3717" i="8"/>
  <c r="A3710" i="8"/>
  <c r="E4668" i="8"/>
  <c r="A4661" i="8"/>
  <c r="E4123" i="8"/>
  <c r="A4116" i="8"/>
  <c r="A3952" i="8"/>
  <c r="E3959" i="8"/>
  <c r="E3927" i="8"/>
  <c r="A3920" i="8"/>
  <c r="E4063" i="8"/>
  <c r="A4056" i="8"/>
  <c r="A3730" i="8"/>
  <c r="E3737" i="8"/>
  <c r="E4717" i="8"/>
  <c r="A4710" i="8"/>
  <c r="A4120" i="8"/>
  <c r="E4127" i="8"/>
  <c r="A3954" i="8"/>
  <c r="E3961" i="8"/>
  <c r="E3711" i="8"/>
  <c r="A3704" i="8"/>
  <c r="E4696" i="8"/>
  <c r="A4689" i="8"/>
  <c r="A4562" i="8"/>
  <c r="E4569" i="8"/>
  <c r="A3832" i="8"/>
  <c r="E3839" i="8"/>
  <c r="E5362" i="8"/>
  <c r="Q257" i="11" s="1"/>
  <c r="E5360" i="8"/>
  <c r="Q255" i="11" s="1"/>
  <c r="E5182" i="8"/>
  <c r="Q77" i="11" s="1"/>
  <c r="E5239" i="8"/>
  <c r="Q134" i="11" s="1"/>
  <c r="E4935" i="8"/>
  <c r="E5085" i="8"/>
  <c r="E4115" i="8"/>
  <c r="A5112" i="8"/>
  <c r="E5119" i="8"/>
  <c r="Q14" i="11" s="1"/>
  <c r="A5090" i="8"/>
  <c r="E5097" i="8"/>
  <c r="A4829" i="8"/>
  <c r="E4836" i="8"/>
  <c r="A4964" i="8"/>
  <c r="E4971" i="8"/>
  <c r="Q231" i="11" s="1"/>
  <c r="A5180" i="8"/>
  <c r="P75" i="11"/>
  <c r="E5187" i="8"/>
  <c r="Q82" i="11" s="1"/>
  <c r="E4946" i="8"/>
  <c r="A4939" i="8"/>
  <c r="E5115" i="8"/>
  <c r="Q10" i="11" s="1"/>
  <c r="A5108" i="8"/>
  <c r="A4159" i="8"/>
  <c r="E4166" i="8"/>
  <c r="A4129" i="8"/>
  <c r="E4136" i="8"/>
  <c r="E4173" i="8"/>
  <c r="A4166" i="8"/>
  <c r="E4475" i="8"/>
  <c r="A4468" i="8"/>
  <c r="E3898" i="8"/>
  <c r="D299" i="19"/>
  <c r="E3905" i="8"/>
  <c r="A3898" i="8"/>
  <c r="E5384" i="8"/>
  <c r="Q279" i="11" s="1"/>
  <c r="A5377" i="8"/>
  <c r="P272" i="11"/>
  <c r="E5299" i="8"/>
  <c r="Q194" i="11" s="1"/>
  <c r="P187" i="11"/>
  <c r="A5292" i="8"/>
  <c r="A5279" i="8"/>
  <c r="E5286" i="8"/>
  <c r="Q181" i="11" s="1"/>
  <c r="P174" i="11"/>
  <c r="A4476" i="8"/>
  <c r="E4483" i="8"/>
  <c r="A4126" i="8"/>
  <c r="E4133" i="8"/>
  <c r="E4378" i="8"/>
  <c r="A4371" i="8"/>
  <c r="E4548" i="8"/>
  <c r="A4541" i="8"/>
  <c r="A4692" i="8"/>
  <c r="E4699" i="8"/>
  <c r="E3720" i="8"/>
  <c r="A3713" i="8"/>
  <c r="A4528" i="8"/>
  <c r="E4535" i="8"/>
  <c r="A4470" i="8"/>
  <c r="E4477" i="8"/>
  <c r="E5297" i="8"/>
  <c r="Q192" i="11" s="1"/>
  <c r="P185" i="11"/>
  <c r="A5290" i="8"/>
  <c r="A5379" i="8"/>
  <c r="E5386" i="8"/>
  <c r="Q281" i="11" s="1"/>
  <c r="P274" i="11"/>
  <c r="E4854" i="8"/>
  <c r="Q114" i="11" s="1"/>
  <c r="A4847" i="8"/>
  <c r="P206" i="11"/>
  <c r="A5311" i="8"/>
  <c r="E5318" i="8"/>
  <c r="Q213" i="11" s="1"/>
  <c r="E4968" i="8"/>
  <c r="A4961" i="8"/>
  <c r="E4996" i="8"/>
  <c r="A4989" i="8"/>
  <c r="A4831" i="8"/>
  <c r="E4838" i="8"/>
  <c r="E4990" i="8"/>
  <c r="Q250" i="11" s="1"/>
  <c r="A4983" i="8"/>
  <c r="P171" i="11"/>
  <c r="A5276" i="8"/>
  <c r="E5283" i="8"/>
  <c r="Q178" i="11" s="1"/>
  <c r="A5191" i="8"/>
  <c r="P86" i="11"/>
  <c r="E5198" i="8"/>
  <c r="Q93" i="11" s="1"/>
  <c r="A4965" i="8"/>
  <c r="E4972" i="8"/>
  <c r="Q232" i="11" s="1"/>
  <c r="P80" i="11"/>
  <c r="A5185" i="8"/>
  <c r="E5192" i="8"/>
  <c r="Q87" i="11" s="1"/>
  <c r="E4890" i="8"/>
  <c r="A4883" i="8"/>
  <c r="A4849" i="8"/>
  <c r="E4856" i="8"/>
  <c r="Q116" i="11" s="1"/>
  <c r="E5197" i="8"/>
  <c r="Q92" i="11" s="1"/>
  <c r="A5190" i="8"/>
  <c r="P85" i="11"/>
  <c r="A5367" i="8"/>
  <c r="P262" i="11"/>
  <c r="E5374" i="8"/>
  <c r="Q269" i="11" s="1"/>
  <c r="A4832" i="8"/>
  <c r="E4839" i="8"/>
  <c r="A4875" i="8"/>
  <c r="E4882" i="8"/>
  <c r="E5335" i="8"/>
  <c r="Q230" i="11" s="1"/>
  <c r="P223" i="11"/>
  <c r="A5328" i="8"/>
  <c r="P270" i="11"/>
  <c r="A5375" i="8"/>
  <c r="E5382" i="8"/>
  <c r="Q277" i="11" s="1"/>
  <c r="E4847" i="8"/>
  <c r="A4840" i="8"/>
  <c r="E4886" i="8"/>
  <c r="A4879" i="8"/>
  <c r="E5194" i="8"/>
  <c r="Q89" i="11" s="1"/>
  <c r="P82" i="11"/>
  <c r="A5187" i="8"/>
  <c r="P147" i="11"/>
  <c r="E5259" i="8"/>
  <c r="Q154" i="11" s="1"/>
  <c r="A5252" i="8"/>
  <c r="E5116" i="8"/>
  <c r="Q11" i="11" s="1"/>
  <c r="A5109" i="8"/>
  <c r="E4986" i="8"/>
  <c r="Q246" i="11" s="1"/>
  <c r="A4979" i="8"/>
  <c r="E5261" i="8"/>
  <c r="Q156" i="11" s="1"/>
  <c r="A5254" i="8"/>
  <c r="P149" i="11"/>
  <c r="E4864" i="8"/>
  <c r="Q124" i="11" s="1"/>
  <c r="A4857" i="8"/>
  <c r="A4901" i="8"/>
  <c r="E4908" i="8"/>
  <c r="P161" i="11"/>
  <c r="E5273" i="8"/>
  <c r="Q168" i="11" s="1"/>
  <c r="A5266" i="8"/>
  <c r="E5112" i="8"/>
  <c r="A5105" i="8"/>
  <c r="A4851" i="8"/>
  <c r="E4858" i="8"/>
  <c r="Q118" i="11" s="1"/>
  <c r="A4538" i="8"/>
  <c r="E4545" i="8"/>
  <c r="A4957" i="8"/>
  <c r="E4964" i="8"/>
  <c r="E5317" i="8"/>
  <c r="Q212" i="11" s="1"/>
  <c r="A5310" i="8"/>
  <c r="P205" i="11"/>
  <c r="E4943" i="8"/>
  <c r="A4936" i="8"/>
  <c r="E5387" i="8"/>
  <c r="Q282" i="11" s="1"/>
  <c r="P275" i="11"/>
  <c r="A5380" i="8"/>
  <c r="A4816" i="8"/>
  <c r="E4823" i="8"/>
  <c r="A4969" i="8"/>
  <c r="E4976" i="8"/>
  <c r="Q236" i="11" s="1"/>
  <c r="E5304" i="8"/>
  <c r="Q199" i="11" s="1"/>
  <c r="P192" i="11"/>
  <c r="A5297" i="8"/>
  <c r="E4963" i="8"/>
  <c r="A4956" i="8"/>
  <c r="A4852" i="8"/>
  <c r="E4859" i="8"/>
  <c r="Q119" i="11" s="1"/>
  <c r="E5287" i="8"/>
  <c r="Q182" i="11" s="1"/>
  <c r="P175" i="11"/>
  <c r="A5280" i="8"/>
  <c r="E3814" i="8"/>
  <c r="D296" i="19"/>
  <c r="A3807" i="8"/>
  <c r="A4955" i="8"/>
  <c r="E4962" i="8"/>
  <c r="E4537" i="8"/>
  <c r="A4530" i="8"/>
  <c r="A3901" i="8"/>
  <c r="E3908" i="8"/>
  <c r="E4077" i="8"/>
  <c r="A4070" i="8"/>
  <c r="A3725" i="8"/>
  <c r="E3732" i="8"/>
  <c r="A4693" i="8"/>
  <c r="E4700" i="8"/>
  <c r="E3830" i="8"/>
  <c r="A3823" i="8"/>
  <c r="A4511" i="8"/>
  <c r="E4518" i="8"/>
  <c r="E4343" i="8"/>
  <c r="A4336" i="8"/>
  <c r="A4423" i="8"/>
  <c r="E4430" i="8"/>
  <c r="Q55" i="11" s="1"/>
  <c r="A3735" i="8"/>
  <c r="E3742" i="8"/>
  <c r="A4705" i="8"/>
  <c r="E4712" i="8"/>
  <c r="E4118" i="8"/>
  <c r="A4111" i="8"/>
  <c r="E3962" i="8"/>
  <c r="A3955" i="8"/>
  <c r="E3930" i="8"/>
  <c r="A3923" i="8"/>
  <c r="E4687" i="8"/>
  <c r="A4680" i="8"/>
  <c r="A4553" i="8"/>
  <c r="E4560" i="8"/>
  <c r="A4125" i="8"/>
  <c r="E4132" i="8"/>
  <c r="E3960" i="8"/>
  <c r="A3953" i="8"/>
  <c r="A3700" i="8"/>
  <c r="E3707" i="8"/>
  <c r="E4683" i="8"/>
  <c r="A4676" i="8"/>
  <c r="A4567" i="8"/>
  <c r="E4574" i="8"/>
  <c r="A3819" i="8"/>
  <c r="E3826" i="8"/>
  <c r="A4523" i="8"/>
  <c r="E4530" i="8"/>
  <c r="E4353" i="8"/>
  <c r="A4346" i="8"/>
  <c r="E4436" i="8"/>
  <c r="Q61" i="11" s="1"/>
  <c r="A4429" i="8"/>
  <c r="A3733" i="8"/>
  <c r="E3740" i="8"/>
  <c r="A4491" i="8"/>
  <c r="E4498" i="8"/>
  <c r="E4555" i="8"/>
  <c r="A4548" i="8"/>
  <c r="A4157" i="8"/>
  <c r="E4164" i="8"/>
  <c r="A4355" i="8"/>
  <c r="E4362" i="8"/>
  <c r="A3705" i="8"/>
  <c r="E3712" i="8"/>
  <c r="A4686" i="8"/>
  <c r="E4693" i="8"/>
  <c r="A4112" i="8"/>
  <c r="E4119" i="8"/>
  <c r="E3953" i="8"/>
  <c r="A3946" i="8"/>
  <c r="A3922" i="8"/>
  <c r="E3929" i="8"/>
  <c r="A4058" i="8"/>
  <c r="E4065" i="8"/>
  <c r="E3723" i="8"/>
  <c r="A3716" i="8"/>
  <c r="E4719" i="8"/>
  <c r="A4712" i="8"/>
  <c r="A4122" i="8"/>
  <c r="E4129" i="8"/>
  <c r="E3940" i="8"/>
  <c r="A3933" i="8"/>
  <c r="E3708" i="8"/>
  <c r="A3701" i="8"/>
  <c r="A4683" i="8"/>
  <c r="E4690" i="8"/>
  <c r="E4571" i="8"/>
  <c r="A4564" i="8"/>
  <c r="E3841" i="8"/>
  <c r="A3834" i="8"/>
  <c r="E5238" i="8"/>
  <c r="Q133" i="11" s="1"/>
  <c r="E4053" i="8"/>
  <c r="E4296" i="8"/>
  <c r="E4815" i="8"/>
  <c r="E4054" i="8"/>
  <c r="E4417" i="8"/>
  <c r="Q42" i="11" s="1"/>
  <c r="E5181" i="8"/>
  <c r="Q76" i="11" s="1"/>
  <c r="E4300" i="8"/>
  <c r="E5117" i="8"/>
  <c r="Q12" i="11" s="1"/>
  <c r="A5110" i="8"/>
  <c r="A4850" i="8"/>
  <c r="E4857" i="8"/>
  <c r="Q117" i="11" s="1"/>
  <c r="A5104" i="8"/>
  <c r="E5111" i="8"/>
  <c r="E4905" i="8"/>
  <c r="A4898" i="8"/>
  <c r="E4983" i="8"/>
  <c r="Q243" i="11" s="1"/>
  <c r="A4976" i="8"/>
  <c r="A5296" i="8"/>
  <c r="E5303" i="8"/>
  <c r="Q198" i="11" s="1"/>
  <c r="P191" i="11"/>
  <c r="A4539" i="8"/>
  <c r="E4546" i="8"/>
  <c r="E4558" i="8"/>
  <c r="A4551" i="8"/>
  <c r="A3714" i="8"/>
  <c r="E3721" i="8"/>
  <c r="E4474" i="8"/>
  <c r="A4467" i="8"/>
  <c r="A3908" i="8"/>
  <c r="E3915" i="8"/>
  <c r="E4340" i="8"/>
  <c r="A4333" i="8"/>
  <c r="E4563" i="8"/>
  <c r="A4556" i="8"/>
  <c r="E3722" i="8"/>
  <c r="D293" i="19"/>
  <c r="U293" i="19" s="1"/>
  <c r="A3715" i="8"/>
  <c r="A4446" i="8"/>
  <c r="E4453" i="8"/>
  <c r="E4949" i="8"/>
  <c r="A4942" i="8"/>
  <c r="A4987" i="8"/>
  <c r="E4994" i="8"/>
  <c r="E4955" i="8"/>
  <c r="A4948" i="8"/>
  <c r="A5182" i="8"/>
  <c r="E5189" i="8"/>
  <c r="Q84" i="11" s="1"/>
  <c r="P77" i="11"/>
  <c r="A4301" i="8"/>
  <c r="E4308" i="8"/>
  <c r="A3722" i="8"/>
  <c r="E3729" i="8"/>
  <c r="A5091" i="8"/>
  <c r="E5098" i="8"/>
  <c r="E4871" i="8"/>
  <c r="Q131" i="11" s="1"/>
  <c r="A4864" i="8"/>
  <c r="A5099" i="8"/>
  <c r="E5106" i="8"/>
  <c r="E4978" i="8"/>
  <c r="Q238" i="11" s="1"/>
  <c r="A4971" i="8"/>
  <c r="P84" i="11"/>
  <c r="A5189" i="8"/>
  <c r="E5196" i="8"/>
  <c r="Q91" i="11" s="1"/>
  <c r="A5087" i="8"/>
  <c r="E5094" i="8"/>
  <c r="E4988" i="8"/>
  <c r="Q248" i="11" s="1"/>
  <c r="A4981" i="8"/>
  <c r="E4897" i="8"/>
  <c r="A4890" i="8"/>
  <c r="A5256" i="8"/>
  <c r="P151" i="11"/>
  <c r="E5263" i="8"/>
  <c r="Q158" i="11" s="1"/>
  <c r="A4507" i="8"/>
  <c r="E4514" i="8"/>
  <c r="A4872" i="8"/>
  <c r="E4879" i="8"/>
  <c r="A4835" i="8"/>
  <c r="E4842" i="8"/>
  <c r="E4876" i="8"/>
  <c r="A4869" i="8"/>
  <c r="E4891" i="8"/>
  <c r="A4884" i="8"/>
  <c r="P199" i="11"/>
  <c r="E5311" i="8"/>
  <c r="Q206" i="11" s="1"/>
  <c r="A5304" i="8"/>
  <c r="A5382" i="8"/>
  <c r="P277" i="11"/>
  <c r="E5389" i="8"/>
  <c r="Q284" i="11" s="1"/>
  <c r="E4855" i="8"/>
  <c r="Q115" i="11" s="1"/>
  <c r="A4848" i="8"/>
  <c r="E5279" i="8"/>
  <c r="Q174" i="11" s="1"/>
  <c r="A5272" i="8"/>
  <c r="P167" i="11"/>
  <c r="E4954" i="8"/>
  <c r="A4947" i="8"/>
  <c r="E4948" i="8"/>
  <c r="A4941" i="8"/>
  <c r="E4829" i="8"/>
  <c r="A4822" i="8"/>
  <c r="P221" i="11"/>
  <c r="E5333" i="8"/>
  <c r="Q228" i="11" s="1"/>
  <c r="A5326" i="8"/>
  <c r="A4960" i="8"/>
  <c r="E4967" i="8"/>
  <c r="A4516" i="8"/>
  <c r="E4523" i="8"/>
  <c r="A3903" i="8"/>
  <c r="E3910" i="8"/>
  <c r="E4079" i="8"/>
  <c r="A4072" i="8"/>
  <c r="E3739" i="8"/>
  <c r="A3732" i="8"/>
  <c r="A4706" i="8"/>
  <c r="E4713" i="8"/>
  <c r="A3817" i="8"/>
  <c r="E3824" i="8"/>
  <c r="E4517" i="8"/>
  <c r="A4510" i="8"/>
  <c r="E4347" i="8"/>
  <c r="A4340" i="8"/>
  <c r="A4438" i="8"/>
  <c r="E4445" i="8"/>
  <c r="Q70" i="11" s="1"/>
  <c r="A4545" i="8"/>
  <c r="E4552" i="8"/>
  <c r="A4500" i="8"/>
  <c r="E4507" i="8"/>
  <c r="E4120" i="8"/>
  <c r="A4113" i="8"/>
  <c r="E3964" i="8"/>
  <c r="A3957" i="8"/>
  <c r="E3699" i="8"/>
  <c r="A3692" i="8"/>
  <c r="A4682" i="8"/>
  <c r="E4689" i="8"/>
  <c r="E4562" i="8"/>
  <c r="A4555" i="8"/>
  <c r="E4126" i="8"/>
  <c r="A4119" i="8"/>
  <c r="A3932" i="8"/>
  <c r="E3939" i="8"/>
  <c r="A3694" i="8"/>
  <c r="E3701" i="8"/>
  <c r="E4677" i="8"/>
  <c r="A4670" i="8"/>
  <c r="E4331" i="8"/>
  <c r="A4324" i="8"/>
  <c r="A3833" i="8"/>
  <c r="E3840" i="8"/>
  <c r="E4516" i="8"/>
  <c r="A4509" i="8"/>
  <c r="E3909" i="8"/>
  <c r="A3902" i="8"/>
  <c r="E4076" i="8"/>
  <c r="A4069" i="8"/>
  <c r="E3746" i="8"/>
  <c r="A3739" i="8"/>
  <c r="E4500" i="8"/>
  <c r="A4493" i="8"/>
  <c r="E4316" i="8"/>
  <c r="A4309" i="8"/>
  <c r="A4512" i="8"/>
  <c r="E4519" i="8"/>
  <c r="E4350" i="8"/>
  <c r="A4343" i="8"/>
  <c r="A4432" i="8"/>
  <c r="E4439" i="8"/>
  <c r="Q64" i="11" s="1"/>
  <c r="E4479" i="8"/>
  <c r="A4472" i="8"/>
  <c r="A4114" i="8"/>
  <c r="E4121" i="8"/>
  <c r="E3963" i="8"/>
  <c r="A3956" i="8"/>
  <c r="E3931" i="8"/>
  <c r="A3924" i="8"/>
  <c r="E4067" i="8"/>
  <c r="A4060" i="8"/>
  <c r="E3749" i="8"/>
  <c r="A3742" i="8"/>
  <c r="E4485" i="8"/>
  <c r="A4478" i="8"/>
  <c r="E4159" i="8"/>
  <c r="A4152" i="8"/>
  <c r="E4387" i="8"/>
  <c r="A4380" i="8"/>
  <c r="E3702" i="8"/>
  <c r="A3695" i="8"/>
  <c r="E4684" i="8"/>
  <c r="A4677" i="8"/>
  <c r="E4573" i="8"/>
  <c r="A4566" i="8"/>
  <c r="E3820" i="8"/>
  <c r="A3813" i="8"/>
  <c r="E4299" i="8"/>
  <c r="E4813" i="8"/>
  <c r="A4810" i="8"/>
  <c r="E3900" i="8"/>
  <c r="A4293" i="8"/>
  <c r="A5397" i="8" l="1"/>
  <c r="E5404" i="8"/>
  <c r="Q299" i="11" s="1"/>
  <c r="P292" i="11"/>
  <c r="W292" i="19"/>
  <c r="A5414" i="8"/>
  <c r="P309" i="11"/>
  <c r="A5416" i="8"/>
  <c r="P311" i="11"/>
  <c r="A5406" i="8"/>
  <c r="E5413" i="8"/>
  <c r="Q308" i="11" s="1"/>
  <c r="P301" i="11"/>
  <c r="P293" i="11"/>
  <c r="E5405" i="8"/>
  <c r="Q300" i="11" s="1"/>
  <c r="A5398" i="8"/>
  <c r="P287" i="11"/>
  <c r="A5410" i="8"/>
  <c r="E5417" i="8"/>
  <c r="Q312" i="11" s="1"/>
  <c r="P305" i="11"/>
  <c r="E5411" i="8"/>
  <c r="Q306" i="11" s="1"/>
  <c r="A5404" i="8"/>
  <c r="P299" i="11"/>
  <c r="E5419" i="8"/>
  <c r="Q314" i="11" s="1"/>
  <c r="P307" i="11"/>
  <c r="A5412" i="8"/>
  <c r="A5418" i="8"/>
  <c r="P313" i="11"/>
  <c r="P303" i="11"/>
  <c r="A5408" i="8"/>
  <c r="E5415" i="8"/>
  <c r="Q310" i="11" s="1"/>
  <c r="P290" i="11"/>
  <c r="E5412" i="8"/>
  <c r="Q307" i="11" s="1"/>
  <c r="P300" i="11"/>
  <c r="A5405" i="8"/>
  <c r="E5407" i="8"/>
  <c r="Q302" i="11" s="1"/>
  <c r="A5400" i="8"/>
  <c r="P295" i="11"/>
  <c r="P314" i="11"/>
  <c r="A5419" i="8"/>
  <c r="P297" i="11"/>
  <c r="E5409" i="8"/>
  <c r="Q304" i="11" s="1"/>
  <c r="A5402" i="8"/>
  <c r="A5413" i="8"/>
  <c r="P308" i="11"/>
  <c r="E5420" i="8"/>
  <c r="Q315" i="11" s="1"/>
  <c r="E5418" i="8"/>
  <c r="Q313" i="11" s="1"/>
  <c r="P306" i="11"/>
  <c r="A5411" i="8"/>
  <c r="E5406" i="8"/>
  <c r="Q301" i="11" s="1"/>
  <c r="A5399" i="8"/>
  <c r="P294" i="11"/>
  <c r="A5392" i="8"/>
  <c r="A5395" i="8"/>
  <c r="P312" i="11"/>
  <c r="A5417" i="8"/>
  <c r="E5410" i="8"/>
  <c r="Q305" i="11" s="1"/>
  <c r="A5403" i="8"/>
  <c r="P298" i="11"/>
  <c r="P315" i="11"/>
  <c r="P302" i="11"/>
  <c r="A5407" i="8"/>
  <c r="E5414" i="8"/>
  <c r="Q309" i="11" s="1"/>
  <c r="P310" i="11"/>
  <c r="A5415" i="8"/>
  <c r="P296" i="11"/>
  <c r="A5401" i="8"/>
  <c r="E5408" i="8"/>
  <c r="Q303" i="11" s="1"/>
  <c r="A5409" i="8"/>
  <c r="P304" i="11"/>
  <c r="E5416" i="8"/>
  <c r="Q311" i="11" s="1"/>
  <c r="W293" i="19"/>
  <c r="U294" i="19"/>
  <c r="E5402" i="8" l="1"/>
  <c r="Q297" i="11" s="1"/>
  <c r="E5399" i="8"/>
  <c r="Q294" i="11" s="1"/>
  <c r="E5438" i="8"/>
  <c r="Q333" i="11" s="1"/>
  <c r="A5431" i="8"/>
  <c r="P326" i="11"/>
  <c r="A5432" i="8"/>
  <c r="P327" i="11"/>
  <c r="E5439" i="8"/>
  <c r="Q334" i="11" s="1"/>
  <c r="A5391" i="8"/>
  <c r="E5398" i="8"/>
  <c r="Q293" i="11" s="1"/>
  <c r="P286" i="11"/>
  <c r="P288" i="11"/>
  <c r="E5400" i="8"/>
  <c r="Q295" i="11" s="1"/>
  <c r="A5393" i="8"/>
  <c r="E5447" i="8"/>
  <c r="Q342" i="11" s="1"/>
  <c r="A5440" i="8"/>
  <c r="P335" i="11"/>
  <c r="P324" i="11"/>
  <c r="A5429" i="8"/>
  <c r="E5436" i="8"/>
  <c r="Q331" i="11" s="1"/>
  <c r="A5443" i="8"/>
  <c r="P338" i="11"/>
  <c r="A5441" i="8"/>
  <c r="P336" i="11"/>
  <c r="E5448" i="8"/>
  <c r="Q343" i="11" s="1"/>
  <c r="A5435" i="8"/>
  <c r="P330" i="11"/>
  <c r="E5442" i="8"/>
  <c r="Q337" i="11" s="1"/>
  <c r="U295" i="19"/>
  <c r="W294" i="19"/>
  <c r="E5443" i="8"/>
  <c r="Q338" i="11" s="1"/>
  <c r="P331" i="11"/>
  <c r="A5436" i="8"/>
  <c r="P343" i="11"/>
  <c r="A5437" i="8"/>
  <c r="E5444" i="8"/>
  <c r="Q339" i="11" s="1"/>
  <c r="P332" i="11"/>
  <c r="P337" i="11"/>
  <c r="A5442" i="8"/>
  <c r="P329" i="11"/>
  <c r="E5441" i="8"/>
  <c r="Q336" i="11" s="1"/>
  <c r="A5434" i="8"/>
  <c r="P289" i="11"/>
  <c r="E5401" i="8"/>
  <c r="Q296" i="11" s="1"/>
  <c r="A5394" i="8"/>
  <c r="A5428" i="8"/>
  <c r="E5435" i="8"/>
  <c r="Q330" i="11" s="1"/>
  <c r="P323" i="11"/>
  <c r="A5444" i="8"/>
  <c r="P339" i="11"/>
  <c r="P342" i="11"/>
  <c r="A5447" i="8"/>
  <c r="P340" i="11"/>
  <c r="A5445" i="8"/>
  <c r="E5397" i="8"/>
  <c r="Q292" i="11" s="1"/>
  <c r="P285" i="11"/>
  <c r="A5390" i="8"/>
  <c r="E5391" i="8"/>
  <c r="Q286" i="11" s="1"/>
  <c r="E5394" i="8"/>
  <c r="Q289" i="11" s="1"/>
  <c r="E5396" i="8"/>
  <c r="Q291" i="11" s="1"/>
  <c r="E5392" i="8"/>
  <c r="Q287" i="11" s="1"/>
  <c r="E5393" i="8"/>
  <c r="Q288" i="11" s="1"/>
  <c r="A5389" i="8"/>
  <c r="E5390" i="8"/>
  <c r="Q285" i="11" s="1"/>
  <c r="E5395" i="8"/>
  <c r="Q290" i="11" s="1"/>
  <c r="P334" i="11"/>
  <c r="E5446" i="8"/>
  <c r="Q341" i="11" s="1"/>
  <c r="A5439" i="8"/>
  <c r="E5440" i="8"/>
  <c r="Q335" i="11" s="1"/>
  <c r="P328" i="11"/>
  <c r="A5433" i="8"/>
  <c r="P325" i="11"/>
  <c r="E5437" i="8"/>
  <c r="Q332" i="11" s="1"/>
  <c r="A5430" i="8"/>
  <c r="A5446" i="8"/>
  <c r="P341" i="11"/>
  <c r="E5445" i="8"/>
  <c r="Q340" i="11" s="1"/>
  <c r="P333" i="11"/>
  <c r="A5438" i="8"/>
  <c r="E5403" i="8"/>
  <c r="Q298" i="11" s="1"/>
  <c r="P291" i="11"/>
  <c r="A5396" i="8"/>
  <c r="E5465" i="8" l="1"/>
  <c r="Q360" i="11" s="1"/>
  <c r="A5458" i="8"/>
  <c r="P353" i="11"/>
  <c r="A5477" i="8"/>
  <c r="P372" i="11"/>
  <c r="A5464" i="8"/>
  <c r="E5471" i="8"/>
  <c r="Q366" i="11" s="1"/>
  <c r="P359" i="11"/>
  <c r="E5475" i="8"/>
  <c r="Q370" i="11" s="1"/>
  <c r="P363" i="11"/>
  <c r="A5468" i="8"/>
  <c r="E5474" i="8"/>
  <c r="Q369" i="11" s="1"/>
  <c r="A5467" i="8"/>
  <c r="P362" i="11"/>
  <c r="E5421" i="8"/>
  <c r="Q316" i="11" s="1"/>
  <c r="P316" i="11"/>
  <c r="A5421" i="8"/>
  <c r="E5428" i="8"/>
  <c r="Q323" i="11" s="1"/>
  <c r="E5423" i="8"/>
  <c r="Q318" i="11" s="1"/>
  <c r="E5425" i="8"/>
  <c r="Q320" i="11" s="1"/>
  <c r="E5424" i="8"/>
  <c r="Q319" i="11" s="1"/>
  <c r="E5422" i="8"/>
  <c r="Q317" i="11" s="1"/>
  <c r="E5426" i="8"/>
  <c r="Q321" i="11" s="1"/>
  <c r="E5427" i="8"/>
  <c r="Q322" i="11" s="1"/>
  <c r="A5420" i="8"/>
  <c r="A5457" i="8"/>
  <c r="P352" i="11"/>
  <c r="E5464" i="8"/>
  <c r="Q359" i="11" s="1"/>
  <c r="A5426" i="8"/>
  <c r="P321" i="11"/>
  <c r="E5433" i="8"/>
  <c r="Q328" i="11" s="1"/>
  <c r="A5474" i="8"/>
  <c r="P369" i="11"/>
  <c r="E5431" i="8"/>
  <c r="Q326" i="11" s="1"/>
  <c r="A5424" i="8"/>
  <c r="P319" i="11"/>
  <c r="P374" i="11"/>
  <c r="P317" i="11"/>
  <c r="E5429" i="8"/>
  <c r="Q324" i="11" s="1"/>
  <c r="A5422" i="8"/>
  <c r="P364" i="11"/>
  <c r="E5476" i="8"/>
  <c r="Q371" i="11" s="1"/>
  <c r="A5469" i="8"/>
  <c r="A5475" i="8"/>
  <c r="P370" i="11"/>
  <c r="E5478" i="8"/>
  <c r="Q373" i="11" s="1"/>
  <c r="P366" i="11"/>
  <c r="A5471" i="8"/>
  <c r="P368" i="11"/>
  <c r="A5473" i="8"/>
  <c r="E5479" i="8"/>
  <c r="Q374" i="11" s="1"/>
  <c r="A5472" i="8"/>
  <c r="P367" i="11"/>
  <c r="A5476" i="8"/>
  <c r="P371" i="11"/>
  <c r="A5461" i="8"/>
  <c r="P356" i="11"/>
  <c r="E5468" i="8"/>
  <c r="Q363" i="11" s="1"/>
  <c r="E5469" i="8"/>
  <c r="Q364" i="11" s="1"/>
  <c r="P357" i="11"/>
  <c r="A5462" i="8"/>
  <c r="P355" i="11"/>
  <c r="E5467" i="8"/>
  <c r="Q362" i="11" s="1"/>
  <c r="A5460" i="8"/>
  <c r="P322" i="11"/>
  <c r="E5434" i="8"/>
  <c r="Q329" i="11" s="1"/>
  <c r="A5427" i="8"/>
  <c r="A5459" i="8"/>
  <c r="E5466" i="8"/>
  <c r="Q361" i="11" s="1"/>
  <c r="P354" i="11"/>
  <c r="U296" i="19"/>
  <c r="W295" i="19"/>
  <c r="E5432" i="8"/>
  <c r="Q327" i="11" s="1"/>
  <c r="P320" i="11"/>
  <c r="A5425" i="8"/>
  <c r="E5470" i="8"/>
  <c r="Q365" i="11" s="1"/>
  <c r="A5463" i="8"/>
  <c r="P358" i="11"/>
  <c r="E5472" i="8"/>
  <c r="Q367" i="11" s="1"/>
  <c r="A5465" i="8"/>
  <c r="P360" i="11"/>
  <c r="A5466" i="8"/>
  <c r="E5473" i="8"/>
  <c r="Q368" i="11" s="1"/>
  <c r="P361" i="11"/>
  <c r="A5423" i="8"/>
  <c r="P318" i="11"/>
  <c r="E5430" i="8"/>
  <c r="Q325" i="11" s="1"/>
  <c r="E5463" i="8"/>
  <c r="Q358" i="11" s="1"/>
  <c r="A5456" i="8"/>
  <c r="P351" i="11"/>
  <c r="A5478" i="8"/>
  <c r="P373" i="11"/>
  <c r="A5470" i="8"/>
  <c r="P365" i="11"/>
  <c r="E5477" i="8"/>
  <c r="Q372" i="11" s="1"/>
  <c r="J39" i="11"/>
  <c r="P375" i="11" l="1"/>
  <c r="J10" i="11"/>
  <c r="E5506" i="8"/>
  <c r="K36" i="11" s="1"/>
  <c r="A5499" i="8"/>
  <c r="J29" i="11"/>
  <c r="P344" i="11"/>
  <c r="E5456" i="8"/>
  <c r="Q351" i="11" s="1"/>
  <c r="A5449" i="8"/>
  <c r="A5448" i="8"/>
  <c r="E5455" i="8"/>
  <c r="Q350" i="11" s="1"/>
  <c r="E5451" i="8"/>
  <c r="Q346" i="11" s="1"/>
  <c r="E5450" i="8"/>
  <c r="Q345" i="11" s="1"/>
  <c r="E5454" i="8"/>
  <c r="Q349" i="11" s="1"/>
  <c r="E5452" i="8"/>
  <c r="Q347" i="11" s="1"/>
  <c r="E5449" i="8"/>
  <c r="Q344" i="11" s="1"/>
  <c r="E5453" i="8"/>
  <c r="Q348" i="11" s="1"/>
  <c r="A5491" i="8"/>
  <c r="E5498" i="8"/>
  <c r="K28" i="11" s="1"/>
  <c r="J21" i="11"/>
  <c r="J17" i="11"/>
  <c r="A5487" i="8"/>
  <c r="E5494" i="8"/>
  <c r="K24" i="11" s="1"/>
  <c r="A5497" i="8"/>
  <c r="E5504" i="8"/>
  <c r="K34" i="11" s="1"/>
  <c r="J27" i="11"/>
  <c r="A5523" i="8"/>
  <c r="J53" i="11"/>
  <c r="E5530" i="8"/>
  <c r="K60" i="11" s="1"/>
  <c r="J68" i="11"/>
  <c r="A5538" i="8"/>
  <c r="P348" i="11"/>
  <c r="E5460" i="8"/>
  <c r="Q355" i="11" s="1"/>
  <c r="A5453" i="8"/>
  <c r="E5462" i="8"/>
  <c r="Q357" i="11" s="1"/>
  <c r="P350" i="11"/>
  <c r="A5455" i="8"/>
  <c r="J67" i="11"/>
  <c r="A5537" i="8"/>
  <c r="E5459" i="8"/>
  <c r="Q354" i="11" s="1"/>
  <c r="P347" i="11"/>
  <c r="A5452" i="8"/>
  <c r="E5457" i="8"/>
  <c r="Q352" i="11" s="1"/>
  <c r="A5450" i="8"/>
  <c r="P345" i="11"/>
  <c r="P349" i="11"/>
  <c r="E5461" i="8"/>
  <c r="Q356" i="11" s="1"/>
  <c r="A5454" i="8"/>
  <c r="J70" i="11"/>
  <c r="E5499" i="8"/>
  <c r="K29" i="11" s="1"/>
  <c r="A5492" i="8"/>
  <c r="J22" i="11"/>
  <c r="E5507" i="8"/>
  <c r="K37" i="11" s="1"/>
  <c r="J30" i="11"/>
  <c r="A5500" i="8"/>
  <c r="A5498" i="8"/>
  <c r="J28" i="11"/>
  <c r="E5505" i="8"/>
  <c r="K35" i="11" s="1"/>
  <c r="J32" i="11"/>
  <c r="A5502" i="8"/>
  <c r="E5509" i="8"/>
  <c r="K39" i="11" s="1"/>
  <c r="A5451" i="8"/>
  <c r="P346" i="11"/>
  <c r="E5458" i="8"/>
  <c r="Q353" i="11" s="1"/>
  <c r="W296" i="19"/>
  <c r="U297" i="19"/>
  <c r="E5480" i="8"/>
  <c r="J26" i="11"/>
  <c r="E5503" i="8"/>
  <c r="K33" i="11" s="1"/>
  <c r="A5496" i="8"/>
  <c r="E5491" i="8"/>
  <c r="K21" i="11" s="1"/>
  <c r="J65" i="11"/>
  <c r="A5535" i="8"/>
  <c r="J56" i="11"/>
  <c r="A5526" i="8"/>
  <c r="E5533" i="8"/>
  <c r="K63" i="11" s="1"/>
  <c r="A5489" i="8"/>
  <c r="E5496" i="8"/>
  <c r="K26" i="11" s="1"/>
  <c r="J19" i="11"/>
  <c r="E5497" i="8"/>
  <c r="K27" i="11" s="1"/>
  <c r="A5490" i="8"/>
  <c r="J20" i="11"/>
  <c r="J33" i="11"/>
  <c r="A5503" i="8"/>
  <c r="J12" i="11"/>
  <c r="A5536" i="8"/>
  <c r="J66" i="11"/>
  <c r="J64" i="11"/>
  <c r="A5534" i="8"/>
  <c r="A5525" i="8"/>
  <c r="E5532" i="8"/>
  <c r="K62" i="11" s="1"/>
  <c r="J55" i="11"/>
  <c r="A5539" i="8"/>
  <c r="J69" i="11"/>
  <c r="J59" i="11"/>
  <c r="E5536" i="8"/>
  <c r="K66" i="11" s="1"/>
  <c r="A5529" i="8"/>
  <c r="J63" i="11"/>
  <c r="E5540" i="8"/>
  <c r="K70" i="11" s="1"/>
  <c r="A5533" i="8"/>
  <c r="E5537" i="8"/>
  <c r="K67" i="11" s="1"/>
  <c r="A5530" i="8"/>
  <c r="J60" i="11"/>
  <c r="E5531" i="8"/>
  <c r="K61" i="11" s="1"/>
  <c r="A5524" i="8"/>
  <c r="J54" i="11"/>
  <c r="E5535" i="8"/>
  <c r="K65" i="11" s="1"/>
  <c r="J58" i="11"/>
  <c r="A5528" i="8"/>
  <c r="A5488" i="8"/>
  <c r="E5495" i="8"/>
  <c r="K25" i="11" s="1"/>
  <c r="J18" i="11"/>
  <c r="J35" i="11"/>
  <c r="A5505" i="8"/>
  <c r="J36" i="11"/>
  <c r="A5506" i="8"/>
  <c r="J23" i="11"/>
  <c r="E5500" i="8"/>
  <c r="K30" i="11" s="1"/>
  <c r="A5493" i="8"/>
  <c r="J31" i="11"/>
  <c r="E5508" i="8"/>
  <c r="K38" i="11" s="1"/>
  <c r="A5501" i="8"/>
  <c r="A5507" i="8"/>
  <c r="J37" i="11"/>
  <c r="E5501" i="8"/>
  <c r="K31" i="11" s="1"/>
  <c r="J24" i="11"/>
  <c r="A5494" i="8"/>
  <c r="J34" i="11"/>
  <c r="A5504" i="8"/>
  <c r="J14" i="11"/>
  <c r="A5484" i="8"/>
  <c r="A5508" i="8"/>
  <c r="J38" i="11"/>
  <c r="J62" i="11"/>
  <c r="A5532" i="8"/>
  <c r="E5539" i="8"/>
  <c r="K69" i="11" s="1"/>
  <c r="J15" i="11"/>
  <c r="E5502" i="8"/>
  <c r="K32" i="11" s="1"/>
  <c r="J25" i="11"/>
  <c r="A5495" i="8"/>
  <c r="E5534" i="8"/>
  <c r="K64" i="11" s="1"/>
  <c r="J57" i="11"/>
  <c r="A5527" i="8"/>
  <c r="A5531" i="8"/>
  <c r="J61" i="11"/>
  <c r="E5538" i="8"/>
  <c r="K68" i="11" s="1"/>
  <c r="A5479" i="8"/>
  <c r="E5489" i="8" l="1"/>
  <c r="K19" i="11" s="1"/>
  <c r="A5482" i="8"/>
  <c r="E5492" i="8"/>
  <c r="K22" i="11" s="1"/>
  <c r="E5484" i="8"/>
  <c r="K14" i="11" s="1"/>
  <c r="A5485" i="8"/>
  <c r="J47" i="11"/>
  <c r="E5524" i="8"/>
  <c r="K54" i="11" s="1"/>
  <c r="A5517" i="8"/>
  <c r="K10" i="11"/>
  <c r="Q375" i="11"/>
  <c r="A5481" i="8"/>
  <c r="J11" i="11"/>
  <c r="E5488" i="8"/>
  <c r="K18" i="11" s="1"/>
  <c r="E5482" i="8"/>
  <c r="K12" i="11" s="1"/>
  <c r="E5485" i="8"/>
  <c r="K15" i="11" s="1"/>
  <c r="U298" i="19"/>
  <c r="W297" i="19"/>
  <c r="A5486" i="8"/>
  <c r="J16" i="11"/>
  <c r="E5493" i="8"/>
  <c r="K23" i="11" s="1"/>
  <c r="J48" i="11"/>
  <c r="A5518" i="8"/>
  <c r="E5525" i="8"/>
  <c r="K55" i="11" s="1"/>
  <c r="A5480" i="8"/>
  <c r="E5487" i="8"/>
  <c r="K17" i="11" s="1"/>
  <c r="J50" i="11"/>
  <c r="A5520" i="8"/>
  <c r="E5527" i="8"/>
  <c r="K57" i="11" s="1"/>
  <c r="J13" i="11"/>
  <c r="E5490" i="8"/>
  <c r="K20" i="11" s="1"/>
  <c r="A5483" i="8"/>
  <c r="J51" i="11"/>
  <c r="A5521" i="8"/>
  <c r="E5528" i="8"/>
  <c r="K58" i="11" s="1"/>
  <c r="A5519" i="8"/>
  <c r="J49" i="11"/>
  <c r="E5526" i="8"/>
  <c r="K56" i="11" s="1"/>
  <c r="J73" i="11"/>
  <c r="J52" i="11"/>
  <c r="A5522" i="8"/>
  <c r="E5529" i="8"/>
  <c r="K59" i="11" s="1"/>
  <c r="J72" i="11"/>
  <c r="A5542" i="8"/>
  <c r="E5486" i="8"/>
  <c r="K16" i="11" s="1"/>
  <c r="E5481" i="8"/>
  <c r="K11" i="11" s="1"/>
  <c r="E5483" i="8"/>
  <c r="K13" i="11" s="1"/>
  <c r="A5555" i="8" l="1"/>
  <c r="E5562" i="8"/>
  <c r="K92" i="11" s="1"/>
  <c r="J85" i="11"/>
  <c r="A5565" i="8"/>
  <c r="J95" i="11"/>
  <c r="E5520" i="8"/>
  <c r="K50" i="11" s="1"/>
  <c r="A5513" i="8"/>
  <c r="J43" i="11"/>
  <c r="J78" i="11"/>
  <c r="J96" i="11"/>
  <c r="A5566" i="8"/>
  <c r="A5510" i="8"/>
  <c r="J40" i="11"/>
  <c r="E5517" i="8"/>
  <c r="K47" i="11" s="1"/>
  <c r="E5516" i="8"/>
  <c r="K46" i="11" s="1"/>
  <c r="A5509" i="8"/>
  <c r="E5512" i="8"/>
  <c r="K42" i="11" s="1"/>
  <c r="E5514" i="8"/>
  <c r="K44" i="11" s="1"/>
  <c r="E5515" i="8"/>
  <c r="K45" i="11" s="1"/>
  <c r="E5513" i="8"/>
  <c r="K43" i="11" s="1"/>
  <c r="E5511" i="8"/>
  <c r="K41" i="11" s="1"/>
  <c r="E5510" i="8"/>
  <c r="K40" i="11" s="1"/>
  <c r="E5563" i="8"/>
  <c r="K93" i="11" s="1"/>
  <c r="A5556" i="8"/>
  <c r="J86" i="11"/>
  <c r="E5565" i="8"/>
  <c r="K95" i="11" s="1"/>
  <c r="A5558" i="8"/>
  <c r="J88" i="11"/>
  <c r="J42" i="11"/>
  <c r="A5512" i="8"/>
  <c r="E5519" i="8"/>
  <c r="K49" i="11" s="1"/>
  <c r="J45" i="11"/>
  <c r="A5515" i="8"/>
  <c r="E5522" i="8"/>
  <c r="K52" i="11" s="1"/>
  <c r="A5564" i="8"/>
  <c r="J94" i="11"/>
  <c r="J89" i="11"/>
  <c r="A5559" i="8"/>
  <c r="E5566" i="8"/>
  <c r="K96" i="11" s="1"/>
  <c r="A5557" i="8"/>
  <c r="J87" i="11"/>
  <c r="E5564" i="8"/>
  <c r="K94" i="11" s="1"/>
  <c r="W298" i="19"/>
  <c r="U299" i="19"/>
  <c r="A5516" i="8"/>
  <c r="E5523" i="8"/>
  <c r="K53" i="11" s="1"/>
  <c r="J46" i="11"/>
  <c r="E5558" i="8"/>
  <c r="K88" i="11" s="1"/>
  <c r="J81" i="11"/>
  <c r="A5551" i="8"/>
  <c r="J98" i="11"/>
  <c r="A5568" i="8"/>
  <c r="E5521" i="8"/>
  <c r="K51" i="11" s="1"/>
  <c r="J44" i="11"/>
  <c r="A5514" i="8"/>
  <c r="E5559" i="8"/>
  <c r="K89" i="11" s="1"/>
  <c r="J82" i="11"/>
  <c r="A5552" i="8"/>
  <c r="A5569" i="8"/>
  <c r="J99" i="11"/>
  <c r="E5560" i="8"/>
  <c r="K90" i="11" s="1"/>
  <c r="J83" i="11"/>
  <c r="A5553" i="8"/>
  <c r="A5546" i="8"/>
  <c r="A5548" i="8"/>
  <c r="J97" i="11"/>
  <c r="A5567" i="8"/>
  <c r="J90" i="11"/>
  <c r="E5567" i="8"/>
  <c r="K97" i="11" s="1"/>
  <c r="A5560" i="8"/>
  <c r="J75" i="11"/>
  <c r="A5545" i="8"/>
  <c r="A5561" i="8"/>
  <c r="E5568" i="8"/>
  <c r="K98" i="11" s="1"/>
  <c r="J91" i="11"/>
  <c r="J76" i="11"/>
  <c r="J100" i="11"/>
  <c r="J84" i="11"/>
  <c r="E5561" i="8"/>
  <c r="K91" i="11" s="1"/>
  <c r="A5554" i="8"/>
  <c r="A5563" i="8"/>
  <c r="J93" i="11"/>
  <c r="E5570" i="8"/>
  <c r="K100" i="11" s="1"/>
  <c r="J92" i="11"/>
  <c r="E5569" i="8"/>
  <c r="K99" i="11" s="1"/>
  <c r="A5562" i="8"/>
  <c r="J41" i="11"/>
  <c r="A5511" i="8"/>
  <c r="E5518" i="8"/>
  <c r="K48" i="11" s="1"/>
  <c r="A5596" i="8" l="1"/>
  <c r="J126" i="11"/>
  <c r="J104" i="11"/>
  <c r="E5587" i="8"/>
  <c r="K117" i="11" s="1"/>
  <c r="J110" i="11"/>
  <c r="A5580" i="8"/>
  <c r="E5586" i="8"/>
  <c r="K116" i="11" s="1"/>
  <c r="A5579" i="8"/>
  <c r="J109" i="11"/>
  <c r="J129" i="11"/>
  <c r="A5599" i="8"/>
  <c r="E5555" i="8"/>
  <c r="K85" i="11" s="1"/>
  <c r="A5595" i="8"/>
  <c r="J125" i="11"/>
  <c r="J117" i="11"/>
  <c r="E5594" i="8"/>
  <c r="K124" i="11" s="1"/>
  <c r="A5587" i="8"/>
  <c r="A5581" i="8"/>
  <c r="E5588" i="8"/>
  <c r="K118" i="11" s="1"/>
  <c r="J111" i="11"/>
  <c r="J79" i="11"/>
  <c r="A5549" i="8"/>
  <c r="E5556" i="8"/>
  <c r="K86" i="11" s="1"/>
  <c r="A5588" i="8"/>
  <c r="J118" i="11"/>
  <c r="E5595" i="8"/>
  <c r="K125" i="11" s="1"/>
  <c r="J71" i="11"/>
  <c r="E5548" i="8"/>
  <c r="K78" i="11" s="1"/>
  <c r="A5541" i="8"/>
  <c r="E5546" i="8"/>
  <c r="K76" i="11" s="1"/>
  <c r="E5543" i="8"/>
  <c r="K73" i="11" s="1"/>
  <c r="E5541" i="8"/>
  <c r="K71" i="11" s="1"/>
  <c r="A5540" i="8"/>
  <c r="E5544" i="8"/>
  <c r="K74" i="11" s="1"/>
  <c r="E5547" i="8"/>
  <c r="K77" i="11" s="1"/>
  <c r="E5542" i="8"/>
  <c r="K72" i="11" s="1"/>
  <c r="E5545" i="8"/>
  <c r="K75" i="11" s="1"/>
  <c r="J108" i="11"/>
  <c r="A5578" i="8"/>
  <c r="E5585" i="8"/>
  <c r="K115" i="11" s="1"/>
  <c r="E5554" i="8"/>
  <c r="K84" i="11" s="1"/>
  <c r="J77" i="11"/>
  <c r="A5547" i="8"/>
  <c r="A5544" i="8"/>
  <c r="E5551" i="8"/>
  <c r="K81" i="11" s="1"/>
  <c r="J74" i="11"/>
  <c r="E5549" i="8"/>
  <c r="K79" i="11" s="1"/>
  <c r="A5543" i="8"/>
  <c r="E5550" i="8"/>
  <c r="K80" i="11" s="1"/>
  <c r="A5582" i="8"/>
  <c r="J112" i="11"/>
  <c r="E5589" i="8"/>
  <c r="K119" i="11" s="1"/>
  <c r="E5596" i="8"/>
  <c r="K126" i="11" s="1"/>
  <c r="J119" i="11"/>
  <c r="A5589" i="8"/>
  <c r="E5597" i="8"/>
  <c r="K127" i="11" s="1"/>
  <c r="A5590" i="8"/>
  <c r="J120" i="11"/>
  <c r="A5584" i="8"/>
  <c r="J114" i="11"/>
  <c r="E5591" i="8"/>
  <c r="K121" i="11" s="1"/>
  <c r="A5593" i="8"/>
  <c r="E5600" i="8"/>
  <c r="K130" i="11" s="1"/>
  <c r="J123" i="11"/>
  <c r="A5583" i="8"/>
  <c r="J113" i="11"/>
  <c r="E5590" i="8"/>
  <c r="K120" i="11" s="1"/>
  <c r="A5570" i="8"/>
  <c r="E5552" i="8"/>
  <c r="K82" i="11" s="1"/>
  <c r="E5572" i="8"/>
  <c r="K102" i="11" s="1"/>
  <c r="J80" i="11"/>
  <c r="A5550" i="8"/>
  <c r="E5557" i="8"/>
  <c r="K87" i="11" s="1"/>
  <c r="A5594" i="8"/>
  <c r="E5601" i="8"/>
  <c r="K131" i="11" s="1"/>
  <c r="J124" i="11"/>
  <c r="J102" i="11"/>
  <c r="J131" i="11"/>
  <c r="E5571" i="8"/>
  <c r="K101" i="11" s="1"/>
  <c r="J101" i="11"/>
  <c r="A5571" i="8"/>
  <c r="A5591" i="8"/>
  <c r="E5598" i="8"/>
  <c r="K128" i="11" s="1"/>
  <c r="J121" i="11"/>
  <c r="A5600" i="8"/>
  <c r="J130" i="11"/>
  <c r="J115" i="11"/>
  <c r="A5585" i="8"/>
  <c r="E5592" i="8"/>
  <c r="K122" i="11" s="1"/>
  <c r="J127" i="11"/>
  <c r="A5597" i="8"/>
  <c r="A5572" i="8"/>
  <c r="E5593" i="8"/>
  <c r="K123" i="11" s="1"/>
  <c r="A5586" i="8"/>
  <c r="J116" i="11"/>
  <c r="A5592" i="8"/>
  <c r="J122" i="11"/>
  <c r="E5599" i="8"/>
  <c r="K129" i="11" s="1"/>
  <c r="A5598" i="8"/>
  <c r="J128" i="11"/>
  <c r="E5553" i="8"/>
  <c r="K83" i="11" s="1"/>
  <c r="W299" i="19"/>
  <c r="E5581" i="8" l="1"/>
  <c r="K111" i="11" s="1"/>
  <c r="E5574" i="8"/>
  <c r="K104" i="11" s="1"/>
  <c r="E5578" i="8"/>
  <c r="K108" i="11" s="1"/>
  <c r="E5631" i="8"/>
  <c r="K161" i="11" s="1"/>
  <c r="J154" i="11"/>
  <c r="A5624" i="8"/>
  <c r="A5573" i="8"/>
  <c r="E5580" i="8"/>
  <c r="K110" i="11" s="1"/>
  <c r="J103" i="11"/>
  <c r="A5628" i="8"/>
  <c r="J158" i="11"/>
  <c r="J140" i="11"/>
  <c r="A5610" i="8"/>
  <c r="E5617" i="8"/>
  <c r="K147" i="11" s="1"/>
  <c r="A5627" i="8"/>
  <c r="J157" i="11"/>
  <c r="J107" i="11"/>
  <c r="A5577" i="8"/>
  <c r="E5584" i="8"/>
  <c r="K114" i="11" s="1"/>
  <c r="J133" i="11"/>
  <c r="E5627" i="8"/>
  <c r="K157" i="11" s="1"/>
  <c r="A5620" i="8"/>
  <c r="J150" i="11"/>
  <c r="E5573" i="8"/>
  <c r="K103" i="11" s="1"/>
  <c r="J144" i="11"/>
  <c r="A5614" i="8"/>
  <c r="E5621" i="8"/>
  <c r="K151" i="11" s="1"/>
  <c r="J155" i="11"/>
  <c r="A5625" i="8"/>
  <c r="E5632" i="8"/>
  <c r="K162" i="11" s="1"/>
  <c r="J143" i="11"/>
  <c r="E5620" i="8"/>
  <c r="K150" i="11" s="1"/>
  <c r="A5613" i="8"/>
  <c r="E5575" i="8"/>
  <c r="K105" i="11" s="1"/>
  <c r="A5574" i="8"/>
  <c r="J148" i="11"/>
  <c r="E5625" i="8"/>
  <c r="K155" i="11" s="1"/>
  <c r="A5618" i="8"/>
  <c r="A5631" i="8"/>
  <c r="J161" i="11"/>
  <c r="J142" i="11"/>
  <c r="A5612" i="8"/>
  <c r="E5619" i="8"/>
  <c r="K149" i="11" s="1"/>
  <c r="A5611" i="8"/>
  <c r="J141" i="11"/>
  <c r="E5618" i="8"/>
  <c r="K148" i="11" s="1"/>
  <c r="J162" i="11"/>
  <c r="J152" i="11"/>
  <c r="A5622" i="8"/>
  <c r="E5629" i="8"/>
  <c r="K159" i="11" s="1"/>
  <c r="E5577" i="8"/>
  <c r="K107" i="11" s="1"/>
  <c r="A5575" i="8"/>
  <c r="J105" i="11"/>
  <c r="E5582" i="8"/>
  <c r="K112" i="11" s="1"/>
  <c r="A5608" i="8"/>
  <c r="J138" i="11"/>
  <c r="E5615" i="8"/>
  <c r="K145" i="11" s="1"/>
  <c r="J147" i="11"/>
  <c r="E5624" i="8"/>
  <c r="K154" i="11" s="1"/>
  <c r="A5617" i="8"/>
  <c r="E5628" i="8"/>
  <c r="K158" i="11" s="1"/>
  <c r="J151" i="11"/>
  <c r="A5621" i="8"/>
  <c r="A5615" i="8"/>
  <c r="E5622" i="8"/>
  <c r="K152" i="11" s="1"/>
  <c r="J145" i="11"/>
  <c r="E5579" i="8"/>
  <c r="K109" i="11" s="1"/>
  <c r="A5623" i="8"/>
  <c r="E5630" i="8"/>
  <c r="K160" i="11" s="1"/>
  <c r="J153" i="11"/>
  <c r="J146" i="11"/>
  <c r="A5616" i="8"/>
  <c r="E5623" i="8"/>
  <c r="K153" i="11" s="1"/>
  <c r="J156" i="11"/>
  <c r="A5626" i="8"/>
  <c r="A5629" i="8"/>
  <c r="J159" i="11"/>
  <c r="E5616" i="8"/>
  <c r="K146" i="11" s="1"/>
  <c r="J139" i="11"/>
  <c r="A5609" i="8"/>
  <c r="J149" i="11"/>
  <c r="E5626" i="8"/>
  <c r="K156" i="11" s="1"/>
  <c r="A5619" i="8"/>
  <c r="A5630" i="8"/>
  <c r="J160" i="11"/>
  <c r="J106" i="11"/>
  <c r="A5576" i="8"/>
  <c r="E5583" i="8"/>
  <c r="K113" i="11" s="1"/>
  <c r="E5576" i="8"/>
  <c r="K106" i="11" s="1"/>
  <c r="A5652" i="8" l="1"/>
  <c r="J182" i="11"/>
  <c r="E5659" i="8"/>
  <c r="K189" i="11" s="1"/>
  <c r="J177" i="11"/>
  <c r="E5654" i="8"/>
  <c r="K184" i="11" s="1"/>
  <c r="A5647" i="8"/>
  <c r="E5660" i="8"/>
  <c r="K190" i="11" s="1"/>
  <c r="A5653" i="8"/>
  <c r="J183" i="11"/>
  <c r="A5604" i="8"/>
  <c r="J134" i="11"/>
  <c r="E5611" i="8"/>
  <c r="K141" i="11" s="1"/>
  <c r="J136" i="11"/>
  <c r="E5613" i="8"/>
  <c r="K143" i="11" s="1"/>
  <c r="A5606" i="8"/>
  <c r="A5648" i="8"/>
  <c r="J178" i="11"/>
  <c r="E5655" i="8"/>
  <c r="K185" i="11" s="1"/>
  <c r="J188" i="11"/>
  <c r="A5658" i="8"/>
  <c r="J171" i="11"/>
  <c r="A5641" i="8"/>
  <c r="E5648" i="8"/>
  <c r="K178" i="11" s="1"/>
  <c r="J189" i="11"/>
  <c r="A5659" i="8"/>
  <c r="J137" i="11"/>
  <c r="E5614" i="8"/>
  <c r="K144" i="11" s="1"/>
  <c r="A5607" i="8"/>
  <c r="J192" i="11"/>
  <c r="E5662" i="8"/>
  <c r="K192" i="11" s="1"/>
  <c r="A5655" i="8"/>
  <c r="J185" i="11"/>
  <c r="J172" i="11"/>
  <c r="A5642" i="8"/>
  <c r="E5649" i="8"/>
  <c r="K179" i="11" s="1"/>
  <c r="J179" i="11"/>
  <c r="A5649" i="8"/>
  <c r="E5656" i="8"/>
  <c r="K186" i="11" s="1"/>
  <c r="A5660" i="8"/>
  <c r="J190" i="11"/>
  <c r="A5605" i="8"/>
  <c r="J135" i="11"/>
  <c r="E5612" i="8"/>
  <c r="K142" i="11" s="1"/>
  <c r="E5661" i="8"/>
  <c r="K191" i="11" s="1"/>
  <c r="A5654" i="8"/>
  <c r="J184" i="11"/>
  <c r="A5661" i="8"/>
  <c r="J191" i="11"/>
  <c r="E5657" i="8"/>
  <c r="K187" i="11" s="1"/>
  <c r="A5650" i="8"/>
  <c r="J180" i="11"/>
  <c r="J132" i="11"/>
  <c r="E5609" i="8"/>
  <c r="K139" i="11" s="1"/>
  <c r="A5602" i="8"/>
  <c r="E5607" i="8"/>
  <c r="K137" i="11" s="1"/>
  <c r="E5603" i="8"/>
  <c r="K133" i="11" s="1"/>
  <c r="E5606" i="8"/>
  <c r="K136" i="11" s="1"/>
  <c r="E5608" i="8"/>
  <c r="K138" i="11" s="1"/>
  <c r="A5601" i="8"/>
  <c r="E5602" i="8"/>
  <c r="K132" i="11" s="1"/>
  <c r="E5605" i="8"/>
  <c r="K135" i="11" s="1"/>
  <c r="E5604" i="8"/>
  <c r="K134" i="11" s="1"/>
  <c r="J173" i="11"/>
  <c r="E5650" i="8"/>
  <c r="K180" i="11" s="1"/>
  <c r="A5643" i="8"/>
  <c r="E5658" i="8"/>
  <c r="K188" i="11" s="1"/>
  <c r="A5651" i="8"/>
  <c r="J181" i="11"/>
  <c r="A5603" i="8"/>
  <c r="A5634" i="8"/>
  <c r="J164" i="11"/>
  <c r="J174" i="11"/>
  <c r="A5644" i="8"/>
  <c r="E5651" i="8"/>
  <c r="K181" i="11" s="1"/>
  <c r="A5657" i="8"/>
  <c r="J187" i="11"/>
  <c r="A5640" i="8"/>
  <c r="J170" i="11"/>
  <c r="E5647" i="8"/>
  <c r="K177" i="11" s="1"/>
  <c r="E5610" i="8"/>
  <c r="K140" i="11" s="1"/>
  <c r="J175" i="11"/>
  <c r="A5645" i="8"/>
  <c r="E5652" i="8"/>
  <c r="K182" i="11" s="1"/>
  <c r="J176" i="11"/>
  <c r="A5646" i="8"/>
  <c r="E5653" i="8"/>
  <c r="K183" i="11" s="1"/>
  <c r="A5656" i="8"/>
  <c r="J186" i="11"/>
  <c r="A5692" i="8" l="1"/>
  <c r="J222" i="11"/>
  <c r="A5639" i="8"/>
  <c r="E5646" i="8"/>
  <c r="K176" i="11" s="1"/>
  <c r="J169" i="11"/>
  <c r="A5637" i="8"/>
  <c r="J167" i="11"/>
  <c r="E5644" i="8"/>
  <c r="K174" i="11" s="1"/>
  <c r="J205" i="11"/>
  <c r="A5675" i="8"/>
  <c r="E5682" i="8"/>
  <c r="K212" i="11" s="1"/>
  <c r="J216" i="11"/>
  <c r="J223" i="11"/>
  <c r="E5683" i="8"/>
  <c r="K213" i="11" s="1"/>
  <c r="A5676" i="8"/>
  <c r="J206" i="11"/>
  <c r="J214" i="11"/>
  <c r="A5684" i="8"/>
  <c r="A5678" i="8"/>
  <c r="J208" i="11"/>
  <c r="E5685" i="8"/>
  <c r="K215" i="11" s="1"/>
  <c r="A5638" i="8"/>
  <c r="E5645" i="8"/>
  <c r="K175" i="11" s="1"/>
  <c r="J168" i="11"/>
  <c r="A5666" i="8"/>
  <c r="J196" i="11"/>
  <c r="E5641" i="8"/>
  <c r="K171" i="11" s="1"/>
  <c r="J209" i="11"/>
  <c r="E5686" i="8"/>
  <c r="K216" i="11" s="1"/>
  <c r="A5679" i="8"/>
  <c r="E5677" i="8"/>
  <c r="K207" i="11" s="1"/>
  <c r="A5670" i="8"/>
  <c r="J200" i="11"/>
  <c r="A5689" i="8"/>
  <c r="J219" i="11"/>
  <c r="A5633" i="8"/>
  <c r="J163" i="11"/>
  <c r="E5640" i="8"/>
  <c r="K170" i="11" s="1"/>
  <c r="E5639" i="8"/>
  <c r="K169" i="11" s="1"/>
  <c r="A5632" i="8"/>
  <c r="E5636" i="8"/>
  <c r="K166" i="11" s="1"/>
  <c r="E5635" i="8"/>
  <c r="K165" i="11" s="1"/>
  <c r="E5638" i="8"/>
  <c r="K168" i="11" s="1"/>
  <c r="E5634" i="8"/>
  <c r="K164" i="11" s="1"/>
  <c r="E5633" i="8"/>
  <c r="K163" i="11" s="1"/>
  <c r="E5637" i="8"/>
  <c r="K167" i="11" s="1"/>
  <c r="A5688" i="8"/>
  <c r="J218" i="11"/>
  <c r="J197" i="11"/>
  <c r="E5642" i="8"/>
  <c r="K172" i="11" s="1"/>
  <c r="J165" i="11"/>
  <c r="A5635" i="8"/>
  <c r="E5679" i="8"/>
  <c r="K209" i="11" s="1"/>
  <c r="A5672" i="8"/>
  <c r="J202" i="11"/>
  <c r="A5680" i="8"/>
  <c r="J210" i="11"/>
  <c r="A5636" i="8"/>
  <c r="E5643" i="8"/>
  <c r="K173" i="11" s="1"/>
  <c r="J166" i="11"/>
  <c r="J207" i="11"/>
  <c r="A5677" i="8"/>
  <c r="E5684" i="8"/>
  <c r="K214" i="11" s="1"/>
  <c r="A5682" i="8"/>
  <c r="J212" i="11"/>
  <c r="A5681" i="8"/>
  <c r="J211" i="11"/>
  <c r="J203" i="11"/>
  <c r="E5680" i="8"/>
  <c r="K210" i="11" s="1"/>
  <c r="A5673" i="8"/>
  <c r="J220" i="11"/>
  <c r="A5690" i="8"/>
  <c r="A5683" i="8"/>
  <c r="J213" i="11"/>
  <c r="A5685" i="8"/>
  <c r="J215" i="11"/>
  <c r="J204" i="11"/>
  <c r="E5681" i="8"/>
  <c r="K211" i="11" s="1"/>
  <c r="A5674" i="8"/>
  <c r="E5678" i="8"/>
  <c r="K208" i="11" s="1"/>
  <c r="J201" i="11"/>
  <c r="A5671" i="8"/>
  <c r="A5691" i="8"/>
  <c r="J221" i="11"/>
  <c r="A5693" i="8"/>
  <c r="E5673" i="8" l="1"/>
  <c r="K203" i="11" s="1"/>
  <c r="J239" i="11"/>
  <c r="E5716" i="8"/>
  <c r="K246" i="11" s="1"/>
  <c r="A5709" i="8"/>
  <c r="A5706" i="8"/>
  <c r="J236" i="11"/>
  <c r="E5713" i="8"/>
  <c r="K243" i="11" s="1"/>
  <c r="E5719" i="8"/>
  <c r="K249" i="11" s="1"/>
  <c r="J242" i="11"/>
  <c r="A5712" i="8"/>
  <c r="A5718" i="8"/>
  <c r="J248" i="11"/>
  <c r="J198" i="11"/>
  <c r="E5675" i="8"/>
  <c r="K205" i="11" s="1"/>
  <c r="A5668" i="8"/>
  <c r="J240" i="11"/>
  <c r="E5717" i="8"/>
  <c r="K247" i="11" s="1"/>
  <c r="A5710" i="8"/>
  <c r="E5721" i="8"/>
  <c r="K251" i="11" s="1"/>
  <c r="J244" i="11"/>
  <c r="A5714" i="8"/>
  <c r="A5698" i="8"/>
  <c r="E5705" i="8"/>
  <c r="K235" i="11" s="1"/>
  <c r="J228" i="11"/>
  <c r="J195" i="11"/>
  <c r="E5672" i="8"/>
  <c r="K202" i="11" s="1"/>
  <c r="A5665" i="8"/>
  <c r="E5718" i="8"/>
  <c r="K248" i="11" s="1"/>
  <c r="J241" i="11"/>
  <c r="A5711" i="8"/>
  <c r="J199" i="11"/>
  <c r="A5669" i="8"/>
  <c r="E5676" i="8"/>
  <c r="K206" i="11" s="1"/>
  <c r="J232" i="11"/>
  <c r="A5702" i="8"/>
  <c r="E5709" i="8"/>
  <c r="K239" i="11" s="1"/>
  <c r="E5720" i="8"/>
  <c r="K250" i="11" s="1"/>
  <c r="A5713" i="8"/>
  <c r="J243" i="11"/>
  <c r="A5722" i="8"/>
  <c r="J252" i="11"/>
  <c r="E5695" i="8"/>
  <c r="K225" i="11" s="1"/>
  <c r="J194" i="11"/>
  <c r="A5664" i="8"/>
  <c r="E5671" i="8"/>
  <c r="K201" i="11" s="1"/>
  <c r="A5701" i="8"/>
  <c r="E5708" i="8"/>
  <c r="K238" i="11" s="1"/>
  <c r="J231" i="11"/>
  <c r="E5674" i="8"/>
  <c r="K204" i="11" s="1"/>
  <c r="J238" i="11"/>
  <c r="A5708" i="8"/>
  <c r="E5715" i="8"/>
  <c r="K245" i="11" s="1"/>
  <c r="A5667" i="8"/>
  <c r="J193" i="11"/>
  <c r="E5670" i="8"/>
  <c r="K200" i="11" s="1"/>
  <c r="A5663" i="8"/>
  <c r="E5668" i="8"/>
  <c r="K198" i="11" s="1"/>
  <c r="E5663" i="8"/>
  <c r="K193" i="11" s="1"/>
  <c r="E5665" i="8"/>
  <c r="K195" i="11" s="1"/>
  <c r="E5664" i="8"/>
  <c r="K194" i="11" s="1"/>
  <c r="A5662" i="8"/>
  <c r="E5669" i="8"/>
  <c r="K199" i="11" s="1"/>
  <c r="E5667" i="8"/>
  <c r="K197" i="11" s="1"/>
  <c r="E5666" i="8"/>
  <c r="K196" i="11" s="1"/>
  <c r="A5703" i="8"/>
  <c r="E5710" i="8"/>
  <c r="K240" i="11" s="1"/>
  <c r="J233" i="11"/>
  <c r="E5706" i="8"/>
  <c r="K236" i="11" s="1"/>
  <c r="A5699" i="8"/>
  <c r="J229" i="11"/>
  <c r="J230" i="11"/>
  <c r="E5707" i="8"/>
  <c r="K237" i="11" s="1"/>
  <c r="A5700" i="8"/>
  <c r="J253" i="11"/>
  <c r="J237" i="11"/>
  <c r="E5714" i="8"/>
  <c r="K244" i="11" s="1"/>
  <c r="A5707" i="8"/>
  <c r="J245" i="11"/>
  <c r="E5722" i="8"/>
  <c r="K252" i="11" s="1"/>
  <c r="A5715" i="8"/>
  <c r="A5719" i="8"/>
  <c r="J249" i="11"/>
  <c r="E5711" i="8"/>
  <c r="K241" i="11" s="1"/>
  <c r="J234" i="11"/>
  <c r="A5704" i="8"/>
  <c r="A5716" i="8"/>
  <c r="E5723" i="8"/>
  <c r="K253" i="11" s="1"/>
  <c r="J246" i="11"/>
  <c r="J250" i="11"/>
  <c r="A5720" i="8"/>
  <c r="J284" i="11"/>
  <c r="J224" i="11"/>
  <c r="A5705" i="8"/>
  <c r="J235" i="11"/>
  <c r="E5712" i="8"/>
  <c r="K242" i="11" s="1"/>
  <c r="A5717" i="8"/>
  <c r="J247" i="11"/>
  <c r="J251" i="11"/>
  <c r="A5721" i="8"/>
  <c r="E5724" i="8"/>
  <c r="K254" i="11" s="1"/>
  <c r="E5700" i="8" l="1"/>
  <c r="K230" i="11" s="1"/>
  <c r="A5694" i="8"/>
  <c r="J256" i="11"/>
  <c r="A5752" i="8"/>
  <c r="J282" i="11"/>
  <c r="J259" i="11"/>
  <c r="J283" i="11"/>
  <c r="A5753" i="8"/>
  <c r="E5753" i="8"/>
  <c r="K283" i="11" s="1"/>
  <c r="J276" i="11"/>
  <c r="A5746" i="8"/>
  <c r="J226" i="11"/>
  <c r="E5703" i="8"/>
  <c r="K233" i="11" s="1"/>
  <c r="A5696" i="8"/>
  <c r="E5699" i="8"/>
  <c r="K229" i="11" s="1"/>
  <c r="E5696" i="8"/>
  <c r="K226" i="11" s="1"/>
  <c r="A5729" i="8"/>
  <c r="E5740" i="8"/>
  <c r="K270" i="11" s="1"/>
  <c r="A5733" i="8"/>
  <c r="J263" i="11"/>
  <c r="A5741" i="8"/>
  <c r="J271" i="11"/>
  <c r="E5748" i="8"/>
  <c r="K278" i="11" s="1"/>
  <c r="E5754" i="8"/>
  <c r="K284" i="11" s="1"/>
  <c r="J277" i="11"/>
  <c r="A5747" i="8"/>
  <c r="A5731" i="8"/>
  <c r="J261" i="11"/>
  <c r="E5738" i="8"/>
  <c r="K268" i="11" s="1"/>
  <c r="E5741" i="8"/>
  <c r="K271" i="11" s="1"/>
  <c r="A5734" i="8"/>
  <c r="J264" i="11"/>
  <c r="A5748" i="8"/>
  <c r="J278" i="11"/>
  <c r="A5732" i="8"/>
  <c r="J262" i="11"/>
  <c r="E5739" i="8"/>
  <c r="K269" i="11" s="1"/>
  <c r="J265" i="11"/>
  <c r="E5742" i="8"/>
  <c r="K272" i="11" s="1"/>
  <c r="A5735" i="8"/>
  <c r="J272" i="11"/>
  <c r="A5742" i="8"/>
  <c r="E5749" i="8"/>
  <c r="K279" i="11" s="1"/>
  <c r="A5737" i="8"/>
  <c r="E5744" i="8"/>
  <c r="K274" i="11" s="1"/>
  <c r="J267" i="11"/>
  <c r="E5704" i="8"/>
  <c r="K234" i="11" s="1"/>
  <c r="A5697" i="8"/>
  <c r="J227" i="11"/>
  <c r="A5750" i="8"/>
  <c r="J280" i="11"/>
  <c r="A5740" i="8"/>
  <c r="E5747" i="8"/>
  <c r="K277" i="11" s="1"/>
  <c r="J270" i="11"/>
  <c r="J266" i="11"/>
  <c r="A5736" i="8"/>
  <c r="E5743" i="8"/>
  <c r="K273" i="11" s="1"/>
  <c r="A5744" i="8"/>
  <c r="J274" i="11"/>
  <c r="E5751" i="8"/>
  <c r="K281" i="11" s="1"/>
  <c r="J269" i="11"/>
  <c r="A5739" i="8"/>
  <c r="E5746" i="8"/>
  <c r="K276" i="11" s="1"/>
  <c r="A5751" i="8"/>
  <c r="J281" i="11"/>
  <c r="E5697" i="8"/>
  <c r="K227" i="11" s="1"/>
  <c r="E5701" i="8"/>
  <c r="K231" i="11" s="1"/>
  <c r="A5743" i="8"/>
  <c r="J273" i="11"/>
  <c r="E5750" i="8"/>
  <c r="K280" i="11" s="1"/>
  <c r="A5724" i="8"/>
  <c r="J254" i="11"/>
  <c r="J268" i="11"/>
  <c r="E5745" i="8"/>
  <c r="K275" i="11" s="1"/>
  <c r="A5738" i="8"/>
  <c r="J279" i="11"/>
  <c r="A5749" i="8"/>
  <c r="J275" i="11"/>
  <c r="A5745" i="8"/>
  <c r="E5752" i="8"/>
  <c r="K282" i="11" s="1"/>
  <c r="A5723" i="8"/>
  <c r="A5695" i="8"/>
  <c r="J225" i="11"/>
  <c r="E5702" i="8"/>
  <c r="K232" i="11" s="1"/>
  <c r="E5698" i="8"/>
  <c r="K228" i="11" s="1"/>
  <c r="E5736" i="8" l="1"/>
  <c r="K266" i="11" s="1"/>
  <c r="E5728" i="8"/>
  <c r="K258" i="11" s="1"/>
  <c r="A5769" i="8"/>
  <c r="J299" i="11"/>
  <c r="E5776" i="8"/>
  <c r="K306" i="11" s="1"/>
  <c r="J293" i="11"/>
  <c r="A5763" i="8"/>
  <c r="E5770" i="8"/>
  <c r="K300" i="11" s="1"/>
  <c r="E5731" i="8"/>
  <c r="K261" i="11" s="1"/>
  <c r="J258" i="11"/>
  <c r="A5728" i="8"/>
  <c r="E5735" i="8"/>
  <c r="K265" i="11" s="1"/>
  <c r="A5774" i="8"/>
  <c r="E5781" i="8"/>
  <c r="K311" i="11" s="1"/>
  <c r="J304" i="11"/>
  <c r="J255" i="11"/>
  <c r="E5732" i="8"/>
  <c r="K262" i="11" s="1"/>
  <c r="A5725" i="8"/>
  <c r="E5727" i="8"/>
  <c r="K257" i="11" s="1"/>
  <c r="E5729" i="8"/>
  <c r="K259" i="11" s="1"/>
  <c r="E5726" i="8"/>
  <c r="K256" i="11" s="1"/>
  <c r="J375" i="11"/>
  <c r="J315" i="11"/>
  <c r="A5727" i="8"/>
  <c r="J257" i="11"/>
  <c r="E5734" i="8"/>
  <c r="K264" i="11" s="1"/>
  <c r="A5767" i="8"/>
  <c r="J297" i="11"/>
  <c r="E5774" i="8"/>
  <c r="K304" i="11" s="1"/>
  <c r="A5770" i="8"/>
  <c r="J300" i="11"/>
  <c r="E5777" i="8"/>
  <c r="K307" i="11" s="1"/>
  <c r="E5730" i="8"/>
  <c r="K260" i="11" s="1"/>
  <c r="J307" i="11"/>
  <c r="A5777" i="8"/>
  <c r="E5784" i="8"/>
  <c r="K314" i="11" s="1"/>
  <c r="J260" i="11"/>
  <c r="E5737" i="8"/>
  <c r="K267" i="11" s="1"/>
  <c r="A5730" i="8"/>
  <c r="E5733" i="8"/>
  <c r="K263" i="11" s="1"/>
  <c r="J311" i="11"/>
  <c r="A5781" i="8"/>
  <c r="A5775" i="8"/>
  <c r="E5782" i="8"/>
  <c r="K312" i="11" s="1"/>
  <c r="J305" i="11"/>
  <c r="A5776" i="8"/>
  <c r="E5783" i="8"/>
  <c r="K313" i="11" s="1"/>
  <c r="J306" i="11"/>
  <c r="J295" i="11"/>
  <c r="E5772" i="8"/>
  <c r="K302" i="11" s="1"/>
  <c r="A5765" i="8"/>
  <c r="A5762" i="8"/>
  <c r="E5769" i="8"/>
  <c r="K299" i="11" s="1"/>
  <c r="J292" i="11"/>
  <c r="J313" i="11"/>
  <c r="A5783" i="8"/>
  <c r="A5726" i="8"/>
  <c r="E5780" i="8"/>
  <c r="K310" i="11" s="1"/>
  <c r="J303" i="11"/>
  <c r="A5773" i="8"/>
  <c r="J294" i="11"/>
  <c r="E5771" i="8"/>
  <c r="K301" i="11" s="1"/>
  <c r="A5764" i="8"/>
  <c r="A5771" i="8"/>
  <c r="E5778" i="8"/>
  <c r="K308" i="11" s="1"/>
  <c r="J301" i="11"/>
  <c r="A5772" i="8"/>
  <c r="J302" i="11"/>
  <c r="E5779" i="8"/>
  <c r="K309" i="11" s="1"/>
  <c r="J308" i="11"/>
  <c r="A5778" i="8"/>
  <c r="E5785" i="8"/>
  <c r="K315" i="11" s="1"/>
  <c r="A5782" i="8"/>
  <c r="J312" i="11"/>
  <c r="E5775" i="8"/>
  <c r="K305" i="11" s="1"/>
  <c r="A5768" i="8"/>
  <c r="J298" i="11"/>
  <c r="A5779" i="8"/>
  <c r="J309" i="11"/>
  <c r="A5766" i="8"/>
  <c r="E5773" i="8"/>
  <c r="K303" i="11" s="1"/>
  <c r="J296" i="11"/>
  <c r="J289" i="11"/>
  <c r="J310" i="11"/>
  <c r="A5780" i="8"/>
  <c r="J314" i="11"/>
  <c r="A5784" i="8"/>
  <c r="E5725" i="8"/>
  <c r="K255" i="11" s="1"/>
  <c r="E5766" i="8" l="1"/>
  <c r="K296" i="11" s="1"/>
  <c r="A5840" i="8"/>
  <c r="J370" i="11"/>
  <c r="A5839" i="8"/>
  <c r="J369" i="11"/>
  <c r="E5805" i="8"/>
  <c r="K335" i="11" s="1"/>
  <c r="J328" i="11"/>
  <c r="A5798" i="8"/>
  <c r="J332" i="11"/>
  <c r="A5802" i="8"/>
  <c r="E5809" i="8"/>
  <c r="K339" i="11" s="1"/>
  <c r="J365" i="11"/>
  <c r="A5835" i="8"/>
  <c r="E5842" i="8"/>
  <c r="K372" i="11" s="1"/>
  <c r="J371" i="11"/>
  <c r="A5841" i="8"/>
  <c r="A5756" i="8"/>
  <c r="J286" i="11"/>
  <c r="E5763" i="8"/>
  <c r="K293" i="11" s="1"/>
  <c r="J319" i="11"/>
  <c r="A5789" i="8"/>
  <c r="E5811" i="8"/>
  <c r="K341" i="11" s="1"/>
  <c r="A5804" i="8"/>
  <c r="J334" i="11"/>
  <c r="E5768" i="8"/>
  <c r="K298" i="11" s="1"/>
  <c r="J291" i="11"/>
  <c r="A5761" i="8"/>
  <c r="J320" i="11"/>
  <c r="A5809" i="8"/>
  <c r="J339" i="11"/>
  <c r="E5838" i="8"/>
  <c r="K368" i="11" s="1"/>
  <c r="J361" i="11"/>
  <c r="A5831" i="8"/>
  <c r="E5839" i="8"/>
  <c r="K369" i="11" s="1"/>
  <c r="A5832" i="8"/>
  <c r="J362" i="11"/>
  <c r="E5764" i="8"/>
  <c r="K294" i="11" s="1"/>
  <c r="J287" i="11"/>
  <c r="A5757" i="8"/>
  <c r="A5795" i="8"/>
  <c r="J325" i="11"/>
  <c r="E5802" i="8"/>
  <c r="K332" i="11" s="1"/>
  <c r="J343" i="11"/>
  <c r="A5813" i="8"/>
  <c r="J290" i="11"/>
  <c r="E5767" i="8"/>
  <c r="K297" i="11" s="1"/>
  <c r="A5760" i="8"/>
  <c r="E5845" i="8"/>
  <c r="K375" i="11" s="1"/>
  <c r="J368" i="11"/>
  <c r="A5838" i="8"/>
  <c r="J335" i="11"/>
  <c r="E5812" i="8"/>
  <c r="K342" i="11" s="1"/>
  <c r="A5805" i="8"/>
  <c r="J330" i="11"/>
  <c r="A5800" i="8"/>
  <c r="E5807" i="8"/>
  <c r="K337" i="11" s="1"/>
  <c r="E5797" i="8"/>
  <c r="K327" i="11" s="1"/>
  <c r="A5797" i="8"/>
  <c r="J327" i="11"/>
  <c r="E5804" i="8"/>
  <c r="K334" i="11" s="1"/>
  <c r="J344" i="11"/>
  <c r="A5759" i="8"/>
  <c r="A5755" i="8"/>
  <c r="J285" i="11"/>
  <c r="E5762" i="8"/>
  <c r="K292" i="11" s="1"/>
  <c r="A5754" i="8"/>
  <c r="E5761" i="8"/>
  <c r="K291" i="11" s="1"/>
  <c r="E5758" i="8"/>
  <c r="K288" i="11" s="1"/>
  <c r="E5760" i="8"/>
  <c r="K290" i="11" s="1"/>
  <c r="E5756" i="8"/>
  <c r="K286" i="11" s="1"/>
  <c r="E5759" i="8"/>
  <c r="K289" i="11" s="1"/>
  <c r="E5757" i="8"/>
  <c r="K287" i="11" s="1"/>
  <c r="E5755" i="8"/>
  <c r="K285" i="11" s="1"/>
  <c r="J340" i="11"/>
  <c r="A5810" i="8"/>
  <c r="J364" i="11"/>
  <c r="E5841" i="8"/>
  <c r="K371" i="11" s="1"/>
  <c r="A5834" i="8"/>
  <c r="A5808" i="8"/>
  <c r="J338" i="11"/>
  <c r="J331" i="11"/>
  <c r="A5801" i="8"/>
  <c r="E5808" i="8"/>
  <c r="K338" i="11" s="1"/>
  <c r="A5811" i="8"/>
  <c r="J341" i="11"/>
  <c r="J374" i="11"/>
  <c r="A5844" i="8"/>
  <c r="A5833" i="8"/>
  <c r="J363" i="11"/>
  <c r="E5840" i="8"/>
  <c r="K370" i="11" s="1"/>
  <c r="E5801" i="8"/>
  <c r="K331" i="11" s="1"/>
  <c r="J324" i="11"/>
  <c r="A5794" i="8"/>
  <c r="J326" i="11"/>
  <c r="E5803" i="8"/>
  <c r="K333" i="11" s="1"/>
  <c r="A5796" i="8"/>
  <c r="J322" i="11"/>
  <c r="A5792" i="8"/>
  <c r="E5799" i="8"/>
  <c r="K329" i="11" s="1"/>
  <c r="J367" i="11"/>
  <c r="E5844" i="8"/>
  <c r="K374" i="11" s="1"/>
  <c r="A5837" i="8"/>
  <c r="A5758" i="8"/>
  <c r="J288" i="11"/>
  <c r="E5765" i="8"/>
  <c r="K295" i="11" s="1"/>
  <c r="A5793" i="8"/>
  <c r="J323" i="11"/>
  <c r="E5800" i="8"/>
  <c r="K330" i="11" s="1"/>
  <c r="J329" i="11"/>
  <c r="A5799" i="8"/>
  <c r="E5806" i="8"/>
  <c r="K336" i="11" s="1"/>
  <c r="A5806" i="8"/>
  <c r="E5813" i="8"/>
  <c r="K343" i="11" s="1"/>
  <c r="J336" i="11"/>
  <c r="J342" i="11"/>
  <c r="A5812" i="8"/>
  <c r="A5843" i="8"/>
  <c r="J373" i="11"/>
  <c r="J333" i="11"/>
  <c r="A5803" i="8"/>
  <c r="E5810" i="8"/>
  <c r="K340" i="11" s="1"/>
  <c r="J337" i="11"/>
  <c r="E5814" i="8"/>
  <c r="K344" i="11" s="1"/>
  <c r="A5807" i="8"/>
  <c r="J366" i="11"/>
  <c r="E5843" i="8"/>
  <c r="K373" i="11" s="1"/>
  <c r="A5836" i="8"/>
  <c r="J372" i="11"/>
  <c r="A5842" i="8"/>
  <c r="J354" i="11" l="1"/>
  <c r="E5831" i="8"/>
  <c r="K361" i="11" s="1"/>
  <c r="A5824" i="8"/>
  <c r="J356" i="11"/>
  <c r="E5833" i="8"/>
  <c r="K363" i="11" s="1"/>
  <c r="A5826" i="8"/>
  <c r="J360" i="11"/>
  <c r="E5837" i="8"/>
  <c r="K367" i="11" s="1"/>
  <c r="A5830" i="8"/>
  <c r="J352" i="11"/>
  <c r="A5822" i="8"/>
  <c r="E5829" i="8"/>
  <c r="K359" i="11" s="1"/>
  <c r="A5823" i="8"/>
  <c r="J353" i="11"/>
  <c r="E5830" i="8"/>
  <c r="K360" i="11" s="1"/>
  <c r="E5832" i="8"/>
  <c r="K362" i="11" s="1"/>
  <c r="J355" i="11"/>
  <c r="A5825" i="8"/>
  <c r="J347" i="11"/>
  <c r="A5817" i="8"/>
  <c r="A5818" i="8"/>
  <c r="J357" i="11"/>
  <c r="A5827" i="8"/>
  <c r="E5834" i="8"/>
  <c r="K364" i="11" s="1"/>
  <c r="A5791" i="8"/>
  <c r="E5798" i="8"/>
  <c r="K328" i="11" s="1"/>
  <c r="J321" i="11"/>
  <c r="E5795" i="8"/>
  <c r="K325" i="11" s="1"/>
  <c r="A5788" i="8"/>
  <c r="J318" i="11"/>
  <c r="A5790" i="8"/>
  <c r="J348" i="11"/>
  <c r="E5835" i="8"/>
  <c r="K365" i="11" s="1"/>
  <c r="J358" i="11"/>
  <c r="A5828" i="8"/>
  <c r="A5785" i="8"/>
  <c r="A5786" i="8"/>
  <c r="E5793" i="8"/>
  <c r="K323" i="11" s="1"/>
  <c r="J316" i="11"/>
  <c r="E5786" i="8"/>
  <c r="K316" i="11" s="1"/>
  <c r="E5791" i="8"/>
  <c r="K321" i="11" s="1"/>
  <c r="E5792" i="8"/>
  <c r="K322" i="11" s="1"/>
  <c r="E5789" i="8"/>
  <c r="K319" i="11" s="1"/>
  <c r="E5788" i="8"/>
  <c r="K318" i="11" s="1"/>
  <c r="E5787" i="8"/>
  <c r="K317" i="11" s="1"/>
  <c r="E5790" i="8"/>
  <c r="K320" i="11" s="1"/>
  <c r="E5794" i="8"/>
  <c r="K324" i="11" s="1"/>
  <c r="J317" i="11"/>
  <c r="A5787" i="8"/>
  <c r="C15" i="11"/>
  <c r="E15" i="11"/>
  <c r="F15" i="11"/>
  <c r="C13" i="11"/>
  <c r="E13" i="11"/>
  <c r="F13" i="11"/>
  <c r="A5849" i="8"/>
  <c r="F12" i="11"/>
  <c r="A5848" i="8"/>
  <c r="C12" i="11"/>
  <c r="E12" i="11"/>
  <c r="F14" i="11"/>
  <c r="A5850" i="8"/>
  <c r="C14" i="11"/>
  <c r="E14" i="11"/>
  <c r="A5829" i="8"/>
  <c r="E5836" i="8"/>
  <c r="K366" i="11" s="1"/>
  <c r="J359" i="11"/>
  <c r="F11" i="11"/>
  <c r="A5847" i="8"/>
  <c r="E11" i="11"/>
  <c r="C11" i="11"/>
  <c r="E5796" i="8"/>
  <c r="K326" i="11" s="1"/>
  <c r="E5825" i="8" l="1"/>
  <c r="K355" i="11" s="1"/>
  <c r="F25" i="11"/>
  <c r="E5868" i="8"/>
  <c r="D32" i="11" s="1"/>
  <c r="C25" i="11"/>
  <c r="A5861" i="8"/>
  <c r="E25" i="11"/>
  <c r="C19" i="11"/>
  <c r="F19" i="11"/>
  <c r="E19" i="11"/>
  <c r="A5855" i="8"/>
  <c r="C34" i="11"/>
  <c r="E34" i="11"/>
  <c r="F34" i="11"/>
  <c r="A5870" i="8"/>
  <c r="C47" i="11"/>
  <c r="F47" i="11"/>
  <c r="E47" i="11"/>
  <c r="A5821" i="8"/>
  <c r="J351" i="11"/>
  <c r="E5828" i="8"/>
  <c r="K358" i="11" s="1"/>
  <c r="C32" i="11"/>
  <c r="F32" i="11"/>
  <c r="E32" i="11"/>
  <c r="A5868" i="8"/>
  <c r="E5875" i="8"/>
  <c r="D39" i="11" s="1"/>
  <c r="E5869" i="8"/>
  <c r="D33" i="11" s="1"/>
  <c r="A5862" i="8"/>
  <c r="E26" i="11"/>
  <c r="F26" i="11"/>
  <c r="C26" i="11"/>
  <c r="F35" i="11"/>
  <c r="A5871" i="8"/>
  <c r="C35" i="11"/>
  <c r="E35" i="11"/>
  <c r="E20" i="11"/>
  <c r="C20" i="11"/>
  <c r="F20" i="11"/>
  <c r="E36" i="11"/>
  <c r="A5872" i="8"/>
  <c r="C36" i="11"/>
  <c r="F36" i="11"/>
  <c r="J350" i="11"/>
  <c r="E5827" i="8"/>
  <c r="K357" i="11" s="1"/>
  <c r="A5820" i="8"/>
  <c r="A5815" i="8"/>
  <c r="E5822" i="8"/>
  <c r="K352" i="11" s="1"/>
  <c r="J345" i="11"/>
  <c r="E5815" i="8"/>
  <c r="K345" i="11" s="1"/>
  <c r="E5816" i="8"/>
  <c r="K346" i="11" s="1"/>
  <c r="A5814" i="8"/>
  <c r="E5821" i="8"/>
  <c r="K351" i="11" s="1"/>
  <c r="E5819" i="8"/>
  <c r="K349" i="11" s="1"/>
  <c r="E5817" i="8"/>
  <c r="K347" i="11" s="1"/>
  <c r="E5820" i="8"/>
  <c r="K350" i="11" s="1"/>
  <c r="E5818" i="8"/>
  <c r="K348" i="11" s="1"/>
  <c r="E5870" i="8"/>
  <c r="D34" i="11" s="1"/>
  <c r="F27" i="11"/>
  <c r="C27" i="11"/>
  <c r="E27" i="11"/>
  <c r="A5863" i="8"/>
  <c r="A5856" i="8"/>
  <c r="F37" i="11"/>
  <c r="C37" i="11"/>
  <c r="A5873" i="8"/>
  <c r="E37" i="11"/>
  <c r="E5823" i="8"/>
  <c r="K353" i="11" s="1"/>
  <c r="J346" i="11"/>
  <c r="A5816" i="8"/>
  <c r="A5869" i="8"/>
  <c r="C33" i="11"/>
  <c r="F33" i="11"/>
  <c r="E33" i="11"/>
  <c r="E5871" i="8"/>
  <c r="D35" i="11" s="1"/>
  <c r="A5864" i="8"/>
  <c r="E28" i="11"/>
  <c r="C28" i="11"/>
  <c r="F28" i="11"/>
  <c r="C38" i="11"/>
  <c r="F38" i="11"/>
  <c r="A5874" i="8"/>
  <c r="E38" i="11"/>
  <c r="J349" i="11"/>
  <c r="E5826" i="8"/>
  <c r="K356" i="11" s="1"/>
  <c r="A5819" i="8"/>
  <c r="E5824" i="8"/>
  <c r="K354" i="11" s="1"/>
  <c r="A5866" i="8"/>
  <c r="F30" i="11"/>
  <c r="C30" i="11"/>
  <c r="E30" i="11"/>
  <c r="E5873" i="8"/>
  <c r="D37" i="11" s="1"/>
  <c r="C23" i="11"/>
  <c r="E5866" i="8"/>
  <c r="D30" i="11" s="1"/>
  <c r="F23" i="11"/>
  <c r="E23" i="11"/>
  <c r="A5859" i="8"/>
  <c r="E39" i="11"/>
  <c r="F39" i="11"/>
  <c r="C39" i="11"/>
  <c r="E17" i="11"/>
  <c r="C17" i="11"/>
  <c r="A5853" i="8"/>
  <c r="F17" i="11"/>
  <c r="E29" i="11"/>
  <c r="F29" i="11"/>
  <c r="E5872" i="8"/>
  <c r="D36" i="11" s="1"/>
  <c r="C29" i="11"/>
  <c r="A5865" i="8"/>
  <c r="E24" i="11"/>
  <c r="A5860" i="8"/>
  <c r="F24" i="11"/>
  <c r="E5867" i="8"/>
  <c r="D31" i="11" s="1"/>
  <c r="C24" i="11"/>
  <c r="E18" i="11"/>
  <c r="C18" i="11"/>
  <c r="F18" i="11"/>
  <c r="A5854" i="8"/>
  <c r="F31" i="11"/>
  <c r="A5867" i="8"/>
  <c r="C31" i="11"/>
  <c r="E31" i="11"/>
  <c r="E5874" i="8"/>
  <c r="D38" i="11" s="1"/>
  <c r="A5883" i="8"/>
  <c r="A5858" i="8" l="1"/>
  <c r="F22" i="11"/>
  <c r="E5865" i="8"/>
  <c r="D29" i="11" s="1"/>
  <c r="E22" i="11"/>
  <c r="C22" i="11"/>
  <c r="E63" i="11"/>
  <c r="C63" i="11"/>
  <c r="F63" i="11"/>
  <c r="A5899" i="8"/>
  <c r="E5906" i="8"/>
  <c r="D70" i="11" s="1"/>
  <c r="E5876" i="8"/>
  <c r="D40" i="11" s="1"/>
  <c r="C50" i="11"/>
  <c r="E50" i="11"/>
  <c r="F50" i="11"/>
  <c r="A5886" i="8"/>
  <c r="E5893" i="8"/>
  <c r="D57" i="11" s="1"/>
  <c r="E59" i="11"/>
  <c r="C59" i="11"/>
  <c r="F59" i="11"/>
  <c r="E5902" i="8"/>
  <c r="D66" i="11" s="1"/>
  <c r="A5895" i="8"/>
  <c r="E40" i="11"/>
  <c r="C40" i="11"/>
  <c r="F40" i="11"/>
  <c r="A5876" i="8"/>
  <c r="E5860" i="8"/>
  <c r="D24" i="11" s="1"/>
  <c r="E10" i="11"/>
  <c r="C10" i="11"/>
  <c r="A5846" i="8"/>
  <c r="F10" i="11"/>
  <c r="E5853" i="8"/>
  <c r="D17" i="11" s="1"/>
  <c r="A5845" i="8"/>
  <c r="E5852" i="8"/>
  <c r="D16" i="11" s="1"/>
  <c r="E5847" i="8"/>
  <c r="D11" i="11" s="1"/>
  <c r="E5846" i="8"/>
  <c r="D10" i="11" s="1"/>
  <c r="E5848" i="8"/>
  <c r="D12" i="11" s="1"/>
  <c r="E5850" i="8"/>
  <c r="D14" i="11" s="1"/>
  <c r="E5849" i="8"/>
  <c r="D13" i="11" s="1"/>
  <c r="E5851" i="8"/>
  <c r="D15" i="11" s="1"/>
  <c r="E69" i="11"/>
  <c r="A5905" i="8"/>
  <c r="C69" i="11"/>
  <c r="F69" i="11"/>
  <c r="A5875" i="8"/>
  <c r="C52" i="11"/>
  <c r="F52" i="11"/>
  <c r="E52" i="11"/>
  <c r="A5888" i="8"/>
  <c r="E5895" i="8"/>
  <c r="D59" i="11" s="1"/>
  <c r="C53" i="11"/>
  <c r="E5896" i="8"/>
  <c r="D60" i="11" s="1"/>
  <c r="A5889" i="8"/>
  <c r="F53" i="11"/>
  <c r="E53" i="11"/>
  <c r="F57" i="11"/>
  <c r="A5893" i="8"/>
  <c r="C57" i="11"/>
  <c r="E57" i="11"/>
  <c r="E41" i="11"/>
  <c r="F41" i="11"/>
  <c r="C41" i="11"/>
  <c r="E65" i="11"/>
  <c r="C65" i="11"/>
  <c r="F65" i="11"/>
  <c r="A5901" i="8"/>
  <c r="E5900" i="8"/>
  <c r="D64" i="11" s="1"/>
  <c r="E60" i="11"/>
  <c r="F60" i="11"/>
  <c r="E5903" i="8"/>
  <c r="D67" i="11" s="1"/>
  <c r="C60" i="11"/>
  <c r="A5896" i="8"/>
  <c r="F64" i="11"/>
  <c r="C64" i="11"/>
  <c r="A5900" i="8"/>
  <c r="E64" i="11"/>
  <c r="A5857" i="8"/>
  <c r="E5864" i="8"/>
  <c r="D28" i="11" s="1"/>
  <c r="F21" i="11"/>
  <c r="C21" i="11"/>
  <c r="E21" i="11"/>
  <c r="E5862" i="8"/>
  <c r="D26" i="11" s="1"/>
  <c r="E54" i="11"/>
  <c r="F54" i="11"/>
  <c r="A5890" i="8"/>
  <c r="C54" i="11"/>
  <c r="E5897" i="8"/>
  <c r="D61" i="11" s="1"/>
  <c r="C70" i="11"/>
  <c r="E70" i="11"/>
  <c r="F70" i="11"/>
  <c r="E5890" i="8"/>
  <c r="D54" i="11" s="1"/>
  <c r="E66" i="11"/>
  <c r="F66" i="11"/>
  <c r="A5902" i="8"/>
  <c r="C66" i="11"/>
  <c r="F51" i="11"/>
  <c r="A5887" i="8"/>
  <c r="C51" i="11"/>
  <c r="E51" i="11"/>
  <c r="E5894" i="8"/>
  <c r="D58" i="11" s="1"/>
  <c r="E43" i="11"/>
  <c r="F43" i="11"/>
  <c r="C43" i="11"/>
  <c r="E61" i="11"/>
  <c r="E5904" i="8"/>
  <c r="D68" i="11" s="1"/>
  <c r="C61" i="11"/>
  <c r="F61" i="11"/>
  <c r="A5897" i="8"/>
  <c r="C58" i="11"/>
  <c r="A5894" i="8"/>
  <c r="F58" i="11"/>
  <c r="E58" i="11"/>
  <c r="E5901" i="8"/>
  <c r="D65" i="11" s="1"/>
  <c r="E5861" i="8"/>
  <c r="D25" i="11" s="1"/>
  <c r="E5863" i="8"/>
  <c r="D27" i="11" s="1"/>
  <c r="A5903" i="8"/>
  <c r="C67" i="11"/>
  <c r="E67" i="11"/>
  <c r="F67" i="11"/>
  <c r="C62" i="11"/>
  <c r="F62" i="11"/>
  <c r="A5898" i="8"/>
  <c r="E62" i="11"/>
  <c r="E5905" i="8"/>
  <c r="D69" i="11" s="1"/>
  <c r="A5852" i="8"/>
  <c r="E5859" i="8"/>
  <c r="D23" i="11" s="1"/>
  <c r="F16" i="11"/>
  <c r="E16" i="11"/>
  <c r="C16" i="11"/>
  <c r="A5851" i="8"/>
  <c r="E5858" i="8"/>
  <c r="D22" i="11" s="1"/>
  <c r="E5855" i="8"/>
  <c r="D19" i="11" s="1"/>
  <c r="E5854" i="8"/>
  <c r="D18" i="11" s="1"/>
  <c r="E5857" i="8"/>
  <c r="D21" i="11" s="1"/>
  <c r="E5856" i="8"/>
  <c r="D20" i="11" s="1"/>
  <c r="E5877" i="8"/>
  <c r="D41" i="11" s="1"/>
  <c r="F55" i="11"/>
  <c r="E55" i="11"/>
  <c r="C55" i="11"/>
  <c r="E5898" i="8"/>
  <c r="D62" i="11" s="1"/>
  <c r="F48" i="11"/>
  <c r="A5884" i="8"/>
  <c r="C48" i="11"/>
  <c r="E48" i="11"/>
  <c r="E5891" i="8"/>
  <c r="D55" i="11" s="1"/>
  <c r="A5891" i="8"/>
  <c r="C56" i="11"/>
  <c r="A5892" i="8"/>
  <c r="E56" i="11"/>
  <c r="F56" i="11"/>
  <c r="E5899" i="8"/>
  <c r="D63" i="11" s="1"/>
  <c r="A5885" i="8"/>
  <c r="C49" i="11"/>
  <c r="E49" i="11"/>
  <c r="F49" i="11"/>
  <c r="E5892" i="8"/>
  <c r="D56" i="11" s="1"/>
  <c r="A5904" i="8"/>
  <c r="F68" i="11"/>
  <c r="C68" i="11"/>
  <c r="E68" i="11"/>
  <c r="E5886" i="8" l="1"/>
  <c r="D50" i="11" s="1"/>
  <c r="E5881" i="8"/>
  <c r="D45" i="11" s="1"/>
  <c r="F78" i="11"/>
  <c r="E78" i="11"/>
  <c r="C78" i="11"/>
  <c r="A5878" i="8"/>
  <c r="E5885" i="8"/>
  <c r="D49" i="11" s="1"/>
  <c r="E42" i="11"/>
  <c r="F42" i="11"/>
  <c r="C42" i="11"/>
  <c r="E5880" i="8"/>
  <c r="D44" i="11" s="1"/>
  <c r="C90" i="11"/>
  <c r="A5926" i="8"/>
  <c r="C91" i="11"/>
  <c r="A5877" i="8"/>
  <c r="E5934" i="8"/>
  <c r="A5882" i="8"/>
  <c r="C46" i="11"/>
  <c r="E46" i="11"/>
  <c r="F46" i="11"/>
  <c r="E5889" i="8"/>
  <c r="D53" i="11" s="1"/>
  <c r="E5888" i="8"/>
  <c r="D52" i="11" s="1"/>
  <c r="E45" i="11"/>
  <c r="A5881" i="8"/>
  <c r="F45" i="11"/>
  <c r="C45" i="11"/>
  <c r="E5884" i="8"/>
  <c r="D48" i="11" s="1"/>
  <c r="E5882" i="8"/>
  <c r="D46" i="11" s="1"/>
  <c r="C44" i="11"/>
  <c r="F44" i="11"/>
  <c r="A5880" i="8"/>
  <c r="E5887" i="8"/>
  <c r="D51" i="11" s="1"/>
  <c r="E44" i="11"/>
  <c r="E5883" i="8"/>
  <c r="D47" i="11" s="1"/>
  <c r="F80" i="11"/>
  <c r="C80" i="11"/>
  <c r="E80" i="11"/>
  <c r="E5878" i="8"/>
  <c r="D42" i="11" s="1"/>
  <c r="A5916" i="8"/>
  <c r="A5879" i="8"/>
  <c r="E5879" i="8"/>
  <c r="D43" i="11" s="1"/>
  <c r="E5923" i="8" l="1"/>
  <c r="D87" i="11" s="1"/>
  <c r="A5928" i="8"/>
  <c r="C92" i="11"/>
  <c r="E5935" i="8"/>
  <c r="A5927" i="8"/>
  <c r="A5915" i="8"/>
  <c r="C79" i="11"/>
  <c r="F79" i="11"/>
  <c r="E79" i="11"/>
  <c r="E5922" i="8"/>
  <c r="D86" i="11" s="1"/>
  <c r="C87" i="11"/>
  <c r="A5923" i="8"/>
  <c r="E5930" i="8"/>
  <c r="A5917" i="8"/>
  <c r="C81" i="11"/>
  <c r="E5924" i="8"/>
  <c r="D88" i="11" s="1"/>
  <c r="A5921" i="8"/>
  <c r="C85" i="11"/>
  <c r="E5928" i="8"/>
  <c r="D92" i="11" s="1"/>
  <c r="C84" i="11"/>
  <c r="A5920" i="8"/>
  <c r="E5927" i="8"/>
  <c r="D91" i="11" s="1"/>
  <c r="C82" i="11"/>
  <c r="E5925" i="8"/>
  <c r="D89" i="11" s="1"/>
  <c r="A5914" i="8"/>
  <c r="E75" i="11"/>
  <c r="C75" i="11"/>
  <c r="F75" i="11"/>
  <c r="E5918" i="8"/>
  <c r="D82" i="11" s="1"/>
  <c r="A5911" i="8"/>
  <c r="E71" i="11"/>
  <c r="A5907" i="8"/>
  <c r="C71" i="11"/>
  <c r="F71" i="11"/>
  <c r="E5914" i="8"/>
  <c r="D78" i="11" s="1"/>
  <c r="E5908" i="8"/>
  <c r="D72" i="11" s="1"/>
  <c r="E5910" i="8"/>
  <c r="D74" i="11" s="1"/>
  <c r="E5912" i="8"/>
  <c r="D76" i="11" s="1"/>
  <c r="E5907" i="8"/>
  <c r="D71" i="11" s="1"/>
  <c r="E5909" i="8"/>
  <c r="D73" i="11" s="1"/>
  <c r="A5906" i="8"/>
  <c r="E5911" i="8"/>
  <c r="D75" i="11" s="1"/>
  <c r="E5913" i="8"/>
  <c r="D77" i="11" s="1"/>
  <c r="C73" i="11"/>
  <c r="E73" i="11"/>
  <c r="F73" i="11"/>
  <c r="A5909" i="8"/>
  <c r="E5916" i="8"/>
  <c r="D80" i="11" s="1"/>
  <c r="E72" i="11"/>
  <c r="A5908" i="8"/>
  <c r="F72" i="11"/>
  <c r="C72" i="11"/>
  <c r="E5915" i="8"/>
  <c r="D79" i="11" s="1"/>
  <c r="C89" i="11"/>
  <c r="A5925" i="8"/>
  <c r="E5932" i="8"/>
  <c r="F74" i="11"/>
  <c r="C74" i="11"/>
  <c r="A5910" i="8"/>
  <c r="E74" i="11"/>
  <c r="E5917" i="8"/>
  <c r="D81" i="11" s="1"/>
  <c r="A5918" i="8"/>
  <c r="C83" i="11"/>
  <c r="A5919" i="8"/>
  <c r="E5926" i="8"/>
  <c r="D90" i="11" s="1"/>
  <c r="E5921" i="8"/>
  <c r="D85" i="11" s="1"/>
  <c r="C86" i="11"/>
  <c r="A5922" i="8"/>
  <c r="E5929" i="8"/>
  <c r="E76" i="11"/>
  <c r="C76" i="11"/>
  <c r="E5919" i="8"/>
  <c r="D83" i="11" s="1"/>
  <c r="A5912" i="8"/>
  <c r="F76" i="11"/>
  <c r="C88" i="11"/>
  <c r="A5924" i="8"/>
  <c r="E5931" i="8"/>
  <c r="E5933" i="8"/>
  <c r="F77" i="11"/>
  <c r="E77" i="11"/>
  <c r="E5920" i="8"/>
  <c r="D84" i="11" s="1"/>
  <c r="A5913" i="8"/>
  <c r="C77" i="11"/>
  <c r="I18" i="10" l="1"/>
  <c r="J18" i="10" l="1"/>
  <c r="I17" i="10"/>
  <c r="G18" i="10"/>
  <c r="E18" i="10"/>
  <c r="K18" i="10"/>
  <c r="J17" i="10" l="1"/>
  <c r="K17" i="10"/>
  <c r="K19" i="10" s="1"/>
  <c r="E17" i="10"/>
  <c r="I16" i="10"/>
  <c r="G17" i="10"/>
  <c r="F18" i="10" s="1"/>
  <c r="N18" i="10"/>
  <c r="I11" i="10" s="1"/>
  <c r="L18" i="10"/>
  <c r="I10" i="10" s="1"/>
  <c r="G16" i="10" l="1"/>
  <c r="F17" i="10" s="1"/>
  <c r="K16" i="10"/>
  <c r="J16" i="10"/>
  <c r="G13" i="10"/>
  <c r="E16" i="10"/>
  <c r="J19" i="10"/>
  <c r="L17" i="10"/>
  <c r="N17" i="10"/>
  <c r="M2" i="10" l="1"/>
  <c r="I8" i="10"/>
  <c r="L16" i="10"/>
  <c r="N16" i="10"/>
  <c r="J217" i="11" l="1"/>
  <c r="E5694" i="8"/>
  <c r="K224" i="11" s="1"/>
  <c r="A5687" i="8"/>
  <c r="E5689" i="8"/>
  <c r="K219" i="11" s="1"/>
  <c r="E5691" i="8"/>
  <c r="K221" i="11" s="1"/>
  <c r="E5690" i="8"/>
  <c r="K220" i="11" s="1"/>
  <c r="E5687" i="8"/>
  <c r="K217" i="11" s="1"/>
  <c r="E5693" i="8"/>
  <c r="K223" i="11" s="1"/>
  <c r="A5686" i="8"/>
  <c r="E5688" i="8"/>
  <c r="K218" i="11" s="1"/>
  <c r="E5692" i="8"/>
  <c r="K222" i="11" s="1"/>
  <c r="AE2" i="19" l="1"/>
  <c r="AF2" i="19" s="1"/>
  <c r="AG2" i="19" s="1"/>
  <c r="AE1" i="19"/>
  <c r="D367" i="19" l="1"/>
  <c r="E367" i="19" s="1"/>
  <c r="V367" i="19" s="1"/>
  <c r="D381" i="19"/>
  <c r="E381" i="19" s="1"/>
  <c r="V381" i="19" s="1"/>
  <c r="D356" i="19"/>
  <c r="E356" i="19" s="1"/>
  <c r="V356" i="19" s="1"/>
  <c r="D312" i="19"/>
  <c r="E312" i="19" s="1"/>
  <c r="V312" i="19" s="1"/>
  <c r="D321" i="19"/>
  <c r="E321" i="19" s="1"/>
  <c r="V321" i="19" s="1"/>
  <c r="D331" i="19"/>
  <c r="E331" i="19" s="1"/>
  <c r="V331" i="19" s="1"/>
  <c r="D383" i="19"/>
  <c r="E383" i="19" s="1"/>
  <c r="V383" i="19" s="1"/>
  <c r="D340" i="19"/>
  <c r="E340" i="19" s="1"/>
  <c r="V340" i="19" s="1"/>
  <c r="D323" i="19"/>
  <c r="E323" i="19" s="1"/>
  <c r="V323" i="19" s="1"/>
  <c r="D322" i="19"/>
  <c r="E322" i="19" s="1"/>
  <c r="V322" i="19" s="1"/>
  <c r="D370" i="19"/>
  <c r="E370" i="19" s="1"/>
  <c r="V370" i="19" s="1"/>
  <c r="D337" i="19"/>
  <c r="E337" i="19" s="1"/>
  <c r="V337" i="19" s="1"/>
  <c r="D328" i="19"/>
  <c r="E328" i="19" s="1"/>
  <c r="V328" i="19" s="1"/>
  <c r="D302" i="19"/>
  <c r="E302" i="19" s="1"/>
  <c r="V302" i="19" s="1"/>
  <c r="D343" i="19"/>
  <c r="E343" i="19" s="1"/>
  <c r="V343" i="19" s="1"/>
  <c r="D342" i="19"/>
  <c r="E342" i="19" s="1"/>
  <c r="V342" i="19" s="1"/>
  <c r="D336" i="19"/>
  <c r="E336" i="19" s="1"/>
  <c r="V336" i="19" s="1"/>
  <c r="D376" i="19"/>
  <c r="E376" i="19" s="1"/>
  <c r="V376" i="19" s="1"/>
  <c r="D304" i="19"/>
  <c r="E304" i="19" s="1"/>
  <c r="V304" i="19" s="1"/>
  <c r="D353" i="19"/>
  <c r="E353" i="19" s="1"/>
  <c r="V353" i="19" s="1"/>
  <c r="D345" i="19"/>
  <c r="E345" i="19" s="1"/>
  <c r="V345" i="19" s="1"/>
  <c r="D350" i="19"/>
  <c r="E350" i="19" s="1"/>
  <c r="V350" i="19" s="1"/>
  <c r="D327" i="19"/>
  <c r="E327" i="19" s="1"/>
  <c r="V327" i="19" s="1"/>
  <c r="D382" i="19"/>
  <c r="E382" i="19" s="1"/>
  <c r="V382" i="19" s="1"/>
  <c r="D311" i="19"/>
  <c r="E311" i="19" s="1"/>
  <c r="V311" i="19" s="1"/>
  <c r="D357" i="19"/>
  <c r="E357" i="19" s="1"/>
  <c r="V357" i="19" s="1"/>
  <c r="D314" i="19"/>
  <c r="E314" i="19" s="1"/>
  <c r="V314" i="19" s="1"/>
  <c r="D375" i="19"/>
  <c r="E375" i="19" s="1"/>
  <c r="V375" i="19" s="1"/>
  <c r="D330" i="19"/>
  <c r="E330" i="19" s="1"/>
  <c r="V330" i="19" s="1"/>
  <c r="D373" i="19"/>
  <c r="E373" i="19" s="1"/>
  <c r="V373" i="19" s="1"/>
  <c r="D352" i="19"/>
  <c r="E352" i="19" s="1"/>
  <c r="V352" i="19" s="1"/>
  <c r="D371" i="19"/>
  <c r="E371" i="19" s="1"/>
  <c r="V371" i="19" s="1"/>
  <c r="D341" i="19"/>
  <c r="E341" i="19" s="1"/>
  <c r="V341" i="19" s="1"/>
  <c r="D380" i="19"/>
  <c r="E380" i="19" s="1"/>
  <c r="V380" i="19" s="1"/>
  <c r="D372" i="19"/>
  <c r="E372" i="19" s="1"/>
  <c r="V372" i="19" s="1"/>
  <c r="D377" i="19"/>
  <c r="E377" i="19" s="1"/>
  <c r="V377" i="19" s="1"/>
  <c r="D334" i="19"/>
  <c r="E334" i="19" s="1"/>
  <c r="V334" i="19" s="1"/>
  <c r="D320" i="19"/>
  <c r="E320" i="19" s="1"/>
  <c r="V320" i="19" s="1"/>
  <c r="D317" i="19"/>
  <c r="E317" i="19" s="1"/>
  <c r="V317" i="19" s="1"/>
  <c r="D379" i="19"/>
  <c r="E379" i="19" s="1"/>
  <c r="V379" i="19" s="1"/>
  <c r="D329" i="19"/>
  <c r="E329" i="19" s="1"/>
  <c r="V329" i="19" s="1"/>
  <c r="D362" i="19"/>
  <c r="E362" i="19" s="1"/>
  <c r="V362" i="19" s="1"/>
  <c r="D324" i="19"/>
  <c r="E324" i="19" s="1"/>
  <c r="V324" i="19" s="1"/>
  <c r="D364" i="19"/>
  <c r="E364" i="19" s="1"/>
  <c r="V364" i="19" s="1"/>
  <c r="W364" i="19" s="1"/>
  <c r="D319" i="19"/>
  <c r="E319" i="19" s="1"/>
  <c r="V319" i="19" s="1"/>
  <c r="D366" i="19"/>
  <c r="E366" i="19" s="1"/>
  <c r="V366" i="19" s="1"/>
  <c r="D344" i="19"/>
  <c r="E344" i="19" s="1"/>
  <c r="V344" i="19" s="1"/>
  <c r="D315" i="19"/>
  <c r="E315" i="19" s="1"/>
  <c r="V315" i="19" s="1"/>
  <c r="D365" i="19"/>
  <c r="D359" i="19"/>
  <c r="E359" i="19" s="1"/>
  <c r="V359" i="19" s="1"/>
  <c r="D339" i="19"/>
  <c r="E339" i="19" s="1"/>
  <c r="V339" i="19" s="1"/>
  <c r="D363" i="19"/>
  <c r="E363" i="19" s="1"/>
  <c r="V363" i="19" s="1"/>
  <c r="D313" i="19"/>
  <c r="E313" i="19" s="1"/>
  <c r="V313" i="19" s="1"/>
  <c r="D318" i="19"/>
  <c r="E318" i="19" s="1"/>
  <c r="V318" i="19" s="1"/>
  <c r="D347" i="19"/>
  <c r="E347" i="19" s="1"/>
  <c r="V347" i="19" s="1"/>
  <c r="D378" i="19"/>
  <c r="E378" i="19" s="1"/>
  <c r="V378" i="19" s="1"/>
  <c r="D358" i="19"/>
  <c r="E358" i="19" s="1"/>
  <c r="V358" i="19" s="1"/>
  <c r="D310" i="19"/>
  <c r="E310" i="19" s="1"/>
  <c r="V310" i="19" s="1"/>
  <c r="D332" i="19"/>
  <c r="E332" i="19" s="1"/>
  <c r="V332" i="19" s="1"/>
  <c r="D301" i="19"/>
  <c r="E301" i="19" s="1"/>
  <c r="V301" i="19" s="1"/>
  <c r="D346" i="19"/>
  <c r="E346" i="19" s="1"/>
  <c r="V346" i="19" s="1"/>
  <c r="D316" i="19"/>
  <c r="E316" i="19" s="1"/>
  <c r="V316" i="19" s="1"/>
  <c r="D349" i="19"/>
  <c r="E349" i="19" s="1"/>
  <c r="V349" i="19" s="1"/>
  <c r="D326" i="19"/>
  <c r="E326" i="19" s="1"/>
  <c r="V326" i="19" s="1"/>
  <c r="D325" i="19"/>
  <c r="E325" i="19" s="1"/>
  <c r="V325" i="19" s="1"/>
  <c r="D360" i="19"/>
  <c r="E360" i="19" s="1"/>
  <c r="V360" i="19" s="1"/>
  <c r="D355" i="19"/>
  <c r="E355" i="19" s="1"/>
  <c r="V355" i="19" s="1"/>
  <c r="D308" i="19"/>
  <c r="E308" i="19" s="1"/>
  <c r="V308" i="19" s="1"/>
  <c r="D309" i="19"/>
  <c r="E309" i="19" s="1"/>
  <c r="V309" i="19" s="1"/>
  <c r="D369" i="19"/>
  <c r="E369" i="19" s="1"/>
  <c r="V369" i="19" s="1"/>
  <c r="D305" i="19"/>
  <c r="E305" i="19" s="1"/>
  <c r="V305" i="19" s="1"/>
  <c r="D335" i="19"/>
  <c r="E335" i="19" s="1"/>
  <c r="V335" i="19" s="1"/>
  <c r="D306" i="19"/>
  <c r="E306" i="19" s="1"/>
  <c r="V306" i="19" s="1"/>
  <c r="D368" i="19"/>
  <c r="E368" i="19" s="1"/>
  <c r="V368" i="19" s="1"/>
  <c r="D348" i="19"/>
  <c r="E348" i="19" s="1"/>
  <c r="V348" i="19" s="1"/>
  <c r="D354" i="19"/>
  <c r="E354" i="19" s="1"/>
  <c r="V354" i="19" s="1"/>
  <c r="D303" i="19"/>
  <c r="E303" i="19" s="1"/>
  <c r="V303" i="19" s="1"/>
  <c r="D300" i="19"/>
  <c r="D307" i="19"/>
  <c r="E307" i="19" s="1"/>
  <c r="V307" i="19" s="1"/>
  <c r="D338" i="19"/>
  <c r="E338" i="19" s="1"/>
  <c r="V338" i="19" s="1"/>
  <c r="D361" i="19"/>
  <c r="E361" i="19" s="1"/>
  <c r="V361" i="19" s="1"/>
  <c r="D351" i="19"/>
  <c r="E351" i="19" s="1"/>
  <c r="V351" i="19" s="1"/>
  <c r="D374" i="19"/>
  <c r="E374" i="19" s="1"/>
  <c r="V374" i="19" s="1"/>
  <c r="D333" i="19"/>
  <c r="E333" i="19" s="1"/>
  <c r="V333" i="19" s="1"/>
  <c r="M10" i="20" l="1"/>
  <c r="L10" i="20"/>
  <c r="S40" i="18" s="1"/>
  <c r="E300" i="19"/>
  <c r="V300" i="19" s="1"/>
  <c r="U300" i="19"/>
  <c r="U365" i="19"/>
  <c r="E365" i="19"/>
  <c r="V365" i="19" s="1"/>
  <c r="W365" i="19" l="1"/>
  <c r="U366" i="19"/>
  <c r="U301" i="19"/>
  <c r="W300" i="19"/>
  <c r="AO2" i="19"/>
  <c r="AP1" i="19"/>
  <c r="AP2" i="19"/>
  <c r="Z10" i="20"/>
  <c r="T40" i="18"/>
  <c r="U40" i="18" s="1"/>
  <c r="AE45" i="18"/>
  <c r="AD45" i="18" s="1"/>
  <c r="B51" i="10" l="1"/>
  <c r="U302" i="19"/>
  <c r="W301" i="19"/>
  <c r="U367" i="19"/>
  <c r="W366" i="19"/>
  <c r="M11" i="20"/>
  <c r="L11" i="20"/>
  <c r="S41" i="18" s="1"/>
  <c r="Z11" i="20" l="1"/>
  <c r="AE46" i="18"/>
  <c r="AD46" i="18" s="1"/>
  <c r="T41" i="18"/>
  <c r="U41" i="18" s="1"/>
  <c r="M12" i="20"/>
  <c r="L12" i="20"/>
  <c r="S42" i="18" s="1"/>
  <c r="W302" i="19"/>
  <c r="U303" i="19"/>
  <c r="W367" i="19"/>
  <c r="U368" i="19"/>
  <c r="W303" i="19" l="1"/>
  <c r="U304" i="19"/>
  <c r="Z12" i="20"/>
  <c r="AE47" i="18"/>
  <c r="AD47" i="18" s="1"/>
  <c r="T42" i="18"/>
  <c r="U42" i="18" s="1"/>
  <c r="U369" i="19"/>
  <c r="W368" i="19"/>
  <c r="M13" i="20"/>
  <c r="L13" i="20"/>
  <c r="S43" i="18" s="1"/>
  <c r="Z13" i="20" l="1"/>
  <c r="T43" i="18"/>
  <c r="U43" i="18" s="1"/>
  <c r="AE48" i="18"/>
  <c r="AD48" i="18" s="1"/>
  <c r="W369" i="19"/>
  <c r="U370" i="19"/>
  <c r="L14" i="20"/>
  <c r="S44" i="18" s="1"/>
  <c r="M14" i="20"/>
  <c r="W304" i="19"/>
  <c r="U305" i="19"/>
  <c r="M15" i="20" l="1"/>
  <c r="L15" i="20"/>
  <c r="S45" i="18" s="1"/>
  <c r="U306" i="19"/>
  <c r="W305" i="19"/>
  <c r="Z14" i="20"/>
  <c r="T44" i="18"/>
  <c r="U44" i="18" s="1"/>
  <c r="AE49" i="18"/>
  <c r="AD49" i="18" s="1"/>
  <c r="W370" i="19"/>
  <c r="U371" i="19"/>
  <c r="U372" i="19" l="1"/>
  <c r="W371" i="19"/>
  <c r="M16" i="20"/>
  <c r="L16" i="20"/>
  <c r="S46" i="18" s="1"/>
  <c r="W306" i="19"/>
  <c r="U307" i="19"/>
  <c r="Z15" i="20"/>
  <c r="T45" i="18"/>
  <c r="U45" i="18" s="1"/>
  <c r="AE50" i="18"/>
  <c r="AD50" i="18" s="1"/>
  <c r="U308" i="19" l="1"/>
  <c r="W307" i="19"/>
  <c r="Z16" i="20"/>
  <c r="T46" i="18"/>
  <c r="U46" i="18" s="1"/>
  <c r="AE51" i="18"/>
  <c r="AD51" i="18" s="1"/>
  <c r="M17" i="20"/>
  <c r="L17" i="20"/>
  <c r="S47" i="18" s="1"/>
  <c r="W372" i="19"/>
  <c r="U373" i="19"/>
  <c r="U374" i="19" l="1"/>
  <c r="W373" i="19"/>
  <c r="M18" i="20"/>
  <c r="L18" i="20"/>
  <c r="S48" i="18" s="1"/>
  <c r="Z17" i="20"/>
  <c r="AE52" i="18"/>
  <c r="AD52" i="18" s="1"/>
  <c r="T47" i="18"/>
  <c r="U47" i="18" s="1"/>
  <c r="U309" i="19"/>
  <c r="W308" i="19"/>
  <c r="W309" i="19" l="1"/>
  <c r="U310" i="19"/>
  <c r="Z18" i="20"/>
  <c r="AE53" i="18"/>
  <c r="AD53" i="18" s="1"/>
  <c r="T48" i="18"/>
  <c r="U48" i="18" s="1"/>
  <c r="M19" i="20"/>
  <c r="L19" i="20"/>
  <c r="S49" i="18" s="1"/>
  <c r="W374" i="19"/>
  <c r="L20" i="20" s="1"/>
  <c r="U375" i="19"/>
  <c r="U376" i="19" l="1"/>
  <c r="W375" i="19"/>
  <c r="S50" i="18"/>
  <c r="L21" i="20"/>
  <c r="Z19" i="20"/>
  <c r="T49" i="18"/>
  <c r="U49" i="18" s="1"/>
  <c r="AE54" i="18"/>
  <c r="AD54" i="18" s="1"/>
  <c r="U311" i="19"/>
  <c r="W310" i="19"/>
  <c r="W311" i="19" l="1"/>
  <c r="U312" i="19"/>
  <c r="U377" i="19"/>
  <c r="W376" i="19"/>
  <c r="U378" i="19" l="1"/>
  <c r="W377" i="19"/>
  <c r="U313" i="19"/>
  <c r="W312" i="19"/>
  <c r="U314" i="19" l="1"/>
  <c r="W313" i="19"/>
  <c r="W378" i="19"/>
  <c r="U379" i="19"/>
  <c r="W379" i="19" l="1"/>
  <c r="U380" i="19"/>
  <c r="W314" i="19"/>
  <c r="U315" i="19"/>
  <c r="U316" i="19" l="1"/>
  <c r="W315" i="19"/>
  <c r="W380" i="19"/>
  <c r="U381" i="19"/>
  <c r="U382" i="19" l="1"/>
  <c r="W381" i="19"/>
  <c r="U317" i="19"/>
  <c r="W316" i="19"/>
  <c r="W317" i="19" l="1"/>
  <c r="U318" i="19"/>
  <c r="W382" i="19"/>
  <c r="U383" i="19"/>
  <c r="W383" i="19" l="1"/>
  <c r="U319" i="19"/>
  <c r="W318" i="19"/>
  <c r="W319" i="19" l="1"/>
  <c r="U320" i="19"/>
  <c r="W320" i="19" l="1"/>
  <c r="U321" i="19"/>
  <c r="U322" i="19" l="1"/>
  <c r="W321" i="19"/>
  <c r="W322" i="19" l="1"/>
  <c r="U323" i="19"/>
  <c r="W323" i="19" l="1"/>
  <c r="U324" i="19"/>
  <c r="U325" i="19" l="1"/>
  <c r="W324" i="19"/>
  <c r="U326" i="19" l="1"/>
  <c r="W325" i="19"/>
  <c r="U327" i="19" l="1"/>
  <c r="W326" i="19"/>
  <c r="U328" i="19" l="1"/>
  <c r="W327" i="19"/>
  <c r="U329" i="19" l="1"/>
  <c r="W328" i="19"/>
  <c r="U330" i="19" l="1"/>
  <c r="W329" i="19"/>
  <c r="U331" i="19" l="1"/>
  <c r="W330" i="19"/>
  <c r="W331" i="19" l="1"/>
  <c r="U332" i="19"/>
  <c r="W332" i="19" l="1"/>
  <c r="U333" i="19"/>
  <c r="U334" i="19" l="1"/>
  <c r="W333" i="19"/>
  <c r="U335" i="19" l="1"/>
  <c r="W334" i="19"/>
  <c r="U336" i="19" l="1"/>
  <c r="W335" i="19"/>
  <c r="U337" i="19" l="1"/>
  <c r="W336" i="19"/>
  <c r="U338" i="19" l="1"/>
  <c r="W337" i="19"/>
  <c r="W338" i="19" l="1"/>
  <c r="U339" i="19"/>
  <c r="U340" i="19" l="1"/>
  <c r="W339" i="19"/>
  <c r="U341" i="19" l="1"/>
  <c r="W340" i="19"/>
  <c r="U342" i="19" l="1"/>
  <c r="W341" i="19"/>
  <c r="U343" i="19" l="1"/>
  <c r="W342" i="19"/>
  <c r="U344" i="19" l="1"/>
  <c r="W343" i="19"/>
  <c r="U345" i="19" l="1"/>
  <c r="W344" i="19"/>
  <c r="U346" i="19" l="1"/>
  <c r="W345" i="19"/>
  <c r="W346" i="19" l="1"/>
  <c r="U347" i="19"/>
  <c r="U348" i="19" l="1"/>
  <c r="W347" i="19"/>
  <c r="U349" i="19" l="1"/>
  <c r="W348" i="19"/>
  <c r="U350" i="19" l="1"/>
  <c r="W349" i="19"/>
  <c r="U351" i="19" l="1"/>
  <c r="W350" i="19"/>
  <c r="W351" i="19" l="1"/>
  <c r="U352" i="19"/>
  <c r="U353" i="19" l="1"/>
  <c r="W352" i="19"/>
  <c r="W353" i="19" l="1"/>
  <c r="U354" i="19"/>
  <c r="U355" i="19" l="1"/>
  <c r="W354" i="19"/>
  <c r="U356" i="19" l="1"/>
  <c r="W355" i="19"/>
  <c r="U357" i="19" l="1"/>
  <c r="W356" i="19"/>
  <c r="W357" i="19" l="1"/>
  <c r="U358" i="19"/>
  <c r="W358" i="19" l="1"/>
  <c r="U359" i="19"/>
  <c r="W359" i="19" l="1"/>
  <c r="U360" i="19"/>
  <c r="W360" i="19" l="1"/>
  <c r="U361" i="19"/>
  <c r="U362" i="19" l="1"/>
  <c r="W361" i="19"/>
  <c r="U363" i="19" l="1"/>
  <c r="W362" i="19"/>
  <c r="K20" i="20" l="1"/>
  <c r="M20" i="20"/>
  <c r="W363" i="19"/>
  <c r="AM2" i="19"/>
  <c r="AI2" i="19"/>
  <c r="AM1" i="19"/>
  <c r="AJ2" i="19"/>
  <c r="AJ1" i="19"/>
  <c r="AL2" i="19"/>
  <c r="B49" i="10" l="1"/>
  <c r="B50" i="10"/>
  <c r="M9" i="20"/>
  <c r="L9" i="20"/>
  <c r="Z20" i="20"/>
  <c r="AE55" i="18"/>
  <c r="AD55" i="18" s="1"/>
  <c r="T50" i="18"/>
  <c r="U50" i="18" s="1"/>
  <c r="K21" i="20"/>
  <c r="X20" i="20"/>
  <c r="S39" i="18" l="1"/>
  <c r="Y9" i="20"/>
  <c r="Y10" i="20" s="1"/>
  <c r="Y11" i="20" s="1"/>
  <c r="Y12" i="20" s="1"/>
  <c r="Y13" i="20" s="1"/>
  <c r="Y14" i="20" s="1"/>
  <c r="Y15" i="20" s="1"/>
  <c r="Y16" i="20" s="1"/>
  <c r="Y17" i="20" s="1"/>
  <c r="Y18" i="20" s="1"/>
  <c r="Y19" i="20" s="1"/>
  <c r="Y20" i="20" s="1"/>
  <c r="Z9" i="20"/>
  <c r="T39" i="18"/>
  <c r="U39" i="18" s="1"/>
  <c r="AE44" i="18"/>
  <c r="AD44"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tc={E0EF4EAC-F280-4A2F-9174-8826973BDA10}</author>
  </authors>
  <commentList>
    <comment ref="R340" authorId="0" shapeId="0" xr:uid="{E0EF4EAC-F280-4A2F-9174-8826973BDA10}">
      <text>
        <t>[Threaded comment]
Your version of Excel allows you to read this threaded comment; however, any edits to it will get removed if the file is opened in a newer version of Excel. Learn more: https://go.microsoft.com/fwlink/?linkid=870924
Comment:
    Matches AHDB estimate need to updat formula to incorporate this</t>
      </text>
    </comment>
  </commentList>
</comments>
</file>

<file path=xl/sharedStrings.xml><?xml version="1.0" encoding="utf-8"?>
<sst xmlns="http://schemas.openxmlformats.org/spreadsheetml/2006/main" count="1822" uniqueCount="597">
  <si>
    <t>Source:</t>
  </si>
  <si>
    <t>Units:</t>
  </si>
  <si>
    <t>Mar</t>
  </si>
  <si>
    <t>Jan</t>
  </si>
  <si>
    <t>Nov</t>
  </si>
  <si>
    <t>Dec</t>
  </si>
  <si>
    <t>Feb</t>
  </si>
  <si>
    <t>Apr</t>
  </si>
  <si>
    <t>Contact us</t>
  </si>
  <si>
    <t>Telephone</t>
  </si>
  <si>
    <t>Email</t>
  </si>
  <si>
    <t>Website</t>
  </si>
  <si>
    <t>ahdb.org.uk</t>
  </si>
  <si>
    <t>Disclaimer</t>
  </si>
  <si>
    <t>UK_daily</t>
  </si>
  <si>
    <t>GB_daily</t>
  </si>
  <si>
    <t>UK_rolling_average</t>
  </si>
  <si>
    <t>GB_rolling_average</t>
  </si>
  <si>
    <t>Date</t>
  </si>
  <si>
    <t>Month</t>
  </si>
  <si>
    <t>May</t>
  </si>
  <si>
    <t>Jun</t>
  </si>
  <si>
    <t>Jul</t>
  </si>
  <si>
    <t>Aug</t>
  </si>
  <si>
    <t>Sep</t>
  </si>
  <si>
    <t>Oct</t>
  </si>
  <si>
    <t>Month2</t>
  </si>
  <si>
    <t>Week ending</t>
  </si>
  <si>
    <t>Wk-on-wk</t>
  </si>
  <si>
    <t>ml per day</t>
  </si>
  <si>
    <t>Month3</t>
  </si>
  <si>
    <t>Daily UK milk deliveries in million litres</t>
  </si>
  <si>
    <t>Day</t>
  </si>
  <si>
    <t>Monthly UK milk deliveries in million litres</t>
  </si>
  <si>
    <t># provisional and based solely on AHDB Daily Deliveries survey</t>
  </si>
  <si>
    <t>## The 2019-20 forecast was set in March 2019 and updated quarterly thereafter. It includes a number of projections and assumptions that were based on information available at the time.</t>
  </si>
  <si>
    <t>AHDB offers no guarantee as to the accuracy of the forecast. It is simply put forward as our best estimate at the time of publication.</t>
  </si>
  <si>
    <t>Previous year</t>
  </si>
  <si>
    <t>Current year</t>
  </si>
  <si>
    <t>Daily average (ml per day - 7 day rolling)</t>
  </si>
  <si>
    <t>Total</t>
  </si>
  <si>
    <t>UK</t>
  </si>
  <si>
    <t>GB</t>
  </si>
  <si>
    <t>Year</t>
  </si>
  <si>
    <t>Updated on:</t>
  </si>
  <si>
    <t>Contact:</t>
  </si>
  <si>
    <t>Next update:</t>
  </si>
  <si>
    <t>Classification:</t>
  </si>
  <si>
    <t>Public Domain</t>
  </si>
  <si>
    <t>Defra</t>
  </si>
  <si>
    <t>NI</t>
  </si>
  <si>
    <t>day_per_month</t>
  </si>
  <si>
    <t>Monthly</t>
  </si>
  <si>
    <t>Region</t>
  </si>
  <si>
    <t>Reporting month</t>
  </si>
  <si>
    <t>Year to date (from Apr)</t>
  </si>
  <si>
    <t>m litres</t>
  </si>
  <si>
    <t>% change from previous year</t>
  </si>
  <si>
    <t>date2</t>
  </si>
  <si>
    <t>3 years rolling</t>
  </si>
  <si>
    <t xml:space="preserve">Monthly production figures are estimates from the Daily Deliveries survey. Where possible, AHDB matches these to the official Defra statistics, orange bold figures show where these 2 numbers differ by more than 1m litres in the month. </t>
  </si>
  <si>
    <t>Source: AHDB</t>
  </si>
  <si>
    <t>Source: AHDB, Daera</t>
  </si>
  <si>
    <t xml:space="preserve">Last Updated: </t>
  </si>
  <si>
    <r>
      <rPr>
        <b/>
        <sz val="10"/>
        <color rgb="FF575756"/>
        <rFont val="Arial"/>
        <family val="2"/>
      </rPr>
      <t>Source:</t>
    </r>
    <r>
      <rPr>
        <sz val="10"/>
        <color rgb="FF575756"/>
        <rFont val="Arial"/>
        <family val="2"/>
      </rPr>
      <t xml:space="preserve"> AHDB</t>
    </r>
  </si>
  <si>
    <r>
      <rPr>
        <b/>
        <sz val="10"/>
        <color rgb="FF575756"/>
        <rFont val="Arial"/>
        <family val="2"/>
      </rPr>
      <t>Units:</t>
    </r>
    <r>
      <rPr>
        <sz val="10"/>
        <color rgb="FF575756"/>
        <rFont val="Arial"/>
        <family val="2"/>
      </rPr>
      <t xml:space="preserve"> ppl</t>
    </r>
  </si>
  <si>
    <t>Monthly deliveries</t>
  </si>
  <si>
    <t>M04</t>
  </si>
  <si>
    <t>M05</t>
  </si>
  <si>
    <t>M06</t>
  </si>
  <si>
    <t>M07</t>
  </si>
  <si>
    <t>M08</t>
  </si>
  <si>
    <t>M09</t>
  </si>
  <si>
    <t>M10</t>
  </si>
  <si>
    <t>M11</t>
  </si>
  <si>
    <t>M12</t>
  </si>
  <si>
    <t>M01</t>
  </si>
  <si>
    <t>M02</t>
  </si>
  <si>
    <t>M03</t>
  </si>
  <si>
    <t>UK_cve</t>
  </si>
  <si>
    <t>GB_cve</t>
  </si>
  <si>
    <t>NI_cve</t>
  </si>
  <si>
    <t>mth</t>
  </si>
  <si>
    <t>yr</t>
  </si>
  <si>
    <t>1994M11</t>
  </si>
  <si>
    <t>1994M12</t>
  </si>
  <si>
    <t>1994M04</t>
  </si>
  <si>
    <t>1994M05</t>
  </si>
  <si>
    <t>1994M06</t>
  </si>
  <si>
    <t>1994M07</t>
  </si>
  <si>
    <t>1994M08</t>
  </si>
  <si>
    <t>1994M09</t>
  </si>
  <si>
    <t>1994M10</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</si>
  <si>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</si>
  <si>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</si>
  <si>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</si>
  <si>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</si>
  <si>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</si>
  <si>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</si>
  <si>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</si>
  <si>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</si>
  <si>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</si>
  <si>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</si>
  <si>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</si>
  <si>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</si>
  <si>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</si>
  <si>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</si>
  <si>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</si>
  <si>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</si>
  <si>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</si>
  <si>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</si>
  <si>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</si>
  <si>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</si>
  <si>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</si>
  <si>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</si>
  <si>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</si>
  <si>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</si>
  <si>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</si>
  <si>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</si>
  <si>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</si>
  <si>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</si>
  <si>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</si>
  <si>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</si>
  <si>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</si>
  <si>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</si>
  <si>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</si>
  <si>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</si>
  <si>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</si>
  <si>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</si>
  <si>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</si>
  <si>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</si>
  <si>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</si>
  <si>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</si>
  <si>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</si>
  <si>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</si>
  <si>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</si>
  <si>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</si>
  <si>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</si>
  <si>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</si>
  <si>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</si>
  <si>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</si>
  <si>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</si>
  <si>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</si>
  <si>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</si>
  <si>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</si>
  <si>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</si>
  <si>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</si>
  <si>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</si>
  <si>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</si>
  <si>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</si>
  <si>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</si>
  <si>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</si>
  <si>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</si>
  <si>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</si>
  <si>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</si>
  <si>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</si>
  <si>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</si>
  <si>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</si>
  <si>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</si>
  <si>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</si>
  <si>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</si>
  <si>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</si>
  <si>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</si>
  <si>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</si>
  <si>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</si>
  <si>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</si>
  <si>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</si>
  <si>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</si>
  <si>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</si>
  <si>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</si>
  <si>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</si>
  <si>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</si>
  <si>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</si>
  <si>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</si>
  <si>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</si>
  <si>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</si>
  <si>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</si>
  <si>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</si>
  <si>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</si>
  <si>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</si>
  <si>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</si>
  <si>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</si>
  <si>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</si>
  <si>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</si>
  <si>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</si>
  <si>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</si>
  <si>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</si>
  <si>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</si>
  <si>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</si>
  <si>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</si>
  <si>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</si>
  <si>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</si>
  <si>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</si>
  <si>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</si>
  <si>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</si>
  <si>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</si>
  <si>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</si>
  <si>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</si>
  <si>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</si>
  <si>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</si>
  <si>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</si>
  <si>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</si>
  <si>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</si>
  <si>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</si>
  <si>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</si>
  <si>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</si>
  <si>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</si>
  <si>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</si>
  <si>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</si>
  <si>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</si>
  <si>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</si>
  <si>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</si>
  <si>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</si>
  <si>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</si>
  <si>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</si>
  <si>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</si>
  <si>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</si>
  <si>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</si>
  <si>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</si>
  <si>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</si>
  <si>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</si>
  <si>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</si>
  <si>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</si>
  <si>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</si>
  <si>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</si>
  <si>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</si>
  <si>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</si>
  <si>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</si>
  <si>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</si>
  <si>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</si>
  <si>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</si>
  <si>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</si>
  <si>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</si>
  <si>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</si>
  <si>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</si>
  <si>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</si>
  <si>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</si>
  <si>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</si>
  <si>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</si>
  <si>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</si>
  <si>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</si>
  <si>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</si>
  <si>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</si>
  <si>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</si>
  <si>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</si>
  <si>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</si>
  <si>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</si>
  <si>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</si>
  <si>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</si>
  <si>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</si>
  <si>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</si>
  <si>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</si>
  <si>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</si>
  <si>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</si>
  <si>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</si>
  <si>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</si>
  <si>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</si>
  <si>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</si>
  <si>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</si>
  <si>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</si>
  <si>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</si>
  <si>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</si>
  <si>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</si>
  <si>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</si>
  <si>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</si>
  <si>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</si>
  <si>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</si>
  <si>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</si>
  <si>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</si>
  <si>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</si>
  <si>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</si>
  <si>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</si>
  <si>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</si>
  <si>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</si>
  <si>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</si>
  <si>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</si>
  <si>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</si>
  <si>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</si>
  <si>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</si>
  <si>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</si>
  <si>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</si>
  <si>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</si>
  <si>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</si>
  <si>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</si>
  <si>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</si>
  <si>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</si>
  <si>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</si>
  <si>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</si>
  <si>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</si>
  <si>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</si>
  <si>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</si>
  <si>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</si>
  <si>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</si>
  <si>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</si>
  <si>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</si>
  <si>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</si>
  <si>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</si>
  <si>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</si>
  <si>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</si>
  <si>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</si>
  <si>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</si>
  <si>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</si>
  <si>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</si>
  <si>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</si>
  <si>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</si>
  <si>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</si>
  <si>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</si>
  <si>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</si>
  <si>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</si>
  <si>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</si>
  <si>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</si>
  <si>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</si>
  <si>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</si>
  <si>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</si>
  <si>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</si>
  <si>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</si>
  <si>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</si>
  <si>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</si>
  <si>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</si>
  <si>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</si>
  <si>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</si>
  <si>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</si>
  <si>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</si>
  <si>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</si>
  <si>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</si>
  <si>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</si>
  <si>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</si>
  <si>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</si>
  <si>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</si>
  <si>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</si>
  <si>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</si>
  <si>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</si>
  <si>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</si>
  <si>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</si>
  <si>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</si>
  <si>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</si>
  <si>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</si>
  <si>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</si>
  <si>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</si>
  <si>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</si>
  <si>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</si>
  <si>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</si>
  <si>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</si>
  <si>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</si>
  <si>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</si>
  <si>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</si>
  <si>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</si>
  <si>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</si>
  <si>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</si>
  <si>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</si>
  <si>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</si>
  <si>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</si>
  <si>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</si>
  <si>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</si>
  <si>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</si>
  <si>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</si>
  <si>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</si>
  <si>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</si>
  <si>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</si>
  <si>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</si>
  <si>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</si>
  <si>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</si>
  <si>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</si>
  <si>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</si>
  <si>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</si>
  <si>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</si>
  <si>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</si>
  <si>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</si>
  <si>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</si>
  <si>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</si>
  <si>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</si>
  <si>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</si>
  <si>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</si>
  <si>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</si>
  <si>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</si>
  <si>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</si>
  <si>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</si>
  <si>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</si>
  <si>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</si>
  <si>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</si>
  <si>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</si>
  <si>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</si>
  <si>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</si>
  <si>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</si>
  <si>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</si>
  <si>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</si>
  <si>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</si>
  <si>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</si>
  <si>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</si>
  <si>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</si>
  <si>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</si>
  <si>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</si>
  <si>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</si>
  <si>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</si>
  <si>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</si>
  <si>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</si>
  <si>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</si>
  <si>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</si>
  <si>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</si>
  <si>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</si>
  <si>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</si>
  <si>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</si>
  <si>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</si>
  <si>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</si>
  <si>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</si>
  <si>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</si>
  <si>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</si>
  <si>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</si>
  <si>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</si>
  <si>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</si>
  <si>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</si>
  <si>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</si>
  <si>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</si>
  <si>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</si>
  <si>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</si>
  <si>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</si>
  <si>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</si>
  <si>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</si>
  <si>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</si>
  <si>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</si>
  <si>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</si>
  <si>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</si>
  <si>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</si>
  <si>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</si>
  <si>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</si>
  <si>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</si>
  <si>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</si>
  <si>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</si>
  <si>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</si>
  <si>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</si>
  <si>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</si>
  <si>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</si>
  <si>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</si>
  <si>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</si>
  <si>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</si>
  <si>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</si>
  <si>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</si>
  <si>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</si>
  <si>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</si>
  <si>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2023M11</t>
  </si>
  <si>
    <t>2023M12</t>
  </si>
  <si>
    <t>2024M01</t>
  </si>
  <si>
    <t>2024M02</t>
  </si>
  <si>
    <t>2024M03</t>
  </si>
  <si>
    <t>2024M04</t>
  </si>
  <si>
    <t>2024M05</t>
  </si>
  <si>
    <t>2024M06</t>
  </si>
  <si>
    <t>2024M07</t>
  </si>
  <si>
    <t>2024M08</t>
  </si>
  <si>
    <t>2024M09</t>
  </si>
  <si>
    <t>2024M10</t>
  </si>
  <si>
    <t>2024M11</t>
  </si>
  <si>
    <t>Daera</t>
  </si>
  <si>
    <t>title</t>
  </si>
  <si>
    <t>Defra_UK_match</t>
  </si>
  <si>
    <t>Current_GB_month</t>
  </si>
  <si>
    <t>Current_UK_NI_month</t>
  </si>
  <si>
    <t>Source</t>
  </si>
  <si>
    <t>Daily deliveries</t>
  </si>
  <si>
    <t>Current GB month</t>
  </si>
  <si>
    <t>Current UK NI month</t>
  </si>
  <si>
    <t>Current DD month</t>
  </si>
  <si>
    <t>AHDB UK Estimate</t>
  </si>
  <si>
    <t>AHDB GB Estimate</t>
  </si>
  <si>
    <t>AHDB GB estimate</t>
  </si>
  <si>
    <t>January</t>
  </si>
  <si>
    <t>February</t>
  </si>
  <si>
    <t>March</t>
  </si>
  <si>
    <t>April</t>
  </si>
  <si>
    <t>June</t>
  </si>
  <si>
    <t>July</t>
  </si>
  <si>
    <t>August</t>
  </si>
  <si>
    <t>September</t>
  </si>
  <si>
    <t>October</t>
  </si>
  <si>
    <t>November</t>
  </si>
  <si>
    <t>December</t>
  </si>
  <si>
    <t>2024M12</t>
  </si>
  <si>
    <t>UK_</t>
  </si>
  <si>
    <t>GB_</t>
  </si>
  <si>
    <t>UK average daily volume</t>
  </si>
  <si>
    <t>GB average daily volume</t>
  </si>
  <si>
    <t>NI average daily volume</t>
  </si>
  <si>
    <t>Estimate</t>
  </si>
  <si>
    <t>1st</t>
  </si>
  <si>
    <t>21st</t>
  </si>
  <si>
    <t>31st</t>
  </si>
  <si>
    <t>2nd</t>
  </si>
  <si>
    <t>3rd</t>
  </si>
  <si>
    <t>4th</t>
  </si>
  <si>
    <t>5th</t>
  </si>
  <si>
    <t>6th</t>
  </si>
  <si>
    <t>7th</t>
  </si>
  <si>
    <t>8th</t>
  </si>
  <si>
    <t>9th</t>
  </si>
  <si>
    <t>10th</t>
  </si>
  <si>
    <t>11th</t>
  </si>
  <si>
    <t>12th</t>
  </si>
  <si>
    <t>13th</t>
  </si>
  <si>
    <t>14th</t>
  </si>
  <si>
    <t>15th</t>
  </si>
  <si>
    <t>16th</t>
  </si>
  <si>
    <t>17th</t>
  </si>
  <si>
    <t>18th</t>
  </si>
  <si>
    <t>19th</t>
  </si>
  <si>
    <t>20th</t>
  </si>
  <si>
    <t>22nd</t>
  </si>
  <si>
    <t>23rd</t>
  </si>
  <si>
    <t>24th</t>
  </si>
  <si>
    <t>25th</t>
  </si>
  <si>
    <t>26th</t>
  </si>
  <si>
    <t>27th</t>
  </si>
  <si>
    <t>28th</t>
  </si>
  <si>
    <t>29th</t>
  </si>
  <si>
    <t>30th</t>
  </si>
  <si>
    <t xml:space="preserve">Last forecast: </t>
  </si>
  <si>
    <t xml:space="preserve">Last updated: </t>
  </si>
  <si>
    <t>Sources</t>
  </si>
  <si>
    <t>Source: Daera</t>
  </si>
  <si>
    <t>Source: AHDB, Daera, Defra, RPA</t>
  </si>
  <si>
    <t>Daily GB deliveries</t>
  </si>
  <si>
    <t>AHDB estimate</t>
  </si>
  <si>
    <t>AHDB + Daera</t>
  </si>
  <si>
    <t>AHDB UK estimate 1</t>
  </si>
  <si>
    <t>AHDB UK estimate 2</t>
  </si>
  <si>
    <t>Daily</t>
  </si>
  <si>
    <t>7 day rolling average</t>
  </si>
  <si>
    <t>7 day rolling average forecast</t>
  </si>
  <si>
    <t>##</t>
  </si>
  <si>
    <t>Select year</t>
  </si>
  <si>
    <t>&lt;--- Click on cell to select</t>
  </si>
  <si>
    <r>
      <rPr>
        <b/>
        <sz val="12"/>
        <color rgb="FF575756"/>
        <rFont val="Arial"/>
        <family val="2"/>
      </rPr>
      <t>Source:</t>
    </r>
    <r>
      <rPr>
        <sz val="12"/>
        <color rgb="FF575756"/>
        <rFont val="Arial"/>
        <family val="2"/>
      </rPr>
      <t xml:space="preserve"> AHDB</t>
    </r>
  </si>
  <si>
    <r>
      <rPr>
        <b/>
        <sz val="12"/>
        <color rgb="FF575756"/>
        <rFont val="Arial"/>
        <family val="2"/>
      </rPr>
      <t>Source:</t>
    </r>
    <r>
      <rPr>
        <sz val="12"/>
        <color rgb="FF575756"/>
        <rFont val="Arial"/>
        <family val="2"/>
      </rPr>
      <t xml:space="preserve"> AHDB, Daera, Defra, RPA</t>
    </r>
  </si>
  <si>
    <t>Select UK, GB or NI</t>
  </si>
  <si>
    <t>Head office address</t>
  </si>
  <si>
    <r>
      <rPr>
        <b/>
        <sz val="12"/>
        <color rgb="FF575756"/>
        <rFont val="Arial"/>
        <family val="2"/>
      </rPr>
      <t>Units:</t>
    </r>
    <r>
      <rPr>
        <sz val="12"/>
        <color rgb="FF575756"/>
        <rFont val="Arial"/>
        <family val="2"/>
      </rPr>
      <t xml:space="preserve"> Million litres</t>
    </r>
  </si>
  <si>
    <t>Year - 2</t>
  </si>
  <si>
    <t>Average deliveries 
(million litres per day)</t>
  </si>
  <si>
    <t>Change from previous year
(million litres per day)</t>
  </si>
  <si>
    <t>Yr-on-yr change</t>
  </si>
  <si>
    <t>Notes</t>
  </si>
  <si>
    <t>Daily UK milk deliveries</t>
  </si>
  <si>
    <t>Monthly milk deliveries</t>
  </si>
  <si>
    <t>Q1_forecast_date</t>
  </si>
  <si>
    <t>Q1_forecast</t>
  </si>
  <si>
    <t>Q2_forecast_date</t>
  </si>
  <si>
    <t>Q2_forecast</t>
  </si>
  <si>
    <t>Q3_forecast_date</t>
  </si>
  <si>
    <t>Q3_forecast</t>
  </si>
  <si>
    <t>Q4_forecast_date</t>
  </si>
  <si>
    <t>Q4_forecast</t>
  </si>
  <si>
    <t>Forecast</t>
  </si>
  <si>
    <t>Forecast_manua</t>
  </si>
  <si>
    <t>na</t>
  </si>
  <si>
    <t>monthly and annual totals are not adjusted for leap years</t>
  </si>
  <si>
    <t>## The 2020-21 forecast was initially set in March 2020 and updated quarterly thereafter. It includes a number of projections and assumptions that were based on information available at the time.</t>
  </si>
  <si>
    <t xml:space="preserve">While AHDB seeks to ensure that the information contained within this document is accurate at the time of printing, no warranty is given in respect of the information and data provided. You are responsible for how you use the information. To the maximum extent permitted by law, AHDB accepts no liability for loss, damage or injury howsoever caused or suffered (including that caused by negligence) directly or indirectly in relation to the information or data provided in this publication.
All intellectual property rights in the information and data in this document belong to or are licensed by AHDB. You are authorised to use such information for your internal business purposes only and you must not provide this information to any other third parties, including further publication of the information, or for commercial gain in any way whatsoever without the prior written permission of AHDB for each third party disclosure, publication or commercial arrangement. For more information, please see our Terms of Use and Privacy Notice or contact the Director of Corporate Affairs at info@ahdb.org.uk   </t>
  </si>
  <si>
    <t/>
  </si>
  <si>
    <t>WS_DAERA_for_NI</t>
  </si>
  <si>
    <r>
      <t xml:space="preserve">UNITED KINGDOM MILK PRICES - Monthly Farmgate Milk Prices </t>
    </r>
    <r>
      <rPr>
        <b/>
        <vertAlign val="superscript"/>
        <sz val="14"/>
        <color rgb="FF0000FF"/>
        <rFont val="Arial"/>
        <family val="2"/>
      </rPr>
      <t>(1)</t>
    </r>
  </si>
  <si>
    <t>Team</t>
  </si>
  <si>
    <t>Data &amp; Analysis Team</t>
  </si>
  <si>
    <t xml:space="preserve">datum@ahdb.org.uk  </t>
  </si>
  <si>
    <t>*Please note that September 21 to December 21 GB and UK figures, in this table and the graph below, are based on the AHDB weightings for August 2021 and are therefore subject to future revision.</t>
  </si>
  <si>
    <t>024 7647 8847</t>
  </si>
  <si>
    <t>Julie Rumsey, DEFRA, Tel: ++44 (0)2080 266306, Email: julie.rumsey@defra.gov.uk</t>
  </si>
  <si>
    <t>Milk prices surveys Defra, RESAS, DARD (NI)</t>
  </si>
  <si>
    <t>Pence per litre</t>
  </si>
  <si>
    <t>© Crown copyright, 2023</t>
  </si>
  <si>
    <t xml:space="preserve">Figures are collected every week from dairies and may include some estimates which are also subject to retrospective changes. </t>
  </si>
  <si>
    <t>Nov-94 [3]</t>
  </si>
  <si>
    <t>Dec-94 [3]</t>
  </si>
  <si>
    <t>Agriculture and Horticulture Development Board
Middlemarch Business Park
Siskin Parkway East
Coventry
CV3 4PE</t>
  </si>
  <si>
    <t>Price
(pence per litre)
[1,2,4]</t>
  </si>
  <si>
    <t>Volume
(million litres)</t>
  </si>
  <si>
    <t>Butterfat
(%)</t>
  </si>
  <si>
    <t>Protein
(%)</t>
  </si>
  <si>
    <t>2025M01</t>
  </si>
  <si>
    <t>2025M02</t>
  </si>
  <si>
    <t>2025M03</t>
  </si>
  <si>
    <t>2025M04</t>
  </si>
  <si>
    <t>2025M05</t>
  </si>
  <si>
    <t>2025M06</t>
  </si>
  <si>
    <t>2025M07</t>
  </si>
  <si>
    <t>2025M08</t>
  </si>
  <si>
    <t>2025M09</t>
  </si>
  <si>
    <t>2025M10</t>
  </si>
  <si>
    <t>2025M11</t>
  </si>
  <si>
    <t>2025M12</t>
  </si>
  <si>
    <t>Footnotes</t>
  </si>
  <si>
    <t>1. The latest month's data are provisional</t>
  </si>
  <si>
    <t>2. The farm gate price is the average price received by producers, net of delivery charges. No deduction has been made for superlevy.</t>
  </si>
  <si>
    <t>3. November and December 1994 prices are for Great Britain only.</t>
  </si>
  <si>
    <t xml:space="preserve">4. Prices exclude any retrospective bonuses made by purchasers. </t>
  </si>
  <si>
    <t>©Agriculture and Horticulture Development Board 2024. All rights reserved.</t>
  </si>
  <si>
    <r>
      <rPr>
        <b/>
        <sz val="12"/>
        <color rgb="FF575756"/>
        <rFont val="Arial"/>
        <family val="2"/>
      </rPr>
      <t>Source:</t>
    </r>
    <r>
      <rPr>
        <sz val="12"/>
        <color rgb="FF575756"/>
        <rFont val="Arial"/>
        <family val="2"/>
      </rPr>
      <t xml:space="preserve"> AHDB, Daera, Defra</t>
    </r>
  </si>
  <si>
    <t>The AHDB estimate for May 2024 GB production is 1129 m litres*</t>
  </si>
  <si>
    <t>The AHDB estimate for May 2024 UK production is 1379 m litres*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</si>
</sst>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 #,##0.00_-;_-* &quot;-&quot;??_-;_-@_-"/>
    <numFmt numFmtId="164" formatCode="0.0%"/>
    <numFmt numFmtId="165" formatCode="0.0"/>
    <numFmt numFmtId="166" formatCode="[&gt;0]#,##0.00;#.00"/>
    <numFmt numFmtId="167" formatCode="[&gt;0]#,##0.00;#"/>
    <numFmt numFmtId="168" formatCode="[&gt;0]#,##0.00;#.0"/>
    <numFmt numFmtId="169" formatCode="dd/mm/yy;@"/>
    <numFmt numFmtId="170" formatCode="#,##0.0"/>
    <numFmt numFmtId="171" formatCode="[$-F800]dddd\,\ mmmm\ dd\,\ yyyy"/>
    <numFmt numFmtId="172" formatCode="dd/mm/yyyy;@"/>
    <numFmt numFmtId="173" formatCode="[&gt;0]#,##0;#"/>
  </numFmts>
  <fonts count="90">
    <font>
      <sz val="10"/>
      <color theme="1"/>
      <name val="Arial"/>
      <family val="2"/>
      <scheme val="minor"/>
    </font>
    <font>
      <sz val="12"/>
      <color theme="1"/>
      <name val="Arial"/>
      <family val="2"/>
    </font>
    <font>
      <sz val="12"/>
      <color theme="1"/>
      <name val="Arial"/>
      <family val="2"/>
    </font>
    <font>
      <sz val="12"/>
      <color theme="0"/>
      <name val="Arial"/>
      <family val="2"/>
      <scheme val="minor"/>
    </font>
    <font>
      <sz val="10"/>
      <color theme="1"/>
      <name val="Arial"/>
      <family val="2"/>
      <scheme val="minor"/>
    </font>
    <font>
      <sz val="18"/>
      <color theme="3"/>
      <name val="Arial"/>
      <family val="2"/>
      <scheme val="major"/>
    </font>
    <font>
      <sz val="9"/>
      <color theme="4"/>
      <name val="Arial"/>
      <family val="2"/>
      <scheme val="minor"/>
    </font>
    <font>
      <b/>
      <sz val="14"/>
      <color theme="4"/>
      <name val="Arial (Body)_x0000_"/>
    </font>
    <font>
      <sz val="12"/>
      <color theme="1"/>
      <name val="Arial"/>
      <family val="2"/>
      <scheme val="minor"/>
    </font>
    <font>
      <b/>
      <sz val="11"/>
      <color theme="3"/>
      <name val="Arial"/>
      <family val="2"/>
      <scheme val="minor"/>
    </font>
    <font>
      <b/>
      <sz val="10"/>
      <color theme="0"/>
      <name val="Arial"/>
      <family val="2"/>
      <scheme val="minor"/>
    </font>
    <font>
      <sz val="10"/>
      <color rgb="FF95C11F"/>
      <name val="Arial"/>
      <family val="2"/>
      <scheme val="major"/>
    </font>
    <font>
      <sz val="10"/>
      <color theme="0"/>
      <name val="Arial"/>
      <family val="2"/>
      <scheme val="minor"/>
    </font>
    <font>
      <b/>
      <sz val="14"/>
      <color theme="4"/>
      <name val="Arial"/>
      <family val="2"/>
      <scheme val="major"/>
    </font>
    <font>
      <u/>
      <sz val="10"/>
      <color theme="10"/>
      <name val="Arial"/>
      <family val="2"/>
      <scheme val="minor"/>
    </font>
    <font>
      <sz val="10"/>
      <color rgb="FFE42313"/>
      <name val="Arial"/>
      <family val="2"/>
      <scheme val="minor"/>
    </font>
    <font>
      <sz val="10"/>
      <color rgb="FF009F5E"/>
      <name val="Arial"/>
      <family val="2"/>
      <scheme val="minor"/>
    </font>
    <font>
      <sz val="10"/>
      <color rgb="FFFFCC00"/>
      <name val="Arial"/>
      <family val="2"/>
      <scheme val="minor"/>
    </font>
    <font>
      <sz val="9"/>
      <name val="Arial"/>
      <family val="2"/>
    </font>
    <font>
      <sz val="10"/>
      <name val="Arial"/>
      <family val="2"/>
    </font>
    <font>
      <sz val="10"/>
      <color rgb="FFFF0000"/>
      <name val="Arial"/>
      <family val="2"/>
    </font>
    <font>
      <sz val="10"/>
      <name val="Arial"/>
      <family val="2"/>
      <scheme val="minor"/>
    </font>
    <font>
      <sz val="10"/>
      <color rgb="FF000000"/>
      <name val="Arial"/>
      <family val="2"/>
    </font>
    <font>
      <sz val="10"/>
      <color rgb="FF000000"/>
      <name val="MS Sans Serif"/>
    </font>
    <font>
      <b/>
      <sz val="14"/>
      <color rgb="FF0000FF"/>
      <name val="Arial"/>
      <family val="2"/>
    </font>
    <font>
      <b/>
      <sz val="14"/>
      <color rgb="FF000000"/>
      <name val="Arial"/>
      <family val="2"/>
    </font>
    <font>
      <b/>
      <sz val="10"/>
      <color rgb="FF0000FF"/>
      <name val="Arial"/>
      <family val="2"/>
    </font>
    <font>
      <sz val="10"/>
      <color rgb="FF575756"/>
      <name val="Arial"/>
      <family val="2"/>
    </font>
    <font>
      <b/>
      <sz val="10"/>
      <color rgb="FF575756"/>
      <name val="Arial"/>
      <family val="2"/>
    </font>
    <font>
      <sz val="14"/>
      <color theme="1"/>
      <name val="Arial"/>
      <family val="2"/>
      <scheme val="minor"/>
    </font>
    <font>
      <b/>
      <sz val="14"/>
      <color theme="1"/>
      <name val="Arial"/>
      <family val="2"/>
      <scheme val="minor"/>
    </font>
    <font>
      <b/>
      <sz val="14"/>
      <color theme="0"/>
      <name val="Arial"/>
      <family val="2"/>
      <scheme val="minor"/>
    </font>
    <font>
      <b/>
      <sz val="12"/>
      <color theme="0"/>
      <name val="Arial"/>
      <family val="2"/>
      <scheme val="minor"/>
    </font>
    <font>
      <b/>
      <sz val="12"/>
      <color theme="4"/>
      <name val="Arial (Body)_x0000_"/>
    </font>
    <font>
      <b/>
      <sz val="16"/>
      <color theme="4"/>
      <name val="Arial (Body)_x0000_"/>
    </font>
    <font>
      <sz val="12"/>
      <color rgb="FF575756"/>
      <name val="Arial"/>
      <family val="2"/>
    </font>
    <font>
      <b/>
      <sz val="12"/>
      <color rgb="FF575756"/>
      <name val="Arial"/>
      <family val="2"/>
    </font>
    <font>
      <sz val="12"/>
      <name val="Arial"/>
      <family val="2"/>
      <scheme val="minor"/>
    </font>
    <font>
      <sz val="12"/>
      <name val="Arial"/>
      <family val="2"/>
    </font>
    <font>
      <b/>
      <sz val="12"/>
      <color theme="1"/>
      <name val="Arial"/>
      <family val="2"/>
      <scheme val="minor"/>
    </font>
    <font>
      <sz val="12"/>
      <color theme="6"/>
      <name val="Arial"/>
      <family val="2"/>
    </font>
    <font>
      <sz val="16"/>
      <color theme="1"/>
      <name val="Arial"/>
      <family val="2"/>
      <scheme val="minor"/>
    </font>
    <font>
      <b/>
      <sz val="12"/>
      <color rgb="FF95C11F"/>
      <name val="Arial"/>
      <family val="2"/>
      <scheme val="minor"/>
    </font>
    <font>
      <b/>
      <sz val="12"/>
      <color rgb="FF575756"/>
      <name val="Arial"/>
      <family val="2"/>
      <scheme val="minor"/>
    </font>
    <font>
      <sz val="12"/>
      <color rgb="FF575756"/>
      <name val="Arial"/>
      <family val="2"/>
      <scheme val="minor"/>
    </font>
    <font>
      <sz val="12"/>
      <color theme="1"/>
      <name val="Arial"/>
      <family val="2"/>
    </font>
    <font>
      <b/>
      <sz val="12"/>
      <color rgb="FF95C11F"/>
      <name val="Arial"/>
      <family val="2"/>
    </font>
    <font>
      <b/>
      <sz val="12"/>
      <color theme="1"/>
      <name val="Arial"/>
      <family val="2"/>
    </font>
    <font>
      <sz val="12"/>
      <color rgb="FF95C11F"/>
      <name val="Arial"/>
      <family val="2"/>
      <scheme val="major"/>
    </font>
    <font>
      <sz val="12"/>
      <color rgb="FF999999"/>
      <name val="Arial"/>
      <family val="2"/>
    </font>
    <font>
      <sz val="10"/>
      <color rgb="FFFF0000"/>
      <name val="Arial"/>
      <family val="2"/>
      <scheme val="minor"/>
    </font>
    <font>
      <u/>
      <sz val="10"/>
      <color rgb="FF0000FF"/>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MS Sans Serif"/>
    </font>
    <font>
      <sz val="8"/>
      <name val="Arial"/>
      <family val="2"/>
      <scheme val="minor"/>
    </font>
    <font>
      <sz val="10"/>
      <name val="Arial"/>
      <family val="2"/>
    </font>
    <font>
      <u/>
      <sz val="11"/>
      <color indexed="12"/>
      <name val="Arial"/>
      <family val="2"/>
    </font>
    <font>
      <b/>
      <vertAlign val="superscript"/>
      <sz val="14"/>
      <color rgb="FF0000FF"/>
      <name val="Arial"/>
      <family val="2"/>
    </font>
    <font>
      <u/>
      <sz val="12"/>
      <color theme="10"/>
      <name val="Arial"/>
      <family val="2"/>
    </font>
    <font>
      <sz val="11"/>
      <color rgb="FF575756"/>
      <name val="Open Sans"/>
      <family val="2"/>
    </font>
    <font>
      <sz val="16"/>
      <color rgb="FF575756"/>
      <name val="Open Sans"/>
      <family val="2"/>
    </font>
    <font>
      <sz val="10"/>
      <name val="Arial"/>
      <family val="2"/>
    </font>
    <font>
      <sz val="10"/>
      <color rgb="FF0000FF"/>
      <name val="Arial"/>
      <family val="2"/>
      <scheme val="minor"/>
    </font>
    <font>
      <sz val="10"/>
      <color rgb="FF190FE1"/>
      <name val="Arial"/>
      <family val="2"/>
      <scheme val="minor"/>
    </font>
    <font>
      <sz val="9.5"/>
      <color rgb="FF000000"/>
      <name val="Arial"/>
      <family val="2"/>
      <scheme val="minor"/>
    </font>
    <font>
      <sz val="11"/>
      <color rgb="FF000000"/>
      <name val="Arial"/>
      <family val="2"/>
    </font>
    <font>
      <sz val="11"/>
      <color rgb="FF0000FF"/>
      <name val="Arial"/>
      <family val="2"/>
    </font>
    <font>
      <sz val="9.5"/>
      <color rgb="FFFF0000"/>
      <name val="Arial"/>
      <family val="2"/>
      <scheme val="minor"/>
    </font>
    <font>
      <sz val="9.5"/>
      <name val="Arial"/>
      <family val="2"/>
      <scheme val="minor"/>
    </font>
    <font>
      <b/>
      <sz val="11"/>
      <color rgb="FF000000"/>
      <name val="Arial"/>
      <family val="2"/>
    </font>
    <font>
      <b/>
      <sz val="12"/>
      <color rgb="FF008938"/>
      <name val="Arial"/>
      <family val="2"/>
    </font>
    <font>
      <sz val="10"/>
      <color theme="0" tint="-4.9989318521683403E-2"/>
      <name val="Arial"/>
      <family val="2"/>
      <scheme val="minor"/>
    </font>
  </fonts>
  <fills count="62">
    <fill>
      <patternFill patternType="none"/>
    </fill>
    <fill>
      <patternFill patternType="gray125"/>
    </fill>
    <fill>
      <patternFill patternType="solid">
        <fgColor theme="4"/>
      </patternFill>
    </fill>
    <fill>
      <patternFill patternType="solid">
        <fgColor theme="6"/>
      </patternFill>
    </fill>
    <fill>
      <patternFill patternType="solid">
        <fgColor theme="7"/>
      </patternFill>
    </fill>
    <fill>
      <patternFill patternType="solid">
        <fgColor theme="8"/>
      </patternFill>
    </fill>
    <fill>
      <patternFill patternType="solid">
        <fgColor rgb="FFDFEFFB"/>
      </patternFill>
    </fill>
    <fill>
      <patternFill patternType="solid">
        <fgColor rgb="FFBBDDF5"/>
      </patternFill>
    </fill>
    <fill>
      <patternFill patternType="solid">
        <fgColor rgb="FF61BAE8"/>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5C11F"/>
      </patternFill>
    </fill>
    <fill>
      <patternFill patternType="solid">
        <fgColor rgb="FF999999"/>
      </patternFill>
    </fill>
    <fill>
      <patternFill patternType="solid">
        <fgColor rgb="FFFFFF00"/>
        <bgColor indexed="64"/>
      </patternFill>
    </fill>
    <fill>
      <patternFill patternType="solid">
        <fgColor rgb="FFDFEFFB"/>
        <bgColor auto="1"/>
      </patternFill>
    </fill>
    <fill>
      <patternFill patternType="solid">
        <fgColor rgb="FFBBDDF5"/>
        <bgColor indexed="64"/>
      </patternFill>
    </fill>
    <fill>
      <patternFill patternType="solid">
        <fgColor rgb="FFFFFFFF"/>
        <bgColor indexed="64"/>
      </patternFill>
    </fill>
    <fill>
      <patternFill patternType="solid">
        <fgColor theme="7"/>
        <bgColor indexed="64"/>
      </patternFill>
    </fill>
    <fill>
      <patternFill patternType="solid">
        <fgColor theme="0" tint="-0.249977111117893"/>
        <bgColor indexed="64"/>
      </patternFill>
    </fill>
    <fill>
      <patternFill patternType="solid">
        <fgColor rgb="FF61BAE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000"/>
        <bgColor indexed="64"/>
      </patternFill>
    </fill>
    <fill>
      <patternFill patternType="solid">
        <fgColor theme="0"/>
        <bgColor indexed="64"/>
      </patternFill>
    </fill>
    <fill>
      <patternFill patternType="solid">
        <fgColor rgb="FF0090D3"/>
        <bgColor indexed="64"/>
      </patternFill>
    </fill>
    <fill>
      <patternFill patternType="solid">
        <fgColor theme="9" tint="-9.9978637043366805E-2"/>
        <bgColor indexed="64"/>
      </patternFill>
    </fill>
    <fill>
      <patternFill patternType="solid">
        <fgColor rgb="FFFF0000"/>
        <bgColor indexed="64"/>
      </patternFill>
    </fill>
  </fills>
  <borders count="43">
    <border>
      <left/>
      <right/>
      <top/>
      <bottom/>
      <diagonal/>
    </border>
    <border>
      <left style="thin">
        <color theme="0"/>
      </left>
      <right style="thin">
        <color theme="0"/>
      </right>
      <top style="thin">
        <color theme="0"/>
      </top>
      <bottom style="thin">
        <color theme="0"/>
      </bottom>
      <diagonal/>
    </border>
    <border>
      <left/>
      <right/>
      <top/>
      <bottom style="double">
        <color theme="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style="thin">
        <color theme="0"/>
      </top>
      <bottom/>
      <diagonal/>
    </border>
    <border>
      <left/>
      <right/>
      <top/>
      <bottom style="medium">
        <color rgb="FF0090D4"/>
      </bottom>
      <diagonal/>
    </border>
    <border>
      <left/>
      <right/>
      <top style="medium">
        <color rgb="FF0090D4"/>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theme="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s>
  <cellStyleXfs count="140">
    <xf numFmtId="4" fontId="0" fillId="0" borderId="0">
      <alignment horizontal="left" vertical="top"/>
    </xf>
    <xf numFmtId="0" fontId="10" fillId="2" borderId="1" applyProtection="0">
      <alignment horizontal="center" vertical="center"/>
    </xf>
    <xf numFmtId="0" fontId="3" fillId="3" borderId="1" applyProtection="0">
      <alignment horizontal="center" vertical="center"/>
    </xf>
    <xf numFmtId="0" fontId="4" fillId="4" borderId="1" applyProtection="0">
      <alignment horizontal="center" vertical="center"/>
    </xf>
    <xf numFmtId="0" fontId="4" fillId="5" borderId="1" applyProtection="0">
      <alignment horizontal="center" vertical="center"/>
    </xf>
    <xf numFmtId="0" fontId="5" fillId="0" borderId="0" applyNumberFormat="0" applyFill="0" applyBorder="0" applyAlignment="0" applyProtection="0"/>
    <xf numFmtId="0" fontId="16" fillId="0" borderId="0" applyNumberFormat="0" applyBorder="0" applyProtection="0">
      <alignment vertical="center"/>
    </xf>
    <xf numFmtId="0" fontId="15" fillId="0" borderId="0" applyNumberFormat="0" applyBorder="0" applyProtection="0">
      <alignment vertical="center"/>
    </xf>
    <xf numFmtId="0" fontId="17" fillId="0" borderId="0" applyNumberFormat="0" applyBorder="0" applyProtection="0">
      <alignment vertical="center"/>
    </xf>
    <xf numFmtId="4" fontId="4" fillId="6" borderId="1" applyProtection="0">
      <alignment horizontal="center" vertical="center"/>
    </xf>
    <xf numFmtId="4" fontId="4" fillId="7" borderId="1" applyProtection="0">
      <alignment horizontal="center" vertical="center"/>
    </xf>
    <xf numFmtId="0" fontId="10" fillId="8" borderId="1" applyProtection="0">
      <alignment horizontal="center" vertical="center"/>
    </xf>
    <xf numFmtId="0" fontId="6" fillId="0" borderId="2" applyFill="0" applyProtection="0"/>
    <xf numFmtId="0" fontId="13" fillId="0" borderId="0" applyNumberFormat="0" applyFill="0">
      <alignment horizontal="left"/>
    </xf>
    <xf numFmtId="0" fontId="11" fillId="0" borderId="0" applyNumberFormat="0" applyFill="0" applyProtection="0">
      <alignment horizontal="left"/>
    </xf>
    <xf numFmtId="0" fontId="4" fillId="0" borderId="0" applyNumberFormat="0" applyFill="0" applyProtection="0">
      <alignment horizontal="left"/>
    </xf>
    <xf numFmtId="0" fontId="9" fillId="0" borderId="0" applyNumberFormat="0" applyFill="0" applyBorder="0" applyAlignment="0" applyProtection="0"/>
    <xf numFmtId="0" fontId="12" fillId="26" borderId="0" applyNumberFormat="0" applyProtection="0">
      <alignment horizontal="left" vertical="center"/>
    </xf>
    <xf numFmtId="0" fontId="3"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3"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39" fontId="14" fillId="0" borderId="0" applyFill="0" applyBorder="0" applyAlignment="0" applyProtection="0"/>
    <xf numFmtId="0" fontId="10" fillId="27" borderId="1" applyProtection="0">
      <alignment horizontal="center"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22" fillId="0" borderId="0" applyNumberFormat="0" applyBorder="0" applyProtection="0"/>
    <xf numFmtId="0" fontId="23" fillId="0" borderId="0"/>
    <xf numFmtId="0" fontId="5" fillId="0" borderId="0" applyNumberFormat="0" applyFill="0" applyBorder="0" applyAlignment="0" applyProtection="0"/>
    <xf numFmtId="0" fontId="25" fillId="0" borderId="0" applyNumberFormat="0" applyBorder="0" applyProtection="0"/>
    <xf numFmtId="9" fontId="23" fillId="0" borderId="0" applyFont="0" applyFill="0" applyBorder="0" applyAlignment="0" applyProtection="0"/>
    <xf numFmtId="0" fontId="23" fillId="0" borderId="0"/>
    <xf numFmtId="0" fontId="51" fillId="0" borderId="0" applyNumberFormat="0" applyFill="0" applyBorder="0" applyAlignment="0" applyProtection="0"/>
    <xf numFmtId="0" fontId="51"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0" fontId="22" fillId="0" borderId="0" applyNumberFormat="0" applyBorder="0" applyProtection="0"/>
    <xf numFmtId="0" fontId="22" fillId="0" borderId="0" applyNumberFormat="0" applyBorder="0" applyProtection="0"/>
    <xf numFmtId="0" fontId="25" fillId="0" borderId="0" applyNumberFormat="0" applyBorder="0" applyProtection="0"/>
    <xf numFmtId="0" fontId="52" fillId="0" borderId="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38"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4" fillId="45"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2" borderId="0" applyNumberFormat="0" applyBorder="0" applyAlignment="0" applyProtection="0"/>
    <xf numFmtId="0" fontId="55" fillId="36" borderId="0" applyNumberFormat="0" applyBorder="0" applyAlignment="0" applyProtection="0"/>
    <xf numFmtId="0" fontId="56" fillId="53" borderId="24" applyNumberFormat="0" applyAlignment="0" applyProtection="0"/>
    <xf numFmtId="0" fontId="57" fillId="54" borderId="25" applyNumberFormat="0" applyAlignment="0" applyProtection="0"/>
    <xf numFmtId="0" fontId="58" fillId="0" borderId="0" applyNumberFormat="0" applyFill="0" applyBorder="0" applyAlignment="0" applyProtection="0"/>
    <xf numFmtId="0" fontId="59" fillId="37" borderId="0" applyNumberFormat="0" applyBorder="0" applyAlignment="0" applyProtection="0"/>
    <xf numFmtId="0" fontId="60" fillId="0" borderId="26" applyNumberFormat="0" applyFill="0" applyAlignment="0" applyProtection="0"/>
    <xf numFmtId="0" fontId="61" fillId="0" borderId="27" applyNumberFormat="0" applyFill="0" applyAlignment="0" applyProtection="0"/>
    <xf numFmtId="0" fontId="62" fillId="0" borderId="28" applyNumberFormat="0" applyFill="0" applyAlignment="0" applyProtection="0"/>
    <xf numFmtId="0" fontId="62" fillId="0" borderId="0" applyNumberFormat="0" applyFill="0" applyBorder="0" applyAlignment="0" applyProtection="0"/>
    <xf numFmtId="0" fontId="63" fillId="40" borderId="24" applyNumberFormat="0" applyAlignment="0" applyProtection="0"/>
    <xf numFmtId="0" fontId="64" fillId="0" borderId="29" applyNumberFormat="0" applyFill="0" applyAlignment="0" applyProtection="0"/>
    <xf numFmtId="0" fontId="65" fillId="55" borderId="0" applyNumberFormat="0" applyBorder="0" applyAlignment="0" applyProtection="0"/>
    <xf numFmtId="0" fontId="19" fillId="56" borderId="30" applyNumberFormat="0" applyFont="0" applyAlignment="0" applyProtection="0"/>
    <xf numFmtId="0" fontId="66" fillId="53" borderId="31" applyNumberFormat="0" applyAlignment="0" applyProtection="0"/>
    <xf numFmtId="0" fontId="67" fillId="0" borderId="0" applyNumberFormat="0" applyFill="0" applyBorder="0" applyAlignment="0" applyProtection="0"/>
    <xf numFmtId="0" fontId="68" fillId="0" borderId="32" applyNumberFormat="0" applyFill="0" applyAlignment="0" applyProtection="0"/>
    <xf numFmtId="0" fontId="69"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71" fillId="0" borderId="0"/>
    <xf numFmtId="43" fontId="70" fillId="0" borderId="0" applyFont="0" applyFill="0" applyBorder="0" applyAlignment="0" applyProtection="0"/>
    <xf numFmtId="0" fontId="19" fillId="0" borderId="0"/>
    <xf numFmtId="9" fontId="70" fillId="0" borderId="0" applyFont="0" applyFill="0" applyBorder="0" applyAlignment="0" applyProtection="0"/>
    <xf numFmtId="0" fontId="73" fillId="0" borderId="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0" fontId="79" fillId="0" borderId="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0" fontId="19" fillId="0" borderId="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0" fontId="19" fillId="0" borderId="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cellStyleXfs>
  <cellXfs count="266">
    <xf numFmtId="4" fontId="0" fillId="0" borderId="0" xfId="0">
      <alignment horizontal="left" vertical="top"/>
    </xf>
    <xf numFmtId="14" fontId="4" fillId="0" borderId="0" xfId="15" applyNumberFormat="1">
      <alignment horizontal="left"/>
    </xf>
    <xf numFmtId="14" fontId="18" fillId="0" borderId="10" xfId="0" applyNumberFormat="1" applyFont="1" applyBorder="1" applyAlignment="1">
      <alignment vertical="center"/>
    </xf>
    <xf numFmtId="0" fontId="10" fillId="2" borderId="3" xfId="1" applyBorder="1" applyAlignment="1">
      <alignment horizontal="center" vertical="center" textRotation="90"/>
    </xf>
    <xf numFmtId="43" fontId="0" fillId="0" borderId="0" xfId="37" applyFont="1" applyAlignment="1">
      <alignment horizontal="center"/>
    </xf>
    <xf numFmtId="4" fontId="7" fillId="0" borderId="0" xfId="0" applyFont="1" applyAlignment="1">
      <alignment horizontal="left"/>
    </xf>
    <xf numFmtId="4" fontId="0" fillId="28" borderId="0" xfId="0" applyFill="1">
      <alignment horizontal="left" vertical="top"/>
    </xf>
    <xf numFmtId="14" fontId="18" fillId="28" borderId="10" xfId="0" applyNumberFormat="1" applyFont="1" applyFill="1" applyBorder="1" applyAlignment="1">
      <alignment vertical="center"/>
    </xf>
    <xf numFmtId="43" fontId="0" fillId="0" borderId="0" xfId="37" applyFont="1" applyFill="1" applyAlignment="1">
      <alignment horizontal="center"/>
    </xf>
    <xf numFmtId="1" fontId="0" fillId="0" borderId="0" xfId="0" applyNumberFormat="1">
      <alignment horizontal="left" vertical="top"/>
    </xf>
    <xf numFmtId="4" fontId="12" fillId="0" borderId="0" xfId="0" applyFont="1">
      <alignment horizontal="left" vertical="top"/>
    </xf>
    <xf numFmtId="4" fontId="21" fillId="0" borderId="0" xfId="0" applyFont="1">
      <alignment horizontal="left" vertical="top"/>
    </xf>
    <xf numFmtId="3" fontId="0" fillId="0" borderId="0" xfId="0" applyNumberFormat="1">
      <alignment horizontal="left" vertical="top"/>
    </xf>
    <xf numFmtId="4" fontId="0" fillId="0" borderId="0" xfId="0" applyAlignment="1"/>
    <xf numFmtId="0" fontId="22" fillId="0" borderId="0" xfId="40"/>
    <xf numFmtId="0" fontId="24" fillId="0" borderId="0" xfId="42" applyFont="1" applyFill="1" applyAlignment="1"/>
    <xf numFmtId="4" fontId="22" fillId="0" borderId="0" xfId="0" applyFont="1" applyAlignment="1"/>
    <xf numFmtId="17" fontId="0" fillId="28" borderId="0" xfId="0" applyNumberFormat="1" applyFill="1" applyAlignment="1"/>
    <xf numFmtId="0" fontId="10" fillId="2" borderId="19" xfId="1" applyBorder="1" applyAlignment="1">
      <alignment horizontal="center" vertical="center" textRotation="90"/>
    </xf>
    <xf numFmtId="4" fontId="0" fillId="0" borderId="7" xfId="0" applyBorder="1">
      <alignment horizontal="left" vertical="top"/>
    </xf>
    <xf numFmtId="4" fontId="28" fillId="0" borderId="0" xfId="0" applyFont="1" applyAlignment="1">
      <alignment horizontal="left" vertical="center"/>
    </xf>
    <xf numFmtId="4" fontId="27" fillId="0" borderId="0" xfId="0" applyFont="1" applyAlignment="1">
      <alignment horizontal="left" vertical="center"/>
    </xf>
    <xf numFmtId="169" fontId="27" fillId="0" borderId="0" xfId="0" applyNumberFormat="1" applyFont="1" applyAlignment="1">
      <alignment horizontal="left" vertical="center"/>
    </xf>
    <xf numFmtId="4" fontId="0" fillId="0" borderId="0" xfId="0" applyAlignment="1">
      <alignment horizontal="left" vertical="top" wrapText="1"/>
    </xf>
    <xf numFmtId="1" fontId="0" fillId="0" borderId="0" xfId="0" applyNumberFormat="1" applyAlignment="1"/>
    <xf numFmtId="3" fontId="0" fillId="28" borderId="0" xfId="0" applyNumberFormat="1" applyFill="1">
      <alignment horizontal="left" vertical="top"/>
    </xf>
    <xf numFmtId="14" fontId="0" fillId="0" borderId="0" xfId="0" applyNumberFormat="1">
      <alignment horizontal="left" vertical="top"/>
    </xf>
    <xf numFmtId="2" fontId="0" fillId="0" borderId="0" xfId="0" applyNumberFormat="1" applyAlignment="1"/>
    <xf numFmtId="4" fontId="0" fillId="33" borderId="0" xfId="0" applyFill="1" applyAlignment="1">
      <alignment horizontal="left" vertical="top" wrapText="1"/>
    </xf>
    <xf numFmtId="0" fontId="31" fillId="8" borderId="3" xfId="11" applyFont="1" applyBorder="1" applyAlignment="1">
      <alignment horizontal="center" vertical="center" wrapText="1"/>
    </xf>
    <xf numFmtId="164" fontId="30" fillId="7" borderId="1" xfId="10" applyNumberFormat="1" applyFont="1">
      <alignment horizontal="center" vertical="center"/>
    </xf>
    <xf numFmtId="4" fontId="8" fillId="0" borderId="0" xfId="0" applyFont="1">
      <alignment horizontal="left" vertical="top"/>
    </xf>
    <xf numFmtId="0" fontId="3" fillId="26" borderId="11" xfId="17" applyFont="1" applyBorder="1" applyAlignment="1" applyProtection="1">
      <alignment horizontal="center" vertical="center"/>
      <protection locked="0"/>
    </xf>
    <xf numFmtId="4" fontId="8" fillId="0" borderId="0" xfId="0" applyFont="1" applyAlignment="1"/>
    <xf numFmtId="14" fontId="8" fillId="29" borderId="1" xfId="0" applyNumberFormat="1" applyFont="1" applyFill="1" applyBorder="1" applyAlignment="1">
      <alignment horizontal="left" vertical="center"/>
    </xf>
    <xf numFmtId="4" fontId="39" fillId="0" borderId="0" xfId="0" applyFont="1">
      <alignment horizontal="left" vertical="top"/>
    </xf>
    <xf numFmtId="0" fontId="32" fillId="2" borderId="3" xfId="1" applyFont="1" applyBorder="1">
      <alignment horizontal="center" vertical="center"/>
    </xf>
    <xf numFmtId="0" fontId="32" fillId="8" borderId="3" xfId="11" applyFont="1" applyBorder="1" applyAlignment="1">
      <alignment horizontal="center" vertical="center" wrapText="1"/>
    </xf>
    <xf numFmtId="4" fontId="8" fillId="6" borderId="1" xfId="9" applyFont="1" applyAlignment="1">
      <alignment horizontal="right" vertical="center"/>
    </xf>
    <xf numFmtId="164" fontId="8" fillId="6" borderId="1" xfId="9" applyNumberFormat="1" applyFont="1" applyAlignment="1">
      <alignment horizontal="right" vertical="center"/>
    </xf>
    <xf numFmtId="14" fontId="8" fillId="30" borderId="1" xfId="0" applyNumberFormat="1" applyFont="1" applyFill="1" applyBorder="1">
      <alignment horizontal="left" vertical="top"/>
    </xf>
    <xf numFmtId="4" fontId="8" fillId="7" borderId="1" xfId="10" applyFont="1" applyAlignment="1">
      <alignment horizontal="right" vertical="center"/>
    </xf>
    <xf numFmtId="164" fontId="8" fillId="7" borderId="1" xfId="10" applyNumberFormat="1" applyFont="1" applyAlignment="1">
      <alignment horizontal="right" vertical="center"/>
    </xf>
    <xf numFmtId="0" fontId="3" fillId="32" borderId="0" xfId="17" applyFont="1" applyFill="1" applyProtection="1">
      <alignment horizontal="left" vertical="center"/>
    </xf>
    <xf numFmtId="3" fontId="8" fillId="6" borderId="1" xfId="9" applyNumberFormat="1" applyFont="1" applyAlignment="1">
      <alignment horizontal="right" vertical="center"/>
    </xf>
    <xf numFmtId="3" fontId="8" fillId="6" borderId="1" xfId="9" applyNumberFormat="1" applyFont="1" applyAlignment="1">
      <alignment horizontal="left" vertical="center"/>
    </xf>
    <xf numFmtId="165" fontId="29" fillId="6" borderId="1" xfId="9" applyNumberFormat="1" applyFont="1">
      <alignment horizontal="center" vertical="center"/>
    </xf>
    <xf numFmtId="165" fontId="29" fillId="7" borderId="1" xfId="10" applyNumberFormat="1" applyFont="1">
      <alignment horizontal="center" vertical="center"/>
    </xf>
    <xf numFmtId="2" fontId="29" fillId="6" borderId="1" xfId="9" applyNumberFormat="1" applyFont="1">
      <alignment horizontal="center" vertical="center"/>
    </xf>
    <xf numFmtId="164" fontId="8" fillId="0" borderId="1" xfId="10" applyNumberFormat="1" applyFont="1" applyFill="1" applyAlignment="1">
      <alignment horizontal="right" vertical="center"/>
    </xf>
    <xf numFmtId="4" fontId="8" fillId="6" borderId="1" xfId="9" applyFont="1" applyAlignment="1">
      <alignment horizontal="left" vertical="center"/>
    </xf>
    <xf numFmtId="4" fontId="8" fillId="7" borderId="1" xfId="10" applyFont="1" applyAlignment="1">
      <alignment horizontal="left" vertical="center"/>
    </xf>
    <xf numFmtId="14" fontId="8" fillId="30" borderId="1" xfId="0" applyNumberFormat="1" applyFont="1" applyFill="1" applyBorder="1" applyAlignment="1">
      <alignment horizontal="left" vertical="center"/>
    </xf>
    <xf numFmtId="0" fontId="32" fillId="8" borderId="20" xfId="11" applyFont="1" applyBorder="1" applyAlignment="1">
      <alignment horizontal="center" vertical="center" wrapText="1"/>
    </xf>
    <xf numFmtId="0" fontId="32" fillId="8" borderId="17" xfId="11" applyFont="1" applyBorder="1" applyAlignment="1">
      <alignment horizontal="center" vertical="center" wrapText="1"/>
    </xf>
    <xf numFmtId="3" fontId="8" fillId="7" borderId="1" xfId="10" applyNumberFormat="1" applyFont="1" applyAlignment="1">
      <alignment horizontal="right" vertical="center"/>
    </xf>
    <xf numFmtId="14" fontId="39" fillId="0" borderId="0" xfId="0" applyNumberFormat="1" applyFont="1" applyAlignment="1">
      <alignment horizontal="center" vertical="center"/>
    </xf>
    <xf numFmtId="4" fontId="8" fillId="0" borderId="1" xfId="9" applyFont="1" applyFill="1">
      <alignment horizontal="center" vertical="center"/>
    </xf>
    <xf numFmtId="3" fontId="8" fillId="0" borderId="0" xfId="9" applyNumberFormat="1" applyFont="1" applyFill="1" applyBorder="1">
      <alignment horizontal="center" vertical="center"/>
    </xf>
    <xf numFmtId="164" fontId="8" fillId="0" borderId="0" xfId="9" applyNumberFormat="1" applyFont="1" applyFill="1" applyBorder="1">
      <alignment horizontal="center" vertical="center"/>
    </xf>
    <xf numFmtId="164" fontId="8" fillId="0" borderId="1" xfId="9" applyNumberFormat="1" applyFont="1" applyFill="1">
      <alignment horizontal="center" vertical="center"/>
    </xf>
    <xf numFmtId="4" fontId="8" fillId="0" borderId="21" xfId="0" applyFont="1" applyBorder="1" applyAlignment="1">
      <alignment vertical="top" wrapText="1"/>
    </xf>
    <xf numFmtId="4" fontId="42" fillId="0" borderId="0" xfId="0" applyFont="1">
      <alignment horizontal="left" vertical="top"/>
    </xf>
    <xf numFmtId="4" fontId="43" fillId="0" borderId="0" xfId="0" applyFont="1">
      <alignment horizontal="left" vertical="top"/>
    </xf>
    <xf numFmtId="4" fontId="45" fillId="0" borderId="0" xfId="0" quotePrefix="1" applyFont="1" applyAlignment="1"/>
    <xf numFmtId="4" fontId="8" fillId="0" borderId="0" xfId="0" applyFont="1" applyAlignment="1">
      <alignment horizontal="left" vertical="top" wrapText="1"/>
    </xf>
    <xf numFmtId="4" fontId="8" fillId="0" borderId="21" xfId="0" applyFont="1" applyBorder="1">
      <alignment horizontal="left" vertical="top"/>
    </xf>
    <xf numFmtId="0" fontId="47" fillId="0" borderId="0" xfId="14" applyFont="1">
      <alignment horizontal="left"/>
    </xf>
    <xf numFmtId="4" fontId="49" fillId="0" borderId="0" xfId="0" applyFont="1" applyAlignment="1">
      <alignment vertical="center"/>
    </xf>
    <xf numFmtId="0" fontId="48" fillId="0" borderId="0" xfId="14" applyFont="1">
      <alignment horizontal="left"/>
    </xf>
    <xf numFmtId="14" fontId="18" fillId="0" borderId="0" xfId="0" applyNumberFormat="1" applyFont="1" applyAlignment="1">
      <alignment vertical="center"/>
    </xf>
    <xf numFmtId="43" fontId="20" fillId="0" borderId="0" xfId="37" applyFont="1" applyBorder="1"/>
    <xf numFmtId="4" fontId="50" fillId="0" borderId="0" xfId="0" applyFont="1">
      <alignment horizontal="left" vertical="top"/>
    </xf>
    <xf numFmtId="43" fontId="20" fillId="28" borderId="0" xfId="37" applyFont="1" applyFill="1" applyBorder="1"/>
    <xf numFmtId="1" fontId="12" fillId="0" borderId="0" xfId="0" applyNumberFormat="1" applyFont="1">
      <alignment horizontal="left" vertical="top"/>
    </xf>
    <xf numFmtId="0" fontId="22" fillId="0" borderId="0" xfId="51"/>
    <xf numFmtId="0" fontId="3" fillId="26" borderId="0" xfId="17" applyFont="1" applyAlignment="1" applyProtection="1">
      <alignment horizontal="center" vertical="center"/>
    </xf>
    <xf numFmtId="4" fontId="8" fillId="0" borderId="7" xfId="0" applyFont="1" applyBorder="1" applyAlignment="1">
      <alignment horizontal="center" vertical="center" wrapText="1"/>
    </xf>
    <xf numFmtId="0" fontId="32" fillId="8" borderId="9" xfId="11" applyFont="1" applyBorder="1" applyProtection="1">
      <alignment horizontal="center" vertical="center"/>
    </xf>
    <xf numFmtId="4" fontId="3" fillId="0" borderId="7" xfId="0" applyFont="1" applyBorder="1" applyAlignment="1">
      <alignment horizontal="center" vertical="center" wrapText="1"/>
    </xf>
    <xf numFmtId="3" fontId="8" fillId="6" borderId="1" xfId="9" applyNumberFormat="1" applyFont="1" applyAlignment="1" applyProtection="1">
      <alignment horizontal="left" vertical="center"/>
    </xf>
    <xf numFmtId="3" fontId="8" fillId="6" borderId="1" xfId="9" applyNumberFormat="1" applyFont="1" applyAlignment="1" applyProtection="1">
      <alignment horizontal="right" vertical="center"/>
    </xf>
    <xf numFmtId="4" fontId="8" fillId="6" borderId="1" xfId="9" applyFont="1" applyAlignment="1" applyProtection="1">
      <alignment horizontal="right" vertical="center"/>
    </xf>
    <xf numFmtId="3" fontId="8" fillId="7" borderId="1" xfId="10" applyNumberFormat="1" applyFont="1" applyAlignment="1" applyProtection="1">
      <alignment horizontal="left" vertical="center"/>
    </xf>
    <xf numFmtId="3" fontId="8" fillId="30" borderId="1" xfId="9" applyNumberFormat="1" applyFont="1" applyFill="1" applyAlignment="1" applyProtection="1">
      <alignment horizontal="right" vertical="center"/>
    </xf>
    <xf numFmtId="3" fontId="8" fillId="30" borderId="1" xfId="9" applyNumberFormat="1" applyFont="1" applyFill="1" applyAlignment="1" applyProtection="1">
      <alignment horizontal="left" vertical="center"/>
    </xf>
    <xf numFmtId="4" fontId="8" fillId="30" borderId="1" xfId="9" applyFont="1" applyFill="1" applyAlignment="1" applyProtection="1">
      <alignment horizontal="right" vertical="center"/>
    </xf>
    <xf numFmtId="3" fontId="39" fillId="6" borderId="1" xfId="9" applyNumberFormat="1" applyFont="1" applyAlignment="1" applyProtection="1">
      <alignment horizontal="left" vertical="center"/>
    </xf>
    <xf numFmtId="3" fontId="39" fillId="6" borderId="1" xfId="9" applyNumberFormat="1" applyFont="1" applyAlignment="1" applyProtection="1">
      <alignment horizontal="right" vertical="center"/>
    </xf>
    <xf numFmtId="170" fontId="39" fillId="0" borderId="0" xfId="0" applyNumberFormat="1" applyFont="1" applyAlignment="1">
      <alignment horizontal="right" vertical="top"/>
    </xf>
    <xf numFmtId="172" fontId="35" fillId="0" borderId="0" xfId="0" applyNumberFormat="1" applyFont="1" applyAlignment="1" applyProtection="1">
      <alignment horizontal="left" vertical="center"/>
      <protection locked="0"/>
    </xf>
    <xf numFmtId="4" fontId="35" fillId="0" borderId="0" xfId="0" applyFont="1" applyAlignment="1">
      <alignment horizontal="left" vertical="center"/>
    </xf>
    <xf numFmtId="0" fontId="32" fillId="34" borderId="3" xfId="1" applyFont="1" applyFill="1" applyBorder="1" applyAlignment="1" applyProtection="1">
      <alignment horizontal="center" vertical="center" wrapText="1"/>
    </xf>
    <xf numFmtId="4" fontId="35" fillId="0" borderId="0" xfId="0" applyFont="1" applyAlignment="1">
      <alignment horizontal="left"/>
    </xf>
    <xf numFmtId="4" fontId="8" fillId="29" borderId="1" xfId="0" applyFont="1" applyFill="1" applyBorder="1" applyAlignment="1">
      <alignment horizontal="right" vertical="center"/>
    </xf>
    <xf numFmtId="4" fontId="8" fillId="7" borderId="1" xfId="10" applyFont="1" applyAlignment="1" applyProtection="1">
      <alignment horizontal="right" vertical="center"/>
    </xf>
    <xf numFmtId="4" fontId="8" fillId="30" borderId="1" xfId="0" applyFont="1" applyFill="1" applyBorder="1" applyAlignment="1">
      <alignment horizontal="right" vertical="top"/>
    </xf>
    <xf numFmtId="4" fontId="8" fillId="30" borderId="1" xfId="10" applyFont="1" applyFill="1" applyAlignment="1" applyProtection="1">
      <alignment horizontal="right" vertical="center"/>
    </xf>
    <xf numFmtId="1" fontId="3" fillId="32" borderId="0" xfId="17" applyNumberFormat="1" applyFont="1" applyFill="1" applyProtection="1">
      <alignment horizontal="left" vertical="center"/>
    </xf>
    <xf numFmtId="4" fontId="36" fillId="0" borderId="0" xfId="0" applyFont="1" applyAlignment="1">
      <alignment horizontal="left" vertical="center"/>
    </xf>
    <xf numFmtId="172" fontId="35" fillId="0" borderId="0" xfId="0" applyNumberFormat="1" applyFont="1" applyAlignment="1">
      <alignment horizontal="left" vertical="center"/>
    </xf>
    <xf numFmtId="4" fontId="37" fillId="0" borderId="0" xfId="0" applyFont="1">
      <alignment horizontal="left" vertical="top"/>
    </xf>
    <xf numFmtId="0" fontId="32" fillId="8" borderId="3" xfId="11" applyFont="1" applyBorder="1" applyAlignment="1" applyProtection="1">
      <alignment horizontal="center" vertical="center" wrapText="1"/>
    </xf>
    <xf numFmtId="14" fontId="3" fillId="0" borderId="1" xfId="0" applyNumberFormat="1" applyFont="1" applyBorder="1" applyAlignment="1">
      <alignment horizontal="left" vertical="center"/>
    </xf>
    <xf numFmtId="14" fontId="3" fillId="0" borderId="1" xfId="0" applyNumberFormat="1" applyFont="1" applyBorder="1">
      <alignment horizontal="left" vertical="top"/>
    </xf>
    <xf numFmtId="4" fontId="8" fillId="30" borderId="0" xfId="0" applyFont="1" applyFill="1" applyAlignment="1">
      <alignment horizontal="right" vertical="top"/>
    </xf>
    <xf numFmtId="4" fontId="3" fillId="0" borderId="0" xfId="0" applyFont="1">
      <alignment horizontal="left" vertical="top"/>
    </xf>
    <xf numFmtId="4" fontId="34" fillId="0" borderId="0" xfId="0" applyFont="1" applyAlignment="1">
      <alignment horizontal="left"/>
    </xf>
    <xf numFmtId="4" fontId="41" fillId="0" borderId="0" xfId="0" applyFont="1">
      <alignment horizontal="left" vertical="top"/>
    </xf>
    <xf numFmtId="0" fontId="3" fillId="26" borderId="0" xfId="17" applyFont="1" applyProtection="1">
      <alignment horizontal="left" vertical="center"/>
    </xf>
    <xf numFmtId="4" fontId="33" fillId="0" borderId="0" xfId="0" applyFont="1" applyAlignment="1">
      <alignment horizontal="left"/>
    </xf>
    <xf numFmtId="14" fontId="8" fillId="0" borderId="0" xfId="15" applyNumberFormat="1" applyFont="1" applyProtection="1">
      <alignment horizontal="left"/>
    </xf>
    <xf numFmtId="4" fontId="8" fillId="0" borderId="0" xfId="0" applyFont="1" applyAlignment="1">
      <alignment horizontal="right" vertical="top"/>
    </xf>
    <xf numFmtId="4" fontId="38" fillId="0" borderId="0" xfId="0" quotePrefix="1" applyFont="1" applyAlignment="1"/>
    <xf numFmtId="170" fontId="8" fillId="0" borderId="0" xfId="0" applyNumberFormat="1" applyFont="1">
      <alignment horizontal="left" vertical="top"/>
    </xf>
    <xf numFmtId="4" fontId="40" fillId="0" borderId="0" xfId="0" applyFont="1" applyAlignment="1">
      <alignment vertical="center"/>
    </xf>
    <xf numFmtId="4" fontId="38" fillId="0" borderId="0" xfId="0" applyFont="1" applyAlignment="1">
      <alignment vertical="center"/>
    </xf>
    <xf numFmtId="4" fontId="38" fillId="31" borderId="0" xfId="0" applyFont="1" applyFill="1" applyAlignment="1">
      <alignment vertical="center"/>
    </xf>
    <xf numFmtId="4" fontId="7" fillId="0" borderId="0" xfId="0" applyFont="1" applyAlignment="1">
      <alignment horizontal="center"/>
    </xf>
    <xf numFmtId="171" fontId="0" fillId="0" borderId="0" xfId="0" applyNumberFormat="1">
      <alignment horizontal="left" vertical="top"/>
    </xf>
    <xf numFmtId="4" fontId="8" fillId="0" borderId="0" xfId="0" applyFont="1" applyAlignment="1">
      <alignment horizontal="center" vertical="top"/>
    </xf>
    <xf numFmtId="4" fontId="35" fillId="0" borderId="0" xfId="0" applyFont="1" applyAlignment="1">
      <alignment horizontal="center" vertical="center"/>
    </xf>
    <xf numFmtId="4" fontId="8" fillId="0" borderId="0" xfId="0" applyFont="1" applyAlignment="1">
      <alignment horizontal="left" vertical="center"/>
    </xf>
    <xf numFmtId="14" fontId="8" fillId="0" borderId="0" xfId="0" applyNumberFormat="1" applyFont="1">
      <alignment horizontal="left" vertical="top"/>
    </xf>
    <xf numFmtId="4" fontId="35" fillId="0" borderId="0" xfId="0" applyFont="1" applyAlignment="1">
      <alignment vertical="center"/>
    </xf>
    <xf numFmtId="4" fontId="35" fillId="31" borderId="0" xfId="0" applyFont="1" applyFill="1" applyAlignment="1">
      <alignment vertical="center"/>
    </xf>
    <xf numFmtId="4" fontId="0" fillId="0" borderId="0" xfId="0" applyAlignment="1">
      <alignment horizontal="center" vertical="top"/>
    </xf>
    <xf numFmtId="0" fontId="23" fillId="0" borderId="0" xfId="45"/>
    <xf numFmtId="2" fontId="22" fillId="0" borderId="0" xfId="51" applyNumberFormat="1"/>
    <xf numFmtId="43" fontId="0" fillId="57" borderId="0" xfId="37" applyFont="1" applyFill="1" applyAlignment="1">
      <alignment horizontal="center"/>
    </xf>
    <xf numFmtId="43" fontId="0" fillId="28" borderId="0" xfId="37" applyFont="1" applyFill="1" applyAlignment="1">
      <alignment horizontal="center"/>
    </xf>
    <xf numFmtId="4" fontId="0" fillId="58" borderId="0" xfId="0" applyFill="1">
      <alignment horizontal="left" vertical="top"/>
    </xf>
    <xf numFmtId="39" fontId="74" fillId="0" borderId="13" xfId="35" applyFont="1" applyFill="1" applyBorder="1" applyAlignment="1" applyProtection="1">
      <alignment wrapText="1"/>
    </xf>
    <xf numFmtId="0" fontId="47" fillId="58" borderId="0" xfId="41" applyFont="1" applyFill="1" applyAlignment="1">
      <alignment vertical="top"/>
    </xf>
    <xf numFmtId="0" fontId="45" fillId="58" borderId="0" xfId="41" applyFont="1" applyFill="1" applyAlignment="1">
      <alignment vertical="top" wrapText="1"/>
    </xf>
    <xf numFmtId="0" fontId="45" fillId="58" borderId="0" xfId="41" applyFont="1" applyFill="1" applyAlignment="1">
      <alignment horizontal="left" vertical="top"/>
    </xf>
    <xf numFmtId="0" fontId="47" fillId="58" borderId="0" xfId="41" applyFont="1" applyFill="1" applyAlignment="1">
      <alignment horizontal="left" vertical="top"/>
    </xf>
    <xf numFmtId="0" fontId="76" fillId="58" borderId="0" xfId="47" applyFont="1" applyFill="1" applyAlignment="1">
      <alignment horizontal="left" vertical="top"/>
    </xf>
    <xf numFmtId="0" fontId="47" fillId="58" borderId="36" xfId="41" applyFont="1" applyFill="1" applyBorder="1" applyAlignment="1">
      <alignment horizontal="left" vertical="top"/>
    </xf>
    <xf numFmtId="0" fontId="14" fillId="0" borderId="0" xfId="35" applyNumberFormat="1" applyFill="1" applyBorder="1" applyAlignment="1" applyProtection="1">
      <alignment horizontal="left"/>
    </xf>
    <xf numFmtId="4" fontId="77" fillId="0" borderId="0" xfId="0" applyFont="1" applyAlignment="1">
      <alignment horizontal="left" vertical="center" indent="1"/>
    </xf>
    <xf numFmtId="0" fontId="2" fillId="58" borderId="0" xfId="41" applyFont="1" applyFill="1" applyAlignment="1">
      <alignment horizontal="left" vertical="top"/>
    </xf>
    <xf numFmtId="4" fontId="45" fillId="0" borderId="0" xfId="0" applyFont="1" applyAlignment="1">
      <alignment horizontal="left" vertical="top" wrapText="1"/>
    </xf>
    <xf numFmtId="0" fontId="22" fillId="0" borderId="0" xfId="51" applyAlignment="1">
      <alignment horizontal="right"/>
    </xf>
    <xf numFmtId="14" fontId="22" fillId="0" borderId="0" xfId="51" applyNumberFormat="1" applyAlignment="1">
      <alignment horizontal="left"/>
    </xf>
    <xf numFmtId="0" fontId="24" fillId="0" borderId="0" xfId="52" applyFont="1"/>
    <xf numFmtId="0" fontId="22" fillId="0" borderId="0" xfId="45" applyFont="1"/>
    <xf numFmtId="0" fontId="22" fillId="0" borderId="0" xfId="51" applyAlignment="1">
      <alignment horizontal="left"/>
    </xf>
    <xf numFmtId="0" fontId="26" fillId="0" borderId="0" xfId="45" applyFont="1"/>
    <xf numFmtId="17" fontId="22" fillId="0" borderId="0" xfId="40" applyNumberFormat="1" applyAlignment="1">
      <alignment horizontal="left"/>
    </xf>
    <xf numFmtId="2" fontId="22" fillId="0" borderId="0" xfId="45" applyNumberFormat="1" applyFont="1" applyAlignment="1">
      <alignment horizontal="center"/>
    </xf>
    <xf numFmtId="4" fontId="78" fillId="0" borderId="0" xfId="0" applyFont="1" applyAlignment="1">
      <alignment horizontal="left" vertical="center" indent="1"/>
    </xf>
    <xf numFmtId="4" fontId="80" fillId="0" borderId="13" xfId="0" applyFont="1" applyBorder="1" applyAlignment="1">
      <alignment horizontal="center"/>
    </xf>
    <xf numFmtId="4" fontId="81" fillId="0" borderId="14" xfId="0" applyFont="1" applyBorder="1" applyAlignment="1">
      <alignment horizontal="center"/>
    </xf>
    <xf numFmtId="4" fontId="81" fillId="0" borderId="13" xfId="0" applyFont="1" applyBorder="1" applyAlignment="1">
      <alignment horizontal="center"/>
    </xf>
    <xf numFmtId="4" fontId="81" fillId="0" borderId="34" xfId="0" applyFont="1" applyBorder="1" applyAlignment="1">
      <alignment horizontal="center"/>
    </xf>
    <xf numFmtId="4" fontId="80" fillId="0" borderId="14" xfId="0" applyFont="1" applyBorder="1" applyAlignment="1">
      <alignment horizontal="center"/>
    </xf>
    <xf numFmtId="4" fontId="81" fillId="0" borderId="33" xfId="0" applyFont="1" applyBorder="1" applyAlignment="1">
      <alignment horizontal="center"/>
    </xf>
    <xf numFmtId="4" fontId="80" fillId="0" borderId="15" xfId="0" applyFont="1" applyBorder="1" applyAlignment="1">
      <alignment horizontal="center"/>
    </xf>
    <xf numFmtId="4" fontId="80" fillId="0" borderId="15" xfId="0" applyFont="1" applyBorder="1" applyAlignment="1">
      <alignment horizontal="center" vertical="center"/>
    </xf>
    <xf numFmtId="4" fontId="81" fillId="0" borderId="15" xfId="0" applyFont="1" applyBorder="1" applyAlignment="1">
      <alignment horizontal="center"/>
    </xf>
    <xf numFmtId="4" fontId="81" fillId="0" borderId="35" xfId="0" applyFont="1" applyBorder="1" applyAlignment="1">
      <alignment horizontal="center"/>
    </xf>
    <xf numFmtId="4" fontId="82" fillId="0" borderId="11" xfId="0" applyFont="1" applyBorder="1" applyAlignment="1">
      <alignment horizontal="center"/>
    </xf>
    <xf numFmtId="4" fontId="82" fillId="0" borderId="16" xfId="0" applyFont="1" applyBorder="1" applyAlignment="1">
      <alignment horizontal="center"/>
    </xf>
    <xf numFmtId="14" fontId="0" fillId="60" borderId="0" xfId="0" applyNumberFormat="1" applyFill="1" applyAlignment="1">
      <alignment horizontal="right"/>
    </xf>
    <xf numFmtId="14" fontId="0" fillId="0" borderId="0" xfId="0" applyNumberFormat="1" applyAlignment="1">
      <alignment horizontal="right"/>
    </xf>
    <xf numFmtId="43" fontId="20" fillId="0" borderId="0" xfId="37" applyFont="1" applyFill="1" applyBorder="1"/>
    <xf numFmtId="4" fontId="85" fillId="0" borderId="11" xfId="0" applyFont="1" applyBorder="1" applyAlignment="1">
      <alignment horizontal="center"/>
    </xf>
    <xf numFmtId="4" fontId="50" fillId="0" borderId="11" xfId="0" applyFont="1" applyBorder="1" applyAlignment="1">
      <alignment horizontal="center"/>
    </xf>
    <xf numFmtId="4" fontId="50" fillId="0" borderId="12" xfId="0" applyFont="1" applyBorder="1" applyAlignment="1">
      <alignment horizontal="center"/>
    </xf>
    <xf numFmtId="4" fontId="86" fillId="0" borderId="13" xfId="0" applyFont="1" applyBorder="1" applyAlignment="1"/>
    <xf numFmtId="4" fontId="86" fillId="0" borderId="14" xfId="0" applyFont="1" applyBorder="1" applyAlignment="1"/>
    <xf numFmtId="4" fontId="86" fillId="0" borderId="15" xfId="0" applyFont="1" applyBorder="1" applyAlignment="1"/>
    <xf numFmtId="4" fontId="82" fillId="0" borderId="11" xfId="0" applyFont="1" applyBorder="1" applyAlignment="1">
      <alignment horizontal="left"/>
    </xf>
    <xf numFmtId="0" fontId="87" fillId="0" borderId="37" xfId="45" applyFont="1" applyBorder="1" applyAlignment="1">
      <alignment horizontal="right" wrapText="1"/>
    </xf>
    <xf numFmtId="0" fontId="87" fillId="0" borderId="37" xfId="40" applyFont="1" applyBorder="1" applyAlignment="1" applyProtection="1">
      <alignment horizontal="right" wrapText="1"/>
    </xf>
    <xf numFmtId="43" fontId="50" fillId="0" borderId="0" xfId="0" applyNumberFormat="1" applyFont="1">
      <alignment horizontal="left" vertical="top"/>
    </xf>
    <xf numFmtId="14" fontId="18" fillId="28" borderId="0" xfId="0" applyNumberFormat="1" applyFont="1" applyFill="1" applyAlignment="1">
      <alignment vertical="center"/>
    </xf>
    <xf numFmtId="0" fontId="83" fillId="0" borderId="0" xfId="51" applyFont="1"/>
    <xf numFmtId="17" fontId="83" fillId="0" borderId="37" xfId="40" applyNumberFormat="1" applyFont="1" applyBorder="1" applyAlignment="1" applyProtection="1">
      <alignment horizontal="left"/>
    </xf>
    <xf numFmtId="2" fontId="83" fillId="0" borderId="38" xfId="40" applyNumberFormat="1" applyFont="1" applyBorder="1" applyAlignment="1" applyProtection="1">
      <alignment horizontal="right" wrapText="1"/>
    </xf>
    <xf numFmtId="3" fontId="83" fillId="0" borderId="39" xfId="40" applyNumberFormat="1" applyFont="1" applyBorder="1" applyAlignment="1" applyProtection="1">
      <alignment horizontal="right" wrapText="1"/>
    </xf>
    <xf numFmtId="0" fontId="83" fillId="0" borderId="39" xfId="45" applyFont="1" applyBorder="1" applyAlignment="1">
      <alignment horizontal="right"/>
    </xf>
    <xf numFmtId="0" fontId="83" fillId="0" borderId="37" xfId="45" applyFont="1" applyBorder="1" applyAlignment="1">
      <alignment horizontal="right"/>
    </xf>
    <xf numFmtId="17" fontId="83" fillId="0" borderId="40" xfId="40" applyNumberFormat="1" applyFont="1" applyBorder="1" applyAlignment="1" applyProtection="1">
      <alignment horizontal="left"/>
    </xf>
    <xf numFmtId="2" fontId="83" fillId="0" borderId="0" xfId="40" applyNumberFormat="1" applyFont="1" applyAlignment="1" applyProtection="1">
      <alignment horizontal="right" wrapText="1"/>
    </xf>
    <xf numFmtId="3" fontId="83" fillId="0" borderId="41" xfId="40" applyNumberFormat="1" applyFont="1" applyBorder="1" applyAlignment="1" applyProtection="1">
      <alignment horizontal="right" wrapText="1"/>
    </xf>
    <xf numFmtId="0" fontId="83" fillId="0" borderId="41" xfId="45" applyFont="1" applyBorder="1" applyAlignment="1">
      <alignment horizontal="right"/>
    </xf>
    <xf numFmtId="0" fontId="83" fillId="0" borderId="40" xfId="45" applyFont="1" applyBorder="1" applyAlignment="1">
      <alignment horizontal="right"/>
    </xf>
    <xf numFmtId="2" fontId="83" fillId="0" borderId="41" xfId="40" applyNumberFormat="1" applyFont="1" applyBorder="1" applyAlignment="1" applyProtection="1">
      <alignment horizontal="right"/>
    </xf>
    <xf numFmtId="0" fontId="84" fillId="0" borderId="40" xfId="40" applyFont="1" applyBorder="1" applyAlignment="1" applyProtection="1">
      <alignment horizontal="right" vertical="center" wrapText="1"/>
    </xf>
    <xf numFmtId="2" fontId="83" fillId="0" borderId="40" xfId="40" applyNumberFormat="1" applyFont="1" applyBorder="1" applyAlignment="1" applyProtection="1">
      <alignment horizontal="right" wrapText="1"/>
    </xf>
    <xf numFmtId="2" fontId="83" fillId="0" borderId="41" xfId="45" applyNumberFormat="1" applyFont="1" applyBorder="1" applyAlignment="1">
      <alignment horizontal="right"/>
    </xf>
    <xf numFmtId="2" fontId="83" fillId="0" borderId="40" xfId="45" applyNumberFormat="1" applyFont="1" applyBorder="1" applyAlignment="1">
      <alignment horizontal="right"/>
    </xf>
    <xf numFmtId="166" fontId="83" fillId="0" borderId="0" xfId="40" applyNumberFormat="1" applyFont="1" applyAlignment="1" applyProtection="1">
      <alignment horizontal="right" wrapText="1"/>
    </xf>
    <xf numFmtId="167" fontId="83" fillId="0" borderId="41" xfId="40" applyNumberFormat="1" applyFont="1" applyBorder="1" applyAlignment="1" applyProtection="1">
      <alignment horizontal="right" wrapText="1"/>
    </xf>
    <xf numFmtId="167" fontId="83" fillId="0" borderId="40" xfId="40" applyNumberFormat="1" applyFont="1" applyBorder="1" applyAlignment="1" applyProtection="1">
      <alignment horizontal="right" wrapText="1"/>
    </xf>
    <xf numFmtId="168" fontId="83" fillId="0" borderId="0" xfId="40" applyNumberFormat="1" applyFont="1" applyAlignment="1" applyProtection="1">
      <alignment horizontal="right" wrapText="1"/>
    </xf>
    <xf numFmtId="168" fontId="83" fillId="0" borderId="41" xfId="40" applyNumberFormat="1" applyFont="1" applyBorder="1" applyAlignment="1" applyProtection="1">
      <alignment horizontal="right" wrapText="1"/>
    </xf>
    <xf numFmtId="168" fontId="83" fillId="0" borderId="40" xfId="40" applyNumberFormat="1" applyFont="1" applyBorder="1" applyAlignment="1" applyProtection="1">
      <alignment horizontal="right" wrapText="1"/>
    </xf>
    <xf numFmtId="173" fontId="83" fillId="0" borderId="41" xfId="40" applyNumberFormat="1" applyFont="1" applyBorder="1" applyAlignment="1" applyProtection="1">
      <alignment horizontal="right" wrapText="1"/>
    </xf>
    <xf numFmtId="166" fontId="83" fillId="0" borderId="41" xfId="40" applyNumberFormat="1" applyFont="1" applyBorder="1" applyAlignment="1" applyProtection="1">
      <alignment horizontal="right" wrapText="1"/>
    </xf>
    <xf numFmtId="166" fontId="83" fillId="0" borderId="40" xfId="40" applyNumberFormat="1" applyFont="1" applyBorder="1" applyAlignment="1" applyProtection="1">
      <alignment horizontal="right" wrapText="1"/>
    </xf>
    <xf numFmtId="17" fontId="83" fillId="0" borderId="40" xfId="51" applyNumberFormat="1" applyFont="1" applyBorder="1" applyAlignment="1">
      <alignment horizontal="left"/>
    </xf>
    <xf numFmtId="2" fontId="83" fillId="0" borderId="0" xfId="51" applyNumberFormat="1" applyFont="1" applyAlignment="1">
      <alignment horizontal="right"/>
    </xf>
    <xf numFmtId="2" fontId="83" fillId="0" borderId="41" xfId="51" applyNumberFormat="1" applyFont="1" applyBorder="1" applyAlignment="1">
      <alignment horizontal="right" wrapText="1"/>
    </xf>
    <xf numFmtId="2" fontId="83" fillId="0" borderId="40" xfId="51" applyNumberFormat="1" applyFont="1" applyBorder="1" applyAlignment="1">
      <alignment horizontal="right" wrapText="1"/>
    </xf>
    <xf numFmtId="2" fontId="83" fillId="0" borderId="40" xfId="51" applyNumberFormat="1" applyFont="1" applyBorder="1" applyAlignment="1">
      <alignment horizontal="right"/>
    </xf>
    <xf numFmtId="173" fontId="83" fillId="0" borderId="40" xfId="40" applyNumberFormat="1" applyFont="1" applyBorder="1" applyAlignment="1" applyProtection="1">
      <alignment horizontal="right" wrapText="1"/>
    </xf>
    <xf numFmtId="17" fontId="83" fillId="0" borderId="42" xfId="51" applyNumberFormat="1" applyFont="1" applyBorder="1" applyAlignment="1">
      <alignment horizontal="left"/>
    </xf>
    <xf numFmtId="2" fontId="83" fillId="0" borderId="42" xfId="51" applyNumberFormat="1" applyFont="1" applyBorder="1" applyAlignment="1">
      <alignment horizontal="right"/>
    </xf>
    <xf numFmtId="173" fontId="83" fillId="0" borderId="42" xfId="40" applyNumberFormat="1" applyFont="1" applyBorder="1" applyAlignment="1" applyProtection="1">
      <alignment horizontal="right" wrapText="1"/>
    </xf>
    <xf numFmtId="2" fontId="83" fillId="0" borderId="42" xfId="51" applyNumberFormat="1" applyFont="1" applyBorder="1" applyAlignment="1">
      <alignment horizontal="right" wrapText="1"/>
    </xf>
    <xf numFmtId="17" fontId="88" fillId="0" borderId="0" xfId="51" applyNumberFormat="1" applyFont="1" applyAlignment="1">
      <alignment horizontal="left"/>
    </xf>
    <xf numFmtId="2" fontId="22" fillId="0" borderId="0" xfId="51" applyNumberFormat="1" applyAlignment="1">
      <alignment horizontal="center"/>
    </xf>
    <xf numFmtId="164" fontId="22" fillId="0" borderId="0" xfId="44" applyNumberFormat="1" applyFont="1" applyFill="1" applyAlignment="1">
      <alignment horizontal="center"/>
    </xf>
    <xf numFmtId="2" fontId="22" fillId="0" borderId="0" xfId="51" applyNumberFormat="1" applyAlignment="1">
      <alignment horizontal="center" wrapText="1"/>
    </xf>
    <xf numFmtId="17" fontId="83" fillId="0" borderId="0" xfId="51" applyNumberFormat="1" applyFont="1" applyAlignment="1">
      <alignment horizontal="left"/>
    </xf>
    <xf numFmtId="0" fontId="83" fillId="0" borderId="0" xfId="51" applyFont="1" applyAlignment="1">
      <alignment horizontal="left"/>
    </xf>
    <xf numFmtId="43" fontId="20" fillId="28" borderId="0" xfId="111" applyFont="1" applyFill="1" applyBorder="1"/>
    <xf numFmtId="3" fontId="0" fillId="61" borderId="0" xfId="0" applyNumberFormat="1" applyFill="1">
      <alignment horizontal="left" vertical="top"/>
    </xf>
    <xf numFmtId="43" fontId="20" fillId="28" borderId="0" xfId="127" applyFont="1" applyFill="1" applyBorder="1"/>
    <xf numFmtId="4" fontId="89" fillId="0" borderId="0" xfId="0" applyFont="1">
      <alignment horizontal="left" vertical="top"/>
    </xf>
    <xf numFmtId="4" fontId="8" fillId="0" borderId="0" xfId="0" applyFont="1" applyAlignment="1">
      <alignment horizontal="left" vertical="top" wrapText="1"/>
    </xf>
    <xf numFmtId="4" fontId="7" fillId="0" borderId="0" xfId="0" applyFont="1" applyAlignment="1">
      <alignment horizontal="left"/>
    </xf>
    <xf numFmtId="4" fontId="27" fillId="0" borderId="0" xfId="0" applyFont="1" applyAlignment="1">
      <alignment horizontal="left" vertical="center"/>
    </xf>
    <xf numFmtId="0" fontId="32" fillId="2" borderId="3" xfId="1" applyFont="1" applyBorder="1">
      <alignment horizontal="center" vertical="center"/>
    </xf>
    <xf numFmtId="0" fontId="32" fillId="2" borderId="5" xfId="1" applyFont="1" applyBorder="1">
      <alignment horizontal="center" vertical="center"/>
    </xf>
    <xf numFmtId="0" fontId="32" fillId="2" borderId="17" xfId="1" applyFont="1" applyBorder="1" applyAlignment="1">
      <alignment horizontal="center" vertical="center" wrapText="1"/>
    </xf>
    <xf numFmtId="0" fontId="32" fillId="2" borderId="18" xfId="1" applyFont="1" applyBorder="1" applyAlignment="1">
      <alignment horizontal="center" vertical="center" wrapText="1"/>
    </xf>
    <xf numFmtId="0" fontId="32" fillId="2" borderId="4" xfId="1" applyFont="1" applyBorder="1">
      <alignment horizontal="center" vertical="center"/>
    </xf>
    <xf numFmtId="0" fontId="32" fillId="59" borderId="6" xfId="1" applyFont="1" applyFill="1" applyBorder="1">
      <alignment horizontal="center" vertical="center"/>
    </xf>
    <xf numFmtId="0" fontId="32" fillId="59" borderId="8" xfId="1" applyFont="1" applyFill="1" applyBorder="1">
      <alignment horizontal="center" vertical="center"/>
    </xf>
    <xf numFmtId="0" fontId="32" fillId="2" borderId="17" xfId="1" applyFont="1" applyBorder="1" applyAlignment="1" applyProtection="1">
      <alignment horizontal="left" vertical="center" wrapText="1"/>
    </xf>
    <xf numFmtId="4" fontId="8" fillId="0" borderId="18" xfId="0" applyFont="1" applyBorder="1" applyAlignment="1">
      <alignment horizontal="left" vertical="center" wrapText="1"/>
    </xf>
    <xf numFmtId="0" fontId="32" fillId="2" borderId="3" xfId="1" applyFont="1" applyBorder="1" applyAlignment="1" applyProtection="1">
      <alignment horizontal="center" vertical="center" wrapText="1"/>
    </xf>
    <xf numFmtId="4" fontId="8" fillId="0" borderId="4" xfId="0" applyFont="1" applyBorder="1" applyAlignment="1">
      <alignment horizontal="center" vertical="center" wrapText="1"/>
    </xf>
    <xf numFmtId="4" fontId="8" fillId="0" borderId="5" xfId="0" applyFont="1" applyBorder="1" applyAlignment="1">
      <alignment horizontal="center" vertical="center" wrapText="1"/>
    </xf>
    <xf numFmtId="0" fontId="3" fillId="26" borderId="0" xfId="17" applyFont="1" applyAlignment="1" applyProtection="1">
      <alignment horizontal="center" vertical="center"/>
    </xf>
    <xf numFmtId="4" fontId="8" fillId="0" borderId="0" xfId="0" applyFont="1" applyAlignment="1">
      <alignment horizontal="center" vertical="center"/>
    </xf>
    <xf numFmtId="4" fontId="8" fillId="0" borderId="0" xfId="0" applyFont="1" applyAlignment="1">
      <alignment horizontal="left" vertical="center"/>
    </xf>
    <xf numFmtId="0" fontId="32" fillId="2" borderId="9" xfId="1" applyFont="1" applyBorder="1" applyAlignment="1" applyProtection="1">
      <alignment horizontal="center" vertical="center" wrapText="1"/>
    </xf>
    <xf numFmtId="4" fontId="8" fillId="0" borderId="7" xfId="0" applyFont="1" applyBorder="1" applyAlignment="1">
      <alignment horizontal="center" vertical="center" wrapText="1"/>
    </xf>
    <xf numFmtId="4" fontId="34" fillId="0" borderId="0" xfId="0" applyFont="1" applyAlignment="1">
      <alignment horizontal="left"/>
    </xf>
    <xf numFmtId="0" fontId="3" fillId="26" borderId="0" xfId="17" applyFont="1" applyAlignment="1" applyProtection="1">
      <alignment horizontal="center" vertical="center" wrapText="1"/>
    </xf>
    <xf numFmtId="0" fontId="32" fillId="2" borderId="23" xfId="1" applyFont="1" applyBorder="1" applyAlignment="1" applyProtection="1">
      <alignment horizontal="left" vertical="center" wrapText="1"/>
    </xf>
    <xf numFmtId="0" fontId="32" fillId="2" borderId="7" xfId="1" applyFont="1" applyBorder="1" applyAlignment="1" applyProtection="1">
      <alignment horizontal="center" vertical="center" wrapText="1"/>
    </xf>
    <xf numFmtId="0" fontId="32" fillId="2" borderId="19" xfId="1" applyFont="1" applyBorder="1" applyAlignment="1" applyProtection="1">
      <alignment horizontal="center" vertical="center" wrapText="1"/>
    </xf>
    <xf numFmtId="0" fontId="32" fillId="2" borderId="0" xfId="1" applyFont="1" applyBorder="1" applyAlignment="1" applyProtection="1">
      <alignment horizontal="center" vertical="center" wrapText="1"/>
    </xf>
    <xf numFmtId="4" fontId="8" fillId="0" borderId="7" xfId="0" applyFont="1" applyBorder="1">
      <alignment horizontal="left" vertical="top"/>
    </xf>
    <xf numFmtId="4" fontId="8" fillId="0" borderId="8" xfId="0" applyFont="1" applyBorder="1">
      <alignment horizontal="left" vertical="top"/>
    </xf>
    <xf numFmtId="0" fontId="32" fillId="2" borderId="6" xfId="1" applyFont="1" applyBorder="1" applyAlignment="1" applyProtection="1">
      <alignment horizontal="center" vertical="center" wrapText="1"/>
    </xf>
    <xf numFmtId="4" fontId="44" fillId="0" borderId="0" xfId="0" applyFont="1" applyAlignment="1">
      <alignment horizontal="left" vertical="top" wrapText="1"/>
    </xf>
    <xf numFmtId="4" fontId="40" fillId="0" borderId="0" xfId="0" applyFont="1" applyAlignment="1">
      <alignment vertical="center" wrapText="1"/>
    </xf>
    <xf numFmtId="4" fontId="45" fillId="0" borderId="0" xfId="0" applyFont="1" applyAlignment="1">
      <alignment vertical="center" wrapText="1"/>
    </xf>
    <xf numFmtId="4" fontId="45" fillId="31" borderId="0" xfId="0" applyFont="1" applyFill="1" applyAlignment="1">
      <alignment vertical="center" wrapText="1"/>
    </xf>
    <xf numFmtId="0" fontId="48" fillId="0" borderId="0" xfId="14" applyFont="1">
      <alignment horizontal="left"/>
    </xf>
    <xf numFmtId="4" fontId="35" fillId="0" borderId="0" xfId="0" applyFont="1" applyAlignment="1">
      <alignment horizontal="left" vertical="top" wrapText="1"/>
    </xf>
    <xf numFmtId="0" fontId="76" fillId="58" borderId="0" xfId="47" applyFont="1" applyFill="1" applyAlignment="1">
      <alignment horizontal="left" vertical="top"/>
    </xf>
    <xf numFmtId="0" fontId="76" fillId="58" borderId="36" xfId="47" applyFont="1" applyFill="1" applyBorder="1" applyAlignment="1">
      <alignment horizontal="left" vertical="top"/>
    </xf>
    <xf numFmtId="0" fontId="46" fillId="0" borderId="22" xfId="14" applyFont="1" applyBorder="1">
      <alignment horizontal="left"/>
    </xf>
    <xf numFmtId="4" fontId="45" fillId="0" borderId="0" xfId="0" applyFont="1" applyAlignment="1">
      <alignment horizontal="left" vertical="top" wrapText="1"/>
    </xf>
    <xf numFmtId="4" fontId="1" fillId="0" borderId="0" xfId="0" applyFont="1" applyAlignment="1">
      <alignment horizontal="left" vertical="top" wrapText="1"/>
    </xf>
    <xf numFmtId="0" fontId="47" fillId="58" borderId="0" xfId="41" applyFont="1" applyFill="1" applyAlignment="1">
      <alignment horizontal="left" vertical="top" wrapText="1"/>
    </xf>
    <xf numFmtId="0" fontId="1" fillId="58" borderId="0" xfId="41" applyFont="1" applyFill="1" applyAlignment="1">
      <alignment horizontal="left" vertical="top" wrapText="1"/>
    </xf>
    <xf numFmtId="0" fontId="47" fillId="58" borderId="0" xfId="41" applyFont="1" applyFill="1" applyAlignment="1">
      <alignment horizontal="left" vertical="top"/>
    </xf>
  </cellXfs>
  <cellStyles count="140">
    <cellStyle name="20% - Accent1" xfId="9" builtinId="30" customBuiltin="1"/>
    <cellStyle name="20% - Accent1 2" xfId="54" xr:uid="{00000000-0005-0000-0000-000001000000}"/>
    <cellStyle name="20% - Accent2" xfId="19" builtinId="34" hidden="1"/>
    <cellStyle name="20% - Accent2" xfId="55" builtinId="34" customBuiltin="1"/>
    <cellStyle name="20% - Accent3" xfId="22" builtinId="38" hidden="1"/>
    <cellStyle name="20% - Accent3" xfId="56" builtinId="38" customBuiltin="1"/>
    <cellStyle name="20% - Accent4" xfId="25" builtinId="42" hidden="1"/>
    <cellStyle name="20% - Accent4" xfId="57" builtinId="42" customBuiltin="1"/>
    <cellStyle name="20% - Accent5" xfId="28" builtinId="46" hidden="1"/>
    <cellStyle name="20% - Accent5" xfId="58" builtinId="46" customBuiltin="1"/>
    <cellStyle name="20% - Accent6" xfId="32" builtinId="50" hidden="1"/>
    <cellStyle name="20% - Accent6" xfId="59" builtinId="50" customBuiltin="1"/>
    <cellStyle name="40% - Accent1" xfId="10" builtinId="31" customBuiltin="1"/>
    <cellStyle name="40% - Accent1 2" xfId="60" xr:uid="{00000000-0005-0000-0000-00000D000000}"/>
    <cellStyle name="40% - Accent2" xfId="20" builtinId="35" hidden="1"/>
    <cellStyle name="40% - Accent2" xfId="61" builtinId="35" customBuiltin="1"/>
    <cellStyle name="40% - Accent3" xfId="23" builtinId="39" hidden="1"/>
    <cellStyle name="40% - Accent3" xfId="62" builtinId="39" customBuiltin="1"/>
    <cellStyle name="40% - Accent4" xfId="26" builtinId="43" hidden="1"/>
    <cellStyle name="40% - Accent4" xfId="63" builtinId="43" customBuiltin="1"/>
    <cellStyle name="40% - Accent5" xfId="29" builtinId="47" hidden="1"/>
    <cellStyle name="40% - Accent5" xfId="64" builtinId="47" customBuiltin="1"/>
    <cellStyle name="40% - Accent6" xfId="33" builtinId="51" hidden="1"/>
    <cellStyle name="40% - Accent6" xfId="65" builtinId="51" customBuiltin="1"/>
    <cellStyle name="60% - Accent1" xfId="11" builtinId="32" customBuiltin="1"/>
    <cellStyle name="60% - Accent1 2" xfId="66" xr:uid="{00000000-0005-0000-0000-000019000000}"/>
    <cellStyle name="60% - Accent2" xfId="21" builtinId="36" hidden="1"/>
    <cellStyle name="60% - Accent2" xfId="67" builtinId="36" customBuiltin="1"/>
    <cellStyle name="60% - Accent3" xfId="24" builtinId="40" hidden="1"/>
    <cellStyle name="60% - Accent3" xfId="68" builtinId="40" customBuiltin="1"/>
    <cellStyle name="60% - Accent4" xfId="27" builtinId="44" hidden="1"/>
    <cellStyle name="60% - Accent4" xfId="69" builtinId="44" customBuiltin="1"/>
    <cellStyle name="60% - Accent5" xfId="30" builtinId="48" hidden="1"/>
    <cellStyle name="60% - Accent5" xfId="70" builtinId="48" customBuiltin="1"/>
    <cellStyle name="60% - Accent6" xfId="34" builtinId="52" hidden="1"/>
    <cellStyle name="60% - Accent6" xfId="71" builtinId="52" customBuiltin="1"/>
    <cellStyle name="Accent1" xfId="1" builtinId="29" customBuiltin="1"/>
    <cellStyle name="Accent1 2" xfId="72" xr:uid="{00000000-0005-0000-0000-000025000000}"/>
    <cellStyle name="Accent2" xfId="18" builtinId="33" hidden="1"/>
    <cellStyle name="Accent2" xfId="73" builtinId="33" customBuiltin="1"/>
    <cellStyle name="Accent3" xfId="2" builtinId="37" hidden="1" customBuiltin="1"/>
    <cellStyle name="Accent3" xfId="74" builtinId="37" customBuiltin="1"/>
    <cellStyle name="Accent4" xfId="3" builtinId="41" hidden="1" customBuiltin="1"/>
    <cellStyle name="Accent4" xfId="75" builtinId="41" customBuiltin="1"/>
    <cellStyle name="Accent5" xfId="4" builtinId="45" hidden="1" customBuiltin="1"/>
    <cellStyle name="Accent5" xfId="76" builtinId="45" customBuiltin="1"/>
    <cellStyle name="Accent6" xfId="31" builtinId="49" hidden="1"/>
    <cellStyle name="Accent6" xfId="77" builtinId="49" customBuiltin="1"/>
    <cellStyle name="Bad" xfId="7" builtinId="27" customBuiltin="1"/>
    <cellStyle name="Bad 2" xfId="78" xr:uid="{00000000-0005-0000-0000-000031000000}"/>
    <cellStyle name="Calculation 2" xfId="79" xr:uid="{00000000-0005-0000-0000-000032000000}"/>
    <cellStyle name="Check Cell 2" xfId="80" xr:uid="{00000000-0005-0000-0000-000033000000}"/>
    <cellStyle name="Comma 10" xfId="37" xr:uid="{00000000-0005-0000-0000-000034000000}"/>
    <cellStyle name="Comma 10 2" xfId="111" xr:uid="{FBA42CD9-B12A-433E-B349-9913371F2188}"/>
    <cellStyle name="Comma 10 3" xfId="127" xr:uid="{232D9C1D-E997-40B5-95BA-51F23E9152ED}"/>
    <cellStyle name="Comma 2" xfId="95" xr:uid="{00000000-0005-0000-0000-000035000000}"/>
    <cellStyle name="Comma 2 2" xfId="98" xr:uid="{00000000-0005-0000-0000-000036000000}"/>
    <cellStyle name="Comma 2 2 2" xfId="116" xr:uid="{91E5575E-F262-4BC2-AE44-0C90856961F7}"/>
    <cellStyle name="Comma 2 2 3" xfId="131" xr:uid="{CF007B57-42AD-496D-B821-B58C2E97ADAB}"/>
    <cellStyle name="Comma 2 3" xfId="103" xr:uid="{00000000-0005-0000-0000-000037000000}"/>
    <cellStyle name="Comma 2 3 2" xfId="119" xr:uid="{7611714D-CDA3-4127-A098-69F6309E25DE}"/>
    <cellStyle name="Comma 2 3 3" xfId="133" xr:uid="{2C2630F6-96CB-4EBA-BCF8-4DED1F4C811F}"/>
    <cellStyle name="Comma 2 4" xfId="105" xr:uid="{00000000-0005-0000-0000-000038000000}"/>
    <cellStyle name="Comma 2 4 2" xfId="121" xr:uid="{8D8CF0EE-C00C-435D-B155-A7FEC77586AA}"/>
    <cellStyle name="Comma 2 4 3" xfId="135" xr:uid="{7AB97C19-0362-4DEB-82A3-DB2069A72A9B}"/>
    <cellStyle name="Comma 2 5" xfId="107" xr:uid="{8DEE47C1-D09E-4924-87B5-311704229416}"/>
    <cellStyle name="Comma 2 5 2" xfId="123" xr:uid="{0F9D7C66-4FE8-4740-910A-C8178C5056BD}"/>
    <cellStyle name="Comma 2 5 3" xfId="137" xr:uid="{9F4F97E4-D897-4CD7-8823-CD39FE5406BB}"/>
    <cellStyle name="Comma 2 6" xfId="110" xr:uid="{04ED4639-66BC-48A9-ACA1-35B39148E62D}"/>
    <cellStyle name="Comma 2 6 2" xfId="126" xr:uid="{64FE1BF0-5972-403A-82FC-E00728696247}"/>
    <cellStyle name="Comma 2 6 3" xfId="139" xr:uid="{2D6C4D5B-29D1-4022-B1DB-6C80C7819969}"/>
    <cellStyle name="Comma 2 7" xfId="114" xr:uid="{4C559D37-A57E-4D8A-8AE9-45E910169489}"/>
    <cellStyle name="Comma 2 8" xfId="129" xr:uid="{BB00D536-DDD5-4FE4-8292-9CE72678F8E0}"/>
    <cellStyle name="Comma 3" xfId="96" xr:uid="{00000000-0005-0000-0000-000039000000}"/>
    <cellStyle name="Comma 3 2" xfId="115" xr:uid="{AA982029-1E9B-4A8F-B8B9-4884F218CD71}"/>
    <cellStyle name="Comma 3 3" xfId="130" xr:uid="{FB1E7261-5CB3-4ADF-8B22-84C7C04259BC}"/>
    <cellStyle name="Comma 4" xfId="102" xr:uid="{00000000-0005-0000-0000-00003A000000}"/>
    <cellStyle name="Comma 4 2" xfId="118" xr:uid="{E82ECAB4-675E-4913-9F68-A037EE4A3B11}"/>
    <cellStyle name="Comma 4 3" xfId="132" xr:uid="{AF1A5FD8-8D4C-4076-AAE3-65B6881924E0}"/>
    <cellStyle name="Comma 5" xfId="104" xr:uid="{00000000-0005-0000-0000-00003B000000}"/>
    <cellStyle name="Comma 5 2" xfId="120" xr:uid="{BE168B8E-1184-4048-89A2-A0F3ADAD21FF}"/>
    <cellStyle name="Comma 5 3" xfId="134" xr:uid="{5978592E-0133-45FF-8039-717743ADFD03}"/>
    <cellStyle name="Comma 6" xfId="106" xr:uid="{E79140DB-89F9-4AA1-8D6A-97947C75DAAF}"/>
    <cellStyle name="Comma 6 2" xfId="122" xr:uid="{65C31F2E-0FF8-4694-8ED9-4439A23E0172}"/>
    <cellStyle name="Comma 6 3" xfId="136" xr:uid="{4F4DE0E6-A535-42E5-A92C-861E12AAAF1D}"/>
    <cellStyle name="Comma 7" xfId="109" xr:uid="{8ECC71CF-8731-4935-9C49-FBD1C1A5DA17}"/>
    <cellStyle name="Comma 7 2" xfId="125" xr:uid="{3BABC6B4-C202-410D-8AFB-C43332541921}"/>
    <cellStyle name="Comma 7 3" xfId="138" xr:uid="{37D457AB-571F-4724-B5F3-B4C76B729B88}"/>
    <cellStyle name="Comma 8" xfId="39" xr:uid="{00000000-0005-0000-0000-00003C000000}"/>
    <cellStyle name="Comma 8 2" xfId="112" xr:uid="{E4A41680-6DFF-4605-9757-FB5A40A9CB81}"/>
    <cellStyle name="Comma 8 3" xfId="128" xr:uid="{3A98FFC7-2906-4302-94DC-EE2FEDC75354}"/>
    <cellStyle name="Explanatory Text 2" xfId="81" xr:uid="{00000000-0005-0000-0000-00003D000000}"/>
    <cellStyle name="Good" xfId="6" builtinId="26" customBuiltin="1"/>
    <cellStyle name="Good 2" xfId="82" xr:uid="{00000000-0005-0000-0000-00003F000000}"/>
    <cellStyle name="Heading 1" xfId="13" builtinId="16" customBuiltin="1"/>
    <cellStyle name="Heading 1 2" xfId="83" xr:uid="{00000000-0005-0000-0000-000041000000}"/>
    <cellStyle name="Heading 2" xfId="14" builtinId="17" customBuiltin="1"/>
    <cellStyle name="Heading 2 2" xfId="84" xr:uid="{00000000-0005-0000-0000-000043000000}"/>
    <cellStyle name="Heading 3" xfId="15" builtinId="18" customBuiltin="1"/>
    <cellStyle name="Heading 3 2" xfId="85" xr:uid="{00000000-0005-0000-0000-000045000000}"/>
    <cellStyle name="Heading 4" xfId="16" builtinId="19" hidden="1"/>
    <cellStyle name="Heading 4" xfId="86" builtinId="19" customBuiltin="1"/>
    <cellStyle name="Hyperlink" xfId="35" builtinId="8" customBuiltin="1"/>
    <cellStyle name="Hyperlink 2" xfId="47" xr:uid="{00000000-0005-0000-0000-000049000000}"/>
    <cellStyle name="Hyperlink 3" xfId="46" xr:uid="{00000000-0005-0000-0000-00004A000000}"/>
    <cellStyle name="Input" xfId="17" builtinId="20" customBuiltin="1"/>
    <cellStyle name="Input 2" xfId="87" xr:uid="{00000000-0005-0000-0000-00004C000000}"/>
    <cellStyle name="Linked Cell" xfId="12" builtinId="24" hidden="1" customBuiltin="1"/>
    <cellStyle name="Linked Cell" xfId="88" builtinId="24" customBuiltin="1"/>
    <cellStyle name="Neutral" xfId="8" builtinId="28" customBuiltin="1"/>
    <cellStyle name="Neutral 2" xfId="89" xr:uid="{00000000-0005-0000-0000-000050000000}"/>
    <cellStyle name="Normal" xfId="0" builtinId="0" customBuiltin="1"/>
    <cellStyle name="Normal 2" xfId="48" xr:uid="{00000000-0005-0000-0000-000052000000}"/>
    <cellStyle name="Normal 2 2" xfId="49" xr:uid="{00000000-0005-0000-0000-000053000000}"/>
    <cellStyle name="Normal 2 3" xfId="99" xr:uid="{00000000-0005-0000-0000-000054000000}"/>
    <cellStyle name="Normal 3" xfId="50" xr:uid="{00000000-0005-0000-0000-000055000000}"/>
    <cellStyle name="Normal 3 2" xfId="97" xr:uid="{00000000-0005-0000-0000-000056000000}"/>
    <cellStyle name="Normal 38" xfId="45" xr:uid="{00000000-0005-0000-0000-000057000000}"/>
    <cellStyle name="Normal 4" xfId="53" xr:uid="{00000000-0005-0000-0000-000058000000}"/>
    <cellStyle name="Normal 4 2" xfId="113" xr:uid="{6063B38A-076F-4531-9595-924ADDE137C4}"/>
    <cellStyle name="Normal 40" xfId="38" xr:uid="{00000000-0005-0000-0000-000059000000}"/>
    <cellStyle name="Normal 5" xfId="101" xr:uid="{00000000-0005-0000-0000-00005A000000}"/>
    <cellStyle name="Normal 5 2" xfId="117" xr:uid="{E50B9E50-F1BE-40FF-AA7F-C829A5A6122E}"/>
    <cellStyle name="Normal 6" xfId="41" xr:uid="{00000000-0005-0000-0000-00005B000000}"/>
    <cellStyle name="Normal 7" xfId="108" xr:uid="{AFB8E53C-5094-4B69-99EF-0CF7D45D52F0}"/>
    <cellStyle name="Normal 7 2" xfId="124" xr:uid="{A216CCA3-B694-4133-8BE2-8EA8659DE453}"/>
    <cellStyle name="Note 2" xfId="90" xr:uid="{00000000-0005-0000-0000-00005E000000}"/>
    <cellStyle name="Output 2" xfId="91" xr:uid="{00000000-0005-0000-0000-00005F000000}"/>
    <cellStyle name="Percent 2" xfId="44" xr:uid="{00000000-0005-0000-0000-000060000000}"/>
    <cellStyle name="Percent 2 2" xfId="100" xr:uid="{00000000-0005-0000-0000-000061000000}"/>
    <cellStyle name="Refdb standard" xfId="51" xr:uid="{00000000-0005-0000-0000-000062000000}"/>
    <cellStyle name="Refdb standard 2" xfId="40" xr:uid="{00000000-0005-0000-0000-000063000000}"/>
    <cellStyle name="table heading 3" xfId="36" xr:uid="{00000000-0005-0000-0000-000064000000}"/>
    <cellStyle name="Title" xfId="5" builtinId="15" hidden="1"/>
    <cellStyle name="Title" xfId="42" builtinId="15"/>
    <cellStyle name="Title 2" xfId="52" xr:uid="{00000000-0005-0000-0000-000067000000}"/>
    <cellStyle name="Title 2 2" xfId="43" xr:uid="{00000000-0005-0000-0000-000068000000}"/>
    <cellStyle name="Title 3" xfId="92" xr:uid="{00000000-0005-0000-0000-000069000000}"/>
    <cellStyle name="Total 2" xfId="93" xr:uid="{00000000-0005-0000-0000-00006A000000}"/>
    <cellStyle name="Warning Text 2" xfId="94" xr:uid="{00000000-0005-0000-0000-00006B000000}"/>
  </cellStyles>
  <dxfs count="38">
    <dxf>
      <font>
        <color theme="0"/>
      </font>
      <fill>
        <patternFill>
          <bgColor theme="0"/>
        </patternFill>
      </fill>
    </dxf>
    <dxf>
      <font>
        <color theme="4" tint="0.79998168889431442"/>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bgColor theme="0"/>
        </patternFill>
      </fill>
    </dxf>
    <dxf>
      <font>
        <color theme="0"/>
      </font>
      <fill>
        <patternFill patternType="none">
          <fgColor indexed="64"/>
          <bgColor auto="1"/>
        </patternFill>
      </fill>
    </dxf>
    <dxf>
      <font>
        <color auto="1"/>
      </font>
      <fill>
        <patternFill>
          <bgColor rgb="FFBBDDF5"/>
        </patternFill>
      </fill>
    </dxf>
    <dxf>
      <font>
        <color theme="0"/>
      </font>
      <fill>
        <patternFill>
          <bgColor theme="0"/>
        </patternFill>
      </fill>
    </dxf>
    <dxf>
      <font>
        <color theme="0"/>
      </font>
      <fill>
        <patternFill patternType="none">
          <fgColor indexed="64"/>
          <bgColor auto="1"/>
        </patternFill>
      </fill>
    </dxf>
    <dxf>
      <font>
        <color theme="0"/>
      </font>
      <fill>
        <patternFill>
          <bgColor theme="0"/>
        </patternFill>
      </fill>
    </dxf>
    <dxf>
      <font>
        <color theme="0"/>
      </font>
    </dxf>
    <dxf>
      <font>
        <color theme="0"/>
      </font>
      <fill>
        <patternFill patternType="none">
          <fgColor indexed="64"/>
          <bgColor auto="1"/>
        </patternFill>
      </fill>
    </dxf>
    <dxf>
      <font>
        <color theme="0"/>
      </font>
      <fill>
        <patternFill>
          <bgColor theme="0"/>
        </patternFill>
      </fill>
    </dxf>
    <dxf>
      <fill>
        <patternFill patternType="none">
          <bgColor auto="1"/>
        </patternFill>
      </fill>
    </dxf>
    <dxf>
      <fill>
        <patternFill>
          <bgColor theme="4"/>
        </patternFill>
      </fill>
    </dxf>
    <dxf>
      <font>
        <color theme="0"/>
      </font>
      <fill>
        <patternFill patternType="none">
          <fgColor indexed="64"/>
          <bgColor auto="1"/>
        </patternFill>
      </fill>
    </dxf>
    <dxf>
      <font>
        <color theme="0"/>
      </font>
      <fill>
        <patternFill>
          <bgColor theme="0"/>
        </patternFill>
      </fill>
    </dxf>
    <dxf>
      <font>
        <color auto="1"/>
      </font>
      <fill>
        <patternFill>
          <bgColor rgb="FFBBDDF5"/>
        </patternFill>
      </fill>
    </dxf>
    <dxf>
      <font>
        <color theme="0"/>
      </font>
      <fill>
        <patternFill>
          <bgColor theme="0"/>
        </patternFill>
      </fill>
    </dxf>
    <dxf>
      <font>
        <color theme="0"/>
      </font>
      <fill>
        <patternFill patternType="none">
          <fgColor indexed="64"/>
          <bgColor auto="1"/>
        </patternFill>
      </fill>
    </dxf>
    <dxf>
      <font>
        <color theme="0"/>
      </font>
      <fill>
        <patternFill>
          <bgColor theme="0"/>
        </patternFill>
      </fill>
    </dxf>
    <dxf>
      <font>
        <color theme="8" tint="0.79998168889431442"/>
      </font>
    </dxf>
    <dxf>
      <font>
        <color theme="8" tint="0.79998168889431442"/>
      </font>
    </dxf>
    <dxf>
      <font>
        <color theme="0"/>
      </font>
    </dxf>
    <dxf>
      <font>
        <color rgb="FFFFFF00"/>
      </font>
    </dxf>
    <dxf>
      <font>
        <color rgb="FFFFFF00"/>
      </font>
    </dxf>
    <dxf>
      <font>
        <color auto="1"/>
      </font>
      <fill>
        <patternFill>
          <bgColor rgb="FFFFC000"/>
        </patternFill>
      </fill>
    </dxf>
    <dxf>
      <font>
        <color auto="1"/>
      </font>
      <fill>
        <patternFill>
          <bgColor rgb="FF92D050"/>
        </patternFill>
      </fill>
    </dxf>
    <dxf>
      <font>
        <color theme="0"/>
      </font>
    </dxf>
    <dxf>
      <font>
        <color theme="0"/>
      </font>
    </dxf>
    <dxf>
      <font>
        <b val="0"/>
        <i val="0"/>
        <color theme="1"/>
      </font>
      <fill>
        <patternFill>
          <bgColor theme="8"/>
        </patternFill>
      </fill>
    </dxf>
    <dxf>
      <font>
        <b val="0"/>
        <i val="0"/>
        <color theme="1"/>
      </font>
      <fill>
        <patternFill>
          <fgColor auto="1"/>
          <bgColor theme="7"/>
        </patternFill>
      </fill>
    </dxf>
    <dxf>
      <font>
        <b/>
        <i val="0"/>
        <color theme="0"/>
      </font>
      <fill>
        <patternFill>
          <bgColor theme="4"/>
        </patternFill>
      </fill>
    </dxf>
    <dxf>
      <font>
        <b val="0"/>
        <i val="0"/>
        <color theme="1"/>
      </font>
    </dxf>
    <dxf>
      <font>
        <b val="0"/>
        <i val="0"/>
        <color theme="1"/>
      </font>
      <fill>
        <patternFill>
          <bgColor rgb="FFBBDDF5"/>
        </patternFill>
      </fill>
    </dxf>
    <dxf>
      <font>
        <b val="0"/>
        <i val="0"/>
        <u val="none"/>
        <color theme="1"/>
      </font>
      <fill>
        <patternFill>
          <fgColor auto="1"/>
          <bgColor rgb="FFDFEFFB"/>
        </patternFill>
      </fill>
      <border>
        <left style="thin">
          <color theme="0"/>
        </left>
        <right style="thin">
          <color theme="0"/>
        </right>
        <top style="thin">
          <color theme="0"/>
        </top>
        <bottom style="thin">
          <color theme="0"/>
        </bottom>
      </border>
    </dxf>
    <dxf>
      <font>
        <b/>
        <i val="0"/>
        <color theme="0"/>
      </font>
      <fill>
        <patternFill>
          <bgColor rgb="FF0090D4"/>
        </patternFill>
      </fill>
    </dxf>
    <dxf>
      <font>
        <color auto="1"/>
      </font>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AHDB table style" pivot="0" count="4" xr9:uid="{00000000-0011-0000-FFFF-FFFF00000000}">
      <tableStyleElement type="wholeTable" dxfId="37"/>
      <tableStyleElement type="headerRow" dxfId="36"/>
      <tableStyleElement type="firstRowStripe" dxfId="35"/>
      <tableStyleElement type="secondRowStripe" dxfId="34"/>
    </tableStyle>
    <tableStyle name="PivotTable Style 1" table="0" count="4" xr9:uid="{00000000-0011-0000-FFFF-FFFF01000000}">
      <tableStyleElement type="wholeTable" dxfId="33"/>
      <tableStyleElement type="headerRow" dxfId="32"/>
      <tableStyleElement type="firstRowStripe" dxfId="31"/>
      <tableStyleElement type="secondRowStripe" dxfId="30"/>
    </tableStyle>
  </tableStyles>
  <colors>
    <mruColors>
      <color rgb="FF0090D4"/>
      <color rgb="FF0072D4"/>
      <color rgb="FF3366FF"/>
      <color rgb="FF6DA32F"/>
      <color rgb="FF95C11F"/>
      <color rgb="FF1F4350"/>
      <color rgb="FFFFCC00"/>
      <color rgb="FFBBDDF5"/>
      <color rgb="FF575756"/>
      <color rgb="FF61BA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GB daily milk deliveries with latest forecast </a:t>
            </a:r>
          </a:p>
          <a:p>
            <a:pPr>
              <a:defRPr sz="1400"/>
            </a:pPr>
            <a:r>
              <a:rPr lang="en-US" sz="1400"/>
              <a:t>(7 day rolling average)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07469135802471"/>
          <c:y val="0.15299229387371355"/>
          <c:w val="0.84190277777777778"/>
          <c:h val="0.62014008347884786"/>
        </c:manualLayout>
      </c:layout>
      <c:lineChart>
        <c:grouping val="standard"/>
        <c:varyColors val="0"/>
        <c:ser>
          <c:idx val="0"/>
          <c:order val="0"/>
          <c:tx>
            <c:strRef>
              <c:f>'Daily charts'!$D$1</c:f>
              <c:strCache>
                <c:ptCount val="1"/>
                <c:pt idx="0">
                  <c:v>2024/2025</c:v>
                </c:pt>
              </c:strCache>
            </c:strRef>
          </c:tx>
          <c:spPr>
            <a:ln w="28575" cap="rnd">
              <a:solidFill>
                <a:schemeClr val="accent1"/>
              </a:solidFill>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Daily!$F$10:$F$375</c:f>
              <c:numCache>
                <c:formatCode>#,##0.00</c:formatCode>
                <c:ptCount val="366"/>
                <c:pt idx="0">
                  <c:v>35.359032827607251</c:v>
                </c:pt>
                <c:pt idx="1">
                  <c:v>35.392697551940117</c:v>
                </c:pt>
                <c:pt idx="2">
                  <c:v>35.473709656370715</c:v>
                </c:pt>
                <c:pt idx="3">
                  <c:v>35.470798506267244</c:v>
                </c:pt>
                <c:pt idx="4">
                  <c:v>35.50939257352195</c:v>
                </c:pt>
                <c:pt idx="5">
                  <c:v>35.555822352041503</c:v>
                </c:pt>
                <c:pt idx="6">
                  <c:v>35.644271222085038</c:v>
                </c:pt>
                <c:pt idx="7">
                  <c:v>35.671415415744534</c:v>
                </c:pt>
                <c:pt idx="8">
                  <c:v>35.700070209947725</c:v>
                </c:pt>
                <c:pt idx="9">
                  <c:v>35.64614837273767</c:v>
                </c:pt>
                <c:pt idx="10">
                  <c:v>35.633155918461398</c:v>
                </c:pt>
                <c:pt idx="11">
                  <c:v>35.633487657571479</c:v>
                </c:pt>
                <c:pt idx="12">
                  <c:v>35.6778743252437</c:v>
                </c:pt>
                <c:pt idx="13">
                  <c:v>35.718987976814489</c:v>
                </c:pt>
                <c:pt idx="14">
                  <c:v>35.689372501297839</c:v>
                </c:pt>
                <c:pt idx="15">
                  <c:v>35.731412370484449</c:v>
                </c:pt>
                <c:pt idx="16">
                  <c:v>35.732832648280812</c:v>
                </c:pt>
                <c:pt idx="17">
                  <c:v>35.761022592728558</c:v>
                </c:pt>
                <c:pt idx="18">
                  <c:v>35.7913109922535</c:v>
                </c:pt>
                <c:pt idx="19">
                  <c:v>35.819725867688263</c:v>
                </c:pt>
                <c:pt idx="20">
                  <c:v>35.888112563955488</c:v>
                </c:pt>
                <c:pt idx="21">
                  <c:v>35.895691819354724</c:v>
                </c:pt>
                <c:pt idx="22">
                  <c:v>35.99639769537022</c:v>
                </c:pt>
                <c:pt idx="23">
                  <c:v>36.039987681016001</c:v>
                </c:pt>
                <c:pt idx="24">
                  <c:v>36.109259469030796</c:v>
                </c:pt>
                <c:pt idx="25">
                  <c:v>36.166411498494682</c:v>
                </c:pt>
                <c:pt idx="26">
                  <c:v>36.184674494224851</c:v>
                </c:pt>
                <c:pt idx="27">
                  <c:v>36.237909255800162</c:v>
                </c:pt>
                <c:pt idx="28">
                  <c:v>36.207648171226239</c:v>
                </c:pt>
                <c:pt idx="29">
                  <c:v>36.231442634800587</c:v>
                </c:pt>
                <c:pt idx="30">
                  <c:v>36.223089531319935</c:v>
                </c:pt>
                <c:pt idx="31">
                  <c:v>36.26811160730702</c:v>
                </c:pt>
                <c:pt idx="32">
                  <c:v>36.29649193553437</c:v>
                </c:pt>
                <c:pt idx="33">
                  <c:v>36.359314655745109</c:v>
                </c:pt>
                <c:pt idx="34">
                  <c:v>36.421539709837219</c:v>
                </c:pt>
                <c:pt idx="35">
                  <c:v>36.487956436909521</c:v>
                </c:pt>
                <c:pt idx="36">
                  <c:v>36.526487208362056</c:v>
                </c:pt>
                <c:pt idx="37">
                  <c:v>36.600304920379997</c:v>
                </c:pt>
                <c:pt idx="38">
                  <c:v>36.619918490439318</c:v>
                </c:pt>
                <c:pt idx="39">
                  <c:v>36.628411707996953</c:v>
                </c:pt>
                <c:pt idx="40">
                  <c:v>36.708562328963417</c:v>
                </c:pt>
                <c:pt idx="41">
                  <c:v>36.775632625533021</c:v>
                </c:pt>
                <c:pt idx="42">
                  <c:v>36.801889268231513</c:v>
                </c:pt>
                <c:pt idx="43">
                  <c:v>36.778180068222824</c:v>
                </c:pt>
                <c:pt idx="44">
                  <c:v>36.785226533545398</c:v>
                </c:pt>
                <c:pt idx="45">
                  <c:v>36.703461199665099</c:v>
                </c:pt>
                <c:pt idx="46">
                  <c:v>36.699870362623756</c:v>
                </c:pt>
                <c:pt idx="47">
                  <c:v>36.639410650010589</c:v>
                </c:pt>
                <c:pt idx="48">
                  <c:v>36.622197663642396</c:v>
                </c:pt>
                <c:pt idx="49">
                  <c:v>36.558731808750025</c:v>
                </c:pt>
                <c:pt idx="50">
                  <c:v>36.517642813292717</c:v>
                </c:pt>
                <c:pt idx="51">
                  <c:v>36.550426026244622</c:v>
                </c:pt>
                <c:pt idx="52">
                  <c:v>36.467478535803004</c:v>
                </c:pt>
                <c:pt idx="53">
                  <c:v>36.364218334078629</c:v>
                </c:pt>
                <c:pt idx="54">
                  <c:v>36.305906377212253</c:v>
                </c:pt>
                <c:pt idx="55">
                  <c:v>36.28522355942679</c:v>
                </c:pt>
                <c:pt idx="56">
                  <c:v>36.192379874385452</c:v>
                </c:pt>
                <c:pt idx="57">
                  <c:v>36.088221663207008</c:v>
                </c:pt>
                <c:pt idx="58">
                  <c:v>36.014549757752334</c:v>
                </c:pt>
                <c:pt idx="59">
                  <c:v>35.977137234627527</c:v>
                </c:pt>
                <c:pt idx="60">
                  <c:v>35.874454260582802</c:v>
                </c:pt>
                <c:pt idx="61">
                  <c:v>35.861262325198325</c:v>
                </c:pt>
                <c:pt idx="62">
                  <c:v>35.861099432953267</c:v>
                </c:pt>
                <c:pt idx="63">
                  <c:v>35.777024381480786</c:v>
                </c:pt>
                <c:pt idx="64">
                  <c:v>35.745287441174568</c:v>
                </c:pt>
                <c:pt idx="65">
                  <c:v>35.675603280183758</c:v>
                </c:pt>
                <c:pt idx="66">
                  <c:v>35.664446621515921</c:v>
                </c:pt>
                <c:pt idx="67">
                  <c:v>35.55505985018911</c:v>
                </c:pt>
                <c:pt idx="68">
                  <c:v>35.52261839093913</c:v>
                </c:pt>
                <c:pt idx="69">
                  <c:v>35.427588132754067</c:v>
                </c:pt>
                <c:pt idx="70">
                  <c:v>35.333159128981542</c:v>
                </c:pt>
                <c:pt idx="71">
                  <c:v>35.275412915651579</c:v>
                </c:pt>
                <c:pt idx="72">
                  <c:v>35.171813143893488</c:v>
                </c:pt>
                <c:pt idx="73">
                  <c:v>35.125353445874254</c:v>
                </c:pt>
                <c:pt idx="74">
                  <c:v>35.020789399920936</c:v>
                </c:pt>
                <c:pt idx="75">
                  <c:v>34.960394336493408</c:v>
                </c:pt>
                <c:pt idx="76">
                  <c:v>34.87431966508089</c:v>
                </c:pt>
                <c:pt idx="77">
                  <c:v>34.7346951303971</c:v>
                </c:pt>
                <c:pt idx="78">
                  <c:v>34.707084184630375</c:v>
                </c:pt>
                <c:pt idx="79">
                  <c:v>34.584491133980663</c:v>
                </c:pt>
                <c:pt idx="80">
                  <c:v>34.589386388029325</c:v>
                </c:pt>
                <c:pt idx="81">
                  <c:v>34.4848497628914</c:v>
                </c:pt>
                <c:pt idx="82">
                  <c:v>34.473249753866241</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34F9-4F20-9A06-A47C659C12D6}"/>
            </c:ext>
          </c:extLst>
        </c:ser>
        <c:ser>
          <c:idx val="1"/>
          <c:order val="1"/>
          <c:tx>
            <c:strRef>
              <c:f>'Daily charts'!$F$1</c:f>
              <c:strCache>
                <c:ptCount val="1"/>
                <c:pt idx="0">
                  <c:v>2023/2024</c:v>
                </c:pt>
              </c:strCache>
            </c:strRef>
          </c:tx>
          <c:spPr>
            <a:ln w="28575" cap="rnd">
              <a:solidFill>
                <a:srgbClr val="1F4350"/>
              </a:solidFill>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Daily!$M$10:$M$375</c:f>
              <c:numCache>
                <c:formatCode>#,##0.00</c:formatCode>
                <c:ptCount val="366"/>
                <c:pt idx="0">
                  <c:v>35.672820822503454</c:v>
                </c:pt>
                <c:pt idx="1">
                  <c:v>35.746341934441574</c:v>
                </c:pt>
                <c:pt idx="2">
                  <c:v>35.770751548221121</c:v>
                </c:pt>
                <c:pt idx="3">
                  <c:v>35.82484928932557</c:v>
                </c:pt>
                <c:pt idx="4">
                  <c:v>35.886359691980061</c:v>
                </c:pt>
                <c:pt idx="5">
                  <c:v>35.939838732789056</c:v>
                </c:pt>
                <c:pt idx="6">
                  <c:v>36.014070301785885</c:v>
                </c:pt>
                <c:pt idx="7">
                  <c:v>36.065933025950571</c:v>
                </c:pt>
                <c:pt idx="8">
                  <c:v>36.164712265635515</c:v>
                </c:pt>
                <c:pt idx="9">
                  <c:v>36.313031659204867</c:v>
                </c:pt>
                <c:pt idx="10">
                  <c:v>36.390015871192219</c:v>
                </c:pt>
                <c:pt idx="11">
                  <c:v>36.474846689001339</c:v>
                </c:pt>
                <c:pt idx="12">
                  <c:v>36.477086846061297</c:v>
                </c:pt>
                <c:pt idx="13">
                  <c:v>36.483902955965029</c:v>
                </c:pt>
                <c:pt idx="14">
                  <c:v>36.492502483809858</c:v>
                </c:pt>
                <c:pt idx="15">
                  <c:v>36.494683439542854</c:v>
                </c:pt>
                <c:pt idx="16">
                  <c:v>36.468695995969135</c:v>
                </c:pt>
                <c:pt idx="17">
                  <c:v>36.476722421729598</c:v>
                </c:pt>
                <c:pt idx="18">
                  <c:v>36.529290782664312</c:v>
                </c:pt>
                <c:pt idx="19">
                  <c:v>36.631361500294247</c:v>
                </c:pt>
                <c:pt idx="20">
                  <c:v>36.702297104395932</c:v>
                </c:pt>
                <c:pt idx="21">
                  <c:v>36.800901157508491</c:v>
                </c:pt>
                <c:pt idx="22">
                  <c:v>36.850018113816994</c:v>
                </c:pt>
                <c:pt idx="23">
                  <c:v>36.901891797164751</c:v>
                </c:pt>
                <c:pt idx="24">
                  <c:v>36.928545387868837</c:v>
                </c:pt>
                <c:pt idx="25">
                  <c:v>36.921741289463583</c:v>
                </c:pt>
                <c:pt idx="26">
                  <c:v>36.951774014352196</c:v>
                </c:pt>
                <c:pt idx="27">
                  <c:v>36.923027098973321</c:v>
                </c:pt>
                <c:pt idx="28">
                  <c:v>36.968074020711128</c:v>
                </c:pt>
                <c:pt idx="29">
                  <c:v>36.99728832691509</c:v>
                </c:pt>
                <c:pt idx="30">
                  <c:v>37.054929936326886</c:v>
                </c:pt>
                <c:pt idx="31">
                  <c:v>37.063494724510392</c:v>
                </c:pt>
                <c:pt idx="32">
                  <c:v>37.10035902712842</c:v>
                </c:pt>
                <c:pt idx="33">
                  <c:v>37.19477973752268</c:v>
                </c:pt>
                <c:pt idx="34">
                  <c:v>37.234667508206634</c:v>
                </c:pt>
                <c:pt idx="35">
                  <c:v>37.270343776532542</c:v>
                </c:pt>
                <c:pt idx="36">
                  <c:v>37.284342580533021</c:v>
                </c:pt>
                <c:pt idx="37">
                  <c:v>37.279846447331465</c:v>
                </c:pt>
                <c:pt idx="38">
                  <c:v>37.248187941410464</c:v>
                </c:pt>
                <c:pt idx="39">
                  <c:v>37.174357784592331</c:v>
                </c:pt>
                <c:pt idx="40">
                  <c:v>37.09567993551056</c:v>
                </c:pt>
                <c:pt idx="41">
                  <c:v>37.00896186180546</c:v>
                </c:pt>
                <c:pt idx="42">
                  <c:v>36.966940398157476</c:v>
                </c:pt>
                <c:pt idx="43">
                  <c:v>36.920766073256459</c:v>
                </c:pt>
                <c:pt idx="44">
                  <c:v>36.851669577055787</c:v>
                </c:pt>
                <c:pt idx="45">
                  <c:v>36.866786603198193</c:v>
                </c:pt>
                <c:pt idx="46">
                  <c:v>36.805192688192527</c:v>
                </c:pt>
                <c:pt idx="47">
                  <c:v>36.775566817027951</c:v>
                </c:pt>
                <c:pt idx="48">
                  <c:v>36.785523053148914</c:v>
                </c:pt>
                <c:pt idx="49">
                  <c:v>36.778995229520902</c:v>
                </c:pt>
                <c:pt idx="50">
                  <c:v>36.777405753804132</c:v>
                </c:pt>
                <c:pt idx="51">
                  <c:v>36.684234203935375</c:v>
                </c:pt>
                <c:pt idx="52">
                  <c:v>36.727623886328004</c:v>
                </c:pt>
                <c:pt idx="53">
                  <c:v>36.691792548968593</c:v>
                </c:pt>
                <c:pt idx="54">
                  <c:v>36.656897012922158</c:v>
                </c:pt>
                <c:pt idx="55">
                  <c:v>36.607101359316516</c:v>
                </c:pt>
                <c:pt idx="56">
                  <c:v>36.546764874224195</c:v>
                </c:pt>
                <c:pt idx="57">
                  <c:v>36.52967884987315</c:v>
                </c:pt>
                <c:pt idx="58">
                  <c:v>36.440912108970053</c:v>
                </c:pt>
                <c:pt idx="59">
                  <c:v>36.325652214196936</c:v>
                </c:pt>
                <c:pt idx="60">
                  <c:v>36.283678340481281</c:v>
                </c:pt>
                <c:pt idx="61">
                  <c:v>36.246456028481425</c:v>
                </c:pt>
                <c:pt idx="62">
                  <c:v>36.146362844443111</c:v>
                </c:pt>
                <c:pt idx="63">
                  <c:v>36.087796273550701</c:v>
                </c:pt>
                <c:pt idx="64">
                  <c:v>36.055006769514918</c:v>
                </c:pt>
                <c:pt idx="65">
                  <c:v>35.978444938375276</c:v>
                </c:pt>
                <c:pt idx="66">
                  <c:v>35.919973296448632</c:v>
                </c:pt>
                <c:pt idx="67">
                  <c:v>35.857801701720973</c:v>
                </c:pt>
                <c:pt idx="68">
                  <c:v>35.788354371454531</c:v>
                </c:pt>
                <c:pt idx="69">
                  <c:v>35.698495261546256</c:v>
                </c:pt>
                <c:pt idx="70">
                  <c:v>35.61586182357172</c:v>
                </c:pt>
                <c:pt idx="71">
                  <c:v>35.566423884552691</c:v>
                </c:pt>
                <c:pt idx="72">
                  <c:v>35.420620220793609</c:v>
                </c:pt>
                <c:pt idx="73">
                  <c:v>35.32545430145376</c:v>
                </c:pt>
                <c:pt idx="74">
                  <c:v>35.175869459432207</c:v>
                </c:pt>
                <c:pt idx="75">
                  <c:v>35.059744451576208</c:v>
                </c:pt>
                <c:pt idx="76">
                  <c:v>34.945533988521973</c:v>
                </c:pt>
                <c:pt idx="77">
                  <c:v>34.823213171430879</c:v>
                </c:pt>
                <c:pt idx="78">
                  <c:v>34.72004506876376</c:v>
                </c:pt>
                <c:pt idx="79">
                  <c:v>34.582998721058331</c:v>
                </c:pt>
                <c:pt idx="80">
                  <c:v>34.506797355513918</c:v>
                </c:pt>
                <c:pt idx="81">
                  <c:v>34.436482529472102</c:v>
                </c:pt>
                <c:pt idx="82">
                  <c:v>34.364803138570878</c:v>
                </c:pt>
                <c:pt idx="83">
                  <c:v>34.314312723806339</c:v>
                </c:pt>
                <c:pt idx="84">
                  <c:v>34.270356821696467</c:v>
                </c:pt>
                <c:pt idx="85">
                  <c:v>34.269154446673895</c:v>
                </c:pt>
                <c:pt idx="86">
                  <c:v>34.177632237835134</c:v>
                </c:pt>
                <c:pt idx="87">
                  <c:v>34.140330265626076</c:v>
                </c:pt>
                <c:pt idx="88">
                  <c:v>34.101501805210255</c:v>
                </c:pt>
                <c:pt idx="89">
                  <c:v>34.026771440293189</c:v>
                </c:pt>
                <c:pt idx="90">
                  <c:v>33.945800579874344</c:v>
                </c:pt>
                <c:pt idx="91">
                  <c:v>33.907387654164623</c:v>
                </c:pt>
                <c:pt idx="92">
                  <c:v>33.875569545219079</c:v>
                </c:pt>
                <c:pt idx="93">
                  <c:v>33.881631110525873</c:v>
                </c:pt>
                <c:pt idx="94">
                  <c:v>33.836723696262354</c:v>
                </c:pt>
                <c:pt idx="95">
                  <c:v>33.844020222494009</c:v>
                </c:pt>
                <c:pt idx="96">
                  <c:v>33.792220569222209</c:v>
                </c:pt>
                <c:pt idx="97">
                  <c:v>33.791195306690618</c:v>
                </c:pt>
                <c:pt idx="98">
                  <c:v>33.815769649540655</c:v>
                </c:pt>
                <c:pt idx="99">
                  <c:v>33.754956979055621</c:v>
                </c:pt>
                <c:pt idx="100">
                  <c:v>33.699269106688135</c:v>
                </c:pt>
                <c:pt idx="101">
                  <c:v>33.60481249686314</c:v>
                </c:pt>
                <c:pt idx="102">
                  <c:v>33.548061462437147</c:v>
                </c:pt>
                <c:pt idx="103">
                  <c:v>33.440302822584869</c:v>
                </c:pt>
                <c:pt idx="104">
                  <c:v>33.358568238844299</c:v>
                </c:pt>
                <c:pt idx="105">
                  <c:v>33.299511403994032</c:v>
                </c:pt>
                <c:pt idx="106">
                  <c:v>33.234092956521529</c:v>
                </c:pt>
                <c:pt idx="107">
                  <c:v>33.158833503178471</c:v>
                </c:pt>
                <c:pt idx="108">
                  <c:v>33.101704017570995</c:v>
                </c:pt>
                <c:pt idx="109">
                  <c:v>33.045785006507472</c:v>
                </c:pt>
                <c:pt idx="110">
                  <c:v>33.007818753183741</c:v>
                </c:pt>
                <c:pt idx="111">
                  <c:v>32.936050628179018</c:v>
                </c:pt>
                <c:pt idx="112">
                  <c:v>32.896310047475502</c:v>
                </c:pt>
                <c:pt idx="113">
                  <c:v>32.877374704159877</c:v>
                </c:pt>
                <c:pt idx="114">
                  <c:v>32.838490278229955</c:v>
                </c:pt>
                <c:pt idx="115">
                  <c:v>32.762284156867501</c:v>
                </c:pt>
                <c:pt idx="116">
                  <c:v>32.737705620786713</c:v>
                </c:pt>
                <c:pt idx="117">
                  <c:v>32.706540841433494</c:v>
                </c:pt>
                <c:pt idx="118">
                  <c:v>32.670991556337491</c:v>
                </c:pt>
                <c:pt idx="119">
                  <c:v>32.628012851528183</c:v>
                </c:pt>
                <c:pt idx="120">
                  <c:v>32.588263571460374</c:v>
                </c:pt>
                <c:pt idx="121">
                  <c:v>32.553296990548631</c:v>
                </c:pt>
                <c:pt idx="122">
                  <c:v>32.490207332078285</c:v>
                </c:pt>
                <c:pt idx="123">
                  <c:v>32.486434205926997</c:v>
                </c:pt>
                <c:pt idx="124">
                  <c:v>32.387980144500695</c:v>
                </c:pt>
                <c:pt idx="125">
                  <c:v>32.32534114029513</c:v>
                </c:pt>
                <c:pt idx="126">
                  <c:v>32.235272716774404</c:v>
                </c:pt>
                <c:pt idx="127">
                  <c:v>32.193772258103422</c:v>
                </c:pt>
                <c:pt idx="128">
                  <c:v>32.097353640271848</c:v>
                </c:pt>
                <c:pt idx="129">
                  <c:v>32.06865395686799</c:v>
                </c:pt>
                <c:pt idx="130">
                  <c:v>32.071835345300258</c:v>
                </c:pt>
                <c:pt idx="131">
                  <c:v>32.046836205880481</c:v>
                </c:pt>
                <c:pt idx="132">
                  <c:v>32.085670768019824</c:v>
                </c:pt>
                <c:pt idx="133">
                  <c:v>32.155991928929858</c:v>
                </c:pt>
                <c:pt idx="134">
                  <c:v>32.178636297993194</c:v>
                </c:pt>
                <c:pt idx="135">
                  <c:v>32.147918901215675</c:v>
                </c:pt>
                <c:pt idx="136">
                  <c:v>32.158602571812096</c:v>
                </c:pt>
                <c:pt idx="137">
                  <c:v>32.125116933742667</c:v>
                </c:pt>
                <c:pt idx="138">
                  <c:v>32.066487420720904</c:v>
                </c:pt>
                <c:pt idx="139">
                  <c:v>32.041139552690886</c:v>
                </c:pt>
                <c:pt idx="140">
                  <c:v>32.073900053340509</c:v>
                </c:pt>
                <c:pt idx="141">
                  <c:v>32.075098587773162</c:v>
                </c:pt>
                <c:pt idx="142">
                  <c:v>32.031503508673708</c:v>
                </c:pt>
                <c:pt idx="143">
                  <c:v>32.063295768750422</c:v>
                </c:pt>
                <c:pt idx="144">
                  <c:v>32.087584616763024</c:v>
                </c:pt>
                <c:pt idx="145">
                  <c:v>32.090246143234054</c:v>
                </c:pt>
                <c:pt idx="146">
                  <c:v>32.069502816149623</c:v>
                </c:pt>
                <c:pt idx="147">
                  <c:v>32.088178574824411</c:v>
                </c:pt>
                <c:pt idx="148">
                  <c:v>32.093599927528544</c:v>
                </c:pt>
                <c:pt idx="149">
                  <c:v>32.114891342259675</c:v>
                </c:pt>
                <c:pt idx="150">
                  <c:v>32.14330295189103</c:v>
                </c:pt>
                <c:pt idx="151">
                  <c:v>32.156372274461269</c:v>
                </c:pt>
                <c:pt idx="152">
                  <c:v>32.182652474375217</c:v>
                </c:pt>
                <c:pt idx="153">
                  <c:v>32.164885480421802</c:v>
                </c:pt>
                <c:pt idx="154">
                  <c:v>32.144387489669342</c:v>
                </c:pt>
                <c:pt idx="155">
                  <c:v>32.181384051709109</c:v>
                </c:pt>
                <c:pt idx="156">
                  <c:v>32.145314949686174</c:v>
                </c:pt>
                <c:pt idx="157">
                  <c:v>32.180208502483552</c:v>
                </c:pt>
                <c:pt idx="158">
                  <c:v>32.195253938748905</c:v>
                </c:pt>
                <c:pt idx="159">
                  <c:v>32.230395837844043</c:v>
                </c:pt>
                <c:pt idx="160">
                  <c:v>32.191376432690006</c:v>
                </c:pt>
                <c:pt idx="161">
                  <c:v>32.147719822667938</c:v>
                </c:pt>
                <c:pt idx="162">
                  <c:v>32.08220567711939</c:v>
                </c:pt>
                <c:pt idx="163">
                  <c:v>31.924429652243514</c:v>
                </c:pt>
                <c:pt idx="164">
                  <c:v>31.804391981063688</c:v>
                </c:pt>
                <c:pt idx="165">
                  <c:v>31.649523311303156</c:v>
                </c:pt>
                <c:pt idx="166">
                  <c:v>31.585489409193038</c:v>
                </c:pt>
                <c:pt idx="167">
                  <c:v>31.552398908747051</c:v>
                </c:pt>
                <c:pt idx="168">
                  <c:v>31.639477930053729</c:v>
                </c:pt>
                <c:pt idx="169">
                  <c:v>31.736924962855184</c:v>
                </c:pt>
                <c:pt idx="170">
                  <c:v>31.825464951914672</c:v>
                </c:pt>
                <c:pt idx="171">
                  <c:v>31.986174450664741</c:v>
                </c:pt>
                <c:pt idx="172">
                  <c:v>32.090890427759511</c:v>
                </c:pt>
                <c:pt idx="173">
                  <c:v>32.177879647593954</c:v>
                </c:pt>
                <c:pt idx="174">
                  <c:v>31.984180450147388</c:v>
                </c:pt>
                <c:pt idx="175">
                  <c:v>32.077415108350891</c:v>
                </c:pt>
                <c:pt idx="176">
                  <c:v>32.132919613362361</c:v>
                </c:pt>
                <c:pt idx="177">
                  <c:v>32.131253333911744</c:v>
                </c:pt>
                <c:pt idx="178">
                  <c:v>32.15057911851143</c:v>
                </c:pt>
                <c:pt idx="179">
                  <c:v>32.20125448065923</c:v>
                </c:pt>
                <c:pt idx="180">
                  <c:v>32.347829579785532</c:v>
                </c:pt>
                <c:pt idx="181">
                  <c:v>32.325659548534666</c:v>
                </c:pt>
                <c:pt idx="182">
                  <c:v>32.452872530043059</c:v>
                </c:pt>
                <c:pt idx="183">
                  <c:v>32.411729798925393</c:v>
                </c:pt>
                <c:pt idx="184">
                  <c:v>32.345751227531608</c:v>
                </c:pt>
                <c:pt idx="185">
                  <c:v>32.334328742250975</c:v>
                </c:pt>
                <c:pt idx="186">
                  <c:v>32.268016806479451</c:v>
                </c:pt>
                <c:pt idx="187">
                  <c:v>32.222489617074238</c:v>
                </c:pt>
                <c:pt idx="188">
                  <c:v>32.15137920694626</c:v>
                </c:pt>
                <c:pt idx="189">
                  <c:v>32.209334675916544</c:v>
                </c:pt>
                <c:pt idx="190">
                  <c:v>32.220400227089925</c:v>
                </c:pt>
                <c:pt idx="191">
                  <c:v>32.228770861774521</c:v>
                </c:pt>
                <c:pt idx="192">
                  <c:v>32.285681370343326</c:v>
                </c:pt>
                <c:pt idx="193">
                  <c:v>32.334760535709123</c:v>
                </c:pt>
                <c:pt idx="194">
                  <c:v>32.353038013625266</c:v>
                </c:pt>
                <c:pt idx="195">
                  <c:v>32.31549679944392</c:v>
                </c:pt>
                <c:pt idx="196">
                  <c:v>32.317651654102278</c:v>
                </c:pt>
                <c:pt idx="197">
                  <c:v>32.326598580330511</c:v>
                </c:pt>
                <c:pt idx="198">
                  <c:v>32.274037424147267</c:v>
                </c:pt>
                <c:pt idx="199">
                  <c:v>32.257451801109823</c:v>
                </c:pt>
                <c:pt idx="200">
                  <c:v>32.281257285662214</c:v>
                </c:pt>
                <c:pt idx="201">
                  <c:v>32.317087232126781</c:v>
                </c:pt>
                <c:pt idx="202">
                  <c:v>32.308913927608728</c:v>
                </c:pt>
                <c:pt idx="203">
                  <c:v>32.378436250021167</c:v>
                </c:pt>
                <c:pt idx="204">
                  <c:v>32.411470832717825</c:v>
                </c:pt>
                <c:pt idx="205">
                  <c:v>32.433371810242278</c:v>
                </c:pt>
                <c:pt idx="206">
                  <c:v>32.453763139524632</c:v>
                </c:pt>
                <c:pt idx="207">
                  <c:v>32.425103454472229</c:v>
                </c:pt>
                <c:pt idx="208">
                  <c:v>32.461669542237857</c:v>
                </c:pt>
                <c:pt idx="209">
                  <c:v>32.431991086362586</c:v>
                </c:pt>
                <c:pt idx="210">
                  <c:v>32.472175546765008</c:v>
                </c:pt>
                <c:pt idx="211">
                  <c:v>32.497792113503401</c:v>
                </c:pt>
                <c:pt idx="212">
                  <c:v>32.525680432807071</c:v>
                </c:pt>
                <c:pt idx="213">
                  <c:v>32.564407941775599</c:v>
                </c:pt>
                <c:pt idx="214">
                  <c:v>32.51490555877043</c:v>
                </c:pt>
                <c:pt idx="215">
                  <c:v>32.460531084975642</c:v>
                </c:pt>
                <c:pt idx="216">
                  <c:v>32.432475441235219</c:v>
                </c:pt>
                <c:pt idx="217">
                  <c:v>32.376346165383787</c:v>
                </c:pt>
                <c:pt idx="218">
                  <c:v>32.335846990944987</c:v>
                </c:pt>
                <c:pt idx="219">
                  <c:v>32.265759853430069</c:v>
                </c:pt>
                <c:pt idx="220">
                  <c:v>32.263237648423129</c:v>
                </c:pt>
                <c:pt idx="221">
                  <c:v>32.243874060785302</c:v>
                </c:pt>
                <c:pt idx="222">
                  <c:v>32.23460460664009</c:v>
                </c:pt>
                <c:pt idx="223">
                  <c:v>32.271329091423311</c:v>
                </c:pt>
                <c:pt idx="224">
                  <c:v>32.294070125201607</c:v>
                </c:pt>
                <c:pt idx="225">
                  <c:v>32.282452516569279</c:v>
                </c:pt>
                <c:pt idx="226">
                  <c:v>32.283021835988492</c:v>
                </c:pt>
                <c:pt idx="227">
                  <c:v>32.29785428044346</c:v>
                </c:pt>
                <c:pt idx="228">
                  <c:v>32.340678830892422</c:v>
                </c:pt>
                <c:pt idx="229">
                  <c:v>32.379460722413242</c:v>
                </c:pt>
                <c:pt idx="230">
                  <c:v>32.405415940618958</c:v>
                </c:pt>
                <c:pt idx="231">
                  <c:v>32.481477581237726</c:v>
                </c:pt>
                <c:pt idx="232">
                  <c:v>32.540531894042005</c:v>
                </c:pt>
                <c:pt idx="233">
                  <c:v>32.615237229605398</c:v>
                </c:pt>
                <c:pt idx="234">
                  <c:v>32.63313929885706</c:v>
                </c:pt>
                <c:pt idx="235">
                  <c:v>32.708646627200253</c:v>
                </c:pt>
                <c:pt idx="236">
                  <c:v>32.711573796873843</c:v>
                </c:pt>
                <c:pt idx="237">
                  <c:v>32.762992054091903</c:v>
                </c:pt>
                <c:pt idx="238">
                  <c:v>32.808085038274946</c:v>
                </c:pt>
                <c:pt idx="239">
                  <c:v>32.822661384195186</c:v>
                </c:pt>
                <c:pt idx="240">
                  <c:v>32.801839661368604</c:v>
                </c:pt>
                <c:pt idx="241">
                  <c:v>32.7959502468944</c:v>
                </c:pt>
                <c:pt idx="242">
                  <c:v>32.808341412399962</c:v>
                </c:pt>
                <c:pt idx="243">
                  <c:v>32.745672783129706</c:v>
                </c:pt>
                <c:pt idx="244">
                  <c:v>32.680649483879591</c:v>
                </c:pt>
                <c:pt idx="245">
                  <c:v>32.594239329229694</c:v>
                </c:pt>
                <c:pt idx="246">
                  <c:v>32.5843801029731</c:v>
                </c:pt>
                <c:pt idx="247">
                  <c:v>32.453100677266477</c:v>
                </c:pt>
                <c:pt idx="248">
                  <c:v>32.473243360565391</c:v>
                </c:pt>
                <c:pt idx="249">
                  <c:v>32.441912916321144</c:v>
                </c:pt>
                <c:pt idx="250">
                  <c:v>32.492222303960432</c:v>
                </c:pt>
                <c:pt idx="251">
                  <c:v>32.493985047020573</c:v>
                </c:pt>
                <c:pt idx="252">
                  <c:v>32.562211126391318</c:v>
                </c:pt>
                <c:pt idx="253">
                  <c:v>32.686597268867075</c:v>
                </c:pt>
                <c:pt idx="254">
                  <c:v>32.699490944299534</c:v>
                </c:pt>
                <c:pt idx="255">
                  <c:v>32.807179701662037</c:v>
                </c:pt>
                <c:pt idx="256">
                  <c:v>32.817387706532301</c:v>
                </c:pt>
                <c:pt idx="257">
                  <c:v>32.862999599676513</c:v>
                </c:pt>
                <c:pt idx="258">
                  <c:v>32.853330249992268</c:v>
                </c:pt>
                <c:pt idx="259">
                  <c:v>32.890491603695708</c:v>
                </c:pt>
                <c:pt idx="260">
                  <c:v>32.920087383930166</c:v>
                </c:pt>
                <c:pt idx="261">
                  <c:v>32.938498300812682</c:v>
                </c:pt>
                <c:pt idx="262">
                  <c:v>32.999607331378719</c:v>
                </c:pt>
                <c:pt idx="263">
                  <c:v>33.036470191239431</c:v>
                </c:pt>
                <c:pt idx="264">
                  <c:v>33.058371571483463</c:v>
                </c:pt>
                <c:pt idx="265">
                  <c:v>33.103114010318407</c:v>
                </c:pt>
                <c:pt idx="266">
                  <c:v>33.085795992933669</c:v>
                </c:pt>
                <c:pt idx="267">
                  <c:v>33.156135923580791</c:v>
                </c:pt>
                <c:pt idx="268">
                  <c:v>33.089975005170878</c:v>
                </c:pt>
                <c:pt idx="269">
                  <c:v>33.140904825010594</c:v>
                </c:pt>
                <c:pt idx="270">
                  <c:v>33.164305410811252</c:v>
                </c:pt>
                <c:pt idx="271">
                  <c:v>33.196543971347104</c:v>
                </c:pt>
                <c:pt idx="272">
                  <c:v>33.217821455892548</c:v>
                </c:pt>
                <c:pt idx="273">
                  <c:v>33.220767004969446</c:v>
                </c:pt>
                <c:pt idx="274">
                  <c:v>33.241768023039349</c:v>
                </c:pt>
                <c:pt idx="275">
                  <c:v>33.215587119250308</c:v>
                </c:pt>
                <c:pt idx="276">
                  <c:v>33.22520594082809</c:v>
                </c:pt>
                <c:pt idx="277">
                  <c:v>33.228038759423008</c:v>
                </c:pt>
                <c:pt idx="278">
                  <c:v>33.210272380083026</c:v>
                </c:pt>
                <c:pt idx="279">
                  <c:v>33.220654103034391</c:v>
                </c:pt>
                <c:pt idx="280">
                  <c:v>33.254757388428658</c:v>
                </c:pt>
                <c:pt idx="281">
                  <c:v>33.240505958940702</c:v>
                </c:pt>
                <c:pt idx="282">
                  <c:v>33.207149706731272</c:v>
                </c:pt>
                <c:pt idx="283">
                  <c:v>33.163763748754498</c:v>
                </c:pt>
                <c:pt idx="284">
                  <c:v>33.105344343994041</c:v>
                </c:pt>
                <c:pt idx="285">
                  <c:v>33.05087309163175</c:v>
                </c:pt>
                <c:pt idx="286">
                  <c:v>32.996920625978788</c:v>
                </c:pt>
                <c:pt idx="287">
                  <c:v>33.036583984464244</c:v>
                </c:pt>
                <c:pt idx="288">
                  <c:v>33.012241027082752</c:v>
                </c:pt>
                <c:pt idx="289">
                  <c:v>33.006501823545847</c:v>
                </c:pt>
                <c:pt idx="290">
                  <c:v>33.002948082189945</c:v>
                </c:pt>
                <c:pt idx="291">
                  <c:v>32.999460609965595</c:v>
                </c:pt>
                <c:pt idx="292">
                  <c:v>32.921974581093792</c:v>
                </c:pt>
                <c:pt idx="293">
                  <c:v>32.878572985730422</c:v>
                </c:pt>
                <c:pt idx="294">
                  <c:v>32.860221909316095</c:v>
                </c:pt>
                <c:pt idx="295">
                  <c:v>32.798815612635238</c:v>
                </c:pt>
                <c:pt idx="296">
                  <c:v>32.802718177023863</c:v>
                </c:pt>
                <c:pt idx="297">
                  <c:v>32.82156978122589</c:v>
                </c:pt>
                <c:pt idx="298">
                  <c:v>32.858532476426952</c:v>
                </c:pt>
                <c:pt idx="299">
                  <c:v>32.886087525392355</c:v>
                </c:pt>
                <c:pt idx="300">
                  <c:v>32.992557722683209</c:v>
                </c:pt>
                <c:pt idx="301">
                  <c:v>33.024268490271062</c:v>
                </c:pt>
                <c:pt idx="302">
                  <c:v>33.08728809263927</c:v>
                </c:pt>
                <c:pt idx="303">
                  <c:v>33.101692129629434</c:v>
                </c:pt>
                <c:pt idx="304">
                  <c:v>33.134898360097893</c:v>
                </c:pt>
                <c:pt idx="305">
                  <c:v>33.119047384183503</c:v>
                </c:pt>
                <c:pt idx="306">
                  <c:v>33.13347774401003</c:v>
                </c:pt>
                <c:pt idx="307">
                  <c:v>33.153782589603495</c:v>
                </c:pt>
                <c:pt idx="308">
                  <c:v>33.152852061564303</c:v>
                </c:pt>
                <c:pt idx="309">
                  <c:v>33.190022608674887</c:v>
                </c:pt>
                <c:pt idx="310">
                  <c:v>33.220795074124275</c:v>
                </c:pt>
                <c:pt idx="311">
                  <c:v>33.257035506051096</c:v>
                </c:pt>
                <c:pt idx="312">
                  <c:v>33.318005985896889</c:v>
                </c:pt>
                <c:pt idx="313">
                  <c:v>33.295356590727124</c:v>
                </c:pt>
                <c:pt idx="314">
                  <c:v>33.29240967071523</c:v>
                </c:pt>
                <c:pt idx="315">
                  <c:v>33.338489946469423</c:v>
                </c:pt>
                <c:pt idx="316">
                  <c:v>33.320246346559081</c:v>
                </c:pt>
                <c:pt idx="317">
                  <c:v>33.334085203250403</c:v>
                </c:pt>
                <c:pt idx="318">
                  <c:v>33.287200797903864</c:v>
                </c:pt>
                <c:pt idx="319">
                  <c:v>33.370592849504234</c:v>
                </c:pt>
                <c:pt idx="320">
                  <c:v>33.366232421069043</c:v>
                </c:pt>
                <c:pt idx="321">
                  <c:v>33.468227760828853</c:v>
                </c:pt>
                <c:pt idx="322">
                  <c:v>33.546776408511938</c:v>
                </c:pt>
                <c:pt idx="323">
                  <c:v>33.618205861000398</c:v>
                </c:pt>
                <c:pt idx="324">
                  <c:v>33.678212712270465</c:v>
                </c:pt>
                <c:pt idx="325">
                  <c:v>33.74965711019744</c:v>
                </c:pt>
                <c:pt idx="326">
                  <c:v>33.866970867539663</c:v>
                </c:pt>
                <c:pt idx="327">
                  <c:v>33.853815286018246</c:v>
                </c:pt>
                <c:pt idx="328">
                  <c:v>33.931202794395105</c:v>
                </c:pt>
                <c:pt idx="329">
                  <c:v>33.932551025324699</c:v>
                </c:pt>
                <c:pt idx="330">
                  <c:v>33.990422624102337</c:v>
                </c:pt>
                <c:pt idx="331">
                  <c:v>33.9773386348472</c:v>
                </c:pt>
                <c:pt idx="332">
                  <c:v>33.984926796177284</c:v>
                </c:pt>
                <c:pt idx="333">
                  <c:v>34.005271602200693</c:v>
                </c:pt>
                <c:pt idx="334">
                  <c:v>34.027879068275553</c:v>
                </c:pt>
                <c:pt idx="335">
                  <c:v>34.128442646047787</c:v>
                </c:pt>
                <c:pt idx="336">
                  <c:v>34.165351896053721</c:v>
                </c:pt>
                <c:pt idx="337">
                  <c:v>34.219873993961457</c:v>
                </c:pt>
                <c:pt idx="338">
                  <c:v>34.227812067399086</c:v>
                </c:pt>
                <c:pt idx="339">
                  <c:v>34.314777735569933</c:v>
                </c:pt>
                <c:pt idx="340">
                  <c:v>34.321859396282299</c:v>
                </c:pt>
                <c:pt idx="341">
                  <c:v>34.370860112263443</c:v>
                </c:pt>
                <c:pt idx="342">
                  <c:v>34.400054291193157</c:v>
                </c:pt>
                <c:pt idx="343">
                  <c:v>34.439291156995765</c:v>
                </c:pt>
                <c:pt idx="344">
                  <c:v>34.502393667187405</c:v>
                </c:pt>
                <c:pt idx="345">
                  <c:v>34.565059908699212</c:v>
                </c:pt>
                <c:pt idx="346">
                  <c:v>34.626663079667857</c:v>
                </c:pt>
                <c:pt idx="347">
                  <c:v>34.699626280674146</c:v>
                </c:pt>
                <c:pt idx="348">
                  <c:v>34.743372008041256</c:v>
                </c:pt>
                <c:pt idx="349">
                  <c:v>34.785806529611904</c:v>
                </c:pt>
                <c:pt idx="350">
                  <c:v>34.873843017250508</c:v>
                </c:pt>
                <c:pt idx="351">
                  <c:v>34.949229809969907</c:v>
                </c:pt>
                <c:pt idx="352">
                  <c:v>35.026948249633733</c:v>
                </c:pt>
                <c:pt idx="353">
                  <c:v>35.062586574845156</c:v>
                </c:pt>
                <c:pt idx="354">
                  <c:v>35.129369619496543</c:v>
                </c:pt>
                <c:pt idx="355">
                  <c:v>35.178891655050563</c:v>
                </c:pt>
                <c:pt idx="356">
                  <c:v>35.241502096292699</c:v>
                </c:pt>
                <c:pt idx="357">
                  <c:v>35.331121753204307</c:v>
                </c:pt>
                <c:pt idx="358">
                  <c:v>35.357647542483349</c:v>
                </c:pt>
                <c:pt idx="359">
                  <c:v>35.348464879185023</c:v>
                </c:pt>
                <c:pt idx="360">
                  <c:v>35.376777910885515</c:v>
                </c:pt>
                <c:pt idx="361">
                  <c:v>35.42369977954872</c:v>
                </c:pt>
                <c:pt idx="362">
                  <c:v>35.432790749430922</c:v>
                </c:pt>
                <c:pt idx="363">
                  <c:v>35.436874549978562</c:v>
                </c:pt>
                <c:pt idx="364">
                  <c:v>35.441351063775514</c:v>
                </c:pt>
                <c:pt idx="365">
                  <c:v>35.375219298758225</c:v>
                </c:pt>
              </c:numCache>
            </c:numRef>
          </c:val>
          <c:smooth val="0"/>
          <c:extLst>
            <c:ext xmlns:c16="http://schemas.microsoft.com/office/drawing/2014/chart" uri="{C3380CC4-5D6E-409C-BE32-E72D297353CC}">
              <c16:uniqueId val="{00000001-34F9-4F20-9A06-A47C659C12D6}"/>
            </c:ext>
          </c:extLst>
        </c:ser>
        <c:ser>
          <c:idx val="2"/>
          <c:order val="2"/>
          <c:tx>
            <c:strRef>
              <c:f>'Daily charts'!$H$1</c:f>
              <c:strCache>
                <c:ptCount val="1"/>
                <c:pt idx="0">
                  <c:v>2024/2025 forecast</c:v>
                </c:pt>
              </c:strCache>
            </c:strRef>
          </c:tx>
          <c:spPr>
            <a:ln w="28575" cap="rnd">
              <a:solidFill>
                <a:srgbClr val="6DA32F"/>
              </a:solidFill>
              <a:prstDash val="sysDot"/>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Daily!$G$10:$G$375</c:f>
              <c:numCache>
                <c:formatCode>#,##0.00</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35.443559166021949</c:v>
                </c:pt>
                <c:pt idx="70">
                  <c:v>35.406982312874675</c:v>
                </c:pt>
                <c:pt idx="71">
                  <c:v>35.353608010122976</c:v>
                </c:pt>
                <c:pt idx="72">
                  <c:v>35.350701636317815</c:v>
                </c:pt>
                <c:pt idx="73">
                  <c:v>35.286440446200132</c:v>
                </c:pt>
                <c:pt idx="74">
                  <c:v>35.262452077109053</c:v>
                </c:pt>
                <c:pt idx="75">
                  <c:v>35.179488422659851</c:v>
                </c:pt>
                <c:pt idx="76">
                  <c:v>35.071146311168405</c:v>
                </c:pt>
                <c:pt idx="77">
                  <c:v>34.981351041730527</c:v>
                </c:pt>
                <c:pt idx="78">
                  <c:v>34.882824769655379</c:v>
                </c:pt>
                <c:pt idx="79">
                  <c:v>34.785395360317516</c:v>
                </c:pt>
                <c:pt idx="80">
                  <c:v>34.67754114314944</c:v>
                </c:pt>
                <c:pt idx="81">
                  <c:v>34.592261949446495</c:v>
                </c:pt>
                <c:pt idx="82">
                  <c:v>34.465505773716743</c:v>
                </c:pt>
                <c:pt idx="83">
                  <c:v>34.364529365564671</c:v>
                </c:pt>
                <c:pt idx="84">
                  <c:v>34.268378235484775</c:v>
                </c:pt>
                <c:pt idx="85">
                  <c:v>34.172261973751695</c:v>
                </c:pt>
                <c:pt idx="86">
                  <c:v>34.071570354950545</c:v>
                </c:pt>
                <c:pt idx="87">
                  <c:v>33.976838416918305</c:v>
                </c:pt>
                <c:pt idx="88">
                  <c:v>33.872835068211572</c:v>
                </c:pt>
                <c:pt idx="89">
                  <c:v>33.761132235817534</c:v>
                </c:pt>
                <c:pt idx="90">
                  <c:v>33.671720011189826</c:v>
                </c:pt>
                <c:pt idx="91">
                  <c:v>33.625869684414866</c:v>
                </c:pt>
                <c:pt idx="92">
                  <c:v>33.597052009464655</c:v>
                </c:pt>
                <c:pt idx="93">
                  <c:v>33.568768756975501</c:v>
                </c:pt>
                <c:pt idx="94">
                  <c:v>33.548175259672213</c:v>
                </c:pt>
                <c:pt idx="95">
                  <c:v>33.528387405018222</c:v>
                </c:pt>
                <c:pt idx="96">
                  <c:v>33.511912417290581</c:v>
                </c:pt>
                <c:pt idx="97">
                  <c:v>33.507465086875676</c:v>
                </c:pt>
                <c:pt idx="98">
                  <c:v>33.519875799462817</c:v>
                </c:pt>
                <c:pt idx="99">
                  <c:v>33.537216279636411</c:v>
                </c:pt>
                <c:pt idx="100">
                  <c:v>33.544069990140152</c:v>
                </c:pt>
                <c:pt idx="101">
                  <c:v>33.550291150210064</c:v>
                </c:pt>
                <c:pt idx="102">
                  <c:v>33.553671980878427</c:v>
                </c:pt>
                <c:pt idx="103">
                  <c:v>33.559920832086569</c:v>
                </c:pt>
                <c:pt idx="104">
                  <c:v>33.580668187163333</c:v>
                </c:pt>
                <c:pt idx="105">
                  <c:v>33.603954466402968</c:v>
                </c:pt>
                <c:pt idx="106">
                  <c:v>33.614866451441245</c:v>
                </c:pt>
                <c:pt idx="107">
                  <c:v>33.573404826087184</c:v>
                </c:pt>
                <c:pt idx="108">
                  <c:v>33.513589841543777</c:v>
                </c:pt>
                <c:pt idx="109">
                  <c:v>33.453864048808796</c:v>
                </c:pt>
                <c:pt idx="110">
                  <c:v>33.402686795044453</c:v>
                </c:pt>
                <c:pt idx="111">
                  <c:v>33.369406715181363</c:v>
                </c:pt>
                <c:pt idx="112">
                  <c:v>33.321475124273519</c:v>
                </c:pt>
                <c:pt idx="113">
                  <c:v>33.241535564521463</c:v>
                </c:pt>
                <c:pt idx="114">
                  <c:v>33.153572227204712</c:v>
                </c:pt>
                <c:pt idx="115">
                  <c:v>33.086707324665838</c:v>
                </c:pt>
                <c:pt idx="116">
                  <c:v>33.033067709763074</c:v>
                </c:pt>
                <c:pt idx="117">
                  <c:v>32.991958557045557</c:v>
                </c:pt>
                <c:pt idx="118">
                  <c:v>32.975050965770507</c:v>
                </c:pt>
                <c:pt idx="119">
                  <c:v>32.961252211801273</c:v>
                </c:pt>
                <c:pt idx="120">
                  <c:v>32.938057368155363</c:v>
                </c:pt>
                <c:pt idx="121">
                  <c:v>32.83333283060189</c:v>
                </c:pt>
                <c:pt idx="122">
                  <c:v>32.806335843605204</c:v>
                </c:pt>
                <c:pt idx="123">
                  <c:v>32.78460004206147</c:v>
                </c:pt>
                <c:pt idx="124">
                  <c:v>32.773217178846103</c:v>
                </c:pt>
                <c:pt idx="125">
                  <c:v>32.772015021862728</c:v>
                </c:pt>
                <c:pt idx="126">
                  <c:v>32.745429274988076</c:v>
                </c:pt>
                <c:pt idx="127">
                  <c:v>32.708828573992818</c:v>
                </c:pt>
                <c:pt idx="128">
                  <c:v>32.619674351471737</c:v>
                </c:pt>
                <c:pt idx="129">
                  <c:v>32.617724668914924</c:v>
                </c:pt>
                <c:pt idx="130">
                  <c:v>32.589535088179616</c:v>
                </c:pt>
                <c:pt idx="131">
                  <c:v>32.55029793094495</c:v>
                </c:pt>
                <c:pt idx="132">
                  <c:v>32.501191360763499</c:v>
                </c:pt>
                <c:pt idx="133">
                  <c:v>32.430092328105872</c:v>
                </c:pt>
                <c:pt idx="134">
                  <c:v>32.374245285540333</c:v>
                </c:pt>
                <c:pt idx="135">
                  <c:v>32.333592632553014</c:v>
                </c:pt>
                <c:pt idx="136">
                  <c:v>32.317701695732445</c:v>
                </c:pt>
                <c:pt idx="137">
                  <c:v>32.290072620581277</c:v>
                </c:pt>
                <c:pt idx="138">
                  <c:v>32.248689712608147</c:v>
                </c:pt>
                <c:pt idx="139">
                  <c:v>32.200531602859783</c:v>
                </c:pt>
                <c:pt idx="140">
                  <c:v>32.144861281875045</c:v>
                </c:pt>
                <c:pt idx="141">
                  <c:v>32.108050678128592</c:v>
                </c:pt>
                <c:pt idx="142">
                  <c:v>32.092657857631586</c:v>
                </c:pt>
                <c:pt idx="143">
                  <c:v>32.094183975354909</c:v>
                </c:pt>
                <c:pt idx="144">
                  <c:v>32.107010543755038</c:v>
                </c:pt>
                <c:pt idx="145">
                  <c:v>32.126526082087764</c:v>
                </c:pt>
                <c:pt idx="146">
                  <c:v>32.122963911203009</c:v>
                </c:pt>
                <c:pt idx="147">
                  <c:v>32.119278065942815</c:v>
                </c:pt>
                <c:pt idx="148">
                  <c:v>32.126552247016498</c:v>
                </c:pt>
                <c:pt idx="149">
                  <c:v>32.138339346465365</c:v>
                </c:pt>
                <c:pt idx="150">
                  <c:v>32.157707264100061</c:v>
                </c:pt>
                <c:pt idx="151">
                  <c:v>32.178809344075653</c:v>
                </c:pt>
                <c:pt idx="152">
                  <c:v>32.182674488834813</c:v>
                </c:pt>
                <c:pt idx="153">
                  <c:v>32.145641658763893</c:v>
                </c:pt>
                <c:pt idx="154">
                  <c:v>32.124241552080363</c:v>
                </c:pt>
                <c:pt idx="155">
                  <c:v>32.116904098520891</c:v>
                </c:pt>
                <c:pt idx="156">
                  <c:v>32.110223734439145</c:v>
                </c:pt>
                <c:pt idx="157">
                  <c:v>32.089102794664811</c:v>
                </c:pt>
                <c:pt idx="158">
                  <c:v>32.06076005753912</c:v>
                </c:pt>
                <c:pt idx="159">
                  <c:v>32.012359813573873</c:v>
                </c:pt>
                <c:pt idx="160">
                  <c:v>31.953563993334626</c:v>
                </c:pt>
                <c:pt idx="161">
                  <c:v>31.920988068137891</c:v>
                </c:pt>
                <c:pt idx="162">
                  <c:v>31.893387199093066</c:v>
                </c:pt>
                <c:pt idx="163">
                  <c:v>31.885343227155477</c:v>
                </c:pt>
                <c:pt idx="164">
                  <c:v>31.873366575922567</c:v>
                </c:pt>
                <c:pt idx="165">
                  <c:v>31.85809804216526</c:v>
                </c:pt>
                <c:pt idx="166">
                  <c:v>31.82756413031408</c:v>
                </c:pt>
                <c:pt idx="167">
                  <c:v>31.804846870484003</c:v>
                </c:pt>
                <c:pt idx="168">
                  <c:v>31.822631422735991</c:v>
                </c:pt>
                <c:pt idx="169">
                  <c:v>31.844781037606086</c:v>
                </c:pt>
                <c:pt idx="170">
                  <c:v>31.889222597888562</c:v>
                </c:pt>
                <c:pt idx="171">
                  <c:v>31.938985755243287</c:v>
                </c:pt>
                <c:pt idx="172">
                  <c:v>31.967599296552208</c:v>
                </c:pt>
                <c:pt idx="173">
                  <c:v>31.977954337221608</c:v>
                </c:pt>
                <c:pt idx="174">
                  <c:v>32.012793112665861</c:v>
                </c:pt>
                <c:pt idx="175">
                  <c:v>32.090149774722647</c:v>
                </c:pt>
                <c:pt idx="176">
                  <c:v>32.15097424277829</c:v>
                </c:pt>
                <c:pt idx="177">
                  <c:v>32.200934203446863</c:v>
                </c:pt>
                <c:pt idx="178">
                  <c:v>32.235702841306072</c:v>
                </c:pt>
                <c:pt idx="179">
                  <c:v>32.252171063654679</c:v>
                </c:pt>
                <c:pt idx="180">
                  <c:v>32.275868806686937</c:v>
                </c:pt>
                <c:pt idx="181">
                  <c:v>32.312586388300971</c:v>
                </c:pt>
                <c:pt idx="182">
                  <c:v>32.341045296437969</c:v>
                </c:pt>
                <c:pt idx="183">
                  <c:v>32.345537487612425</c:v>
                </c:pt>
                <c:pt idx="184">
                  <c:v>32.342509951566036</c:v>
                </c:pt>
                <c:pt idx="185">
                  <c:v>32.311084360915075</c:v>
                </c:pt>
                <c:pt idx="186">
                  <c:v>32.272293123872359</c:v>
                </c:pt>
                <c:pt idx="187">
                  <c:v>32.251080152738048</c:v>
                </c:pt>
                <c:pt idx="188">
                  <c:v>32.226959253214645</c:v>
                </c:pt>
                <c:pt idx="189">
                  <c:v>32.199636532765695</c:v>
                </c:pt>
                <c:pt idx="190">
                  <c:v>32.16611897269923</c:v>
                </c:pt>
                <c:pt idx="191">
                  <c:v>32.128177555847394</c:v>
                </c:pt>
                <c:pt idx="192">
                  <c:v>32.065658423064683</c:v>
                </c:pt>
                <c:pt idx="193">
                  <c:v>32.017490901699553</c:v>
                </c:pt>
                <c:pt idx="194">
                  <c:v>31.96401425587614</c:v>
                </c:pt>
                <c:pt idx="195">
                  <c:v>31.907449012515116</c:v>
                </c:pt>
                <c:pt idx="196">
                  <c:v>31.851962993761266</c:v>
                </c:pt>
                <c:pt idx="197">
                  <c:v>31.782109512114538</c:v>
                </c:pt>
                <c:pt idx="198">
                  <c:v>31.701521547238553</c:v>
                </c:pt>
                <c:pt idx="199">
                  <c:v>31.615992155961248</c:v>
                </c:pt>
                <c:pt idx="200">
                  <c:v>31.547605263801472</c:v>
                </c:pt>
                <c:pt idx="201">
                  <c:v>31.511335375211551</c:v>
                </c:pt>
                <c:pt idx="202">
                  <c:v>31.546788765641029</c:v>
                </c:pt>
                <c:pt idx="203">
                  <c:v>31.585417605556454</c:v>
                </c:pt>
                <c:pt idx="204">
                  <c:v>31.603910073965068</c:v>
                </c:pt>
                <c:pt idx="205">
                  <c:v>31.62584140693432</c:v>
                </c:pt>
                <c:pt idx="206">
                  <c:v>31.654307416191184</c:v>
                </c:pt>
                <c:pt idx="207">
                  <c:v>31.687809070186386</c:v>
                </c:pt>
                <c:pt idx="208">
                  <c:v>31.744171727568755</c:v>
                </c:pt>
                <c:pt idx="209">
                  <c:v>31.813026602097441</c:v>
                </c:pt>
                <c:pt idx="210">
                  <c:v>31.838799553353731</c:v>
                </c:pt>
                <c:pt idx="211">
                  <c:v>31.845093514650909</c:v>
                </c:pt>
                <c:pt idx="212">
                  <c:v>31.881467062026815</c:v>
                </c:pt>
                <c:pt idx="213">
                  <c:v>31.924942561360695</c:v>
                </c:pt>
                <c:pt idx="214">
                  <c:v>31.945563138186305</c:v>
                </c:pt>
                <c:pt idx="215">
                  <c:v>31.986734622560046</c:v>
                </c:pt>
                <c:pt idx="216">
                  <c:v>32.023706815924029</c:v>
                </c:pt>
                <c:pt idx="217">
                  <c:v>32.033872752276174</c:v>
                </c:pt>
                <c:pt idx="218">
                  <c:v>31.991629077483413</c:v>
                </c:pt>
                <c:pt idx="219">
                  <c:v>31.982070919706985</c:v>
                </c:pt>
                <c:pt idx="220">
                  <c:v>31.948501434837855</c:v>
                </c:pt>
                <c:pt idx="221">
                  <c:v>31.91379225228053</c:v>
                </c:pt>
                <c:pt idx="222">
                  <c:v>31.900019961916051</c:v>
                </c:pt>
                <c:pt idx="223">
                  <c:v>31.895142612667222</c:v>
                </c:pt>
                <c:pt idx="224">
                  <c:v>31.885836747500434</c:v>
                </c:pt>
                <c:pt idx="225">
                  <c:v>31.850835139359535</c:v>
                </c:pt>
                <c:pt idx="226">
                  <c:v>31.852096051322693</c:v>
                </c:pt>
                <c:pt idx="227">
                  <c:v>31.819295538092174</c:v>
                </c:pt>
                <c:pt idx="228">
                  <c:v>31.826537095241058</c:v>
                </c:pt>
                <c:pt idx="229">
                  <c:v>31.869801853348019</c:v>
                </c:pt>
                <c:pt idx="230">
                  <c:v>31.914120256994938</c:v>
                </c:pt>
                <c:pt idx="231">
                  <c:v>31.933938254477873</c:v>
                </c:pt>
                <c:pt idx="232">
                  <c:v>31.940743610749443</c:v>
                </c:pt>
                <c:pt idx="233">
                  <c:v>31.950588973448106</c:v>
                </c:pt>
                <c:pt idx="234">
                  <c:v>31.963894914101836</c:v>
                </c:pt>
                <c:pt idx="235">
                  <c:v>32.006374617290966</c:v>
                </c:pt>
                <c:pt idx="236">
                  <c:v>32.034211376939886</c:v>
                </c:pt>
                <c:pt idx="237">
                  <c:v>32.04195428850543</c:v>
                </c:pt>
                <c:pt idx="238">
                  <c:v>32.052316124127756</c:v>
                </c:pt>
                <c:pt idx="239">
                  <c:v>32.035821142839929</c:v>
                </c:pt>
                <c:pt idx="240">
                  <c:v>32.001319239343694</c:v>
                </c:pt>
                <c:pt idx="241">
                  <c:v>31.978785771946388</c:v>
                </c:pt>
                <c:pt idx="242">
                  <c:v>31.960290412814821</c:v>
                </c:pt>
                <c:pt idx="243">
                  <c:v>31.935601363844086</c:v>
                </c:pt>
                <c:pt idx="244">
                  <c:v>31.926958023541324</c:v>
                </c:pt>
                <c:pt idx="245">
                  <c:v>31.916002928068227</c:v>
                </c:pt>
                <c:pt idx="246">
                  <c:v>31.885794956818177</c:v>
                </c:pt>
                <c:pt idx="247">
                  <c:v>31.870444854076396</c:v>
                </c:pt>
                <c:pt idx="248">
                  <c:v>31.907384700679813</c:v>
                </c:pt>
                <c:pt idx="249">
                  <c:v>31.93953024619038</c:v>
                </c:pt>
                <c:pt idx="250">
                  <c:v>31.960800234508437</c:v>
                </c:pt>
                <c:pt idx="251">
                  <c:v>31.980945498530311</c:v>
                </c:pt>
                <c:pt idx="252">
                  <c:v>31.978547734924195</c:v>
                </c:pt>
                <c:pt idx="253">
                  <c:v>32.016868699300872</c:v>
                </c:pt>
                <c:pt idx="254">
                  <c:v>32.075433523087504</c:v>
                </c:pt>
                <c:pt idx="255">
                  <c:v>32.181054269073869</c:v>
                </c:pt>
                <c:pt idx="256">
                  <c:v>32.212480224090761</c:v>
                </c:pt>
                <c:pt idx="257">
                  <c:v>32.237866437621143</c:v>
                </c:pt>
                <c:pt idx="258">
                  <c:v>32.164478064664138</c:v>
                </c:pt>
                <c:pt idx="259">
                  <c:v>32.138175716661998</c:v>
                </c:pt>
                <c:pt idx="260">
                  <c:v>32.146980945732665</c:v>
                </c:pt>
                <c:pt idx="261">
                  <c:v>32.188457778934144</c:v>
                </c:pt>
                <c:pt idx="262">
                  <c:v>32.250238725083015</c:v>
                </c:pt>
                <c:pt idx="263">
                  <c:v>32.247315896908013</c:v>
                </c:pt>
                <c:pt idx="264">
                  <c:v>32.277888340709076</c:v>
                </c:pt>
                <c:pt idx="265">
                  <c:v>32.26023094889468</c:v>
                </c:pt>
                <c:pt idx="266">
                  <c:v>32.314790441403701</c:v>
                </c:pt>
                <c:pt idx="267">
                  <c:v>32.382889546887704</c:v>
                </c:pt>
                <c:pt idx="268">
                  <c:v>32.4333128522998</c:v>
                </c:pt>
                <c:pt idx="269">
                  <c:v>32.429346902472545</c:v>
                </c:pt>
                <c:pt idx="270">
                  <c:v>32.439888257764963</c:v>
                </c:pt>
                <c:pt idx="271">
                  <c:v>32.441232585533804</c:v>
                </c:pt>
                <c:pt idx="272">
                  <c:v>32.453175026763937</c:v>
                </c:pt>
                <c:pt idx="273">
                  <c:v>32.501366588318518</c:v>
                </c:pt>
                <c:pt idx="274">
                  <c:v>32.547848249344554</c:v>
                </c:pt>
                <c:pt idx="275">
                  <c:v>32.572943933561284</c:v>
                </c:pt>
                <c:pt idx="276">
                  <c:v>32.578259004265021</c:v>
                </c:pt>
                <c:pt idx="277">
                  <c:v>32.599719293467849</c:v>
                </c:pt>
                <c:pt idx="278">
                  <c:v>32.603398462429531</c:v>
                </c:pt>
                <c:pt idx="279">
                  <c:v>32.6280990594068</c:v>
                </c:pt>
                <c:pt idx="280">
                  <c:v>32.6955259860121</c:v>
                </c:pt>
                <c:pt idx="281">
                  <c:v>32.738536056383637</c:v>
                </c:pt>
                <c:pt idx="282">
                  <c:v>32.773599728800278</c:v>
                </c:pt>
                <c:pt idx="283">
                  <c:v>32.752116855254748</c:v>
                </c:pt>
                <c:pt idx="284">
                  <c:v>32.729958451100011</c:v>
                </c:pt>
                <c:pt idx="285">
                  <c:v>32.686134055953403</c:v>
                </c:pt>
                <c:pt idx="286">
                  <c:v>32.679678698605798</c:v>
                </c:pt>
                <c:pt idx="287">
                  <c:v>32.682114343449818</c:v>
                </c:pt>
                <c:pt idx="288">
                  <c:v>32.650662139858596</c:v>
                </c:pt>
                <c:pt idx="289">
                  <c:v>32.610591321487703</c:v>
                </c:pt>
                <c:pt idx="290">
                  <c:v>32.542246863171265</c:v>
                </c:pt>
                <c:pt idx="291">
                  <c:v>32.497857068385116</c:v>
                </c:pt>
                <c:pt idx="292">
                  <c:v>32.455446438717097</c:v>
                </c:pt>
                <c:pt idx="293">
                  <c:v>32.447551881019635</c:v>
                </c:pt>
                <c:pt idx="294">
                  <c:v>32.427290105209373</c:v>
                </c:pt>
                <c:pt idx="295">
                  <c:v>32.385897030193107</c:v>
                </c:pt>
                <c:pt idx="296">
                  <c:v>32.332095949137013</c:v>
                </c:pt>
                <c:pt idx="297">
                  <c:v>32.276151576034856</c:v>
                </c:pt>
                <c:pt idx="298">
                  <c:v>32.233076865399468</c:v>
                </c:pt>
                <c:pt idx="299">
                  <c:v>32.184986446087343</c:v>
                </c:pt>
                <c:pt idx="300">
                  <c:v>32.147761775135898</c:v>
                </c:pt>
                <c:pt idx="301">
                  <c:v>32.093955730214496</c:v>
                </c:pt>
                <c:pt idx="302">
                  <c:v>32.023669942279597</c:v>
                </c:pt>
                <c:pt idx="303">
                  <c:v>31.946338556218706</c:v>
                </c:pt>
                <c:pt idx="304">
                  <c:v>31.874402078946027</c:v>
                </c:pt>
                <c:pt idx="305">
                  <c:v>31.817905416809968</c:v>
                </c:pt>
                <c:pt idx="306">
                  <c:v>31.890241212668919</c:v>
                </c:pt>
                <c:pt idx="307">
                  <c:v>31.971467936385505</c:v>
                </c:pt>
                <c:pt idx="308">
                  <c:v>32.03581022189956</c:v>
                </c:pt>
                <c:pt idx="309">
                  <c:v>32.08761458758908</c:v>
                </c:pt>
                <c:pt idx="310">
                  <c:v>32.137931995565062</c:v>
                </c:pt>
                <c:pt idx="311">
                  <c:v>32.198398043472679</c:v>
                </c:pt>
                <c:pt idx="312">
                  <c:v>32.280575827223416</c:v>
                </c:pt>
                <c:pt idx="313">
                  <c:v>32.432893506092</c:v>
                </c:pt>
                <c:pt idx="314">
                  <c:v>32.495153298541069</c:v>
                </c:pt>
                <c:pt idx="315">
                  <c:v>32.542549655029752</c:v>
                </c:pt>
                <c:pt idx="316">
                  <c:v>32.582901937335016</c:v>
                </c:pt>
                <c:pt idx="317">
                  <c:v>32.627687413883329</c:v>
                </c:pt>
                <c:pt idx="318">
                  <c:v>32.682819436231384</c:v>
                </c:pt>
                <c:pt idx="319">
                  <c:v>32.796009935399539</c:v>
                </c:pt>
                <c:pt idx="320">
                  <c:v>32.904994133598692</c:v>
                </c:pt>
                <c:pt idx="321">
                  <c:v>32.960602715572016</c:v>
                </c:pt>
                <c:pt idx="322">
                  <c:v>33.016680648542675</c:v>
                </c:pt>
                <c:pt idx="323">
                  <c:v>33.071380659315736</c:v>
                </c:pt>
                <c:pt idx="324">
                  <c:v>33.133594855848777</c:v>
                </c:pt>
                <c:pt idx="325">
                  <c:v>33.236536052213623</c:v>
                </c:pt>
                <c:pt idx="326">
                  <c:v>33.367004328390102</c:v>
                </c:pt>
                <c:pt idx="327">
                  <c:v>33.73707725082415</c:v>
                </c:pt>
                <c:pt idx="328">
                  <c:v>33.769412770884642</c:v>
                </c:pt>
                <c:pt idx="329">
                  <c:v>33.789876359114565</c:v>
                </c:pt>
                <c:pt idx="330">
                  <c:v>33.813965794708956</c:v>
                </c:pt>
                <c:pt idx="331">
                  <c:v>33.86106805974967</c:v>
                </c:pt>
                <c:pt idx="332">
                  <c:v>33.954222224511149</c:v>
                </c:pt>
                <c:pt idx="333">
                  <c:v>34.039084715326517</c:v>
                </c:pt>
                <c:pt idx="334">
                  <c:v>34.219724807570593</c:v>
                </c:pt>
                <c:pt idx="335">
                  <c:v>34.092480108434827</c:v>
                </c:pt>
                <c:pt idx="336">
                  <c:v>34.116365222145305</c:v>
                </c:pt>
                <c:pt idx="337">
                  <c:v>34.157118526463378</c:v>
                </c:pt>
                <c:pt idx="338">
                  <c:v>34.226521038569061</c:v>
                </c:pt>
                <c:pt idx="339">
                  <c:v>34.312453322422527</c:v>
                </c:pt>
                <c:pt idx="340">
                  <c:v>34.421444865606553</c:v>
                </c:pt>
                <c:pt idx="341">
                  <c:v>34.423733210708072</c:v>
                </c:pt>
                <c:pt idx="342">
                  <c:v>34.352360858493419</c:v>
                </c:pt>
                <c:pt idx="343">
                  <c:v>34.365738591723812</c:v>
                </c:pt>
                <c:pt idx="344">
                  <c:v>34.401897053362568</c:v>
                </c:pt>
                <c:pt idx="345">
                  <c:v>34.460460719696279</c:v>
                </c:pt>
                <c:pt idx="346">
                  <c:v>34.548721940443052</c:v>
                </c:pt>
                <c:pt idx="347">
                  <c:v>34.594701983348102</c:v>
                </c:pt>
                <c:pt idx="348">
                  <c:v>34.579524047754802</c:v>
                </c:pt>
                <c:pt idx="349">
                  <c:v>34.569707796206593</c:v>
                </c:pt>
                <c:pt idx="350">
                  <c:v>34.614020101075383</c:v>
                </c:pt>
                <c:pt idx="351">
                  <c:v>34.681324958083842</c:v>
                </c:pt>
                <c:pt idx="352">
                  <c:v>34.767648689654436</c:v>
                </c:pt>
                <c:pt idx="353">
                  <c:v>34.847706869456403</c:v>
                </c:pt>
                <c:pt idx="354">
                  <c:v>34.865853746176093</c:v>
                </c:pt>
                <c:pt idx="355">
                  <c:v>34.85588507860264</c:v>
                </c:pt>
                <c:pt idx="356">
                  <c:v>34.902609684358914</c:v>
                </c:pt>
                <c:pt idx="357">
                  <c:v>34.988530168156878</c:v>
                </c:pt>
                <c:pt idx="358">
                  <c:v>35.099878290789995</c:v>
                </c:pt>
                <c:pt idx="359">
                  <c:v>35.18759854852253</c:v>
                </c:pt>
                <c:pt idx="360">
                  <c:v>35.244637429317322</c:v>
                </c:pt>
                <c:pt idx="361">
                  <c:v>35.256220099389921</c:v>
                </c:pt>
                <c:pt idx="362">
                  <c:v>35.263833958810956</c:v>
                </c:pt>
                <c:pt idx="363">
                  <c:v>35.299686461430802</c:v>
                </c:pt>
                <c:pt idx="364">
                  <c:v>35.349313453823065</c:v>
                </c:pt>
                <c:pt idx="365">
                  <c:v>35.414536720167341</c:v>
                </c:pt>
              </c:numCache>
            </c:numRef>
          </c:val>
          <c:smooth val="0"/>
          <c:extLst>
            <c:ext xmlns:c16="http://schemas.microsoft.com/office/drawing/2014/chart" uri="{C3380CC4-5D6E-409C-BE32-E72D297353CC}">
              <c16:uniqueId val="{00000002-34F9-4F20-9A06-A47C659C12D6}"/>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0"/>
        <c:lblAlgn val="ctr"/>
        <c:lblOffset val="100"/>
        <c:noMultiLvlLbl val="0"/>
      </c:catAx>
      <c:valAx>
        <c:axId val="126122464"/>
        <c:scaling>
          <c:orientation val="minMax"/>
          <c:min val="2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4362438271604938"/>
          <c:y val="0.9116543655456093"/>
          <c:w val="0.74018950617283952"/>
          <c:h val="5.48000156696830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UK daily milk deliveries </a:t>
            </a:r>
          </a:p>
          <a:p>
            <a:pPr>
              <a:defRPr sz="1400"/>
            </a:pPr>
            <a:r>
              <a:rPr lang="en-US" sz="1400"/>
              <a:t>(7 day rolling average)</a:t>
            </a:r>
          </a:p>
        </c:rich>
      </c:tx>
      <c:layout>
        <c:manualLayout>
          <c:xMode val="edge"/>
          <c:yMode val="edge"/>
          <c:x val="0.34673765432098763"/>
          <c:y val="1.43369175627240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383780864197531"/>
          <c:y val="0.15820624999999999"/>
          <c:w val="0.87460354938271601"/>
          <c:h val="0.6359055555555555"/>
        </c:manualLayout>
      </c:layout>
      <c:lineChart>
        <c:grouping val="standard"/>
        <c:varyColors val="0"/>
        <c:ser>
          <c:idx val="0"/>
          <c:order val="0"/>
          <c:tx>
            <c:strRef>
              <c:f>'Daily charts'!$D$1</c:f>
              <c:strCache>
                <c:ptCount val="1"/>
                <c:pt idx="0">
                  <c:v>2024/2025</c:v>
                </c:pt>
              </c:strCache>
            </c:strRef>
          </c:tx>
          <c:spPr>
            <a:ln w="28575" cap="rnd">
              <a:solidFill>
                <a:schemeClr val="accent1"/>
              </a:solidFill>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Daily!$D$10:$D$375</c:f>
              <c:numCache>
                <c:formatCode>#,##0.00</c:formatCode>
                <c:ptCount val="366"/>
                <c:pt idx="0">
                  <c:v>43.053798871452358</c:v>
                </c:pt>
                <c:pt idx="1">
                  <c:v>43.077292839356645</c:v>
                </c:pt>
                <c:pt idx="2">
                  <c:v>43.173660367996533</c:v>
                </c:pt>
                <c:pt idx="3">
                  <c:v>43.171478264552007</c:v>
                </c:pt>
                <c:pt idx="4">
                  <c:v>43.214004351785604</c:v>
                </c:pt>
                <c:pt idx="5">
                  <c:v>43.277875744935614</c:v>
                </c:pt>
                <c:pt idx="6">
                  <c:v>43.387947991176418</c:v>
                </c:pt>
                <c:pt idx="7">
                  <c:v>43.419243179820405</c:v>
                </c:pt>
                <c:pt idx="8">
                  <c:v>43.456063469136524</c:v>
                </c:pt>
                <c:pt idx="9">
                  <c:v>43.404199567890714</c:v>
                </c:pt>
                <c:pt idx="10">
                  <c:v>43.397640400644768</c:v>
                </c:pt>
                <c:pt idx="11">
                  <c:v>43.427622530930662</c:v>
                </c:pt>
                <c:pt idx="12">
                  <c:v>43.48232000291295</c:v>
                </c:pt>
                <c:pt idx="13">
                  <c:v>43.524927801313254</c:v>
                </c:pt>
                <c:pt idx="14">
                  <c:v>43.500893004986807</c:v>
                </c:pt>
                <c:pt idx="15">
                  <c:v>43.545904620316207</c:v>
                </c:pt>
                <c:pt idx="16">
                  <c:v>43.555370570430618</c:v>
                </c:pt>
                <c:pt idx="17">
                  <c:v>43.561922466271568</c:v>
                </c:pt>
                <c:pt idx="18">
                  <c:v>43.590900560698806</c:v>
                </c:pt>
                <c:pt idx="19">
                  <c:v>43.62030482503873</c:v>
                </c:pt>
                <c:pt idx="20">
                  <c:v>43.690038735579947</c:v>
                </c:pt>
                <c:pt idx="21">
                  <c:v>43.713288430175695</c:v>
                </c:pt>
                <c:pt idx="22">
                  <c:v>43.829651483903064</c:v>
                </c:pt>
                <c:pt idx="23">
                  <c:v>43.891751157399966</c:v>
                </c:pt>
                <c:pt idx="24">
                  <c:v>43.989218622140193</c:v>
                </c:pt>
                <c:pt idx="25">
                  <c:v>44.037155856188548</c:v>
                </c:pt>
                <c:pt idx="26">
                  <c:v>44.081374570001302</c:v>
                </c:pt>
                <c:pt idx="27">
                  <c:v>44.152187546829403</c:v>
                </c:pt>
                <c:pt idx="28">
                  <c:v>44.152465842335488</c:v>
                </c:pt>
                <c:pt idx="29">
                  <c:v>44.205240757394648</c:v>
                </c:pt>
                <c:pt idx="30">
                  <c:v>44.207846134095135</c:v>
                </c:pt>
                <c:pt idx="31">
                  <c:v>44.278784818246393</c:v>
                </c:pt>
                <c:pt idx="32">
                  <c:v>44.312433086875238</c:v>
                </c:pt>
                <c:pt idx="33">
                  <c:v>44.419965246982414</c:v>
                </c:pt>
                <c:pt idx="34">
                  <c:v>44.478439464319251</c:v>
                </c:pt>
                <c:pt idx="35">
                  <c:v>44.567944687642907</c:v>
                </c:pt>
                <c:pt idx="36">
                  <c:v>44.59494648609342</c:v>
                </c:pt>
                <c:pt idx="37">
                  <c:v>44.694274443192526</c:v>
                </c:pt>
                <c:pt idx="38">
                  <c:v>44.721039357628349</c:v>
                </c:pt>
                <c:pt idx="39">
                  <c:v>44.745957245055166</c:v>
                </c:pt>
                <c:pt idx="40">
                  <c:v>44.849701534311208</c:v>
                </c:pt>
                <c:pt idx="41">
                  <c:v>44.925401861658933</c:v>
                </c:pt>
                <c:pt idx="42">
                  <c:v>44.974394873631567</c:v>
                </c:pt>
                <c:pt idx="43">
                  <c:v>44.946572572719205</c:v>
                </c:pt>
                <c:pt idx="44">
                  <c:v>44.958488466152161</c:v>
                </c:pt>
                <c:pt idx="45">
                  <c:v>44.861151741190319</c:v>
                </c:pt>
                <c:pt idx="46">
                  <c:v>44.8427090755821</c:v>
                </c:pt>
                <c:pt idx="47">
                  <c:v>44.78061167364406</c:v>
                </c:pt>
                <c:pt idx="48">
                  <c:v>44.748061459898487</c:v>
                </c:pt>
                <c:pt idx="49">
                  <c:v>44.678927200315691</c:v>
                </c:pt>
                <c:pt idx="50">
                  <c:v>44.621815674299015</c:v>
                </c:pt>
                <c:pt idx="51">
                  <c:v>44.656153491867634</c:v>
                </c:pt>
                <c:pt idx="52">
                  <c:v>44.560413345198683</c:v>
                </c:pt>
                <c:pt idx="53">
                  <c:v>44.432603010549848</c:v>
                </c:pt>
                <c:pt idx="54">
                  <c:v>44.358961808497547</c:v>
                </c:pt>
                <c:pt idx="55">
                  <c:v>44.301677030497466</c:v>
                </c:pt>
                <c:pt idx="56">
                  <c:v>44.197904734858881</c:v>
                </c:pt>
                <c:pt idx="57">
                  <c:v>44.06244502991494</c:v>
                </c:pt>
                <c:pt idx="58">
                  <c:v>43.98594393283377</c:v>
                </c:pt>
                <c:pt idx="59">
                  <c:v>43.927287127595804</c:v>
                </c:pt>
                <c:pt idx="60">
                  <c:v>43.800755171663184</c:v>
                </c:pt>
                <c:pt idx="61">
                  <c:v>43.798469446406116</c:v>
                </c:pt>
                <c:pt idx="62">
                  <c:v>43.783934257557974</c:v>
                </c:pt>
                <c:pt idx="63">
                  <c:v>43.712873419099687</c:v>
                </c:pt>
                <c:pt idx="64">
                  <c:v>43.659341617292867</c:v>
                </c:pt>
                <c:pt idx="65">
                  <c:v>43.591980284229642</c:v>
                </c:pt>
                <c:pt idx="66">
                  <c:v>43.572743341390719</c:v>
                </c:pt>
                <c:pt idx="67">
                  <c:v>43.44605316490437</c:v>
                </c:pt>
                <c:pt idx="68">
                  <c:v>43.414749162686043</c:v>
                </c:pt>
                <c:pt idx="69">
                  <c:v>43.294591170241027</c:v>
                </c:pt>
                <c:pt idx="70">
                  <c:v>43.199277041373058</c:v>
                </c:pt>
                <c:pt idx="71">
                  <c:v>43.105503325101836</c:v>
                </c:pt>
                <c:pt idx="72">
                  <c:v>43.000189015242739</c:v>
                </c:pt>
                <c:pt idx="73">
                  <c:v>42.927611887857182</c:v>
                </c:pt>
                <c:pt idx="74">
                  <c:v>42.81320156482299</c:v>
                </c:pt>
                <c:pt idx="75">
                  <c:v>42.733497780685681</c:v>
                </c:pt>
                <c:pt idx="76">
                  <c:v>42.625385667812807</c:v>
                </c:pt>
                <c:pt idx="77">
                  <c:v>42.479774397482885</c:v>
                </c:pt>
                <c:pt idx="78">
                  <c:v>42.435120766072629</c:v>
                </c:pt>
                <c:pt idx="79">
                  <c:v>42.308111404585389</c:v>
                </c:pt>
                <c:pt idx="80">
                  <c:v>42.302860907101682</c:v>
                </c:pt>
                <c:pt idx="81">
                  <c:v>42.19274106353631</c:v>
                </c:pt>
                <c:pt idx="82">
                  <c:v>42.183124076847541</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D018-4C45-9DDB-25AE8AA35C2F}"/>
            </c:ext>
          </c:extLst>
        </c:ser>
        <c:ser>
          <c:idx val="1"/>
          <c:order val="1"/>
          <c:tx>
            <c:strRef>
              <c:f>'Daily charts'!$F$1</c:f>
              <c:strCache>
                <c:ptCount val="1"/>
                <c:pt idx="0">
                  <c:v>2023/2024</c:v>
                </c:pt>
              </c:strCache>
            </c:strRef>
          </c:tx>
          <c:spPr>
            <a:ln w="28575" cap="rnd">
              <a:solidFill>
                <a:srgbClr val="1F4350"/>
              </a:solidFill>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Daily!$K$10:$K$375</c:f>
              <c:numCache>
                <c:formatCode>#,##0.00</c:formatCode>
                <c:ptCount val="366"/>
                <c:pt idx="0">
                  <c:v>43.346954178189399</c:v>
                </c:pt>
                <c:pt idx="1">
                  <c:v>43.430582433901705</c:v>
                </c:pt>
                <c:pt idx="2">
                  <c:v>43.468752267835541</c:v>
                </c:pt>
                <c:pt idx="3">
                  <c:v>43.525115655278455</c:v>
                </c:pt>
                <c:pt idx="4">
                  <c:v>43.606735502335049</c:v>
                </c:pt>
                <c:pt idx="5">
                  <c:v>43.658005100090094</c:v>
                </c:pt>
                <c:pt idx="6">
                  <c:v>43.709309526667063</c:v>
                </c:pt>
                <c:pt idx="7">
                  <c:v>43.780369634216022</c:v>
                </c:pt>
                <c:pt idx="8">
                  <c:v>43.884878915065613</c:v>
                </c:pt>
                <c:pt idx="9">
                  <c:v>44.061002310828862</c:v>
                </c:pt>
                <c:pt idx="10">
                  <c:v>44.141459883231249</c:v>
                </c:pt>
                <c:pt idx="11">
                  <c:v>44.243750299216408</c:v>
                </c:pt>
                <c:pt idx="12">
                  <c:v>44.260746925286433</c:v>
                </c:pt>
                <c:pt idx="13">
                  <c:v>44.261731992671514</c:v>
                </c:pt>
                <c:pt idx="14">
                  <c:v>44.292444264648807</c:v>
                </c:pt>
                <c:pt idx="15">
                  <c:v>44.283703969355514</c:v>
                </c:pt>
                <c:pt idx="16">
                  <c:v>44.263165404205836</c:v>
                </c:pt>
                <c:pt idx="17">
                  <c:v>44.27238584188192</c:v>
                </c:pt>
                <c:pt idx="18">
                  <c:v>44.334425308160469</c:v>
                </c:pt>
                <c:pt idx="19">
                  <c:v>44.455136472058598</c:v>
                </c:pt>
                <c:pt idx="20">
                  <c:v>44.538240761793816</c:v>
                </c:pt>
                <c:pt idx="21">
                  <c:v>44.6740580583769</c:v>
                </c:pt>
                <c:pt idx="22">
                  <c:v>44.734888043129217</c:v>
                </c:pt>
                <c:pt idx="23">
                  <c:v>44.81068245977994</c:v>
                </c:pt>
                <c:pt idx="24">
                  <c:v>44.850335650821883</c:v>
                </c:pt>
                <c:pt idx="25">
                  <c:v>44.862102460639818</c:v>
                </c:pt>
                <c:pt idx="26">
                  <c:v>44.905015603087946</c:v>
                </c:pt>
                <c:pt idx="27">
                  <c:v>44.890687147512196</c:v>
                </c:pt>
                <c:pt idx="28">
                  <c:v>44.968093934974014</c:v>
                </c:pt>
                <c:pt idx="29">
                  <c:v>45.005791056241925</c:v>
                </c:pt>
                <c:pt idx="30">
                  <c:v>45.082319407884853</c:v>
                </c:pt>
                <c:pt idx="31">
                  <c:v>45.093830114465021</c:v>
                </c:pt>
                <c:pt idx="32">
                  <c:v>45.147006571753664</c:v>
                </c:pt>
                <c:pt idx="33">
                  <c:v>45.235451849358299</c:v>
                </c:pt>
                <c:pt idx="34">
                  <c:v>45.295400879648923</c:v>
                </c:pt>
                <c:pt idx="35">
                  <c:v>45.328764889411531</c:v>
                </c:pt>
                <c:pt idx="36">
                  <c:v>45.34671582789494</c:v>
                </c:pt>
                <c:pt idx="37">
                  <c:v>45.345832543795467</c:v>
                </c:pt>
                <c:pt idx="38">
                  <c:v>45.320725889796165</c:v>
                </c:pt>
                <c:pt idx="39">
                  <c:v>45.248648133284036</c:v>
                </c:pt>
                <c:pt idx="40">
                  <c:v>45.1601017132961</c:v>
                </c:pt>
                <c:pt idx="41">
                  <c:v>45.05544619689222</c:v>
                </c:pt>
                <c:pt idx="42">
                  <c:v>45.01928943371648</c:v>
                </c:pt>
                <c:pt idx="43">
                  <c:v>44.9693840124216</c:v>
                </c:pt>
                <c:pt idx="44">
                  <c:v>44.889811973256542</c:v>
                </c:pt>
                <c:pt idx="45">
                  <c:v>44.899567178441927</c:v>
                </c:pt>
                <c:pt idx="46">
                  <c:v>44.832205270563108</c:v>
                </c:pt>
                <c:pt idx="47">
                  <c:v>44.809876134275797</c:v>
                </c:pt>
                <c:pt idx="48">
                  <c:v>44.800786306948545</c:v>
                </c:pt>
                <c:pt idx="49">
                  <c:v>44.807038597676346</c:v>
                </c:pt>
                <c:pt idx="50">
                  <c:v>44.787329341478539</c:v>
                </c:pt>
                <c:pt idx="51">
                  <c:v>44.687886391725414</c:v>
                </c:pt>
                <c:pt idx="52">
                  <c:v>44.711402193621673</c:v>
                </c:pt>
                <c:pt idx="53">
                  <c:v>44.678134662629887</c:v>
                </c:pt>
                <c:pt idx="54">
                  <c:v>44.630700253729344</c:v>
                </c:pt>
                <c:pt idx="55">
                  <c:v>44.554249758611817</c:v>
                </c:pt>
                <c:pt idx="56">
                  <c:v>44.495465225347402</c:v>
                </c:pt>
                <c:pt idx="57">
                  <c:v>44.467359340775822</c:v>
                </c:pt>
                <c:pt idx="58">
                  <c:v>44.371037450568551</c:v>
                </c:pt>
                <c:pt idx="59">
                  <c:v>44.241932485636411</c:v>
                </c:pt>
                <c:pt idx="60">
                  <c:v>44.199450926330925</c:v>
                </c:pt>
                <c:pt idx="61">
                  <c:v>44.156667205212159</c:v>
                </c:pt>
                <c:pt idx="62">
                  <c:v>44.055831953881388</c:v>
                </c:pt>
                <c:pt idx="63">
                  <c:v>43.995664599445377</c:v>
                </c:pt>
                <c:pt idx="64">
                  <c:v>43.961857069016361</c:v>
                </c:pt>
                <c:pt idx="65">
                  <c:v>43.895755330581324</c:v>
                </c:pt>
                <c:pt idx="66">
                  <c:v>43.831894186617816</c:v>
                </c:pt>
                <c:pt idx="67">
                  <c:v>43.747884903420598</c:v>
                </c:pt>
                <c:pt idx="68">
                  <c:v>43.667412010056722</c:v>
                </c:pt>
                <c:pt idx="69">
                  <c:v>43.553430290859382</c:v>
                </c:pt>
                <c:pt idx="70">
                  <c:v>43.464813803647814</c:v>
                </c:pt>
                <c:pt idx="71">
                  <c:v>43.379594315367896</c:v>
                </c:pt>
                <c:pt idx="72">
                  <c:v>43.230242534804106</c:v>
                </c:pt>
                <c:pt idx="73">
                  <c:v>43.10548950790924</c:v>
                </c:pt>
                <c:pt idx="74">
                  <c:v>42.946146254415254</c:v>
                </c:pt>
                <c:pt idx="75">
                  <c:v>42.795849863184465</c:v>
                </c:pt>
                <c:pt idx="76">
                  <c:v>42.648388961865685</c:v>
                </c:pt>
                <c:pt idx="77">
                  <c:v>42.509757627561349</c:v>
                </c:pt>
                <c:pt idx="78">
                  <c:v>42.378085251245636</c:v>
                </c:pt>
                <c:pt idx="79">
                  <c:v>42.21633327063973</c:v>
                </c:pt>
                <c:pt idx="80">
                  <c:v>42.114856744227524</c:v>
                </c:pt>
                <c:pt idx="81">
                  <c:v>42.034558736466238</c:v>
                </c:pt>
                <c:pt idx="82">
                  <c:v>41.943878362675832</c:v>
                </c:pt>
                <c:pt idx="83">
                  <c:v>41.881482078905606</c:v>
                </c:pt>
                <c:pt idx="84">
                  <c:v>41.835373592096389</c:v>
                </c:pt>
                <c:pt idx="85">
                  <c:v>41.823570771702677</c:v>
                </c:pt>
                <c:pt idx="86">
                  <c:v>41.71252042479388</c:v>
                </c:pt>
                <c:pt idx="87">
                  <c:v>41.655665150147868</c:v>
                </c:pt>
                <c:pt idx="88">
                  <c:v>41.602170106981596</c:v>
                </c:pt>
                <c:pt idx="89">
                  <c:v>41.505698495162036</c:v>
                </c:pt>
                <c:pt idx="90">
                  <c:v>41.396565231100638</c:v>
                </c:pt>
                <c:pt idx="91">
                  <c:v>41.35786487457986</c:v>
                </c:pt>
                <c:pt idx="92">
                  <c:v>41.297249246948283</c:v>
                </c:pt>
                <c:pt idx="93">
                  <c:v>41.2947181333979</c:v>
                </c:pt>
                <c:pt idx="94">
                  <c:v>41.233339107934668</c:v>
                </c:pt>
                <c:pt idx="95">
                  <c:v>41.244135049262937</c:v>
                </c:pt>
                <c:pt idx="96">
                  <c:v>41.181288385881231</c:v>
                </c:pt>
                <c:pt idx="97">
                  <c:v>41.161121044683277</c:v>
                </c:pt>
                <c:pt idx="98">
                  <c:v>41.174212138554729</c:v>
                </c:pt>
                <c:pt idx="99">
                  <c:v>41.09281219691286</c:v>
                </c:pt>
                <c:pt idx="100">
                  <c:v>41.031855292892885</c:v>
                </c:pt>
                <c:pt idx="101">
                  <c:v>40.913201343285053</c:v>
                </c:pt>
                <c:pt idx="102">
                  <c:v>40.840783875140467</c:v>
                </c:pt>
                <c:pt idx="103">
                  <c:v>40.686226076332311</c:v>
                </c:pt>
                <c:pt idx="104">
                  <c:v>40.598249243624551</c:v>
                </c:pt>
                <c:pt idx="105">
                  <c:v>40.516932752942694</c:v>
                </c:pt>
                <c:pt idx="106">
                  <c:v>40.415787888080331</c:v>
                </c:pt>
                <c:pt idx="107">
                  <c:v>40.311404226643404</c:v>
                </c:pt>
                <c:pt idx="108">
                  <c:v>40.218342564456812</c:v>
                </c:pt>
                <c:pt idx="109">
                  <c:v>40.146919184599341</c:v>
                </c:pt>
                <c:pt idx="110">
                  <c:v>40.071431087580862</c:v>
                </c:pt>
                <c:pt idx="111">
                  <c:v>39.979125712187731</c:v>
                </c:pt>
                <c:pt idx="112">
                  <c:v>39.921255263610107</c:v>
                </c:pt>
                <c:pt idx="113">
                  <c:v>39.873989481486745</c:v>
                </c:pt>
                <c:pt idx="114">
                  <c:v>39.805701239645117</c:v>
                </c:pt>
                <c:pt idx="115">
                  <c:v>39.68667970556087</c:v>
                </c:pt>
                <c:pt idx="116">
                  <c:v>39.63122599798659</c:v>
                </c:pt>
                <c:pt idx="117">
                  <c:v>39.572216560716143</c:v>
                </c:pt>
                <c:pt idx="118">
                  <c:v>39.496639426903144</c:v>
                </c:pt>
                <c:pt idx="119">
                  <c:v>39.415337954842286</c:v>
                </c:pt>
                <c:pt idx="120">
                  <c:v>39.337200100058105</c:v>
                </c:pt>
                <c:pt idx="121">
                  <c:v>39.28180062650766</c:v>
                </c:pt>
                <c:pt idx="122">
                  <c:v>39.190971595533313</c:v>
                </c:pt>
                <c:pt idx="123">
                  <c:v>39.14994593758184</c:v>
                </c:pt>
                <c:pt idx="124">
                  <c:v>39.035115541763616</c:v>
                </c:pt>
                <c:pt idx="125">
                  <c:v>38.925555083575503</c:v>
                </c:pt>
                <c:pt idx="126">
                  <c:v>38.83529151018594</c:v>
                </c:pt>
                <c:pt idx="127">
                  <c:v>38.749801323515641</c:v>
                </c:pt>
                <c:pt idx="128">
                  <c:v>38.647947129949443</c:v>
                </c:pt>
                <c:pt idx="129">
                  <c:v>38.576756812069945</c:v>
                </c:pt>
                <c:pt idx="130">
                  <c:v>38.566762604881873</c:v>
                </c:pt>
                <c:pt idx="131">
                  <c:v>38.515637960841836</c:v>
                </c:pt>
                <c:pt idx="132">
                  <c:v>38.529346138807085</c:v>
                </c:pt>
                <c:pt idx="133">
                  <c:v>38.605347407263835</c:v>
                </c:pt>
                <c:pt idx="134">
                  <c:v>38.57767432186926</c:v>
                </c:pt>
                <c:pt idx="135">
                  <c:v>38.540314924371955</c:v>
                </c:pt>
                <c:pt idx="136">
                  <c:v>38.504198075454099</c:v>
                </c:pt>
                <c:pt idx="137">
                  <c:v>38.477683110253153</c:v>
                </c:pt>
                <c:pt idx="138">
                  <c:v>38.36968171551004</c:v>
                </c:pt>
                <c:pt idx="139">
                  <c:v>38.329941366756827</c:v>
                </c:pt>
                <c:pt idx="140">
                  <c:v>38.346205658589859</c:v>
                </c:pt>
                <c:pt idx="141">
                  <c:v>38.321562270877756</c:v>
                </c:pt>
                <c:pt idx="142">
                  <c:v>38.256423083857584</c:v>
                </c:pt>
                <c:pt idx="143">
                  <c:v>38.267148400309175</c:v>
                </c:pt>
                <c:pt idx="144">
                  <c:v>38.272258114606103</c:v>
                </c:pt>
                <c:pt idx="145">
                  <c:v>38.256737960025809</c:v>
                </c:pt>
                <c:pt idx="146">
                  <c:v>38.193760678781054</c:v>
                </c:pt>
                <c:pt idx="147">
                  <c:v>38.216286988330033</c:v>
                </c:pt>
                <c:pt idx="148">
                  <c:v>38.177444815508451</c:v>
                </c:pt>
                <c:pt idx="149">
                  <c:v>38.203789370943774</c:v>
                </c:pt>
                <c:pt idx="150">
                  <c:v>38.195710628798508</c:v>
                </c:pt>
                <c:pt idx="151">
                  <c:v>38.207555025174884</c:v>
                </c:pt>
                <c:pt idx="152">
                  <c:v>38.211329938758681</c:v>
                </c:pt>
                <c:pt idx="153">
                  <c:v>38.178854540754635</c:v>
                </c:pt>
                <c:pt idx="154">
                  <c:v>38.142746297265063</c:v>
                </c:pt>
                <c:pt idx="155">
                  <c:v>38.155203998520179</c:v>
                </c:pt>
                <c:pt idx="156">
                  <c:v>38.107998523137951</c:v>
                </c:pt>
                <c:pt idx="157">
                  <c:v>38.131681539601423</c:v>
                </c:pt>
                <c:pt idx="158">
                  <c:v>38.148725376738092</c:v>
                </c:pt>
                <c:pt idx="159">
                  <c:v>38.177603198483567</c:v>
                </c:pt>
                <c:pt idx="160">
                  <c:v>38.136038864224432</c:v>
                </c:pt>
                <c:pt idx="161">
                  <c:v>38.097631871004879</c:v>
                </c:pt>
                <c:pt idx="162">
                  <c:v>38.020621493782812</c:v>
                </c:pt>
                <c:pt idx="163">
                  <c:v>37.858083205835058</c:v>
                </c:pt>
                <c:pt idx="164">
                  <c:v>37.695735339722916</c:v>
                </c:pt>
                <c:pt idx="165">
                  <c:v>37.529022549854758</c:v>
                </c:pt>
                <c:pt idx="166">
                  <c:v>37.43058774434023</c:v>
                </c:pt>
                <c:pt idx="167">
                  <c:v>37.389514524483722</c:v>
                </c:pt>
                <c:pt idx="168">
                  <c:v>37.465788799745212</c:v>
                </c:pt>
                <c:pt idx="169">
                  <c:v>37.560323272670345</c:v>
                </c:pt>
                <c:pt idx="170">
                  <c:v>37.652569581785258</c:v>
                </c:pt>
                <c:pt idx="171">
                  <c:v>37.811540293970879</c:v>
                </c:pt>
                <c:pt idx="172">
                  <c:v>37.919729135750771</c:v>
                </c:pt>
                <c:pt idx="173">
                  <c:v>37.999973718484398</c:v>
                </c:pt>
                <c:pt idx="174">
                  <c:v>37.79011687042992</c:v>
                </c:pt>
                <c:pt idx="175">
                  <c:v>37.882147597441204</c:v>
                </c:pt>
                <c:pt idx="176">
                  <c:v>37.915083160642851</c:v>
                </c:pt>
                <c:pt idx="177">
                  <c:v>37.914507869334486</c:v>
                </c:pt>
                <c:pt idx="178">
                  <c:v>37.92021868216402</c:v>
                </c:pt>
                <c:pt idx="179">
                  <c:v>37.969383051065023</c:v>
                </c:pt>
                <c:pt idx="180">
                  <c:v>38.116416120848811</c:v>
                </c:pt>
                <c:pt idx="181">
                  <c:v>38.078558568160531</c:v>
                </c:pt>
                <c:pt idx="182">
                  <c:v>38.201814847685867</c:v>
                </c:pt>
                <c:pt idx="183">
                  <c:v>38.14781771099959</c:v>
                </c:pt>
                <c:pt idx="184">
                  <c:v>38.073319637828156</c:v>
                </c:pt>
                <c:pt idx="185">
                  <c:v>38.051943028235868</c:v>
                </c:pt>
                <c:pt idx="186">
                  <c:v>37.980454169322876</c:v>
                </c:pt>
                <c:pt idx="187">
                  <c:v>37.947225601114511</c:v>
                </c:pt>
                <c:pt idx="188">
                  <c:v>37.8633778402383</c:v>
                </c:pt>
                <c:pt idx="189">
                  <c:v>37.952605703883009</c:v>
                </c:pt>
                <c:pt idx="190">
                  <c:v>37.96247861769082</c:v>
                </c:pt>
                <c:pt idx="191">
                  <c:v>37.982619980634738</c:v>
                </c:pt>
                <c:pt idx="192">
                  <c:v>38.054648588794905</c:v>
                </c:pt>
                <c:pt idx="193">
                  <c:v>38.114428951813082</c:v>
                </c:pt>
                <c:pt idx="194">
                  <c:v>38.146916808958487</c:v>
                </c:pt>
                <c:pt idx="195">
                  <c:v>38.08139188465924</c:v>
                </c:pt>
                <c:pt idx="196">
                  <c:v>38.114828783753254</c:v>
                </c:pt>
                <c:pt idx="197">
                  <c:v>38.117810511926322</c:v>
                </c:pt>
                <c:pt idx="198">
                  <c:v>38.074403626030858</c:v>
                </c:pt>
                <c:pt idx="199">
                  <c:v>38.06074939285746</c:v>
                </c:pt>
                <c:pt idx="200">
                  <c:v>38.097121743019486</c:v>
                </c:pt>
                <c:pt idx="201">
                  <c:v>38.136609112811513</c:v>
                </c:pt>
                <c:pt idx="202">
                  <c:v>38.151551166484396</c:v>
                </c:pt>
                <c:pt idx="203">
                  <c:v>38.231555626780484</c:v>
                </c:pt>
                <c:pt idx="204">
                  <c:v>38.263035664712255</c:v>
                </c:pt>
                <c:pt idx="205">
                  <c:v>38.288374410686018</c:v>
                </c:pt>
                <c:pt idx="206">
                  <c:v>38.313989550737688</c:v>
                </c:pt>
                <c:pt idx="207">
                  <c:v>38.287478924737016</c:v>
                </c:pt>
                <c:pt idx="208">
                  <c:v>38.32153055628163</c:v>
                </c:pt>
                <c:pt idx="209">
                  <c:v>38.303651036851065</c:v>
                </c:pt>
                <c:pt idx="210">
                  <c:v>38.356779900264101</c:v>
                </c:pt>
                <c:pt idx="211">
                  <c:v>38.39351007546648</c:v>
                </c:pt>
                <c:pt idx="212">
                  <c:v>38.462033833097586</c:v>
                </c:pt>
                <c:pt idx="213">
                  <c:v>38.503908756640996</c:v>
                </c:pt>
                <c:pt idx="214">
                  <c:v>38.465247743662943</c:v>
                </c:pt>
                <c:pt idx="215">
                  <c:v>38.414351939872375</c:v>
                </c:pt>
                <c:pt idx="216">
                  <c:v>38.390920460911914</c:v>
                </c:pt>
                <c:pt idx="217">
                  <c:v>38.347081729779028</c:v>
                </c:pt>
                <c:pt idx="218">
                  <c:v>38.290645636856652</c:v>
                </c:pt>
                <c:pt idx="219">
                  <c:v>38.23548668003022</c:v>
                </c:pt>
                <c:pt idx="220">
                  <c:v>38.233604927237465</c:v>
                </c:pt>
                <c:pt idx="221">
                  <c:v>38.235847160010756</c:v>
                </c:pt>
                <c:pt idx="222">
                  <c:v>38.238505462402372</c:v>
                </c:pt>
                <c:pt idx="223">
                  <c:v>38.282325292128434</c:v>
                </c:pt>
                <c:pt idx="224">
                  <c:v>38.3388442884265</c:v>
                </c:pt>
                <c:pt idx="225">
                  <c:v>38.328717865091292</c:v>
                </c:pt>
                <c:pt idx="226">
                  <c:v>38.360510665739895</c:v>
                </c:pt>
                <c:pt idx="227">
                  <c:v>38.388067847754904</c:v>
                </c:pt>
                <c:pt idx="228">
                  <c:v>38.454353943657011</c:v>
                </c:pt>
                <c:pt idx="229">
                  <c:v>38.507391392843935</c:v>
                </c:pt>
                <c:pt idx="230">
                  <c:v>38.54800012362184</c:v>
                </c:pt>
                <c:pt idx="231">
                  <c:v>38.644167681559395</c:v>
                </c:pt>
                <c:pt idx="232">
                  <c:v>38.711894578558187</c:v>
                </c:pt>
                <c:pt idx="233">
                  <c:v>38.819268459061099</c:v>
                </c:pt>
                <c:pt idx="234">
                  <c:v>38.846830352515795</c:v>
                </c:pt>
                <c:pt idx="235">
                  <c:v>38.943408878359733</c:v>
                </c:pt>
                <c:pt idx="236">
                  <c:v>38.960976170467333</c:v>
                </c:pt>
                <c:pt idx="237">
                  <c:v>39.047037393130239</c:v>
                </c:pt>
                <c:pt idx="238">
                  <c:v>39.106610115648031</c:v>
                </c:pt>
                <c:pt idx="239">
                  <c:v>39.127555882487727</c:v>
                </c:pt>
                <c:pt idx="240">
                  <c:v>39.133745162937451</c:v>
                </c:pt>
                <c:pt idx="241">
                  <c:v>39.125807950000819</c:v>
                </c:pt>
                <c:pt idx="242">
                  <c:v>39.187741138901373</c:v>
                </c:pt>
                <c:pt idx="243">
                  <c:v>39.109269409064197</c:v>
                </c:pt>
                <c:pt idx="244">
                  <c:v>39.080120465429516</c:v>
                </c:pt>
                <c:pt idx="245">
                  <c:v>38.982964077112435</c:v>
                </c:pt>
                <c:pt idx="246">
                  <c:v>38.996626514868744</c:v>
                </c:pt>
                <c:pt idx="247">
                  <c:v>38.861265787054933</c:v>
                </c:pt>
                <c:pt idx="248">
                  <c:v>38.886925967111502</c:v>
                </c:pt>
                <c:pt idx="249">
                  <c:v>38.865415747422858</c:v>
                </c:pt>
                <c:pt idx="250">
                  <c:v>38.919298331944567</c:v>
                </c:pt>
                <c:pt idx="251">
                  <c:v>38.934649021456799</c:v>
                </c:pt>
                <c:pt idx="252">
                  <c:v>39.024809681021615</c:v>
                </c:pt>
                <c:pt idx="253">
                  <c:v>39.160846872144532</c:v>
                </c:pt>
                <c:pt idx="254">
                  <c:v>39.200801966651127</c:v>
                </c:pt>
                <c:pt idx="255">
                  <c:v>39.314564930974669</c:v>
                </c:pt>
                <c:pt idx="256">
                  <c:v>39.349199031179452</c:v>
                </c:pt>
                <c:pt idx="257">
                  <c:v>39.403305127910087</c:v>
                </c:pt>
                <c:pt idx="258">
                  <c:v>39.410339120313282</c:v>
                </c:pt>
                <c:pt idx="259">
                  <c:v>39.465891653059884</c:v>
                </c:pt>
                <c:pt idx="260">
                  <c:v>39.509484348587343</c:v>
                </c:pt>
                <c:pt idx="261">
                  <c:v>39.546381881668395</c:v>
                </c:pt>
                <c:pt idx="262">
                  <c:v>39.627003477853336</c:v>
                </c:pt>
                <c:pt idx="263">
                  <c:v>39.6810814081309</c:v>
                </c:pt>
                <c:pt idx="264">
                  <c:v>39.71521364148164</c:v>
                </c:pt>
                <c:pt idx="265">
                  <c:v>39.770986550047887</c:v>
                </c:pt>
                <c:pt idx="266">
                  <c:v>39.778081570675411</c:v>
                </c:pt>
                <c:pt idx="267">
                  <c:v>39.916911667255576</c:v>
                </c:pt>
                <c:pt idx="268">
                  <c:v>39.784675297257621</c:v>
                </c:pt>
                <c:pt idx="269">
                  <c:v>39.891801279965151</c:v>
                </c:pt>
                <c:pt idx="270">
                  <c:v>39.959945629339103</c:v>
                </c:pt>
                <c:pt idx="271">
                  <c:v>40.012672790332338</c:v>
                </c:pt>
                <c:pt idx="272">
                  <c:v>40.046017495996054</c:v>
                </c:pt>
                <c:pt idx="273">
                  <c:v>40.045538228148672</c:v>
                </c:pt>
                <c:pt idx="274">
                  <c:v>40.115163883371594</c:v>
                </c:pt>
                <c:pt idx="275">
                  <c:v>40.070379909558525</c:v>
                </c:pt>
                <c:pt idx="276">
                  <c:v>40.105866918741512</c:v>
                </c:pt>
                <c:pt idx="277">
                  <c:v>40.11687376690579</c:v>
                </c:pt>
                <c:pt idx="278">
                  <c:v>40.103330718992915</c:v>
                </c:pt>
                <c:pt idx="279">
                  <c:v>40.122253659441157</c:v>
                </c:pt>
                <c:pt idx="280">
                  <c:v>40.182730460946757</c:v>
                </c:pt>
                <c:pt idx="281">
                  <c:v>40.170501345173278</c:v>
                </c:pt>
                <c:pt idx="282">
                  <c:v>40.164485217176335</c:v>
                </c:pt>
                <c:pt idx="283">
                  <c:v>40.103496287543557</c:v>
                </c:pt>
                <c:pt idx="284">
                  <c:v>40.043683584874955</c:v>
                </c:pt>
                <c:pt idx="285">
                  <c:v>39.993703373517576</c:v>
                </c:pt>
                <c:pt idx="286">
                  <c:v>39.938585368577051</c:v>
                </c:pt>
                <c:pt idx="287">
                  <c:v>39.997661702182256</c:v>
                </c:pt>
                <c:pt idx="288">
                  <c:v>39.967717558828355</c:v>
                </c:pt>
                <c:pt idx="289">
                  <c:v>39.989314144640133</c:v>
                </c:pt>
                <c:pt idx="290">
                  <c:v>39.995592062987882</c:v>
                </c:pt>
                <c:pt idx="291">
                  <c:v>40.004463527165093</c:v>
                </c:pt>
                <c:pt idx="292">
                  <c:v>39.931922511204277</c:v>
                </c:pt>
                <c:pt idx="293">
                  <c:v>39.856130810840284</c:v>
                </c:pt>
                <c:pt idx="294">
                  <c:v>39.856805246485251</c:v>
                </c:pt>
                <c:pt idx="295">
                  <c:v>39.789698149153452</c:v>
                </c:pt>
                <c:pt idx="296">
                  <c:v>39.804974320504108</c:v>
                </c:pt>
                <c:pt idx="297">
                  <c:v>39.823732313060134</c:v>
                </c:pt>
                <c:pt idx="298">
                  <c:v>39.872017797472552</c:v>
                </c:pt>
                <c:pt idx="299">
                  <c:v>39.921056392295071</c:v>
                </c:pt>
                <c:pt idx="300">
                  <c:v>40.036091371680506</c:v>
                </c:pt>
                <c:pt idx="301">
                  <c:v>40.099830933033431</c:v>
                </c:pt>
                <c:pt idx="302">
                  <c:v>40.159409609038875</c:v>
                </c:pt>
                <c:pt idx="303">
                  <c:v>40.20067073810992</c:v>
                </c:pt>
                <c:pt idx="304">
                  <c:v>40.25286366895206</c:v>
                </c:pt>
                <c:pt idx="305">
                  <c:v>40.251340861855063</c:v>
                </c:pt>
                <c:pt idx="306">
                  <c:v>40.26236872655889</c:v>
                </c:pt>
                <c:pt idx="307">
                  <c:v>40.292304156843493</c:v>
                </c:pt>
                <c:pt idx="308">
                  <c:v>40.297765643777154</c:v>
                </c:pt>
                <c:pt idx="309">
                  <c:v>40.34861239980944</c:v>
                </c:pt>
                <c:pt idx="310">
                  <c:v>40.383996700556082</c:v>
                </c:pt>
                <c:pt idx="311">
                  <c:v>40.439894140736151</c:v>
                </c:pt>
                <c:pt idx="312">
                  <c:v>40.505766905481067</c:v>
                </c:pt>
                <c:pt idx="313">
                  <c:v>40.510740563643004</c:v>
                </c:pt>
                <c:pt idx="314">
                  <c:v>40.503753543923679</c:v>
                </c:pt>
                <c:pt idx="315">
                  <c:v>40.563148509233471</c:v>
                </c:pt>
                <c:pt idx="316">
                  <c:v>40.552536492437667</c:v>
                </c:pt>
                <c:pt idx="317">
                  <c:v>40.565948225562984</c:v>
                </c:pt>
                <c:pt idx="318">
                  <c:v>40.523789609396175</c:v>
                </c:pt>
                <c:pt idx="319">
                  <c:v>40.607710845364586</c:v>
                </c:pt>
                <c:pt idx="320">
                  <c:v>40.617233595245686</c:v>
                </c:pt>
                <c:pt idx="321">
                  <c:v>40.734866799152961</c:v>
                </c:pt>
                <c:pt idx="322">
                  <c:v>40.827957893998153</c:v>
                </c:pt>
                <c:pt idx="323">
                  <c:v>40.924314821647393</c:v>
                </c:pt>
                <c:pt idx="324">
                  <c:v>40.990985726753223</c:v>
                </c:pt>
                <c:pt idx="325">
                  <c:v>41.093541095135848</c:v>
                </c:pt>
                <c:pt idx="326">
                  <c:v>41.225157732836067</c:v>
                </c:pt>
                <c:pt idx="327">
                  <c:v>41.228783167691702</c:v>
                </c:pt>
                <c:pt idx="328">
                  <c:v>41.291017585887786</c:v>
                </c:pt>
                <c:pt idx="329">
                  <c:v>41.273891683574682</c:v>
                </c:pt>
                <c:pt idx="330">
                  <c:v>41.34448864350702</c:v>
                </c:pt>
                <c:pt idx="331">
                  <c:v>41.331651464463704</c:v>
                </c:pt>
                <c:pt idx="332">
                  <c:v>41.348755504239705</c:v>
                </c:pt>
                <c:pt idx="333">
                  <c:v>41.374079321851646</c:v>
                </c:pt>
                <c:pt idx="334">
                  <c:v>41.43019467323937</c:v>
                </c:pt>
                <c:pt idx="335">
                  <c:v>41.550488869576533</c:v>
                </c:pt>
                <c:pt idx="336">
                  <c:v>41.603853778226451</c:v>
                </c:pt>
                <c:pt idx="337">
                  <c:v>41.672128166037425</c:v>
                </c:pt>
                <c:pt idx="338">
                  <c:v>41.686772643935669</c:v>
                </c:pt>
                <c:pt idx="339">
                  <c:v>41.779551397139656</c:v>
                </c:pt>
                <c:pt idx="340">
                  <c:v>41.789234500137667</c:v>
                </c:pt>
                <c:pt idx="341">
                  <c:v>41.856218972330851</c:v>
                </c:pt>
                <c:pt idx="342">
                  <c:v>41.880017734333308</c:v>
                </c:pt>
                <c:pt idx="343">
                  <c:v>41.948930057789767</c:v>
                </c:pt>
                <c:pt idx="344">
                  <c:v>42.017763759253015</c:v>
                </c:pt>
                <c:pt idx="345">
                  <c:v>42.101283231657746</c:v>
                </c:pt>
                <c:pt idx="346">
                  <c:v>42.166744093609168</c:v>
                </c:pt>
                <c:pt idx="347">
                  <c:v>42.257255338453632</c:v>
                </c:pt>
                <c:pt idx="348">
                  <c:v>42.318706375363</c:v>
                </c:pt>
                <c:pt idx="349">
                  <c:v>42.36741250388777</c:v>
                </c:pt>
                <c:pt idx="350">
                  <c:v>42.475606555740264</c:v>
                </c:pt>
                <c:pt idx="351">
                  <c:v>42.556350929985854</c:v>
                </c:pt>
                <c:pt idx="352">
                  <c:v>42.64936639255064</c:v>
                </c:pt>
                <c:pt idx="353">
                  <c:v>42.697754202173698</c:v>
                </c:pt>
                <c:pt idx="354">
                  <c:v>42.780635471529024</c:v>
                </c:pt>
                <c:pt idx="355">
                  <c:v>42.846022440499489</c:v>
                </c:pt>
                <c:pt idx="356">
                  <c:v>42.911380409587139</c:v>
                </c:pt>
                <c:pt idx="357">
                  <c:v>43.033857043715088</c:v>
                </c:pt>
                <c:pt idx="358">
                  <c:v>43.041269894664794</c:v>
                </c:pt>
                <c:pt idx="359">
                  <c:v>43.063659180678087</c:v>
                </c:pt>
                <c:pt idx="360">
                  <c:v>43.07637268705885</c:v>
                </c:pt>
                <c:pt idx="361">
                  <c:v>43.151820681952877</c:v>
                </c:pt>
                <c:pt idx="362">
                  <c:v>43.141640736728377</c:v>
                </c:pt>
                <c:pt idx="363">
                  <c:v>43.144887604041372</c:v>
                </c:pt>
                <c:pt idx="364">
                  <c:v>43.15507059931393</c:v>
                </c:pt>
                <c:pt idx="365">
                  <c:v>43.068193093979176</c:v>
                </c:pt>
              </c:numCache>
            </c:numRef>
          </c:val>
          <c:smooth val="0"/>
          <c:extLst>
            <c:ext xmlns:c16="http://schemas.microsoft.com/office/drawing/2014/chart" uri="{C3380CC4-5D6E-409C-BE32-E72D297353CC}">
              <c16:uniqueId val="{00000001-D018-4C45-9DDB-25AE8AA35C2F}"/>
            </c:ext>
          </c:extLst>
        </c:ser>
        <c:ser>
          <c:idx val="2"/>
          <c:order val="2"/>
          <c:tx>
            <c:strRef>
              <c:f>'Daily charts'!$K$1</c:f>
              <c:strCache>
                <c:ptCount val="1"/>
                <c:pt idx="0">
                  <c:v>2022/2023</c:v>
                </c:pt>
              </c:strCache>
            </c:strRef>
          </c:tx>
          <c:spPr>
            <a:ln w="28575" cap="rnd">
              <a:solidFill>
                <a:srgbClr val="6DA32F"/>
              </a:solidFill>
              <a:round/>
            </a:ln>
            <a:effectLst/>
          </c:spPr>
          <c:marker>
            <c:symbol val="none"/>
          </c:marker>
          <c:cat>
            <c:strRef>
              <c:f>Daily!$A$10:$A$375</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Daily!$Q$10:$Q$375</c:f>
              <c:numCache>
                <c:formatCode>#,##0.00</c:formatCode>
                <c:ptCount val="366"/>
                <c:pt idx="0">
                  <c:v>43.485383950711132</c:v>
                </c:pt>
                <c:pt idx="1">
                  <c:v>43.566974867665351</c:v>
                </c:pt>
                <c:pt idx="2">
                  <c:v>43.60352177806697</c:v>
                </c:pt>
                <c:pt idx="3">
                  <c:v>43.634051035753799</c:v>
                </c:pt>
                <c:pt idx="4">
                  <c:v>43.680871486507669</c:v>
                </c:pt>
                <c:pt idx="5">
                  <c:v>43.692425065748814</c:v>
                </c:pt>
                <c:pt idx="6">
                  <c:v>43.72834333191598</c:v>
                </c:pt>
                <c:pt idx="7">
                  <c:v>43.737530272321621</c:v>
                </c:pt>
                <c:pt idx="8">
                  <c:v>43.818847235384453</c:v>
                </c:pt>
                <c:pt idx="9">
                  <c:v>43.849280078721812</c:v>
                </c:pt>
                <c:pt idx="10">
                  <c:v>43.807880469642285</c:v>
                </c:pt>
                <c:pt idx="11">
                  <c:v>43.905155237962404</c:v>
                </c:pt>
                <c:pt idx="12">
                  <c:v>43.900883466325368</c:v>
                </c:pt>
                <c:pt idx="13">
                  <c:v>43.976927302086366</c:v>
                </c:pt>
                <c:pt idx="14">
                  <c:v>44.032650328903316</c:v>
                </c:pt>
                <c:pt idx="15">
                  <c:v>44.174333997308899</c:v>
                </c:pt>
                <c:pt idx="16">
                  <c:v>44.305998250133655</c:v>
                </c:pt>
                <c:pt idx="17">
                  <c:v>44.422399753154352</c:v>
                </c:pt>
                <c:pt idx="18">
                  <c:v>44.540962250404277</c:v>
                </c:pt>
                <c:pt idx="19">
                  <c:v>44.617420365746057</c:v>
                </c:pt>
                <c:pt idx="20">
                  <c:v>44.725144835307105</c:v>
                </c:pt>
                <c:pt idx="21">
                  <c:v>44.753206861417183</c:v>
                </c:pt>
                <c:pt idx="22">
                  <c:v>44.807333100934784</c:v>
                </c:pt>
                <c:pt idx="23">
                  <c:v>44.868219014336745</c:v>
                </c:pt>
                <c:pt idx="24">
                  <c:v>44.908840589171838</c:v>
                </c:pt>
                <c:pt idx="25">
                  <c:v>44.927324016135429</c:v>
                </c:pt>
                <c:pt idx="26">
                  <c:v>44.989187208728126</c:v>
                </c:pt>
                <c:pt idx="27">
                  <c:v>45.039179024968305</c:v>
                </c:pt>
                <c:pt idx="28">
                  <c:v>45.057004100272223</c:v>
                </c:pt>
                <c:pt idx="29">
                  <c:v>45.129695433110186</c:v>
                </c:pt>
                <c:pt idx="30">
                  <c:v>45.199491734222207</c:v>
                </c:pt>
                <c:pt idx="31">
                  <c:v>45.219244161167197</c:v>
                </c:pt>
                <c:pt idx="32">
                  <c:v>45.228613011398089</c:v>
                </c:pt>
                <c:pt idx="33">
                  <c:v>45.271535066797888</c:v>
                </c:pt>
                <c:pt idx="34">
                  <c:v>45.276971521853675</c:v>
                </c:pt>
                <c:pt idx="35">
                  <c:v>45.298669515183235</c:v>
                </c:pt>
                <c:pt idx="36">
                  <c:v>45.337182204598747</c:v>
                </c:pt>
                <c:pt idx="37">
                  <c:v>45.338206326056593</c:v>
                </c:pt>
                <c:pt idx="38">
                  <c:v>45.329194067055894</c:v>
                </c:pt>
                <c:pt idx="39">
                  <c:v>45.320533714455408</c:v>
                </c:pt>
                <c:pt idx="40">
                  <c:v>45.335854601257765</c:v>
                </c:pt>
                <c:pt idx="41">
                  <c:v>45.223418180588837</c:v>
                </c:pt>
                <c:pt idx="42">
                  <c:v>45.146584830452738</c:v>
                </c:pt>
                <c:pt idx="43">
                  <c:v>45.056248959532809</c:v>
                </c:pt>
                <c:pt idx="44">
                  <c:v>44.989735886581066</c:v>
                </c:pt>
                <c:pt idx="45">
                  <c:v>44.934827010442696</c:v>
                </c:pt>
                <c:pt idx="46">
                  <c:v>44.836296667154706</c:v>
                </c:pt>
                <c:pt idx="47">
                  <c:v>44.769045640929335</c:v>
                </c:pt>
                <c:pt idx="48">
                  <c:v>44.679502219518824</c:v>
                </c:pt>
                <c:pt idx="49">
                  <c:v>44.568353502908877</c:v>
                </c:pt>
                <c:pt idx="50">
                  <c:v>44.550347147598515</c:v>
                </c:pt>
                <c:pt idx="51">
                  <c:v>44.417600688908422</c:v>
                </c:pt>
                <c:pt idx="52">
                  <c:v>44.339674843507538</c:v>
                </c:pt>
                <c:pt idx="53">
                  <c:v>44.189899224449803</c:v>
                </c:pt>
                <c:pt idx="54">
                  <c:v>44.110193503265776</c:v>
                </c:pt>
                <c:pt idx="55">
                  <c:v>44.035469734036177</c:v>
                </c:pt>
                <c:pt idx="56">
                  <c:v>43.90645571674586</c:v>
                </c:pt>
                <c:pt idx="57">
                  <c:v>43.844180732468551</c:v>
                </c:pt>
                <c:pt idx="58">
                  <c:v>43.769557378884954</c:v>
                </c:pt>
                <c:pt idx="59">
                  <c:v>43.693140294383561</c:v>
                </c:pt>
                <c:pt idx="60">
                  <c:v>43.632659856316465</c:v>
                </c:pt>
                <c:pt idx="61">
                  <c:v>43.56045245516583</c:v>
                </c:pt>
                <c:pt idx="62">
                  <c:v>43.535459857508471</c:v>
                </c:pt>
                <c:pt idx="63">
                  <c:v>43.529392368331422</c:v>
                </c:pt>
                <c:pt idx="64">
                  <c:v>43.4699696173668</c:v>
                </c:pt>
                <c:pt idx="65">
                  <c:v>43.465216995335268</c:v>
                </c:pt>
                <c:pt idx="66">
                  <c:v>43.356226097427182</c:v>
                </c:pt>
                <c:pt idx="67">
                  <c:v>43.273899502704836</c:v>
                </c:pt>
                <c:pt idx="68">
                  <c:v>43.175580693618535</c:v>
                </c:pt>
                <c:pt idx="69">
                  <c:v>43.07454566336461</c:v>
                </c:pt>
                <c:pt idx="70">
                  <c:v>42.964023689289746</c:v>
                </c:pt>
                <c:pt idx="71">
                  <c:v>42.847684458837549</c:v>
                </c:pt>
                <c:pt idx="72">
                  <c:v>42.790760475209268</c:v>
                </c:pt>
                <c:pt idx="73">
                  <c:v>42.723797784447939</c:v>
                </c:pt>
                <c:pt idx="74">
                  <c:v>42.624298832545634</c:v>
                </c:pt>
                <c:pt idx="75">
                  <c:v>42.535835079195657</c:v>
                </c:pt>
                <c:pt idx="76">
                  <c:v>42.453201359163479</c:v>
                </c:pt>
                <c:pt idx="77">
                  <c:v>42.390231357539747</c:v>
                </c:pt>
                <c:pt idx="78">
                  <c:v>42.31809310003085</c:v>
                </c:pt>
                <c:pt idx="79">
                  <c:v>42.201688286367855</c:v>
                </c:pt>
                <c:pt idx="80">
                  <c:v>42.108461909996194</c:v>
                </c:pt>
                <c:pt idx="81">
                  <c:v>42.025944841839959</c:v>
                </c:pt>
                <c:pt idx="82">
                  <c:v>41.932589087289585</c:v>
                </c:pt>
                <c:pt idx="83">
                  <c:v>41.843580539732912</c:v>
                </c:pt>
                <c:pt idx="84">
                  <c:v>41.711578921764442</c:v>
                </c:pt>
                <c:pt idx="85">
                  <c:v>41.652346029454201</c:v>
                </c:pt>
                <c:pt idx="86">
                  <c:v>41.545242495870717</c:v>
                </c:pt>
                <c:pt idx="87">
                  <c:v>41.454117696361713</c:v>
                </c:pt>
                <c:pt idx="88">
                  <c:v>41.34757948248474</c:v>
                </c:pt>
                <c:pt idx="89">
                  <c:v>41.267443663928873</c:v>
                </c:pt>
                <c:pt idx="90">
                  <c:v>41.20276246422516</c:v>
                </c:pt>
                <c:pt idx="91">
                  <c:v>41.097896437222296</c:v>
                </c:pt>
                <c:pt idx="92">
                  <c:v>41.072867905217684</c:v>
                </c:pt>
                <c:pt idx="93">
                  <c:v>41.019814349367294</c:v>
                </c:pt>
                <c:pt idx="94">
                  <c:v>40.970234634073066</c:v>
                </c:pt>
                <c:pt idx="95">
                  <c:v>41.002892249779329</c:v>
                </c:pt>
                <c:pt idx="96">
                  <c:v>40.967580365241368</c:v>
                </c:pt>
                <c:pt idx="97">
                  <c:v>40.955270552185382</c:v>
                </c:pt>
                <c:pt idx="98">
                  <c:v>40.870415748590645</c:v>
                </c:pt>
                <c:pt idx="99">
                  <c:v>40.851587488095682</c:v>
                </c:pt>
                <c:pt idx="100">
                  <c:v>40.777281621261828</c:v>
                </c:pt>
                <c:pt idx="101">
                  <c:v>40.654213497527593</c:v>
                </c:pt>
                <c:pt idx="102">
                  <c:v>40.59014897857223</c:v>
                </c:pt>
                <c:pt idx="103">
                  <c:v>40.449054245047776</c:v>
                </c:pt>
                <c:pt idx="104">
                  <c:v>40.306722249240352</c:v>
                </c:pt>
                <c:pt idx="105">
                  <c:v>40.185106763387289</c:v>
                </c:pt>
                <c:pt idx="106">
                  <c:v>40.131491716963041</c:v>
                </c:pt>
                <c:pt idx="107">
                  <c:v>40.02525582336115</c:v>
                </c:pt>
                <c:pt idx="108">
                  <c:v>39.858908723413123</c:v>
                </c:pt>
                <c:pt idx="109">
                  <c:v>39.795888119491153</c:v>
                </c:pt>
                <c:pt idx="110">
                  <c:v>39.662244696013317</c:v>
                </c:pt>
                <c:pt idx="111">
                  <c:v>39.58297139947112</c:v>
                </c:pt>
                <c:pt idx="112">
                  <c:v>39.392770844815253</c:v>
                </c:pt>
                <c:pt idx="113">
                  <c:v>39.268639746128237</c:v>
                </c:pt>
                <c:pt idx="114">
                  <c:v>39.245767180861819</c:v>
                </c:pt>
                <c:pt idx="115">
                  <c:v>39.115815627714611</c:v>
                </c:pt>
                <c:pt idx="116">
                  <c:v>39.094703857337755</c:v>
                </c:pt>
                <c:pt idx="117">
                  <c:v>38.924556159692457</c:v>
                </c:pt>
                <c:pt idx="118">
                  <c:v>38.981878936367174</c:v>
                </c:pt>
                <c:pt idx="119">
                  <c:v>38.903548661843949</c:v>
                </c:pt>
                <c:pt idx="120">
                  <c:v>38.922629650863513</c:v>
                </c:pt>
                <c:pt idx="121">
                  <c:v>38.920313822724538</c:v>
                </c:pt>
                <c:pt idx="122">
                  <c:v>38.817444584565294</c:v>
                </c:pt>
                <c:pt idx="123">
                  <c:v>38.832120447622302</c:v>
                </c:pt>
                <c:pt idx="124">
                  <c:v>38.77137117730399</c:v>
                </c:pt>
                <c:pt idx="125">
                  <c:v>38.739085893737609</c:v>
                </c:pt>
                <c:pt idx="126">
                  <c:v>38.570484585672375</c:v>
                </c:pt>
                <c:pt idx="127">
                  <c:v>38.547010390446438</c:v>
                </c:pt>
                <c:pt idx="128">
                  <c:v>38.450080597932867</c:v>
                </c:pt>
                <c:pt idx="129">
                  <c:v>38.411198642191508</c:v>
                </c:pt>
                <c:pt idx="130">
                  <c:v>38.326916938345747</c:v>
                </c:pt>
                <c:pt idx="131">
                  <c:v>38.360664919451352</c:v>
                </c:pt>
                <c:pt idx="132">
                  <c:v>38.343476284714114</c:v>
                </c:pt>
                <c:pt idx="133">
                  <c:v>38.334553448806332</c:v>
                </c:pt>
                <c:pt idx="134">
                  <c:v>38.334114193713681</c:v>
                </c:pt>
                <c:pt idx="135">
                  <c:v>38.297595967480063</c:v>
                </c:pt>
                <c:pt idx="136">
                  <c:v>38.190498986979975</c:v>
                </c:pt>
                <c:pt idx="137">
                  <c:v>38.069158954455112</c:v>
                </c:pt>
                <c:pt idx="138">
                  <c:v>37.938849983531632</c:v>
                </c:pt>
                <c:pt idx="139">
                  <c:v>37.861370956223666</c:v>
                </c:pt>
                <c:pt idx="140">
                  <c:v>37.784918327955857</c:v>
                </c:pt>
                <c:pt idx="141">
                  <c:v>37.764279430510612</c:v>
                </c:pt>
                <c:pt idx="142">
                  <c:v>37.793521215346559</c:v>
                </c:pt>
                <c:pt idx="143">
                  <c:v>37.845586146691744</c:v>
                </c:pt>
                <c:pt idx="144">
                  <c:v>37.939163101329896</c:v>
                </c:pt>
                <c:pt idx="145">
                  <c:v>38.00929501838479</c:v>
                </c:pt>
                <c:pt idx="146">
                  <c:v>38.03603720274991</c:v>
                </c:pt>
                <c:pt idx="147">
                  <c:v>38.076763738048783</c:v>
                </c:pt>
                <c:pt idx="148">
                  <c:v>38.095660369581665</c:v>
                </c:pt>
                <c:pt idx="149">
                  <c:v>38.135400705700576</c:v>
                </c:pt>
                <c:pt idx="150">
                  <c:v>38.116765234734373</c:v>
                </c:pt>
                <c:pt idx="151">
                  <c:v>38.141379300432426</c:v>
                </c:pt>
                <c:pt idx="152">
                  <c:v>38.159158302891633</c:v>
                </c:pt>
                <c:pt idx="153">
                  <c:v>38.080325933358452</c:v>
                </c:pt>
                <c:pt idx="154">
                  <c:v>38.087600193921929</c:v>
                </c:pt>
                <c:pt idx="155">
                  <c:v>38.077369511005031</c:v>
                </c:pt>
                <c:pt idx="156">
                  <c:v>38.041753418005101</c:v>
                </c:pt>
                <c:pt idx="157">
                  <c:v>37.922002252221304</c:v>
                </c:pt>
                <c:pt idx="158">
                  <c:v>37.911527636321267</c:v>
                </c:pt>
                <c:pt idx="159">
                  <c:v>37.813554949084278</c:v>
                </c:pt>
                <c:pt idx="160">
                  <c:v>37.794308986730918</c:v>
                </c:pt>
                <c:pt idx="161">
                  <c:v>37.797601212662926</c:v>
                </c:pt>
                <c:pt idx="162">
                  <c:v>37.827983334775581</c:v>
                </c:pt>
                <c:pt idx="163">
                  <c:v>37.886167328090359</c:v>
                </c:pt>
                <c:pt idx="164">
                  <c:v>37.896790340888302</c:v>
                </c:pt>
                <c:pt idx="165">
                  <c:v>37.990834364690201</c:v>
                </c:pt>
                <c:pt idx="166">
                  <c:v>37.997603608939912</c:v>
                </c:pt>
                <c:pt idx="167">
                  <c:v>38.075322690620126</c:v>
                </c:pt>
                <c:pt idx="168">
                  <c:v>38.069732048164269</c:v>
                </c:pt>
                <c:pt idx="169">
                  <c:v>38.123919201981437</c:v>
                </c:pt>
                <c:pt idx="170">
                  <c:v>38.201229751296239</c:v>
                </c:pt>
                <c:pt idx="171">
                  <c:v>38.278604820080844</c:v>
                </c:pt>
                <c:pt idx="172">
                  <c:v>38.360814393418877</c:v>
                </c:pt>
                <c:pt idx="173">
                  <c:v>38.422410004356557</c:v>
                </c:pt>
                <c:pt idx="174">
                  <c:v>38.57656548365766</c:v>
                </c:pt>
                <c:pt idx="175">
                  <c:v>38.675131337227384</c:v>
                </c:pt>
                <c:pt idx="176">
                  <c:v>38.770488571009111</c:v>
                </c:pt>
                <c:pt idx="177">
                  <c:v>38.812484039130112</c:v>
                </c:pt>
                <c:pt idx="178">
                  <c:v>38.885454189436032</c:v>
                </c:pt>
                <c:pt idx="179">
                  <c:v>38.941243069678031</c:v>
                </c:pt>
                <c:pt idx="180">
                  <c:v>38.97365862620417</c:v>
                </c:pt>
                <c:pt idx="181">
                  <c:v>38.952840820735737</c:v>
                </c:pt>
                <c:pt idx="182">
                  <c:v>38.976589325850782</c:v>
                </c:pt>
                <c:pt idx="183">
                  <c:v>38.935018833725053</c:v>
                </c:pt>
                <c:pt idx="184">
                  <c:v>38.915327438829941</c:v>
                </c:pt>
                <c:pt idx="185">
                  <c:v>38.904040626407308</c:v>
                </c:pt>
                <c:pt idx="186">
                  <c:v>38.869109358353199</c:v>
                </c:pt>
                <c:pt idx="187">
                  <c:v>38.879668221187401</c:v>
                </c:pt>
                <c:pt idx="188">
                  <c:v>38.84760155763761</c:v>
                </c:pt>
                <c:pt idx="189">
                  <c:v>38.845121465636566</c:v>
                </c:pt>
                <c:pt idx="190">
                  <c:v>38.866975662138792</c:v>
                </c:pt>
                <c:pt idx="191">
                  <c:v>38.882967620280787</c:v>
                </c:pt>
                <c:pt idx="192">
                  <c:v>38.927359437737323</c:v>
                </c:pt>
                <c:pt idx="193">
                  <c:v>38.904120131759697</c:v>
                </c:pt>
                <c:pt idx="194">
                  <c:v>38.95597225775218</c:v>
                </c:pt>
                <c:pt idx="195">
                  <c:v>38.98366327993989</c:v>
                </c:pt>
                <c:pt idx="196">
                  <c:v>39.055519634910851</c:v>
                </c:pt>
                <c:pt idx="197">
                  <c:v>39.092939381833929</c:v>
                </c:pt>
                <c:pt idx="198">
                  <c:v>39.095812400863153</c:v>
                </c:pt>
                <c:pt idx="199">
                  <c:v>39.184303128582904</c:v>
                </c:pt>
                <c:pt idx="200">
                  <c:v>39.169315155795829</c:v>
                </c:pt>
                <c:pt idx="201">
                  <c:v>39.212789530578895</c:v>
                </c:pt>
                <c:pt idx="202">
                  <c:v>39.244436437976006</c:v>
                </c:pt>
                <c:pt idx="203">
                  <c:v>39.290119045151542</c:v>
                </c:pt>
                <c:pt idx="204">
                  <c:v>39.337218988191239</c:v>
                </c:pt>
                <c:pt idx="205">
                  <c:v>39.354467914238484</c:v>
                </c:pt>
                <c:pt idx="206">
                  <c:v>39.408302180757765</c:v>
                </c:pt>
                <c:pt idx="207">
                  <c:v>39.374694225205033</c:v>
                </c:pt>
                <c:pt idx="208">
                  <c:v>39.418496568491946</c:v>
                </c:pt>
                <c:pt idx="209">
                  <c:v>39.450315040101103</c:v>
                </c:pt>
                <c:pt idx="210">
                  <c:v>39.437189803368582</c:v>
                </c:pt>
                <c:pt idx="211">
                  <c:v>39.481186762852786</c:v>
                </c:pt>
                <c:pt idx="212">
                  <c:v>39.610954421933656</c:v>
                </c:pt>
                <c:pt idx="213">
                  <c:v>39.655732109732838</c:v>
                </c:pt>
                <c:pt idx="214">
                  <c:v>39.656309769709651</c:v>
                </c:pt>
                <c:pt idx="215">
                  <c:v>39.660715951596373</c:v>
                </c:pt>
                <c:pt idx="216">
                  <c:v>39.605736003333909</c:v>
                </c:pt>
                <c:pt idx="217">
                  <c:v>39.573090263833805</c:v>
                </c:pt>
                <c:pt idx="218">
                  <c:v>39.523767969953084</c:v>
                </c:pt>
                <c:pt idx="219">
                  <c:v>39.479880415207873</c:v>
                </c:pt>
                <c:pt idx="220">
                  <c:v>39.456350743560947</c:v>
                </c:pt>
                <c:pt idx="221">
                  <c:v>39.431585897680968</c:v>
                </c:pt>
                <c:pt idx="222">
                  <c:v>39.473435061735898</c:v>
                </c:pt>
                <c:pt idx="223">
                  <c:v>39.505839845507396</c:v>
                </c:pt>
                <c:pt idx="224">
                  <c:v>39.559350060895227</c:v>
                </c:pt>
                <c:pt idx="225">
                  <c:v>39.621605615550337</c:v>
                </c:pt>
                <c:pt idx="226">
                  <c:v>39.643265382175088</c:v>
                </c:pt>
                <c:pt idx="227">
                  <c:v>39.710595378956128</c:v>
                </c:pt>
                <c:pt idx="228">
                  <c:v>39.747838515993095</c:v>
                </c:pt>
                <c:pt idx="229">
                  <c:v>39.753094857958672</c:v>
                </c:pt>
                <c:pt idx="230">
                  <c:v>39.770339878457264</c:v>
                </c:pt>
                <c:pt idx="231">
                  <c:v>39.780578871637687</c:v>
                </c:pt>
                <c:pt idx="232">
                  <c:v>39.761503645732574</c:v>
                </c:pt>
                <c:pt idx="233">
                  <c:v>39.786116109215541</c:v>
                </c:pt>
                <c:pt idx="234">
                  <c:v>39.764984607942296</c:v>
                </c:pt>
                <c:pt idx="235">
                  <c:v>39.788370928142413</c:v>
                </c:pt>
                <c:pt idx="236">
                  <c:v>39.748004138178459</c:v>
                </c:pt>
                <c:pt idx="237">
                  <c:v>39.769430812798717</c:v>
                </c:pt>
                <c:pt idx="238">
                  <c:v>39.783099016916886</c:v>
                </c:pt>
                <c:pt idx="239">
                  <c:v>39.821636031254705</c:v>
                </c:pt>
                <c:pt idx="240">
                  <c:v>39.872865141798826</c:v>
                </c:pt>
                <c:pt idx="241">
                  <c:v>39.887449097985652</c:v>
                </c:pt>
                <c:pt idx="242">
                  <c:v>39.950056575691562</c:v>
                </c:pt>
                <c:pt idx="243">
                  <c:v>40.006985976628542</c:v>
                </c:pt>
                <c:pt idx="244">
                  <c:v>39.993021970778571</c:v>
                </c:pt>
                <c:pt idx="245">
                  <c:v>39.968557761833615</c:v>
                </c:pt>
                <c:pt idx="246">
                  <c:v>39.977462443405713</c:v>
                </c:pt>
                <c:pt idx="247">
                  <c:v>39.961697940527003</c:v>
                </c:pt>
                <c:pt idx="248">
                  <c:v>39.951445481659547</c:v>
                </c:pt>
                <c:pt idx="249">
                  <c:v>39.895391955284772</c:v>
                </c:pt>
                <c:pt idx="250">
                  <c:v>39.908523514553153</c:v>
                </c:pt>
                <c:pt idx="251">
                  <c:v>39.909706727891589</c:v>
                </c:pt>
                <c:pt idx="252">
                  <c:v>39.854718402436148</c:v>
                </c:pt>
                <c:pt idx="253">
                  <c:v>39.76909135057015</c:v>
                </c:pt>
                <c:pt idx="254">
                  <c:v>39.63083110024921</c:v>
                </c:pt>
                <c:pt idx="255">
                  <c:v>39.574735512026137</c:v>
                </c:pt>
                <c:pt idx="256">
                  <c:v>39.481657916320565</c:v>
                </c:pt>
                <c:pt idx="257">
                  <c:v>39.394234674850821</c:v>
                </c:pt>
                <c:pt idx="258">
                  <c:v>39.266606758423045</c:v>
                </c:pt>
                <c:pt idx="259">
                  <c:v>39.213211693535932</c:v>
                </c:pt>
                <c:pt idx="260">
                  <c:v>39.118960724839816</c:v>
                </c:pt>
                <c:pt idx="261">
                  <c:v>39.230108977117268</c:v>
                </c:pt>
                <c:pt idx="262">
                  <c:v>39.226411816284738</c:v>
                </c:pt>
                <c:pt idx="263">
                  <c:v>39.309787537859876</c:v>
                </c:pt>
                <c:pt idx="264">
                  <c:v>39.37569214441838</c:v>
                </c:pt>
                <c:pt idx="265">
                  <c:v>39.430821507919632</c:v>
                </c:pt>
                <c:pt idx="266">
                  <c:v>39.585540362892189</c:v>
                </c:pt>
                <c:pt idx="267">
                  <c:v>39.698994700584748</c:v>
                </c:pt>
                <c:pt idx="268">
                  <c:v>39.614520363079009</c:v>
                </c:pt>
                <c:pt idx="269">
                  <c:v>39.685316779665378</c:v>
                </c:pt>
                <c:pt idx="270">
                  <c:v>39.763056529478121</c:v>
                </c:pt>
                <c:pt idx="271">
                  <c:v>39.797229279288246</c:v>
                </c:pt>
                <c:pt idx="272">
                  <c:v>39.803182354432444</c:v>
                </c:pt>
                <c:pt idx="273">
                  <c:v>39.807789628576856</c:v>
                </c:pt>
                <c:pt idx="274">
                  <c:v>39.968800451525965</c:v>
                </c:pt>
                <c:pt idx="275">
                  <c:v>39.916752743881858</c:v>
                </c:pt>
                <c:pt idx="276">
                  <c:v>40.012807978687164</c:v>
                </c:pt>
                <c:pt idx="277">
                  <c:v>39.985090539661869</c:v>
                </c:pt>
                <c:pt idx="278">
                  <c:v>39.999194050125297</c:v>
                </c:pt>
                <c:pt idx="279">
                  <c:v>40.046859564787852</c:v>
                </c:pt>
                <c:pt idx="280">
                  <c:v>40.076563205788773</c:v>
                </c:pt>
                <c:pt idx="281">
                  <c:v>40.125937218783477</c:v>
                </c:pt>
                <c:pt idx="282">
                  <c:v>40.154442696274828</c:v>
                </c:pt>
                <c:pt idx="283">
                  <c:v>40.19093215702631</c:v>
                </c:pt>
                <c:pt idx="284">
                  <c:v>40.182350504687228</c:v>
                </c:pt>
                <c:pt idx="285">
                  <c:v>40.205020619735365</c:v>
                </c:pt>
                <c:pt idx="286">
                  <c:v>40.212361178143993</c:v>
                </c:pt>
                <c:pt idx="287">
                  <c:v>40.217450027924315</c:v>
                </c:pt>
                <c:pt idx="288">
                  <c:v>40.245444271649582</c:v>
                </c:pt>
                <c:pt idx="289">
                  <c:v>40.256789422517549</c:v>
                </c:pt>
                <c:pt idx="290">
                  <c:v>40.207746446216092</c:v>
                </c:pt>
                <c:pt idx="291">
                  <c:v>40.146569175782972</c:v>
                </c:pt>
                <c:pt idx="292">
                  <c:v>40.148061191494875</c:v>
                </c:pt>
                <c:pt idx="293">
                  <c:v>40.062723246312402</c:v>
                </c:pt>
                <c:pt idx="294">
                  <c:v>40.060815694393789</c:v>
                </c:pt>
                <c:pt idx="295">
                  <c:v>40.021782815964201</c:v>
                </c:pt>
                <c:pt idx="296">
                  <c:v>39.996565895660211</c:v>
                </c:pt>
                <c:pt idx="297">
                  <c:v>40.018830726453608</c:v>
                </c:pt>
                <c:pt idx="298">
                  <c:v>40.009603923811227</c:v>
                </c:pt>
                <c:pt idx="299">
                  <c:v>40.086709621726698</c:v>
                </c:pt>
                <c:pt idx="300">
                  <c:v>40.087573336858597</c:v>
                </c:pt>
                <c:pt idx="301">
                  <c:v>40.141575332123161</c:v>
                </c:pt>
                <c:pt idx="302">
                  <c:v>40.201539653351681</c:v>
                </c:pt>
                <c:pt idx="303">
                  <c:v>40.210303241259659</c:v>
                </c:pt>
                <c:pt idx="304">
                  <c:v>40.303015054757793</c:v>
                </c:pt>
                <c:pt idx="305">
                  <c:v>40.352813285600355</c:v>
                </c:pt>
                <c:pt idx="306">
                  <c:v>40.373484813462014</c:v>
                </c:pt>
                <c:pt idx="307">
                  <c:v>40.442461530713302</c:v>
                </c:pt>
                <c:pt idx="308">
                  <c:v>40.470422290192872</c:v>
                </c:pt>
                <c:pt idx="309">
                  <c:v>40.585821053452563</c:v>
                </c:pt>
                <c:pt idx="310">
                  <c:v>40.584263224639116</c:v>
                </c:pt>
                <c:pt idx="311">
                  <c:v>40.613616602035897</c:v>
                </c:pt>
                <c:pt idx="312">
                  <c:v>40.615226571793855</c:v>
                </c:pt>
                <c:pt idx="313">
                  <c:v>40.669717431173126</c:v>
                </c:pt>
                <c:pt idx="314">
                  <c:v>40.667578394081048</c:v>
                </c:pt>
                <c:pt idx="315">
                  <c:v>40.667209595328728</c:v>
                </c:pt>
                <c:pt idx="316">
                  <c:v>40.726719765896661</c:v>
                </c:pt>
                <c:pt idx="317">
                  <c:v>40.770456265124508</c:v>
                </c:pt>
                <c:pt idx="318">
                  <c:v>40.82673585046787</c:v>
                </c:pt>
                <c:pt idx="319">
                  <c:v>40.866963827917004</c:v>
                </c:pt>
                <c:pt idx="320">
                  <c:v>40.950232519877673</c:v>
                </c:pt>
                <c:pt idx="321">
                  <c:v>40.965474216569547</c:v>
                </c:pt>
                <c:pt idx="322">
                  <c:v>41.061678433059633</c:v>
                </c:pt>
                <c:pt idx="323">
                  <c:v>41.151711062931568</c:v>
                </c:pt>
                <c:pt idx="324">
                  <c:v>41.258230037903168</c:v>
                </c:pt>
                <c:pt idx="325">
                  <c:v>41.33480161495001</c:v>
                </c:pt>
                <c:pt idx="326">
                  <c:v>41.464033499424502</c:v>
                </c:pt>
                <c:pt idx="327">
                  <c:v>41.546425610589282</c:v>
                </c:pt>
                <c:pt idx="328">
                  <c:v>41.629170968934034</c:v>
                </c:pt>
                <c:pt idx="329">
                  <c:v>41.691301232467467</c:v>
                </c:pt>
                <c:pt idx="330">
                  <c:v>41.781808790760465</c:v>
                </c:pt>
                <c:pt idx="331">
                  <c:v>41.823421856157402</c:v>
                </c:pt>
                <c:pt idx="332">
                  <c:v>41.809766394808534</c:v>
                </c:pt>
                <c:pt idx="333">
                  <c:v>41.870726371084672</c:v>
                </c:pt>
                <c:pt idx="334">
                  <c:v>41.871783591190237</c:v>
                </c:pt>
                <c:pt idx="335">
                  <c:v>41.940993644638638</c:v>
                </c:pt>
                <c:pt idx="336">
                  <c:v>41.999888143186745</c:v>
                </c:pt>
                <c:pt idx="337">
                  <c:v>42.104137352980686</c:v>
                </c:pt>
                <c:pt idx="338">
                  <c:v>42.148066281072509</c:v>
                </c:pt>
                <c:pt idx="339">
                  <c:v>42.206078380148028</c:v>
                </c:pt>
                <c:pt idx="340">
                  <c:v>42.26656340831132</c:v>
                </c:pt>
                <c:pt idx="341">
                  <c:v>42.29442217975631</c:v>
                </c:pt>
                <c:pt idx="342">
                  <c:v>42.236261350842867</c:v>
                </c:pt>
                <c:pt idx="343">
                  <c:v>42.154381048796481</c:v>
                </c:pt>
                <c:pt idx="344">
                  <c:v>42.135518220798708</c:v>
                </c:pt>
                <c:pt idx="345">
                  <c:v>42.089933074704476</c:v>
                </c:pt>
                <c:pt idx="346">
                  <c:v>42.120934778664306</c:v>
                </c:pt>
                <c:pt idx="347">
                  <c:v>42.168900256589552</c:v>
                </c:pt>
                <c:pt idx="348">
                  <c:v>42.203390783577525</c:v>
                </c:pt>
                <c:pt idx="349">
                  <c:v>42.225199025839721</c:v>
                </c:pt>
                <c:pt idx="350">
                  <c:v>42.310836988803331</c:v>
                </c:pt>
                <c:pt idx="351">
                  <c:v>42.481878283647319</c:v>
                </c:pt>
                <c:pt idx="352">
                  <c:v>42.57923220524048</c:v>
                </c:pt>
                <c:pt idx="353">
                  <c:v>42.607632900269827</c:v>
                </c:pt>
                <c:pt idx="354">
                  <c:v>42.724046204081581</c:v>
                </c:pt>
                <c:pt idx="355">
                  <c:v>42.792652722407524</c:v>
                </c:pt>
                <c:pt idx="356">
                  <c:v>42.881894558935414</c:v>
                </c:pt>
                <c:pt idx="357">
                  <c:v>42.93581857894759</c:v>
                </c:pt>
                <c:pt idx="358">
                  <c:v>43.003863496278285</c:v>
                </c:pt>
                <c:pt idx="359">
                  <c:v>43.007085576287253</c:v>
                </c:pt>
                <c:pt idx="360">
                  <c:v>42.958098138626085</c:v>
                </c:pt>
                <c:pt idx="361">
                  <c:v>43.059794089421516</c:v>
                </c:pt>
                <c:pt idx="362">
                  <c:v>43.108499322258709</c:v>
                </c:pt>
                <c:pt idx="363">
                  <c:v>43.168371118237772</c:v>
                </c:pt>
                <c:pt idx="364">
                  <c:v>43.226078287537945</c:v>
                </c:pt>
                <c:pt idx="365">
                  <c:v>43.346954178189399</c:v>
                </c:pt>
              </c:numCache>
            </c:numRef>
          </c:val>
          <c:smooth val="0"/>
          <c:extLst>
            <c:ext xmlns:c16="http://schemas.microsoft.com/office/drawing/2014/chart" uri="{C3380CC4-5D6E-409C-BE32-E72D297353CC}">
              <c16:uniqueId val="{00000002-D018-4C45-9DDB-25AE8AA35C2F}"/>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0"/>
        <c:lblAlgn val="ctr"/>
        <c:lblOffset val="100"/>
        <c:noMultiLvlLbl val="0"/>
      </c:catAx>
      <c:valAx>
        <c:axId val="126122464"/>
        <c:scaling>
          <c:orientation val="minMax"/>
          <c:max val="46"/>
          <c:min val="3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21518364197530859"/>
          <c:y val="0.93157314814814818"/>
          <c:w val="0.5696327160493827"/>
          <c:h val="5.66675925925925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UK production year-on-year</a:t>
            </a:r>
            <a:r>
              <a:rPr lang="en-US" sz="1400" b="1" baseline="0"/>
              <a:t> change </a:t>
            </a:r>
            <a:br>
              <a:rPr lang="en-US" sz="1400" b="1" baseline="0"/>
            </a:br>
            <a:r>
              <a:rPr lang="en-US" sz="1400" b="1"/>
              <a:t>in average daily milk deliveries </a:t>
            </a:r>
          </a:p>
        </c:rich>
      </c:tx>
      <c:layout>
        <c:manualLayout>
          <c:xMode val="edge"/>
          <c:yMode val="edge"/>
          <c:x val="0.26496474419499544"/>
          <c:y val="2.289741550442258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346657735433599"/>
          <c:y val="0.15239714265151078"/>
          <c:w val="0.78800199956943573"/>
          <c:h val="0.64501183441556886"/>
        </c:manualLayout>
      </c:layout>
      <c:barChart>
        <c:barDir val="col"/>
        <c:grouping val="stacked"/>
        <c:varyColors val="0"/>
        <c:ser>
          <c:idx val="0"/>
          <c:order val="0"/>
          <c:tx>
            <c:strRef>
              <c:f>'Monthly charts'!$D$9</c:f>
              <c:strCache>
                <c:ptCount val="1"/>
                <c:pt idx="0">
                  <c:v>GB</c:v>
                </c:pt>
              </c:strCache>
            </c:strRef>
          </c:tx>
          <c:spPr>
            <a:solidFill>
              <a:schemeClr val="accent1"/>
            </a:solidFill>
            <a:ln>
              <a:noFill/>
            </a:ln>
            <a:effectLst/>
          </c:spPr>
          <c:invertIfNegative val="0"/>
          <c:cat>
            <c:strRef>
              <c:f>'Monthly charts'!$B$22:$B$46</c:f>
              <c:strCache>
                <c:ptCount val="25"/>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Apr-23</c:v>
                </c:pt>
                <c:pt idx="13">
                  <c:v>May-23</c:v>
                </c:pt>
                <c:pt idx="14">
                  <c:v>Jun-23</c:v>
                </c:pt>
                <c:pt idx="15">
                  <c:v>Jul-23</c:v>
                </c:pt>
                <c:pt idx="16">
                  <c:v>Aug-23</c:v>
                </c:pt>
                <c:pt idx="17">
                  <c:v>Sep-23</c:v>
                </c:pt>
                <c:pt idx="18">
                  <c:v>Oct-23</c:v>
                </c:pt>
                <c:pt idx="19">
                  <c:v>Nov-23</c:v>
                </c:pt>
                <c:pt idx="20">
                  <c:v>Dec-23</c:v>
                </c:pt>
                <c:pt idx="21">
                  <c:v>Jan-24</c:v>
                </c:pt>
                <c:pt idx="22">
                  <c:v>Feb-24</c:v>
                </c:pt>
                <c:pt idx="23">
                  <c:v>Mar-24</c:v>
                </c:pt>
                <c:pt idx="24">
                  <c:v>Apr-24</c:v>
                </c:pt>
              </c:strCache>
            </c:strRef>
          </c:cat>
          <c:val>
            <c:numRef>
              <c:f>'Monthly charts'!$G$22:$G$46</c:f>
              <c:numCache>
                <c:formatCode>#,##0.00</c:formatCode>
                <c:ptCount val="25"/>
                <c:pt idx="0">
                  <c:v>-0.81433333333333735</c:v>
                </c:pt>
                <c:pt idx="1">
                  <c:v>-0.71193548387096683</c:v>
                </c:pt>
                <c:pt idx="2">
                  <c:v>-0.88733333333333775</c:v>
                </c:pt>
                <c:pt idx="3">
                  <c:v>-0.36677419354838037</c:v>
                </c:pt>
                <c:pt idx="4">
                  <c:v>-0.46322580645160727</c:v>
                </c:pt>
                <c:pt idx="5">
                  <c:v>1.9999999999953388E-3</c:v>
                </c:pt>
                <c:pt idx="6">
                  <c:v>0.74161290322580697</c:v>
                </c:pt>
                <c:pt idx="7">
                  <c:v>1.0429999999999993</c:v>
                </c:pt>
                <c:pt idx="8">
                  <c:v>0.45838709677419587</c:v>
                </c:pt>
                <c:pt idx="9">
                  <c:v>0.48645161290322392</c:v>
                </c:pt>
                <c:pt idx="10">
                  <c:v>0.89178571428571729</c:v>
                </c:pt>
                <c:pt idx="11">
                  <c:v>0.40290322580644755</c:v>
                </c:pt>
                <c:pt idx="12">
                  <c:v>0.12900000000000489</c:v>
                </c:pt>
                <c:pt idx="13">
                  <c:v>0.18677419354838776</c:v>
                </c:pt>
                <c:pt idx="14">
                  <c:v>0.11633333333333695</c:v>
                </c:pt>
                <c:pt idx="15">
                  <c:v>0.24548387096773894</c:v>
                </c:pt>
                <c:pt idx="16">
                  <c:v>0.22806451612902734</c:v>
                </c:pt>
                <c:pt idx="17">
                  <c:v>-0.43266666666666254</c:v>
                </c:pt>
                <c:pt idx="18">
                  <c:v>-0.94580645161290278</c:v>
                </c:pt>
                <c:pt idx="19">
                  <c:v>-0.99733333333333718</c:v>
                </c:pt>
                <c:pt idx="20">
                  <c:v>-0.12709677419354648</c:v>
                </c:pt>
                <c:pt idx="21">
                  <c:v>-0.19161290322580271</c:v>
                </c:pt>
                <c:pt idx="22">
                  <c:v>-0.27254926108374633</c:v>
                </c:pt>
                <c:pt idx="23">
                  <c:v>-7.5806451612905335E-2</c:v>
                </c:pt>
                <c:pt idx="24">
                  <c:v>-0.71266666666667078</c:v>
                </c:pt>
              </c:numCache>
            </c:numRef>
          </c:val>
          <c:extLst>
            <c:ext xmlns:c16="http://schemas.microsoft.com/office/drawing/2014/chart" uri="{C3380CC4-5D6E-409C-BE32-E72D297353CC}">
              <c16:uniqueId val="{00000000-32D3-4512-8171-113F5ACA6A76}"/>
            </c:ext>
          </c:extLst>
        </c:ser>
        <c:ser>
          <c:idx val="1"/>
          <c:order val="1"/>
          <c:tx>
            <c:strRef>
              <c:f>'Monthly charts'!$H$9</c:f>
              <c:strCache>
                <c:ptCount val="1"/>
                <c:pt idx="0">
                  <c:v>NI</c:v>
                </c:pt>
              </c:strCache>
            </c:strRef>
          </c:tx>
          <c:spPr>
            <a:solidFill>
              <a:srgbClr val="1F4350"/>
            </a:solidFill>
            <a:ln>
              <a:noFill/>
            </a:ln>
            <a:effectLst/>
          </c:spPr>
          <c:invertIfNegative val="0"/>
          <c:cat>
            <c:strRef>
              <c:f>'Monthly charts'!$B$22:$B$46</c:f>
              <c:strCache>
                <c:ptCount val="25"/>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Apr-23</c:v>
                </c:pt>
                <c:pt idx="13">
                  <c:v>May-23</c:v>
                </c:pt>
                <c:pt idx="14">
                  <c:v>Jun-23</c:v>
                </c:pt>
                <c:pt idx="15">
                  <c:v>Jul-23</c:v>
                </c:pt>
                <c:pt idx="16">
                  <c:v>Aug-23</c:v>
                </c:pt>
                <c:pt idx="17">
                  <c:v>Sep-23</c:v>
                </c:pt>
                <c:pt idx="18">
                  <c:v>Oct-23</c:v>
                </c:pt>
                <c:pt idx="19">
                  <c:v>Nov-23</c:v>
                </c:pt>
                <c:pt idx="20">
                  <c:v>Dec-23</c:v>
                </c:pt>
                <c:pt idx="21">
                  <c:v>Jan-24</c:v>
                </c:pt>
                <c:pt idx="22">
                  <c:v>Feb-24</c:v>
                </c:pt>
                <c:pt idx="23">
                  <c:v>Mar-24</c:v>
                </c:pt>
                <c:pt idx="24">
                  <c:v>Apr-24</c:v>
                </c:pt>
              </c:strCache>
            </c:strRef>
          </c:cat>
          <c:val>
            <c:numRef>
              <c:f>'Monthly charts'!$H$22:$H$46</c:f>
              <c:numCache>
                <c:formatCode>#,##0.00</c:formatCode>
                <c:ptCount val="25"/>
                <c:pt idx="0">
                  <c:v>8.4333333333333371E-2</c:v>
                </c:pt>
                <c:pt idx="1">
                  <c:v>-5.7741935483870854E-2</c:v>
                </c:pt>
                <c:pt idx="2">
                  <c:v>-0.18100000000000005</c:v>
                </c:pt>
                <c:pt idx="3">
                  <c:v>-0.11000000000000032</c:v>
                </c:pt>
                <c:pt idx="4">
                  <c:v>-9.2258064516128613E-2</c:v>
                </c:pt>
                <c:pt idx="5">
                  <c:v>-0.12233333333333363</c:v>
                </c:pt>
                <c:pt idx="6">
                  <c:v>-7.9032258064516192E-2</c:v>
                </c:pt>
                <c:pt idx="7">
                  <c:v>-7.0666666666666877E-2</c:v>
                </c:pt>
                <c:pt idx="8">
                  <c:v>-0.11483870967741971</c:v>
                </c:pt>
                <c:pt idx="9">
                  <c:v>-0.1103225806451622</c:v>
                </c:pt>
                <c:pt idx="10">
                  <c:v>-2.321428571428541E-2</c:v>
                </c:pt>
                <c:pt idx="11">
                  <c:v>-8.1290322580644947E-2</c:v>
                </c:pt>
                <c:pt idx="12">
                  <c:v>-0.12000000000000011</c:v>
                </c:pt>
                <c:pt idx="13">
                  <c:v>2.5483870967742739E-2</c:v>
                </c:pt>
                <c:pt idx="14">
                  <c:v>0.13866666666666649</c:v>
                </c:pt>
                <c:pt idx="15">
                  <c:v>0.12161290322580687</c:v>
                </c:pt>
                <c:pt idx="16">
                  <c:v>1.6451612903225943E-2</c:v>
                </c:pt>
                <c:pt idx="17">
                  <c:v>-1.4333333333333087E-2</c:v>
                </c:pt>
                <c:pt idx="18">
                  <c:v>-8.0645161290322065E-2</c:v>
                </c:pt>
                <c:pt idx="19">
                  <c:v>-5.600000000000005E-2</c:v>
                </c:pt>
                <c:pt idx="20">
                  <c:v>3.9354838709677153E-2</c:v>
                </c:pt>
                <c:pt idx="21">
                  <c:v>7.0000000000000284E-2</c:v>
                </c:pt>
                <c:pt idx="22">
                  <c:v>3.2266009852213173E-3</c:v>
                </c:pt>
                <c:pt idx="23">
                  <c:v>5.8387096774193736E-2</c:v>
                </c:pt>
                <c:pt idx="24">
                  <c:v>-1.0333333333332639E-2</c:v>
                </c:pt>
              </c:numCache>
            </c:numRef>
          </c:val>
          <c:extLst>
            <c:ext xmlns:c16="http://schemas.microsoft.com/office/drawing/2014/chart" uri="{C3380CC4-5D6E-409C-BE32-E72D297353CC}">
              <c16:uniqueId val="{00000001-32D3-4512-8171-113F5ACA6A76}"/>
            </c:ext>
          </c:extLst>
        </c:ser>
        <c:dLbls>
          <c:showLegendKey val="0"/>
          <c:showVal val="0"/>
          <c:showCatName val="0"/>
          <c:showSerName val="0"/>
          <c:showPercent val="0"/>
          <c:showBubbleSize val="0"/>
        </c:dLbls>
        <c:gapWidth val="269"/>
        <c:overlap val="100"/>
        <c:axId val="857015392"/>
        <c:axId val="857014408"/>
      </c:barChart>
      <c:valAx>
        <c:axId val="857014408"/>
        <c:scaling>
          <c:orientation val="minMax"/>
          <c:max val="2"/>
          <c:min val="-2"/>
        </c:scaling>
        <c:delete val="0"/>
        <c:axPos val="r"/>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sz="1200"/>
                  <a:t>Annual change in average daily milk deliveries</a:t>
                </a:r>
              </a:p>
              <a:p>
                <a:pPr>
                  <a:defRPr sz="1200"/>
                </a:pPr>
                <a:r>
                  <a:rPr lang="en-GB" sz="1200"/>
                  <a:t> (M litres</a:t>
                </a:r>
                <a:r>
                  <a:rPr lang="en-GB" sz="1200" baseline="0"/>
                  <a:t> per </a:t>
                </a:r>
                <a:r>
                  <a:rPr lang="en-GB" sz="1200"/>
                  <a:t>day)</a:t>
                </a:r>
              </a:p>
            </c:rich>
          </c:tx>
          <c:layout>
            <c:manualLayout>
              <c:xMode val="edge"/>
              <c:yMode val="edge"/>
              <c:x val="2.3903257643508407E-2"/>
              <c:y val="0.1745839562487872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857015392"/>
        <c:crosses val="max"/>
        <c:crossBetween val="between"/>
        <c:majorUnit val="1"/>
      </c:valAx>
      <c:catAx>
        <c:axId val="857015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t" anchorCtr="0"/>
          <a:lstStyle/>
          <a:p>
            <a:pPr>
              <a:defRPr sz="1200" b="0" i="0" u="none" strike="noStrike" kern="1200" baseline="0">
                <a:solidFill>
                  <a:schemeClr val="tx1"/>
                </a:solidFill>
                <a:latin typeface="+mn-lt"/>
                <a:ea typeface="+mn-ea"/>
                <a:cs typeface="+mn-cs"/>
              </a:defRPr>
            </a:pPr>
            <a:endParaRPr lang="en-US"/>
          </a:p>
        </c:txPr>
        <c:crossAx val="857014408"/>
        <c:crosses val="autoZero"/>
        <c:auto val="0"/>
        <c:lblAlgn val="ctr"/>
        <c:lblOffset val="100"/>
        <c:noMultiLvlLbl val="0"/>
      </c:catAx>
      <c:spPr>
        <a:noFill/>
        <a:ln>
          <a:noFill/>
        </a:ln>
        <a:effectLst/>
      </c:spPr>
    </c:plotArea>
    <c:legend>
      <c:legendPos val="b"/>
      <c:layout>
        <c:manualLayout>
          <c:xMode val="edge"/>
          <c:yMode val="edge"/>
          <c:x val="0.34372875913580653"/>
          <c:y val="0.9047510476250491"/>
          <c:w val="0.31254233577441354"/>
          <c:h val="4.674646662255613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Average daily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171699403889376"/>
          <c:y val="0.10953773148148148"/>
          <c:w val="0.86672439843943805"/>
          <c:h val="0.70987152777777773"/>
        </c:manualLayout>
      </c:layout>
      <c:lineChart>
        <c:grouping val="standard"/>
        <c:varyColors val="0"/>
        <c:ser>
          <c:idx val="0"/>
          <c:order val="0"/>
          <c:tx>
            <c:strRef>
              <c:f>'Monthly charts'!$W$35</c:f>
              <c:strCache>
                <c:ptCount val="1"/>
                <c:pt idx="0">
                  <c:v>GB 2024/25</c:v>
                </c:pt>
              </c:strCache>
            </c:strRef>
          </c:tx>
          <c:spPr>
            <a:ln w="28575" cap="rnd">
              <a:solidFill>
                <a:schemeClr val="accent1"/>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Monthly!$AK$9:$AK$21</c:f>
              <c:numCache>
                <c:formatCode>#,##0.00</c:formatCode>
                <c:ptCount val="13"/>
                <c:pt idx="0">
                  <c:v>35.870333333333328</c:v>
                </c:pt>
                <c:pt idx="1">
                  <c:v>#N/A</c:v>
                </c:pt>
                <c:pt idx="2">
                  <c:v>#N/A</c:v>
                </c:pt>
                <c:pt idx="3">
                  <c:v>#N/A</c:v>
                </c:pt>
                <c:pt idx="4">
                  <c:v>#N/A</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0-74CD-4447-A4E4-DEF04B2C7CD7}"/>
            </c:ext>
          </c:extLst>
        </c:ser>
        <c:ser>
          <c:idx val="1"/>
          <c:order val="1"/>
          <c:tx>
            <c:strRef>
              <c:f>'Monthly charts'!$V$35</c:f>
              <c:strCache>
                <c:ptCount val="1"/>
                <c:pt idx="0">
                  <c:v>GB 2023/24</c:v>
                </c:pt>
              </c:strCache>
            </c:strRef>
          </c:tx>
          <c:spPr>
            <a:ln w="28575" cap="rnd">
              <a:solidFill>
                <a:schemeClr val="accent5"/>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Monthly!$AJ$9:$AJ$21</c:f>
              <c:numCache>
                <c:formatCode>#,##0.00</c:formatCode>
                <c:ptCount val="13"/>
                <c:pt idx="0">
                  <c:v>36.582999999999998</c:v>
                </c:pt>
                <c:pt idx="1">
                  <c:v>36.79032258064516</c:v>
                </c:pt>
                <c:pt idx="2">
                  <c:v>34.817</c:v>
                </c:pt>
                <c:pt idx="3">
                  <c:v>33.131612903225808</c:v>
                </c:pt>
                <c:pt idx="4">
                  <c:v>32.121612903225802</c:v>
                </c:pt>
                <c:pt idx="5">
                  <c:v>32.073</c:v>
                </c:pt>
                <c:pt idx="6">
                  <c:v>32.367096774193548</c:v>
                </c:pt>
                <c:pt idx="7">
                  <c:v>32.503999999999998</c:v>
                </c:pt>
                <c:pt idx="8">
                  <c:v>32.913548387096775</c:v>
                </c:pt>
                <c:pt idx="9">
                  <c:v>33.045161290322582</c:v>
                </c:pt>
                <c:pt idx="10">
                  <c:v>33.631379310344826</c:v>
                </c:pt>
                <c:pt idx="11">
                  <c:v>34.987096774193546</c:v>
                </c:pt>
                <c:pt idx="12">
                  <c:v>33.74706924360401</c:v>
                </c:pt>
              </c:numCache>
            </c:numRef>
          </c:val>
          <c:smooth val="0"/>
          <c:extLst>
            <c:ext xmlns:c16="http://schemas.microsoft.com/office/drawing/2014/chart" uri="{C3380CC4-5D6E-409C-BE32-E72D297353CC}">
              <c16:uniqueId val="{00000001-74CD-4447-A4E4-DEF04B2C7CD7}"/>
            </c:ext>
          </c:extLst>
        </c:ser>
        <c:ser>
          <c:idx val="2"/>
          <c:order val="2"/>
          <c:tx>
            <c:strRef>
              <c:f>'Monthly charts'!$U$35</c:f>
              <c:strCache>
                <c:ptCount val="1"/>
                <c:pt idx="0">
                  <c:v>GB 2022/23</c:v>
                </c:pt>
              </c:strCache>
            </c:strRef>
          </c:tx>
          <c:spPr>
            <a:ln w="28575" cap="rnd">
              <a:solidFill>
                <a:srgbClr val="6DA32F"/>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Monthly!$AI$9:$AI$21</c:f>
              <c:numCache>
                <c:formatCode>#,##0.00</c:formatCode>
                <c:ptCount val="13"/>
                <c:pt idx="0">
                  <c:v>36.453999999999994</c:v>
                </c:pt>
                <c:pt idx="1">
                  <c:v>36.603548387096772</c:v>
                </c:pt>
                <c:pt idx="2">
                  <c:v>34.700666666666663</c:v>
                </c:pt>
                <c:pt idx="3">
                  <c:v>32.886129032258069</c:v>
                </c:pt>
                <c:pt idx="4">
                  <c:v>31.893548387096775</c:v>
                </c:pt>
                <c:pt idx="5">
                  <c:v>32.505666666666663</c:v>
                </c:pt>
                <c:pt idx="6">
                  <c:v>33.312903225806451</c:v>
                </c:pt>
                <c:pt idx="7">
                  <c:v>33.501333333333335</c:v>
                </c:pt>
                <c:pt idx="8">
                  <c:v>33.040645161290321</c:v>
                </c:pt>
                <c:pt idx="9">
                  <c:v>33.236774193548385</c:v>
                </c:pt>
                <c:pt idx="10">
                  <c:v>33.903928571428573</c:v>
                </c:pt>
                <c:pt idx="11">
                  <c:v>35.062903225806451</c:v>
                </c:pt>
                <c:pt idx="12">
                  <c:v>33.925170570916542</c:v>
                </c:pt>
              </c:numCache>
            </c:numRef>
          </c:val>
          <c:smooth val="0"/>
          <c:extLst>
            <c:ext xmlns:c16="http://schemas.microsoft.com/office/drawing/2014/chart" uri="{C3380CC4-5D6E-409C-BE32-E72D297353CC}">
              <c16:uniqueId val="{00000002-74CD-4447-A4E4-DEF04B2C7CD7}"/>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layout>
            <c:manualLayout>
              <c:xMode val="edge"/>
              <c:yMode val="edge"/>
              <c:x val="2.3921250253704077E-2"/>
              <c:y val="0.3515568986460462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9130231481481483"/>
          <c:y val="0.89335555555555546"/>
          <c:w val="0.62131496913580242"/>
          <c:h val="5.66675925925925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Monthly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3653858024691359"/>
          <c:y val="0.10953773148148148"/>
          <c:w val="0.84190277777777778"/>
          <c:h val="0.69223263888888886"/>
        </c:manualLayout>
      </c:layout>
      <c:lineChart>
        <c:grouping val="standard"/>
        <c:varyColors val="0"/>
        <c:ser>
          <c:idx val="0"/>
          <c:order val="0"/>
          <c:tx>
            <c:strRef>
              <c:f>'Monthly charts'!$W$35</c:f>
              <c:strCache>
                <c:ptCount val="1"/>
                <c:pt idx="0">
                  <c:v>GB 2024/25</c:v>
                </c:pt>
              </c:strCache>
            </c:strRef>
          </c:tx>
          <c:spPr>
            <a:ln w="28575" cap="rnd">
              <a:solidFill>
                <a:schemeClr val="accent1"/>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charts'!$AD$44:$AD$55</c:f>
            </c:numRef>
          </c:val>
          <c:smooth val="0"/>
          <c:extLst>
            <c:ext xmlns:c16="http://schemas.microsoft.com/office/drawing/2014/chart" uri="{C3380CC4-5D6E-409C-BE32-E72D297353CC}">
              <c16:uniqueId val="{00000000-15D7-4BF4-8C99-BA516EE871C4}"/>
            </c:ext>
          </c:extLst>
        </c:ser>
        <c:ser>
          <c:idx val="3"/>
          <c:order val="1"/>
          <c:tx>
            <c:strRef>
              <c:f>'Monthly charts'!$W$35</c:f>
              <c:strCache>
                <c:ptCount val="1"/>
                <c:pt idx="0">
                  <c:v>GB 2024/25</c:v>
                </c:pt>
              </c:strCache>
            </c:strRef>
          </c:tx>
          <c:spPr>
            <a:ln w="28575" cap="rnd">
              <a:solidFill>
                <a:schemeClr val="accent1"/>
              </a:solidFill>
              <a:round/>
            </a:ln>
            <a:effectLst/>
          </c:spPr>
          <c:marker>
            <c:symbol val="none"/>
          </c:marker>
          <c:val>
            <c:numRef>
              <c:f>'Monthly charts'!$U$39:$U$50</c:f>
              <c:numCache>
                <c:formatCode>#,##0.00</c:formatCode>
                <c:ptCount val="12"/>
                <c:pt idx="0">
                  <c:v>1076.1099999999999</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77FA-4B1F-9F6C-738AD1038E73}"/>
            </c:ext>
          </c:extLst>
        </c:ser>
        <c:ser>
          <c:idx val="1"/>
          <c:order val="2"/>
          <c:tx>
            <c:strRef>
              <c:f>'Monthly charts'!$V$35</c:f>
              <c:strCache>
                <c:ptCount val="1"/>
                <c:pt idx="0">
                  <c:v>GB 2023/24</c:v>
                </c:pt>
              </c:strCache>
            </c:strRef>
          </c:tx>
          <c:spPr>
            <a:ln w="28575" cap="rnd">
              <a:solidFill>
                <a:srgbClr val="1F4350"/>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Monthly!$K$9:$K$20</c:f>
              <c:numCache>
                <c:formatCode>#,##0</c:formatCode>
                <c:ptCount val="12"/>
                <c:pt idx="0">
                  <c:v>1097.49</c:v>
                </c:pt>
                <c:pt idx="1">
                  <c:v>1140.5</c:v>
                </c:pt>
                <c:pt idx="2">
                  <c:v>1044.51</c:v>
                </c:pt>
                <c:pt idx="3">
                  <c:v>1027.08</c:v>
                </c:pt>
                <c:pt idx="4">
                  <c:v>995.77</c:v>
                </c:pt>
                <c:pt idx="5">
                  <c:v>962.19</c:v>
                </c:pt>
                <c:pt idx="6">
                  <c:v>1003.38</c:v>
                </c:pt>
                <c:pt idx="7">
                  <c:v>975.12</c:v>
                </c:pt>
                <c:pt idx="8">
                  <c:v>1020.32</c:v>
                </c:pt>
                <c:pt idx="9">
                  <c:v>1024.4000000000001</c:v>
                </c:pt>
                <c:pt idx="10">
                  <c:v>975.31</c:v>
                </c:pt>
                <c:pt idx="11">
                  <c:v>1084.5999999999999</c:v>
                </c:pt>
              </c:numCache>
            </c:numRef>
          </c:val>
          <c:smooth val="0"/>
          <c:extLst>
            <c:ext xmlns:c16="http://schemas.microsoft.com/office/drawing/2014/chart" uri="{C3380CC4-5D6E-409C-BE32-E72D297353CC}">
              <c16:uniqueId val="{00000001-15D7-4BF4-8C99-BA516EE871C4}"/>
            </c:ext>
          </c:extLst>
        </c:ser>
        <c:ser>
          <c:idx val="2"/>
          <c:order val="3"/>
          <c:tx>
            <c:strRef>
              <c:f>'Monthly charts'!$U$35</c:f>
              <c:strCache>
                <c:ptCount val="1"/>
                <c:pt idx="0">
                  <c:v>GB 2022/23</c:v>
                </c:pt>
              </c:strCache>
            </c:strRef>
          </c:tx>
          <c:spPr>
            <a:ln w="28575" cap="rnd">
              <a:solidFill>
                <a:srgbClr val="6DA32F"/>
              </a:solidFill>
              <a:round/>
            </a:ln>
            <a:effectLst/>
          </c:spPr>
          <c:marker>
            <c:symbol val="none"/>
          </c:marker>
          <c:cat>
            <c:strRef>
              <c:f>Monthly!$B$9:$B$20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Monthly!$J$9:$J$20</c:f>
              <c:numCache>
                <c:formatCode>#,##0</c:formatCode>
                <c:ptCount val="12"/>
                <c:pt idx="0">
                  <c:v>1093.6199999999999</c:v>
                </c:pt>
                <c:pt idx="1">
                  <c:v>1134.71</c:v>
                </c:pt>
                <c:pt idx="2">
                  <c:v>1041.02</c:v>
                </c:pt>
                <c:pt idx="3">
                  <c:v>1019.47</c:v>
                </c:pt>
                <c:pt idx="4">
                  <c:v>988.7</c:v>
                </c:pt>
                <c:pt idx="5">
                  <c:v>975.17</c:v>
                </c:pt>
                <c:pt idx="6">
                  <c:v>1032.7</c:v>
                </c:pt>
                <c:pt idx="7">
                  <c:v>1005.04</c:v>
                </c:pt>
                <c:pt idx="8">
                  <c:v>1024.26</c:v>
                </c:pt>
                <c:pt idx="9">
                  <c:v>1030.3399999999999</c:v>
                </c:pt>
                <c:pt idx="10">
                  <c:v>949.31</c:v>
                </c:pt>
                <c:pt idx="11">
                  <c:v>1086.95</c:v>
                </c:pt>
              </c:numCache>
            </c:numRef>
          </c:val>
          <c:smooth val="0"/>
          <c:extLst>
            <c:ext xmlns:c16="http://schemas.microsoft.com/office/drawing/2014/chart" uri="{C3380CC4-5D6E-409C-BE32-E72D297353CC}">
              <c16:uniqueId val="{00000002-15D7-4BF4-8C99-BA516EE871C4}"/>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9718194444444445"/>
          <c:y val="0.87865640390456812"/>
          <c:w val="0.58641833159043788"/>
          <c:h val="4.485376500712280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Annual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568070969428693"/>
          <c:y val="0.12354080694129042"/>
          <c:w val="0.83332837484936728"/>
          <c:h val="0.74096810164497517"/>
        </c:manualLayout>
      </c:layout>
      <c:lineChart>
        <c:grouping val="standard"/>
        <c:varyColors val="0"/>
        <c:ser>
          <c:idx val="0"/>
          <c:order val="0"/>
          <c:tx>
            <c:strRef>
              <c:f>Monthly!$T$4</c:f>
              <c:strCache>
                <c:ptCount val="1"/>
                <c:pt idx="0">
                  <c:v>GB</c:v>
                </c:pt>
              </c:strCache>
            </c:strRef>
          </c:tx>
          <c:spPr>
            <a:ln w="28575" cap="rnd">
              <a:solidFill>
                <a:schemeClr val="accent1"/>
              </a:solidFill>
              <a:round/>
            </a:ln>
            <a:effectLst/>
          </c:spPr>
          <c:marker>
            <c:symbol val="none"/>
          </c:marker>
          <c:cat>
            <c:strRef>
              <c:f>Monthly!$C$8:$K$8</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Monthly!$C$21:$K$21</c:f>
              <c:numCache>
                <c:formatCode>#,##0</c:formatCode>
                <c:ptCount val="9"/>
                <c:pt idx="0">
                  <c:v>12548.381050844368</c:v>
                </c:pt>
                <c:pt idx="1">
                  <c:v>12053.560891583331</c:v>
                </c:pt>
                <c:pt idx="2">
                  <c:v>12408.338350509128</c:v>
                </c:pt>
                <c:pt idx="3">
                  <c:v>12508.00622166667</c:v>
                </c:pt>
                <c:pt idx="4">
                  <c:v>12565.72</c:v>
                </c:pt>
                <c:pt idx="5">
                  <c:v>12541.76</c:v>
                </c:pt>
                <c:pt idx="6">
                  <c:v>12359.05</c:v>
                </c:pt>
                <c:pt idx="7">
                  <c:v>12381.29</c:v>
                </c:pt>
                <c:pt idx="8">
                  <c:v>12350.67</c:v>
                </c:pt>
              </c:numCache>
            </c:numRef>
          </c:val>
          <c:smooth val="0"/>
          <c:extLst>
            <c:ext xmlns:c16="http://schemas.microsoft.com/office/drawing/2014/chart" uri="{C3380CC4-5D6E-409C-BE32-E72D297353CC}">
              <c16:uniqueId val="{00000000-65DA-481D-BC52-7DBA5F34137F}"/>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sz="1200"/>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image" Target="../media/image7.sv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svg"/></Relationships>
</file>

<file path=xl/drawings/_rels/drawing7.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6.png"/><Relationship Id="rId7" Type="http://schemas.openxmlformats.org/officeDocument/2006/relationships/chart" Target="../charts/chart3.xml"/><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2.svg"/><Relationship Id="rId5" Type="http://schemas.openxmlformats.org/officeDocument/2006/relationships/image" Target="../media/image1.png"/><Relationship Id="rId10" Type="http://schemas.openxmlformats.org/officeDocument/2006/relationships/chart" Target="../charts/chart6.xml"/><Relationship Id="rId4" Type="http://schemas.openxmlformats.org/officeDocument/2006/relationships/image" Target="../media/image7.svg"/><Relationship Id="rId9"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511175</xdr:colOff>
      <xdr:row>2</xdr:row>
      <xdr:rowOff>92973</xdr:rowOff>
    </xdr:to>
    <xdr:pic>
      <xdr:nvPicPr>
        <xdr:cNvPr id="2" name="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411743"/>
        </a:xfrm>
        <a:prstGeom prst="rect">
          <a:avLst/>
        </a:prstGeom>
      </xdr:spPr>
    </xdr:pic>
    <xdr:clientData/>
  </xdr:twoCellAnchor>
  <xdr:twoCellAnchor editAs="oneCell">
    <xdr:from>
      <xdr:col>0</xdr:col>
      <xdr:colOff>504825</xdr:colOff>
      <xdr:row>0</xdr:row>
      <xdr:rowOff>0</xdr:rowOff>
    </xdr:from>
    <xdr:to>
      <xdr:col>11</xdr:col>
      <xdr:colOff>1164590</xdr:colOff>
      <xdr:row>2</xdr:row>
      <xdr:rowOff>85090</xdr:rowOff>
    </xdr:to>
    <xdr:pic>
      <xdr:nvPicPr>
        <xdr:cNvPr id="4" name="Gradientbar">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04825" y="0"/>
          <a:ext cx="13154025" cy="409575"/>
        </a:xfrm>
        <a:prstGeom prst="rect">
          <a:avLst/>
        </a:prstGeom>
      </xdr:spPr>
    </xdr:pic>
    <xdr:clientData/>
  </xdr:twoCellAnchor>
  <xdr:twoCellAnchor editAs="oneCell">
    <xdr:from>
      <xdr:col>7</xdr:col>
      <xdr:colOff>706309</xdr:colOff>
      <xdr:row>7</xdr:row>
      <xdr:rowOff>37242</xdr:rowOff>
    </xdr:from>
    <xdr:to>
      <xdr:col>8</xdr:col>
      <xdr:colOff>238443</xdr:colOff>
      <xdr:row>10</xdr:row>
      <xdr:rowOff>68992</xdr:rowOff>
    </xdr:to>
    <xdr:pic>
      <xdr:nvPicPr>
        <xdr:cNvPr id="3" name="Picture 2">
          <a:extLst>
            <a:ext uri="{FF2B5EF4-FFF2-40B4-BE49-F238E27FC236}">
              <a16:creationId xmlns:a16="http://schemas.microsoft.com/office/drawing/2014/main" id="{32530A22-C657-DC07-6D3D-2191DBFA098D}"/>
            </a:ext>
          </a:extLst>
        </xdr:cNvPr>
        <xdr:cNvPicPr>
          <a:picLocks noChangeAspect="1"/>
        </xdr:cNvPicPr>
      </xdr:nvPicPr>
      <xdr:blipFill>
        <a:blip xmlns:r="http://schemas.openxmlformats.org/officeDocument/2006/relationships" r:embed="rId5"/>
        <a:stretch>
          <a:fillRect/>
        </a:stretch>
      </xdr:blipFill>
      <xdr:spPr>
        <a:xfrm>
          <a:off x="8191838" y="1404360"/>
          <a:ext cx="361370" cy="74892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0.94368</cdr:y>
    </cdr:from>
    <cdr:to>
      <cdr:x>0.42186</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076701"/>
          <a:ext cx="2733675" cy="243299"/>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B76741F-9CDE-46FE-B1CC-D0036B38359A}"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0.83393</cdr:x>
      <cdr:y>0.00955</cdr:y>
    </cdr:from>
    <cdr:to>
      <cdr:x>0.99756</cdr:x>
      <cdr:y>0.11758</cdr:y>
    </cdr:to>
    <cdr:pic>
      <cdr:nvPicPr>
        <cdr:cNvPr id="3" name="chart">
          <a:extLst xmlns:a="http://schemas.openxmlformats.org/drawingml/2006/main">
            <a:ext uri="{FF2B5EF4-FFF2-40B4-BE49-F238E27FC236}">
              <a16:creationId xmlns:a16="http://schemas.microsoft.com/office/drawing/2014/main" id="{2763FCDE-CA72-4E15-9FFD-D06F9F9689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03850" y="41275"/>
          <a:ext cx="1060320" cy="466690"/>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cdr:x>
      <cdr:y>0.93266</cdr:y>
    </cdr:from>
    <cdr:to>
      <cdr:x>0.4248</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3895837"/>
          <a:ext cx="2752724" cy="281288"/>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322B693-26C6-400A-A86A-68794B7A9AB3}"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0.83393</cdr:x>
      <cdr:y>0.00955</cdr:y>
    </cdr:from>
    <cdr:to>
      <cdr:x>0.99756</cdr:x>
      <cdr:y>0.11758</cdr:y>
    </cdr:to>
    <cdr:pic>
      <cdr:nvPicPr>
        <cdr:cNvPr id="3" name="chart">
          <a:extLst xmlns:a="http://schemas.openxmlformats.org/drawingml/2006/main">
            <a:ext uri="{FF2B5EF4-FFF2-40B4-BE49-F238E27FC236}">
              <a16:creationId xmlns:a16="http://schemas.microsoft.com/office/drawing/2014/main" id="{77B2B3C6-631D-4AB2-B889-F2CCC643A66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03850" y="41275"/>
          <a:ext cx="1060320" cy="46669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506718</xdr:colOff>
      <xdr:row>0</xdr:row>
      <xdr:rowOff>0</xdr:rowOff>
    </xdr:from>
    <xdr:to>
      <xdr:col>19</xdr:col>
      <xdr:colOff>734695</xdr:colOff>
      <xdr:row>1</xdr:row>
      <xdr:rowOff>6350</xdr:rowOff>
    </xdr:to>
    <xdr:pic>
      <xdr:nvPicPr>
        <xdr:cNvPr id="24" name="Gradientbar">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6718" y="0"/>
          <a:ext cx="15510522" cy="352425"/>
        </a:xfrm>
        <a:prstGeom prst="rect">
          <a:avLst/>
        </a:prstGeom>
      </xdr:spPr>
    </xdr:pic>
    <xdr:clientData/>
  </xdr:twoCellAnchor>
  <xdr:twoCellAnchor editAs="oneCell">
    <xdr:from>
      <xdr:col>0</xdr:col>
      <xdr:colOff>460659</xdr:colOff>
      <xdr:row>0</xdr:row>
      <xdr:rowOff>0</xdr:rowOff>
    </xdr:from>
    <xdr:to>
      <xdr:col>10</xdr:col>
      <xdr:colOff>578132</xdr:colOff>
      <xdr:row>1</xdr:row>
      <xdr:rowOff>68560</xdr:rowOff>
    </xdr:to>
    <xdr:pic>
      <xdr:nvPicPr>
        <xdr:cNvPr id="25" name="Gradientbar with swoosh 1" hidden="1">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347960"/>
        </a:xfrm>
        <a:prstGeom prst="rect">
          <a:avLst/>
        </a:prstGeom>
      </xdr:spPr>
    </xdr:pic>
    <xdr:clientData/>
  </xdr:twoCellAnchor>
  <xdr:twoCellAnchor editAs="oneCell">
    <xdr:from>
      <xdr:col>0</xdr:col>
      <xdr:colOff>0</xdr:colOff>
      <xdr:row>0</xdr:row>
      <xdr:rowOff>0</xdr:rowOff>
    </xdr:from>
    <xdr:to>
      <xdr:col>0</xdr:col>
      <xdr:colOff>504825</xdr:colOff>
      <xdr:row>1</xdr:row>
      <xdr:rowOff>6350</xdr:rowOff>
    </xdr:to>
    <xdr:pic>
      <xdr:nvPicPr>
        <xdr:cNvPr id="26" name="Logo">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0"/>
          <a:ext cx="508000" cy="352425"/>
        </a:xfrm>
        <a:prstGeom prst="rect">
          <a:avLst/>
        </a:prstGeom>
      </xdr:spPr>
    </xdr:pic>
    <xdr:clientData/>
  </xdr:twoCellAnchor>
  <xdr:twoCellAnchor editAs="oneCell">
    <xdr:from>
      <xdr:col>0</xdr:col>
      <xdr:colOff>460659</xdr:colOff>
      <xdr:row>1</xdr:row>
      <xdr:rowOff>0</xdr:rowOff>
    </xdr:from>
    <xdr:to>
      <xdr:col>10</xdr:col>
      <xdr:colOff>578132</xdr:colOff>
      <xdr:row>2</xdr:row>
      <xdr:rowOff>155555</xdr:rowOff>
    </xdr:to>
    <xdr:pic>
      <xdr:nvPicPr>
        <xdr:cNvPr id="29" name="Gradientbar with swoosh 1" hidden="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347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xdr:row>
      <xdr:rowOff>43814</xdr:rowOff>
    </xdr:from>
    <xdr:to>
      <xdr:col>10</xdr:col>
      <xdr:colOff>536400</xdr:colOff>
      <xdr:row>29</xdr:row>
      <xdr:rowOff>139064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123825</xdr:colOff>
      <xdr:row>1</xdr:row>
      <xdr:rowOff>137159</xdr:rowOff>
    </xdr:from>
    <xdr:to>
      <xdr:col>22</xdr:col>
      <xdr:colOff>507825</xdr:colOff>
      <xdr:row>29</xdr:row>
      <xdr:rowOff>26669</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0.94809</cdr:y>
    </cdr:from>
    <cdr:to>
      <cdr:x>0.38218</cdr:x>
      <cdr:y>0.97896</cdr:y>
    </cdr:to>
    <cdr:sp macro="" textlink="">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095749"/>
          <a:ext cx="2476500" cy="133351"/>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chemeClr val="tx1"/>
              </a:solidFill>
              <a:effectLst/>
              <a:latin typeface="+mn-lt"/>
              <a:ea typeface="+mn-ea"/>
              <a:cs typeface="+mn-cs"/>
            </a:rPr>
            <a:t>Source</a:t>
          </a:r>
          <a:r>
            <a:rPr lang="en-US" sz="1100">
              <a:solidFill>
                <a:schemeClr val="tx1"/>
              </a:solidFill>
              <a:effectLst/>
              <a:latin typeface="+mn-lt"/>
              <a:ea typeface="+mn-ea"/>
              <a:cs typeface="+mn-cs"/>
            </a:rPr>
            <a:t>: </a:t>
          </a:r>
          <a:r>
            <a:rPr lang="en-US" sz="1200">
              <a:solidFill>
                <a:schemeClr val="tx1"/>
              </a:solidFill>
              <a:effectLst/>
              <a:latin typeface="+mn-lt"/>
              <a:ea typeface="+mn-ea"/>
              <a:cs typeface="+mn-cs"/>
            </a:rPr>
            <a:t>AHDB</a:t>
          </a:r>
          <a:endParaRPr lang="en-GB" sz="1200">
            <a:solidFill>
              <a:schemeClr val="tx1"/>
            </a:solidFill>
            <a:effectLst/>
          </a:endParaRPr>
        </a:p>
      </cdr:txBody>
    </cdr:sp>
  </cdr:relSizeAnchor>
  <cdr:relSizeAnchor xmlns:cdr="http://schemas.openxmlformats.org/drawingml/2006/chartDrawing">
    <cdr:from>
      <cdr:x>0.83393</cdr:x>
      <cdr:y>0.00955</cdr:y>
    </cdr:from>
    <cdr:to>
      <cdr:x>0.99756</cdr:x>
      <cdr:y>0.11758</cdr:y>
    </cdr:to>
    <cdr:pic>
      <cdr:nvPicPr>
        <cdr:cNvPr id="3" name="chart">
          <a:extLst xmlns:a="http://schemas.openxmlformats.org/drawingml/2006/main">
            <a:ext uri="{FF2B5EF4-FFF2-40B4-BE49-F238E27FC236}">
              <a16:creationId xmlns:a16="http://schemas.microsoft.com/office/drawing/2014/main" id="{1C1DC6FB-3F32-442B-833C-E6862390580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03850" y="41275"/>
          <a:ext cx="1060320" cy="46669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0.9525</cdr:y>
    </cdr:from>
    <cdr:to>
      <cdr:x>0.41157</cdr:x>
      <cdr:y>1</cdr:y>
    </cdr:to>
    <cdr:sp macro="" textlink="">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114800"/>
          <a:ext cx="2667000" cy="205200"/>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Source</a:t>
          </a:r>
          <a:r>
            <a:rPr lang="en-US" sz="1100">
              <a:solidFill>
                <a:schemeClr val="tx1"/>
              </a:solidFill>
              <a:effectLst/>
              <a:latin typeface="+mn-lt"/>
              <a:ea typeface="+mn-ea"/>
              <a:cs typeface="+mn-cs"/>
            </a:rPr>
            <a:t>: </a:t>
          </a:r>
          <a:r>
            <a:rPr lang="en-US" sz="1200">
              <a:solidFill>
                <a:schemeClr val="tx1"/>
              </a:solidFill>
              <a:effectLst/>
              <a:latin typeface="+mn-lt"/>
              <a:ea typeface="+mn-ea"/>
              <a:cs typeface="+mn-cs"/>
            </a:rPr>
            <a:t>AHDB</a:t>
          </a:r>
          <a:endParaRPr lang="en-GB" sz="1200">
            <a:solidFill>
              <a:schemeClr val="tx1"/>
            </a:solidFill>
            <a:effectLst/>
          </a:endParaRPr>
        </a:p>
        <a:p xmlns:a="http://schemas.openxmlformats.org/drawingml/2006/main">
          <a:endParaRPr lang="en-US" sz="1100">
            <a:solidFill>
              <a:schemeClr val="tx1"/>
            </a:solidFill>
          </a:endParaRPr>
        </a:p>
      </cdr:txBody>
    </cdr:sp>
  </cdr:relSizeAnchor>
  <cdr:relSizeAnchor xmlns:cdr="http://schemas.openxmlformats.org/drawingml/2006/chartDrawing">
    <cdr:from>
      <cdr:x>0.83393</cdr:x>
      <cdr:y>0.00955</cdr:y>
    </cdr:from>
    <cdr:to>
      <cdr:x>0.99756</cdr:x>
      <cdr:y>0.11758</cdr:y>
    </cdr:to>
    <cdr:pic>
      <cdr:nvPicPr>
        <cdr:cNvPr id="3" name="chart">
          <a:extLst xmlns:a="http://schemas.openxmlformats.org/drawingml/2006/main">
            <a:ext uri="{FF2B5EF4-FFF2-40B4-BE49-F238E27FC236}">
              <a16:creationId xmlns:a16="http://schemas.microsoft.com/office/drawing/2014/main" id="{A0C08F27-9D84-4070-86DB-75EDE70A7FC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03850" y="41275"/>
          <a:ext cx="1060320" cy="46669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504824</xdr:colOff>
      <xdr:row>0</xdr:row>
      <xdr:rowOff>0</xdr:rowOff>
    </xdr:from>
    <xdr:to>
      <xdr:col>39</xdr:col>
      <xdr:colOff>190500</xdr:colOff>
      <xdr:row>1</xdr:row>
      <xdr:rowOff>9524</xdr:rowOff>
    </xdr:to>
    <xdr:pic>
      <xdr:nvPicPr>
        <xdr:cNvPr id="3" name="Gradientbar">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4824" y="0"/>
          <a:ext cx="25384126" cy="352424"/>
        </a:xfrm>
        <a:prstGeom prst="rect">
          <a:avLst/>
        </a:prstGeom>
      </xdr:spPr>
    </xdr:pic>
    <xdr:clientData/>
  </xdr:twoCellAnchor>
  <xdr:twoCellAnchor editAs="oneCell">
    <xdr:from>
      <xdr:col>0</xdr:col>
      <xdr:colOff>0</xdr:colOff>
      <xdr:row>0</xdr:row>
      <xdr:rowOff>0</xdr:rowOff>
    </xdr:from>
    <xdr:to>
      <xdr:col>0</xdr:col>
      <xdr:colOff>501650</xdr:colOff>
      <xdr:row>1</xdr:row>
      <xdr:rowOff>9525</xdr:rowOff>
    </xdr:to>
    <xdr:pic>
      <xdr:nvPicPr>
        <xdr:cNvPr id="2" name="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508000" cy="352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481952</xdr:colOff>
      <xdr:row>0</xdr:row>
      <xdr:rowOff>1</xdr:rowOff>
    </xdr:from>
    <xdr:to>
      <xdr:col>28</xdr:col>
      <xdr:colOff>12064</xdr:colOff>
      <xdr:row>2</xdr:row>
      <xdr:rowOff>1</xdr:rowOff>
    </xdr:to>
    <xdr:pic>
      <xdr:nvPicPr>
        <xdr:cNvPr id="3" name="Gradientbar">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1952" y="1"/>
          <a:ext cx="20015212" cy="342900"/>
        </a:xfrm>
        <a:prstGeom prst="rect">
          <a:avLst/>
        </a:prstGeom>
      </xdr:spPr>
    </xdr:pic>
    <xdr:clientData/>
  </xdr:twoCellAnchor>
  <xdr:twoCellAnchor editAs="oneCell">
    <xdr:from>
      <xdr:col>0</xdr:col>
      <xdr:colOff>460659</xdr:colOff>
      <xdr:row>0</xdr:row>
      <xdr:rowOff>0</xdr:rowOff>
    </xdr:from>
    <xdr:to>
      <xdr:col>10</xdr:col>
      <xdr:colOff>427637</xdr:colOff>
      <xdr:row>2</xdr:row>
      <xdr:rowOff>235565</xdr:rowOff>
    </xdr:to>
    <xdr:pic>
      <xdr:nvPicPr>
        <xdr:cNvPr id="4" name="Gradientbar with swoosh 1" hidden="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414635"/>
        </a:xfrm>
        <a:prstGeom prst="rect">
          <a:avLst/>
        </a:prstGeom>
      </xdr:spPr>
    </xdr:pic>
    <xdr:clientData/>
  </xdr:twoCellAnchor>
  <xdr:twoCellAnchor editAs="oneCell">
    <xdr:from>
      <xdr:col>0</xdr:col>
      <xdr:colOff>0</xdr:colOff>
      <xdr:row>0</xdr:row>
      <xdr:rowOff>1</xdr:rowOff>
    </xdr:from>
    <xdr:to>
      <xdr:col>0</xdr:col>
      <xdr:colOff>501650</xdr:colOff>
      <xdr:row>2</xdr:row>
      <xdr:rowOff>0</xdr:rowOff>
    </xdr:to>
    <xdr:pic>
      <xdr:nvPicPr>
        <xdr:cNvPr id="5" name="Logo">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1"/>
          <a:ext cx="508000" cy="335279"/>
        </a:xfrm>
        <a:prstGeom prst="rect">
          <a:avLst/>
        </a:prstGeom>
      </xdr:spPr>
    </xdr:pic>
    <xdr:clientData/>
  </xdr:twoCellAnchor>
  <xdr:twoCellAnchor editAs="oneCell">
    <xdr:from>
      <xdr:col>0</xdr:col>
      <xdr:colOff>460659</xdr:colOff>
      <xdr:row>1</xdr:row>
      <xdr:rowOff>0</xdr:rowOff>
    </xdr:from>
    <xdr:to>
      <xdr:col>10</xdr:col>
      <xdr:colOff>427637</xdr:colOff>
      <xdr:row>3</xdr:row>
      <xdr:rowOff>68560</xdr:rowOff>
    </xdr:to>
    <xdr:pic>
      <xdr:nvPicPr>
        <xdr:cNvPr id="6" name="Gradientbar with swoosh 1" hidden="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314325"/>
          <a:ext cx="7886698" cy="414635"/>
        </a:xfrm>
        <a:prstGeom prst="rect">
          <a:avLst/>
        </a:prstGeom>
      </xdr:spPr>
    </xdr:pic>
    <xdr:clientData/>
  </xdr:twoCellAnchor>
  <xdr:twoCellAnchor>
    <xdr:from>
      <xdr:col>8</xdr:col>
      <xdr:colOff>66675</xdr:colOff>
      <xdr:row>8</xdr:row>
      <xdr:rowOff>0</xdr:rowOff>
    </xdr:from>
    <xdr:to>
      <xdr:col>17</xdr:col>
      <xdr:colOff>174450</xdr:colOff>
      <xdr:row>35</xdr:row>
      <xdr:rowOff>84455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855345</xdr:colOff>
      <xdr:row>36</xdr:row>
      <xdr:rowOff>1905</xdr:rowOff>
    </xdr:from>
    <xdr:to>
      <xdr:col>16</xdr:col>
      <xdr:colOff>645620</xdr:colOff>
      <xdr:row>62</xdr:row>
      <xdr:rowOff>111855</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34</xdr:row>
      <xdr:rowOff>189231</xdr:rowOff>
    </xdr:from>
    <xdr:to>
      <xdr:col>27</xdr:col>
      <xdr:colOff>498300</xdr:colOff>
      <xdr:row>62</xdr:row>
      <xdr:rowOff>46356</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621030</xdr:colOff>
      <xdr:row>7</xdr:row>
      <xdr:rowOff>28574</xdr:rowOff>
    </xdr:from>
    <xdr:to>
      <xdr:col>27</xdr:col>
      <xdr:colOff>319230</xdr:colOff>
      <xdr:row>31</xdr:row>
      <xdr:rowOff>144239</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0.93602</cdr:y>
    </cdr:from>
    <cdr:to>
      <cdr:x>0.3862</cdr:x>
      <cdr:y>0.99454</cdr:y>
    </cdr:to>
    <cdr:sp macro="" textlink="lookup!$AD$4">
      <cdr:nvSpPr>
        <cdr:cNvPr id="3"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902408"/>
          <a:ext cx="2579826" cy="306497"/>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CF8A73-CC9F-48A2-8A1A-626FAB0B2673}"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0.84127</cdr:x>
      <cdr:y>0.0022</cdr:y>
    </cdr:from>
    <cdr:to>
      <cdr:x>1</cdr:x>
      <cdr:y>0.11023</cdr:y>
    </cdr:to>
    <cdr:pic>
      <cdr:nvPicPr>
        <cdr:cNvPr id="2" name="chart">
          <a:extLst xmlns:a="http://schemas.openxmlformats.org/drawingml/2006/main">
            <a:ext uri="{FF2B5EF4-FFF2-40B4-BE49-F238E27FC236}">
              <a16:creationId xmlns:a16="http://schemas.microsoft.com/office/drawing/2014/main" id="{68A43569-2680-4423-9AB0-7000DFACAF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51429" y="9525"/>
          <a:ext cx="1028571" cy="466667"/>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0.9503</cdr:y>
    </cdr:from>
    <cdr:to>
      <cdr:x>0.40569</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105275"/>
          <a:ext cx="2628900" cy="214725"/>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4ACEA98-B53C-434C-BDF1-5741EF05F5F7}"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0.83393</cdr:x>
      <cdr:y>0.00955</cdr:y>
    </cdr:from>
    <cdr:to>
      <cdr:x>0.99756</cdr:x>
      <cdr:y>0.11758</cdr:y>
    </cdr:to>
    <cdr:pic>
      <cdr:nvPicPr>
        <cdr:cNvPr id="3" name="chart">
          <a:extLst xmlns:a="http://schemas.openxmlformats.org/drawingml/2006/main">
            <a:ext uri="{FF2B5EF4-FFF2-40B4-BE49-F238E27FC236}">
              <a16:creationId xmlns:a16="http://schemas.microsoft.com/office/drawing/2014/main" id="{A475650E-BE9F-4E62-9077-107202FA9AE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03850" y="41275"/>
          <a:ext cx="1060320" cy="466690"/>
        </a:xfrm>
        <a:prstGeom xmlns:a="http://schemas.openxmlformats.org/drawingml/2006/main" prst="rect">
          <a:avLst/>
        </a:prstGeom>
      </cdr:spPr>
    </cdr:pic>
  </cdr:relSizeAnchor>
</c:userShapes>
</file>

<file path=xl/persons/person.xml><?xml version="1.0" encoding="utf-8"?>
<personList xmlns="http://schemas.microsoft.com/office/spreadsheetml/2018/threadedcomments" xmlns:x="http://schemas.openxmlformats.org/spreadsheetml/2006/main">
  <person displayName="Esther Ryan" id="{C4049DEC-E6C7-43EA-AFA5-DBC9A1435183}" userId="S::Esther.Ryan@ahdb.org.uk::28cb0803-8f4f-447a-b731-250781aebc4f" providerId="AD"/>
</personList>
</file>

<file path=xl/theme/theme1.xml><?xml version="1.0" encoding="utf-8"?>
<a:theme xmlns:a="http://schemas.openxmlformats.org/drawingml/2006/main" name="AHDB graphs">
  <a:themeElements>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HDB graphs" id="{1529553C-77AA-764C-905C-4490102FD0A5}" vid="{5A95833A-36D2-0745-9D94-86AA2FAA49D3}"/>
    </a:ext>
  </a:extLst>
</a:theme>
</file>

<file path=xl/threadedComments/threadedComment1.xml><?xml version="1.0" encoding="utf-8"?>
<ThreadedComments xmlns="http://schemas.microsoft.com/office/spreadsheetml/2018/threadedcomments" xmlns:x="http://schemas.openxmlformats.org/spreadsheetml/2006/main">
  <threadedComment ref="R340" dT="2022-07-29T10:45:23.95" personId="{C4049DEC-E6C7-43EA-AFA5-DBC9A1435183}" id="{E0EF4EAC-F280-4A2F-9174-8826973BDA10}">
    <text>Matches AHDB estimate need to updat formula to incorporate this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hdb.org.uk/market-intelligence-data-and-analysis-team" TargetMode="External"/><Relationship Id="rId2" Type="http://schemas.openxmlformats.org/officeDocument/2006/relationships/hyperlink" Target="https://ahdb.org.uk/" TargetMode="External"/><Relationship Id="rId1" Type="http://schemas.openxmlformats.org/officeDocument/2006/relationships/hyperlink" Target="mailto:datum@ahdb.org.uk"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aera-ni.gov.uk/articles/milk-price-quality-and-production-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uk-milk-prices-and-composition-of-mil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7500"/>
  <sheetViews>
    <sheetView topLeftCell="C1" workbookViewId="0">
      <selection activeCell="N1" sqref="N1:N1048576"/>
    </sheetView>
  </sheetViews>
  <sheetFormatPr defaultRowHeight="12.75"/>
  <cols>
    <col min="1" max="1" width="9.85546875" bestFit="1" customWidth="1"/>
  </cols>
  <sheetData>
    <row r="1" spans="1:30" ht="39.75">
      <c r="A1" s="3" t="s">
        <v>18</v>
      </c>
      <c r="B1" s="3" t="s">
        <v>19</v>
      </c>
      <c r="C1" s="3" t="s">
        <v>26</v>
      </c>
      <c r="D1" s="3" t="s">
        <v>30</v>
      </c>
      <c r="E1" s="3" t="s">
        <v>32</v>
      </c>
      <c r="F1" s="18" t="s">
        <v>58</v>
      </c>
      <c r="I1">
        <f>Daily!G5</f>
        <v>2025</v>
      </c>
      <c r="K1" t="e">
        <f>MONTH(Daily!#REF!)</f>
        <v>#REF!</v>
      </c>
      <c r="AC1" t="s">
        <v>516</v>
      </c>
    </row>
    <row r="2" spans="1:30">
      <c r="A2" s="2">
        <v>39539</v>
      </c>
      <c r="B2" t="str">
        <f t="shared" ref="B2:B65" si="0">TEXT(YEAR(A2),"0000")&amp;"_"&amp;TEXT(MONTH(A2),"00")</f>
        <v>2008_04</v>
      </c>
      <c r="C2" t="str">
        <f t="shared" ref="C2:C33" si="1">VLOOKUP(TEXT(MONTH(A2),"00"),$H$2:$I$13,2,FALSE)</f>
        <v>Apr</v>
      </c>
      <c r="D2" t="str">
        <f>TEXT(YEAR(A2),"0000")&amp;"_"&amp;C2</f>
        <v>2008_Apr</v>
      </c>
      <c r="E2" s="12" t="str">
        <f t="shared" ref="E2:E33" si="2">VLOOKUP(DAY(A2),$G$2:$H$32,2,FALSE)&amp;"_"&amp;C2</f>
        <v>01_Apr</v>
      </c>
      <c r="F2" s="12" t="str">
        <f>C2&amp;"-"&amp;RIGHT(YEAR(A2),2)</f>
        <v>Apr-08</v>
      </c>
      <c r="G2" s="12">
        <v>1</v>
      </c>
      <c r="H2" t="str">
        <f>"01"</f>
        <v>01</v>
      </c>
      <c r="I2" t="s">
        <v>3</v>
      </c>
      <c r="J2" t="str">
        <f>$I$1&amp;"_"&amp;I2</f>
        <v>2025_Jan</v>
      </c>
      <c r="K2" s="12" t="e">
        <f t="shared" ref="K2:K13" si="3">IF($K$1&gt;G2,1,IF($K$1=G2,2,0))</f>
        <v>#REF!</v>
      </c>
      <c r="L2" s="12" t="e">
        <f t="shared" ref="L2:L9" si="4">IF($K$1&gt;G2,1,0)</f>
        <v>#REF!</v>
      </c>
      <c r="M2" s="12" t="e">
        <f>K3</f>
        <v>#REF!</v>
      </c>
      <c r="N2" s="12" t="str">
        <f>"M"&amp;H2</f>
        <v>M01</v>
      </c>
      <c r="O2" s="12" t="s">
        <v>465</v>
      </c>
      <c r="P2" s="9">
        <v>2008</v>
      </c>
      <c r="Q2" t="s">
        <v>3</v>
      </c>
      <c r="AC2" t="s">
        <v>50</v>
      </c>
      <c r="AD2" t="s">
        <v>517</v>
      </c>
    </row>
    <row r="3" spans="1:30">
      <c r="A3" s="2">
        <v>39540</v>
      </c>
      <c r="B3" t="str">
        <f t="shared" si="0"/>
        <v>2008_04</v>
      </c>
      <c r="C3" t="str">
        <f t="shared" si="1"/>
        <v>Apr</v>
      </c>
      <c r="D3" t="str">
        <f t="shared" ref="D3:D66" si="5">TEXT(YEAR(A3),"0000")&amp;"_"&amp;C3</f>
        <v>2008_Apr</v>
      </c>
      <c r="E3" s="12" t="str">
        <f t="shared" si="2"/>
        <v>02_Apr</v>
      </c>
      <c r="F3" s="12" t="str">
        <f>C3&amp;"-"&amp;RIGHT(YEAR(A3),2)</f>
        <v>Apr-08</v>
      </c>
      <c r="G3" s="12">
        <v>2</v>
      </c>
      <c r="H3" t="str">
        <f>"02"</f>
        <v>02</v>
      </c>
      <c r="I3" t="s">
        <v>6</v>
      </c>
      <c r="J3" t="str">
        <f t="shared" ref="J3:J13" si="6">$I$1&amp;"_"&amp;I3</f>
        <v>2025_Feb</v>
      </c>
      <c r="K3" s="12" t="e">
        <f t="shared" si="3"/>
        <v>#REF!</v>
      </c>
      <c r="L3" s="12" t="e">
        <f t="shared" si="4"/>
        <v>#REF!</v>
      </c>
      <c r="M3" s="12" t="e">
        <f t="shared" ref="M3:M13" si="7">K4</f>
        <v>#REF!</v>
      </c>
      <c r="N3" s="12" t="str">
        <f t="shared" ref="N3:N13" si="8">"M"&amp;H3</f>
        <v>M02</v>
      </c>
      <c r="O3" s="12" t="s">
        <v>466</v>
      </c>
      <c r="P3" s="9">
        <f>P2+1</f>
        <v>2009</v>
      </c>
      <c r="Q3" t="s">
        <v>6</v>
      </c>
      <c r="R3" s="9">
        <v>2008</v>
      </c>
      <c r="S3" t="s">
        <v>3</v>
      </c>
      <c r="T3" t="str">
        <f>R3&amp;"_"&amp;S3</f>
        <v>2008_Jan</v>
      </c>
      <c r="U3" t="str">
        <f>T4</f>
        <v>2008_Feb</v>
      </c>
      <c r="W3" t="s">
        <v>86</v>
      </c>
      <c r="X3" t="s">
        <v>87</v>
      </c>
      <c r="Z3" s="12">
        <v>1</v>
      </c>
      <c r="AA3" t="s">
        <v>483</v>
      </c>
      <c r="AC3" t="s">
        <v>42</v>
      </c>
      <c r="AD3" t="s">
        <v>518</v>
      </c>
    </row>
    <row r="4" spans="1:30">
      <c r="A4" s="2">
        <v>39541</v>
      </c>
      <c r="B4" t="str">
        <f t="shared" si="0"/>
        <v>2008_04</v>
      </c>
      <c r="C4" t="str">
        <f t="shared" si="1"/>
        <v>Apr</v>
      </c>
      <c r="D4" t="str">
        <f t="shared" si="5"/>
        <v>2008_Apr</v>
      </c>
      <c r="E4" s="12" t="str">
        <f t="shared" si="2"/>
        <v>03_Apr</v>
      </c>
      <c r="F4" s="12" t="str">
        <f t="shared" ref="F4:F67" si="9">C4&amp;"-"&amp;RIGHT(YEAR(A4),2)</f>
        <v>Apr-08</v>
      </c>
      <c r="G4" s="12">
        <v>3</v>
      </c>
      <c r="H4" t="str">
        <f>"03"</f>
        <v>03</v>
      </c>
      <c r="I4" t="s">
        <v>2</v>
      </c>
      <c r="J4" t="str">
        <f t="shared" si="6"/>
        <v>2025_Mar</v>
      </c>
      <c r="K4" s="12" t="e">
        <f t="shared" si="3"/>
        <v>#REF!</v>
      </c>
      <c r="L4" s="12" t="e">
        <f t="shared" si="4"/>
        <v>#REF!</v>
      </c>
      <c r="M4" s="12" t="e">
        <f t="shared" si="7"/>
        <v>#REF!</v>
      </c>
      <c r="N4" s="12" t="str">
        <f t="shared" si="8"/>
        <v>M03</v>
      </c>
      <c r="O4" s="12" t="s">
        <v>467</v>
      </c>
      <c r="P4" s="9">
        <f t="shared" ref="P4:P26" si="10">P3+1</f>
        <v>2010</v>
      </c>
      <c r="Q4" t="s">
        <v>2</v>
      </c>
      <c r="R4" s="9">
        <f>R3</f>
        <v>2008</v>
      </c>
      <c r="S4" t="s">
        <v>6</v>
      </c>
      <c r="T4" t="str">
        <f t="shared" ref="T4:T67" si="11">R4&amp;"_"&amp;S4</f>
        <v>2008_Feb</v>
      </c>
      <c r="U4" t="str">
        <f t="shared" ref="U4:U67" si="12">T5</f>
        <v>2008_Mar</v>
      </c>
      <c r="W4" t="s">
        <v>87</v>
      </c>
      <c r="X4" t="s">
        <v>88</v>
      </c>
      <c r="Z4" s="12">
        <v>2</v>
      </c>
      <c r="AA4" t="s">
        <v>486</v>
      </c>
      <c r="AC4" t="s">
        <v>41</v>
      </c>
      <c r="AD4" t="s">
        <v>518</v>
      </c>
    </row>
    <row r="5" spans="1:30">
      <c r="A5" s="2">
        <v>39542</v>
      </c>
      <c r="B5" t="str">
        <f t="shared" si="0"/>
        <v>2008_04</v>
      </c>
      <c r="C5" t="str">
        <f t="shared" si="1"/>
        <v>Apr</v>
      </c>
      <c r="D5" t="str">
        <f t="shared" si="5"/>
        <v>2008_Apr</v>
      </c>
      <c r="E5" s="12" t="str">
        <f t="shared" si="2"/>
        <v>04_Apr</v>
      </c>
      <c r="F5" s="12" t="str">
        <f t="shared" si="9"/>
        <v>Apr-08</v>
      </c>
      <c r="G5" s="12">
        <v>4</v>
      </c>
      <c r="H5" t="str">
        <f>"04"</f>
        <v>04</v>
      </c>
      <c r="I5" t="s">
        <v>7</v>
      </c>
      <c r="J5" t="str">
        <f t="shared" si="6"/>
        <v>2025_Apr</v>
      </c>
      <c r="K5" s="12" t="e">
        <f t="shared" si="3"/>
        <v>#REF!</v>
      </c>
      <c r="L5" s="12" t="e">
        <f t="shared" si="4"/>
        <v>#REF!</v>
      </c>
      <c r="M5" s="12" t="e">
        <f t="shared" si="7"/>
        <v>#REF!</v>
      </c>
      <c r="N5" s="12" t="str">
        <f t="shared" si="8"/>
        <v>M04</v>
      </c>
      <c r="O5" s="12" t="s">
        <v>468</v>
      </c>
      <c r="P5" s="9">
        <f t="shared" si="10"/>
        <v>2011</v>
      </c>
      <c r="Q5" t="s">
        <v>7</v>
      </c>
      <c r="R5" s="9">
        <f t="shared" ref="R5:R14" si="13">R4</f>
        <v>2008</v>
      </c>
      <c r="S5" t="s">
        <v>2</v>
      </c>
      <c r="T5" t="str">
        <f t="shared" si="11"/>
        <v>2008_Mar</v>
      </c>
      <c r="U5" t="str">
        <f t="shared" si="12"/>
        <v>2008_Apr</v>
      </c>
      <c r="W5" t="s">
        <v>88</v>
      </c>
      <c r="X5" t="s">
        <v>89</v>
      </c>
      <c r="Z5" s="12">
        <v>3</v>
      </c>
      <c r="AA5" t="s">
        <v>487</v>
      </c>
    </row>
    <row r="6" spans="1:30">
      <c r="A6" s="2">
        <v>39543</v>
      </c>
      <c r="B6" t="str">
        <f t="shared" si="0"/>
        <v>2008_04</v>
      </c>
      <c r="C6" t="str">
        <f t="shared" si="1"/>
        <v>Apr</v>
      </c>
      <c r="D6" t="str">
        <f t="shared" si="5"/>
        <v>2008_Apr</v>
      </c>
      <c r="E6" s="12" t="str">
        <f t="shared" si="2"/>
        <v>05_Apr</v>
      </c>
      <c r="F6" s="12" t="str">
        <f t="shared" si="9"/>
        <v>Apr-08</v>
      </c>
      <c r="G6" s="12">
        <v>5</v>
      </c>
      <c r="H6" t="str">
        <f>"05"</f>
        <v>05</v>
      </c>
      <c r="I6" t="s">
        <v>20</v>
      </c>
      <c r="J6" t="str">
        <f t="shared" si="6"/>
        <v>2025_May</v>
      </c>
      <c r="K6" s="12" t="e">
        <f t="shared" si="3"/>
        <v>#REF!</v>
      </c>
      <c r="L6" s="12" t="e">
        <f t="shared" si="4"/>
        <v>#REF!</v>
      </c>
      <c r="M6" s="12" t="e">
        <f t="shared" si="7"/>
        <v>#REF!</v>
      </c>
      <c r="N6" s="12" t="str">
        <f t="shared" si="8"/>
        <v>M05</v>
      </c>
      <c r="O6" s="12" t="s">
        <v>20</v>
      </c>
      <c r="P6" s="9">
        <f t="shared" si="10"/>
        <v>2012</v>
      </c>
      <c r="Q6" t="s">
        <v>20</v>
      </c>
      <c r="R6" s="9">
        <f t="shared" si="13"/>
        <v>2008</v>
      </c>
      <c r="S6" t="s">
        <v>7</v>
      </c>
      <c r="T6" t="str">
        <f t="shared" si="11"/>
        <v>2008_Apr</v>
      </c>
      <c r="U6" t="str">
        <f t="shared" si="12"/>
        <v>2008_May</v>
      </c>
      <c r="W6" t="s">
        <v>89</v>
      </c>
      <c r="X6" t="s">
        <v>90</v>
      </c>
      <c r="Z6" s="12">
        <v>4</v>
      </c>
      <c r="AA6" t="s">
        <v>488</v>
      </c>
      <c r="AC6" t="str">
        <f>VLOOKUP(Monthly!$T$4,lookup!$AC$2:$AD$4,2,FALSE)</f>
        <v>Source: AHDB, Daera, Defra, RPA</v>
      </c>
    </row>
    <row r="7" spans="1:30">
      <c r="A7" s="2">
        <v>39544</v>
      </c>
      <c r="B7" t="str">
        <f t="shared" si="0"/>
        <v>2008_04</v>
      </c>
      <c r="C7" t="str">
        <f t="shared" si="1"/>
        <v>Apr</v>
      </c>
      <c r="D7" t="str">
        <f t="shared" si="5"/>
        <v>2008_Apr</v>
      </c>
      <c r="E7" s="12" t="str">
        <f t="shared" si="2"/>
        <v>06_Apr</v>
      </c>
      <c r="F7" s="12" t="str">
        <f t="shared" si="9"/>
        <v>Apr-08</v>
      </c>
      <c r="G7" s="12">
        <v>6</v>
      </c>
      <c r="H7" t="str">
        <f>"06"</f>
        <v>06</v>
      </c>
      <c r="I7" t="s">
        <v>21</v>
      </c>
      <c r="J7" t="str">
        <f t="shared" si="6"/>
        <v>2025_Jun</v>
      </c>
      <c r="K7" s="12" t="e">
        <f t="shared" si="3"/>
        <v>#REF!</v>
      </c>
      <c r="L7" s="12" t="e">
        <f t="shared" si="4"/>
        <v>#REF!</v>
      </c>
      <c r="M7" s="12" t="e">
        <f t="shared" si="7"/>
        <v>#REF!</v>
      </c>
      <c r="N7" s="12" t="str">
        <f t="shared" si="8"/>
        <v>M06</v>
      </c>
      <c r="O7" s="12" t="s">
        <v>469</v>
      </c>
      <c r="P7" s="9">
        <f t="shared" si="10"/>
        <v>2013</v>
      </c>
      <c r="Q7" t="s">
        <v>21</v>
      </c>
      <c r="R7" s="9">
        <f t="shared" si="13"/>
        <v>2008</v>
      </c>
      <c r="S7" t="s">
        <v>20</v>
      </c>
      <c r="T7" t="str">
        <f t="shared" si="11"/>
        <v>2008_May</v>
      </c>
      <c r="U7" t="str">
        <f t="shared" si="12"/>
        <v>2008_Jun</v>
      </c>
      <c r="W7" t="s">
        <v>90</v>
      </c>
      <c r="X7" t="s">
        <v>91</v>
      </c>
      <c r="Z7" s="12">
        <v>5</v>
      </c>
      <c r="AA7" t="s">
        <v>489</v>
      </c>
    </row>
    <row r="8" spans="1:30">
      <c r="A8" s="2">
        <v>39545</v>
      </c>
      <c r="B8" t="str">
        <f t="shared" si="0"/>
        <v>2008_04</v>
      </c>
      <c r="C8" t="str">
        <f t="shared" si="1"/>
        <v>Apr</v>
      </c>
      <c r="D8" t="str">
        <f t="shared" si="5"/>
        <v>2008_Apr</v>
      </c>
      <c r="E8" s="12" t="str">
        <f t="shared" si="2"/>
        <v>07_Apr</v>
      </c>
      <c r="F8" s="12" t="str">
        <f t="shared" si="9"/>
        <v>Apr-08</v>
      </c>
      <c r="G8" s="12">
        <v>7</v>
      </c>
      <c r="H8" t="str">
        <f>"07"</f>
        <v>07</v>
      </c>
      <c r="I8" t="s">
        <v>22</v>
      </c>
      <c r="J8" t="str">
        <f t="shared" si="6"/>
        <v>2025_Jul</v>
      </c>
      <c r="K8" s="12" t="e">
        <f t="shared" si="3"/>
        <v>#REF!</v>
      </c>
      <c r="L8" s="12" t="e">
        <f t="shared" si="4"/>
        <v>#REF!</v>
      </c>
      <c r="M8" s="12" t="e">
        <f t="shared" si="7"/>
        <v>#REF!</v>
      </c>
      <c r="N8" s="12" t="str">
        <f t="shared" si="8"/>
        <v>M07</v>
      </c>
      <c r="O8" s="12" t="s">
        <v>470</v>
      </c>
      <c r="P8" s="9">
        <f t="shared" si="10"/>
        <v>2014</v>
      </c>
      <c r="Q8" t="s">
        <v>22</v>
      </c>
      <c r="R8" s="9">
        <f t="shared" si="13"/>
        <v>2008</v>
      </c>
      <c r="S8" t="s">
        <v>21</v>
      </c>
      <c r="T8" t="str">
        <f t="shared" si="11"/>
        <v>2008_Jun</v>
      </c>
      <c r="U8" t="str">
        <f t="shared" si="12"/>
        <v>2008_Jul</v>
      </c>
      <c r="W8" t="s">
        <v>91</v>
      </c>
      <c r="X8" t="s">
        <v>92</v>
      </c>
      <c r="Z8" s="12">
        <v>6</v>
      </c>
      <c r="AA8" t="s">
        <v>490</v>
      </c>
    </row>
    <row r="9" spans="1:30">
      <c r="A9" s="2">
        <v>39546</v>
      </c>
      <c r="B9" t="str">
        <f t="shared" si="0"/>
        <v>2008_04</v>
      </c>
      <c r="C9" t="str">
        <f t="shared" si="1"/>
        <v>Apr</v>
      </c>
      <c r="D9" t="str">
        <f t="shared" si="5"/>
        <v>2008_Apr</v>
      </c>
      <c r="E9" s="12" t="str">
        <f t="shared" si="2"/>
        <v>08_Apr</v>
      </c>
      <c r="F9" s="12" t="str">
        <f t="shared" si="9"/>
        <v>Apr-08</v>
      </c>
      <c r="G9" s="12">
        <v>8</v>
      </c>
      <c r="H9" t="str">
        <f>"08"</f>
        <v>08</v>
      </c>
      <c r="I9" t="s">
        <v>23</v>
      </c>
      <c r="J9" t="str">
        <f t="shared" si="6"/>
        <v>2025_Aug</v>
      </c>
      <c r="K9" s="12" t="e">
        <f t="shared" si="3"/>
        <v>#REF!</v>
      </c>
      <c r="L9" s="12" t="e">
        <f t="shared" si="4"/>
        <v>#REF!</v>
      </c>
      <c r="M9" s="12" t="e">
        <f t="shared" si="7"/>
        <v>#REF!</v>
      </c>
      <c r="N9" s="12" t="str">
        <f t="shared" si="8"/>
        <v>M08</v>
      </c>
      <c r="O9" s="12" t="s">
        <v>471</v>
      </c>
      <c r="P9" s="9">
        <f t="shared" si="10"/>
        <v>2015</v>
      </c>
      <c r="Q9" t="s">
        <v>23</v>
      </c>
      <c r="R9" s="9">
        <f t="shared" si="13"/>
        <v>2008</v>
      </c>
      <c r="S9" t="s">
        <v>22</v>
      </c>
      <c r="T9" t="str">
        <f t="shared" si="11"/>
        <v>2008_Jul</v>
      </c>
      <c r="U9" t="str">
        <f t="shared" si="12"/>
        <v>2008_Aug</v>
      </c>
      <c r="W9" t="s">
        <v>92</v>
      </c>
      <c r="X9" t="s">
        <v>84</v>
      </c>
      <c r="Z9" s="12">
        <v>7</v>
      </c>
      <c r="AA9" t="s">
        <v>491</v>
      </c>
    </row>
    <row r="10" spans="1:30">
      <c r="A10" s="2">
        <v>39547</v>
      </c>
      <c r="B10" t="str">
        <f t="shared" si="0"/>
        <v>2008_04</v>
      </c>
      <c r="C10" t="str">
        <f t="shared" si="1"/>
        <v>Apr</v>
      </c>
      <c r="D10" t="str">
        <f t="shared" si="5"/>
        <v>2008_Apr</v>
      </c>
      <c r="E10" s="12" t="str">
        <f t="shared" si="2"/>
        <v>09_Apr</v>
      </c>
      <c r="F10" s="12" t="str">
        <f t="shared" si="9"/>
        <v>Apr-08</v>
      </c>
      <c r="G10" s="12">
        <v>9</v>
      </c>
      <c r="H10" t="str">
        <f>"09"</f>
        <v>09</v>
      </c>
      <c r="I10" t="s">
        <v>24</v>
      </c>
      <c r="J10" t="str">
        <f t="shared" si="6"/>
        <v>2025_Sep</v>
      </c>
      <c r="K10" s="12" t="e">
        <f t="shared" si="3"/>
        <v>#REF!</v>
      </c>
      <c r="L10" s="12" t="e">
        <f>IF($K$1&gt;G10,1,0)</f>
        <v>#REF!</v>
      </c>
      <c r="M10" s="12" t="e">
        <f t="shared" si="7"/>
        <v>#REF!</v>
      </c>
      <c r="N10" s="12" t="str">
        <f t="shared" si="8"/>
        <v>M09</v>
      </c>
      <c r="O10" s="12" t="s">
        <v>472</v>
      </c>
      <c r="P10" s="9">
        <f t="shared" si="10"/>
        <v>2016</v>
      </c>
      <c r="Q10" t="s">
        <v>24</v>
      </c>
      <c r="R10" s="9">
        <f t="shared" si="13"/>
        <v>2008</v>
      </c>
      <c r="S10" t="s">
        <v>23</v>
      </c>
      <c r="T10" t="str">
        <f t="shared" si="11"/>
        <v>2008_Aug</v>
      </c>
      <c r="U10" t="str">
        <f t="shared" si="12"/>
        <v>2008_Sep</v>
      </c>
      <c r="W10" t="s">
        <v>84</v>
      </c>
      <c r="X10" t="s">
        <v>85</v>
      </c>
      <c r="Z10" s="12">
        <v>8</v>
      </c>
      <c r="AA10" t="s">
        <v>492</v>
      </c>
    </row>
    <row r="11" spans="1:30">
      <c r="A11" s="2">
        <v>39548</v>
      </c>
      <c r="B11" t="str">
        <f t="shared" si="0"/>
        <v>2008_04</v>
      </c>
      <c r="C11" t="str">
        <f t="shared" si="1"/>
        <v>Apr</v>
      </c>
      <c r="D11" t="str">
        <f t="shared" si="5"/>
        <v>2008_Apr</v>
      </c>
      <c r="E11" s="12" t="str">
        <f t="shared" si="2"/>
        <v>10_Apr</v>
      </c>
      <c r="F11" s="12" t="str">
        <f t="shared" si="9"/>
        <v>Apr-08</v>
      </c>
      <c r="G11" s="12">
        <v>10</v>
      </c>
      <c r="H11" t="str">
        <f>"10"</f>
        <v>10</v>
      </c>
      <c r="I11" t="s">
        <v>25</v>
      </c>
      <c r="J11" t="str">
        <f t="shared" si="6"/>
        <v>2025_Oct</v>
      </c>
      <c r="K11" s="12" t="e">
        <f t="shared" si="3"/>
        <v>#REF!</v>
      </c>
      <c r="L11" s="12" t="e">
        <f t="shared" ref="L11:L13" si="14">IF($K$1&gt;G11,1,0)</f>
        <v>#REF!</v>
      </c>
      <c r="M11" s="12" t="e">
        <f t="shared" si="7"/>
        <v>#REF!</v>
      </c>
      <c r="N11" s="12" t="str">
        <f t="shared" si="8"/>
        <v>M10</v>
      </c>
      <c r="O11" s="12" t="s">
        <v>473</v>
      </c>
      <c r="P11" s="9">
        <f t="shared" si="10"/>
        <v>2017</v>
      </c>
      <c r="Q11" t="s">
        <v>25</v>
      </c>
      <c r="R11" s="9">
        <f t="shared" si="13"/>
        <v>2008</v>
      </c>
      <c r="S11" t="s">
        <v>24</v>
      </c>
      <c r="T11" t="str">
        <f t="shared" si="11"/>
        <v>2008_Sep</v>
      </c>
      <c r="U11" t="str">
        <f t="shared" si="12"/>
        <v>2008_Oct</v>
      </c>
      <c r="W11" t="s">
        <v>85</v>
      </c>
      <c r="X11" t="s">
        <v>93</v>
      </c>
      <c r="Z11" s="12">
        <v>9</v>
      </c>
      <c r="AA11" t="s">
        <v>493</v>
      </c>
    </row>
    <row r="12" spans="1:30">
      <c r="A12" s="2">
        <v>39549</v>
      </c>
      <c r="B12" t="str">
        <f t="shared" si="0"/>
        <v>2008_04</v>
      </c>
      <c r="C12" t="str">
        <f t="shared" si="1"/>
        <v>Apr</v>
      </c>
      <c r="D12" t="str">
        <f t="shared" si="5"/>
        <v>2008_Apr</v>
      </c>
      <c r="E12" s="12" t="str">
        <f t="shared" si="2"/>
        <v>11_Apr</v>
      </c>
      <c r="F12" s="12" t="str">
        <f t="shared" si="9"/>
        <v>Apr-08</v>
      </c>
      <c r="G12" s="12">
        <v>11</v>
      </c>
      <c r="H12" t="str">
        <f>"11"</f>
        <v>11</v>
      </c>
      <c r="I12" t="s">
        <v>4</v>
      </c>
      <c r="J12" t="str">
        <f t="shared" si="6"/>
        <v>2025_Nov</v>
      </c>
      <c r="K12" s="12" t="e">
        <f t="shared" si="3"/>
        <v>#REF!</v>
      </c>
      <c r="L12" s="12" t="e">
        <f t="shared" si="14"/>
        <v>#REF!</v>
      </c>
      <c r="M12" s="12" t="e">
        <f t="shared" si="7"/>
        <v>#REF!</v>
      </c>
      <c r="N12" s="12" t="str">
        <f t="shared" si="8"/>
        <v>M11</v>
      </c>
      <c r="O12" s="12" t="s">
        <v>474</v>
      </c>
      <c r="P12" s="9">
        <f t="shared" si="10"/>
        <v>2018</v>
      </c>
      <c r="Q12" t="s">
        <v>4</v>
      </c>
      <c r="R12" s="9">
        <f t="shared" si="13"/>
        <v>2008</v>
      </c>
      <c r="S12" t="s">
        <v>25</v>
      </c>
      <c r="T12" t="str">
        <f t="shared" si="11"/>
        <v>2008_Oct</v>
      </c>
      <c r="U12" t="str">
        <f t="shared" si="12"/>
        <v>2008_Nov</v>
      </c>
      <c r="W12" t="s">
        <v>93</v>
      </c>
      <c r="X12" t="s">
        <v>94</v>
      </c>
      <c r="Z12" s="12">
        <v>10</v>
      </c>
      <c r="AA12" t="s">
        <v>494</v>
      </c>
    </row>
    <row r="13" spans="1:30">
      <c r="A13" s="2">
        <v>39550</v>
      </c>
      <c r="B13" t="str">
        <f t="shared" si="0"/>
        <v>2008_04</v>
      </c>
      <c r="C13" t="str">
        <f t="shared" si="1"/>
        <v>Apr</v>
      </c>
      <c r="D13" t="str">
        <f t="shared" si="5"/>
        <v>2008_Apr</v>
      </c>
      <c r="E13" s="12" t="str">
        <f t="shared" si="2"/>
        <v>12_Apr</v>
      </c>
      <c r="F13" s="12" t="str">
        <f t="shared" si="9"/>
        <v>Apr-08</v>
      </c>
      <c r="G13" s="12">
        <v>12</v>
      </c>
      <c r="H13" t="str">
        <f>"12"</f>
        <v>12</v>
      </c>
      <c r="I13" t="s">
        <v>5</v>
      </c>
      <c r="J13" t="str">
        <f t="shared" si="6"/>
        <v>2025_Dec</v>
      </c>
      <c r="K13" s="12" t="e">
        <f t="shared" si="3"/>
        <v>#REF!</v>
      </c>
      <c r="L13" s="12" t="e">
        <f t="shared" si="14"/>
        <v>#REF!</v>
      </c>
      <c r="M13" s="12">
        <f t="shared" si="7"/>
        <v>0</v>
      </c>
      <c r="N13" s="12" t="str">
        <f t="shared" si="8"/>
        <v>M12</v>
      </c>
      <c r="O13" s="12" t="s">
        <v>475</v>
      </c>
      <c r="P13" s="9">
        <f t="shared" si="10"/>
        <v>2019</v>
      </c>
      <c r="Q13" t="s">
        <v>5</v>
      </c>
      <c r="R13" s="9">
        <f t="shared" si="13"/>
        <v>2008</v>
      </c>
      <c r="S13" t="s">
        <v>4</v>
      </c>
      <c r="T13" t="str">
        <f t="shared" si="11"/>
        <v>2008_Nov</v>
      </c>
      <c r="U13" t="str">
        <f t="shared" si="12"/>
        <v>2008_Dec</v>
      </c>
      <c r="W13" t="s">
        <v>94</v>
      </c>
      <c r="X13" t="s">
        <v>95</v>
      </c>
      <c r="Z13" s="12">
        <v>11</v>
      </c>
      <c r="AA13" t="s">
        <v>495</v>
      </c>
    </row>
    <row r="14" spans="1:30">
      <c r="A14" s="2">
        <v>39551</v>
      </c>
      <c r="B14" t="str">
        <f t="shared" si="0"/>
        <v>2008_04</v>
      </c>
      <c r="C14" t="str">
        <f t="shared" si="1"/>
        <v>Apr</v>
      </c>
      <c r="D14" t="str">
        <f t="shared" si="5"/>
        <v>2008_Apr</v>
      </c>
      <c r="E14" s="12" t="str">
        <f t="shared" si="2"/>
        <v>13_Apr</v>
      </c>
      <c r="F14" s="12" t="str">
        <f t="shared" si="9"/>
        <v>Apr-08</v>
      </c>
      <c r="G14" s="12">
        <v>13</v>
      </c>
      <c r="H14" s="12">
        <f>H13+1</f>
        <v>13</v>
      </c>
      <c r="L14" s="12"/>
      <c r="M14" s="12"/>
      <c r="N14" s="12" t="s">
        <v>76</v>
      </c>
      <c r="O14" s="12"/>
      <c r="P14" s="9">
        <f t="shared" si="10"/>
        <v>2020</v>
      </c>
      <c r="R14" s="9">
        <f t="shared" si="13"/>
        <v>2008</v>
      </c>
      <c r="S14" t="s">
        <v>5</v>
      </c>
      <c r="T14" t="str">
        <f t="shared" si="11"/>
        <v>2008_Dec</v>
      </c>
      <c r="U14" t="str">
        <f t="shared" si="12"/>
        <v>2009_Jan</v>
      </c>
      <c r="W14" t="s">
        <v>95</v>
      </c>
      <c r="X14" t="s">
        <v>96</v>
      </c>
      <c r="Z14" s="12">
        <v>12</v>
      </c>
      <c r="AA14" t="s">
        <v>496</v>
      </c>
    </row>
    <row r="15" spans="1:30">
      <c r="A15" s="2">
        <v>39552</v>
      </c>
      <c r="B15" t="str">
        <f t="shared" si="0"/>
        <v>2008_04</v>
      </c>
      <c r="C15" t="str">
        <f t="shared" si="1"/>
        <v>Apr</v>
      </c>
      <c r="D15" t="str">
        <f t="shared" si="5"/>
        <v>2008_Apr</v>
      </c>
      <c r="E15" s="12" t="str">
        <f t="shared" si="2"/>
        <v>14_Apr</v>
      </c>
      <c r="F15" s="12" t="str">
        <f t="shared" si="9"/>
        <v>Apr-08</v>
      </c>
      <c r="G15" s="12">
        <v>14</v>
      </c>
      <c r="H15" s="12">
        <f t="shared" ref="H15:H32" si="15">H14+1</f>
        <v>14</v>
      </c>
      <c r="L15" s="12"/>
      <c r="M15" s="12"/>
      <c r="N15" s="12" t="s">
        <v>77</v>
      </c>
      <c r="O15" s="12"/>
      <c r="P15" s="9">
        <f t="shared" si="10"/>
        <v>2021</v>
      </c>
      <c r="R15" s="9">
        <f t="shared" ref="R15:R79" si="16">R3+1</f>
        <v>2009</v>
      </c>
      <c r="S15" t="str">
        <f>S3</f>
        <v>Jan</v>
      </c>
      <c r="T15" t="str">
        <f t="shared" si="11"/>
        <v>2009_Jan</v>
      </c>
      <c r="U15" t="str">
        <f t="shared" si="12"/>
        <v>2009_Feb</v>
      </c>
      <c r="W15" t="s">
        <v>96</v>
      </c>
      <c r="X15" t="s">
        <v>97</v>
      </c>
      <c r="Z15" s="12">
        <v>13</v>
      </c>
      <c r="AA15" t="s">
        <v>497</v>
      </c>
    </row>
    <row r="16" spans="1:30">
      <c r="A16" s="2">
        <v>39553</v>
      </c>
      <c r="B16" t="str">
        <f t="shared" si="0"/>
        <v>2008_04</v>
      </c>
      <c r="C16" t="str">
        <f t="shared" si="1"/>
        <v>Apr</v>
      </c>
      <c r="D16" t="str">
        <f t="shared" si="5"/>
        <v>2008_Apr</v>
      </c>
      <c r="E16" s="12" t="str">
        <f t="shared" si="2"/>
        <v>15_Apr</v>
      </c>
      <c r="F16" s="12" t="str">
        <f t="shared" si="9"/>
        <v>Apr-08</v>
      </c>
      <c r="G16" s="12">
        <v>15</v>
      </c>
      <c r="H16" s="12">
        <f t="shared" si="15"/>
        <v>15</v>
      </c>
      <c r="I16" t="s">
        <v>453</v>
      </c>
      <c r="L16" s="12"/>
      <c r="M16" s="12"/>
      <c r="N16" s="12" t="s">
        <v>78</v>
      </c>
      <c r="O16" s="12"/>
      <c r="P16" s="9">
        <f>P15+1</f>
        <v>2022</v>
      </c>
      <c r="R16" s="9">
        <f t="shared" si="16"/>
        <v>2009</v>
      </c>
      <c r="S16" t="str">
        <f t="shared" ref="S16:S79" si="17">S4</f>
        <v>Feb</v>
      </c>
      <c r="T16" t="str">
        <f t="shared" si="11"/>
        <v>2009_Feb</v>
      </c>
      <c r="U16" t="str">
        <f t="shared" si="12"/>
        <v>2009_Mar</v>
      </c>
      <c r="W16" t="s">
        <v>97</v>
      </c>
      <c r="X16" t="s">
        <v>98</v>
      </c>
      <c r="Z16" s="12">
        <v>14</v>
      </c>
      <c r="AA16" t="s">
        <v>498</v>
      </c>
    </row>
    <row r="17" spans="1:27">
      <c r="A17" s="2">
        <v>39554</v>
      </c>
      <c r="B17" t="str">
        <f t="shared" si="0"/>
        <v>2008_04</v>
      </c>
      <c r="C17" t="str">
        <f t="shared" si="1"/>
        <v>Apr</v>
      </c>
      <c r="D17" t="str">
        <f t="shared" si="5"/>
        <v>2008_Apr</v>
      </c>
      <c r="E17" s="12" t="str">
        <f t="shared" si="2"/>
        <v>16_Apr</v>
      </c>
      <c r="F17" s="12" t="str">
        <f t="shared" si="9"/>
        <v>Apr-08</v>
      </c>
      <c r="G17" s="12">
        <v>16</v>
      </c>
      <c r="H17" s="12">
        <f t="shared" si="15"/>
        <v>16</v>
      </c>
      <c r="I17" s="12" t="s">
        <v>67</v>
      </c>
      <c r="L17" s="12"/>
      <c r="M17" s="12"/>
      <c r="N17" s="12"/>
      <c r="O17" s="12"/>
      <c r="P17" s="9">
        <f t="shared" si="10"/>
        <v>2023</v>
      </c>
      <c r="R17" s="9">
        <f t="shared" si="16"/>
        <v>2009</v>
      </c>
      <c r="S17" t="str">
        <f t="shared" si="17"/>
        <v>Mar</v>
      </c>
      <c r="T17" t="str">
        <f t="shared" si="11"/>
        <v>2009_Mar</v>
      </c>
      <c r="U17" t="str">
        <f t="shared" si="12"/>
        <v>2009_Apr</v>
      </c>
      <c r="W17" t="s">
        <v>98</v>
      </c>
      <c r="X17" t="s">
        <v>99</v>
      </c>
      <c r="Z17" s="12">
        <v>15</v>
      </c>
      <c r="AA17" t="s">
        <v>499</v>
      </c>
    </row>
    <row r="18" spans="1:27">
      <c r="A18" s="2">
        <v>39555</v>
      </c>
      <c r="B18" t="str">
        <f t="shared" si="0"/>
        <v>2008_04</v>
      </c>
      <c r="C18" t="str">
        <f t="shared" si="1"/>
        <v>Apr</v>
      </c>
      <c r="D18" t="str">
        <f t="shared" si="5"/>
        <v>2008_Apr</v>
      </c>
      <c r="E18" s="12" t="str">
        <f t="shared" si="2"/>
        <v>17_Apr</v>
      </c>
      <c r="F18" s="12" t="str">
        <f t="shared" si="9"/>
        <v>Apr-08</v>
      </c>
      <c r="G18" s="12">
        <v>17</v>
      </c>
      <c r="H18" s="12">
        <f t="shared" si="15"/>
        <v>17</v>
      </c>
      <c r="I18" s="12" t="s">
        <v>68</v>
      </c>
      <c r="L18" s="12"/>
      <c r="M18" s="12"/>
      <c r="N18" s="12"/>
      <c r="O18" s="12"/>
      <c r="P18" s="9">
        <f t="shared" si="10"/>
        <v>2024</v>
      </c>
      <c r="R18" s="9">
        <f t="shared" si="16"/>
        <v>2009</v>
      </c>
      <c r="S18" t="str">
        <f t="shared" si="17"/>
        <v>Apr</v>
      </c>
      <c r="T18" t="str">
        <f t="shared" si="11"/>
        <v>2009_Apr</v>
      </c>
      <c r="U18" t="str">
        <f t="shared" si="12"/>
        <v>2009_May</v>
      </c>
      <c r="W18" t="s">
        <v>99</v>
      </c>
      <c r="X18" t="s">
        <v>100</v>
      </c>
      <c r="Z18" s="12">
        <v>16</v>
      </c>
      <c r="AA18" t="s">
        <v>500</v>
      </c>
    </row>
    <row r="19" spans="1:27">
      <c r="A19" s="2">
        <v>39556</v>
      </c>
      <c r="B19" t="str">
        <f t="shared" si="0"/>
        <v>2008_04</v>
      </c>
      <c r="C19" t="str">
        <f t="shared" si="1"/>
        <v>Apr</v>
      </c>
      <c r="D19" t="str">
        <f t="shared" si="5"/>
        <v>2008_Apr</v>
      </c>
      <c r="E19" s="12" t="str">
        <f t="shared" si="2"/>
        <v>18_Apr</v>
      </c>
      <c r="F19" s="12" t="str">
        <f t="shared" si="9"/>
        <v>Apr-08</v>
      </c>
      <c r="G19" s="12">
        <v>18</v>
      </c>
      <c r="H19" s="12">
        <f t="shared" si="15"/>
        <v>18</v>
      </c>
      <c r="I19" s="12" t="s">
        <v>69</v>
      </c>
      <c r="L19" s="12"/>
      <c r="M19" s="12"/>
      <c r="N19" s="12"/>
      <c r="O19" s="12"/>
      <c r="P19" s="9">
        <f t="shared" si="10"/>
        <v>2025</v>
      </c>
      <c r="R19" s="9">
        <f t="shared" si="16"/>
        <v>2009</v>
      </c>
      <c r="S19" t="str">
        <f t="shared" si="17"/>
        <v>May</v>
      </c>
      <c r="T19" t="str">
        <f t="shared" si="11"/>
        <v>2009_May</v>
      </c>
      <c r="U19" t="str">
        <f t="shared" si="12"/>
        <v>2009_Jun</v>
      </c>
      <c r="W19" t="s">
        <v>100</v>
      </c>
      <c r="X19" t="s">
        <v>101</v>
      </c>
      <c r="Z19" s="12">
        <v>17</v>
      </c>
      <c r="AA19" t="s">
        <v>501</v>
      </c>
    </row>
    <row r="20" spans="1:27">
      <c r="A20" s="2">
        <v>39557</v>
      </c>
      <c r="B20" t="str">
        <f t="shared" si="0"/>
        <v>2008_04</v>
      </c>
      <c r="C20" t="str">
        <f t="shared" si="1"/>
        <v>Apr</v>
      </c>
      <c r="D20" t="str">
        <f t="shared" si="5"/>
        <v>2008_Apr</v>
      </c>
      <c r="E20" s="12" t="str">
        <f t="shared" si="2"/>
        <v>19_Apr</v>
      </c>
      <c r="F20" s="12" t="str">
        <f t="shared" si="9"/>
        <v>Apr-08</v>
      </c>
      <c r="G20" s="12">
        <v>19</v>
      </c>
      <c r="H20" s="12">
        <f t="shared" si="15"/>
        <v>19</v>
      </c>
      <c r="I20" s="12" t="s">
        <v>70</v>
      </c>
      <c r="L20" s="12"/>
      <c r="M20" s="12"/>
      <c r="N20" s="12"/>
      <c r="O20" s="12"/>
      <c r="P20" s="9">
        <f t="shared" si="10"/>
        <v>2026</v>
      </c>
      <c r="R20" s="9">
        <f t="shared" si="16"/>
        <v>2009</v>
      </c>
      <c r="S20" t="str">
        <f t="shared" si="17"/>
        <v>Jun</v>
      </c>
      <c r="T20" t="str">
        <f t="shared" si="11"/>
        <v>2009_Jun</v>
      </c>
      <c r="U20" t="str">
        <f t="shared" si="12"/>
        <v>2009_Jul</v>
      </c>
      <c r="W20" t="s">
        <v>101</v>
      </c>
      <c r="X20" t="s">
        <v>102</v>
      </c>
      <c r="Z20" s="12">
        <v>18</v>
      </c>
      <c r="AA20" t="s">
        <v>502</v>
      </c>
    </row>
    <row r="21" spans="1:27">
      <c r="A21" s="2">
        <v>39558</v>
      </c>
      <c r="B21" t="str">
        <f t="shared" si="0"/>
        <v>2008_04</v>
      </c>
      <c r="C21" t="str">
        <f t="shared" si="1"/>
        <v>Apr</v>
      </c>
      <c r="D21" t="str">
        <f t="shared" si="5"/>
        <v>2008_Apr</v>
      </c>
      <c r="E21" s="12" t="str">
        <f t="shared" si="2"/>
        <v>20_Apr</v>
      </c>
      <c r="F21" s="12" t="str">
        <f t="shared" si="9"/>
        <v>Apr-08</v>
      </c>
      <c r="G21" s="12">
        <v>20</v>
      </c>
      <c r="H21" s="12">
        <f t="shared" si="15"/>
        <v>20</v>
      </c>
      <c r="I21" s="12" t="s">
        <v>71</v>
      </c>
      <c r="L21" s="12"/>
      <c r="M21" s="12"/>
      <c r="N21" s="12"/>
      <c r="O21" s="12"/>
      <c r="P21" s="9">
        <f t="shared" si="10"/>
        <v>2027</v>
      </c>
      <c r="R21" s="9">
        <f t="shared" si="16"/>
        <v>2009</v>
      </c>
      <c r="S21" t="str">
        <f t="shared" si="17"/>
        <v>Jul</v>
      </c>
      <c r="T21" t="str">
        <f t="shared" si="11"/>
        <v>2009_Jul</v>
      </c>
      <c r="U21" t="str">
        <f t="shared" si="12"/>
        <v>2009_Aug</v>
      </c>
      <c r="W21" t="s">
        <v>102</v>
      </c>
      <c r="X21" t="s">
        <v>103</v>
      </c>
      <c r="Z21" s="12">
        <v>19</v>
      </c>
      <c r="AA21" t="s">
        <v>503</v>
      </c>
    </row>
    <row r="22" spans="1:27">
      <c r="A22" s="2">
        <v>39559</v>
      </c>
      <c r="B22" t="str">
        <f t="shared" si="0"/>
        <v>2008_04</v>
      </c>
      <c r="C22" t="str">
        <f t="shared" si="1"/>
        <v>Apr</v>
      </c>
      <c r="D22" t="str">
        <f t="shared" si="5"/>
        <v>2008_Apr</v>
      </c>
      <c r="E22" s="12" t="str">
        <f t="shared" si="2"/>
        <v>21_Apr</v>
      </c>
      <c r="F22" s="12" t="str">
        <f t="shared" si="9"/>
        <v>Apr-08</v>
      </c>
      <c r="G22" s="12">
        <v>21</v>
      </c>
      <c r="H22" s="12">
        <f t="shared" si="15"/>
        <v>21</v>
      </c>
      <c r="I22" s="12" t="s">
        <v>72</v>
      </c>
      <c r="L22" s="12"/>
      <c r="M22" s="12"/>
      <c r="N22" s="12"/>
      <c r="O22" s="12"/>
      <c r="P22" s="9">
        <f t="shared" si="10"/>
        <v>2028</v>
      </c>
      <c r="R22" s="9">
        <f t="shared" si="16"/>
        <v>2009</v>
      </c>
      <c r="S22" t="str">
        <f t="shared" si="17"/>
        <v>Aug</v>
      </c>
      <c r="T22" t="str">
        <f t="shared" si="11"/>
        <v>2009_Aug</v>
      </c>
      <c r="U22" t="str">
        <f t="shared" si="12"/>
        <v>2009_Sep</v>
      </c>
      <c r="W22" t="s">
        <v>103</v>
      </c>
      <c r="X22" t="s">
        <v>104</v>
      </c>
      <c r="Z22" s="12">
        <v>20</v>
      </c>
      <c r="AA22" t="s">
        <v>504</v>
      </c>
    </row>
    <row r="23" spans="1:27">
      <c r="A23" s="2">
        <v>39560</v>
      </c>
      <c r="B23" t="str">
        <f t="shared" si="0"/>
        <v>2008_04</v>
      </c>
      <c r="C23" t="str">
        <f t="shared" si="1"/>
        <v>Apr</v>
      </c>
      <c r="D23" t="str">
        <f t="shared" si="5"/>
        <v>2008_Apr</v>
      </c>
      <c r="E23" s="12" t="str">
        <f t="shared" si="2"/>
        <v>22_Apr</v>
      </c>
      <c r="F23" s="12" t="str">
        <f t="shared" si="9"/>
        <v>Apr-08</v>
      </c>
      <c r="G23" s="12">
        <v>22</v>
      </c>
      <c r="H23" s="12">
        <f t="shared" si="15"/>
        <v>22</v>
      </c>
      <c r="I23" s="12" t="s">
        <v>73</v>
      </c>
      <c r="L23" s="12"/>
      <c r="M23" s="12"/>
      <c r="N23" s="12"/>
      <c r="O23" s="12"/>
      <c r="P23" s="9">
        <f t="shared" si="10"/>
        <v>2029</v>
      </c>
      <c r="R23" s="9">
        <f t="shared" si="16"/>
        <v>2009</v>
      </c>
      <c r="S23" t="str">
        <f t="shared" si="17"/>
        <v>Sep</v>
      </c>
      <c r="T23" t="str">
        <f t="shared" si="11"/>
        <v>2009_Sep</v>
      </c>
      <c r="U23" t="str">
        <f t="shared" si="12"/>
        <v>2009_Oct</v>
      </c>
      <c r="W23" t="s">
        <v>104</v>
      </c>
      <c r="X23" t="s">
        <v>105</v>
      </c>
      <c r="Z23" s="12">
        <v>21</v>
      </c>
      <c r="AA23" t="s">
        <v>484</v>
      </c>
    </row>
    <row r="24" spans="1:27">
      <c r="A24" s="2">
        <v>39561</v>
      </c>
      <c r="B24" t="str">
        <f t="shared" si="0"/>
        <v>2008_04</v>
      </c>
      <c r="C24" t="str">
        <f t="shared" si="1"/>
        <v>Apr</v>
      </c>
      <c r="D24" t="str">
        <f t="shared" si="5"/>
        <v>2008_Apr</v>
      </c>
      <c r="E24" s="12" t="str">
        <f t="shared" si="2"/>
        <v>23_Apr</v>
      </c>
      <c r="F24" s="12" t="str">
        <f t="shared" si="9"/>
        <v>Apr-08</v>
      </c>
      <c r="G24" s="12">
        <v>23</v>
      </c>
      <c r="H24" s="12">
        <f t="shared" si="15"/>
        <v>23</v>
      </c>
      <c r="I24" s="12" t="s">
        <v>74</v>
      </c>
      <c r="L24" s="12"/>
      <c r="M24" s="12"/>
      <c r="N24" s="12"/>
      <c r="O24" s="12"/>
      <c r="P24" s="9">
        <f t="shared" si="10"/>
        <v>2030</v>
      </c>
      <c r="R24" s="9">
        <f t="shared" si="16"/>
        <v>2009</v>
      </c>
      <c r="S24" t="str">
        <f t="shared" si="17"/>
        <v>Oct</v>
      </c>
      <c r="T24" t="str">
        <f t="shared" si="11"/>
        <v>2009_Oct</v>
      </c>
      <c r="U24" t="str">
        <f t="shared" si="12"/>
        <v>2009_Nov</v>
      </c>
      <c r="W24" t="s">
        <v>105</v>
      </c>
      <c r="X24" t="s">
        <v>106</v>
      </c>
      <c r="Z24" s="12">
        <v>22</v>
      </c>
      <c r="AA24" t="s">
        <v>505</v>
      </c>
    </row>
    <row r="25" spans="1:27">
      <c r="A25" s="2">
        <v>39562</v>
      </c>
      <c r="B25" t="str">
        <f t="shared" si="0"/>
        <v>2008_04</v>
      </c>
      <c r="C25" t="str">
        <f t="shared" si="1"/>
        <v>Apr</v>
      </c>
      <c r="D25" t="str">
        <f t="shared" si="5"/>
        <v>2008_Apr</v>
      </c>
      <c r="E25" s="12" t="str">
        <f t="shared" si="2"/>
        <v>24_Apr</v>
      </c>
      <c r="F25" s="12" t="str">
        <f t="shared" si="9"/>
        <v>Apr-08</v>
      </c>
      <c r="G25" s="12">
        <v>24</v>
      </c>
      <c r="H25" s="12">
        <f t="shared" si="15"/>
        <v>24</v>
      </c>
      <c r="I25" s="12" t="s">
        <v>75</v>
      </c>
      <c r="L25" s="12"/>
      <c r="M25" s="12"/>
      <c r="N25" s="12"/>
      <c r="O25" s="12"/>
      <c r="P25" s="9">
        <f t="shared" si="10"/>
        <v>2031</v>
      </c>
      <c r="R25" s="9">
        <f t="shared" si="16"/>
        <v>2009</v>
      </c>
      <c r="S25" t="str">
        <f t="shared" si="17"/>
        <v>Nov</v>
      </c>
      <c r="T25" t="str">
        <f t="shared" si="11"/>
        <v>2009_Nov</v>
      </c>
      <c r="U25" t="str">
        <f t="shared" si="12"/>
        <v>2009_Dec</v>
      </c>
      <c r="W25" t="s">
        <v>106</v>
      </c>
      <c r="X25" t="s">
        <v>107</v>
      </c>
      <c r="Z25" s="12">
        <v>23</v>
      </c>
      <c r="AA25" t="s">
        <v>506</v>
      </c>
    </row>
    <row r="26" spans="1:27">
      <c r="A26" s="2">
        <v>39563</v>
      </c>
      <c r="B26" t="str">
        <f t="shared" si="0"/>
        <v>2008_04</v>
      </c>
      <c r="C26" t="str">
        <f t="shared" si="1"/>
        <v>Apr</v>
      </c>
      <c r="D26" t="str">
        <f t="shared" si="5"/>
        <v>2008_Apr</v>
      </c>
      <c r="E26" s="12" t="str">
        <f t="shared" si="2"/>
        <v>25_Apr</v>
      </c>
      <c r="F26" s="12" t="str">
        <f t="shared" si="9"/>
        <v>Apr-08</v>
      </c>
      <c r="G26" s="12">
        <v>25</v>
      </c>
      <c r="H26" s="12">
        <f t="shared" si="15"/>
        <v>25</v>
      </c>
      <c r="I26" s="12" t="s">
        <v>76</v>
      </c>
      <c r="L26" s="12"/>
      <c r="M26" s="12"/>
      <c r="N26" s="12"/>
      <c r="O26" s="12"/>
      <c r="P26" s="9">
        <f t="shared" si="10"/>
        <v>2032</v>
      </c>
      <c r="R26" s="9">
        <f t="shared" si="16"/>
        <v>2009</v>
      </c>
      <c r="S26" t="str">
        <f t="shared" si="17"/>
        <v>Dec</v>
      </c>
      <c r="T26" t="str">
        <f t="shared" si="11"/>
        <v>2009_Dec</v>
      </c>
      <c r="U26" t="str">
        <f t="shared" si="12"/>
        <v>2010_Jan</v>
      </c>
      <c r="W26" t="s">
        <v>107</v>
      </c>
      <c r="X26" t="s">
        <v>108</v>
      </c>
      <c r="Z26" s="12">
        <v>24</v>
      </c>
      <c r="AA26" t="s">
        <v>507</v>
      </c>
    </row>
    <row r="27" spans="1:27">
      <c r="A27" s="2">
        <v>39564</v>
      </c>
      <c r="B27" t="str">
        <f t="shared" si="0"/>
        <v>2008_04</v>
      </c>
      <c r="C27" t="str">
        <f t="shared" si="1"/>
        <v>Apr</v>
      </c>
      <c r="D27" t="str">
        <f t="shared" si="5"/>
        <v>2008_Apr</v>
      </c>
      <c r="E27" s="12" t="str">
        <f t="shared" si="2"/>
        <v>26_Apr</v>
      </c>
      <c r="F27" s="12" t="str">
        <f t="shared" si="9"/>
        <v>Apr-08</v>
      </c>
      <c r="G27" s="12">
        <v>26</v>
      </c>
      <c r="H27" s="12">
        <f t="shared" si="15"/>
        <v>26</v>
      </c>
      <c r="I27" s="12" t="s">
        <v>77</v>
      </c>
      <c r="L27" s="12"/>
      <c r="M27" s="12"/>
      <c r="N27" s="12"/>
      <c r="O27" s="12"/>
      <c r="R27" s="9">
        <f t="shared" si="16"/>
        <v>2010</v>
      </c>
      <c r="S27" t="str">
        <f t="shared" si="17"/>
        <v>Jan</v>
      </c>
      <c r="T27" t="str">
        <f t="shared" si="11"/>
        <v>2010_Jan</v>
      </c>
      <c r="U27" t="str">
        <f t="shared" si="12"/>
        <v>2010_Feb</v>
      </c>
      <c r="W27" t="s">
        <v>108</v>
      </c>
      <c r="X27" t="s">
        <v>109</v>
      </c>
      <c r="Z27" s="12">
        <v>25</v>
      </c>
      <c r="AA27" t="s">
        <v>508</v>
      </c>
    </row>
    <row r="28" spans="1:27">
      <c r="A28" s="2">
        <v>39565</v>
      </c>
      <c r="B28" t="str">
        <f t="shared" si="0"/>
        <v>2008_04</v>
      </c>
      <c r="C28" t="str">
        <f t="shared" si="1"/>
        <v>Apr</v>
      </c>
      <c r="D28" t="str">
        <f t="shared" si="5"/>
        <v>2008_Apr</v>
      </c>
      <c r="E28" s="12" t="str">
        <f t="shared" si="2"/>
        <v>27_Apr</v>
      </c>
      <c r="F28" s="12" t="str">
        <f t="shared" si="9"/>
        <v>Apr-08</v>
      </c>
      <c r="G28" s="12">
        <v>27</v>
      </c>
      <c r="H28" s="12">
        <f t="shared" si="15"/>
        <v>27</v>
      </c>
      <c r="I28" s="12" t="s">
        <v>78</v>
      </c>
      <c r="L28" s="12"/>
      <c r="M28" s="12"/>
      <c r="N28" s="12"/>
      <c r="O28" s="12"/>
      <c r="R28" s="9">
        <f t="shared" si="16"/>
        <v>2010</v>
      </c>
      <c r="S28" t="str">
        <f t="shared" si="17"/>
        <v>Feb</v>
      </c>
      <c r="T28" t="str">
        <f t="shared" si="11"/>
        <v>2010_Feb</v>
      </c>
      <c r="U28" t="str">
        <f t="shared" si="12"/>
        <v>2010_Mar</v>
      </c>
      <c r="W28" t="s">
        <v>109</v>
      </c>
      <c r="X28" t="s">
        <v>110</v>
      </c>
      <c r="Z28" s="12">
        <v>26</v>
      </c>
      <c r="AA28" t="s">
        <v>509</v>
      </c>
    </row>
    <row r="29" spans="1:27">
      <c r="A29" s="2">
        <v>39566</v>
      </c>
      <c r="B29" t="str">
        <f t="shared" si="0"/>
        <v>2008_04</v>
      </c>
      <c r="C29" t="str">
        <f t="shared" si="1"/>
        <v>Apr</v>
      </c>
      <c r="D29" t="str">
        <f t="shared" si="5"/>
        <v>2008_Apr</v>
      </c>
      <c r="E29" s="12" t="str">
        <f t="shared" si="2"/>
        <v>28_Apr</v>
      </c>
      <c r="F29" s="12" t="str">
        <f t="shared" si="9"/>
        <v>Apr-08</v>
      </c>
      <c r="G29" s="12">
        <v>28</v>
      </c>
      <c r="H29" s="12">
        <f t="shared" si="15"/>
        <v>28</v>
      </c>
      <c r="L29" s="12"/>
      <c r="M29" s="12"/>
      <c r="N29" s="12"/>
      <c r="O29" s="12"/>
      <c r="R29" s="9">
        <f t="shared" si="16"/>
        <v>2010</v>
      </c>
      <c r="S29" t="str">
        <f t="shared" si="17"/>
        <v>Mar</v>
      </c>
      <c r="T29" t="str">
        <f t="shared" si="11"/>
        <v>2010_Mar</v>
      </c>
      <c r="U29" t="str">
        <f t="shared" si="12"/>
        <v>2010_Apr</v>
      </c>
      <c r="W29" t="s">
        <v>110</v>
      </c>
      <c r="X29" t="s">
        <v>111</v>
      </c>
      <c r="Z29" s="12">
        <v>27</v>
      </c>
      <c r="AA29" t="s">
        <v>510</v>
      </c>
    </row>
    <row r="30" spans="1:27">
      <c r="A30" s="2">
        <v>39567</v>
      </c>
      <c r="B30" t="str">
        <f t="shared" si="0"/>
        <v>2008_04</v>
      </c>
      <c r="C30" t="str">
        <f t="shared" si="1"/>
        <v>Apr</v>
      </c>
      <c r="D30" t="str">
        <f t="shared" si="5"/>
        <v>2008_Apr</v>
      </c>
      <c r="E30" s="12" t="str">
        <f t="shared" si="2"/>
        <v>29_Apr</v>
      </c>
      <c r="F30" s="12" t="str">
        <f t="shared" si="9"/>
        <v>Apr-08</v>
      </c>
      <c r="G30" s="12">
        <v>29</v>
      </c>
      <c r="H30" s="12">
        <f t="shared" si="15"/>
        <v>29</v>
      </c>
      <c r="L30" s="12"/>
      <c r="M30" s="12"/>
      <c r="N30" s="12"/>
      <c r="O30" s="12"/>
      <c r="R30" s="9">
        <f t="shared" si="16"/>
        <v>2010</v>
      </c>
      <c r="S30" t="str">
        <f t="shared" si="17"/>
        <v>Apr</v>
      </c>
      <c r="T30" t="str">
        <f t="shared" si="11"/>
        <v>2010_Apr</v>
      </c>
      <c r="U30" t="str">
        <f t="shared" si="12"/>
        <v>2010_May</v>
      </c>
      <c r="W30" t="s">
        <v>111</v>
      </c>
      <c r="X30" t="s">
        <v>112</v>
      </c>
      <c r="Z30" s="12">
        <v>28</v>
      </c>
      <c r="AA30" t="s">
        <v>511</v>
      </c>
    </row>
    <row r="31" spans="1:27">
      <c r="A31" s="2">
        <v>39568</v>
      </c>
      <c r="B31" t="str">
        <f t="shared" si="0"/>
        <v>2008_04</v>
      </c>
      <c r="C31" t="str">
        <f t="shared" si="1"/>
        <v>Apr</v>
      </c>
      <c r="D31" t="str">
        <f t="shared" si="5"/>
        <v>2008_Apr</v>
      </c>
      <c r="E31" s="12" t="str">
        <f t="shared" si="2"/>
        <v>30_Apr</v>
      </c>
      <c r="F31" s="12" t="str">
        <f t="shared" si="9"/>
        <v>Apr-08</v>
      </c>
      <c r="G31" s="12">
        <v>30</v>
      </c>
      <c r="H31" s="12">
        <f t="shared" si="15"/>
        <v>30</v>
      </c>
      <c r="L31" s="12"/>
      <c r="M31" s="12"/>
      <c r="N31" s="12"/>
      <c r="O31" s="12"/>
      <c r="R31" s="9">
        <f t="shared" si="16"/>
        <v>2010</v>
      </c>
      <c r="S31" t="str">
        <f t="shared" si="17"/>
        <v>May</v>
      </c>
      <c r="T31" t="str">
        <f t="shared" si="11"/>
        <v>2010_May</v>
      </c>
      <c r="U31" t="str">
        <f t="shared" si="12"/>
        <v>2010_Jun</v>
      </c>
      <c r="W31" t="s">
        <v>112</v>
      </c>
      <c r="X31" t="s">
        <v>113</v>
      </c>
      <c r="Z31" s="12">
        <v>29</v>
      </c>
      <c r="AA31" t="s">
        <v>512</v>
      </c>
    </row>
    <row r="32" spans="1:27">
      <c r="A32" s="2">
        <v>39569</v>
      </c>
      <c r="B32" t="str">
        <f t="shared" si="0"/>
        <v>2008_05</v>
      </c>
      <c r="C32" t="str">
        <f t="shared" si="1"/>
        <v>May</v>
      </c>
      <c r="D32" t="str">
        <f t="shared" si="5"/>
        <v>2008_May</v>
      </c>
      <c r="E32" s="12" t="str">
        <f t="shared" si="2"/>
        <v>01_May</v>
      </c>
      <c r="F32" s="12" t="str">
        <f t="shared" si="9"/>
        <v>May-08</v>
      </c>
      <c r="G32" s="12">
        <v>31</v>
      </c>
      <c r="H32" s="12">
        <f t="shared" si="15"/>
        <v>31</v>
      </c>
      <c r="L32" s="12"/>
      <c r="M32" s="12"/>
      <c r="N32" s="12"/>
      <c r="O32" s="12"/>
      <c r="R32" s="9">
        <f t="shared" si="16"/>
        <v>2010</v>
      </c>
      <c r="S32" t="str">
        <f t="shared" si="17"/>
        <v>Jun</v>
      </c>
      <c r="T32" t="str">
        <f t="shared" si="11"/>
        <v>2010_Jun</v>
      </c>
      <c r="U32" t="str">
        <f t="shared" si="12"/>
        <v>2010_Jul</v>
      </c>
      <c r="W32" t="s">
        <v>113</v>
      </c>
      <c r="X32" t="s">
        <v>114</v>
      </c>
      <c r="Z32" s="12">
        <v>30</v>
      </c>
      <c r="AA32" t="s">
        <v>513</v>
      </c>
    </row>
    <row r="33" spans="1:27">
      <c r="A33" s="2">
        <v>39570</v>
      </c>
      <c r="B33" t="str">
        <f t="shared" si="0"/>
        <v>2008_05</v>
      </c>
      <c r="C33" t="str">
        <f t="shared" si="1"/>
        <v>May</v>
      </c>
      <c r="D33" t="str">
        <f t="shared" si="5"/>
        <v>2008_May</v>
      </c>
      <c r="E33" s="12" t="str">
        <f t="shared" si="2"/>
        <v>02_May</v>
      </c>
      <c r="F33" s="12" t="str">
        <f t="shared" si="9"/>
        <v>May-08</v>
      </c>
      <c r="G33" s="12"/>
      <c r="R33" s="9">
        <f t="shared" si="16"/>
        <v>2010</v>
      </c>
      <c r="S33" t="str">
        <f t="shared" si="17"/>
        <v>Jul</v>
      </c>
      <c r="T33" t="str">
        <f t="shared" si="11"/>
        <v>2010_Jul</v>
      </c>
      <c r="U33" t="str">
        <f t="shared" si="12"/>
        <v>2010_Aug</v>
      </c>
      <c r="W33" t="s">
        <v>114</v>
      </c>
      <c r="X33" t="s">
        <v>115</v>
      </c>
      <c r="Z33" s="12">
        <v>31</v>
      </c>
      <c r="AA33" t="s">
        <v>485</v>
      </c>
    </row>
    <row r="34" spans="1:27">
      <c r="A34" s="2">
        <v>39571</v>
      </c>
      <c r="B34" t="str">
        <f t="shared" si="0"/>
        <v>2008_05</v>
      </c>
      <c r="C34" t="str">
        <f t="shared" ref="C34:C65" si="18">VLOOKUP(TEXT(MONTH(A34),"00"),$H$2:$I$13,2,FALSE)</f>
        <v>May</v>
      </c>
      <c r="D34" t="str">
        <f t="shared" si="5"/>
        <v>2008_May</v>
      </c>
      <c r="E34" s="12" t="str">
        <f t="shared" ref="E34:E66" si="19">VLOOKUP(DAY(A34),$G$2:$H$32,2,FALSE)&amp;"_"&amp;C34</f>
        <v>03_May</v>
      </c>
      <c r="F34" s="12" t="str">
        <f t="shared" si="9"/>
        <v>May-08</v>
      </c>
      <c r="G34" s="12"/>
      <c r="R34" s="9">
        <f t="shared" si="16"/>
        <v>2010</v>
      </c>
      <c r="S34" t="str">
        <f t="shared" si="17"/>
        <v>Aug</v>
      </c>
      <c r="T34" t="str">
        <f t="shared" si="11"/>
        <v>2010_Aug</v>
      </c>
      <c r="U34" t="str">
        <f t="shared" si="12"/>
        <v>2010_Sep</v>
      </c>
      <c r="W34" t="s">
        <v>115</v>
      </c>
      <c r="X34" t="s">
        <v>116</v>
      </c>
    </row>
    <row r="35" spans="1:27">
      <c r="A35" s="2">
        <v>39572</v>
      </c>
      <c r="B35" t="str">
        <f t="shared" si="0"/>
        <v>2008_05</v>
      </c>
      <c r="C35" t="str">
        <f t="shared" si="18"/>
        <v>May</v>
      </c>
      <c r="D35" t="str">
        <f t="shared" si="5"/>
        <v>2008_May</v>
      </c>
      <c r="E35" s="12" t="str">
        <f t="shared" si="19"/>
        <v>04_May</v>
      </c>
      <c r="F35" s="12" t="str">
        <f t="shared" si="9"/>
        <v>May-08</v>
      </c>
      <c r="G35" s="12"/>
      <c r="R35" s="9">
        <f t="shared" si="16"/>
        <v>2010</v>
      </c>
      <c r="S35" t="str">
        <f t="shared" si="17"/>
        <v>Sep</v>
      </c>
      <c r="T35" t="str">
        <f t="shared" si="11"/>
        <v>2010_Sep</v>
      </c>
      <c r="U35" t="str">
        <f t="shared" si="12"/>
        <v>2010_Oct</v>
      </c>
      <c r="W35" t="s">
        <v>116</v>
      </c>
      <c r="X35" t="s">
        <v>117</v>
      </c>
    </row>
    <row r="36" spans="1:27">
      <c r="A36" s="2">
        <v>39573</v>
      </c>
      <c r="B36" t="str">
        <f t="shared" si="0"/>
        <v>2008_05</v>
      </c>
      <c r="C36" t="str">
        <f t="shared" si="18"/>
        <v>May</v>
      </c>
      <c r="D36" t="str">
        <f t="shared" si="5"/>
        <v>2008_May</v>
      </c>
      <c r="E36" s="12" t="str">
        <f t="shared" si="19"/>
        <v>05_May</v>
      </c>
      <c r="F36" s="12" t="str">
        <f t="shared" si="9"/>
        <v>May-08</v>
      </c>
      <c r="G36" s="12"/>
      <c r="R36" s="9">
        <f t="shared" si="16"/>
        <v>2010</v>
      </c>
      <c r="S36" t="str">
        <f t="shared" si="17"/>
        <v>Oct</v>
      </c>
      <c r="T36" t="str">
        <f t="shared" si="11"/>
        <v>2010_Oct</v>
      </c>
      <c r="U36" t="str">
        <f t="shared" si="12"/>
        <v>2010_Nov</v>
      </c>
      <c r="W36" t="s">
        <v>117</v>
      </c>
      <c r="X36" t="s">
        <v>118</v>
      </c>
    </row>
    <row r="37" spans="1:27">
      <c r="A37" s="2">
        <v>39574</v>
      </c>
      <c r="B37" t="str">
        <f t="shared" si="0"/>
        <v>2008_05</v>
      </c>
      <c r="C37" t="str">
        <f t="shared" si="18"/>
        <v>May</v>
      </c>
      <c r="D37" t="str">
        <f t="shared" si="5"/>
        <v>2008_May</v>
      </c>
      <c r="E37" s="12" t="str">
        <f t="shared" si="19"/>
        <v>06_May</v>
      </c>
      <c r="F37" s="12" t="str">
        <f t="shared" si="9"/>
        <v>May-08</v>
      </c>
      <c r="G37" s="12"/>
      <c r="R37" s="9">
        <f t="shared" si="16"/>
        <v>2010</v>
      </c>
      <c r="S37" t="str">
        <f t="shared" si="17"/>
        <v>Nov</v>
      </c>
      <c r="T37" t="str">
        <f t="shared" si="11"/>
        <v>2010_Nov</v>
      </c>
      <c r="U37" t="str">
        <f t="shared" si="12"/>
        <v>2010_Dec</v>
      </c>
      <c r="W37" t="s">
        <v>118</v>
      </c>
      <c r="X37" t="s">
        <v>119</v>
      </c>
    </row>
    <row r="38" spans="1:27">
      <c r="A38" s="2">
        <v>39575</v>
      </c>
      <c r="B38" t="str">
        <f t="shared" si="0"/>
        <v>2008_05</v>
      </c>
      <c r="C38" t="str">
        <f t="shared" si="18"/>
        <v>May</v>
      </c>
      <c r="D38" t="str">
        <f t="shared" si="5"/>
        <v>2008_May</v>
      </c>
      <c r="E38" s="12" t="str">
        <f t="shared" si="19"/>
        <v>07_May</v>
      </c>
      <c r="F38" s="12" t="str">
        <f t="shared" si="9"/>
        <v>May-08</v>
      </c>
      <c r="G38" s="12"/>
      <c r="R38" s="9">
        <f t="shared" si="16"/>
        <v>2010</v>
      </c>
      <c r="S38" t="str">
        <f t="shared" si="17"/>
        <v>Dec</v>
      </c>
      <c r="T38" t="str">
        <f t="shared" si="11"/>
        <v>2010_Dec</v>
      </c>
      <c r="U38" t="str">
        <f t="shared" si="12"/>
        <v>2011_Jan</v>
      </c>
      <c r="W38" t="s">
        <v>119</v>
      </c>
      <c r="X38" t="s">
        <v>120</v>
      </c>
    </row>
    <row r="39" spans="1:27">
      <c r="A39" s="2">
        <v>39576</v>
      </c>
      <c r="B39" t="str">
        <f t="shared" si="0"/>
        <v>2008_05</v>
      </c>
      <c r="C39" t="str">
        <f t="shared" si="18"/>
        <v>May</v>
      </c>
      <c r="D39" t="str">
        <f t="shared" si="5"/>
        <v>2008_May</v>
      </c>
      <c r="E39" s="12" t="str">
        <f t="shared" si="19"/>
        <v>08_May</v>
      </c>
      <c r="F39" s="12" t="str">
        <f t="shared" si="9"/>
        <v>May-08</v>
      </c>
      <c r="G39" s="12"/>
      <c r="R39" s="9">
        <f t="shared" si="16"/>
        <v>2011</v>
      </c>
      <c r="S39" t="str">
        <f t="shared" si="17"/>
        <v>Jan</v>
      </c>
      <c r="T39" t="str">
        <f t="shared" si="11"/>
        <v>2011_Jan</v>
      </c>
      <c r="U39" t="str">
        <f t="shared" si="12"/>
        <v>2011_Feb</v>
      </c>
      <c r="W39" t="s">
        <v>120</v>
      </c>
      <c r="X39" t="s">
        <v>121</v>
      </c>
    </row>
    <row r="40" spans="1:27">
      <c r="A40" s="2">
        <v>39577</v>
      </c>
      <c r="B40" t="str">
        <f t="shared" si="0"/>
        <v>2008_05</v>
      </c>
      <c r="C40" t="str">
        <f t="shared" si="18"/>
        <v>May</v>
      </c>
      <c r="D40" t="str">
        <f t="shared" si="5"/>
        <v>2008_May</v>
      </c>
      <c r="E40" s="12" t="str">
        <f t="shared" si="19"/>
        <v>09_May</v>
      </c>
      <c r="F40" s="12" t="str">
        <f t="shared" si="9"/>
        <v>May-08</v>
      </c>
      <c r="G40" s="12"/>
      <c r="R40" s="9">
        <f t="shared" si="16"/>
        <v>2011</v>
      </c>
      <c r="S40" t="str">
        <f t="shared" si="17"/>
        <v>Feb</v>
      </c>
      <c r="T40" t="str">
        <f t="shared" si="11"/>
        <v>2011_Feb</v>
      </c>
      <c r="U40" t="str">
        <f t="shared" si="12"/>
        <v>2011_Mar</v>
      </c>
      <c r="W40" t="s">
        <v>121</v>
      </c>
      <c r="X40" t="s">
        <v>122</v>
      </c>
    </row>
    <row r="41" spans="1:27">
      <c r="A41" s="2">
        <v>39578</v>
      </c>
      <c r="B41" t="str">
        <f t="shared" si="0"/>
        <v>2008_05</v>
      </c>
      <c r="C41" t="str">
        <f t="shared" si="18"/>
        <v>May</v>
      </c>
      <c r="D41" t="str">
        <f t="shared" si="5"/>
        <v>2008_May</v>
      </c>
      <c r="E41" s="12" t="str">
        <f t="shared" si="19"/>
        <v>10_May</v>
      </c>
      <c r="F41" s="12" t="str">
        <f t="shared" si="9"/>
        <v>May-08</v>
      </c>
      <c r="G41" s="12"/>
      <c r="R41" s="9">
        <f t="shared" si="16"/>
        <v>2011</v>
      </c>
      <c r="S41" t="str">
        <f t="shared" si="17"/>
        <v>Mar</v>
      </c>
      <c r="T41" t="str">
        <f t="shared" si="11"/>
        <v>2011_Mar</v>
      </c>
      <c r="U41" t="str">
        <f t="shared" si="12"/>
        <v>2011_Apr</v>
      </c>
      <c r="W41" t="s">
        <v>122</v>
      </c>
      <c r="X41" t="s">
        <v>123</v>
      </c>
    </row>
    <row r="42" spans="1:27">
      <c r="A42" s="2">
        <v>39579</v>
      </c>
      <c r="B42" t="str">
        <f t="shared" si="0"/>
        <v>2008_05</v>
      </c>
      <c r="C42" t="str">
        <f t="shared" si="18"/>
        <v>May</v>
      </c>
      <c r="D42" t="str">
        <f t="shared" si="5"/>
        <v>2008_May</v>
      </c>
      <c r="E42" s="12" t="str">
        <f t="shared" si="19"/>
        <v>11_May</v>
      </c>
      <c r="F42" s="12" t="str">
        <f t="shared" si="9"/>
        <v>May-08</v>
      </c>
      <c r="G42" s="12"/>
      <c r="R42" s="9">
        <f t="shared" si="16"/>
        <v>2011</v>
      </c>
      <c r="S42" t="str">
        <f t="shared" si="17"/>
        <v>Apr</v>
      </c>
      <c r="T42" t="str">
        <f t="shared" si="11"/>
        <v>2011_Apr</v>
      </c>
      <c r="U42" t="str">
        <f t="shared" si="12"/>
        <v>2011_May</v>
      </c>
      <c r="W42" t="s">
        <v>123</v>
      </c>
      <c r="X42" t="s">
        <v>124</v>
      </c>
    </row>
    <row r="43" spans="1:27">
      <c r="A43" s="2">
        <v>39580</v>
      </c>
      <c r="B43" t="str">
        <f t="shared" si="0"/>
        <v>2008_05</v>
      </c>
      <c r="C43" t="str">
        <f t="shared" si="18"/>
        <v>May</v>
      </c>
      <c r="D43" t="str">
        <f t="shared" si="5"/>
        <v>2008_May</v>
      </c>
      <c r="E43" s="12" t="str">
        <f t="shared" si="19"/>
        <v>12_May</v>
      </c>
      <c r="F43" s="12" t="str">
        <f t="shared" si="9"/>
        <v>May-08</v>
      </c>
      <c r="G43" s="12"/>
      <c r="R43" s="9">
        <f t="shared" si="16"/>
        <v>2011</v>
      </c>
      <c r="S43" t="str">
        <f t="shared" si="17"/>
        <v>May</v>
      </c>
      <c r="T43" t="str">
        <f t="shared" si="11"/>
        <v>2011_May</v>
      </c>
      <c r="U43" t="str">
        <f t="shared" si="12"/>
        <v>2011_Jun</v>
      </c>
      <c r="W43" t="s">
        <v>124</v>
      </c>
      <c r="X43" t="s">
        <v>125</v>
      </c>
    </row>
    <row r="44" spans="1:27">
      <c r="A44" s="2">
        <v>39581</v>
      </c>
      <c r="B44" t="str">
        <f t="shared" si="0"/>
        <v>2008_05</v>
      </c>
      <c r="C44" t="str">
        <f t="shared" si="18"/>
        <v>May</v>
      </c>
      <c r="D44" t="str">
        <f t="shared" si="5"/>
        <v>2008_May</v>
      </c>
      <c r="E44" s="12" t="str">
        <f t="shared" si="19"/>
        <v>13_May</v>
      </c>
      <c r="F44" s="12" t="str">
        <f t="shared" si="9"/>
        <v>May-08</v>
      </c>
      <c r="G44" s="12"/>
      <c r="R44" s="9">
        <f t="shared" si="16"/>
        <v>2011</v>
      </c>
      <c r="S44" t="str">
        <f t="shared" si="17"/>
        <v>Jun</v>
      </c>
      <c r="T44" t="str">
        <f t="shared" si="11"/>
        <v>2011_Jun</v>
      </c>
      <c r="U44" t="str">
        <f t="shared" si="12"/>
        <v>2011_Jul</v>
      </c>
      <c r="W44" t="s">
        <v>125</v>
      </c>
      <c r="X44" t="s">
        <v>126</v>
      </c>
    </row>
    <row r="45" spans="1:27">
      <c r="A45" s="2">
        <v>39582</v>
      </c>
      <c r="B45" t="str">
        <f t="shared" si="0"/>
        <v>2008_05</v>
      </c>
      <c r="C45" t="str">
        <f t="shared" si="18"/>
        <v>May</v>
      </c>
      <c r="D45" t="str">
        <f t="shared" si="5"/>
        <v>2008_May</v>
      </c>
      <c r="E45" s="12" t="str">
        <f t="shared" si="19"/>
        <v>14_May</v>
      </c>
      <c r="F45" s="12" t="str">
        <f t="shared" si="9"/>
        <v>May-08</v>
      </c>
      <c r="G45" s="12"/>
      <c r="R45" s="9">
        <f t="shared" si="16"/>
        <v>2011</v>
      </c>
      <c r="S45" t="str">
        <f t="shared" si="17"/>
        <v>Jul</v>
      </c>
      <c r="T45" t="str">
        <f t="shared" si="11"/>
        <v>2011_Jul</v>
      </c>
      <c r="U45" t="str">
        <f t="shared" si="12"/>
        <v>2011_Aug</v>
      </c>
      <c r="W45" t="s">
        <v>126</v>
      </c>
      <c r="X45" t="s">
        <v>127</v>
      </c>
    </row>
    <row r="46" spans="1:27">
      <c r="A46" s="2">
        <v>39583</v>
      </c>
      <c r="B46" t="str">
        <f t="shared" si="0"/>
        <v>2008_05</v>
      </c>
      <c r="C46" t="str">
        <f t="shared" si="18"/>
        <v>May</v>
      </c>
      <c r="D46" t="str">
        <f t="shared" si="5"/>
        <v>2008_May</v>
      </c>
      <c r="E46" s="12" t="str">
        <f t="shared" si="19"/>
        <v>15_May</v>
      </c>
      <c r="F46" s="12" t="str">
        <f t="shared" si="9"/>
        <v>May-08</v>
      </c>
      <c r="G46" s="12"/>
      <c r="R46" s="9">
        <f t="shared" si="16"/>
        <v>2011</v>
      </c>
      <c r="S46" t="str">
        <f t="shared" si="17"/>
        <v>Aug</v>
      </c>
      <c r="T46" t="str">
        <f t="shared" si="11"/>
        <v>2011_Aug</v>
      </c>
      <c r="U46" t="str">
        <f t="shared" si="12"/>
        <v>2011_Sep</v>
      </c>
      <c r="W46" t="s">
        <v>127</v>
      </c>
      <c r="X46" t="s">
        <v>128</v>
      </c>
    </row>
    <row r="47" spans="1:27">
      <c r="A47" s="2">
        <v>39584</v>
      </c>
      <c r="B47" t="str">
        <f t="shared" si="0"/>
        <v>2008_05</v>
      </c>
      <c r="C47" t="str">
        <f t="shared" si="18"/>
        <v>May</v>
      </c>
      <c r="D47" t="str">
        <f t="shared" si="5"/>
        <v>2008_May</v>
      </c>
      <c r="E47" s="12" t="str">
        <f t="shared" si="19"/>
        <v>16_May</v>
      </c>
      <c r="F47" s="12" t="str">
        <f t="shared" si="9"/>
        <v>May-08</v>
      </c>
      <c r="G47" s="12"/>
      <c r="R47" s="9">
        <f t="shared" si="16"/>
        <v>2011</v>
      </c>
      <c r="S47" t="str">
        <f t="shared" si="17"/>
        <v>Sep</v>
      </c>
      <c r="T47" t="str">
        <f t="shared" si="11"/>
        <v>2011_Sep</v>
      </c>
      <c r="U47" t="str">
        <f t="shared" si="12"/>
        <v>2011_Oct</v>
      </c>
      <c r="W47" t="s">
        <v>128</v>
      </c>
      <c r="X47" t="s">
        <v>129</v>
      </c>
    </row>
    <row r="48" spans="1:27">
      <c r="A48" s="2">
        <v>39585</v>
      </c>
      <c r="B48" t="str">
        <f t="shared" si="0"/>
        <v>2008_05</v>
      </c>
      <c r="C48" t="str">
        <f t="shared" si="18"/>
        <v>May</v>
      </c>
      <c r="D48" t="str">
        <f t="shared" si="5"/>
        <v>2008_May</v>
      </c>
      <c r="E48" s="12" t="str">
        <f t="shared" si="19"/>
        <v>17_May</v>
      </c>
      <c r="F48" s="12" t="str">
        <f t="shared" si="9"/>
        <v>May-08</v>
      </c>
      <c r="G48" s="12"/>
      <c r="R48" s="9">
        <f t="shared" si="16"/>
        <v>2011</v>
      </c>
      <c r="S48" t="str">
        <f t="shared" si="17"/>
        <v>Oct</v>
      </c>
      <c r="T48" t="str">
        <f t="shared" si="11"/>
        <v>2011_Oct</v>
      </c>
      <c r="U48" t="str">
        <f t="shared" si="12"/>
        <v>2011_Nov</v>
      </c>
      <c r="W48" t="s">
        <v>129</v>
      </c>
      <c r="X48" t="s">
        <v>130</v>
      </c>
    </row>
    <row r="49" spans="1:24">
      <c r="A49" s="2">
        <v>39586</v>
      </c>
      <c r="B49" t="str">
        <f t="shared" si="0"/>
        <v>2008_05</v>
      </c>
      <c r="C49" t="str">
        <f t="shared" si="18"/>
        <v>May</v>
      </c>
      <c r="D49" t="str">
        <f t="shared" si="5"/>
        <v>2008_May</v>
      </c>
      <c r="E49" s="12" t="str">
        <f t="shared" si="19"/>
        <v>18_May</v>
      </c>
      <c r="F49" s="12" t="str">
        <f t="shared" si="9"/>
        <v>May-08</v>
      </c>
      <c r="G49" s="12"/>
      <c r="R49" s="9">
        <f t="shared" si="16"/>
        <v>2011</v>
      </c>
      <c r="S49" t="str">
        <f t="shared" si="17"/>
        <v>Nov</v>
      </c>
      <c r="T49" t="str">
        <f t="shared" si="11"/>
        <v>2011_Nov</v>
      </c>
      <c r="U49" t="str">
        <f t="shared" si="12"/>
        <v>2011_Dec</v>
      </c>
      <c r="W49" t="s">
        <v>130</v>
      </c>
      <c r="X49" t="s">
        <v>131</v>
      </c>
    </row>
    <row r="50" spans="1:24">
      <c r="A50" s="2">
        <v>39587</v>
      </c>
      <c r="B50" t="str">
        <f t="shared" si="0"/>
        <v>2008_05</v>
      </c>
      <c r="C50" t="str">
        <f t="shared" si="18"/>
        <v>May</v>
      </c>
      <c r="D50" t="str">
        <f t="shared" si="5"/>
        <v>2008_May</v>
      </c>
      <c r="E50" s="12" t="str">
        <f t="shared" si="19"/>
        <v>19_May</v>
      </c>
      <c r="F50" s="12" t="str">
        <f t="shared" si="9"/>
        <v>May-08</v>
      </c>
      <c r="G50" s="12"/>
      <c r="R50" s="9">
        <f t="shared" si="16"/>
        <v>2011</v>
      </c>
      <c r="S50" t="str">
        <f t="shared" si="17"/>
        <v>Dec</v>
      </c>
      <c r="T50" t="str">
        <f t="shared" si="11"/>
        <v>2011_Dec</v>
      </c>
      <c r="U50" t="str">
        <f t="shared" si="12"/>
        <v>2012_Jan</v>
      </c>
      <c r="W50" t="s">
        <v>131</v>
      </c>
      <c r="X50" t="s">
        <v>132</v>
      </c>
    </row>
    <row r="51" spans="1:24">
      <c r="A51" s="2">
        <v>39588</v>
      </c>
      <c r="B51" t="str">
        <f t="shared" si="0"/>
        <v>2008_05</v>
      </c>
      <c r="C51" t="str">
        <f t="shared" si="18"/>
        <v>May</v>
      </c>
      <c r="D51" t="str">
        <f t="shared" si="5"/>
        <v>2008_May</v>
      </c>
      <c r="E51" s="12" t="str">
        <f t="shared" si="19"/>
        <v>20_May</v>
      </c>
      <c r="F51" s="12" t="str">
        <f t="shared" si="9"/>
        <v>May-08</v>
      </c>
      <c r="G51" s="12"/>
      <c r="R51" s="9">
        <f t="shared" si="16"/>
        <v>2012</v>
      </c>
      <c r="S51" t="str">
        <f t="shared" si="17"/>
        <v>Jan</v>
      </c>
      <c r="T51" t="str">
        <f t="shared" si="11"/>
        <v>2012_Jan</v>
      </c>
      <c r="U51" t="str">
        <f t="shared" si="12"/>
        <v>2012_Feb</v>
      </c>
      <c r="W51" t="s">
        <v>132</v>
      </c>
      <c r="X51" t="s">
        <v>133</v>
      </c>
    </row>
    <row r="52" spans="1:24">
      <c r="A52" s="2">
        <v>39589</v>
      </c>
      <c r="B52" t="str">
        <f t="shared" si="0"/>
        <v>2008_05</v>
      </c>
      <c r="C52" t="str">
        <f t="shared" si="18"/>
        <v>May</v>
      </c>
      <c r="D52" t="str">
        <f t="shared" si="5"/>
        <v>2008_May</v>
      </c>
      <c r="E52" s="12" t="str">
        <f t="shared" si="19"/>
        <v>21_May</v>
      </c>
      <c r="F52" s="12" t="str">
        <f t="shared" si="9"/>
        <v>May-08</v>
      </c>
      <c r="G52" s="12"/>
      <c r="R52" s="9">
        <f t="shared" si="16"/>
        <v>2012</v>
      </c>
      <c r="S52" t="str">
        <f t="shared" si="17"/>
        <v>Feb</v>
      </c>
      <c r="T52" t="str">
        <f t="shared" si="11"/>
        <v>2012_Feb</v>
      </c>
      <c r="U52" t="str">
        <f t="shared" si="12"/>
        <v>2012_Mar</v>
      </c>
      <c r="W52" t="s">
        <v>133</v>
      </c>
      <c r="X52" t="s">
        <v>134</v>
      </c>
    </row>
    <row r="53" spans="1:24">
      <c r="A53" s="2">
        <v>39590</v>
      </c>
      <c r="B53" t="str">
        <f t="shared" si="0"/>
        <v>2008_05</v>
      </c>
      <c r="C53" t="str">
        <f t="shared" si="18"/>
        <v>May</v>
      </c>
      <c r="D53" t="str">
        <f t="shared" si="5"/>
        <v>2008_May</v>
      </c>
      <c r="E53" s="12" t="str">
        <f t="shared" si="19"/>
        <v>22_May</v>
      </c>
      <c r="F53" s="12" t="str">
        <f t="shared" si="9"/>
        <v>May-08</v>
      </c>
      <c r="G53" s="12"/>
      <c r="R53" s="9">
        <f t="shared" si="16"/>
        <v>2012</v>
      </c>
      <c r="S53" t="str">
        <f t="shared" si="17"/>
        <v>Mar</v>
      </c>
      <c r="T53" t="str">
        <f t="shared" si="11"/>
        <v>2012_Mar</v>
      </c>
      <c r="U53" t="str">
        <f t="shared" si="12"/>
        <v>2012_Apr</v>
      </c>
      <c r="W53" t="s">
        <v>134</v>
      </c>
      <c r="X53" t="s">
        <v>135</v>
      </c>
    </row>
    <row r="54" spans="1:24">
      <c r="A54" s="2">
        <v>39591</v>
      </c>
      <c r="B54" t="str">
        <f t="shared" si="0"/>
        <v>2008_05</v>
      </c>
      <c r="C54" t="str">
        <f t="shared" si="18"/>
        <v>May</v>
      </c>
      <c r="D54" t="str">
        <f t="shared" si="5"/>
        <v>2008_May</v>
      </c>
      <c r="E54" s="12" t="str">
        <f t="shared" si="19"/>
        <v>23_May</v>
      </c>
      <c r="F54" s="12" t="str">
        <f t="shared" si="9"/>
        <v>May-08</v>
      </c>
      <c r="G54" s="12"/>
      <c r="R54" s="9">
        <f t="shared" si="16"/>
        <v>2012</v>
      </c>
      <c r="S54" t="str">
        <f t="shared" si="17"/>
        <v>Apr</v>
      </c>
      <c r="T54" t="str">
        <f t="shared" si="11"/>
        <v>2012_Apr</v>
      </c>
      <c r="U54" t="str">
        <f t="shared" si="12"/>
        <v>2012_May</v>
      </c>
      <c r="W54" t="s">
        <v>135</v>
      </c>
      <c r="X54" t="s">
        <v>136</v>
      </c>
    </row>
    <row r="55" spans="1:24">
      <c r="A55" s="2">
        <v>39592</v>
      </c>
      <c r="B55" t="str">
        <f t="shared" si="0"/>
        <v>2008_05</v>
      </c>
      <c r="C55" t="str">
        <f t="shared" si="18"/>
        <v>May</v>
      </c>
      <c r="D55" t="str">
        <f t="shared" si="5"/>
        <v>2008_May</v>
      </c>
      <c r="E55" s="12" t="str">
        <f t="shared" si="19"/>
        <v>24_May</v>
      </c>
      <c r="F55" s="12" t="str">
        <f t="shared" si="9"/>
        <v>May-08</v>
      </c>
      <c r="G55" s="12"/>
      <c r="R55" s="9">
        <f t="shared" si="16"/>
        <v>2012</v>
      </c>
      <c r="S55" t="str">
        <f t="shared" si="17"/>
        <v>May</v>
      </c>
      <c r="T55" t="str">
        <f t="shared" si="11"/>
        <v>2012_May</v>
      </c>
      <c r="U55" t="str">
        <f t="shared" si="12"/>
        <v>2012_Jun</v>
      </c>
      <c r="W55" t="s">
        <v>136</v>
      </c>
      <c r="X55" t="s">
        <v>137</v>
      </c>
    </row>
    <row r="56" spans="1:24">
      <c r="A56" s="2">
        <v>39593</v>
      </c>
      <c r="B56" t="str">
        <f t="shared" si="0"/>
        <v>2008_05</v>
      </c>
      <c r="C56" t="str">
        <f t="shared" si="18"/>
        <v>May</v>
      </c>
      <c r="D56" t="str">
        <f t="shared" si="5"/>
        <v>2008_May</v>
      </c>
      <c r="E56" s="12" t="str">
        <f t="shared" si="19"/>
        <v>25_May</v>
      </c>
      <c r="F56" s="12" t="str">
        <f t="shared" si="9"/>
        <v>May-08</v>
      </c>
      <c r="G56" s="12"/>
      <c r="R56" s="9">
        <f t="shared" si="16"/>
        <v>2012</v>
      </c>
      <c r="S56" t="str">
        <f t="shared" si="17"/>
        <v>Jun</v>
      </c>
      <c r="T56" t="str">
        <f t="shared" si="11"/>
        <v>2012_Jun</v>
      </c>
      <c r="U56" t="str">
        <f t="shared" si="12"/>
        <v>2012_Jul</v>
      </c>
      <c r="W56" t="s">
        <v>137</v>
      </c>
      <c r="X56" t="s">
        <v>138</v>
      </c>
    </row>
    <row r="57" spans="1:24">
      <c r="A57" s="2">
        <v>39594</v>
      </c>
      <c r="B57" t="str">
        <f t="shared" si="0"/>
        <v>2008_05</v>
      </c>
      <c r="C57" t="str">
        <f t="shared" si="18"/>
        <v>May</v>
      </c>
      <c r="D57" t="str">
        <f t="shared" si="5"/>
        <v>2008_May</v>
      </c>
      <c r="E57" s="12" t="str">
        <f t="shared" si="19"/>
        <v>26_May</v>
      </c>
      <c r="F57" s="12" t="str">
        <f t="shared" si="9"/>
        <v>May-08</v>
      </c>
      <c r="G57" s="12"/>
      <c r="R57" s="9">
        <f t="shared" si="16"/>
        <v>2012</v>
      </c>
      <c r="S57" t="str">
        <f t="shared" si="17"/>
        <v>Jul</v>
      </c>
      <c r="T57" t="str">
        <f t="shared" si="11"/>
        <v>2012_Jul</v>
      </c>
      <c r="U57" t="str">
        <f t="shared" si="12"/>
        <v>2012_Aug</v>
      </c>
      <c r="W57" t="s">
        <v>138</v>
      </c>
      <c r="X57" t="s">
        <v>139</v>
      </c>
    </row>
    <row r="58" spans="1:24">
      <c r="A58" s="2">
        <v>39595</v>
      </c>
      <c r="B58" t="str">
        <f t="shared" si="0"/>
        <v>2008_05</v>
      </c>
      <c r="C58" t="str">
        <f t="shared" si="18"/>
        <v>May</v>
      </c>
      <c r="D58" t="str">
        <f t="shared" si="5"/>
        <v>2008_May</v>
      </c>
      <c r="E58" s="12" t="str">
        <f t="shared" si="19"/>
        <v>27_May</v>
      </c>
      <c r="F58" s="12" t="str">
        <f t="shared" si="9"/>
        <v>May-08</v>
      </c>
      <c r="G58" s="12"/>
      <c r="R58" s="9">
        <f t="shared" si="16"/>
        <v>2012</v>
      </c>
      <c r="S58" t="str">
        <f t="shared" si="17"/>
        <v>Aug</v>
      </c>
      <c r="T58" t="str">
        <f t="shared" si="11"/>
        <v>2012_Aug</v>
      </c>
      <c r="U58" t="str">
        <f t="shared" si="12"/>
        <v>2012_Sep</v>
      </c>
      <c r="W58" t="s">
        <v>139</v>
      </c>
      <c r="X58" t="s">
        <v>140</v>
      </c>
    </row>
    <row r="59" spans="1:24">
      <c r="A59" s="2">
        <v>39596</v>
      </c>
      <c r="B59" t="str">
        <f t="shared" si="0"/>
        <v>2008_05</v>
      </c>
      <c r="C59" t="str">
        <f t="shared" si="18"/>
        <v>May</v>
      </c>
      <c r="D59" t="str">
        <f t="shared" si="5"/>
        <v>2008_May</v>
      </c>
      <c r="E59" s="12" t="str">
        <f t="shared" si="19"/>
        <v>28_May</v>
      </c>
      <c r="F59" s="12" t="str">
        <f t="shared" si="9"/>
        <v>May-08</v>
      </c>
      <c r="G59" s="12"/>
      <c r="R59" s="9">
        <f t="shared" si="16"/>
        <v>2012</v>
      </c>
      <c r="S59" t="str">
        <f t="shared" si="17"/>
        <v>Sep</v>
      </c>
      <c r="T59" t="str">
        <f t="shared" si="11"/>
        <v>2012_Sep</v>
      </c>
      <c r="U59" t="str">
        <f t="shared" si="12"/>
        <v>2012_Oct</v>
      </c>
      <c r="W59" t="s">
        <v>140</v>
      </c>
      <c r="X59" t="s">
        <v>141</v>
      </c>
    </row>
    <row r="60" spans="1:24">
      <c r="A60" s="2">
        <v>39597</v>
      </c>
      <c r="B60" t="str">
        <f t="shared" si="0"/>
        <v>2008_05</v>
      </c>
      <c r="C60" t="str">
        <f t="shared" si="18"/>
        <v>May</v>
      </c>
      <c r="D60" t="str">
        <f t="shared" si="5"/>
        <v>2008_May</v>
      </c>
      <c r="E60" s="12" t="str">
        <f t="shared" si="19"/>
        <v>29_May</v>
      </c>
      <c r="F60" s="12" t="str">
        <f t="shared" si="9"/>
        <v>May-08</v>
      </c>
      <c r="G60" s="12"/>
      <c r="R60" s="9">
        <f t="shared" si="16"/>
        <v>2012</v>
      </c>
      <c r="S60" t="str">
        <f t="shared" si="17"/>
        <v>Oct</v>
      </c>
      <c r="T60" t="str">
        <f t="shared" si="11"/>
        <v>2012_Oct</v>
      </c>
      <c r="U60" t="str">
        <f t="shared" si="12"/>
        <v>2012_Nov</v>
      </c>
      <c r="W60" t="s">
        <v>141</v>
      </c>
      <c r="X60" t="s">
        <v>142</v>
      </c>
    </row>
    <row r="61" spans="1:24">
      <c r="A61" s="2">
        <v>39598</v>
      </c>
      <c r="B61" t="str">
        <f t="shared" si="0"/>
        <v>2008_05</v>
      </c>
      <c r="C61" t="str">
        <f t="shared" si="18"/>
        <v>May</v>
      </c>
      <c r="D61" t="str">
        <f t="shared" si="5"/>
        <v>2008_May</v>
      </c>
      <c r="E61" s="12" t="str">
        <f t="shared" si="19"/>
        <v>30_May</v>
      </c>
      <c r="F61" s="12" t="str">
        <f t="shared" si="9"/>
        <v>May-08</v>
      </c>
      <c r="G61" s="12"/>
      <c r="R61" s="9">
        <f t="shared" si="16"/>
        <v>2012</v>
      </c>
      <c r="S61" t="str">
        <f t="shared" si="17"/>
        <v>Nov</v>
      </c>
      <c r="T61" t="str">
        <f t="shared" si="11"/>
        <v>2012_Nov</v>
      </c>
      <c r="U61" t="str">
        <f t="shared" si="12"/>
        <v>2012_Dec</v>
      </c>
      <c r="W61" t="s">
        <v>142</v>
      </c>
      <c r="X61" t="s">
        <v>143</v>
      </c>
    </row>
    <row r="62" spans="1:24">
      <c r="A62" s="2">
        <v>39599</v>
      </c>
      <c r="B62" t="str">
        <f t="shared" si="0"/>
        <v>2008_05</v>
      </c>
      <c r="C62" t="str">
        <f t="shared" si="18"/>
        <v>May</v>
      </c>
      <c r="D62" t="str">
        <f t="shared" si="5"/>
        <v>2008_May</v>
      </c>
      <c r="E62" s="12" t="str">
        <f t="shared" si="19"/>
        <v>31_May</v>
      </c>
      <c r="F62" s="12" t="str">
        <f t="shared" si="9"/>
        <v>May-08</v>
      </c>
      <c r="G62" s="12"/>
      <c r="R62" s="9">
        <f t="shared" si="16"/>
        <v>2012</v>
      </c>
      <c r="S62" t="str">
        <f t="shared" si="17"/>
        <v>Dec</v>
      </c>
      <c r="T62" t="str">
        <f t="shared" si="11"/>
        <v>2012_Dec</v>
      </c>
      <c r="U62" t="str">
        <f t="shared" si="12"/>
        <v>2013_Jan</v>
      </c>
      <c r="W62" t="s">
        <v>143</v>
      </c>
      <c r="X62" t="s">
        <v>144</v>
      </c>
    </row>
    <row r="63" spans="1:24">
      <c r="A63" s="2">
        <v>39600</v>
      </c>
      <c r="B63" t="str">
        <f t="shared" si="0"/>
        <v>2008_06</v>
      </c>
      <c r="C63" t="str">
        <f t="shared" si="18"/>
        <v>Jun</v>
      </c>
      <c r="D63" t="str">
        <f t="shared" si="5"/>
        <v>2008_Jun</v>
      </c>
      <c r="E63" s="12" t="str">
        <f t="shared" si="19"/>
        <v>01_Jun</v>
      </c>
      <c r="F63" s="12" t="str">
        <f t="shared" si="9"/>
        <v>Jun-08</v>
      </c>
      <c r="G63" s="12"/>
      <c r="R63" s="9">
        <f t="shared" si="16"/>
        <v>2013</v>
      </c>
      <c r="S63" t="str">
        <f t="shared" si="17"/>
        <v>Jan</v>
      </c>
      <c r="T63" t="str">
        <f t="shared" si="11"/>
        <v>2013_Jan</v>
      </c>
      <c r="U63" t="str">
        <f t="shared" si="12"/>
        <v>2013_Feb</v>
      </c>
      <c r="W63" t="s">
        <v>144</v>
      </c>
      <c r="X63" t="s">
        <v>145</v>
      </c>
    </row>
    <row r="64" spans="1:24">
      <c r="A64" s="2">
        <v>39601</v>
      </c>
      <c r="B64" t="str">
        <f t="shared" si="0"/>
        <v>2008_06</v>
      </c>
      <c r="C64" t="str">
        <f t="shared" si="18"/>
        <v>Jun</v>
      </c>
      <c r="D64" t="str">
        <f t="shared" si="5"/>
        <v>2008_Jun</v>
      </c>
      <c r="E64" s="12" t="str">
        <f t="shared" si="19"/>
        <v>02_Jun</v>
      </c>
      <c r="F64" s="12" t="str">
        <f t="shared" si="9"/>
        <v>Jun-08</v>
      </c>
      <c r="G64" s="12"/>
      <c r="R64" s="9">
        <f t="shared" si="16"/>
        <v>2013</v>
      </c>
      <c r="S64" t="str">
        <f t="shared" si="17"/>
        <v>Feb</v>
      </c>
      <c r="T64" t="str">
        <f t="shared" si="11"/>
        <v>2013_Feb</v>
      </c>
      <c r="U64" t="str">
        <f t="shared" si="12"/>
        <v>2013_Mar</v>
      </c>
      <c r="W64" t="s">
        <v>145</v>
      </c>
      <c r="X64" t="s">
        <v>146</v>
      </c>
    </row>
    <row r="65" spans="1:24">
      <c r="A65" s="2">
        <v>39602</v>
      </c>
      <c r="B65" t="str">
        <f t="shared" si="0"/>
        <v>2008_06</v>
      </c>
      <c r="C65" t="str">
        <f t="shared" si="18"/>
        <v>Jun</v>
      </c>
      <c r="D65" t="str">
        <f t="shared" si="5"/>
        <v>2008_Jun</v>
      </c>
      <c r="E65" s="12" t="str">
        <f t="shared" si="19"/>
        <v>03_Jun</v>
      </c>
      <c r="F65" s="12" t="str">
        <f t="shared" si="9"/>
        <v>Jun-08</v>
      </c>
      <c r="G65" s="12"/>
      <c r="R65" s="9">
        <f t="shared" si="16"/>
        <v>2013</v>
      </c>
      <c r="S65" t="str">
        <f t="shared" si="17"/>
        <v>Mar</v>
      </c>
      <c r="T65" t="str">
        <f t="shared" si="11"/>
        <v>2013_Mar</v>
      </c>
      <c r="U65" t="str">
        <f t="shared" si="12"/>
        <v>2013_Apr</v>
      </c>
      <c r="W65" t="s">
        <v>146</v>
      </c>
      <c r="X65" t="s">
        <v>147</v>
      </c>
    </row>
    <row r="66" spans="1:24">
      <c r="A66" s="2">
        <v>39603</v>
      </c>
      <c r="B66" t="str">
        <f t="shared" ref="B66:B129" si="20">TEXT(YEAR(A66),"0000")&amp;"_"&amp;TEXT(MONTH(A66),"00")</f>
        <v>2008_06</v>
      </c>
      <c r="C66" t="str">
        <f t="shared" ref="C66:C129" si="21">VLOOKUP(TEXT(MONTH(A66),"00"),$H$2:$I$13,2,FALSE)</f>
        <v>Jun</v>
      </c>
      <c r="D66" t="str">
        <f t="shared" si="5"/>
        <v>2008_Jun</v>
      </c>
      <c r="E66" s="12" t="str">
        <f t="shared" si="19"/>
        <v>04_Jun</v>
      </c>
      <c r="F66" s="12" t="str">
        <f t="shared" si="9"/>
        <v>Jun-08</v>
      </c>
      <c r="G66" s="12"/>
      <c r="R66" s="9">
        <f t="shared" si="16"/>
        <v>2013</v>
      </c>
      <c r="S66" t="str">
        <f t="shared" si="17"/>
        <v>Apr</v>
      </c>
      <c r="T66" t="str">
        <f t="shared" si="11"/>
        <v>2013_Apr</v>
      </c>
      <c r="U66" t="str">
        <f t="shared" si="12"/>
        <v>2013_May</v>
      </c>
      <c r="W66" t="s">
        <v>147</v>
      </c>
      <c r="X66" t="s">
        <v>148</v>
      </c>
    </row>
    <row r="67" spans="1:24">
      <c r="A67" s="2">
        <v>39604</v>
      </c>
      <c r="B67" t="str">
        <f t="shared" si="20"/>
        <v>2008_06</v>
      </c>
      <c r="C67" t="str">
        <f t="shared" si="21"/>
        <v>Jun</v>
      </c>
      <c r="D67" t="str">
        <f t="shared" ref="D67:D130" si="22">TEXT(YEAR(A67),"0000")&amp;"_"&amp;C67</f>
        <v>2008_Jun</v>
      </c>
      <c r="E67" s="12" t="str">
        <f t="shared" ref="E67:E130" si="23">VLOOKUP(DAY(A67),$G$2:$H$32,2,FALSE)&amp;"_"&amp;C67</f>
        <v>05_Jun</v>
      </c>
      <c r="F67" s="12" t="str">
        <f t="shared" si="9"/>
        <v>Jun-08</v>
      </c>
      <c r="G67" s="12"/>
      <c r="R67" s="9">
        <f t="shared" si="16"/>
        <v>2013</v>
      </c>
      <c r="S67" t="str">
        <f t="shared" si="17"/>
        <v>May</v>
      </c>
      <c r="T67" t="str">
        <f t="shared" si="11"/>
        <v>2013_May</v>
      </c>
      <c r="U67" t="str">
        <f t="shared" si="12"/>
        <v>2013_Jun</v>
      </c>
      <c r="W67" t="s">
        <v>148</v>
      </c>
      <c r="X67" t="s">
        <v>149</v>
      </c>
    </row>
    <row r="68" spans="1:24">
      <c r="A68" s="2">
        <v>39605</v>
      </c>
      <c r="B68" t="str">
        <f t="shared" si="20"/>
        <v>2008_06</v>
      </c>
      <c r="C68" t="str">
        <f t="shared" si="21"/>
        <v>Jun</v>
      </c>
      <c r="D68" t="str">
        <f t="shared" si="22"/>
        <v>2008_Jun</v>
      </c>
      <c r="E68" s="12" t="str">
        <f t="shared" si="23"/>
        <v>06_Jun</v>
      </c>
      <c r="F68" s="12" t="str">
        <f t="shared" ref="F68:F131" si="24">C68&amp;"-"&amp;RIGHT(YEAR(A68),2)</f>
        <v>Jun-08</v>
      </c>
      <c r="G68" s="12"/>
      <c r="R68" s="9">
        <f t="shared" si="16"/>
        <v>2013</v>
      </c>
      <c r="S68" t="str">
        <f t="shared" si="17"/>
        <v>Jun</v>
      </c>
      <c r="T68" t="str">
        <f t="shared" ref="T68:T131" si="25">R68&amp;"_"&amp;S68</f>
        <v>2013_Jun</v>
      </c>
      <c r="U68" t="str">
        <f t="shared" ref="U68:U131" si="26">T69</f>
        <v>2013_Jul</v>
      </c>
      <c r="W68" t="s">
        <v>149</v>
      </c>
      <c r="X68" t="s">
        <v>150</v>
      </c>
    </row>
    <row r="69" spans="1:24">
      <c r="A69" s="2">
        <v>39606</v>
      </c>
      <c r="B69" t="str">
        <f t="shared" si="20"/>
        <v>2008_06</v>
      </c>
      <c r="C69" t="str">
        <f t="shared" si="21"/>
        <v>Jun</v>
      </c>
      <c r="D69" t="str">
        <f t="shared" si="22"/>
        <v>2008_Jun</v>
      </c>
      <c r="E69" s="12" t="str">
        <f t="shared" si="23"/>
        <v>07_Jun</v>
      </c>
      <c r="F69" s="12" t="str">
        <f t="shared" si="24"/>
        <v>Jun-08</v>
      </c>
      <c r="G69" s="12"/>
      <c r="R69" s="9">
        <f t="shared" si="16"/>
        <v>2013</v>
      </c>
      <c r="S69" t="str">
        <f t="shared" si="17"/>
        <v>Jul</v>
      </c>
      <c r="T69" t="str">
        <f t="shared" si="25"/>
        <v>2013_Jul</v>
      </c>
      <c r="U69" t="str">
        <f t="shared" si="26"/>
        <v>2013_Aug</v>
      </c>
      <c r="W69" t="s">
        <v>150</v>
      </c>
      <c r="X69" t="s">
        <v>151</v>
      </c>
    </row>
    <row r="70" spans="1:24">
      <c r="A70" s="2">
        <v>39607</v>
      </c>
      <c r="B70" t="str">
        <f t="shared" si="20"/>
        <v>2008_06</v>
      </c>
      <c r="C70" t="str">
        <f t="shared" si="21"/>
        <v>Jun</v>
      </c>
      <c r="D70" t="str">
        <f t="shared" si="22"/>
        <v>2008_Jun</v>
      </c>
      <c r="E70" s="12" t="str">
        <f t="shared" si="23"/>
        <v>08_Jun</v>
      </c>
      <c r="F70" s="12" t="str">
        <f t="shared" si="24"/>
        <v>Jun-08</v>
      </c>
      <c r="G70" s="12"/>
      <c r="R70" s="9">
        <f t="shared" si="16"/>
        <v>2013</v>
      </c>
      <c r="S70" t="str">
        <f t="shared" si="17"/>
        <v>Aug</v>
      </c>
      <c r="T70" t="str">
        <f t="shared" si="25"/>
        <v>2013_Aug</v>
      </c>
      <c r="U70" t="str">
        <f t="shared" si="26"/>
        <v>2013_Sep</v>
      </c>
      <c r="W70" t="s">
        <v>151</v>
      </c>
      <c r="X70" t="s">
        <v>152</v>
      </c>
    </row>
    <row r="71" spans="1:24">
      <c r="A71" s="2">
        <v>39608</v>
      </c>
      <c r="B71" t="str">
        <f t="shared" si="20"/>
        <v>2008_06</v>
      </c>
      <c r="C71" t="str">
        <f t="shared" si="21"/>
        <v>Jun</v>
      </c>
      <c r="D71" t="str">
        <f t="shared" si="22"/>
        <v>2008_Jun</v>
      </c>
      <c r="E71" s="12" t="str">
        <f t="shared" si="23"/>
        <v>09_Jun</v>
      </c>
      <c r="F71" s="12" t="str">
        <f t="shared" si="24"/>
        <v>Jun-08</v>
      </c>
      <c r="G71" s="12"/>
      <c r="R71" s="9">
        <f t="shared" si="16"/>
        <v>2013</v>
      </c>
      <c r="S71" t="str">
        <f t="shared" si="17"/>
        <v>Sep</v>
      </c>
      <c r="T71" t="str">
        <f t="shared" si="25"/>
        <v>2013_Sep</v>
      </c>
      <c r="U71" t="str">
        <f t="shared" si="26"/>
        <v>2013_Oct</v>
      </c>
      <c r="W71" t="s">
        <v>152</v>
      </c>
      <c r="X71" t="s">
        <v>153</v>
      </c>
    </row>
    <row r="72" spans="1:24">
      <c r="A72" s="2">
        <v>39609</v>
      </c>
      <c r="B72" t="str">
        <f t="shared" si="20"/>
        <v>2008_06</v>
      </c>
      <c r="C72" t="str">
        <f t="shared" si="21"/>
        <v>Jun</v>
      </c>
      <c r="D72" t="str">
        <f t="shared" si="22"/>
        <v>2008_Jun</v>
      </c>
      <c r="E72" s="12" t="str">
        <f t="shared" si="23"/>
        <v>10_Jun</v>
      </c>
      <c r="F72" s="12" t="str">
        <f t="shared" si="24"/>
        <v>Jun-08</v>
      </c>
      <c r="G72" s="12"/>
      <c r="R72" s="9">
        <f t="shared" si="16"/>
        <v>2013</v>
      </c>
      <c r="S72" t="str">
        <f t="shared" si="17"/>
        <v>Oct</v>
      </c>
      <c r="T72" t="str">
        <f t="shared" si="25"/>
        <v>2013_Oct</v>
      </c>
      <c r="U72" t="str">
        <f t="shared" si="26"/>
        <v>2013_Nov</v>
      </c>
      <c r="W72" t="s">
        <v>153</v>
      </c>
      <c r="X72" t="s">
        <v>154</v>
      </c>
    </row>
    <row r="73" spans="1:24">
      <c r="A73" s="2">
        <v>39610</v>
      </c>
      <c r="B73" t="str">
        <f t="shared" si="20"/>
        <v>2008_06</v>
      </c>
      <c r="C73" t="str">
        <f t="shared" si="21"/>
        <v>Jun</v>
      </c>
      <c r="D73" t="str">
        <f t="shared" si="22"/>
        <v>2008_Jun</v>
      </c>
      <c r="E73" s="12" t="str">
        <f t="shared" si="23"/>
        <v>11_Jun</v>
      </c>
      <c r="F73" s="12" t="str">
        <f t="shared" si="24"/>
        <v>Jun-08</v>
      </c>
      <c r="G73" s="12"/>
      <c r="R73" s="9">
        <f t="shared" si="16"/>
        <v>2013</v>
      </c>
      <c r="S73" t="str">
        <f t="shared" si="17"/>
        <v>Nov</v>
      </c>
      <c r="T73" t="str">
        <f t="shared" si="25"/>
        <v>2013_Nov</v>
      </c>
      <c r="U73" t="str">
        <f t="shared" si="26"/>
        <v>2013_Dec</v>
      </c>
      <c r="W73" t="s">
        <v>154</v>
      </c>
      <c r="X73" t="s">
        <v>155</v>
      </c>
    </row>
    <row r="74" spans="1:24">
      <c r="A74" s="2">
        <v>39611</v>
      </c>
      <c r="B74" t="str">
        <f t="shared" si="20"/>
        <v>2008_06</v>
      </c>
      <c r="C74" t="str">
        <f t="shared" si="21"/>
        <v>Jun</v>
      </c>
      <c r="D74" t="str">
        <f t="shared" si="22"/>
        <v>2008_Jun</v>
      </c>
      <c r="E74" s="12" t="str">
        <f t="shared" si="23"/>
        <v>12_Jun</v>
      </c>
      <c r="F74" s="12" t="str">
        <f t="shared" si="24"/>
        <v>Jun-08</v>
      </c>
      <c r="G74" s="12"/>
      <c r="R74" s="9">
        <f t="shared" si="16"/>
        <v>2013</v>
      </c>
      <c r="S74" t="str">
        <f t="shared" si="17"/>
        <v>Dec</v>
      </c>
      <c r="T74" t="str">
        <f t="shared" si="25"/>
        <v>2013_Dec</v>
      </c>
      <c r="U74" t="str">
        <f t="shared" si="26"/>
        <v>2014_Jan</v>
      </c>
      <c r="W74" t="s">
        <v>155</v>
      </c>
      <c r="X74" t="s">
        <v>156</v>
      </c>
    </row>
    <row r="75" spans="1:24">
      <c r="A75" s="2">
        <v>39612</v>
      </c>
      <c r="B75" t="str">
        <f t="shared" si="20"/>
        <v>2008_06</v>
      </c>
      <c r="C75" t="str">
        <f t="shared" si="21"/>
        <v>Jun</v>
      </c>
      <c r="D75" t="str">
        <f t="shared" si="22"/>
        <v>2008_Jun</v>
      </c>
      <c r="E75" s="12" t="str">
        <f t="shared" si="23"/>
        <v>13_Jun</v>
      </c>
      <c r="F75" s="12" t="str">
        <f t="shared" si="24"/>
        <v>Jun-08</v>
      </c>
      <c r="G75" s="12"/>
      <c r="R75" s="9">
        <f t="shared" si="16"/>
        <v>2014</v>
      </c>
      <c r="S75" t="str">
        <f t="shared" si="17"/>
        <v>Jan</v>
      </c>
      <c r="T75" t="str">
        <f t="shared" si="25"/>
        <v>2014_Jan</v>
      </c>
      <c r="U75" t="str">
        <f t="shared" si="26"/>
        <v>2014_Feb</v>
      </c>
      <c r="W75" t="s">
        <v>156</v>
      </c>
      <c r="X75" t="s">
        <v>157</v>
      </c>
    </row>
    <row r="76" spans="1:24">
      <c r="A76" s="2">
        <v>39613</v>
      </c>
      <c r="B76" t="str">
        <f t="shared" si="20"/>
        <v>2008_06</v>
      </c>
      <c r="C76" t="str">
        <f t="shared" si="21"/>
        <v>Jun</v>
      </c>
      <c r="D76" t="str">
        <f t="shared" si="22"/>
        <v>2008_Jun</v>
      </c>
      <c r="E76" s="12" t="str">
        <f t="shared" si="23"/>
        <v>14_Jun</v>
      </c>
      <c r="F76" s="12" t="str">
        <f t="shared" si="24"/>
        <v>Jun-08</v>
      </c>
      <c r="G76" s="12"/>
      <c r="R76" s="9">
        <f t="shared" si="16"/>
        <v>2014</v>
      </c>
      <c r="S76" t="str">
        <f t="shared" si="17"/>
        <v>Feb</v>
      </c>
      <c r="T76" t="str">
        <f t="shared" si="25"/>
        <v>2014_Feb</v>
      </c>
      <c r="U76" t="str">
        <f t="shared" si="26"/>
        <v>2014_Mar</v>
      </c>
      <c r="W76" t="s">
        <v>157</v>
      </c>
      <c r="X76" t="s">
        <v>158</v>
      </c>
    </row>
    <row r="77" spans="1:24">
      <c r="A77" s="2">
        <v>39614</v>
      </c>
      <c r="B77" t="str">
        <f t="shared" si="20"/>
        <v>2008_06</v>
      </c>
      <c r="C77" t="str">
        <f t="shared" si="21"/>
        <v>Jun</v>
      </c>
      <c r="D77" t="str">
        <f t="shared" si="22"/>
        <v>2008_Jun</v>
      </c>
      <c r="E77" s="12" t="str">
        <f t="shared" si="23"/>
        <v>15_Jun</v>
      </c>
      <c r="F77" s="12" t="str">
        <f t="shared" si="24"/>
        <v>Jun-08</v>
      </c>
      <c r="G77" s="12"/>
      <c r="R77" s="9">
        <f t="shared" si="16"/>
        <v>2014</v>
      </c>
      <c r="S77" t="str">
        <f t="shared" si="17"/>
        <v>Mar</v>
      </c>
      <c r="T77" t="str">
        <f t="shared" si="25"/>
        <v>2014_Mar</v>
      </c>
      <c r="U77" t="str">
        <f t="shared" si="26"/>
        <v>2014_Apr</v>
      </c>
      <c r="W77" t="s">
        <v>158</v>
      </c>
      <c r="X77" t="s">
        <v>159</v>
      </c>
    </row>
    <row r="78" spans="1:24">
      <c r="A78" s="2">
        <v>39615</v>
      </c>
      <c r="B78" t="str">
        <f t="shared" si="20"/>
        <v>2008_06</v>
      </c>
      <c r="C78" t="str">
        <f t="shared" si="21"/>
        <v>Jun</v>
      </c>
      <c r="D78" t="str">
        <f t="shared" si="22"/>
        <v>2008_Jun</v>
      </c>
      <c r="E78" s="12" t="str">
        <f t="shared" si="23"/>
        <v>16_Jun</v>
      </c>
      <c r="F78" s="12" t="str">
        <f t="shared" si="24"/>
        <v>Jun-08</v>
      </c>
      <c r="G78" s="12"/>
      <c r="R78" s="9">
        <f t="shared" si="16"/>
        <v>2014</v>
      </c>
      <c r="S78" t="str">
        <f t="shared" si="17"/>
        <v>Apr</v>
      </c>
      <c r="T78" t="str">
        <f t="shared" si="25"/>
        <v>2014_Apr</v>
      </c>
      <c r="U78" t="str">
        <f t="shared" si="26"/>
        <v>2014_May</v>
      </c>
      <c r="W78" t="s">
        <v>159</v>
      </c>
      <c r="X78" t="s">
        <v>160</v>
      </c>
    </row>
    <row r="79" spans="1:24">
      <c r="A79" s="2">
        <v>39616</v>
      </c>
      <c r="B79" t="str">
        <f t="shared" si="20"/>
        <v>2008_06</v>
      </c>
      <c r="C79" t="str">
        <f t="shared" si="21"/>
        <v>Jun</v>
      </c>
      <c r="D79" t="str">
        <f t="shared" si="22"/>
        <v>2008_Jun</v>
      </c>
      <c r="E79" s="12" t="str">
        <f t="shared" si="23"/>
        <v>17_Jun</v>
      </c>
      <c r="F79" s="12" t="str">
        <f t="shared" si="24"/>
        <v>Jun-08</v>
      </c>
      <c r="G79" s="12"/>
      <c r="R79" s="9">
        <f t="shared" si="16"/>
        <v>2014</v>
      </c>
      <c r="S79" t="str">
        <f t="shared" si="17"/>
        <v>May</v>
      </c>
      <c r="T79" t="str">
        <f t="shared" si="25"/>
        <v>2014_May</v>
      </c>
      <c r="U79" t="str">
        <f t="shared" si="26"/>
        <v>2014_Jun</v>
      </c>
      <c r="W79" t="s">
        <v>160</v>
      </c>
      <c r="X79" t="s">
        <v>161</v>
      </c>
    </row>
    <row r="80" spans="1:24">
      <c r="A80" s="2">
        <v>39617</v>
      </c>
      <c r="B80" t="str">
        <f t="shared" si="20"/>
        <v>2008_06</v>
      </c>
      <c r="C80" t="str">
        <f t="shared" si="21"/>
        <v>Jun</v>
      </c>
      <c r="D80" t="str">
        <f t="shared" si="22"/>
        <v>2008_Jun</v>
      </c>
      <c r="E80" s="12" t="str">
        <f t="shared" si="23"/>
        <v>18_Jun</v>
      </c>
      <c r="F80" s="12" t="str">
        <f t="shared" si="24"/>
        <v>Jun-08</v>
      </c>
      <c r="G80" s="12"/>
      <c r="R80" s="9">
        <f t="shared" ref="R80:R143" si="27">R68+1</f>
        <v>2014</v>
      </c>
      <c r="S80" t="str">
        <f t="shared" ref="S80:S143" si="28">S68</f>
        <v>Jun</v>
      </c>
      <c r="T80" t="str">
        <f t="shared" si="25"/>
        <v>2014_Jun</v>
      </c>
      <c r="U80" t="str">
        <f t="shared" si="26"/>
        <v>2014_Jul</v>
      </c>
      <c r="W80" t="s">
        <v>161</v>
      </c>
      <c r="X80" t="s">
        <v>162</v>
      </c>
    </row>
    <row r="81" spans="1:24">
      <c r="A81" s="2">
        <v>39618</v>
      </c>
      <c r="B81" t="str">
        <f t="shared" si="20"/>
        <v>2008_06</v>
      </c>
      <c r="C81" t="str">
        <f t="shared" si="21"/>
        <v>Jun</v>
      </c>
      <c r="D81" t="str">
        <f t="shared" si="22"/>
        <v>2008_Jun</v>
      </c>
      <c r="E81" s="12" t="str">
        <f t="shared" si="23"/>
        <v>19_Jun</v>
      </c>
      <c r="F81" s="12" t="str">
        <f t="shared" si="24"/>
        <v>Jun-08</v>
      </c>
      <c r="G81" s="12"/>
      <c r="R81" s="9">
        <f t="shared" si="27"/>
        <v>2014</v>
      </c>
      <c r="S81" t="str">
        <f t="shared" si="28"/>
        <v>Jul</v>
      </c>
      <c r="T81" t="str">
        <f t="shared" si="25"/>
        <v>2014_Jul</v>
      </c>
      <c r="U81" t="str">
        <f t="shared" si="26"/>
        <v>2014_Aug</v>
      </c>
      <c r="W81" t="s">
        <v>162</v>
      </c>
      <c r="X81" t="s">
        <v>163</v>
      </c>
    </row>
    <row r="82" spans="1:24">
      <c r="A82" s="2">
        <v>39619</v>
      </c>
      <c r="B82" t="str">
        <f t="shared" si="20"/>
        <v>2008_06</v>
      </c>
      <c r="C82" t="str">
        <f t="shared" si="21"/>
        <v>Jun</v>
      </c>
      <c r="D82" t="str">
        <f t="shared" si="22"/>
        <v>2008_Jun</v>
      </c>
      <c r="E82" s="12" t="str">
        <f t="shared" si="23"/>
        <v>20_Jun</v>
      </c>
      <c r="F82" s="12" t="str">
        <f t="shared" si="24"/>
        <v>Jun-08</v>
      </c>
      <c r="G82" s="12"/>
      <c r="R82" s="9">
        <f t="shared" si="27"/>
        <v>2014</v>
      </c>
      <c r="S82" t="str">
        <f t="shared" si="28"/>
        <v>Aug</v>
      </c>
      <c r="T82" t="str">
        <f t="shared" si="25"/>
        <v>2014_Aug</v>
      </c>
      <c r="U82" t="str">
        <f t="shared" si="26"/>
        <v>2014_Sep</v>
      </c>
      <c r="W82" t="s">
        <v>163</v>
      </c>
      <c r="X82" t="s">
        <v>164</v>
      </c>
    </row>
    <row r="83" spans="1:24">
      <c r="A83" s="2">
        <v>39620</v>
      </c>
      <c r="B83" t="str">
        <f t="shared" si="20"/>
        <v>2008_06</v>
      </c>
      <c r="C83" t="str">
        <f t="shared" si="21"/>
        <v>Jun</v>
      </c>
      <c r="D83" t="str">
        <f t="shared" si="22"/>
        <v>2008_Jun</v>
      </c>
      <c r="E83" s="12" t="str">
        <f t="shared" si="23"/>
        <v>21_Jun</v>
      </c>
      <c r="F83" s="12" t="str">
        <f t="shared" si="24"/>
        <v>Jun-08</v>
      </c>
      <c r="G83" s="12"/>
      <c r="R83" s="9">
        <f t="shared" si="27"/>
        <v>2014</v>
      </c>
      <c r="S83" t="str">
        <f t="shared" si="28"/>
        <v>Sep</v>
      </c>
      <c r="T83" t="str">
        <f t="shared" si="25"/>
        <v>2014_Sep</v>
      </c>
      <c r="U83" t="str">
        <f t="shared" si="26"/>
        <v>2014_Oct</v>
      </c>
      <c r="W83" t="s">
        <v>164</v>
      </c>
      <c r="X83" t="s">
        <v>165</v>
      </c>
    </row>
    <row r="84" spans="1:24">
      <c r="A84" s="2">
        <v>39621</v>
      </c>
      <c r="B84" t="str">
        <f t="shared" si="20"/>
        <v>2008_06</v>
      </c>
      <c r="C84" t="str">
        <f t="shared" si="21"/>
        <v>Jun</v>
      </c>
      <c r="D84" t="str">
        <f t="shared" si="22"/>
        <v>2008_Jun</v>
      </c>
      <c r="E84" s="12" t="str">
        <f t="shared" si="23"/>
        <v>22_Jun</v>
      </c>
      <c r="F84" s="12" t="str">
        <f t="shared" si="24"/>
        <v>Jun-08</v>
      </c>
      <c r="G84" s="12"/>
      <c r="R84" s="9">
        <f t="shared" si="27"/>
        <v>2014</v>
      </c>
      <c r="S84" t="str">
        <f t="shared" si="28"/>
        <v>Oct</v>
      </c>
      <c r="T84" t="str">
        <f t="shared" si="25"/>
        <v>2014_Oct</v>
      </c>
      <c r="U84" t="str">
        <f t="shared" si="26"/>
        <v>2014_Nov</v>
      </c>
      <c r="W84" t="s">
        <v>165</v>
      </c>
      <c r="X84" t="s">
        <v>166</v>
      </c>
    </row>
    <row r="85" spans="1:24">
      <c r="A85" s="2">
        <v>39622</v>
      </c>
      <c r="B85" t="str">
        <f t="shared" si="20"/>
        <v>2008_06</v>
      </c>
      <c r="C85" t="str">
        <f t="shared" si="21"/>
        <v>Jun</v>
      </c>
      <c r="D85" t="str">
        <f t="shared" si="22"/>
        <v>2008_Jun</v>
      </c>
      <c r="E85" s="12" t="str">
        <f t="shared" si="23"/>
        <v>23_Jun</v>
      </c>
      <c r="F85" s="12" t="str">
        <f t="shared" si="24"/>
        <v>Jun-08</v>
      </c>
      <c r="G85" s="12"/>
      <c r="R85" s="9">
        <f t="shared" si="27"/>
        <v>2014</v>
      </c>
      <c r="S85" t="str">
        <f t="shared" si="28"/>
        <v>Nov</v>
      </c>
      <c r="T85" t="str">
        <f t="shared" si="25"/>
        <v>2014_Nov</v>
      </c>
      <c r="U85" t="str">
        <f t="shared" si="26"/>
        <v>2014_Dec</v>
      </c>
      <c r="W85" t="s">
        <v>166</v>
      </c>
      <c r="X85" t="s">
        <v>167</v>
      </c>
    </row>
    <row r="86" spans="1:24">
      <c r="A86" s="2">
        <v>39623</v>
      </c>
      <c r="B86" t="str">
        <f t="shared" si="20"/>
        <v>2008_06</v>
      </c>
      <c r="C86" t="str">
        <f t="shared" si="21"/>
        <v>Jun</v>
      </c>
      <c r="D86" t="str">
        <f t="shared" si="22"/>
        <v>2008_Jun</v>
      </c>
      <c r="E86" s="12" t="str">
        <f t="shared" si="23"/>
        <v>24_Jun</v>
      </c>
      <c r="F86" s="12" t="str">
        <f t="shared" si="24"/>
        <v>Jun-08</v>
      </c>
      <c r="G86" s="12"/>
      <c r="R86" s="9">
        <f t="shared" si="27"/>
        <v>2014</v>
      </c>
      <c r="S86" t="str">
        <f t="shared" si="28"/>
        <v>Dec</v>
      </c>
      <c r="T86" t="str">
        <f t="shared" si="25"/>
        <v>2014_Dec</v>
      </c>
      <c r="U86" t="str">
        <f t="shared" si="26"/>
        <v>2015_Jan</v>
      </c>
      <c r="W86" t="s">
        <v>167</v>
      </c>
      <c r="X86" t="s">
        <v>168</v>
      </c>
    </row>
    <row r="87" spans="1:24">
      <c r="A87" s="2">
        <v>39624</v>
      </c>
      <c r="B87" t="str">
        <f t="shared" si="20"/>
        <v>2008_06</v>
      </c>
      <c r="C87" t="str">
        <f t="shared" si="21"/>
        <v>Jun</v>
      </c>
      <c r="D87" t="str">
        <f t="shared" si="22"/>
        <v>2008_Jun</v>
      </c>
      <c r="E87" s="12" t="str">
        <f t="shared" si="23"/>
        <v>25_Jun</v>
      </c>
      <c r="F87" s="12" t="str">
        <f t="shared" si="24"/>
        <v>Jun-08</v>
      </c>
      <c r="G87" s="12"/>
      <c r="R87" s="9">
        <f t="shared" si="27"/>
        <v>2015</v>
      </c>
      <c r="S87" t="str">
        <f t="shared" si="28"/>
        <v>Jan</v>
      </c>
      <c r="T87" t="str">
        <f t="shared" si="25"/>
        <v>2015_Jan</v>
      </c>
      <c r="U87" t="str">
        <f t="shared" si="26"/>
        <v>2015_Feb</v>
      </c>
      <c r="W87" t="s">
        <v>168</v>
      </c>
      <c r="X87" t="s">
        <v>169</v>
      </c>
    </row>
    <row r="88" spans="1:24">
      <c r="A88" s="2">
        <v>39625</v>
      </c>
      <c r="B88" t="str">
        <f t="shared" si="20"/>
        <v>2008_06</v>
      </c>
      <c r="C88" t="str">
        <f t="shared" si="21"/>
        <v>Jun</v>
      </c>
      <c r="D88" t="str">
        <f t="shared" si="22"/>
        <v>2008_Jun</v>
      </c>
      <c r="E88" s="12" t="str">
        <f t="shared" si="23"/>
        <v>26_Jun</v>
      </c>
      <c r="F88" s="12" t="str">
        <f t="shared" si="24"/>
        <v>Jun-08</v>
      </c>
      <c r="G88" s="12"/>
      <c r="R88" s="9">
        <f t="shared" si="27"/>
        <v>2015</v>
      </c>
      <c r="S88" t="str">
        <f t="shared" si="28"/>
        <v>Feb</v>
      </c>
      <c r="T88" t="str">
        <f t="shared" si="25"/>
        <v>2015_Feb</v>
      </c>
      <c r="U88" t="str">
        <f t="shared" si="26"/>
        <v>2015_Mar</v>
      </c>
      <c r="W88" t="s">
        <v>169</v>
      </c>
      <c r="X88" t="s">
        <v>170</v>
      </c>
    </row>
    <row r="89" spans="1:24">
      <c r="A89" s="2">
        <v>39626</v>
      </c>
      <c r="B89" t="str">
        <f t="shared" si="20"/>
        <v>2008_06</v>
      </c>
      <c r="C89" t="str">
        <f t="shared" si="21"/>
        <v>Jun</v>
      </c>
      <c r="D89" t="str">
        <f t="shared" si="22"/>
        <v>2008_Jun</v>
      </c>
      <c r="E89" s="12" t="str">
        <f t="shared" si="23"/>
        <v>27_Jun</v>
      </c>
      <c r="F89" s="12" t="str">
        <f t="shared" si="24"/>
        <v>Jun-08</v>
      </c>
      <c r="G89" s="12"/>
      <c r="R89" s="9">
        <f t="shared" si="27"/>
        <v>2015</v>
      </c>
      <c r="S89" t="str">
        <f t="shared" si="28"/>
        <v>Mar</v>
      </c>
      <c r="T89" t="str">
        <f t="shared" si="25"/>
        <v>2015_Mar</v>
      </c>
      <c r="U89" t="str">
        <f t="shared" si="26"/>
        <v>2015_Apr</v>
      </c>
      <c r="W89" t="s">
        <v>170</v>
      </c>
      <c r="X89" t="s">
        <v>171</v>
      </c>
    </row>
    <row r="90" spans="1:24">
      <c r="A90" s="2">
        <v>39627</v>
      </c>
      <c r="B90" t="str">
        <f t="shared" si="20"/>
        <v>2008_06</v>
      </c>
      <c r="C90" t="str">
        <f t="shared" si="21"/>
        <v>Jun</v>
      </c>
      <c r="D90" t="str">
        <f t="shared" si="22"/>
        <v>2008_Jun</v>
      </c>
      <c r="E90" s="12" t="str">
        <f t="shared" si="23"/>
        <v>28_Jun</v>
      </c>
      <c r="F90" s="12" t="str">
        <f t="shared" si="24"/>
        <v>Jun-08</v>
      </c>
      <c r="G90" s="12"/>
      <c r="R90" s="9">
        <f t="shared" si="27"/>
        <v>2015</v>
      </c>
      <c r="S90" t="str">
        <f t="shared" si="28"/>
        <v>Apr</v>
      </c>
      <c r="T90" t="str">
        <f t="shared" si="25"/>
        <v>2015_Apr</v>
      </c>
      <c r="U90" t="str">
        <f t="shared" si="26"/>
        <v>2015_May</v>
      </c>
      <c r="W90" t="s">
        <v>171</v>
      </c>
      <c r="X90" t="s">
        <v>172</v>
      </c>
    </row>
    <row r="91" spans="1:24">
      <c r="A91" s="2">
        <v>39628</v>
      </c>
      <c r="B91" t="str">
        <f t="shared" si="20"/>
        <v>2008_06</v>
      </c>
      <c r="C91" t="str">
        <f t="shared" si="21"/>
        <v>Jun</v>
      </c>
      <c r="D91" t="str">
        <f t="shared" si="22"/>
        <v>2008_Jun</v>
      </c>
      <c r="E91" s="12" t="str">
        <f t="shared" si="23"/>
        <v>29_Jun</v>
      </c>
      <c r="F91" s="12" t="str">
        <f t="shared" si="24"/>
        <v>Jun-08</v>
      </c>
      <c r="G91" s="12"/>
      <c r="R91" s="9">
        <f t="shared" si="27"/>
        <v>2015</v>
      </c>
      <c r="S91" t="str">
        <f t="shared" si="28"/>
        <v>May</v>
      </c>
      <c r="T91" t="str">
        <f t="shared" si="25"/>
        <v>2015_May</v>
      </c>
      <c r="U91" t="str">
        <f t="shared" si="26"/>
        <v>2015_Jun</v>
      </c>
      <c r="W91" t="s">
        <v>172</v>
      </c>
      <c r="X91" t="s">
        <v>173</v>
      </c>
    </row>
    <row r="92" spans="1:24">
      <c r="A92" s="2">
        <v>39629</v>
      </c>
      <c r="B92" t="str">
        <f t="shared" si="20"/>
        <v>2008_06</v>
      </c>
      <c r="C92" t="str">
        <f t="shared" si="21"/>
        <v>Jun</v>
      </c>
      <c r="D92" t="str">
        <f t="shared" si="22"/>
        <v>2008_Jun</v>
      </c>
      <c r="E92" s="12" t="str">
        <f t="shared" si="23"/>
        <v>30_Jun</v>
      </c>
      <c r="F92" s="12" t="str">
        <f t="shared" si="24"/>
        <v>Jun-08</v>
      </c>
      <c r="G92" s="12"/>
      <c r="R92" s="9">
        <f t="shared" si="27"/>
        <v>2015</v>
      </c>
      <c r="S92" t="str">
        <f t="shared" si="28"/>
        <v>Jun</v>
      </c>
      <c r="T92" t="str">
        <f t="shared" si="25"/>
        <v>2015_Jun</v>
      </c>
      <c r="U92" t="str">
        <f t="shared" si="26"/>
        <v>2015_Jul</v>
      </c>
      <c r="W92" t="s">
        <v>173</v>
      </c>
      <c r="X92" t="s">
        <v>174</v>
      </c>
    </row>
    <row r="93" spans="1:24">
      <c r="A93" s="2">
        <v>39630</v>
      </c>
      <c r="B93" t="str">
        <f t="shared" si="20"/>
        <v>2008_07</v>
      </c>
      <c r="C93" t="str">
        <f t="shared" si="21"/>
        <v>Jul</v>
      </c>
      <c r="D93" t="str">
        <f t="shared" si="22"/>
        <v>2008_Jul</v>
      </c>
      <c r="E93" s="12" t="str">
        <f t="shared" si="23"/>
        <v>01_Jul</v>
      </c>
      <c r="F93" s="12" t="str">
        <f t="shared" si="24"/>
        <v>Jul-08</v>
      </c>
      <c r="G93" s="12"/>
      <c r="R93" s="9">
        <f t="shared" si="27"/>
        <v>2015</v>
      </c>
      <c r="S93" t="str">
        <f t="shared" si="28"/>
        <v>Jul</v>
      </c>
      <c r="T93" t="str">
        <f t="shared" si="25"/>
        <v>2015_Jul</v>
      </c>
      <c r="U93" t="str">
        <f t="shared" si="26"/>
        <v>2015_Aug</v>
      </c>
      <c r="W93" t="s">
        <v>174</v>
      </c>
      <c r="X93" t="s">
        <v>175</v>
      </c>
    </row>
    <row r="94" spans="1:24">
      <c r="A94" s="2">
        <v>39631</v>
      </c>
      <c r="B94" t="str">
        <f t="shared" si="20"/>
        <v>2008_07</v>
      </c>
      <c r="C94" t="str">
        <f t="shared" si="21"/>
        <v>Jul</v>
      </c>
      <c r="D94" t="str">
        <f t="shared" si="22"/>
        <v>2008_Jul</v>
      </c>
      <c r="E94" s="12" t="str">
        <f t="shared" si="23"/>
        <v>02_Jul</v>
      </c>
      <c r="F94" s="12" t="str">
        <f t="shared" si="24"/>
        <v>Jul-08</v>
      </c>
      <c r="G94" s="12"/>
      <c r="R94" s="9">
        <f t="shared" si="27"/>
        <v>2015</v>
      </c>
      <c r="S94" t="str">
        <f t="shared" si="28"/>
        <v>Aug</v>
      </c>
      <c r="T94" t="str">
        <f t="shared" si="25"/>
        <v>2015_Aug</v>
      </c>
      <c r="U94" t="str">
        <f t="shared" si="26"/>
        <v>2015_Sep</v>
      </c>
      <c r="W94" t="s">
        <v>175</v>
      </c>
      <c r="X94" t="s">
        <v>176</v>
      </c>
    </row>
    <row r="95" spans="1:24">
      <c r="A95" s="2">
        <v>39632</v>
      </c>
      <c r="B95" t="str">
        <f t="shared" si="20"/>
        <v>2008_07</v>
      </c>
      <c r="C95" t="str">
        <f t="shared" si="21"/>
        <v>Jul</v>
      </c>
      <c r="D95" t="str">
        <f t="shared" si="22"/>
        <v>2008_Jul</v>
      </c>
      <c r="E95" s="12" t="str">
        <f t="shared" si="23"/>
        <v>03_Jul</v>
      </c>
      <c r="F95" s="12" t="str">
        <f t="shared" si="24"/>
        <v>Jul-08</v>
      </c>
      <c r="G95" s="12"/>
      <c r="R95" s="9">
        <f t="shared" si="27"/>
        <v>2015</v>
      </c>
      <c r="S95" t="str">
        <f t="shared" si="28"/>
        <v>Sep</v>
      </c>
      <c r="T95" t="str">
        <f t="shared" si="25"/>
        <v>2015_Sep</v>
      </c>
      <c r="U95" t="str">
        <f t="shared" si="26"/>
        <v>2015_Oct</v>
      </c>
      <c r="W95" t="s">
        <v>176</v>
      </c>
      <c r="X95" t="s">
        <v>177</v>
      </c>
    </row>
    <row r="96" spans="1:24">
      <c r="A96" s="2">
        <v>39633</v>
      </c>
      <c r="B96" t="str">
        <f t="shared" si="20"/>
        <v>2008_07</v>
      </c>
      <c r="C96" t="str">
        <f t="shared" si="21"/>
        <v>Jul</v>
      </c>
      <c r="D96" t="str">
        <f t="shared" si="22"/>
        <v>2008_Jul</v>
      </c>
      <c r="E96" s="12" t="str">
        <f t="shared" si="23"/>
        <v>04_Jul</v>
      </c>
      <c r="F96" s="12" t="str">
        <f t="shared" si="24"/>
        <v>Jul-08</v>
      </c>
      <c r="G96" s="12"/>
      <c r="R96" s="9">
        <f t="shared" si="27"/>
        <v>2015</v>
      </c>
      <c r="S96" t="str">
        <f t="shared" si="28"/>
        <v>Oct</v>
      </c>
      <c r="T96" t="str">
        <f t="shared" si="25"/>
        <v>2015_Oct</v>
      </c>
      <c r="U96" t="str">
        <f t="shared" si="26"/>
        <v>2015_Nov</v>
      </c>
      <c r="W96" t="s">
        <v>177</v>
      </c>
      <c r="X96" t="s">
        <v>178</v>
      </c>
    </row>
    <row r="97" spans="1:24">
      <c r="A97" s="2">
        <v>39634</v>
      </c>
      <c r="B97" t="str">
        <f t="shared" si="20"/>
        <v>2008_07</v>
      </c>
      <c r="C97" t="str">
        <f t="shared" si="21"/>
        <v>Jul</v>
      </c>
      <c r="D97" t="str">
        <f t="shared" si="22"/>
        <v>2008_Jul</v>
      </c>
      <c r="E97" s="12" t="str">
        <f t="shared" si="23"/>
        <v>05_Jul</v>
      </c>
      <c r="F97" s="12" t="str">
        <f t="shared" si="24"/>
        <v>Jul-08</v>
      </c>
      <c r="G97" s="12"/>
      <c r="R97" s="9">
        <f t="shared" si="27"/>
        <v>2015</v>
      </c>
      <c r="S97" t="str">
        <f t="shared" si="28"/>
        <v>Nov</v>
      </c>
      <c r="T97" t="str">
        <f t="shared" si="25"/>
        <v>2015_Nov</v>
      </c>
      <c r="U97" t="str">
        <f t="shared" si="26"/>
        <v>2015_Dec</v>
      </c>
      <c r="W97" t="s">
        <v>178</v>
      </c>
      <c r="X97" t="s">
        <v>179</v>
      </c>
    </row>
    <row r="98" spans="1:24">
      <c r="A98" s="2">
        <v>39635</v>
      </c>
      <c r="B98" t="str">
        <f t="shared" si="20"/>
        <v>2008_07</v>
      </c>
      <c r="C98" t="str">
        <f t="shared" si="21"/>
        <v>Jul</v>
      </c>
      <c r="D98" t="str">
        <f t="shared" si="22"/>
        <v>2008_Jul</v>
      </c>
      <c r="E98" s="12" t="str">
        <f t="shared" si="23"/>
        <v>06_Jul</v>
      </c>
      <c r="F98" s="12" t="str">
        <f t="shared" si="24"/>
        <v>Jul-08</v>
      </c>
      <c r="G98" s="12"/>
      <c r="R98" s="9">
        <f t="shared" si="27"/>
        <v>2015</v>
      </c>
      <c r="S98" t="str">
        <f t="shared" si="28"/>
        <v>Dec</v>
      </c>
      <c r="T98" t="str">
        <f t="shared" si="25"/>
        <v>2015_Dec</v>
      </c>
      <c r="U98" t="str">
        <f t="shared" si="26"/>
        <v>2016_Jan</v>
      </c>
      <c r="W98" t="s">
        <v>179</v>
      </c>
      <c r="X98" t="s">
        <v>180</v>
      </c>
    </row>
    <row r="99" spans="1:24">
      <c r="A99" s="2">
        <v>39636</v>
      </c>
      <c r="B99" t="str">
        <f t="shared" si="20"/>
        <v>2008_07</v>
      </c>
      <c r="C99" t="str">
        <f t="shared" si="21"/>
        <v>Jul</v>
      </c>
      <c r="D99" t="str">
        <f t="shared" si="22"/>
        <v>2008_Jul</v>
      </c>
      <c r="E99" s="12" t="str">
        <f t="shared" si="23"/>
        <v>07_Jul</v>
      </c>
      <c r="F99" s="12" t="str">
        <f t="shared" si="24"/>
        <v>Jul-08</v>
      </c>
      <c r="G99" s="12"/>
      <c r="R99" s="9">
        <f t="shared" si="27"/>
        <v>2016</v>
      </c>
      <c r="S99" t="str">
        <f t="shared" si="28"/>
        <v>Jan</v>
      </c>
      <c r="T99" t="str">
        <f t="shared" si="25"/>
        <v>2016_Jan</v>
      </c>
      <c r="U99" t="str">
        <f t="shared" si="26"/>
        <v>2016_Feb</v>
      </c>
      <c r="W99" t="s">
        <v>180</v>
      </c>
      <c r="X99" t="s">
        <v>181</v>
      </c>
    </row>
    <row r="100" spans="1:24">
      <c r="A100" s="2">
        <v>39637</v>
      </c>
      <c r="B100" t="str">
        <f t="shared" si="20"/>
        <v>2008_07</v>
      </c>
      <c r="C100" t="str">
        <f t="shared" si="21"/>
        <v>Jul</v>
      </c>
      <c r="D100" t="str">
        <f t="shared" si="22"/>
        <v>2008_Jul</v>
      </c>
      <c r="E100" s="12" t="str">
        <f t="shared" si="23"/>
        <v>08_Jul</v>
      </c>
      <c r="F100" s="12" t="str">
        <f t="shared" si="24"/>
        <v>Jul-08</v>
      </c>
      <c r="G100" s="12"/>
      <c r="R100" s="9">
        <f t="shared" si="27"/>
        <v>2016</v>
      </c>
      <c r="S100" t="str">
        <f t="shared" si="28"/>
        <v>Feb</v>
      </c>
      <c r="T100" t="str">
        <f t="shared" si="25"/>
        <v>2016_Feb</v>
      </c>
      <c r="U100" t="str">
        <f t="shared" si="26"/>
        <v>2016_Mar</v>
      </c>
      <c r="W100" t="s">
        <v>181</v>
      </c>
      <c r="X100" t="s">
        <v>182</v>
      </c>
    </row>
    <row r="101" spans="1:24">
      <c r="A101" s="2">
        <v>39638</v>
      </c>
      <c r="B101" t="str">
        <f t="shared" si="20"/>
        <v>2008_07</v>
      </c>
      <c r="C101" t="str">
        <f t="shared" si="21"/>
        <v>Jul</v>
      </c>
      <c r="D101" t="str">
        <f t="shared" si="22"/>
        <v>2008_Jul</v>
      </c>
      <c r="E101" s="12" t="str">
        <f t="shared" si="23"/>
        <v>09_Jul</v>
      </c>
      <c r="F101" s="12" t="str">
        <f t="shared" si="24"/>
        <v>Jul-08</v>
      </c>
      <c r="G101" s="12"/>
      <c r="R101" s="9">
        <f t="shared" si="27"/>
        <v>2016</v>
      </c>
      <c r="S101" t="str">
        <f t="shared" si="28"/>
        <v>Mar</v>
      </c>
      <c r="T101" t="str">
        <f t="shared" si="25"/>
        <v>2016_Mar</v>
      </c>
      <c r="U101" t="str">
        <f t="shared" si="26"/>
        <v>2016_Apr</v>
      </c>
      <c r="W101" t="s">
        <v>182</v>
      </c>
      <c r="X101" t="s">
        <v>183</v>
      </c>
    </row>
    <row r="102" spans="1:24">
      <c r="A102" s="2">
        <v>39639</v>
      </c>
      <c r="B102" t="str">
        <f t="shared" si="20"/>
        <v>2008_07</v>
      </c>
      <c r="C102" t="str">
        <f t="shared" si="21"/>
        <v>Jul</v>
      </c>
      <c r="D102" t="str">
        <f t="shared" si="22"/>
        <v>2008_Jul</v>
      </c>
      <c r="E102" s="12" t="str">
        <f t="shared" si="23"/>
        <v>10_Jul</v>
      </c>
      <c r="F102" s="12" t="str">
        <f t="shared" si="24"/>
        <v>Jul-08</v>
      </c>
      <c r="G102" s="12"/>
      <c r="R102" s="9">
        <f t="shared" si="27"/>
        <v>2016</v>
      </c>
      <c r="S102" t="str">
        <f t="shared" si="28"/>
        <v>Apr</v>
      </c>
      <c r="T102" t="str">
        <f t="shared" si="25"/>
        <v>2016_Apr</v>
      </c>
      <c r="U102" t="str">
        <f t="shared" si="26"/>
        <v>2016_May</v>
      </c>
      <c r="W102" t="s">
        <v>183</v>
      </c>
      <c r="X102" t="s">
        <v>184</v>
      </c>
    </row>
    <row r="103" spans="1:24">
      <c r="A103" s="2">
        <v>39640</v>
      </c>
      <c r="B103" t="str">
        <f t="shared" si="20"/>
        <v>2008_07</v>
      </c>
      <c r="C103" t="str">
        <f t="shared" si="21"/>
        <v>Jul</v>
      </c>
      <c r="D103" t="str">
        <f t="shared" si="22"/>
        <v>2008_Jul</v>
      </c>
      <c r="E103" s="12" t="str">
        <f t="shared" si="23"/>
        <v>11_Jul</v>
      </c>
      <c r="F103" s="12" t="str">
        <f t="shared" si="24"/>
        <v>Jul-08</v>
      </c>
      <c r="G103" s="12"/>
      <c r="R103" s="9">
        <f t="shared" si="27"/>
        <v>2016</v>
      </c>
      <c r="S103" t="str">
        <f t="shared" si="28"/>
        <v>May</v>
      </c>
      <c r="T103" t="str">
        <f t="shared" si="25"/>
        <v>2016_May</v>
      </c>
      <c r="U103" t="str">
        <f t="shared" si="26"/>
        <v>2016_Jun</v>
      </c>
      <c r="W103" t="s">
        <v>184</v>
      </c>
      <c r="X103" t="s">
        <v>185</v>
      </c>
    </row>
    <row r="104" spans="1:24">
      <c r="A104" s="2">
        <v>39641</v>
      </c>
      <c r="B104" t="str">
        <f t="shared" si="20"/>
        <v>2008_07</v>
      </c>
      <c r="C104" t="str">
        <f t="shared" si="21"/>
        <v>Jul</v>
      </c>
      <c r="D104" t="str">
        <f t="shared" si="22"/>
        <v>2008_Jul</v>
      </c>
      <c r="E104" s="12" t="str">
        <f t="shared" si="23"/>
        <v>12_Jul</v>
      </c>
      <c r="F104" s="12" t="str">
        <f t="shared" si="24"/>
        <v>Jul-08</v>
      </c>
      <c r="G104" s="12"/>
      <c r="R104" s="9">
        <f t="shared" si="27"/>
        <v>2016</v>
      </c>
      <c r="S104" t="str">
        <f t="shared" si="28"/>
        <v>Jun</v>
      </c>
      <c r="T104" t="str">
        <f t="shared" si="25"/>
        <v>2016_Jun</v>
      </c>
      <c r="U104" t="str">
        <f t="shared" si="26"/>
        <v>2016_Jul</v>
      </c>
      <c r="W104" t="s">
        <v>185</v>
      </c>
      <c r="X104" t="s">
        <v>186</v>
      </c>
    </row>
    <row r="105" spans="1:24">
      <c r="A105" s="2">
        <v>39642</v>
      </c>
      <c r="B105" t="str">
        <f t="shared" si="20"/>
        <v>2008_07</v>
      </c>
      <c r="C105" t="str">
        <f t="shared" si="21"/>
        <v>Jul</v>
      </c>
      <c r="D105" t="str">
        <f t="shared" si="22"/>
        <v>2008_Jul</v>
      </c>
      <c r="E105" s="12" t="str">
        <f t="shared" si="23"/>
        <v>13_Jul</v>
      </c>
      <c r="F105" s="12" t="str">
        <f t="shared" si="24"/>
        <v>Jul-08</v>
      </c>
      <c r="G105" s="12"/>
      <c r="R105" s="9">
        <f t="shared" si="27"/>
        <v>2016</v>
      </c>
      <c r="S105" t="str">
        <f t="shared" si="28"/>
        <v>Jul</v>
      </c>
      <c r="T105" t="str">
        <f t="shared" si="25"/>
        <v>2016_Jul</v>
      </c>
      <c r="U105" t="str">
        <f t="shared" si="26"/>
        <v>2016_Aug</v>
      </c>
      <c r="W105" t="s">
        <v>186</v>
      </c>
      <c r="X105" t="s">
        <v>187</v>
      </c>
    </row>
    <row r="106" spans="1:24">
      <c r="A106" s="2">
        <v>39643</v>
      </c>
      <c r="B106" t="str">
        <f t="shared" si="20"/>
        <v>2008_07</v>
      </c>
      <c r="C106" t="str">
        <f t="shared" si="21"/>
        <v>Jul</v>
      </c>
      <c r="D106" t="str">
        <f t="shared" si="22"/>
        <v>2008_Jul</v>
      </c>
      <c r="E106" s="12" t="str">
        <f t="shared" si="23"/>
        <v>14_Jul</v>
      </c>
      <c r="F106" s="12" t="str">
        <f t="shared" si="24"/>
        <v>Jul-08</v>
      </c>
      <c r="G106" s="12"/>
      <c r="R106" s="9">
        <f t="shared" si="27"/>
        <v>2016</v>
      </c>
      <c r="S106" t="str">
        <f t="shared" si="28"/>
        <v>Aug</v>
      </c>
      <c r="T106" t="str">
        <f t="shared" si="25"/>
        <v>2016_Aug</v>
      </c>
      <c r="U106" t="str">
        <f t="shared" si="26"/>
        <v>2016_Sep</v>
      </c>
      <c r="W106" t="s">
        <v>187</v>
      </c>
      <c r="X106" t="s">
        <v>188</v>
      </c>
    </row>
    <row r="107" spans="1:24">
      <c r="A107" s="2">
        <v>39644</v>
      </c>
      <c r="B107" t="str">
        <f t="shared" si="20"/>
        <v>2008_07</v>
      </c>
      <c r="C107" t="str">
        <f t="shared" si="21"/>
        <v>Jul</v>
      </c>
      <c r="D107" t="str">
        <f t="shared" si="22"/>
        <v>2008_Jul</v>
      </c>
      <c r="E107" s="12" t="str">
        <f t="shared" si="23"/>
        <v>15_Jul</v>
      </c>
      <c r="F107" s="12" t="str">
        <f t="shared" si="24"/>
        <v>Jul-08</v>
      </c>
      <c r="G107" s="12"/>
      <c r="R107" s="9">
        <f t="shared" si="27"/>
        <v>2016</v>
      </c>
      <c r="S107" t="str">
        <f t="shared" si="28"/>
        <v>Sep</v>
      </c>
      <c r="T107" t="str">
        <f t="shared" si="25"/>
        <v>2016_Sep</v>
      </c>
      <c r="U107" t="str">
        <f t="shared" si="26"/>
        <v>2016_Oct</v>
      </c>
      <c r="W107" t="s">
        <v>188</v>
      </c>
      <c r="X107" t="s">
        <v>189</v>
      </c>
    </row>
    <row r="108" spans="1:24">
      <c r="A108" s="2">
        <v>39645</v>
      </c>
      <c r="B108" t="str">
        <f t="shared" si="20"/>
        <v>2008_07</v>
      </c>
      <c r="C108" t="str">
        <f t="shared" si="21"/>
        <v>Jul</v>
      </c>
      <c r="D108" t="str">
        <f t="shared" si="22"/>
        <v>2008_Jul</v>
      </c>
      <c r="E108" s="12" t="str">
        <f t="shared" si="23"/>
        <v>16_Jul</v>
      </c>
      <c r="F108" s="12" t="str">
        <f t="shared" si="24"/>
        <v>Jul-08</v>
      </c>
      <c r="G108" s="12"/>
      <c r="R108" s="9">
        <f t="shared" si="27"/>
        <v>2016</v>
      </c>
      <c r="S108" t="str">
        <f t="shared" si="28"/>
        <v>Oct</v>
      </c>
      <c r="T108" t="str">
        <f t="shared" si="25"/>
        <v>2016_Oct</v>
      </c>
      <c r="U108" t="str">
        <f t="shared" si="26"/>
        <v>2016_Nov</v>
      </c>
      <c r="W108" t="s">
        <v>189</v>
      </c>
      <c r="X108" t="s">
        <v>190</v>
      </c>
    </row>
    <row r="109" spans="1:24">
      <c r="A109" s="2">
        <v>39646</v>
      </c>
      <c r="B109" t="str">
        <f t="shared" si="20"/>
        <v>2008_07</v>
      </c>
      <c r="C109" t="str">
        <f t="shared" si="21"/>
        <v>Jul</v>
      </c>
      <c r="D109" t="str">
        <f t="shared" si="22"/>
        <v>2008_Jul</v>
      </c>
      <c r="E109" s="12" t="str">
        <f t="shared" si="23"/>
        <v>17_Jul</v>
      </c>
      <c r="F109" s="12" t="str">
        <f t="shared" si="24"/>
        <v>Jul-08</v>
      </c>
      <c r="G109" s="12"/>
      <c r="R109" s="9">
        <f t="shared" si="27"/>
        <v>2016</v>
      </c>
      <c r="S109" t="str">
        <f t="shared" si="28"/>
        <v>Nov</v>
      </c>
      <c r="T109" t="str">
        <f t="shared" si="25"/>
        <v>2016_Nov</v>
      </c>
      <c r="U109" t="str">
        <f t="shared" si="26"/>
        <v>2016_Dec</v>
      </c>
      <c r="W109" t="s">
        <v>190</v>
      </c>
      <c r="X109" t="s">
        <v>191</v>
      </c>
    </row>
    <row r="110" spans="1:24">
      <c r="A110" s="2">
        <v>39647</v>
      </c>
      <c r="B110" t="str">
        <f t="shared" si="20"/>
        <v>2008_07</v>
      </c>
      <c r="C110" t="str">
        <f t="shared" si="21"/>
        <v>Jul</v>
      </c>
      <c r="D110" t="str">
        <f t="shared" si="22"/>
        <v>2008_Jul</v>
      </c>
      <c r="E110" s="12" t="str">
        <f t="shared" si="23"/>
        <v>18_Jul</v>
      </c>
      <c r="F110" s="12" t="str">
        <f t="shared" si="24"/>
        <v>Jul-08</v>
      </c>
      <c r="G110" s="12"/>
      <c r="R110" s="9">
        <f t="shared" si="27"/>
        <v>2016</v>
      </c>
      <c r="S110" t="str">
        <f t="shared" si="28"/>
        <v>Dec</v>
      </c>
      <c r="T110" t="str">
        <f t="shared" si="25"/>
        <v>2016_Dec</v>
      </c>
      <c r="U110" t="str">
        <f t="shared" si="26"/>
        <v>2017_Jan</v>
      </c>
      <c r="W110" t="s">
        <v>191</v>
      </c>
      <c r="X110" t="s">
        <v>192</v>
      </c>
    </row>
    <row r="111" spans="1:24">
      <c r="A111" s="2">
        <v>39648</v>
      </c>
      <c r="B111" t="str">
        <f t="shared" si="20"/>
        <v>2008_07</v>
      </c>
      <c r="C111" t="str">
        <f t="shared" si="21"/>
        <v>Jul</v>
      </c>
      <c r="D111" t="str">
        <f t="shared" si="22"/>
        <v>2008_Jul</v>
      </c>
      <c r="E111" s="12" t="str">
        <f t="shared" si="23"/>
        <v>19_Jul</v>
      </c>
      <c r="F111" s="12" t="str">
        <f t="shared" si="24"/>
        <v>Jul-08</v>
      </c>
      <c r="G111" s="12"/>
      <c r="R111" s="9">
        <f t="shared" si="27"/>
        <v>2017</v>
      </c>
      <c r="S111" t="str">
        <f t="shared" si="28"/>
        <v>Jan</v>
      </c>
      <c r="T111" t="str">
        <f t="shared" si="25"/>
        <v>2017_Jan</v>
      </c>
      <c r="U111" t="str">
        <f t="shared" si="26"/>
        <v>2017_Feb</v>
      </c>
      <c r="W111" t="s">
        <v>192</v>
      </c>
      <c r="X111" t="s">
        <v>193</v>
      </c>
    </row>
    <row r="112" spans="1:24">
      <c r="A112" s="2">
        <v>39649</v>
      </c>
      <c r="B112" t="str">
        <f t="shared" si="20"/>
        <v>2008_07</v>
      </c>
      <c r="C112" t="str">
        <f t="shared" si="21"/>
        <v>Jul</v>
      </c>
      <c r="D112" t="str">
        <f t="shared" si="22"/>
        <v>2008_Jul</v>
      </c>
      <c r="E112" s="12" t="str">
        <f t="shared" si="23"/>
        <v>20_Jul</v>
      </c>
      <c r="F112" s="12" t="str">
        <f t="shared" si="24"/>
        <v>Jul-08</v>
      </c>
      <c r="G112" s="12"/>
      <c r="R112" s="9">
        <f t="shared" si="27"/>
        <v>2017</v>
      </c>
      <c r="S112" t="str">
        <f t="shared" si="28"/>
        <v>Feb</v>
      </c>
      <c r="T112" t="str">
        <f t="shared" si="25"/>
        <v>2017_Feb</v>
      </c>
      <c r="U112" t="str">
        <f t="shared" si="26"/>
        <v>2017_Mar</v>
      </c>
      <c r="W112" t="s">
        <v>193</v>
      </c>
      <c r="X112" t="s">
        <v>194</v>
      </c>
    </row>
    <row r="113" spans="1:24">
      <c r="A113" s="2">
        <v>39650</v>
      </c>
      <c r="B113" t="str">
        <f t="shared" si="20"/>
        <v>2008_07</v>
      </c>
      <c r="C113" t="str">
        <f t="shared" si="21"/>
        <v>Jul</v>
      </c>
      <c r="D113" t="str">
        <f t="shared" si="22"/>
        <v>2008_Jul</v>
      </c>
      <c r="E113" s="12" t="str">
        <f t="shared" si="23"/>
        <v>21_Jul</v>
      </c>
      <c r="F113" s="12" t="str">
        <f t="shared" si="24"/>
        <v>Jul-08</v>
      </c>
      <c r="G113" s="12"/>
      <c r="R113" s="9">
        <f t="shared" si="27"/>
        <v>2017</v>
      </c>
      <c r="S113" t="str">
        <f t="shared" si="28"/>
        <v>Mar</v>
      </c>
      <c r="T113" t="str">
        <f t="shared" si="25"/>
        <v>2017_Mar</v>
      </c>
      <c r="U113" t="str">
        <f t="shared" si="26"/>
        <v>2017_Apr</v>
      </c>
      <c r="W113" t="s">
        <v>194</v>
      </c>
      <c r="X113" t="s">
        <v>195</v>
      </c>
    </row>
    <row r="114" spans="1:24">
      <c r="A114" s="2">
        <v>39651</v>
      </c>
      <c r="B114" t="str">
        <f t="shared" si="20"/>
        <v>2008_07</v>
      </c>
      <c r="C114" t="str">
        <f t="shared" si="21"/>
        <v>Jul</v>
      </c>
      <c r="D114" t="str">
        <f t="shared" si="22"/>
        <v>2008_Jul</v>
      </c>
      <c r="E114" s="12" t="str">
        <f t="shared" si="23"/>
        <v>22_Jul</v>
      </c>
      <c r="F114" s="12" t="str">
        <f t="shared" si="24"/>
        <v>Jul-08</v>
      </c>
      <c r="G114" s="12"/>
      <c r="R114" s="9">
        <f t="shared" si="27"/>
        <v>2017</v>
      </c>
      <c r="S114" t="str">
        <f t="shared" si="28"/>
        <v>Apr</v>
      </c>
      <c r="T114" t="str">
        <f t="shared" si="25"/>
        <v>2017_Apr</v>
      </c>
      <c r="U114" t="str">
        <f t="shared" si="26"/>
        <v>2017_May</v>
      </c>
      <c r="W114" t="s">
        <v>195</v>
      </c>
      <c r="X114" t="s">
        <v>196</v>
      </c>
    </row>
    <row r="115" spans="1:24">
      <c r="A115" s="2">
        <v>39652</v>
      </c>
      <c r="B115" t="str">
        <f t="shared" si="20"/>
        <v>2008_07</v>
      </c>
      <c r="C115" t="str">
        <f t="shared" si="21"/>
        <v>Jul</v>
      </c>
      <c r="D115" t="str">
        <f t="shared" si="22"/>
        <v>2008_Jul</v>
      </c>
      <c r="E115" s="12" t="str">
        <f t="shared" si="23"/>
        <v>23_Jul</v>
      </c>
      <c r="F115" s="12" t="str">
        <f t="shared" si="24"/>
        <v>Jul-08</v>
      </c>
      <c r="G115" s="12"/>
      <c r="R115" s="9">
        <f t="shared" si="27"/>
        <v>2017</v>
      </c>
      <c r="S115" t="str">
        <f t="shared" si="28"/>
        <v>May</v>
      </c>
      <c r="T115" t="str">
        <f t="shared" si="25"/>
        <v>2017_May</v>
      </c>
      <c r="U115" t="str">
        <f t="shared" si="26"/>
        <v>2017_Jun</v>
      </c>
      <c r="W115" t="s">
        <v>196</v>
      </c>
      <c r="X115" t="s">
        <v>197</v>
      </c>
    </row>
    <row r="116" spans="1:24">
      <c r="A116" s="2">
        <v>39653</v>
      </c>
      <c r="B116" t="str">
        <f t="shared" si="20"/>
        <v>2008_07</v>
      </c>
      <c r="C116" t="str">
        <f t="shared" si="21"/>
        <v>Jul</v>
      </c>
      <c r="D116" t="str">
        <f t="shared" si="22"/>
        <v>2008_Jul</v>
      </c>
      <c r="E116" s="12" t="str">
        <f t="shared" si="23"/>
        <v>24_Jul</v>
      </c>
      <c r="F116" s="12" t="str">
        <f t="shared" si="24"/>
        <v>Jul-08</v>
      </c>
      <c r="G116" s="12"/>
      <c r="R116" s="9">
        <f t="shared" si="27"/>
        <v>2017</v>
      </c>
      <c r="S116" t="str">
        <f t="shared" si="28"/>
        <v>Jun</v>
      </c>
      <c r="T116" t="str">
        <f t="shared" si="25"/>
        <v>2017_Jun</v>
      </c>
      <c r="U116" t="str">
        <f t="shared" si="26"/>
        <v>2017_Jul</v>
      </c>
      <c r="W116" t="s">
        <v>197</v>
      </c>
      <c r="X116" t="s">
        <v>198</v>
      </c>
    </row>
    <row r="117" spans="1:24">
      <c r="A117" s="2">
        <v>39654</v>
      </c>
      <c r="B117" t="str">
        <f t="shared" si="20"/>
        <v>2008_07</v>
      </c>
      <c r="C117" t="str">
        <f t="shared" si="21"/>
        <v>Jul</v>
      </c>
      <c r="D117" t="str">
        <f t="shared" si="22"/>
        <v>2008_Jul</v>
      </c>
      <c r="E117" s="12" t="str">
        <f t="shared" si="23"/>
        <v>25_Jul</v>
      </c>
      <c r="F117" s="12" t="str">
        <f t="shared" si="24"/>
        <v>Jul-08</v>
      </c>
      <c r="G117" s="12"/>
      <c r="R117" s="9">
        <f t="shared" si="27"/>
        <v>2017</v>
      </c>
      <c r="S117" t="str">
        <f t="shared" si="28"/>
        <v>Jul</v>
      </c>
      <c r="T117" t="str">
        <f t="shared" si="25"/>
        <v>2017_Jul</v>
      </c>
      <c r="U117" t="str">
        <f t="shared" si="26"/>
        <v>2017_Aug</v>
      </c>
      <c r="W117" t="s">
        <v>198</v>
      </c>
      <c r="X117" t="s">
        <v>199</v>
      </c>
    </row>
    <row r="118" spans="1:24">
      <c r="A118" s="2">
        <v>39655</v>
      </c>
      <c r="B118" t="str">
        <f t="shared" si="20"/>
        <v>2008_07</v>
      </c>
      <c r="C118" t="str">
        <f t="shared" si="21"/>
        <v>Jul</v>
      </c>
      <c r="D118" t="str">
        <f t="shared" si="22"/>
        <v>2008_Jul</v>
      </c>
      <c r="E118" s="12" t="str">
        <f t="shared" si="23"/>
        <v>26_Jul</v>
      </c>
      <c r="F118" s="12" t="str">
        <f t="shared" si="24"/>
        <v>Jul-08</v>
      </c>
      <c r="G118" s="12"/>
      <c r="R118" s="9">
        <f t="shared" si="27"/>
        <v>2017</v>
      </c>
      <c r="S118" t="str">
        <f t="shared" si="28"/>
        <v>Aug</v>
      </c>
      <c r="T118" t="str">
        <f t="shared" si="25"/>
        <v>2017_Aug</v>
      </c>
      <c r="U118" t="str">
        <f t="shared" si="26"/>
        <v>2017_Sep</v>
      </c>
      <c r="W118" t="s">
        <v>199</v>
      </c>
      <c r="X118" t="s">
        <v>200</v>
      </c>
    </row>
    <row r="119" spans="1:24">
      <c r="A119" s="2">
        <v>39656</v>
      </c>
      <c r="B119" t="str">
        <f t="shared" si="20"/>
        <v>2008_07</v>
      </c>
      <c r="C119" t="str">
        <f t="shared" si="21"/>
        <v>Jul</v>
      </c>
      <c r="D119" t="str">
        <f t="shared" si="22"/>
        <v>2008_Jul</v>
      </c>
      <c r="E119" s="12" t="str">
        <f t="shared" si="23"/>
        <v>27_Jul</v>
      </c>
      <c r="F119" s="12" t="str">
        <f t="shared" si="24"/>
        <v>Jul-08</v>
      </c>
      <c r="G119" s="12"/>
      <c r="R119" s="9">
        <f t="shared" si="27"/>
        <v>2017</v>
      </c>
      <c r="S119" t="str">
        <f t="shared" si="28"/>
        <v>Sep</v>
      </c>
      <c r="T119" t="str">
        <f t="shared" si="25"/>
        <v>2017_Sep</v>
      </c>
      <c r="U119" t="str">
        <f t="shared" si="26"/>
        <v>2017_Oct</v>
      </c>
      <c r="W119" t="s">
        <v>200</v>
      </c>
      <c r="X119" t="s">
        <v>201</v>
      </c>
    </row>
    <row r="120" spans="1:24">
      <c r="A120" s="2">
        <v>39657</v>
      </c>
      <c r="B120" t="str">
        <f t="shared" si="20"/>
        <v>2008_07</v>
      </c>
      <c r="C120" t="str">
        <f t="shared" si="21"/>
        <v>Jul</v>
      </c>
      <c r="D120" t="str">
        <f t="shared" si="22"/>
        <v>2008_Jul</v>
      </c>
      <c r="E120" s="12" t="str">
        <f t="shared" si="23"/>
        <v>28_Jul</v>
      </c>
      <c r="F120" s="12" t="str">
        <f t="shared" si="24"/>
        <v>Jul-08</v>
      </c>
      <c r="G120" s="12"/>
      <c r="R120" s="9">
        <f t="shared" si="27"/>
        <v>2017</v>
      </c>
      <c r="S120" t="str">
        <f t="shared" si="28"/>
        <v>Oct</v>
      </c>
      <c r="T120" t="str">
        <f t="shared" si="25"/>
        <v>2017_Oct</v>
      </c>
      <c r="U120" t="str">
        <f t="shared" si="26"/>
        <v>2017_Nov</v>
      </c>
      <c r="W120" t="s">
        <v>201</v>
      </c>
      <c r="X120" t="s">
        <v>202</v>
      </c>
    </row>
    <row r="121" spans="1:24">
      <c r="A121" s="2">
        <v>39658</v>
      </c>
      <c r="B121" t="str">
        <f t="shared" si="20"/>
        <v>2008_07</v>
      </c>
      <c r="C121" t="str">
        <f t="shared" si="21"/>
        <v>Jul</v>
      </c>
      <c r="D121" t="str">
        <f t="shared" si="22"/>
        <v>2008_Jul</v>
      </c>
      <c r="E121" s="12" t="str">
        <f t="shared" si="23"/>
        <v>29_Jul</v>
      </c>
      <c r="F121" s="12" t="str">
        <f t="shared" si="24"/>
        <v>Jul-08</v>
      </c>
      <c r="G121" s="12"/>
      <c r="R121" s="9">
        <f t="shared" si="27"/>
        <v>2017</v>
      </c>
      <c r="S121" t="str">
        <f t="shared" si="28"/>
        <v>Nov</v>
      </c>
      <c r="T121" t="str">
        <f t="shared" si="25"/>
        <v>2017_Nov</v>
      </c>
      <c r="U121" t="str">
        <f t="shared" si="26"/>
        <v>2017_Dec</v>
      </c>
      <c r="W121" t="s">
        <v>202</v>
      </c>
      <c r="X121" t="s">
        <v>203</v>
      </c>
    </row>
    <row r="122" spans="1:24">
      <c r="A122" s="2">
        <v>39659</v>
      </c>
      <c r="B122" t="str">
        <f t="shared" si="20"/>
        <v>2008_07</v>
      </c>
      <c r="C122" t="str">
        <f t="shared" si="21"/>
        <v>Jul</v>
      </c>
      <c r="D122" t="str">
        <f t="shared" si="22"/>
        <v>2008_Jul</v>
      </c>
      <c r="E122" s="12" t="str">
        <f t="shared" si="23"/>
        <v>30_Jul</v>
      </c>
      <c r="F122" s="12" t="str">
        <f t="shared" si="24"/>
        <v>Jul-08</v>
      </c>
      <c r="G122" s="12"/>
      <c r="R122" s="9">
        <f t="shared" si="27"/>
        <v>2017</v>
      </c>
      <c r="S122" t="str">
        <f t="shared" si="28"/>
        <v>Dec</v>
      </c>
      <c r="T122" t="str">
        <f t="shared" si="25"/>
        <v>2017_Dec</v>
      </c>
      <c r="U122" t="str">
        <f t="shared" si="26"/>
        <v>2018_Jan</v>
      </c>
      <c r="W122" t="s">
        <v>203</v>
      </c>
      <c r="X122" t="s">
        <v>204</v>
      </c>
    </row>
    <row r="123" spans="1:24">
      <c r="A123" s="2">
        <v>39660</v>
      </c>
      <c r="B123" t="str">
        <f t="shared" si="20"/>
        <v>2008_07</v>
      </c>
      <c r="C123" t="str">
        <f t="shared" si="21"/>
        <v>Jul</v>
      </c>
      <c r="D123" t="str">
        <f t="shared" si="22"/>
        <v>2008_Jul</v>
      </c>
      <c r="E123" s="12" t="str">
        <f t="shared" si="23"/>
        <v>31_Jul</v>
      </c>
      <c r="F123" s="12" t="str">
        <f t="shared" si="24"/>
        <v>Jul-08</v>
      </c>
      <c r="G123" s="12"/>
      <c r="R123" s="9">
        <f t="shared" si="27"/>
        <v>2018</v>
      </c>
      <c r="S123" t="str">
        <f t="shared" si="28"/>
        <v>Jan</v>
      </c>
      <c r="T123" t="str">
        <f t="shared" si="25"/>
        <v>2018_Jan</v>
      </c>
      <c r="U123" t="str">
        <f t="shared" si="26"/>
        <v>2018_Feb</v>
      </c>
      <c r="W123" t="s">
        <v>204</v>
      </c>
      <c r="X123" t="s">
        <v>205</v>
      </c>
    </row>
    <row r="124" spans="1:24">
      <c r="A124" s="2">
        <v>39661</v>
      </c>
      <c r="B124" t="str">
        <f t="shared" si="20"/>
        <v>2008_08</v>
      </c>
      <c r="C124" t="str">
        <f t="shared" si="21"/>
        <v>Aug</v>
      </c>
      <c r="D124" t="str">
        <f t="shared" si="22"/>
        <v>2008_Aug</v>
      </c>
      <c r="E124" s="12" t="str">
        <f t="shared" si="23"/>
        <v>01_Aug</v>
      </c>
      <c r="F124" s="12" t="str">
        <f t="shared" si="24"/>
        <v>Aug-08</v>
      </c>
      <c r="G124" s="12"/>
      <c r="R124" s="9">
        <f t="shared" si="27"/>
        <v>2018</v>
      </c>
      <c r="S124" t="str">
        <f t="shared" si="28"/>
        <v>Feb</v>
      </c>
      <c r="T124" t="str">
        <f t="shared" si="25"/>
        <v>2018_Feb</v>
      </c>
      <c r="U124" t="str">
        <f t="shared" si="26"/>
        <v>2018_Mar</v>
      </c>
      <c r="W124" t="s">
        <v>205</v>
      </c>
      <c r="X124" t="s">
        <v>206</v>
      </c>
    </row>
    <row r="125" spans="1:24">
      <c r="A125" s="2">
        <v>39662</v>
      </c>
      <c r="B125" t="str">
        <f t="shared" si="20"/>
        <v>2008_08</v>
      </c>
      <c r="C125" t="str">
        <f t="shared" si="21"/>
        <v>Aug</v>
      </c>
      <c r="D125" t="str">
        <f t="shared" si="22"/>
        <v>2008_Aug</v>
      </c>
      <c r="E125" s="12" t="str">
        <f t="shared" si="23"/>
        <v>02_Aug</v>
      </c>
      <c r="F125" s="12" t="str">
        <f t="shared" si="24"/>
        <v>Aug-08</v>
      </c>
      <c r="G125" s="12"/>
      <c r="R125" s="9">
        <f t="shared" si="27"/>
        <v>2018</v>
      </c>
      <c r="S125" t="str">
        <f t="shared" si="28"/>
        <v>Mar</v>
      </c>
      <c r="T125" t="str">
        <f t="shared" si="25"/>
        <v>2018_Mar</v>
      </c>
      <c r="U125" t="str">
        <f t="shared" si="26"/>
        <v>2018_Apr</v>
      </c>
      <c r="W125" t="s">
        <v>206</v>
      </c>
      <c r="X125" t="s">
        <v>207</v>
      </c>
    </row>
    <row r="126" spans="1:24">
      <c r="A126" s="2">
        <v>39663</v>
      </c>
      <c r="B126" t="str">
        <f t="shared" si="20"/>
        <v>2008_08</v>
      </c>
      <c r="C126" t="str">
        <f t="shared" si="21"/>
        <v>Aug</v>
      </c>
      <c r="D126" t="str">
        <f t="shared" si="22"/>
        <v>2008_Aug</v>
      </c>
      <c r="E126" s="12" t="str">
        <f t="shared" si="23"/>
        <v>03_Aug</v>
      </c>
      <c r="F126" s="12" t="str">
        <f t="shared" si="24"/>
        <v>Aug-08</v>
      </c>
      <c r="G126" s="12"/>
      <c r="R126" s="9">
        <f t="shared" si="27"/>
        <v>2018</v>
      </c>
      <c r="S126" t="str">
        <f t="shared" si="28"/>
        <v>Apr</v>
      </c>
      <c r="T126" t="str">
        <f t="shared" si="25"/>
        <v>2018_Apr</v>
      </c>
      <c r="U126" t="str">
        <f t="shared" si="26"/>
        <v>2018_May</v>
      </c>
      <c r="W126" t="s">
        <v>207</v>
      </c>
      <c r="X126" t="s">
        <v>208</v>
      </c>
    </row>
    <row r="127" spans="1:24">
      <c r="A127" s="2">
        <v>39664</v>
      </c>
      <c r="B127" t="str">
        <f t="shared" si="20"/>
        <v>2008_08</v>
      </c>
      <c r="C127" t="str">
        <f t="shared" si="21"/>
        <v>Aug</v>
      </c>
      <c r="D127" t="str">
        <f t="shared" si="22"/>
        <v>2008_Aug</v>
      </c>
      <c r="E127" s="12" t="str">
        <f t="shared" si="23"/>
        <v>04_Aug</v>
      </c>
      <c r="F127" s="12" t="str">
        <f t="shared" si="24"/>
        <v>Aug-08</v>
      </c>
      <c r="G127" s="12"/>
      <c r="R127" s="9">
        <f t="shared" si="27"/>
        <v>2018</v>
      </c>
      <c r="S127" t="str">
        <f t="shared" si="28"/>
        <v>May</v>
      </c>
      <c r="T127" t="str">
        <f t="shared" si="25"/>
        <v>2018_May</v>
      </c>
      <c r="U127" t="str">
        <f t="shared" si="26"/>
        <v>2018_Jun</v>
      </c>
      <c r="W127" t="s">
        <v>208</v>
      </c>
      <c r="X127" t="s">
        <v>209</v>
      </c>
    </row>
    <row r="128" spans="1:24">
      <c r="A128" s="2">
        <v>39665</v>
      </c>
      <c r="B128" t="str">
        <f t="shared" si="20"/>
        <v>2008_08</v>
      </c>
      <c r="C128" t="str">
        <f t="shared" si="21"/>
        <v>Aug</v>
      </c>
      <c r="D128" t="str">
        <f t="shared" si="22"/>
        <v>2008_Aug</v>
      </c>
      <c r="E128" s="12" t="str">
        <f t="shared" si="23"/>
        <v>05_Aug</v>
      </c>
      <c r="F128" s="12" t="str">
        <f t="shared" si="24"/>
        <v>Aug-08</v>
      </c>
      <c r="G128" s="12"/>
      <c r="R128" s="9">
        <f t="shared" si="27"/>
        <v>2018</v>
      </c>
      <c r="S128" t="str">
        <f t="shared" si="28"/>
        <v>Jun</v>
      </c>
      <c r="T128" t="str">
        <f t="shared" si="25"/>
        <v>2018_Jun</v>
      </c>
      <c r="U128" t="str">
        <f t="shared" si="26"/>
        <v>2018_Jul</v>
      </c>
      <c r="W128" t="s">
        <v>209</v>
      </c>
      <c r="X128" t="s">
        <v>210</v>
      </c>
    </row>
    <row r="129" spans="1:24">
      <c r="A129" s="2">
        <v>39666</v>
      </c>
      <c r="B129" t="str">
        <f t="shared" si="20"/>
        <v>2008_08</v>
      </c>
      <c r="C129" t="str">
        <f t="shared" si="21"/>
        <v>Aug</v>
      </c>
      <c r="D129" t="str">
        <f t="shared" si="22"/>
        <v>2008_Aug</v>
      </c>
      <c r="E129" s="12" t="str">
        <f t="shared" si="23"/>
        <v>06_Aug</v>
      </c>
      <c r="F129" s="12" t="str">
        <f t="shared" si="24"/>
        <v>Aug-08</v>
      </c>
      <c r="G129" s="12"/>
      <c r="R129" s="9">
        <f t="shared" si="27"/>
        <v>2018</v>
      </c>
      <c r="S129" t="str">
        <f t="shared" si="28"/>
        <v>Jul</v>
      </c>
      <c r="T129" t="str">
        <f t="shared" si="25"/>
        <v>2018_Jul</v>
      </c>
      <c r="U129" t="str">
        <f t="shared" si="26"/>
        <v>2018_Aug</v>
      </c>
      <c r="W129" t="s">
        <v>210</v>
      </c>
      <c r="X129" t="s">
        <v>211</v>
      </c>
    </row>
    <row r="130" spans="1:24">
      <c r="A130" s="2">
        <v>39667</v>
      </c>
      <c r="B130" t="str">
        <f t="shared" ref="B130:B193" si="29">TEXT(YEAR(A130),"0000")&amp;"_"&amp;TEXT(MONTH(A130),"00")</f>
        <v>2008_08</v>
      </c>
      <c r="C130" t="str">
        <f t="shared" ref="C130:C193" si="30">VLOOKUP(TEXT(MONTH(A130),"00"),$H$2:$I$13,2,FALSE)</f>
        <v>Aug</v>
      </c>
      <c r="D130" t="str">
        <f t="shared" si="22"/>
        <v>2008_Aug</v>
      </c>
      <c r="E130" s="12" t="str">
        <f t="shared" si="23"/>
        <v>07_Aug</v>
      </c>
      <c r="F130" s="12" t="str">
        <f t="shared" si="24"/>
        <v>Aug-08</v>
      </c>
      <c r="G130" s="12"/>
      <c r="R130" s="9">
        <f t="shared" si="27"/>
        <v>2018</v>
      </c>
      <c r="S130" t="str">
        <f t="shared" si="28"/>
        <v>Aug</v>
      </c>
      <c r="T130" t="str">
        <f t="shared" si="25"/>
        <v>2018_Aug</v>
      </c>
      <c r="U130" t="str">
        <f t="shared" si="26"/>
        <v>2018_Sep</v>
      </c>
      <c r="W130" t="s">
        <v>211</v>
      </c>
      <c r="X130" t="s">
        <v>212</v>
      </c>
    </row>
    <row r="131" spans="1:24">
      <c r="A131" s="2">
        <v>39668</v>
      </c>
      <c r="B131" t="str">
        <f t="shared" si="29"/>
        <v>2008_08</v>
      </c>
      <c r="C131" t="str">
        <f t="shared" si="30"/>
        <v>Aug</v>
      </c>
      <c r="D131" t="str">
        <f t="shared" ref="D131:D194" si="31">TEXT(YEAR(A131),"0000")&amp;"_"&amp;C131</f>
        <v>2008_Aug</v>
      </c>
      <c r="E131" s="12" t="str">
        <f t="shared" ref="E131:E194" si="32">VLOOKUP(DAY(A131),$G$2:$H$32,2,FALSE)&amp;"_"&amp;C131</f>
        <v>08_Aug</v>
      </c>
      <c r="F131" s="12" t="str">
        <f t="shared" si="24"/>
        <v>Aug-08</v>
      </c>
      <c r="G131" s="12"/>
      <c r="R131" s="9">
        <f t="shared" si="27"/>
        <v>2018</v>
      </c>
      <c r="S131" t="str">
        <f t="shared" si="28"/>
        <v>Sep</v>
      </c>
      <c r="T131" t="str">
        <f t="shared" si="25"/>
        <v>2018_Sep</v>
      </c>
      <c r="U131" t="str">
        <f t="shared" si="26"/>
        <v>2018_Oct</v>
      </c>
      <c r="W131" t="s">
        <v>212</v>
      </c>
      <c r="X131" t="s">
        <v>213</v>
      </c>
    </row>
    <row r="132" spans="1:24">
      <c r="A132" s="2">
        <v>39669</v>
      </c>
      <c r="B132" t="str">
        <f t="shared" si="29"/>
        <v>2008_08</v>
      </c>
      <c r="C132" t="str">
        <f t="shared" si="30"/>
        <v>Aug</v>
      </c>
      <c r="D132" t="str">
        <f t="shared" si="31"/>
        <v>2008_Aug</v>
      </c>
      <c r="E132" s="12" t="str">
        <f t="shared" si="32"/>
        <v>09_Aug</v>
      </c>
      <c r="F132" s="12" t="str">
        <f t="shared" ref="F132:F195" si="33">C132&amp;"-"&amp;RIGHT(YEAR(A132),2)</f>
        <v>Aug-08</v>
      </c>
      <c r="G132" s="12"/>
      <c r="R132" s="9">
        <f t="shared" si="27"/>
        <v>2018</v>
      </c>
      <c r="S132" t="str">
        <f t="shared" si="28"/>
        <v>Oct</v>
      </c>
      <c r="T132" t="str">
        <f t="shared" ref="T132:T195" si="34">R132&amp;"_"&amp;S132</f>
        <v>2018_Oct</v>
      </c>
      <c r="U132" t="str">
        <f t="shared" ref="U132:U195" si="35">T133</f>
        <v>2018_Nov</v>
      </c>
      <c r="W132" t="s">
        <v>213</v>
      </c>
      <c r="X132" t="s">
        <v>214</v>
      </c>
    </row>
    <row r="133" spans="1:24">
      <c r="A133" s="2">
        <v>39670</v>
      </c>
      <c r="B133" t="str">
        <f t="shared" si="29"/>
        <v>2008_08</v>
      </c>
      <c r="C133" t="str">
        <f t="shared" si="30"/>
        <v>Aug</v>
      </c>
      <c r="D133" t="str">
        <f t="shared" si="31"/>
        <v>2008_Aug</v>
      </c>
      <c r="E133" s="12" t="str">
        <f t="shared" si="32"/>
        <v>10_Aug</v>
      </c>
      <c r="F133" s="12" t="str">
        <f t="shared" si="33"/>
        <v>Aug-08</v>
      </c>
      <c r="G133" s="12"/>
      <c r="R133" s="9">
        <f t="shared" si="27"/>
        <v>2018</v>
      </c>
      <c r="S133" t="str">
        <f t="shared" si="28"/>
        <v>Nov</v>
      </c>
      <c r="T133" t="str">
        <f t="shared" si="34"/>
        <v>2018_Nov</v>
      </c>
      <c r="U133" t="str">
        <f t="shared" si="35"/>
        <v>2018_Dec</v>
      </c>
      <c r="W133" t="s">
        <v>214</v>
      </c>
      <c r="X133" t="s">
        <v>215</v>
      </c>
    </row>
    <row r="134" spans="1:24">
      <c r="A134" s="2">
        <v>39671</v>
      </c>
      <c r="B134" t="str">
        <f t="shared" si="29"/>
        <v>2008_08</v>
      </c>
      <c r="C134" t="str">
        <f t="shared" si="30"/>
        <v>Aug</v>
      </c>
      <c r="D134" t="str">
        <f t="shared" si="31"/>
        <v>2008_Aug</v>
      </c>
      <c r="E134" s="12" t="str">
        <f t="shared" si="32"/>
        <v>11_Aug</v>
      </c>
      <c r="F134" s="12" t="str">
        <f t="shared" si="33"/>
        <v>Aug-08</v>
      </c>
      <c r="G134" s="12"/>
      <c r="R134" s="9">
        <f t="shared" si="27"/>
        <v>2018</v>
      </c>
      <c r="S134" t="str">
        <f t="shared" si="28"/>
        <v>Dec</v>
      </c>
      <c r="T134" t="str">
        <f t="shared" si="34"/>
        <v>2018_Dec</v>
      </c>
      <c r="U134" t="str">
        <f t="shared" si="35"/>
        <v>2019_Jan</v>
      </c>
      <c r="W134" t="s">
        <v>215</v>
      </c>
      <c r="X134" t="s">
        <v>216</v>
      </c>
    </row>
    <row r="135" spans="1:24">
      <c r="A135" s="2">
        <v>39672</v>
      </c>
      <c r="B135" t="str">
        <f t="shared" si="29"/>
        <v>2008_08</v>
      </c>
      <c r="C135" t="str">
        <f t="shared" si="30"/>
        <v>Aug</v>
      </c>
      <c r="D135" t="str">
        <f t="shared" si="31"/>
        <v>2008_Aug</v>
      </c>
      <c r="E135" s="12" t="str">
        <f t="shared" si="32"/>
        <v>12_Aug</v>
      </c>
      <c r="F135" s="12" t="str">
        <f t="shared" si="33"/>
        <v>Aug-08</v>
      </c>
      <c r="G135" s="12"/>
      <c r="R135" s="9">
        <f t="shared" si="27"/>
        <v>2019</v>
      </c>
      <c r="S135" t="str">
        <f t="shared" si="28"/>
        <v>Jan</v>
      </c>
      <c r="T135" t="str">
        <f t="shared" si="34"/>
        <v>2019_Jan</v>
      </c>
      <c r="U135" t="str">
        <f t="shared" si="35"/>
        <v>2019_Feb</v>
      </c>
      <c r="W135" t="s">
        <v>216</v>
      </c>
      <c r="X135" t="s">
        <v>217</v>
      </c>
    </row>
    <row r="136" spans="1:24">
      <c r="A136" s="2">
        <v>39673</v>
      </c>
      <c r="B136" t="str">
        <f t="shared" si="29"/>
        <v>2008_08</v>
      </c>
      <c r="C136" t="str">
        <f t="shared" si="30"/>
        <v>Aug</v>
      </c>
      <c r="D136" t="str">
        <f t="shared" si="31"/>
        <v>2008_Aug</v>
      </c>
      <c r="E136" s="12" t="str">
        <f t="shared" si="32"/>
        <v>13_Aug</v>
      </c>
      <c r="F136" s="12" t="str">
        <f t="shared" si="33"/>
        <v>Aug-08</v>
      </c>
      <c r="G136" s="12"/>
      <c r="R136" s="9">
        <f t="shared" si="27"/>
        <v>2019</v>
      </c>
      <c r="S136" t="str">
        <f t="shared" si="28"/>
        <v>Feb</v>
      </c>
      <c r="T136" t="str">
        <f t="shared" si="34"/>
        <v>2019_Feb</v>
      </c>
      <c r="U136" t="str">
        <f t="shared" si="35"/>
        <v>2019_Mar</v>
      </c>
      <c r="W136" t="s">
        <v>217</v>
      </c>
      <c r="X136" t="s">
        <v>218</v>
      </c>
    </row>
    <row r="137" spans="1:24">
      <c r="A137" s="2">
        <v>39674</v>
      </c>
      <c r="B137" t="str">
        <f t="shared" si="29"/>
        <v>2008_08</v>
      </c>
      <c r="C137" t="str">
        <f t="shared" si="30"/>
        <v>Aug</v>
      </c>
      <c r="D137" t="str">
        <f t="shared" si="31"/>
        <v>2008_Aug</v>
      </c>
      <c r="E137" s="12" t="str">
        <f t="shared" si="32"/>
        <v>14_Aug</v>
      </c>
      <c r="F137" s="12" t="str">
        <f t="shared" si="33"/>
        <v>Aug-08</v>
      </c>
      <c r="G137" s="12"/>
      <c r="R137" s="9">
        <f t="shared" si="27"/>
        <v>2019</v>
      </c>
      <c r="S137" t="str">
        <f t="shared" si="28"/>
        <v>Mar</v>
      </c>
      <c r="T137" t="str">
        <f t="shared" si="34"/>
        <v>2019_Mar</v>
      </c>
      <c r="U137" t="str">
        <f t="shared" si="35"/>
        <v>2019_Apr</v>
      </c>
      <c r="W137" t="s">
        <v>218</v>
      </c>
      <c r="X137" t="s">
        <v>219</v>
      </c>
    </row>
    <row r="138" spans="1:24">
      <c r="A138" s="2">
        <v>39675</v>
      </c>
      <c r="B138" t="str">
        <f t="shared" si="29"/>
        <v>2008_08</v>
      </c>
      <c r="C138" t="str">
        <f t="shared" si="30"/>
        <v>Aug</v>
      </c>
      <c r="D138" t="str">
        <f t="shared" si="31"/>
        <v>2008_Aug</v>
      </c>
      <c r="E138" s="12" t="str">
        <f t="shared" si="32"/>
        <v>15_Aug</v>
      </c>
      <c r="F138" s="12" t="str">
        <f t="shared" si="33"/>
        <v>Aug-08</v>
      </c>
      <c r="G138" s="12"/>
      <c r="R138" s="9">
        <f t="shared" si="27"/>
        <v>2019</v>
      </c>
      <c r="S138" t="str">
        <f t="shared" si="28"/>
        <v>Apr</v>
      </c>
      <c r="T138" t="str">
        <f t="shared" si="34"/>
        <v>2019_Apr</v>
      </c>
      <c r="U138" t="str">
        <f t="shared" si="35"/>
        <v>2019_May</v>
      </c>
      <c r="W138" t="s">
        <v>219</v>
      </c>
      <c r="X138" t="s">
        <v>220</v>
      </c>
    </row>
    <row r="139" spans="1:24">
      <c r="A139" s="2">
        <v>39676</v>
      </c>
      <c r="B139" t="str">
        <f t="shared" si="29"/>
        <v>2008_08</v>
      </c>
      <c r="C139" t="str">
        <f t="shared" si="30"/>
        <v>Aug</v>
      </c>
      <c r="D139" t="str">
        <f t="shared" si="31"/>
        <v>2008_Aug</v>
      </c>
      <c r="E139" s="12" t="str">
        <f t="shared" si="32"/>
        <v>16_Aug</v>
      </c>
      <c r="F139" s="12" t="str">
        <f t="shared" si="33"/>
        <v>Aug-08</v>
      </c>
      <c r="G139" s="12"/>
      <c r="R139" s="9">
        <f t="shared" si="27"/>
        <v>2019</v>
      </c>
      <c r="S139" t="str">
        <f t="shared" si="28"/>
        <v>May</v>
      </c>
      <c r="T139" t="str">
        <f t="shared" si="34"/>
        <v>2019_May</v>
      </c>
      <c r="U139" t="str">
        <f t="shared" si="35"/>
        <v>2019_Jun</v>
      </c>
      <c r="W139" t="s">
        <v>220</v>
      </c>
      <c r="X139" t="s">
        <v>221</v>
      </c>
    </row>
    <row r="140" spans="1:24">
      <c r="A140" s="2">
        <v>39677</v>
      </c>
      <c r="B140" t="str">
        <f t="shared" si="29"/>
        <v>2008_08</v>
      </c>
      <c r="C140" t="str">
        <f t="shared" si="30"/>
        <v>Aug</v>
      </c>
      <c r="D140" t="str">
        <f t="shared" si="31"/>
        <v>2008_Aug</v>
      </c>
      <c r="E140" s="12" t="str">
        <f t="shared" si="32"/>
        <v>17_Aug</v>
      </c>
      <c r="F140" s="12" t="str">
        <f t="shared" si="33"/>
        <v>Aug-08</v>
      </c>
      <c r="G140" s="12"/>
      <c r="R140" s="9">
        <f t="shared" si="27"/>
        <v>2019</v>
      </c>
      <c r="S140" t="str">
        <f t="shared" si="28"/>
        <v>Jun</v>
      </c>
      <c r="T140" t="str">
        <f t="shared" si="34"/>
        <v>2019_Jun</v>
      </c>
      <c r="U140" t="str">
        <f t="shared" si="35"/>
        <v>2019_Jul</v>
      </c>
      <c r="W140" t="s">
        <v>221</v>
      </c>
      <c r="X140" t="s">
        <v>222</v>
      </c>
    </row>
    <row r="141" spans="1:24">
      <c r="A141" s="2">
        <v>39678</v>
      </c>
      <c r="B141" t="str">
        <f t="shared" si="29"/>
        <v>2008_08</v>
      </c>
      <c r="C141" t="str">
        <f t="shared" si="30"/>
        <v>Aug</v>
      </c>
      <c r="D141" t="str">
        <f t="shared" si="31"/>
        <v>2008_Aug</v>
      </c>
      <c r="E141" s="12" t="str">
        <f t="shared" si="32"/>
        <v>18_Aug</v>
      </c>
      <c r="F141" s="12" t="str">
        <f t="shared" si="33"/>
        <v>Aug-08</v>
      </c>
      <c r="G141" s="12"/>
      <c r="R141" s="9">
        <f t="shared" si="27"/>
        <v>2019</v>
      </c>
      <c r="S141" t="str">
        <f t="shared" si="28"/>
        <v>Jul</v>
      </c>
      <c r="T141" t="str">
        <f t="shared" si="34"/>
        <v>2019_Jul</v>
      </c>
      <c r="U141" t="str">
        <f t="shared" si="35"/>
        <v>2019_Aug</v>
      </c>
      <c r="W141" t="s">
        <v>222</v>
      </c>
      <c r="X141" t="s">
        <v>223</v>
      </c>
    </row>
    <row r="142" spans="1:24">
      <c r="A142" s="2">
        <v>39679</v>
      </c>
      <c r="B142" t="str">
        <f t="shared" si="29"/>
        <v>2008_08</v>
      </c>
      <c r="C142" t="str">
        <f t="shared" si="30"/>
        <v>Aug</v>
      </c>
      <c r="D142" t="str">
        <f t="shared" si="31"/>
        <v>2008_Aug</v>
      </c>
      <c r="E142" s="12" t="str">
        <f t="shared" si="32"/>
        <v>19_Aug</v>
      </c>
      <c r="F142" s="12" t="str">
        <f t="shared" si="33"/>
        <v>Aug-08</v>
      </c>
      <c r="G142" s="12"/>
      <c r="R142" s="9">
        <f t="shared" si="27"/>
        <v>2019</v>
      </c>
      <c r="S142" t="str">
        <f t="shared" si="28"/>
        <v>Aug</v>
      </c>
      <c r="T142" t="str">
        <f t="shared" si="34"/>
        <v>2019_Aug</v>
      </c>
      <c r="U142" t="str">
        <f t="shared" si="35"/>
        <v>2019_Sep</v>
      </c>
      <c r="W142" t="s">
        <v>223</v>
      </c>
      <c r="X142" t="s">
        <v>224</v>
      </c>
    </row>
    <row r="143" spans="1:24">
      <c r="A143" s="2">
        <v>39680</v>
      </c>
      <c r="B143" t="str">
        <f t="shared" si="29"/>
        <v>2008_08</v>
      </c>
      <c r="C143" t="str">
        <f t="shared" si="30"/>
        <v>Aug</v>
      </c>
      <c r="D143" t="str">
        <f t="shared" si="31"/>
        <v>2008_Aug</v>
      </c>
      <c r="E143" s="12" t="str">
        <f t="shared" si="32"/>
        <v>20_Aug</v>
      </c>
      <c r="F143" s="12" t="str">
        <f t="shared" si="33"/>
        <v>Aug-08</v>
      </c>
      <c r="G143" s="12"/>
      <c r="R143" s="9">
        <f t="shared" si="27"/>
        <v>2019</v>
      </c>
      <c r="S143" t="str">
        <f t="shared" si="28"/>
        <v>Sep</v>
      </c>
      <c r="T143" t="str">
        <f t="shared" si="34"/>
        <v>2019_Sep</v>
      </c>
      <c r="U143" t="str">
        <f t="shared" si="35"/>
        <v>2019_Oct</v>
      </c>
      <c r="W143" t="s">
        <v>224</v>
      </c>
      <c r="X143" t="s">
        <v>225</v>
      </c>
    </row>
    <row r="144" spans="1:24">
      <c r="A144" s="2">
        <v>39681</v>
      </c>
      <c r="B144" t="str">
        <f t="shared" si="29"/>
        <v>2008_08</v>
      </c>
      <c r="C144" t="str">
        <f t="shared" si="30"/>
        <v>Aug</v>
      </c>
      <c r="D144" t="str">
        <f t="shared" si="31"/>
        <v>2008_Aug</v>
      </c>
      <c r="E144" s="12" t="str">
        <f t="shared" si="32"/>
        <v>21_Aug</v>
      </c>
      <c r="F144" s="12" t="str">
        <f t="shared" si="33"/>
        <v>Aug-08</v>
      </c>
      <c r="G144" s="12"/>
      <c r="R144" s="9">
        <f t="shared" ref="R144:R207" si="36">R132+1</f>
        <v>2019</v>
      </c>
      <c r="S144" t="str">
        <f t="shared" ref="S144:S207" si="37">S132</f>
        <v>Oct</v>
      </c>
      <c r="T144" t="str">
        <f t="shared" si="34"/>
        <v>2019_Oct</v>
      </c>
      <c r="U144" t="str">
        <f t="shared" si="35"/>
        <v>2019_Nov</v>
      </c>
      <c r="W144" t="s">
        <v>225</v>
      </c>
      <c r="X144" t="s">
        <v>226</v>
      </c>
    </row>
    <row r="145" spans="1:24">
      <c r="A145" s="2">
        <v>39682</v>
      </c>
      <c r="B145" t="str">
        <f t="shared" si="29"/>
        <v>2008_08</v>
      </c>
      <c r="C145" t="str">
        <f t="shared" si="30"/>
        <v>Aug</v>
      </c>
      <c r="D145" t="str">
        <f t="shared" si="31"/>
        <v>2008_Aug</v>
      </c>
      <c r="E145" s="12" t="str">
        <f t="shared" si="32"/>
        <v>22_Aug</v>
      </c>
      <c r="F145" s="12" t="str">
        <f t="shared" si="33"/>
        <v>Aug-08</v>
      </c>
      <c r="G145" s="12"/>
      <c r="R145" s="9">
        <f t="shared" si="36"/>
        <v>2019</v>
      </c>
      <c r="S145" t="str">
        <f t="shared" si="37"/>
        <v>Nov</v>
      </c>
      <c r="T145" t="str">
        <f t="shared" si="34"/>
        <v>2019_Nov</v>
      </c>
      <c r="U145" t="str">
        <f t="shared" si="35"/>
        <v>2019_Dec</v>
      </c>
      <c r="W145" t="s">
        <v>226</v>
      </c>
      <c r="X145" t="s">
        <v>227</v>
      </c>
    </row>
    <row r="146" spans="1:24">
      <c r="A146" s="2">
        <v>39683</v>
      </c>
      <c r="B146" t="str">
        <f t="shared" si="29"/>
        <v>2008_08</v>
      </c>
      <c r="C146" t="str">
        <f t="shared" si="30"/>
        <v>Aug</v>
      </c>
      <c r="D146" t="str">
        <f t="shared" si="31"/>
        <v>2008_Aug</v>
      </c>
      <c r="E146" s="12" t="str">
        <f t="shared" si="32"/>
        <v>23_Aug</v>
      </c>
      <c r="F146" s="12" t="str">
        <f t="shared" si="33"/>
        <v>Aug-08</v>
      </c>
      <c r="G146" s="12"/>
      <c r="R146" s="9">
        <f t="shared" si="36"/>
        <v>2019</v>
      </c>
      <c r="S146" t="str">
        <f t="shared" si="37"/>
        <v>Dec</v>
      </c>
      <c r="T146" t="str">
        <f t="shared" si="34"/>
        <v>2019_Dec</v>
      </c>
      <c r="U146" t="str">
        <f t="shared" si="35"/>
        <v>2020_Jan</v>
      </c>
      <c r="W146" t="s">
        <v>227</v>
      </c>
      <c r="X146" t="s">
        <v>228</v>
      </c>
    </row>
    <row r="147" spans="1:24">
      <c r="A147" s="2">
        <v>39684</v>
      </c>
      <c r="B147" t="str">
        <f t="shared" si="29"/>
        <v>2008_08</v>
      </c>
      <c r="C147" t="str">
        <f t="shared" si="30"/>
        <v>Aug</v>
      </c>
      <c r="D147" t="str">
        <f t="shared" si="31"/>
        <v>2008_Aug</v>
      </c>
      <c r="E147" s="12" t="str">
        <f t="shared" si="32"/>
        <v>24_Aug</v>
      </c>
      <c r="F147" s="12" t="str">
        <f t="shared" si="33"/>
        <v>Aug-08</v>
      </c>
      <c r="G147" s="12"/>
      <c r="R147" s="9">
        <f t="shared" si="36"/>
        <v>2020</v>
      </c>
      <c r="S147" t="str">
        <f t="shared" si="37"/>
        <v>Jan</v>
      </c>
      <c r="T147" t="str">
        <f t="shared" si="34"/>
        <v>2020_Jan</v>
      </c>
      <c r="U147" t="str">
        <f t="shared" si="35"/>
        <v>2020_Feb</v>
      </c>
      <c r="W147" t="s">
        <v>228</v>
      </c>
      <c r="X147" t="s">
        <v>229</v>
      </c>
    </row>
    <row r="148" spans="1:24">
      <c r="A148" s="2">
        <v>39685</v>
      </c>
      <c r="B148" t="str">
        <f t="shared" si="29"/>
        <v>2008_08</v>
      </c>
      <c r="C148" t="str">
        <f t="shared" si="30"/>
        <v>Aug</v>
      </c>
      <c r="D148" t="str">
        <f t="shared" si="31"/>
        <v>2008_Aug</v>
      </c>
      <c r="E148" s="12" t="str">
        <f t="shared" si="32"/>
        <v>25_Aug</v>
      </c>
      <c r="F148" s="12" t="str">
        <f t="shared" si="33"/>
        <v>Aug-08</v>
      </c>
      <c r="G148" s="12"/>
      <c r="R148" s="9">
        <f t="shared" si="36"/>
        <v>2020</v>
      </c>
      <c r="S148" t="str">
        <f t="shared" si="37"/>
        <v>Feb</v>
      </c>
      <c r="T148" t="str">
        <f t="shared" si="34"/>
        <v>2020_Feb</v>
      </c>
      <c r="U148" t="str">
        <f t="shared" si="35"/>
        <v>2020_Mar</v>
      </c>
      <c r="W148" t="s">
        <v>229</v>
      </c>
      <c r="X148" t="s">
        <v>230</v>
      </c>
    </row>
    <row r="149" spans="1:24">
      <c r="A149" s="2">
        <v>39686</v>
      </c>
      <c r="B149" t="str">
        <f t="shared" si="29"/>
        <v>2008_08</v>
      </c>
      <c r="C149" t="str">
        <f t="shared" si="30"/>
        <v>Aug</v>
      </c>
      <c r="D149" t="str">
        <f t="shared" si="31"/>
        <v>2008_Aug</v>
      </c>
      <c r="E149" s="12" t="str">
        <f t="shared" si="32"/>
        <v>26_Aug</v>
      </c>
      <c r="F149" s="12" t="str">
        <f t="shared" si="33"/>
        <v>Aug-08</v>
      </c>
      <c r="G149" s="12"/>
      <c r="R149" s="9">
        <f t="shared" si="36"/>
        <v>2020</v>
      </c>
      <c r="S149" t="str">
        <f t="shared" si="37"/>
        <v>Mar</v>
      </c>
      <c r="T149" t="str">
        <f t="shared" si="34"/>
        <v>2020_Mar</v>
      </c>
      <c r="U149" t="str">
        <f t="shared" si="35"/>
        <v>2020_Apr</v>
      </c>
      <c r="W149" t="s">
        <v>230</v>
      </c>
      <c r="X149" t="s">
        <v>231</v>
      </c>
    </row>
    <row r="150" spans="1:24">
      <c r="A150" s="2">
        <v>39687</v>
      </c>
      <c r="B150" t="str">
        <f t="shared" si="29"/>
        <v>2008_08</v>
      </c>
      <c r="C150" t="str">
        <f t="shared" si="30"/>
        <v>Aug</v>
      </c>
      <c r="D150" t="str">
        <f t="shared" si="31"/>
        <v>2008_Aug</v>
      </c>
      <c r="E150" s="12" t="str">
        <f t="shared" si="32"/>
        <v>27_Aug</v>
      </c>
      <c r="F150" s="12" t="str">
        <f t="shared" si="33"/>
        <v>Aug-08</v>
      </c>
      <c r="G150" s="12"/>
      <c r="R150" s="9">
        <f t="shared" si="36"/>
        <v>2020</v>
      </c>
      <c r="S150" t="str">
        <f t="shared" si="37"/>
        <v>Apr</v>
      </c>
      <c r="T150" t="str">
        <f t="shared" si="34"/>
        <v>2020_Apr</v>
      </c>
      <c r="U150" t="str">
        <f t="shared" si="35"/>
        <v>2020_May</v>
      </c>
      <c r="W150" t="s">
        <v>231</v>
      </c>
      <c r="X150" t="s">
        <v>232</v>
      </c>
    </row>
    <row r="151" spans="1:24">
      <c r="A151" s="2">
        <v>39688</v>
      </c>
      <c r="B151" t="str">
        <f t="shared" si="29"/>
        <v>2008_08</v>
      </c>
      <c r="C151" t="str">
        <f t="shared" si="30"/>
        <v>Aug</v>
      </c>
      <c r="D151" t="str">
        <f t="shared" si="31"/>
        <v>2008_Aug</v>
      </c>
      <c r="E151" s="12" t="str">
        <f t="shared" si="32"/>
        <v>28_Aug</v>
      </c>
      <c r="F151" s="12" t="str">
        <f t="shared" si="33"/>
        <v>Aug-08</v>
      </c>
      <c r="G151" s="12"/>
      <c r="R151" s="9">
        <f t="shared" si="36"/>
        <v>2020</v>
      </c>
      <c r="S151" t="str">
        <f t="shared" si="37"/>
        <v>May</v>
      </c>
      <c r="T151" t="str">
        <f t="shared" si="34"/>
        <v>2020_May</v>
      </c>
      <c r="U151" t="str">
        <f t="shared" si="35"/>
        <v>2020_Jun</v>
      </c>
      <c r="W151" t="s">
        <v>232</v>
      </c>
      <c r="X151" t="s">
        <v>233</v>
      </c>
    </row>
    <row r="152" spans="1:24">
      <c r="A152" s="2">
        <v>39689</v>
      </c>
      <c r="B152" t="str">
        <f t="shared" si="29"/>
        <v>2008_08</v>
      </c>
      <c r="C152" t="str">
        <f t="shared" si="30"/>
        <v>Aug</v>
      </c>
      <c r="D152" t="str">
        <f t="shared" si="31"/>
        <v>2008_Aug</v>
      </c>
      <c r="E152" s="12" t="str">
        <f t="shared" si="32"/>
        <v>29_Aug</v>
      </c>
      <c r="F152" s="12" t="str">
        <f t="shared" si="33"/>
        <v>Aug-08</v>
      </c>
      <c r="G152" s="12"/>
      <c r="R152" s="9">
        <f t="shared" si="36"/>
        <v>2020</v>
      </c>
      <c r="S152" t="str">
        <f t="shared" si="37"/>
        <v>Jun</v>
      </c>
      <c r="T152" t="str">
        <f t="shared" si="34"/>
        <v>2020_Jun</v>
      </c>
      <c r="U152" t="str">
        <f t="shared" si="35"/>
        <v>2020_Jul</v>
      </c>
      <c r="W152" t="s">
        <v>233</v>
      </c>
      <c r="X152" t="s">
        <v>234</v>
      </c>
    </row>
    <row r="153" spans="1:24">
      <c r="A153" s="2">
        <v>39690</v>
      </c>
      <c r="B153" t="str">
        <f t="shared" si="29"/>
        <v>2008_08</v>
      </c>
      <c r="C153" t="str">
        <f t="shared" si="30"/>
        <v>Aug</v>
      </c>
      <c r="D153" t="str">
        <f t="shared" si="31"/>
        <v>2008_Aug</v>
      </c>
      <c r="E153" s="12" t="str">
        <f t="shared" si="32"/>
        <v>30_Aug</v>
      </c>
      <c r="F153" s="12" t="str">
        <f t="shared" si="33"/>
        <v>Aug-08</v>
      </c>
      <c r="G153" s="12"/>
      <c r="R153" s="9">
        <f t="shared" si="36"/>
        <v>2020</v>
      </c>
      <c r="S153" t="str">
        <f t="shared" si="37"/>
        <v>Jul</v>
      </c>
      <c r="T153" t="str">
        <f t="shared" si="34"/>
        <v>2020_Jul</v>
      </c>
      <c r="U153" t="str">
        <f t="shared" si="35"/>
        <v>2020_Aug</v>
      </c>
      <c r="W153" t="s">
        <v>234</v>
      </c>
      <c r="X153" t="s">
        <v>235</v>
      </c>
    </row>
    <row r="154" spans="1:24">
      <c r="A154" s="2">
        <v>39691</v>
      </c>
      <c r="B154" t="str">
        <f t="shared" si="29"/>
        <v>2008_08</v>
      </c>
      <c r="C154" t="str">
        <f t="shared" si="30"/>
        <v>Aug</v>
      </c>
      <c r="D154" t="str">
        <f t="shared" si="31"/>
        <v>2008_Aug</v>
      </c>
      <c r="E154" s="12" t="str">
        <f t="shared" si="32"/>
        <v>31_Aug</v>
      </c>
      <c r="F154" s="12" t="str">
        <f t="shared" si="33"/>
        <v>Aug-08</v>
      </c>
      <c r="G154" s="12"/>
      <c r="R154" s="9">
        <f t="shared" si="36"/>
        <v>2020</v>
      </c>
      <c r="S154" t="str">
        <f t="shared" si="37"/>
        <v>Aug</v>
      </c>
      <c r="T154" t="str">
        <f t="shared" si="34"/>
        <v>2020_Aug</v>
      </c>
      <c r="U154" t="str">
        <f t="shared" si="35"/>
        <v>2020_Sep</v>
      </c>
      <c r="W154" t="s">
        <v>235</v>
      </c>
      <c r="X154" t="s">
        <v>236</v>
      </c>
    </row>
    <row r="155" spans="1:24">
      <c r="A155" s="2">
        <v>39692</v>
      </c>
      <c r="B155" t="str">
        <f t="shared" si="29"/>
        <v>2008_09</v>
      </c>
      <c r="C155" t="str">
        <f t="shared" si="30"/>
        <v>Sep</v>
      </c>
      <c r="D155" t="str">
        <f t="shared" si="31"/>
        <v>2008_Sep</v>
      </c>
      <c r="E155" s="12" t="str">
        <f t="shared" si="32"/>
        <v>01_Sep</v>
      </c>
      <c r="F155" s="12" t="str">
        <f t="shared" si="33"/>
        <v>Sep-08</v>
      </c>
      <c r="G155" s="12"/>
      <c r="R155" s="9">
        <f t="shared" si="36"/>
        <v>2020</v>
      </c>
      <c r="S155" t="str">
        <f t="shared" si="37"/>
        <v>Sep</v>
      </c>
      <c r="T155" t="str">
        <f t="shared" si="34"/>
        <v>2020_Sep</v>
      </c>
      <c r="U155" t="str">
        <f t="shared" si="35"/>
        <v>2020_Oct</v>
      </c>
      <c r="W155" t="s">
        <v>236</v>
      </c>
      <c r="X155" t="s">
        <v>237</v>
      </c>
    </row>
    <row r="156" spans="1:24">
      <c r="A156" s="2">
        <v>39693</v>
      </c>
      <c r="B156" t="str">
        <f t="shared" si="29"/>
        <v>2008_09</v>
      </c>
      <c r="C156" t="str">
        <f t="shared" si="30"/>
        <v>Sep</v>
      </c>
      <c r="D156" t="str">
        <f t="shared" si="31"/>
        <v>2008_Sep</v>
      </c>
      <c r="E156" s="12" t="str">
        <f t="shared" si="32"/>
        <v>02_Sep</v>
      </c>
      <c r="F156" s="12" t="str">
        <f t="shared" si="33"/>
        <v>Sep-08</v>
      </c>
      <c r="G156" s="12"/>
      <c r="R156" s="9">
        <f t="shared" si="36"/>
        <v>2020</v>
      </c>
      <c r="S156" t="str">
        <f t="shared" si="37"/>
        <v>Oct</v>
      </c>
      <c r="T156" t="str">
        <f t="shared" si="34"/>
        <v>2020_Oct</v>
      </c>
      <c r="U156" t="str">
        <f t="shared" si="35"/>
        <v>2020_Nov</v>
      </c>
      <c r="W156" t="s">
        <v>237</v>
      </c>
      <c r="X156" t="s">
        <v>238</v>
      </c>
    </row>
    <row r="157" spans="1:24">
      <c r="A157" s="2">
        <v>39694</v>
      </c>
      <c r="B157" t="str">
        <f t="shared" si="29"/>
        <v>2008_09</v>
      </c>
      <c r="C157" t="str">
        <f t="shared" si="30"/>
        <v>Sep</v>
      </c>
      <c r="D157" t="str">
        <f t="shared" si="31"/>
        <v>2008_Sep</v>
      </c>
      <c r="E157" s="12" t="str">
        <f t="shared" si="32"/>
        <v>03_Sep</v>
      </c>
      <c r="F157" s="12" t="str">
        <f t="shared" si="33"/>
        <v>Sep-08</v>
      </c>
      <c r="G157" s="12"/>
      <c r="R157" s="9">
        <f t="shared" si="36"/>
        <v>2020</v>
      </c>
      <c r="S157" t="str">
        <f t="shared" si="37"/>
        <v>Nov</v>
      </c>
      <c r="T157" t="str">
        <f t="shared" si="34"/>
        <v>2020_Nov</v>
      </c>
      <c r="U157" t="str">
        <f t="shared" si="35"/>
        <v>2020_Dec</v>
      </c>
      <c r="W157" t="s">
        <v>238</v>
      </c>
      <c r="X157" t="s">
        <v>239</v>
      </c>
    </row>
    <row r="158" spans="1:24">
      <c r="A158" s="2">
        <v>39695</v>
      </c>
      <c r="B158" t="str">
        <f t="shared" si="29"/>
        <v>2008_09</v>
      </c>
      <c r="C158" t="str">
        <f t="shared" si="30"/>
        <v>Sep</v>
      </c>
      <c r="D158" t="str">
        <f t="shared" si="31"/>
        <v>2008_Sep</v>
      </c>
      <c r="E158" s="12" t="str">
        <f t="shared" si="32"/>
        <v>04_Sep</v>
      </c>
      <c r="F158" s="12" t="str">
        <f t="shared" si="33"/>
        <v>Sep-08</v>
      </c>
      <c r="G158" s="12"/>
      <c r="R158" s="9">
        <f t="shared" si="36"/>
        <v>2020</v>
      </c>
      <c r="S158" t="str">
        <f t="shared" si="37"/>
        <v>Dec</v>
      </c>
      <c r="T158" t="str">
        <f t="shared" si="34"/>
        <v>2020_Dec</v>
      </c>
      <c r="U158" t="str">
        <f t="shared" si="35"/>
        <v>2021_Jan</v>
      </c>
      <c r="W158" t="s">
        <v>239</v>
      </c>
      <c r="X158" t="s">
        <v>240</v>
      </c>
    </row>
    <row r="159" spans="1:24">
      <c r="A159" s="2">
        <v>39696</v>
      </c>
      <c r="B159" t="str">
        <f t="shared" si="29"/>
        <v>2008_09</v>
      </c>
      <c r="C159" t="str">
        <f t="shared" si="30"/>
        <v>Sep</v>
      </c>
      <c r="D159" t="str">
        <f t="shared" si="31"/>
        <v>2008_Sep</v>
      </c>
      <c r="E159" s="12" t="str">
        <f t="shared" si="32"/>
        <v>05_Sep</v>
      </c>
      <c r="F159" s="12" t="str">
        <f t="shared" si="33"/>
        <v>Sep-08</v>
      </c>
      <c r="G159" s="12"/>
      <c r="R159" s="9">
        <f t="shared" si="36"/>
        <v>2021</v>
      </c>
      <c r="S159" t="str">
        <f t="shared" si="37"/>
        <v>Jan</v>
      </c>
      <c r="T159" t="str">
        <f t="shared" si="34"/>
        <v>2021_Jan</v>
      </c>
      <c r="U159" t="str">
        <f t="shared" si="35"/>
        <v>2021_Feb</v>
      </c>
      <c r="W159" t="s">
        <v>240</v>
      </c>
      <c r="X159" t="s">
        <v>241</v>
      </c>
    </row>
    <row r="160" spans="1:24">
      <c r="A160" s="2">
        <v>39697</v>
      </c>
      <c r="B160" t="str">
        <f t="shared" si="29"/>
        <v>2008_09</v>
      </c>
      <c r="C160" t="str">
        <f t="shared" si="30"/>
        <v>Sep</v>
      </c>
      <c r="D160" t="str">
        <f t="shared" si="31"/>
        <v>2008_Sep</v>
      </c>
      <c r="E160" s="12" t="str">
        <f t="shared" si="32"/>
        <v>06_Sep</v>
      </c>
      <c r="F160" s="12" t="str">
        <f t="shared" si="33"/>
        <v>Sep-08</v>
      </c>
      <c r="G160" s="12"/>
      <c r="R160" s="9">
        <f t="shared" si="36"/>
        <v>2021</v>
      </c>
      <c r="S160" t="str">
        <f t="shared" si="37"/>
        <v>Feb</v>
      </c>
      <c r="T160" t="str">
        <f t="shared" si="34"/>
        <v>2021_Feb</v>
      </c>
      <c r="U160" t="str">
        <f t="shared" si="35"/>
        <v>2021_Mar</v>
      </c>
      <c r="W160" t="s">
        <v>241</v>
      </c>
      <c r="X160" t="s">
        <v>242</v>
      </c>
    </row>
    <row r="161" spans="1:24">
      <c r="A161" s="2">
        <v>39698</v>
      </c>
      <c r="B161" t="str">
        <f t="shared" si="29"/>
        <v>2008_09</v>
      </c>
      <c r="C161" t="str">
        <f t="shared" si="30"/>
        <v>Sep</v>
      </c>
      <c r="D161" t="str">
        <f t="shared" si="31"/>
        <v>2008_Sep</v>
      </c>
      <c r="E161" s="12" t="str">
        <f t="shared" si="32"/>
        <v>07_Sep</v>
      </c>
      <c r="F161" s="12" t="str">
        <f t="shared" si="33"/>
        <v>Sep-08</v>
      </c>
      <c r="G161" s="12"/>
      <c r="R161" s="9">
        <f t="shared" si="36"/>
        <v>2021</v>
      </c>
      <c r="S161" t="str">
        <f t="shared" si="37"/>
        <v>Mar</v>
      </c>
      <c r="T161" t="str">
        <f t="shared" si="34"/>
        <v>2021_Mar</v>
      </c>
      <c r="U161" t="str">
        <f t="shared" si="35"/>
        <v>2021_Apr</v>
      </c>
      <c r="W161" t="s">
        <v>242</v>
      </c>
      <c r="X161" t="s">
        <v>243</v>
      </c>
    </row>
    <row r="162" spans="1:24">
      <c r="A162" s="2">
        <v>39699</v>
      </c>
      <c r="B162" t="str">
        <f t="shared" si="29"/>
        <v>2008_09</v>
      </c>
      <c r="C162" t="str">
        <f t="shared" si="30"/>
        <v>Sep</v>
      </c>
      <c r="D162" t="str">
        <f t="shared" si="31"/>
        <v>2008_Sep</v>
      </c>
      <c r="E162" s="12" t="str">
        <f t="shared" si="32"/>
        <v>08_Sep</v>
      </c>
      <c r="F162" s="12" t="str">
        <f t="shared" si="33"/>
        <v>Sep-08</v>
      </c>
      <c r="G162" s="12"/>
      <c r="R162" s="9">
        <f t="shared" si="36"/>
        <v>2021</v>
      </c>
      <c r="S162" t="str">
        <f t="shared" si="37"/>
        <v>Apr</v>
      </c>
      <c r="T162" t="str">
        <f t="shared" si="34"/>
        <v>2021_Apr</v>
      </c>
      <c r="U162" t="str">
        <f t="shared" si="35"/>
        <v>2021_May</v>
      </c>
      <c r="W162" t="s">
        <v>243</v>
      </c>
      <c r="X162" t="s">
        <v>244</v>
      </c>
    </row>
    <row r="163" spans="1:24">
      <c r="A163" s="2">
        <v>39700</v>
      </c>
      <c r="B163" t="str">
        <f t="shared" si="29"/>
        <v>2008_09</v>
      </c>
      <c r="C163" t="str">
        <f t="shared" si="30"/>
        <v>Sep</v>
      </c>
      <c r="D163" t="str">
        <f t="shared" si="31"/>
        <v>2008_Sep</v>
      </c>
      <c r="E163" s="12" t="str">
        <f t="shared" si="32"/>
        <v>09_Sep</v>
      </c>
      <c r="F163" s="12" t="str">
        <f t="shared" si="33"/>
        <v>Sep-08</v>
      </c>
      <c r="G163" s="12"/>
      <c r="R163" s="9">
        <f t="shared" si="36"/>
        <v>2021</v>
      </c>
      <c r="S163" t="str">
        <f t="shared" si="37"/>
        <v>May</v>
      </c>
      <c r="T163" t="str">
        <f t="shared" si="34"/>
        <v>2021_May</v>
      </c>
      <c r="U163" t="str">
        <f t="shared" si="35"/>
        <v>2021_Jun</v>
      </c>
      <c r="W163" t="s">
        <v>244</v>
      </c>
      <c r="X163" t="s">
        <v>245</v>
      </c>
    </row>
    <row r="164" spans="1:24">
      <c r="A164" s="2">
        <v>39701</v>
      </c>
      <c r="B164" t="str">
        <f t="shared" si="29"/>
        <v>2008_09</v>
      </c>
      <c r="C164" t="str">
        <f t="shared" si="30"/>
        <v>Sep</v>
      </c>
      <c r="D164" t="str">
        <f t="shared" si="31"/>
        <v>2008_Sep</v>
      </c>
      <c r="E164" s="12" t="str">
        <f t="shared" si="32"/>
        <v>10_Sep</v>
      </c>
      <c r="F164" s="12" t="str">
        <f t="shared" si="33"/>
        <v>Sep-08</v>
      </c>
      <c r="G164" s="12"/>
      <c r="R164" s="9">
        <f t="shared" si="36"/>
        <v>2021</v>
      </c>
      <c r="S164" t="str">
        <f t="shared" si="37"/>
        <v>Jun</v>
      </c>
      <c r="T164" t="str">
        <f t="shared" si="34"/>
        <v>2021_Jun</v>
      </c>
      <c r="U164" t="str">
        <f t="shared" si="35"/>
        <v>2021_Jul</v>
      </c>
      <c r="W164" t="s">
        <v>245</v>
      </c>
      <c r="X164" t="s">
        <v>246</v>
      </c>
    </row>
    <row r="165" spans="1:24">
      <c r="A165" s="2">
        <v>39702</v>
      </c>
      <c r="B165" t="str">
        <f t="shared" si="29"/>
        <v>2008_09</v>
      </c>
      <c r="C165" t="str">
        <f t="shared" si="30"/>
        <v>Sep</v>
      </c>
      <c r="D165" t="str">
        <f t="shared" si="31"/>
        <v>2008_Sep</v>
      </c>
      <c r="E165" s="12" t="str">
        <f t="shared" si="32"/>
        <v>11_Sep</v>
      </c>
      <c r="F165" s="12" t="str">
        <f t="shared" si="33"/>
        <v>Sep-08</v>
      </c>
      <c r="G165" s="12"/>
      <c r="R165" s="9">
        <f t="shared" si="36"/>
        <v>2021</v>
      </c>
      <c r="S165" t="str">
        <f t="shared" si="37"/>
        <v>Jul</v>
      </c>
      <c r="T165" t="str">
        <f t="shared" si="34"/>
        <v>2021_Jul</v>
      </c>
      <c r="U165" t="str">
        <f t="shared" si="35"/>
        <v>2021_Aug</v>
      </c>
      <c r="W165" t="s">
        <v>246</v>
      </c>
      <c r="X165" t="s">
        <v>247</v>
      </c>
    </row>
    <row r="166" spans="1:24">
      <c r="A166" s="2">
        <v>39703</v>
      </c>
      <c r="B166" t="str">
        <f t="shared" si="29"/>
        <v>2008_09</v>
      </c>
      <c r="C166" t="str">
        <f t="shared" si="30"/>
        <v>Sep</v>
      </c>
      <c r="D166" t="str">
        <f t="shared" si="31"/>
        <v>2008_Sep</v>
      </c>
      <c r="E166" s="12" t="str">
        <f t="shared" si="32"/>
        <v>12_Sep</v>
      </c>
      <c r="F166" s="12" t="str">
        <f t="shared" si="33"/>
        <v>Sep-08</v>
      </c>
      <c r="G166" s="12"/>
      <c r="R166" s="9">
        <f t="shared" si="36"/>
        <v>2021</v>
      </c>
      <c r="S166" t="str">
        <f t="shared" si="37"/>
        <v>Aug</v>
      </c>
      <c r="T166" t="str">
        <f t="shared" si="34"/>
        <v>2021_Aug</v>
      </c>
      <c r="U166" t="str">
        <f t="shared" si="35"/>
        <v>2021_Sep</v>
      </c>
      <c r="W166" t="s">
        <v>247</v>
      </c>
      <c r="X166" t="s">
        <v>248</v>
      </c>
    </row>
    <row r="167" spans="1:24">
      <c r="A167" s="2">
        <v>39704</v>
      </c>
      <c r="B167" t="str">
        <f t="shared" si="29"/>
        <v>2008_09</v>
      </c>
      <c r="C167" t="str">
        <f t="shared" si="30"/>
        <v>Sep</v>
      </c>
      <c r="D167" t="str">
        <f t="shared" si="31"/>
        <v>2008_Sep</v>
      </c>
      <c r="E167" s="12" t="str">
        <f t="shared" si="32"/>
        <v>13_Sep</v>
      </c>
      <c r="F167" s="12" t="str">
        <f t="shared" si="33"/>
        <v>Sep-08</v>
      </c>
      <c r="G167" s="12"/>
      <c r="R167" s="9">
        <f t="shared" si="36"/>
        <v>2021</v>
      </c>
      <c r="S167" t="str">
        <f t="shared" si="37"/>
        <v>Sep</v>
      </c>
      <c r="T167" t="str">
        <f t="shared" si="34"/>
        <v>2021_Sep</v>
      </c>
      <c r="U167" t="str">
        <f t="shared" si="35"/>
        <v>2021_Oct</v>
      </c>
      <c r="W167" t="s">
        <v>248</v>
      </c>
      <c r="X167" t="s">
        <v>249</v>
      </c>
    </row>
    <row r="168" spans="1:24">
      <c r="A168" s="2">
        <v>39705</v>
      </c>
      <c r="B168" t="str">
        <f t="shared" si="29"/>
        <v>2008_09</v>
      </c>
      <c r="C168" t="str">
        <f t="shared" si="30"/>
        <v>Sep</v>
      </c>
      <c r="D168" t="str">
        <f t="shared" si="31"/>
        <v>2008_Sep</v>
      </c>
      <c r="E168" s="12" t="str">
        <f t="shared" si="32"/>
        <v>14_Sep</v>
      </c>
      <c r="F168" s="12" t="str">
        <f t="shared" si="33"/>
        <v>Sep-08</v>
      </c>
      <c r="G168" s="12"/>
      <c r="R168" s="9">
        <f t="shared" si="36"/>
        <v>2021</v>
      </c>
      <c r="S168" t="str">
        <f t="shared" si="37"/>
        <v>Oct</v>
      </c>
      <c r="T168" t="str">
        <f t="shared" si="34"/>
        <v>2021_Oct</v>
      </c>
      <c r="U168" t="str">
        <f t="shared" si="35"/>
        <v>2021_Nov</v>
      </c>
      <c r="W168" t="s">
        <v>249</v>
      </c>
      <c r="X168" t="s">
        <v>250</v>
      </c>
    </row>
    <row r="169" spans="1:24">
      <c r="A169" s="2">
        <v>39706</v>
      </c>
      <c r="B169" t="str">
        <f t="shared" si="29"/>
        <v>2008_09</v>
      </c>
      <c r="C169" t="str">
        <f t="shared" si="30"/>
        <v>Sep</v>
      </c>
      <c r="D169" t="str">
        <f t="shared" si="31"/>
        <v>2008_Sep</v>
      </c>
      <c r="E169" s="12" t="str">
        <f t="shared" si="32"/>
        <v>15_Sep</v>
      </c>
      <c r="F169" s="12" t="str">
        <f t="shared" si="33"/>
        <v>Sep-08</v>
      </c>
      <c r="G169" s="12"/>
      <c r="R169" s="9">
        <f t="shared" si="36"/>
        <v>2021</v>
      </c>
      <c r="S169" t="str">
        <f t="shared" si="37"/>
        <v>Nov</v>
      </c>
      <c r="T169" t="str">
        <f t="shared" si="34"/>
        <v>2021_Nov</v>
      </c>
      <c r="U169" t="str">
        <f t="shared" si="35"/>
        <v>2021_Dec</v>
      </c>
      <c r="W169" t="s">
        <v>250</v>
      </c>
      <c r="X169" t="s">
        <v>251</v>
      </c>
    </row>
    <row r="170" spans="1:24">
      <c r="A170" s="2">
        <v>39707</v>
      </c>
      <c r="B170" t="str">
        <f t="shared" si="29"/>
        <v>2008_09</v>
      </c>
      <c r="C170" t="str">
        <f t="shared" si="30"/>
        <v>Sep</v>
      </c>
      <c r="D170" t="str">
        <f t="shared" si="31"/>
        <v>2008_Sep</v>
      </c>
      <c r="E170" s="12" t="str">
        <f t="shared" si="32"/>
        <v>16_Sep</v>
      </c>
      <c r="F170" s="12" t="str">
        <f t="shared" si="33"/>
        <v>Sep-08</v>
      </c>
      <c r="G170" s="12"/>
      <c r="R170" s="9">
        <f t="shared" si="36"/>
        <v>2021</v>
      </c>
      <c r="S170" t="str">
        <f t="shared" si="37"/>
        <v>Dec</v>
      </c>
      <c r="T170" t="str">
        <f t="shared" si="34"/>
        <v>2021_Dec</v>
      </c>
      <c r="U170" t="str">
        <f t="shared" si="35"/>
        <v>2022_Jan</v>
      </c>
      <c r="W170" t="s">
        <v>251</v>
      </c>
      <c r="X170" t="s">
        <v>252</v>
      </c>
    </row>
    <row r="171" spans="1:24">
      <c r="A171" s="2">
        <v>39708</v>
      </c>
      <c r="B171" t="str">
        <f t="shared" si="29"/>
        <v>2008_09</v>
      </c>
      <c r="C171" t="str">
        <f t="shared" si="30"/>
        <v>Sep</v>
      </c>
      <c r="D171" t="str">
        <f t="shared" si="31"/>
        <v>2008_Sep</v>
      </c>
      <c r="E171" s="12" t="str">
        <f t="shared" si="32"/>
        <v>17_Sep</v>
      </c>
      <c r="F171" s="12" t="str">
        <f t="shared" si="33"/>
        <v>Sep-08</v>
      </c>
      <c r="G171" s="12"/>
      <c r="R171" s="9">
        <f t="shared" si="36"/>
        <v>2022</v>
      </c>
      <c r="S171" t="str">
        <f t="shared" si="37"/>
        <v>Jan</v>
      </c>
      <c r="T171" t="str">
        <f t="shared" si="34"/>
        <v>2022_Jan</v>
      </c>
      <c r="U171" t="str">
        <f t="shared" si="35"/>
        <v>2022_Feb</v>
      </c>
      <c r="W171" t="s">
        <v>252</v>
      </c>
      <c r="X171" t="s">
        <v>253</v>
      </c>
    </row>
    <row r="172" spans="1:24">
      <c r="A172" s="2">
        <v>39709</v>
      </c>
      <c r="B172" t="str">
        <f t="shared" si="29"/>
        <v>2008_09</v>
      </c>
      <c r="C172" t="str">
        <f t="shared" si="30"/>
        <v>Sep</v>
      </c>
      <c r="D172" t="str">
        <f t="shared" si="31"/>
        <v>2008_Sep</v>
      </c>
      <c r="E172" s="12" t="str">
        <f t="shared" si="32"/>
        <v>18_Sep</v>
      </c>
      <c r="F172" s="12" t="str">
        <f t="shared" si="33"/>
        <v>Sep-08</v>
      </c>
      <c r="G172" s="12"/>
      <c r="R172" s="9">
        <f t="shared" si="36"/>
        <v>2022</v>
      </c>
      <c r="S172" t="str">
        <f t="shared" si="37"/>
        <v>Feb</v>
      </c>
      <c r="T172" t="str">
        <f t="shared" si="34"/>
        <v>2022_Feb</v>
      </c>
      <c r="U172" t="str">
        <f t="shared" si="35"/>
        <v>2022_Mar</v>
      </c>
      <c r="W172" t="s">
        <v>253</v>
      </c>
      <c r="X172" t="s">
        <v>254</v>
      </c>
    </row>
    <row r="173" spans="1:24">
      <c r="A173" s="2">
        <v>39710</v>
      </c>
      <c r="B173" t="str">
        <f t="shared" si="29"/>
        <v>2008_09</v>
      </c>
      <c r="C173" t="str">
        <f t="shared" si="30"/>
        <v>Sep</v>
      </c>
      <c r="D173" t="str">
        <f t="shared" si="31"/>
        <v>2008_Sep</v>
      </c>
      <c r="E173" s="12" t="str">
        <f t="shared" si="32"/>
        <v>19_Sep</v>
      </c>
      <c r="F173" s="12" t="str">
        <f t="shared" si="33"/>
        <v>Sep-08</v>
      </c>
      <c r="G173" s="12"/>
      <c r="R173" s="9">
        <f t="shared" si="36"/>
        <v>2022</v>
      </c>
      <c r="S173" t="str">
        <f t="shared" si="37"/>
        <v>Mar</v>
      </c>
      <c r="T173" t="str">
        <f t="shared" si="34"/>
        <v>2022_Mar</v>
      </c>
      <c r="U173" t="str">
        <f t="shared" si="35"/>
        <v>2022_Apr</v>
      </c>
      <c r="W173" t="s">
        <v>254</v>
      </c>
      <c r="X173" t="s">
        <v>255</v>
      </c>
    </row>
    <row r="174" spans="1:24">
      <c r="A174" s="2">
        <v>39711</v>
      </c>
      <c r="B174" t="str">
        <f t="shared" si="29"/>
        <v>2008_09</v>
      </c>
      <c r="C174" t="str">
        <f t="shared" si="30"/>
        <v>Sep</v>
      </c>
      <c r="D174" t="str">
        <f t="shared" si="31"/>
        <v>2008_Sep</v>
      </c>
      <c r="E174" s="12" t="str">
        <f t="shared" si="32"/>
        <v>20_Sep</v>
      </c>
      <c r="F174" s="12" t="str">
        <f t="shared" si="33"/>
        <v>Sep-08</v>
      </c>
      <c r="G174" s="12"/>
      <c r="R174" s="9">
        <f t="shared" si="36"/>
        <v>2022</v>
      </c>
      <c r="S174" t="str">
        <f t="shared" si="37"/>
        <v>Apr</v>
      </c>
      <c r="T174" t="str">
        <f t="shared" si="34"/>
        <v>2022_Apr</v>
      </c>
      <c r="U174" t="str">
        <f t="shared" si="35"/>
        <v>2022_May</v>
      </c>
      <c r="W174" t="s">
        <v>255</v>
      </c>
      <c r="X174" t="s">
        <v>256</v>
      </c>
    </row>
    <row r="175" spans="1:24">
      <c r="A175" s="2">
        <v>39712</v>
      </c>
      <c r="B175" t="str">
        <f t="shared" si="29"/>
        <v>2008_09</v>
      </c>
      <c r="C175" t="str">
        <f t="shared" si="30"/>
        <v>Sep</v>
      </c>
      <c r="D175" t="str">
        <f t="shared" si="31"/>
        <v>2008_Sep</v>
      </c>
      <c r="E175" s="12" t="str">
        <f t="shared" si="32"/>
        <v>21_Sep</v>
      </c>
      <c r="F175" s="12" t="str">
        <f t="shared" si="33"/>
        <v>Sep-08</v>
      </c>
      <c r="G175" s="12"/>
      <c r="R175" s="9">
        <f t="shared" si="36"/>
        <v>2022</v>
      </c>
      <c r="S175" t="str">
        <f t="shared" si="37"/>
        <v>May</v>
      </c>
      <c r="T175" t="str">
        <f t="shared" si="34"/>
        <v>2022_May</v>
      </c>
      <c r="U175" t="str">
        <f t="shared" si="35"/>
        <v>2022_Jun</v>
      </c>
      <c r="W175" t="s">
        <v>256</v>
      </c>
      <c r="X175" t="s">
        <v>257</v>
      </c>
    </row>
    <row r="176" spans="1:24">
      <c r="A176" s="2">
        <v>39713</v>
      </c>
      <c r="B176" t="str">
        <f t="shared" si="29"/>
        <v>2008_09</v>
      </c>
      <c r="C176" t="str">
        <f t="shared" si="30"/>
        <v>Sep</v>
      </c>
      <c r="D176" t="str">
        <f t="shared" si="31"/>
        <v>2008_Sep</v>
      </c>
      <c r="E176" s="12" t="str">
        <f t="shared" si="32"/>
        <v>22_Sep</v>
      </c>
      <c r="F176" s="12" t="str">
        <f t="shared" si="33"/>
        <v>Sep-08</v>
      </c>
      <c r="G176" s="12"/>
      <c r="R176" s="9">
        <f t="shared" si="36"/>
        <v>2022</v>
      </c>
      <c r="S176" t="str">
        <f t="shared" si="37"/>
        <v>Jun</v>
      </c>
      <c r="T176" t="str">
        <f t="shared" si="34"/>
        <v>2022_Jun</v>
      </c>
      <c r="U176" t="str">
        <f t="shared" si="35"/>
        <v>2022_Jul</v>
      </c>
      <c r="W176" t="s">
        <v>257</v>
      </c>
      <c r="X176" t="s">
        <v>258</v>
      </c>
    </row>
    <row r="177" spans="1:24">
      <c r="A177" s="2">
        <v>39714</v>
      </c>
      <c r="B177" t="str">
        <f t="shared" si="29"/>
        <v>2008_09</v>
      </c>
      <c r="C177" t="str">
        <f t="shared" si="30"/>
        <v>Sep</v>
      </c>
      <c r="D177" t="str">
        <f t="shared" si="31"/>
        <v>2008_Sep</v>
      </c>
      <c r="E177" s="12" t="str">
        <f t="shared" si="32"/>
        <v>23_Sep</v>
      </c>
      <c r="F177" s="12" t="str">
        <f t="shared" si="33"/>
        <v>Sep-08</v>
      </c>
      <c r="G177" s="12"/>
      <c r="R177" s="9">
        <f t="shared" si="36"/>
        <v>2022</v>
      </c>
      <c r="S177" t="str">
        <f t="shared" si="37"/>
        <v>Jul</v>
      </c>
      <c r="T177" t="str">
        <f t="shared" si="34"/>
        <v>2022_Jul</v>
      </c>
      <c r="U177" t="str">
        <f t="shared" si="35"/>
        <v>2022_Aug</v>
      </c>
      <c r="W177" t="s">
        <v>258</v>
      </c>
      <c r="X177" t="s">
        <v>259</v>
      </c>
    </row>
    <row r="178" spans="1:24">
      <c r="A178" s="2">
        <v>39715</v>
      </c>
      <c r="B178" t="str">
        <f t="shared" si="29"/>
        <v>2008_09</v>
      </c>
      <c r="C178" t="str">
        <f t="shared" si="30"/>
        <v>Sep</v>
      </c>
      <c r="D178" t="str">
        <f t="shared" si="31"/>
        <v>2008_Sep</v>
      </c>
      <c r="E178" s="12" t="str">
        <f t="shared" si="32"/>
        <v>24_Sep</v>
      </c>
      <c r="F178" s="12" t="str">
        <f t="shared" si="33"/>
        <v>Sep-08</v>
      </c>
      <c r="G178" s="12"/>
      <c r="R178" s="9">
        <f t="shared" si="36"/>
        <v>2022</v>
      </c>
      <c r="S178" t="str">
        <f t="shared" si="37"/>
        <v>Aug</v>
      </c>
      <c r="T178" t="str">
        <f t="shared" si="34"/>
        <v>2022_Aug</v>
      </c>
      <c r="U178" t="str">
        <f t="shared" si="35"/>
        <v>2022_Sep</v>
      </c>
      <c r="W178" t="s">
        <v>259</v>
      </c>
      <c r="X178" t="s">
        <v>260</v>
      </c>
    </row>
    <row r="179" spans="1:24">
      <c r="A179" s="2">
        <v>39716</v>
      </c>
      <c r="B179" t="str">
        <f t="shared" si="29"/>
        <v>2008_09</v>
      </c>
      <c r="C179" t="str">
        <f t="shared" si="30"/>
        <v>Sep</v>
      </c>
      <c r="D179" t="str">
        <f t="shared" si="31"/>
        <v>2008_Sep</v>
      </c>
      <c r="E179" s="12" t="str">
        <f t="shared" si="32"/>
        <v>25_Sep</v>
      </c>
      <c r="F179" s="12" t="str">
        <f t="shared" si="33"/>
        <v>Sep-08</v>
      </c>
      <c r="G179" s="12"/>
      <c r="R179" s="9">
        <f t="shared" si="36"/>
        <v>2022</v>
      </c>
      <c r="S179" t="str">
        <f t="shared" si="37"/>
        <v>Sep</v>
      </c>
      <c r="T179" t="str">
        <f t="shared" si="34"/>
        <v>2022_Sep</v>
      </c>
      <c r="U179" t="str">
        <f t="shared" si="35"/>
        <v>2022_Oct</v>
      </c>
      <c r="W179" t="s">
        <v>260</v>
      </c>
      <c r="X179" t="s">
        <v>261</v>
      </c>
    </row>
    <row r="180" spans="1:24">
      <c r="A180" s="2">
        <v>39717</v>
      </c>
      <c r="B180" t="str">
        <f t="shared" si="29"/>
        <v>2008_09</v>
      </c>
      <c r="C180" t="str">
        <f t="shared" si="30"/>
        <v>Sep</v>
      </c>
      <c r="D180" t="str">
        <f t="shared" si="31"/>
        <v>2008_Sep</v>
      </c>
      <c r="E180" s="12" t="str">
        <f t="shared" si="32"/>
        <v>26_Sep</v>
      </c>
      <c r="F180" s="12" t="str">
        <f t="shared" si="33"/>
        <v>Sep-08</v>
      </c>
      <c r="G180" s="12"/>
      <c r="R180" s="9">
        <f t="shared" si="36"/>
        <v>2022</v>
      </c>
      <c r="S180" t="str">
        <f t="shared" si="37"/>
        <v>Oct</v>
      </c>
      <c r="T180" t="str">
        <f t="shared" si="34"/>
        <v>2022_Oct</v>
      </c>
      <c r="U180" t="str">
        <f t="shared" si="35"/>
        <v>2022_Nov</v>
      </c>
      <c r="W180" t="s">
        <v>261</v>
      </c>
      <c r="X180" t="s">
        <v>262</v>
      </c>
    </row>
    <row r="181" spans="1:24">
      <c r="A181" s="2">
        <v>39718</v>
      </c>
      <c r="B181" t="str">
        <f t="shared" si="29"/>
        <v>2008_09</v>
      </c>
      <c r="C181" t="str">
        <f t="shared" si="30"/>
        <v>Sep</v>
      </c>
      <c r="D181" t="str">
        <f t="shared" si="31"/>
        <v>2008_Sep</v>
      </c>
      <c r="E181" s="12" t="str">
        <f t="shared" si="32"/>
        <v>27_Sep</v>
      </c>
      <c r="F181" s="12" t="str">
        <f t="shared" si="33"/>
        <v>Sep-08</v>
      </c>
      <c r="G181" s="12"/>
      <c r="R181" s="9">
        <f t="shared" si="36"/>
        <v>2022</v>
      </c>
      <c r="S181" t="str">
        <f t="shared" si="37"/>
        <v>Nov</v>
      </c>
      <c r="T181" t="str">
        <f t="shared" si="34"/>
        <v>2022_Nov</v>
      </c>
      <c r="U181" t="str">
        <f t="shared" si="35"/>
        <v>2022_Dec</v>
      </c>
      <c r="W181" t="s">
        <v>262</v>
      </c>
      <c r="X181" t="s">
        <v>263</v>
      </c>
    </row>
    <row r="182" spans="1:24">
      <c r="A182" s="2">
        <v>39719</v>
      </c>
      <c r="B182" t="str">
        <f t="shared" si="29"/>
        <v>2008_09</v>
      </c>
      <c r="C182" t="str">
        <f t="shared" si="30"/>
        <v>Sep</v>
      </c>
      <c r="D182" t="str">
        <f t="shared" si="31"/>
        <v>2008_Sep</v>
      </c>
      <c r="E182" s="12" t="str">
        <f t="shared" si="32"/>
        <v>28_Sep</v>
      </c>
      <c r="F182" s="12" t="str">
        <f t="shared" si="33"/>
        <v>Sep-08</v>
      </c>
      <c r="G182" s="12"/>
      <c r="R182" s="9">
        <f t="shared" si="36"/>
        <v>2022</v>
      </c>
      <c r="S182" t="str">
        <f t="shared" si="37"/>
        <v>Dec</v>
      </c>
      <c r="T182" t="str">
        <f t="shared" si="34"/>
        <v>2022_Dec</v>
      </c>
      <c r="U182" t="str">
        <f t="shared" si="35"/>
        <v>2023_Jan</v>
      </c>
      <c r="W182" t="s">
        <v>263</v>
      </c>
      <c r="X182" t="s">
        <v>264</v>
      </c>
    </row>
    <row r="183" spans="1:24">
      <c r="A183" s="2">
        <v>39720</v>
      </c>
      <c r="B183" t="str">
        <f t="shared" si="29"/>
        <v>2008_09</v>
      </c>
      <c r="C183" t="str">
        <f t="shared" si="30"/>
        <v>Sep</v>
      </c>
      <c r="D183" t="str">
        <f t="shared" si="31"/>
        <v>2008_Sep</v>
      </c>
      <c r="E183" s="12" t="str">
        <f t="shared" si="32"/>
        <v>29_Sep</v>
      </c>
      <c r="F183" s="12" t="str">
        <f t="shared" si="33"/>
        <v>Sep-08</v>
      </c>
      <c r="G183" s="12"/>
      <c r="R183" s="9">
        <f t="shared" si="36"/>
        <v>2023</v>
      </c>
      <c r="S183" t="str">
        <f t="shared" si="37"/>
        <v>Jan</v>
      </c>
      <c r="T183" t="str">
        <f t="shared" si="34"/>
        <v>2023_Jan</v>
      </c>
      <c r="U183" t="str">
        <f t="shared" si="35"/>
        <v>2023_Feb</v>
      </c>
      <c r="W183" t="s">
        <v>264</v>
      </c>
      <c r="X183" t="s">
        <v>265</v>
      </c>
    </row>
    <row r="184" spans="1:24">
      <c r="A184" s="2">
        <v>39721</v>
      </c>
      <c r="B184" t="str">
        <f t="shared" si="29"/>
        <v>2008_09</v>
      </c>
      <c r="C184" t="str">
        <f t="shared" si="30"/>
        <v>Sep</v>
      </c>
      <c r="D184" t="str">
        <f t="shared" si="31"/>
        <v>2008_Sep</v>
      </c>
      <c r="E184" s="12" t="str">
        <f t="shared" si="32"/>
        <v>30_Sep</v>
      </c>
      <c r="F184" s="12" t="str">
        <f t="shared" si="33"/>
        <v>Sep-08</v>
      </c>
      <c r="G184" s="12"/>
      <c r="R184" s="9">
        <f t="shared" si="36"/>
        <v>2023</v>
      </c>
      <c r="S184" t="str">
        <f t="shared" si="37"/>
        <v>Feb</v>
      </c>
      <c r="T184" t="str">
        <f t="shared" si="34"/>
        <v>2023_Feb</v>
      </c>
      <c r="U184" t="str">
        <f t="shared" si="35"/>
        <v>2023_Mar</v>
      </c>
      <c r="W184" t="s">
        <v>265</v>
      </c>
      <c r="X184" t="s">
        <v>266</v>
      </c>
    </row>
    <row r="185" spans="1:24">
      <c r="A185" s="2">
        <v>39722</v>
      </c>
      <c r="B185" t="str">
        <f t="shared" si="29"/>
        <v>2008_10</v>
      </c>
      <c r="C185" t="str">
        <f t="shared" si="30"/>
        <v>Oct</v>
      </c>
      <c r="D185" t="str">
        <f t="shared" si="31"/>
        <v>2008_Oct</v>
      </c>
      <c r="E185" s="12" t="str">
        <f t="shared" si="32"/>
        <v>01_Oct</v>
      </c>
      <c r="F185" s="12" t="str">
        <f t="shared" si="33"/>
        <v>Oct-08</v>
      </c>
      <c r="G185" s="12"/>
      <c r="R185" s="9">
        <f t="shared" si="36"/>
        <v>2023</v>
      </c>
      <c r="S185" t="str">
        <f t="shared" si="37"/>
        <v>Mar</v>
      </c>
      <c r="T185" t="str">
        <f t="shared" si="34"/>
        <v>2023_Mar</v>
      </c>
      <c r="U185" t="str">
        <f t="shared" si="35"/>
        <v>2023_Apr</v>
      </c>
      <c r="W185" t="s">
        <v>266</v>
      </c>
      <c r="X185" t="s">
        <v>267</v>
      </c>
    </row>
    <row r="186" spans="1:24">
      <c r="A186" s="2">
        <v>39723</v>
      </c>
      <c r="B186" t="str">
        <f t="shared" si="29"/>
        <v>2008_10</v>
      </c>
      <c r="C186" t="str">
        <f t="shared" si="30"/>
        <v>Oct</v>
      </c>
      <c r="D186" t="str">
        <f t="shared" si="31"/>
        <v>2008_Oct</v>
      </c>
      <c r="E186" s="12" t="str">
        <f t="shared" si="32"/>
        <v>02_Oct</v>
      </c>
      <c r="F186" s="12" t="str">
        <f t="shared" si="33"/>
        <v>Oct-08</v>
      </c>
      <c r="G186" s="12"/>
      <c r="R186" s="9">
        <f t="shared" si="36"/>
        <v>2023</v>
      </c>
      <c r="S186" t="str">
        <f t="shared" si="37"/>
        <v>Apr</v>
      </c>
      <c r="T186" t="str">
        <f t="shared" si="34"/>
        <v>2023_Apr</v>
      </c>
      <c r="U186" t="str">
        <f t="shared" si="35"/>
        <v>2023_May</v>
      </c>
      <c r="W186" t="s">
        <v>267</v>
      </c>
      <c r="X186" t="s">
        <v>268</v>
      </c>
    </row>
    <row r="187" spans="1:24">
      <c r="A187" s="2">
        <v>39724</v>
      </c>
      <c r="B187" t="str">
        <f t="shared" si="29"/>
        <v>2008_10</v>
      </c>
      <c r="C187" t="str">
        <f t="shared" si="30"/>
        <v>Oct</v>
      </c>
      <c r="D187" t="str">
        <f t="shared" si="31"/>
        <v>2008_Oct</v>
      </c>
      <c r="E187" s="12" t="str">
        <f t="shared" si="32"/>
        <v>03_Oct</v>
      </c>
      <c r="F187" s="12" t="str">
        <f t="shared" si="33"/>
        <v>Oct-08</v>
      </c>
      <c r="G187" s="12"/>
      <c r="R187" s="9">
        <f t="shared" si="36"/>
        <v>2023</v>
      </c>
      <c r="S187" t="str">
        <f t="shared" si="37"/>
        <v>May</v>
      </c>
      <c r="T187" t="str">
        <f t="shared" si="34"/>
        <v>2023_May</v>
      </c>
      <c r="U187" t="str">
        <f t="shared" si="35"/>
        <v>2023_Jun</v>
      </c>
      <c r="W187" t="s">
        <v>268</v>
      </c>
      <c r="X187" t="s">
        <v>269</v>
      </c>
    </row>
    <row r="188" spans="1:24">
      <c r="A188" s="2">
        <v>39725</v>
      </c>
      <c r="B188" t="str">
        <f t="shared" si="29"/>
        <v>2008_10</v>
      </c>
      <c r="C188" t="str">
        <f t="shared" si="30"/>
        <v>Oct</v>
      </c>
      <c r="D188" t="str">
        <f t="shared" si="31"/>
        <v>2008_Oct</v>
      </c>
      <c r="E188" s="12" t="str">
        <f t="shared" si="32"/>
        <v>04_Oct</v>
      </c>
      <c r="F188" s="12" t="str">
        <f t="shared" si="33"/>
        <v>Oct-08</v>
      </c>
      <c r="G188" s="12"/>
      <c r="R188" s="9">
        <f t="shared" si="36"/>
        <v>2023</v>
      </c>
      <c r="S188" t="str">
        <f t="shared" si="37"/>
        <v>Jun</v>
      </c>
      <c r="T188" t="str">
        <f t="shared" si="34"/>
        <v>2023_Jun</v>
      </c>
      <c r="U188" t="str">
        <f t="shared" si="35"/>
        <v>2023_Jul</v>
      </c>
      <c r="W188" t="s">
        <v>269</v>
      </c>
      <c r="X188" t="s">
        <v>270</v>
      </c>
    </row>
    <row r="189" spans="1:24">
      <c r="A189" s="2">
        <v>39726</v>
      </c>
      <c r="B189" t="str">
        <f t="shared" si="29"/>
        <v>2008_10</v>
      </c>
      <c r="C189" t="str">
        <f t="shared" si="30"/>
        <v>Oct</v>
      </c>
      <c r="D189" t="str">
        <f t="shared" si="31"/>
        <v>2008_Oct</v>
      </c>
      <c r="E189" s="12" t="str">
        <f t="shared" si="32"/>
        <v>05_Oct</v>
      </c>
      <c r="F189" s="12" t="str">
        <f t="shared" si="33"/>
        <v>Oct-08</v>
      </c>
      <c r="G189" s="12"/>
      <c r="R189" s="9">
        <f t="shared" si="36"/>
        <v>2023</v>
      </c>
      <c r="S189" t="str">
        <f t="shared" si="37"/>
        <v>Jul</v>
      </c>
      <c r="T189" t="str">
        <f t="shared" si="34"/>
        <v>2023_Jul</v>
      </c>
      <c r="U189" t="str">
        <f t="shared" si="35"/>
        <v>2023_Aug</v>
      </c>
      <c r="W189" t="s">
        <v>270</v>
      </c>
      <c r="X189" t="s">
        <v>271</v>
      </c>
    </row>
    <row r="190" spans="1:24">
      <c r="A190" s="2">
        <v>39727</v>
      </c>
      <c r="B190" t="str">
        <f t="shared" si="29"/>
        <v>2008_10</v>
      </c>
      <c r="C190" t="str">
        <f t="shared" si="30"/>
        <v>Oct</v>
      </c>
      <c r="D190" t="str">
        <f t="shared" si="31"/>
        <v>2008_Oct</v>
      </c>
      <c r="E190" s="12" t="str">
        <f t="shared" si="32"/>
        <v>06_Oct</v>
      </c>
      <c r="F190" s="12" t="str">
        <f t="shared" si="33"/>
        <v>Oct-08</v>
      </c>
      <c r="G190" s="12"/>
      <c r="R190" s="9">
        <f t="shared" si="36"/>
        <v>2023</v>
      </c>
      <c r="S190" t="str">
        <f t="shared" si="37"/>
        <v>Aug</v>
      </c>
      <c r="T190" t="str">
        <f t="shared" si="34"/>
        <v>2023_Aug</v>
      </c>
      <c r="U190" t="str">
        <f t="shared" si="35"/>
        <v>2023_Sep</v>
      </c>
      <c r="W190" t="s">
        <v>271</v>
      </c>
      <c r="X190" t="s">
        <v>272</v>
      </c>
    </row>
    <row r="191" spans="1:24">
      <c r="A191" s="2">
        <v>39728</v>
      </c>
      <c r="B191" t="str">
        <f t="shared" si="29"/>
        <v>2008_10</v>
      </c>
      <c r="C191" t="str">
        <f t="shared" si="30"/>
        <v>Oct</v>
      </c>
      <c r="D191" t="str">
        <f t="shared" si="31"/>
        <v>2008_Oct</v>
      </c>
      <c r="E191" s="12" t="str">
        <f t="shared" si="32"/>
        <v>07_Oct</v>
      </c>
      <c r="F191" s="12" t="str">
        <f t="shared" si="33"/>
        <v>Oct-08</v>
      </c>
      <c r="G191" s="12"/>
      <c r="R191" s="9">
        <f t="shared" si="36"/>
        <v>2023</v>
      </c>
      <c r="S191" t="str">
        <f t="shared" si="37"/>
        <v>Sep</v>
      </c>
      <c r="T191" t="str">
        <f t="shared" si="34"/>
        <v>2023_Sep</v>
      </c>
      <c r="U191" t="str">
        <f t="shared" si="35"/>
        <v>2023_Oct</v>
      </c>
      <c r="W191" t="s">
        <v>272</v>
      </c>
      <c r="X191" t="s">
        <v>273</v>
      </c>
    </row>
    <row r="192" spans="1:24">
      <c r="A192" s="2">
        <v>39729</v>
      </c>
      <c r="B192" t="str">
        <f t="shared" si="29"/>
        <v>2008_10</v>
      </c>
      <c r="C192" t="str">
        <f t="shared" si="30"/>
        <v>Oct</v>
      </c>
      <c r="D192" t="str">
        <f t="shared" si="31"/>
        <v>2008_Oct</v>
      </c>
      <c r="E192" s="12" t="str">
        <f t="shared" si="32"/>
        <v>08_Oct</v>
      </c>
      <c r="F192" s="12" t="str">
        <f t="shared" si="33"/>
        <v>Oct-08</v>
      </c>
      <c r="G192" s="12"/>
      <c r="R192" s="9">
        <f t="shared" si="36"/>
        <v>2023</v>
      </c>
      <c r="S192" t="str">
        <f t="shared" si="37"/>
        <v>Oct</v>
      </c>
      <c r="T192" t="str">
        <f t="shared" si="34"/>
        <v>2023_Oct</v>
      </c>
      <c r="U192" t="str">
        <f t="shared" si="35"/>
        <v>2023_Nov</v>
      </c>
      <c r="W192" t="s">
        <v>273</v>
      </c>
      <c r="X192" t="s">
        <v>274</v>
      </c>
    </row>
    <row r="193" spans="1:24">
      <c r="A193" s="2">
        <v>39730</v>
      </c>
      <c r="B193" t="str">
        <f t="shared" si="29"/>
        <v>2008_10</v>
      </c>
      <c r="C193" t="str">
        <f t="shared" si="30"/>
        <v>Oct</v>
      </c>
      <c r="D193" t="str">
        <f t="shared" si="31"/>
        <v>2008_Oct</v>
      </c>
      <c r="E193" s="12" t="str">
        <f t="shared" si="32"/>
        <v>09_Oct</v>
      </c>
      <c r="F193" s="12" t="str">
        <f t="shared" si="33"/>
        <v>Oct-08</v>
      </c>
      <c r="G193" s="12"/>
      <c r="R193" s="9">
        <f t="shared" si="36"/>
        <v>2023</v>
      </c>
      <c r="S193" t="str">
        <f t="shared" si="37"/>
        <v>Nov</v>
      </c>
      <c r="T193" t="str">
        <f t="shared" si="34"/>
        <v>2023_Nov</v>
      </c>
      <c r="U193" t="str">
        <f t="shared" si="35"/>
        <v>2023_Dec</v>
      </c>
      <c r="W193" t="s">
        <v>274</v>
      </c>
      <c r="X193" t="s">
        <v>275</v>
      </c>
    </row>
    <row r="194" spans="1:24">
      <c r="A194" s="2">
        <v>39731</v>
      </c>
      <c r="B194" t="str">
        <f t="shared" ref="B194:B257" si="38">TEXT(YEAR(A194),"0000")&amp;"_"&amp;TEXT(MONTH(A194),"00")</f>
        <v>2008_10</v>
      </c>
      <c r="C194" t="str">
        <f t="shared" ref="C194:C257" si="39">VLOOKUP(TEXT(MONTH(A194),"00"),$H$2:$I$13,2,FALSE)</f>
        <v>Oct</v>
      </c>
      <c r="D194" t="str">
        <f t="shared" si="31"/>
        <v>2008_Oct</v>
      </c>
      <c r="E194" s="12" t="str">
        <f t="shared" si="32"/>
        <v>10_Oct</v>
      </c>
      <c r="F194" s="12" t="str">
        <f t="shared" si="33"/>
        <v>Oct-08</v>
      </c>
      <c r="G194" s="12"/>
      <c r="R194" s="9">
        <f t="shared" si="36"/>
        <v>2023</v>
      </c>
      <c r="S194" t="str">
        <f t="shared" si="37"/>
        <v>Dec</v>
      </c>
      <c r="T194" t="str">
        <f t="shared" si="34"/>
        <v>2023_Dec</v>
      </c>
      <c r="U194" t="str">
        <f t="shared" si="35"/>
        <v>2024_Jan</v>
      </c>
      <c r="W194" t="s">
        <v>275</v>
      </c>
      <c r="X194" t="s">
        <v>276</v>
      </c>
    </row>
    <row r="195" spans="1:24">
      <c r="A195" s="2">
        <v>39732</v>
      </c>
      <c r="B195" t="str">
        <f t="shared" si="38"/>
        <v>2008_10</v>
      </c>
      <c r="C195" t="str">
        <f t="shared" si="39"/>
        <v>Oct</v>
      </c>
      <c r="D195" t="str">
        <f t="shared" ref="D195:D258" si="40">TEXT(YEAR(A195),"0000")&amp;"_"&amp;C195</f>
        <v>2008_Oct</v>
      </c>
      <c r="E195" s="12" t="str">
        <f t="shared" ref="E195:E258" si="41">VLOOKUP(DAY(A195),$G$2:$H$32,2,FALSE)&amp;"_"&amp;C195</f>
        <v>11_Oct</v>
      </c>
      <c r="F195" s="12" t="str">
        <f t="shared" si="33"/>
        <v>Oct-08</v>
      </c>
      <c r="G195" s="12"/>
      <c r="R195" s="9">
        <f t="shared" si="36"/>
        <v>2024</v>
      </c>
      <c r="S195" t="str">
        <f t="shared" si="37"/>
        <v>Jan</v>
      </c>
      <c r="T195" t="str">
        <f t="shared" si="34"/>
        <v>2024_Jan</v>
      </c>
      <c r="U195" t="str">
        <f t="shared" si="35"/>
        <v>2024_Feb</v>
      </c>
      <c r="W195" t="s">
        <v>276</v>
      </c>
      <c r="X195" t="s">
        <v>277</v>
      </c>
    </row>
    <row r="196" spans="1:24">
      <c r="A196" s="2">
        <v>39733</v>
      </c>
      <c r="B196" t="str">
        <f t="shared" si="38"/>
        <v>2008_10</v>
      </c>
      <c r="C196" t="str">
        <f t="shared" si="39"/>
        <v>Oct</v>
      </c>
      <c r="D196" t="str">
        <f t="shared" si="40"/>
        <v>2008_Oct</v>
      </c>
      <c r="E196" s="12" t="str">
        <f t="shared" si="41"/>
        <v>12_Oct</v>
      </c>
      <c r="F196" s="12" t="str">
        <f t="shared" ref="F196:F259" si="42">C196&amp;"-"&amp;RIGHT(YEAR(A196),2)</f>
        <v>Oct-08</v>
      </c>
      <c r="G196" s="12"/>
      <c r="R196" s="9">
        <f t="shared" si="36"/>
        <v>2024</v>
      </c>
      <c r="S196" t="str">
        <f t="shared" si="37"/>
        <v>Feb</v>
      </c>
      <c r="T196" t="str">
        <f t="shared" ref="T196:T259" si="43">R196&amp;"_"&amp;S196</f>
        <v>2024_Feb</v>
      </c>
      <c r="U196" t="str">
        <f t="shared" ref="U196:U259" si="44">T197</f>
        <v>2024_Mar</v>
      </c>
      <c r="W196" t="s">
        <v>277</v>
      </c>
      <c r="X196" t="s">
        <v>278</v>
      </c>
    </row>
    <row r="197" spans="1:24">
      <c r="A197" s="2">
        <v>39734</v>
      </c>
      <c r="B197" t="str">
        <f t="shared" si="38"/>
        <v>2008_10</v>
      </c>
      <c r="C197" t="str">
        <f t="shared" si="39"/>
        <v>Oct</v>
      </c>
      <c r="D197" t="str">
        <f t="shared" si="40"/>
        <v>2008_Oct</v>
      </c>
      <c r="E197" s="12" t="str">
        <f t="shared" si="41"/>
        <v>13_Oct</v>
      </c>
      <c r="F197" s="12" t="str">
        <f t="shared" si="42"/>
        <v>Oct-08</v>
      </c>
      <c r="G197" s="12"/>
      <c r="R197" s="9">
        <f t="shared" si="36"/>
        <v>2024</v>
      </c>
      <c r="S197" t="str">
        <f t="shared" si="37"/>
        <v>Mar</v>
      </c>
      <c r="T197" t="str">
        <f t="shared" si="43"/>
        <v>2024_Mar</v>
      </c>
      <c r="U197" t="str">
        <f t="shared" si="44"/>
        <v>2024_Apr</v>
      </c>
      <c r="W197" t="s">
        <v>278</v>
      </c>
      <c r="X197" t="s">
        <v>279</v>
      </c>
    </row>
    <row r="198" spans="1:24">
      <c r="A198" s="2">
        <v>39735</v>
      </c>
      <c r="B198" t="str">
        <f t="shared" si="38"/>
        <v>2008_10</v>
      </c>
      <c r="C198" t="str">
        <f t="shared" si="39"/>
        <v>Oct</v>
      </c>
      <c r="D198" t="str">
        <f t="shared" si="40"/>
        <v>2008_Oct</v>
      </c>
      <c r="E198" s="12" t="str">
        <f t="shared" si="41"/>
        <v>14_Oct</v>
      </c>
      <c r="F198" s="12" t="str">
        <f t="shared" si="42"/>
        <v>Oct-08</v>
      </c>
      <c r="G198" s="12"/>
      <c r="R198" s="9">
        <f t="shared" si="36"/>
        <v>2024</v>
      </c>
      <c r="S198" t="str">
        <f t="shared" si="37"/>
        <v>Apr</v>
      </c>
      <c r="T198" t="str">
        <f t="shared" si="43"/>
        <v>2024_Apr</v>
      </c>
      <c r="U198" t="str">
        <f t="shared" si="44"/>
        <v>2024_May</v>
      </c>
      <c r="W198" t="s">
        <v>279</v>
      </c>
      <c r="X198" t="s">
        <v>280</v>
      </c>
    </row>
    <row r="199" spans="1:24">
      <c r="A199" s="2">
        <v>39736</v>
      </c>
      <c r="B199" t="str">
        <f t="shared" si="38"/>
        <v>2008_10</v>
      </c>
      <c r="C199" t="str">
        <f t="shared" si="39"/>
        <v>Oct</v>
      </c>
      <c r="D199" t="str">
        <f t="shared" si="40"/>
        <v>2008_Oct</v>
      </c>
      <c r="E199" s="12" t="str">
        <f t="shared" si="41"/>
        <v>15_Oct</v>
      </c>
      <c r="F199" s="12" t="str">
        <f t="shared" si="42"/>
        <v>Oct-08</v>
      </c>
      <c r="G199" s="12"/>
      <c r="R199" s="9">
        <f t="shared" si="36"/>
        <v>2024</v>
      </c>
      <c r="S199" t="str">
        <f t="shared" si="37"/>
        <v>May</v>
      </c>
      <c r="T199" t="str">
        <f t="shared" si="43"/>
        <v>2024_May</v>
      </c>
      <c r="U199" t="str">
        <f t="shared" si="44"/>
        <v>2024_Jun</v>
      </c>
      <c r="W199" t="s">
        <v>280</v>
      </c>
      <c r="X199" t="s">
        <v>281</v>
      </c>
    </row>
    <row r="200" spans="1:24">
      <c r="A200" s="2">
        <v>39737</v>
      </c>
      <c r="B200" t="str">
        <f t="shared" si="38"/>
        <v>2008_10</v>
      </c>
      <c r="C200" t="str">
        <f t="shared" si="39"/>
        <v>Oct</v>
      </c>
      <c r="D200" t="str">
        <f t="shared" si="40"/>
        <v>2008_Oct</v>
      </c>
      <c r="E200" s="12" t="str">
        <f t="shared" si="41"/>
        <v>16_Oct</v>
      </c>
      <c r="F200" s="12" t="str">
        <f t="shared" si="42"/>
        <v>Oct-08</v>
      </c>
      <c r="G200" s="12"/>
      <c r="R200" s="9">
        <f t="shared" si="36"/>
        <v>2024</v>
      </c>
      <c r="S200" t="str">
        <f t="shared" si="37"/>
        <v>Jun</v>
      </c>
      <c r="T200" t="str">
        <f t="shared" si="43"/>
        <v>2024_Jun</v>
      </c>
      <c r="U200" t="str">
        <f t="shared" si="44"/>
        <v>2024_Jul</v>
      </c>
      <c r="W200" t="s">
        <v>281</v>
      </c>
      <c r="X200" t="s">
        <v>282</v>
      </c>
    </row>
    <row r="201" spans="1:24">
      <c r="A201" s="2">
        <v>39738</v>
      </c>
      <c r="B201" t="str">
        <f t="shared" si="38"/>
        <v>2008_10</v>
      </c>
      <c r="C201" t="str">
        <f t="shared" si="39"/>
        <v>Oct</v>
      </c>
      <c r="D201" t="str">
        <f t="shared" si="40"/>
        <v>2008_Oct</v>
      </c>
      <c r="E201" s="12" t="str">
        <f t="shared" si="41"/>
        <v>17_Oct</v>
      </c>
      <c r="F201" s="12" t="str">
        <f t="shared" si="42"/>
        <v>Oct-08</v>
      </c>
      <c r="G201" s="12"/>
      <c r="R201" s="9">
        <f t="shared" si="36"/>
        <v>2024</v>
      </c>
      <c r="S201" t="str">
        <f t="shared" si="37"/>
        <v>Jul</v>
      </c>
      <c r="T201" t="str">
        <f t="shared" si="43"/>
        <v>2024_Jul</v>
      </c>
      <c r="U201" t="str">
        <f t="shared" si="44"/>
        <v>2024_Aug</v>
      </c>
      <c r="W201" t="s">
        <v>282</v>
      </c>
      <c r="X201" t="s">
        <v>283</v>
      </c>
    </row>
    <row r="202" spans="1:24">
      <c r="A202" s="2">
        <v>39739</v>
      </c>
      <c r="B202" t="str">
        <f t="shared" si="38"/>
        <v>2008_10</v>
      </c>
      <c r="C202" t="str">
        <f t="shared" si="39"/>
        <v>Oct</v>
      </c>
      <c r="D202" t="str">
        <f t="shared" si="40"/>
        <v>2008_Oct</v>
      </c>
      <c r="E202" s="12" t="str">
        <f t="shared" si="41"/>
        <v>18_Oct</v>
      </c>
      <c r="F202" s="12" t="str">
        <f t="shared" si="42"/>
        <v>Oct-08</v>
      </c>
      <c r="G202" s="12"/>
      <c r="R202" s="9">
        <f t="shared" si="36"/>
        <v>2024</v>
      </c>
      <c r="S202" t="str">
        <f t="shared" si="37"/>
        <v>Aug</v>
      </c>
      <c r="T202" t="str">
        <f t="shared" si="43"/>
        <v>2024_Aug</v>
      </c>
      <c r="U202" t="str">
        <f t="shared" si="44"/>
        <v>2024_Sep</v>
      </c>
      <c r="W202" t="s">
        <v>283</v>
      </c>
      <c r="X202" t="s">
        <v>284</v>
      </c>
    </row>
    <row r="203" spans="1:24">
      <c r="A203" s="2">
        <v>39740</v>
      </c>
      <c r="B203" t="str">
        <f t="shared" si="38"/>
        <v>2008_10</v>
      </c>
      <c r="C203" t="str">
        <f t="shared" si="39"/>
        <v>Oct</v>
      </c>
      <c r="D203" t="str">
        <f t="shared" si="40"/>
        <v>2008_Oct</v>
      </c>
      <c r="E203" s="12" t="str">
        <f t="shared" si="41"/>
        <v>19_Oct</v>
      </c>
      <c r="F203" s="12" t="str">
        <f t="shared" si="42"/>
        <v>Oct-08</v>
      </c>
      <c r="G203" s="12"/>
      <c r="R203" s="9">
        <f t="shared" si="36"/>
        <v>2024</v>
      </c>
      <c r="S203" t="str">
        <f t="shared" si="37"/>
        <v>Sep</v>
      </c>
      <c r="T203" t="str">
        <f t="shared" si="43"/>
        <v>2024_Sep</v>
      </c>
      <c r="U203" t="str">
        <f t="shared" si="44"/>
        <v>2024_Oct</v>
      </c>
      <c r="W203" t="s">
        <v>284</v>
      </c>
      <c r="X203" t="s">
        <v>285</v>
      </c>
    </row>
    <row r="204" spans="1:24">
      <c r="A204" s="2">
        <v>39741</v>
      </c>
      <c r="B204" t="str">
        <f t="shared" si="38"/>
        <v>2008_10</v>
      </c>
      <c r="C204" t="str">
        <f t="shared" si="39"/>
        <v>Oct</v>
      </c>
      <c r="D204" t="str">
        <f t="shared" si="40"/>
        <v>2008_Oct</v>
      </c>
      <c r="E204" s="12" t="str">
        <f t="shared" si="41"/>
        <v>20_Oct</v>
      </c>
      <c r="F204" s="12" t="str">
        <f t="shared" si="42"/>
        <v>Oct-08</v>
      </c>
      <c r="G204" s="12"/>
      <c r="R204" s="9">
        <f t="shared" si="36"/>
        <v>2024</v>
      </c>
      <c r="S204" t="str">
        <f t="shared" si="37"/>
        <v>Oct</v>
      </c>
      <c r="T204" t="str">
        <f t="shared" si="43"/>
        <v>2024_Oct</v>
      </c>
      <c r="U204" t="str">
        <f t="shared" si="44"/>
        <v>2024_Nov</v>
      </c>
      <c r="W204" t="s">
        <v>285</v>
      </c>
      <c r="X204" t="s">
        <v>286</v>
      </c>
    </row>
    <row r="205" spans="1:24">
      <c r="A205" s="2">
        <v>39742</v>
      </c>
      <c r="B205" t="str">
        <f t="shared" si="38"/>
        <v>2008_10</v>
      </c>
      <c r="C205" t="str">
        <f t="shared" si="39"/>
        <v>Oct</v>
      </c>
      <c r="D205" t="str">
        <f t="shared" si="40"/>
        <v>2008_Oct</v>
      </c>
      <c r="E205" s="12" t="str">
        <f t="shared" si="41"/>
        <v>21_Oct</v>
      </c>
      <c r="F205" s="12" t="str">
        <f t="shared" si="42"/>
        <v>Oct-08</v>
      </c>
      <c r="G205" s="12"/>
      <c r="R205" s="9">
        <f t="shared" si="36"/>
        <v>2024</v>
      </c>
      <c r="S205" t="str">
        <f t="shared" si="37"/>
        <v>Nov</v>
      </c>
      <c r="T205" t="str">
        <f t="shared" si="43"/>
        <v>2024_Nov</v>
      </c>
      <c r="U205" t="str">
        <f t="shared" si="44"/>
        <v>2024_Dec</v>
      </c>
      <c r="W205" t="s">
        <v>286</v>
      </c>
      <c r="X205" t="s">
        <v>287</v>
      </c>
    </row>
    <row r="206" spans="1:24">
      <c r="A206" s="2">
        <v>39743</v>
      </c>
      <c r="B206" t="str">
        <f t="shared" si="38"/>
        <v>2008_10</v>
      </c>
      <c r="C206" t="str">
        <f t="shared" si="39"/>
        <v>Oct</v>
      </c>
      <c r="D206" t="str">
        <f t="shared" si="40"/>
        <v>2008_Oct</v>
      </c>
      <c r="E206" s="12" t="str">
        <f t="shared" si="41"/>
        <v>22_Oct</v>
      </c>
      <c r="F206" s="12" t="str">
        <f t="shared" si="42"/>
        <v>Oct-08</v>
      </c>
      <c r="G206" s="12"/>
      <c r="R206" s="9">
        <f t="shared" si="36"/>
        <v>2024</v>
      </c>
      <c r="S206" t="str">
        <f t="shared" si="37"/>
        <v>Dec</v>
      </c>
      <c r="T206" t="str">
        <f t="shared" si="43"/>
        <v>2024_Dec</v>
      </c>
      <c r="U206" t="str">
        <f t="shared" si="44"/>
        <v>2025_Jan</v>
      </c>
      <c r="W206" t="s">
        <v>287</v>
      </c>
      <c r="X206" t="s">
        <v>288</v>
      </c>
    </row>
    <row r="207" spans="1:24">
      <c r="A207" s="2">
        <v>39744</v>
      </c>
      <c r="B207" t="str">
        <f t="shared" si="38"/>
        <v>2008_10</v>
      </c>
      <c r="C207" t="str">
        <f t="shared" si="39"/>
        <v>Oct</v>
      </c>
      <c r="D207" t="str">
        <f t="shared" si="40"/>
        <v>2008_Oct</v>
      </c>
      <c r="E207" s="12" t="str">
        <f t="shared" si="41"/>
        <v>23_Oct</v>
      </c>
      <c r="F207" s="12" t="str">
        <f t="shared" si="42"/>
        <v>Oct-08</v>
      </c>
      <c r="G207" s="12"/>
      <c r="R207" s="9">
        <f t="shared" si="36"/>
        <v>2025</v>
      </c>
      <c r="S207" t="str">
        <f t="shared" si="37"/>
        <v>Jan</v>
      </c>
      <c r="T207" t="str">
        <f t="shared" si="43"/>
        <v>2025_Jan</v>
      </c>
      <c r="U207" t="str">
        <f t="shared" si="44"/>
        <v>2025_Feb</v>
      </c>
      <c r="W207" t="s">
        <v>288</v>
      </c>
      <c r="X207" t="s">
        <v>289</v>
      </c>
    </row>
    <row r="208" spans="1:24">
      <c r="A208" s="2">
        <v>39745</v>
      </c>
      <c r="B208" t="str">
        <f t="shared" si="38"/>
        <v>2008_10</v>
      </c>
      <c r="C208" t="str">
        <f t="shared" si="39"/>
        <v>Oct</v>
      </c>
      <c r="D208" t="str">
        <f t="shared" si="40"/>
        <v>2008_Oct</v>
      </c>
      <c r="E208" s="12" t="str">
        <f t="shared" si="41"/>
        <v>24_Oct</v>
      </c>
      <c r="F208" s="12" t="str">
        <f t="shared" si="42"/>
        <v>Oct-08</v>
      </c>
      <c r="G208" s="12"/>
      <c r="R208" s="9">
        <f t="shared" ref="R208:R271" si="45">R196+1</f>
        <v>2025</v>
      </c>
      <c r="S208" t="str">
        <f t="shared" ref="S208:S271" si="46">S196</f>
        <v>Feb</v>
      </c>
      <c r="T208" t="str">
        <f t="shared" si="43"/>
        <v>2025_Feb</v>
      </c>
      <c r="U208" t="str">
        <f t="shared" si="44"/>
        <v>2025_Mar</v>
      </c>
      <c r="W208" t="s">
        <v>289</v>
      </c>
      <c r="X208" t="s">
        <v>290</v>
      </c>
    </row>
    <row r="209" spans="1:24">
      <c r="A209" s="2">
        <v>39746</v>
      </c>
      <c r="B209" t="str">
        <f t="shared" si="38"/>
        <v>2008_10</v>
      </c>
      <c r="C209" t="str">
        <f t="shared" si="39"/>
        <v>Oct</v>
      </c>
      <c r="D209" t="str">
        <f t="shared" si="40"/>
        <v>2008_Oct</v>
      </c>
      <c r="E209" s="12" t="str">
        <f t="shared" si="41"/>
        <v>25_Oct</v>
      </c>
      <c r="F209" s="12" t="str">
        <f t="shared" si="42"/>
        <v>Oct-08</v>
      </c>
      <c r="G209" s="12"/>
      <c r="R209" s="9">
        <f t="shared" si="45"/>
        <v>2025</v>
      </c>
      <c r="S209" t="str">
        <f t="shared" si="46"/>
        <v>Mar</v>
      </c>
      <c r="T209" t="str">
        <f t="shared" si="43"/>
        <v>2025_Mar</v>
      </c>
      <c r="U209" t="str">
        <f t="shared" si="44"/>
        <v>2025_Apr</v>
      </c>
      <c r="W209" t="s">
        <v>290</v>
      </c>
      <c r="X209" t="s">
        <v>291</v>
      </c>
    </row>
    <row r="210" spans="1:24">
      <c r="A210" s="2">
        <v>39747</v>
      </c>
      <c r="B210" t="str">
        <f t="shared" si="38"/>
        <v>2008_10</v>
      </c>
      <c r="C210" t="str">
        <f t="shared" si="39"/>
        <v>Oct</v>
      </c>
      <c r="D210" t="str">
        <f t="shared" si="40"/>
        <v>2008_Oct</v>
      </c>
      <c r="E210" s="12" t="str">
        <f t="shared" si="41"/>
        <v>26_Oct</v>
      </c>
      <c r="F210" s="12" t="str">
        <f t="shared" si="42"/>
        <v>Oct-08</v>
      </c>
      <c r="G210" s="12"/>
      <c r="R210" s="9">
        <f t="shared" si="45"/>
        <v>2025</v>
      </c>
      <c r="S210" t="str">
        <f t="shared" si="46"/>
        <v>Apr</v>
      </c>
      <c r="T210" t="str">
        <f t="shared" si="43"/>
        <v>2025_Apr</v>
      </c>
      <c r="U210" t="str">
        <f t="shared" si="44"/>
        <v>2025_May</v>
      </c>
      <c r="W210" t="s">
        <v>291</v>
      </c>
      <c r="X210" t="s">
        <v>292</v>
      </c>
    </row>
    <row r="211" spans="1:24">
      <c r="A211" s="2">
        <v>39748</v>
      </c>
      <c r="B211" t="str">
        <f t="shared" si="38"/>
        <v>2008_10</v>
      </c>
      <c r="C211" t="str">
        <f t="shared" si="39"/>
        <v>Oct</v>
      </c>
      <c r="D211" t="str">
        <f t="shared" si="40"/>
        <v>2008_Oct</v>
      </c>
      <c r="E211" s="12" t="str">
        <f t="shared" si="41"/>
        <v>27_Oct</v>
      </c>
      <c r="F211" s="12" t="str">
        <f t="shared" si="42"/>
        <v>Oct-08</v>
      </c>
      <c r="G211" s="12"/>
      <c r="R211" s="9">
        <f t="shared" si="45"/>
        <v>2025</v>
      </c>
      <c r="S211" t="str">
        <f t="shared" si="46"/>
        <v>May</v>
      </c>
      <c r="T211" t="str">
        <f t="shared" si="43"/>
        <v>2025_May</v>
      </c>
      <c r="U211" t="str">
        <f t="shared" si="44"/>
        <v>2025_Jun</v>
      </c>
      <c r="W211" t="s">
        <v>292</v>
      </c>
      <c r="X211" t="s">
        <v>293</v>
      </c>
    </row>
    <row r="212" spans="1:24">
      <c r="A212" s="2">
        <v>39749</v>
      </c>
      <c r="B212" t="str">
        <f t="shared" si="38"/>
        <v>2008_10</v>
      </c>
      <c r="C212" t="str">
        <f t="shared" si="39"/>
        <v>Oct</v>
      </c>
      <c r="D212" t="str">
        <f t="shared" si="40"/>
        <v>2008_Oct</v>
      </c>
      <c r="E212" s="12" t="str">
        <f t="shared" si="41"/>
        <v>28_Oct</v>
      </c>
      <c r="F212" s="12" t="str">
        <f t="shared" si="42"/>
        <v>Oct-08</v>
      </c>
      <c r="G212" s="12"/>
      <c r="R212" s="9">
        <f t="shared" si="45"/>
        <v>2025</v>
      </c>
      <c r="S212" t="str">
        <f t="shared" si="46"/>
        <v>Jun</v>
      </c>
      <c r="T212" t="str">
        <f t="shared" si="43"/>
        <v>2025_Jun</v>
      </c>
      <c r="U212" t="str">
        <f t="shared" si="44"/>
        <v>2025_Jul</v>
      </c>
      <c r="W212" t="s">
        <v>293</v>
      </c>
      <c r="X212" t="s">
        <v>294</v>
      </c>
    </row>
    <row r="213" spans="1:24">
      <c r="A213" s="2">
        <v>39750</v>
      </c>
      <c r="B213" t="str">
        <f t="shared" si="38"/>
        <v>2008_10</v>
      </c>
      <c r="C213" t="str">
        <f t="shared" si="39"/>
        <v>Oct</v>
      </c>
      <c r="D213" t="str">
        <f t="shared" si="40"/>
        <v>2008_Oct</v>
      </c>
      <c r="E213" s="12" t="str">
        <f t="shared" si="41"/>
        <v>29_Oct</v>
      </c>
      <c r="F213" s="12" t="str">
        <f t="shared" si="42"/>
        <v>Oct-08</v>
      </c>
      <c r="G213" s="12"/>
      <c r="R213" s="9">
        <f t="shared" si="45"/>
        <v>2025</v>
      </c>
      <c r="S213" t="str">
        <f t="shared" si="46"/>
        <v>Jul</v>
      </c>
      <c r="T213" t="str">
        <f t="shared" si="43"/>
        <v>2025_Jul</v>
      </c>
      <c r="U213" t="str">
        <f t="shared" si="44"/>
        <v>2025_Aug</v>
      </c>
      <c r="W213" t="s">
        <v>294</v>
      </c>
      <c r="X213" t="s">
        <v>295</v>
      </c>
    </row>
    <row r="214" spans="1:24">
      <c r="A214" s="2">
        <v>39751</v>
      </c>
      <c r="B214" t="str">
        <f t="shared" si="38"/>
        <v>2008_10</v>
      </c>
      <c r="C214" t="str">
        <f t="shared" si="39"/>
        <v>Oct</v>
      </c>
      <c r="D214" t="str">
        <f t="shared" si="40"/>
        <v>2008_Oct</v>
      </c>
      <c r="E214" s="12" t="str">
        <f t="shared" si="41"/>
        <v>30_Oct</v>
      </c>
      <c r="F214" s="12" t="str">
        <f t="shared" si="42"/>
        <v>Oct-08</v>
      </c>
      <c r="G214" s="12"/>
      <c r="R214" s="9">
        <f t="shared" si="45"/>
        <v>2025</v>
      </c>
      <c r="S214" t="str">
        <f t="shared" si="46"/>
        <v>Aug</v>
      </c>
      <c r="T214" t="str">
        <f t="shared" si="43"/>
        <v>2025_Aug</v>
      </c>
      <c r="U214" t="str">
        <f t="shared" si="44"/>
        <v>2025_Sep</v>
      </c>
      <c r="W214" t="s">
        <v>295</v>
      </c>
      <c r="X214" t="s">
        <v>296</v>
      </c>
    </row>
    <row r="215" spans="1:24">
      <c r="A215" s="2">
        <v>39752</v>
      </c>
      <c r="B215" t="str">
        <f t="shared" si="38"/>
        <v>2008_10</v>
      </c>
      <c r="C215" t="str">
        <f t="shared" si="39"/>
        <v>Oct</v>
      </c>
      <c r="D215" t="str">
        <f t="shared" si="40"/>
        <v>2008_Oct</v>
      </c>
      <c r="E215" s="12" t="str">
        <f t="shared" si="41"/>
        <v>31_Oct</v>
      </c>
      <c r="F215" s="12" t="str">
        <f t="shared" si="42"/>
        <v>Oct-08</v>
      </c>
      <c r="G215" s="12"/>
      <c r="R215" s="9">
        <f t="shared" si="45"/>
        <v>2025</v>
      </c>
      <c r="S215" t="str">
        <f t="shared" si="46"/>
        <v>Sep</v>
      </c>
      <c r="T215" t="str">
        <f t="shared" si="43"/>
        <v>2025_Sep</v>
      </c>
      <c r="U215" t="str">
        <f t="shared" si="44"/>
        <v>2025_Oct</v>
      </c>
      <c r="W215" t="s">
        <v>296</v>
      </c>
      <c r="X215" t="s">
        <v>297</v>
      </c>
    </row>
    <row r="216" spans="1:24">
      <c r="A216" s="2">
        <v>39753</v>
      </c>
      <c r="B216" t="str">
        <f t="shared" si="38"/>
        <v>2008_11</v>
      </c>
      <c r="C216" t="str">
        <f t="shared" si="39"/>
        <v>Nov</v>
      </c>
      <c r="D216" t="str">
        <f t="shared" si="40"/>
        <v>2008_Nov</v>
      </c>
      <c r="E216" s="12" t="str">
        <f t="shared" si="41"/>
        <v>01_Nov</v>
      </c>
      <c r="F216" s="12" t="str">
        <f t="shared" si="42"/>
        <v>Nov-08</v>
      </c>
      <c r="G216" s="12"/>
      <c r="R216" s="9">
        <f t="shared" si="45"/>
        <v>2025</v>
      </c>
      <c r="S216" t="str">
        <f t="shared" si="46"/>
        <v>Oct</v>
      </c>
      <c r="T216" t="str">
        <f t="shared" si="43"/>
        <v>2025_Oct</v>
      </c>
      <c r="U216" t="str">
        <f t="shared" si="44"/>
        <v>2025_Nov</v>
      </c>
      <c r="W216" t="s">
        <v>297</v>
      </c>
      <c r="X216" t="s">
        <v>298</v>
      </c>
    </row>
    <row r="217" spans="1:24">
      <c r="A217" s="2">
        <v>39754</v>
      </c>
      <c r="B217" t="str">
        <f t="shared" si="38"/>
        <v>2008_11</v>
      </c>
      <c r="C217" t="str">
        <f t="shared" si="39"/>
        <v>Nov</v>
      </c>
      <c r="D217" t="str">
        <f t="shared" si="40"/>
        <v>2008_Nov</v>
      </c>
      <c r="E217" s="12" t="str">
        <f t="shared" si="41"/>
        <v>02_Nov</v>
      </c>
      <c r="F217" s="12" t="str">
        <f t="shared" si="42"/>
        <v>Nov-08</v>
      </c>
      <c r="G217" s="12"/>
      <c r="R217" s="9">
        <f t="shared" si="45"/>
        <v>2025</v>
      </c>
      <c r="S217" t="str">
        <f t="shared" si="46"/>
        <v>Nov</v>
      </c>
      <c r="T217" t="str">
        <f t="shared" si="43"/>
        <v>2025_Nov</v>
      </c>
      <c r="U217" t="str">
        <f t="shared" si="44"/>
        <v>2025_Dec</v>
      </c>
      <c r="W217" t="s">
        <v>298</v>
      </c>
      <c r="X217" t="s">
        <v>299</v>
      </c>
    </row>
    <row r="218" spans="1:24">
      <c r="A218" s="2">
        <v>39755</v>
      </c>
      <c r="B218" t="str">
        <f t="shared" si="38"/>
        <v>2008_11</v>
      </c>
      <c r="C218" t="str">
        <f t="shared" si="39"/>
        <v>Nov</v>
      </c>
      <c r="D218" t="str">
        <f t="shared" si="40"/>
        <v>2008_Nov</v>
      </c>
      <c r="E218" s="12" t="str">
        <f t="shared" si="41"/>
        <v>03_Nov</v>
      </c>
      <c r="F218" s="12" t="str">
        <f t="shared" si="42"/>
        <v>Nov-08</v>
      </c>
      <c r="G218" s="12"/>
      <c r="R218" s="9">
        <f t="shared" si="45"/>
        <v>2025</v>
      </c>
      <c r="S218" t="str">
        <f t="shared" si="46"/>
        <v>Dec</v>
      </c>
      <c r="T218" t="str">
        <f t="shared" si="43"/>
        <v>2025_Dec</v>
      </c>
      <c r="U218" t="str">
        <f t="shared" si="44"/>
        <v>2026_Jan</v>
      </c>
      <c r="W218" t="s">
        <v>299</v>
      </c>
      <c r="X218" t="s">
        <v>300</v>
      </c>
    </row>
    <row r="219" spans="1:24">
      <c r="A219" s="2">
        <v>39756</v>
      </c>
      <c r="B219" t="str">
        <f t="shared" si="38"/>
        <v>2008_11</v>
      </c>
      <c r="C219" t="str">
        <f t="shared" si="39"/>
        <v>Nov</v>
      </c>
      <c r="D219" t="str">
        <f t="shared" si="40"/>
        <v>2008_Nov</v>
      </c>
      <c r="E219" s="12" t="str">
        <f t="shared" si="41"/>
        <v>04_Nov</v>
      </c>
      <c r="F219" s="12" t="str">
        <f t="shared" si="42"/>
        <v>Nov-08</v>
      </c>
      <c r="G219" s="12"/>
      <c r="R219" s="9">
        <f t="shared" si="45"/>
        <v>2026</v>
      </c>
      <c r="S219" t="str">
        <f t="shared" si="46"/>
        <v>Jan</v>
      </c>
      <c r="T219" t="str">
        <f t="shared" si="43"/>
        <v>2026_Jan</v>
      </c>
      <c r="U219" t="str">
        <f t="shared" si="44"/>
        <v>2026_Feb</v>
      </c>
      <c r="W219" t="s">
        <v>300</v>
      </c>
      <c r="X219" t="s">
        <v>301</v>
      </c>
    </row>
    <row r="220" spans="1:24">
      <c r="A220" s="2">
        <v>39757</v>
      </c>
      <c r="B220" t="str">
        <f t="shared" si="38"/>
        <v>2008_11</v>
      </c>
      <c r="C220" t="str">
        <f t="shared" si="39"/>
        <v>Nov</v>
      </c>
      <c r="D220" t="str">
        <f t="shared" si="40"/>
        <v>2008_Nov</v>
      </c>
      <c r="E220" s="12" t="str">
        <f t="shared" si="41"/>
        <v>05_Nov</v>
      </c>
      <c r="F220" s="12" t="str">
        <f t="shared" si="42"/>
        <v>Nov-08</v>
      </c>
      <c r="G220" s="12"/>
      <c r="R220" s="9">
        <f t="shared" si="45"/>
        <v>2026</v>
      </c>
      <c r="S220" t="str">
        <f t="shared" si="46"/>
        <v>Feb</v>
      </c>
      <c r="T220" t="str">
        <f t="shared" si="43"/>
        <v>2026_Feb</v>
      </c>
      <c r="U220" t="str">
        <f t="shared" si="44"/>
        <v>2026_Mar</v>
      </c>
      <c r="W220" t="s">
        <v>301</v>
      </c>
      <c r="X220" t="s">
        <v>302</v>
      </c>
    </row>
    <row r="221" spans="1:24">
      <c r="A221" s="2">
        <v>39758</v>
      </c>
      <c r="B221" t="str">
        <f t="shared" si="38"/>
        <v>2008_11</v>
      </c>
      <c r="C221" t="str">
        <f t="shared" si="39"/>
        <v>Nov</v>
      </c>
      <c r="D221" t="str">
        <f t="shared" si="40"/>
        <v>2008_Nov</v>
      </c>
      <c r="E221" s="12" t="str">
        <f t="shared" si="41"/>
        <v>06_Nov</v>
      </c>
      <c r="F221" s="12" t="str">
        <f t="shared" si="42"/>
        <v>Nov-08</v>
      </c>
      <c r="G221" s="12"/>
      <c r="R221" s="9">
        <f t="shared" si="45"/>
        <v>2026</v>
      </c>
      <c r="S221" t="str">
        <f t="shared" si="46"/>
        <v>Mar</v>
      </c>
      <c r="T221" t="str">
        <f t="shared" si="43"/>
        <v>2026_Mar</v>
      </c>
      <c r="U221" t="str">
        <f t="shared" si="44"/>
        <v>2026_Apr</v>
      </c>
      <c r="W221" t="s">
        <v>302</v>
      </c>
      <c r="X221" t="s">
        <v>303</v>
      </c>
    </row>
    <row r="222" spans="1:24">
      <c r="A222" s="2">
        <v>39759</v>
      </c>
      <c r="B222" t="str">
        <f t="shared" si="38"/>
        <v>2008_11</v>
      </c>
      <c r="C222" t="str">
        <f t="shared" si="39"/>
        <v>Nov</v>
      </c>
      <c r="D222" t="str">
        <f t="shared" si="40"/>
        <v>2008_Nov</v>
      </c>
      <c r="E222" s="12" t="str">
        <f t="shared" si="41"/>
        <v>07_Nov</v>
      </c>
      <c r="F222" s="12" t="str">
        <f t="shared" si="42"/>
        <v>Nov-08</v>
      </c>
      <c r="G222" s="12"/>
      <c r="R222" s="9">
        <f t="shared" si="45"/>
        <v>2026</v>
      </c>
      <c r="S222" t="str">
        <f t="shared" si="46"/>
        <v>Apr</v>
      </c>
      <c r="T222" t="str">
        <f t="shared" si="43"/>
        <v>2026_Apr</v>
      </c>
      <c r="U222" t="str">
        <f t="shared" si="44"/>
        <v>2026_May</v>
      </c>
      <c r="W222" t="s">
        <v>303</v>
      </c>
      <c r="X222" t="s">
        <v>304</v>
      </c>
    </row>
    <row r="223" spans="1:24">
      <c r="A223" s="2">
        <v>39760</v>
      </c>
      <c r="B223" t="str">
        <f t="shared" si="38"/>
        <v>2008_11</v>
      </c>
      <c r="C223" t="str">
        <f t="shared" si="39"/>
        <v>Nov</v>
      </c>
      <c r="D223" t="str">
        <f t="shared" si="40"/>
        <v>2008_Nov</v>
      </c>
      <c r="E223" s="12" t="str">
        <f t="shared" si="41"/>
        <v>08_Nov</v>
      </c>
      <c r="F223" s="12" t="str">
        <f t="shared" si="42"/>
        <v>Nov-08</v>
      </c>
      <c r="G223" s="12"/>
      <c r="R223" s="9">
        <f t="shared" si="45"/>
        <v>2026</v>
      </c>
      <c r="S223" t="str">
        <f t="shared" si="46"/>
        <v>May</v>
      </c>
      <c r="T223" t="str">
        <f t="shared" si="43"/>
        <v>2026_May</v>
      </c>
      <c r="U223" t="str">
        <f t="shared" si="44"/>
        <v>2026_Jun</v>
      </c>
      <c r="W223" t="s">
        <v>304</v>
      </c>
      <c r="X223" t="s">
        <v>305</v>
      </c>
    </row>
    <row r="224" spans="1:24">
      <c r="A224" s="2">
        <v>39761</v>
      </c>
      <c r="B224" t="str">
        <f t="shared" si="38"/>
        <v>2008_11</v>
      </c>
      <c r="C224" t="str">
        <f t="shared" si="39"/>
        <v>Nov</v>
      </c>
      <c r="D224" t="str">
        <f t="shared" si="40"/>
        <v>2008_Nov</v>
      </c>
      <c r="E224" s="12" t="str">
        <f t="shared" si="41"/>
        <v>09_Nov</v>
      </c>
      <c r="F224" s="12" t="str">
        <f t="shared" si="42"/>
        <v>Nov-08</v>
      </c>
      <c r="G224" s="12"/>
      <c r="R224" s="9">
        <f t="shared" si="45"/>
        <v>2026</v>
      </c>
      <c r="S224" t="str">
        <f t="shared" si="46"/>
        <v>Jun</v>
      </c>
      <c r="T224" t="str">
        <f t="shared" si="43"/>
        <v>2026_Jun</v>
      </c>
      <c r="U224" t="str">
        <f t="shared" si="44"/>
        <v>2026_Jul</v>
      </c>
      <c r="W224" t="s">
        <v>305</v>
      </c>
      <c r="X224" t="s">
        <v>306</v>
      </c>
    </row>
    <row r="225" spans="1:24">
      <c r="A225" s="2">
        <v>39762</v>
      </c>
      <c r="B225" t="str">
        <f t="shared" si="38"/>
        <v>2008_11</v>
      </c>
      <c r="C225" t="str">
        <f t="shared" si="39"/>
        <v>Nov</v>
      </c>
      <c r="D225" t="str">
        <f t="shared" si="40"/>
        <v>2008_Nov</v>
      </c>
      <c r="E225" s="12" t="str">
        <f t="shared" si="41"/>
        <v>10_Nov</v>
      </c>
      <c r="F225" s="12" t="str">
        <f t="shared" si="42"/>
        <v>Nov-08</v>
      </c>
      <c r="G225" s="12"/>
      <c r="R225" s="9">
        <f t="shared" si="45"/>
        <v>2026</v>
      </c>
      <c r="S225" t="str">
        <f t="shared" si="46"/>
        <v>Jul</v>
      </c>
      <c r="T225" t="str">
        <f t="shared" si="43"/>
        <v>2026_Jul</v>
      </c>
      <c r="U225" t="str">
        <f t="shared" si="44"/>
        <v>2026_Aug</v>
      </c>
      <c r="W225" t="s">
        <v>306</v>
      </c>
      <c r="X225" t="s">
        <v>307</v>
      </c>
    </row>
    <row r="226" spans="1:24">
      <c r="A226" s="2">
        <v>39763</v>
      </c>
      <c r="B226" t="str">
        <f t="shared" si="38"/>
        <v>2008_11</v>
      </c>
      <c r="C226" t="str">
        <f t="shared" si="39"/>
        <v>Nov</v>
      </c>
      <c r="D226" t="str">
        <f t="shared" si="40"/>
        <v>2008_Nov</v>
      </c>
      <c r="E226" s="12" t="str">
        <f t="shared" si="41"/>
        <v>11_Nov</v>
      </c>
      <c r="F226" s="12" t="str">
        <f t="shared" si="42"/>
        <v>Nov-08</v>
      </c>
      <c r="G226" s="12"/>
      <c r="R226" s="9">
        <f t="shared" si="45"/>
        <v>2026</v>
      </c>
      <c r="S226" t="str">
        <f t="shared" si="46"/>
        <v>Aug</v>
      </c>
      <c r="T226" t="str">
        <f t="shared" si="43"/>
        <v>2026_Aug</v>
      </c>
      <c r="U226" t="str">
        <f t="shared" si="44"/>
        <v>2026_Sep</v>
      </c>
      <c r="W226" t="s">
        <v>307</v>
      </c>
      <c r="X226" t="s">
        <v>308</v>
      </c>
    </row>
    <row r="227" spans="1:24">
      <c r="A227" s="2">
        <v>39764</v>
      </c>
      <c r="B227" t="str">
        <f t="shared" si="38"/>
        <v>2008_11</v>
      </c>
      <c r="C227" t="str">
        <f t="shared" si="39"/>
        <v>Nov</v>
      </c>
      <c r="D227" t="str">
        <f t="shared" si="40"/>
        <v>2008_Nov</v>
      </c>
      <c r="E227" s="12" t="str">
        <f t="shared" si="41"/>
        <v>12_Nov</v>
      </c>
      <c r="F227" s="12" t="str">
        <f t="shared" si="42"/>
        <v>Nov-08</v>
      </c>
      <c r="G227" s="12"/>
      <c r="R227" s="9">
        <f t="shared" si="45"/>
        <v>2026</v>
      </c>
      <c r="S227" t="str">
        <f t="shared" si="46"/>
        <v>Sep</v>
      </c>
      <c r="T227" t="str">
        <f t="shared" si="43"/>
        <v>2026_Sep</v>
      </c>
      <c r="U227" t="str">
        <f t="shared" si="44"/>
        <v>2026_Oct</v>
      </c>
      <c r="W227" t="s">
        <v>308</v>
      </c>
      <c r="X227" t="s">
        <v>309</v>
      </c>
    </row>
    <row r="228" spans="1:24">
      <c r="A228" s="2">
        <v>39765</v>
      </c>
      <c r="B228" t="str">
        <f t="shared" si="38"/>
        <v>2008_11</v>
      </c>
      <c r="C228" t="str">
        <f t="shared" si="39"/>
        <v>Nov</v>
      </c>
      <c r="D228" t="str">
        <f t="shared" si="40"/>
        <v>2008_Nov</v>
      </c>
      <c r="E228" s="12" t="str">
        <f t="shared" si="41"/>
        <v>13_Nov</v>
      </c>
      <c r="F228" s="12" t="str">
        <f t="shared" si="42"/>
        <v>Nov-08</v>
      </c>
      <c r="G228" s="12"/>
      <c r="R228" s="9">
        <f t="shared" si="45"/>
        <v>2026</v>
      </c>
      <c r="S228" t="str">
        <f t="shared" si="46"/>
        <v>Oct</v>
      </c>
      <c r="T228" t="str">
        <f t="shared" si="43"/>
        <v>2026_Oct</v>
      </c>
      <c r="U228" t="str">
        <f t="shared" si="44"/>
        <v>2026_Nov</v>
      </c>
      <c r="W228" t="s">
        <v>309</v>
      </c>
      <c r="X228" t="s">
        <v>310</v>
      </c>
    </row>
    <row r="229" spans="1:24">
      <c r="A229" s="2">
        <v>39766</v>
      </c>
      <c r="B229" t="str">
        <f t="shared" si="38"/>
        <v>2008_11</v>
      </c>
      <c r="C229" t="str">
        <f t="shared" si="39"/>
        <v>Nov</v>
      </c>
      <c r="D229" t="str">
        <f t="shared" si="40"/>
        <v>2008_Nov</v>
      </c>
      <c r="E229" s="12" t="str">
        <f t="shared" si="41"/>
        <v>14_Nov</v>
      </c>
      <c r="F229" s="12" t="str">
        <f t="shared" si="42"/>
        <v>Nov-08</v>
      </c>
      <c r="G229" s="12"/>
      <c r="R229" s="9">
        <f t="shared" si="45"/>
        <v>2026</v>
      </c>
      <c r="S229" t="str">
        <f t="shared" si="46"/>
        <v>Nov</v>
      </c>
      <c r="T229" t="str">
        <f t="shared" si="43"/>
        <v>2026_Nov</v>
      </c>
      <c r="U229" t="str">
        <f t="shared" si="44"/>
        <v>2026_Dec</v>
      </c>
      <c r="W229" t="s">
        <v>310</v>
      </c>
      <c r="X229" t="s">
        <v>311</v>
      </c>
    </row>
    <row r="230" spans="1:24">
      <c r="A230" s="2">
        <v>39767</v>
      </c>
      <c r="B230" t="str">
        <f t="shared" si="38"/>
        <v>2008_11</v>
      </c>
      <c r="C230" t="str">
        <f t="shared" si="39"/>
        <v>Nov</v>
      </c>
      <c r="D230" t="str">
        <f t="shared" si="40"/>
        <v>2008_Nov</v>
      </c>
      <c r="E230" s="12" t="str">
        <f t="shared" si="41"/>
        <v>15_Nov</v>
      </c>
      <c r="F230" s="12" t="str">
        <f t="shared" si="42"/>
        <v>Nov-08</v>
      </c>
      <c r="G230" s="12"/>
      <c r="R230" s="9">
        <f t="shared" si="45"/>
        <v>2026</v>
      </c>
      <c r="S230" t="str">
        <f t="shared" si="46"/>
        <v>Dec</v>
      </c>
      <c r="T230" t="str">
        <f t="shared" si="43"/>
        <v>2026_Dec</v>
      </c>
      <c r="U230" t="str">
        <f t="shared" si="44"/>
        <v>2027_Jan</v>
      </c>
      <c r="W230" t="s">
        <v>311</v>
      </c>
      <c r="X230" t="s">
        <v>312</v>
      </c>
    </row>
    <row r="231" spans="1:24">
      <c r="A231" s="2">
        <v>39768</v>
      </c>
      <c r="B231" t="str">
        <f t="shared" si="38"/>
        <v>2008_11</v>
      </c>
      <c r="C231" t="str">
        <f t="shared" si="39"/>
        <v>Nov</v>
      </c>
      <c r="D231" t="str">
        <f t="shared" si="40"/>
        <v>2008_Nov</v>
      </c>
      <c r="E231" s="12" t="str">
        <f t="shared" si="41"/>
        <v>16_Nov</v>
      </c>
      <c r="F231" s="12" t="str">
        <f t="shared" si="42"/>
        <v>Nov-08</v>
      </c>
      <c r="G231" s="12"/>
      <c r="R231" s="9">
        <f t="shared" si="45"/>
        <v>2027</v>
      </c>
      <c r="S231" t="str">
        <f t="shared" si="46"/>
        <v>Jan</v>
      </c>
      <c r="T231" t="str">
        <f t="shared" si="43"/>
        <v>2027_Jan</v>
      </c>
      <c r="U231" t="str">
        <f t="shared" si="44"/>
        <v>2027_Feb</v>
      </c>
      <c r="W231" t="s">
        <v>312</v>
      </c>
      <c r="X231" t="s">
        <v>313</v>
      </c>
    </row>
    <row r="232" spans="1:24">
      <c r="A232" s="2">
        <v>39769</v>
      </c>
      <c r="B232" t="str">
        <f t="shared" si="38"/>
        <v>2008_11</v>
      </c>
      <c r="C232" t="str">
        <f t="shared" si="39"/>
        <v>Nov</v>
      </c>
      <c r="D232" t="str">
        <f t="shared" si="40"/>
        <v>2008_Nov</v>
      </c>
      <c r="E232" s="12" t="str">
        <f t="shared" si="41"/>
        <v>17_Nov</v>
      </c>
      <c r="F232" s="12" t="str">
        <f t="shared" si="42"/>
        <v>Nov-08</v>
      </c>
      <c r="G232" s="12"/>
      <c r="R232" s="9">
        <f t="shared" si="45"/>
        <v>2027</v>
      </c>
      <c r="S232" t="str">
        <f t="shared" si="46"/>
        <v>Feb</v>
      </c>
      <c r="T232" t="str">
        <f t="shared" si="43"/>
        <v>2027_Feb</v>
      </c>
      <c r="U232" t="str">
        <f t="shared" si="44"/>
        <v>2027_Mar</v>
      </c>
      <c r="W232" t="s">
        <v>313</v>
      </c>
      <c r="X232" t="s">
        <v>314</v>
      </c>
    </row>
    <row r="233" spans="1:24">
      <c r="A233" s="2">
        <v>39770</v>
      </c>
      <c r="B233" t="str">
        <f t="shared" si="38"/>
        <v>2008_11</v>
      </c>
      <c r="C233" t="str">
        <f t="shared" si="39"/>
        <v>Nov</v>
      </c>
      <c r="D233" t="str">
        <f t="shared" si="40"/>
        <v>2008_Nov</v>
      </c>
      <c r="E233" s="12" t="str">
        <f t="shared" si="41"/>
        <v>18_Nov</v>
      </c>
      <c r="F233" s="12" t="str">
        <f t="shared" si="42"/>
        <v>Nov-08</v>
      </c>
      <c r="G233" s="12"/>
      <c r="R233" s="9">
        <f t="shared" si="45"/>
        <v>2027</v>
      </c>
      <c r="S233" t="str">
        <f t="shared" si="46"/>
        <v>Mar</v>
      </c>
      <c r="T233" t="str">
        <f t="shared" si="43"/>
        <v>2027_Mar</v>
      </c>
      <c r="U233" t="str">
        <f t="shared" si="44"/>
        <v>2027_Apr</v>
      </c>
      <c r="W233" t="s">
        <v>314</v>
      </c>
      <c r="X233" t="s">
        <v>315</v>
      </c>
    </row>
    <row r="234" spans="1:24">
      <c r="A234" s="2">
        <v>39771</v>
      </c>
      <c r="B234" t="str">
        <f t="shared" si="38"/>
        <v>2008_11</v>
      </c>
      <c r="C234" t="str">
        <f t="shared" si="39"/>
        <v>Nov</v>
      </c>
      <c r="D234" t="str">
        <f t="shared" si="40"/>
        <v>2008_Nov</v>
      </c>
      <c r="E234" s="12" t="str">
        <f t="shared" si="41"/>
        <v>19_Nov</v>
      </c>
      <c r="F234" s="12" t="str">
        <f t="shared" si="42"/>
        <v>Nov-08</v>
      </c>
      <c r="G234" s="12"/>
      <c r="R234" s="9">
        <f t="shared" si="45"/>
        <v>2027</v>
      </c>
      <c r="S234" t="str">
        <f t="shared" si="46"/>
        <v>Apr</v>
      </c>
      <c r="T234" t="str">
        <f t="shared" si="43"/>
        <v>2027_Apr</v>
      </c>
      <c r="U234" t="str">
        <f t="shared" si="44"/>
        <v>2027_May</v>
      </c>
      <c r="W234" t="s">
        <v>315</v>
      </c>
      <c r="X234" t="s">
        <v>316</v>
      </c>
    </row>
    <row r="235" spans="1:24">
      <c r="A235" s="2">
        <v>39772</v>
      </c>
      <c r="B235" t="str">
        <f t="shared" si="38"/>
        <v>2008_11</v>
      </c>
      <c r="C235" t="str">
        <f t="shared" si="39"/>
        <v>Nov</v>
      </c>
      <c r="D235" t="str">
        <f t="shared" si="40"/>
        <v>2008_Nov</v>
      </c>
      <c r="E235" s="12" t="str">
        <f t="shared" si="41"/>
        <v>20_Nov</v>
      </c>
      <c r="F235" s="12" t="str">
        <f t="shared" si="42"/>
        <v>Nov-08</v>
      </c>
      <c r="G235" s="12"/>
      <c r="R235" s="9">
        <f t="shared" si="45"/>
        <v>2027</v>
      </c>
      <c r="S235" t="str">
        <f t="shared" si="46"/>
        <v>May</v>
      </c>
      <c r="T235" t="str">
        <f t="shared" si="43"/>
        <v>2027_May</v>
      </c>
      <c r="U235" t="str">
        <f t="shared" si="44"/>
        <v>2027_Jun</v>
      </c>
      <c r="W235" t="s">
        <v>316</v>
      </c>
      <c r="X235" t="s">
        <v>317</v>
      </c>
    </row>
    <row r="236" spans="1:24">
      <c r="A236" s="2">
        <v>39773</v>
      </c>
      <c r="B236" t="str">
        <f t="shared" si="38"/>
        <v>2008_11</v>
      </c>
      <c r="C236" t="str">
        <f t="shared" si="39"/>
        <v>Nov</v>
      </c>
      <c r="D236" t="str">
        <f t="shared" si="40"/>
        <v>2008_Nov</v>
      </c>
      <c r="E236" s="12" t="str">
        <f t="shared" si="41"/>
        <v>21_Nov</v>
      </c>
      <c r="F236" s="12" t="str">
        <f t="shared" si="42"/>
        <v>Nov-08</v>
      </c>
      <c r="G236" s="12"/>
      <c r="R236" s="9">
        <f t="shared" si="45"/>
        <v>2027</v>
      </c>
      <c r="S236" t="str">
        <f t="shared" si="46"/>
        <v>Jun</v>
      </c>
      <c r="T236" t="str">
        <f t="shared" si="43"/>
        <v>2027_Jun</v>
      </c>
      <c r="U236" t="str">
        <f t="shared" si="44"/>
        <v>2027_Jul</v>
      </c>
      <c r="W236" t="s">
        <v>317</v>
      </c>
      <c r="X236" t="s">
        <v>318</v>
      </c>
    </row>
    <row r="237" spans="1:24">
      <c r="A237" s="2">
        <v>39774</v>
      </c>
      <c r="B237" t="str">
        <f t="shared" si="38"/>
        <v>2008_11</v>
      </c>
      <c r="C237" t="str">
        <f t="shared" si="39"/>
        <v>Nov</v>
      </c>
      <c r="D237" t="str">
        <f t="shared" si="40"/>
        <v>2008_Nov</v>
      </c>
      <c r="E237" s="12" t="str">
        <f t="shared" si="41"/>
        <v>22_Nov</v>
      </c>
      <c r="F237" s="12" t="str">
        <f t="shared" si="42"/>
        <v>Nov-08</v>
      </c>
      <c r="G237" s="12"/>
      <c r="R237" s="9">
        <f t="shared" si="45"/>
        <v>2027</v>
      </c>
      <c r="S237" t="str">
        <f t="shared" si="46"/>
        <v>Jul</v>
      </c>
      <c r="T237" t="str">
        <f t="shared" si="43"/>
        <v>2027_Jul</v>
      </c>
      <c r="U237" t="str">
        <f t="shared" si="44"/>
        <v>2027_Aug</v>
      </c>
      <c r="W237" t="s">
        <v>318</v>
      </c>
      <c r="X237" t="s">
        <v>319</v>
      </c>
    </row>
    <row r="238" spans="1:24">
      <c r="A238" s="2">
        <v>39775</v>
      </c>
      <c r="B238" t="str">
        <f t="shared" si="38"/>
        <v>2008_11</v>
      </c>
      <c r="C238" t="str">
        <f t="shared" si="39"/>
        <v>Nov</v>
      </c>
      <c r="D238" t="str">
        <f t="shared" si="40"/>
        <v>2008_Nov</v>
      </c>
      <c r="E238" s="12" t="str">
        <f t="shared" si="41"/>
        <v>23_Nov</v>
      </c>
      <c r="F238" s="12" t="str">
        <f t="shared" si="42"/>
        <v>Nov-08</v>
      </c>
      <c r="G238" s="12"/>
      <c r="R238" s="9">
        <f t="shared" si="45"/>
        <v>2027</v>
      </c>
      <c r="S238" t="str">
        <f t="shared" si="46"/>
        <v>Aug</v>
      </c>
      <c r="T238" t="str">
        <f t="shared" si="43"/>
        <v>2027_Aug</v>
      </c>
      <c r="U238" t="str">
        <f t="shared" si="44"/>
        <v>2027_Sep</v>
      </c>
      <c r="W238" t="s">
        <v>319</v>
      </c>
      <c r="X238" t="s">
        <v>320</v>
      </c>
    </row>
    <row r="239" spans="1:24">
      <c r="A239" s="2">
        <v>39776</v>
      </c>
      <c r="B239" t="str">
        <f t="shared" si="38"/>
        <v>2008_11</v>
      </c>
      <c r="C239" t="str">
        <f t="shared" si="39"/>
        <v>Nov</v>
      </c>
      <c r="D239" t="str">
        <f t="shared" si="40"/>
        <v>2008_Nov</v>
      </c>
      <c r="E239" s="12" t="str">
        <f t="shared" si="41"/>
        <v>24_Nov</v>
      </c>
      <c r="F239" s="12" t="str">
        <f t="shared" si="42"/>
        <v>Nov-08</v>
      </c>
      <c r="G239" s="12"/>
      <c r="R239" s="9">
        <f t="shared" si="45"/>
        <v>2027</v>
      </c>
      <c r="S239" t="str">
        <f t="shared" si="46"/>
        <v>Sep</v>
      </c>
      <c r="T239" t="str">
        <f t="shared" si="43"/>
        <v>2027_Sep</v>
      </c>
      <c r="U239" t="str">
        <f t="shared" si="44"/>
        <v>2027_Oct</v>
      </c>
      <c r="W239" t="s">
        <v>320</v>
      </c>
      <c r="X239" t="s">
        <v>321</v>
      </c>
    </row>
    <row r="240" spans="1:24">
      <c r="A240" s="2">
        <v>39777</v>
      </c>
      <c r="B240" t="str">
        <f t="shared" si="38"/>
        <v>2008_11</v>
      </c>
      <c r="C240" t="str">
        <f t="shared" si="39"/>
        <v>Nov</v>
      </c>
      <c r="D240" t="str">
        <f t="shared" si="40"/>
        <v>2008_Nov</v>
      </c>
      <c r="E240" s="12" t="str">
        <f t="shared" si="41"/>
        <v>25_Nov</v>
      </c>
      <c r="F240" s="12" t="str">
        <f t="shared" si="42"/>
        <v>Nov-08</v>
      </c>
      <c r="G240" s="12"/>
      <c r="R240" s="9">
        <f t="shared" si="45"/>
        <v>2027</v>
      </c>
      <c r="S240" t="str">
        <f t="shared" si="46"/>
        <v>Oct</v>
      </c>
      <c r="T240" t="str">
        <f t="shared" si="43"/>
        <v>2027_Oct</v>
      </c>
      <c r="U240" t="str">
        <f t="shared" si="44"/>
        <v>2027_Nov</v>
      </c>
      <c r="W240" t="s">
        <v>321</v>
      </c>
      <c r="X240" t="s">
        <v>322</v>
      </c>
    </row>
    <row r="241" spans="1:24">
      <c r="A241" s="2">
        <v>39778</v>
      </c>
      <c r="B241" t="str">
        <f t="shared" si="38"/>
        <v>2008_11</v>
      </c>
      <c r="C241" t="str">
        <f t="shared" si="39"/>
        <v>Nov</v>
      </c>
      <c r="D241" t="str">
        <f t="shared" si="40"/>
        <v>2008_Nov</v>
      </c>
      <c r="E241" s="12" t="str">
        <f t="shared" si="41"/>
        <v>26_Nov</v>
      </c>
      <c r="F241" s="12" t="str">
        <f t="shared" si="42"/>
        <v>Nov-08</v>
      </c>
      <c r="G241" s="12"/>
      <c r="R241" s="9">
        <f t="shared" si="45"/>
        <v>2027</v>
      </c>
      <c r="S241" t="str">
        <f t="shared" si="46"/>
        <v>Nov</v>
      </c>
      <c r="T241" t="str">
        <f t="shared" si="43"/>
        <v>2027_Nov</v>
      </c>
      <c r="U241" t="str">
        <f t="shared" si="44"/>
        <v>2027_Dec</v>
      </c>
      <c r="W241" t="s">
        <v>322</v>
      </c>
      <c r="X241" t="s">
        <v>323</v>
      </c>
    </row>
    <row r="242" spans="1:24">
      <c r="A242" s="2">
        <v>39779</v>
      </c>
      <c r="B242" t="str">
        <f t="shared" si="38"/>
        <v>2008_11</v>
      </c>
      <c r="C242" t="str">
        <f t="shared" si="39"/>
        <v>Nov</v>
      </c>
      <c r="D242" t="str">
        <f t="shared" si="40"/>
        <v>2008_Nov</v>
      </c>
      <c r="E242" s="12" t="str">
        <f t="shared" si="41"/>
        <v>27_Nov</v>
      </c>
      <c r="F242" s="12" t="str">
        <f t="shared" si="42"/>
        <v>Nov-08</v>
      </c>
      <c r="G242" s="12"/>
      <c r="R242" s="9">
        <f t="shared" si="45"/>
        <v>2027</v>
      </c>
      <c r="S242" t="str">
        <f t="shared" si="46"/>
        <v>Dec</v>
      </c>
      <c r="T242" t="str">
        <f t="shared" si="43"/>
        <v>2027_Dec</v>
      </c>
      <c r="U242" t="str">
        <f t="shared" si="44"/>
        <v>2028_Jan</v>
      </c>
      <c r="W242" t="s">
        <v>323</v>
      </c>
      <c r="X242" t="s">
        <v>324</v>
      </c>
    </row>
    <row r="243" spans="1:24">
      <c r="A243" s="2">
        <v>39780</v>
      </c>
      <c r="B243" t="str">
        <f t="shared" si="38"/>
        <v>2008_11</v>
      </c>
      <c r="C243" t="str">
        <f t="shared" si="39"/>
        <v>Nov</v>
      </c>
      <c r="D243" t="str">
        <f t="shared" si="40"/>
        <v>2008_Nov</v>
      </c>
      <c r="E243" s="12" t="str">
        <f t="shared" si="41"/>
        <v>28_Nov</v>
      </c>
      <c r="F243" s="12" t="str">
        <f t="shared" si="42"/>
        <v>Nov-08</v>
      </c>
      <c r="G243" s="12"/>
      <c r="R243" s="9">
        <f t="shared" si="45"/>
        <v>2028</v>
      </c>
      <c r="S243" t="str">
        <f t="shared" si="46"/>
        <v>Jan</v>
      </c>
      <c r="T243" t="str">
        <f t="shared" si="43"/>
        <v>2028_Jan</v>
      </c>
      <c r="U243" t="str">
        <f t="shared" si="44"/>
        <v>2028_Feb</v>
      </c>
      <c r="W243" t="s">
        <v>324</v>
      </c>
      <c r="X243" t="s">
        <v>325</v>
      </c>
    </row>
    <row r="244" spans="1:24">
      <c r="A244" s="2">
        <v>39781</v>
      </c>
      <c r="B244" t="str">
        <f t="shared" si="38"/>
        <v>2008_11</v>
      </c>
      <c r="C244" t="str">
        <f t="shared" si="39"/>
        <v>Nov</v>
      </c>
      <c r="D244" t="str">
        <f t="shared" si="40"/>
        <v>2008_Nov</v>
      </c>
      <c r="E244" s="12" t="str">
        <f t="shared" si="41"/>
        <v>29_Nov</v>
      </c>
      <c r="F244" s="12" t="str">
        <f t="shared" si="42"/>
        <v>Nov-08</v>
      </c>
      <c r="G244" s="12"/>
      <c r="R244" s="9">
        <f t="shared" si="45"/>
        <v>2028</v>
      </c>
      <c r="S244" t="str">
        <f t="shared" si="46"/>
        <v>Feb</v>
      </c>
      <c r="T244" t="str">
        <f t="shared" si="43"/>
        <v>2028_Feb</v>
      </c>
      <c r="U244" t="str">
        <f t="shared" si="44"/>
        <v>2028_Mar</v>
      </c>
      <c r="W244" t="s">
        <v>325</v>
      </c>
      <c r="X244" t="s">
        <v>326</v>
      </c>
    </row>
    <row r="245" spans="1:24">
      <c r="A245" s="2">
        <v>39782</v>
      </c>
      <c r="B245" t="str">
        <f t="shared" si="38"/>
        <v>2008_11</v>
      </c>
      <c r="C245" t="str">
        <f t="shared" si="39"/>
        <v>Nov</v>
      </c>
      <c r="D245" t="str">
        <f t="shared" si="40"/>
        <v>2008_Nov</v>
      </c>
      <c r="E245" s="12" t="str">
        <f t="shared" si="41"/>
        <v>30_Nov</v>
      </c>
      <c r="F245" s="12" t="str">
        <f t="shared" si="42"/>
        <v>Nov-08</v>
      </c>
      <c r="G245" s="12"/>
      <c r="R245" s="9">
        <f t="shared" si="45"/>
        <v>2028</v>
      </c>
      <c r="S245" t="str">
        <f t="shared" si="46"/>
        <v>Mar</v>
      </c>
      <c r="T245" t="str">
        <f t="shared" si="43"/>
        <v>2028_Mar</v>
      </c>
      <c r="U245" t="str">
        <f t="shared" si="44"/>
        <v>2028_Apr</v>
      </c>
      <c r="W245" t="s">
        <v>326</v>
      </c>
      <c r="X245" t="s">
        <v>327</v>
      </c>
    </row>
    <row r="246" spans="1:24">
      <c r="A246" s="2">
        <v>39783</v>
      </c>
      <c r="B246" t="str">
        <f t="shared" si="38"/>
        <v>2008_12</v>
      </c>
      <c r="C246" t="str">
        <f t="shared" si="39"/>
        <v>Dec</v>
      </c>
      <c r="D246" t="str">
        <f t="shared" si="40"/>
        <v>2008_Dec</v>
      </c>
      <c r="E246" s="12" t="str">
        <f t="shared" si="41"/>
        <v>01_Dec</v>
      </c>
      <c r="F246" s="12" t="str">
        <f t="shared" si="42"/>
        <v>Dec-08</v>
      </c>
      <c r="G246" s="12"/>
      <c r="R246" s="9">
        <f t="shared" si="45"/>
        <v>2028</v>
      </c>
      <c r="S246" t="str">
        <f t="shared" si="46"/>
        <v>Apr</v>
      </c>
      <c r="T246" t="str">
        <f t="shared" si="43"/>
        <v>2028_Apr</v>
      </c>
      <c r="U246" t="str">
        <f t="shared" si="44"/>
        <v>2028_May</v>
      </c>
      <c r="W246" t="s">
        <v>327</v>
      </c>
      <c r="X246" t="s">
        <v>328</v>
      </c>
    </row>
    <row r="247" spans="1:24">
      <c r="A247" s="2">
        <v>39784</v>
      </c>
      <c r="B247" t="str">
        <f t="shared" si="38"/>
        <v>2008_12</v>
      </c>
      <c r="C247" t="str">
        <f t="shared" si="39"/>
        <v>Dec</v>
      </c>
      <c r="D247" t="str">
        <f t="shared" si="40"/>
        <v>2008_Dec</v>
      </c>
      <c r="E247" s="12" t="str">
        <f t="shared" si="41"/>
        <v>02_Dec</v>
      </c>
      <c r="F247" s="12" t="str">
        <f t="shared" si="42"/>
        <v>Dec-08</v>
      </c>
      <c r="G247" s="12"/>
      <c r="R247" s="9">
        <f t="shared" si="45"/>
        <v>2028</v>
      </c>
      <c r="S247" t="str">
        <f t="shared" si="46"/>
        <v>May</v>
      </c>
      <c r="T247" t="str">
        <f t="shared" si="43"/>
        <v>2028_May</v>
      </c>
      <c r="U247" t="str">
        <f t="shared" si="44"/>
        <v>2028_Jun</v>
      </c>
      <c r="W247" t="s">
        <v>328</v>
      </c>
      <c r="X247" t="s">
        <v>329</v>
      </c>
    </row>
    <row r="248" spans="1:24">
      <c r="A248" s="2">
        <v>39785</v>
      </c>
      <c r="B248" t="str">
        <f t="shared" si="38"/>
        <v>2008_12</v>
      </c>
      <c r="C248" t="str">
        <f t="shared" si="39"/>
        <v>Dec</v>
      </c>
      <c r="D248" t="str">
        <f t="shared" si="40"/>
        <v>2008_Dec</v>
      </c>
      <c r="E248" s="12" t="str">
        <f t="shared" si="41"/>
        <v>03_Dec</v>
      </c>
      <c r="F248" s="12" t="str">
        <f t="shared" si="42"/>
        <v>Dec-08</v>
      </c>
      <c r="G248" s="12"/>
      <c r="R248" s="9">
        <f t="shared" si="45"/>
        <v>2028</v>
      </c>
      <c r="S248" t="str">
        <f t="shared" si="46"/>
        <v>Jun</v>
      </c>
      <c r="T248" t="str">
        <f t="shared" si="43"/>
        <v>2028_Jun</v>
      </c>
      <c r="U248" t="str">
        <f t="shared" si="44"/>
        <v>2028_Jul</v>
      </c>
      <c r="W248" t="s">
        <v>329</v>
      </c>
      <c r="X248" t="s">
        <v>330</v>
      </c>
    </row>
    <row r="249" spans="1:24">
      <c r="A249" s="2">
        <v>39786</v>
      </c>
      <c r="B249" t="str">
        <f t="shared" si="38"/>
        <v>2008_12</v>
      </c>
      <c r="C249" t="str">
        <f t="shared" si="39"/>
        <v>Dec</v>
      </c>
      <c r="D249" t="str">
        <f t="shared" si="40"/>
        <v>2008_Dec</v>
      </c>
      <c r="E249" s="12" t="str">
        <f t="shared" si="41"/>
        <v>04_Dec</v>
      </c>
      <c r="F249" s="12" t="str">
        <f t="shared" si="42"/>
        <v>Dec-08</v>
      </c>
      <c r="G249" s="12"/>
      <c r="R249" s="9">
        <f t="shared" si="45"/>
        <v>2028</v>
      </c>
      <c r="S249" t="str">
        <f t="shared" si="46"/>
        <v>Jul</v>
      </c>
      <c r="T249" t="str">
        <f t="shared" si="43"/>
        <v>2028_Jul</v>
      </c>
      <c r="U249" t="str">
        <f t="shared" si="44"/>
        <v>2028_Aug</v>
      </c>
      <c r="W249" t="s">
        <v>330</v>
      </c>
      <c r="X249" t="s">
        <v>331</v>
      </c>
    </row>
    <row r="250" spans="1:24">
      <c r="A250" s="2">
        <v>39787</v>
      </c>
      <c r="B250" t="str">
        <f t="shared" si="38"/>
        <v>2008_12</v>
      </c>
      <c r="C250" t="str">
        <f t="shared" si="39"/>
        <v>Dec</v>
      </c>
      <c r="D250" t="str">
        <f t="shared" si="40"/>
        <v>2008_Dec</v>
      </c>
      <c r="E250" s="12" t="str">
        <f t="shared" si="41"/>
        <v>05_Dec</v>
      </c>
      <c r="F250" s="12" t="str">
        <f t="shared" si="42"/>
        <v>Dec-08</v>
      </c>
      <c r="G250" s="12"/>
      <c r="R250" s="9">
        <f t="shared" si="45"/>
        <v>2028</v>
      </c>
      <c r="S250" t="str">
        <f t="shared" si="46"/>
        <v>Aug</v>
      </c>
      <c r="T250" t="str">
        <f t="shared" si="43"/>
        <v>2028_Aug</v>
      </c>
      <c r="U250" t="str">
        <f t="shared" si="44"/>
        <v>2028_Sep</v>
      </c>
      <c r="W250" t="s">
        <v>331</v>
      </c>
      <c r="X250" t="s">
        <v>332</v>
      </c>
    </row>
    <row r="251" spans="1:24">
      <c r="A251" s="2">
        <v>39788</v>
      </c>
      <c r="B251" t="str">
        <f t="shared" si="38"/>
        <v>2008_12</v>
      </c>
      <c r="C251" t="str">
        <f t="shared" si="39"/>
        <v>Dec</v>
      </c>
      <c r="D251" t="str">
        <f t="shared" si="40"/>
        <v>2008_Dec</v>
      </c>
      <c r="E251" s="12" t="str">
        <f t="shared" si="41"/>
        <v>06_Dec</v>
      </c>
      <c r="F251" s="12" t="str">
        <f t="shared" si="42"/>
        <v>Dec-08</v>
      </c>
      <c r="G251" s="12"/>
      <c r="R251" s="9">
        <f t="shared" si="45"/>
        <v>2028</v>
      </c>
      <c r="S251" t="str">
        <f t="shared" si="46"/>
        <v>Sep</v>
      </c>
      <c r="T251" t="str">
        <f t="shared" si="43"/>
        <v>2028_Sep</v>
      </c>
      <c r="U251" t="str">
        <f t="shared" si="44"/>
        <v>2028_Oct</v>
      </c>
      <c r="W251" t="s">
        <v>332</v>
      </c>
      <c r="X251" t="s">
        <v>333</v>
      </c>
    </row>
    <row r="252" spans="1:24">
      <c r="A252" s="2">
        <v>39789</v>
      </c>
      <c r="B252" t="str">
        <f t="shared" si="38"/>
        <v>2008_12</v>
      </c>
      <c r="C252" t="str">
        <f t="shared" si="39"/>
        <v>Dec</v>
      </c>
      <c r="D252" t="str">
        <f t="shared" si="40"/>
        <v>2008_Dec</v>
      </c>
      <c r="E252" s="12" t="str">
        <f t="shared" si="41"/>
        <v>07_Dec</v>
      </c>
      <c r="F252" s="12" t="str">
        <f t="shared" si="42"/>
        <v>Dec-08</v>
      </c>
      <c r="G252" s="12"/>
      <c r="R252" s="9">
        <f t="shared" si="45"/>
        <v>2028</v>
      </c>
      <c r="S252" t="str">
        <f t="shared" si="46"/>
        <v>Oct</v>
      </c>
      <c r="T252" t="str">
        <f t="shared" si="43"/>
        <v>2028_Oct</v>
      </c>
      <c r="U252" t="str">
        <f t="shared" si="44"/>
        <v>2028_Nov</v>
      </c>
      <c r="W252" t="s">
        <v>333</v>
      </c>
      <c r="X252" t="s">
        <v>334</v>
      </c>
    </row>
    <row r="253" spans="1:24">
      <c r="A253" s="2">
        <v>39790</v>
      </c>
      <c r="B253" t="str">
        <f t="shared" si="38"/>
        <v>2008_12</v>
      </c>
      <c r="C253" t="str">
        <f t="shared" si="39"/>
        <v>Dec</v>
      </c>
      <c r="D253" t="str">
        <f t="shared" si="40"/>
        <v>2008_Dec</v>
      </c>
      <c r="E253" s="12" t="str">
        <f t="shared" si="41"/>
        <v>08_Dec</v>
      </c>
      <c r="F253" s="12" t="str">
        <f t="shared" si="42"/>
        <v>Dec-08</v>
      </c>
      <c r="G253" s="12"/>
      <c r="R253" s="9">
        <f t="shared" si="45"/>
        <v>2028</v>
      </c>
      <c r="S253" t="str">
        <f t="shared" si="46"/>
        <v>Nov</v>
      </c>
      <c r="T253" t="str">
        <f t="shared" si="43"/>
        <v>2028_Nov</v>
      </c>
      <c r="U253" t="str">
        <f t="shared" si="44"/>
        <v>2028_Dec</v>
      </c>
      <c r="W253" t="s">
        <v>334</v>
      </c>
      <c r="X253" t="s">
        <v>335</v>
      </c>
    </row>
    <row r="254" spans="1:24">
      <c r="A254" s="2">
        <v>39791</v>
      </c>
      <c r="B254" t="str">
        <f t="shared" si="38"/>
        <v>2008_12</v>
      </c>
      <c r="C254" t="str">
        <f t="shared" si="39"/>
        <v>Dec</v>
      </c>
      <c r="D254" t="str">
        <f t="shared" si="40"/>
        <v>2008_Dec</v>
      </c>
      <c r="E254" s="12" t="str">
        <f t="shared" si="41"/>
        <v>09_Dec</v>
      </c>
      <c r="F254" s="12" t="str">
        <f t="shared" si="42"/>
        <v>Dec-08</v>
      </c>
      <c r="G254" s="12"/>
      <c r="R254" s="9">
        <f t="shared" si="45"/>
        <v>2028</v>
      </c>
      <c r="S254" t="str">
        <f t="shared" si="46"/>
        <v>Dec</v>
      </c>
      <c r="T254" t="str">
        <f t="shared" si="43"/>
        <v>2028_Dec</v>
      </c>
      <c r="U254" t="str">
        <f t="shared" si="44"/>
        <v>2029_Jan</v>
      </c>
      <c r="W254" t="s">
        <v>335</v>
      </c>
      <c r="X254" t="s">
        <v>336</v>
      </c>
    </row>
    <row r="255" spans="1:24">
      <c r="A255" s="2">
        <v>39792</v>
      </c>
      <c r="B255" t="str">
        <f t="shared" si="38"/>
        <v>2008_12</v>
      </c>
      <c r="C255" t="str">
        <f t="shared" si="39"/>
        <v>Dec</v>
      </c>
      <c r="D255" t="str">
        <f t="shared" si="40"/>
        <v>2008_Dec</v>
      </c>
      <c r="E255" s="12" t="str">
        <f t="shared" si="41"/>
        <v>10_Dec</v>
      </c>
      <c r="F255" s="12" t="str">
        <f t="shared" si="42"/>
        <v>Dec-08</v>
      </c>
      <c r="G255" s="12"/>
      <c r="R255" s="9">
        <f t="shared" si="45"/>
        <v>2029</v>
      </c>
      <c r="S255" t="str">
        <f t="shared" si="46"/>
        <v>Jan</v>
      </c>
      <c r="T255" t="str">
        <f t="shared" si="43"/>
        <v>2029_Jan</v>
      </c>
      <c r="U255" t="str">
        <f t="shared" si="44"/>
        <v>2029_Feb</v>
      </c>
      <c r="W255" t="s">
        <v>336</v>
      </c>
      <c r="X255" t="s">
        <v>337</v>
      </c>
    </row>
    <row r="256" spans="1:24">
      <c r="A256" s="2">
        <v>39793</v>
      </c>
      <c r="B256" t="str">
        <f t="shared" si="38"/>
        <v>2008_12</v>
      </c>
      <c r="C256" t="str">
        <f t="shared" si="39"/>
        <v>Dec</v>
      </c>
      <c r="D256" t="str">
        <f t="shared" si="40"/>
        <v>2008_Dec</v>
      </c>
      <c r="E256" s="12" t="str">
        <f t="shared" si="41"/>
        <v>11_Dec</v>
      </c>
      <c r="F256" s="12" t="str">
        <f t="shared" si="42"/>
        <v>Dec-08</v>
      </c>
      <c r="G256" s="12"/>
      <c r="R256" s="9">
        <f t="shared" si="45"/>
        <v>2029</v>
      </c>
      <c r="S256" t="str">
        <f t="shared" si="46"/>
        <v>Feb</v>
      </c>
      <c r="T256" t="str">
        <f t="shared" si="43"/>
        <v>2029_Feb</v>
      </c>
      <c r="U256" t="str">
        <f t="shared" si="44"/>
        <v>2029_Mar</v>
      </c>
      <c r="W256" t="s">
        <v>337</v>
      </c>
      <c r="X256" t="s">
        <v>338</v>
      </c>
    </row>
    <row r="257" spans="1:24">
      <c r="A257" s="2">
        <v>39794</v>
      </c>
      <c r="B257" t="str">
        <f t="shared" si="38"/>
        <v>2008_12</v>
      </c>
      <c r="C257" t="str">
        <f t="shared" si="39"/>
        <v>Dec</v>
      </c>
      <c r="D257" t="str">
        <f t="shared" si="40"/>
        <v>2008_Dec</v>
      </c>
      <c r="E257" s="12" t="str">
        <f t="shared" si="41"/>
        <v>12_Dec</v>
      </c>
      <c r="F257" s="12" t="str">
        <f t="shared" si="42"/>
        <v>Dec-08</v>
      </c>
      <c r="G257" s="12"/>
      <c r="R257" s="9">
        <f t="shared" si="45"/>
        <v>2029</v>
      </c>
      <c r="S257" t="str">
        <f t="shared" si="46"/>
        <v>Mar</v>
      </c>
      <c r="T257" t="str">
        <f t="shared" si="43"/>
        <v>2029_Mar</v>
      </c>
      <c r="U257" t="str">
        <f t="shared" si="44"/>
        <v>2029_Apr</v>
      </c>
      <c r="W257" t="s">
        <v>338</v>
      </c>
      <c r="X257" t="s">
        <v>339</v>
      </c>
    </row>
    <row r="258" spans="1:24">
      <c r="A258" s="2">
        <v>39795</v>
      </c>
      <c r="B258" t="str">
        <f t="shared" ref="B258:B321" si="47">TEXT(YEAR(A258),"0000")&amp;"_"&amp;TEXT(MONTH(A258),"00")</f>
        <v>2008_12</v>
      </c>
      <c r="C258" t="str">
        <f t="shared" ref="C258:C321" si="48">VLOOKUP(TEXT(MONTH(A258),"00"),$H$2:$I$13,2,FALSE)</f>
        <v>Dec</v>
      </c>
      <c r="D258" t="str">
        <f t="shared" si="40"/>
        <v>2008_Dec</v>
      </c>
      <c r="E258" s="12" t="str">
        <f t="shared" si="41"/>
        <v>13_Dec</v>
      </c>
      <c r="F258" s="12" t="str">
        <f t="shared" si="42"/>
        <v>Dec-08</v>
      </c>
      <c r="G258" s="12"/>
      <c r="R258" s="9">
        <f t="shared" si="45"/>
        <v>2029</v>
      </c>
      <c r="S258" t="str">
        <f t="shared" si="46"/>
        <v>Apr</v>
      </c>
      <c r="T258" t="str">
        <f t="shared" si="43"/>
        <v>2029_Apr</v>
      </c>
      <c r="U258" t="str">
        <f t="shared" si="44"/>
        <v>2029_May</v>
      </c>
      <c r="W258" t="s">
        <v>339</v>
      </c>
      <c r="X258" t="s">
        <v>340</v>
      </c>
    </row>
    <row r="259" spans="1:24">
      <c r="A259" s="2">
        <v>39796</v>
      </c>
      <c r="B259" t="str">
        <f t="shared" si="47"/>
        <v>2008_12</v>
      </c>
      <c r="C259" t="str">
        <f t="shared" si="48"/>
        <v>Dec</v>
      </c>
      <c r="D259" t="str">
        <f t="shared" ref="D259:D322" si="49">TEXT(YEAR(A259),"0000")&amp;"_"&amp;C259</f>
        <v>2008_Dec</v>
      </c>
      <c r="E259" s="12" t="str">
        <f t="shared" ref="E259:E322" si="50">VLOOKUP(DAY(A259),$G$2:$H$32,2,FALSE)&amp;"_"&amp;C259</f>
        <v>14_Dec</v>
      </c>
      <c r="F259" s="12" t="str">
        <f t="shared" si="42"/>
        <v>Dec-08</v>
      </c>
      <c r="G259" s="12"/>
      <c r="R259" s="9">
        <f t="shared" si="45"/>
        <v>2029</v>
      </c>
      <c r="S259" t="str">
        <f t="shared" si="46"/>
        <v>May</v>
      </c>
      <c r="T259" t="str">
        <f t="shared" si="43"/>
        <v>2029_May</v>
      </c>
      <c r="U259" t="str">
        <f t="shared" si="44"/>
        <v>2029_Jun</v>
      </c>
      <c r="W259" t="s">
        <v>340</v>
      </c>
      <c r="X259" t="s">
        <v>341</v>
      </c>
    </row>
    <row r="260" spans="1:24">
      <c r="A260" s="2">
        <v>39797</v>
      </c>
      <c r="B260" t="str">
        <f t="shared" si="47"/>
        <v>2008_12</v>
      </c>
      <c r="C260" t="str">
        <f t="shared" si="48"/>
        <v>Dec</v>
      </c>
      <c r="D260" t="str">
        <f t="shared" si="49"/>
        <v>2008_Dec</v>
      </c>
      <c r="E260" s="12" t="str">
        <f t="shared" si="50"/>
        <v>15_Dec</v>
      </c>
      <c r="F260" s="12" t="str">
        <f t="shared" ref="F260:F323" si="51">C260&amp;"-"&amp;RIGHT(YEAR(A260),2)</f>
        <v>Dec-08</v>
      </c>
      <c r="G260" s="12"/>
      <c r="R260" s="9">
        <f t="shared" si="45"/>
        <v>2029</v>
      </c>
      <c r="S260" t="str">
        <f t="shared" si="46"/>
        <v>Jun</v>
      </c>
      <c r="T260" t="str">
        <f t="shared" ref="T260:T323" si="52">R260&amp;"_"&amp;S260</f>
        <v>2029_Jun</v>
      </c>
      <c r="U260" t="str">
        <f t="shared" ref="U260:U323" si="53">T261</f>
        <v>2029_Jul</v>
      </c>
      <c r="W260" t="s">
        <v>341</v>
      </c>
      <c r="X260" t="s">
        <v>342</v>
      </c>
    </row>
    <row r="261" spans="1:24">
      <c r="A261" s="2">
        <v>39798</v>
      </c>
      <c r="B261" t="str">
        <f t="shared" si="47"/>
        <v>2008_12</v>
      </c>
      <c r="C261" t="str">
        <f t="shared" si="48"/>
        <v>Dec</v>
      </c>
      <c r="D261" t="str">
        <f t="shared" si="49"/>
        <v>2008_Dec</v>
      </c>
      <c r="E261" s="12" t="str">
        <f t="shared" si="50"/>
        <v>16_Dec</v>
      </c>
      <c r="F261" s="12" t="str">
        <f t="shared" si="51"/>
        <v>Dec-08</v>
      </c>
      <c r="G261" s="12"/>
      <c r="R261" s="9">
        <f t="shared" si="45"/>
        <v>2029</v>
      </c>
      <c r="S261" t="str">
        <f t="shared" si="46"/>
        <v>Jul</v>
      </c>
      <c r="T261" t="str">
        <f t="shared" si="52"/>
        <v>2029_Jul</v>
      </c>
      <c r="U261" t="str">
        <f t="shared" si="53"/>
        <v>2029_Aug</v>
      </c>
      <c r="W261" t="s">
        <v>342</v>
      </c>
      <c r="X261" t="s">
        <v>343</v>
      </c>
    </row>
    <row r="262" spans="1:24">
      <c r="A262" s="2">
        <v>39799</v>
      </c>
      <c r="B262" t="str">
        <f t="shared" si="47"/>
        <v>2008_12</v>
      </c>
      <c r="C262" t="str">
        <f t="shared" si="48"/>
        <v>Dec</v>
      </c>
      <c r="D262" t="str">
        <f t="shared" si="49"/>
        <v>2008_Dec</v>
      </c>
      <c r="E262" s="12" t="str">
        <f t="shared" si="50"/>
        <v>17_Dec</v>
      </c>
      <c r="F262" s="12" t="str">
        <f t="shared" si="51"/>
        <v>Dec-08</v>
      </c>
      <c r="G262" s="12"/>
      <c r="R262" s="9">
        <f t="shared" si="45"/>
        <v>2029</v>
      </c>
      <c r="S262" t="str">
        <f t="shared" si="46"/>
        <v>Aug</v>
      </c>
      <c r="T262" t="str">
        <f t="shared" si="52"/>
        <v>2029_Aug</v>
      </c>
      <c r="U262" t="str">
        <f t="shared" si="53"/>
        <v>2029_Sep</v>
      </c>
      <c r="W262" t="s">
        <v>343</v>
      </c>
      <c r="X262" t="s">
        <v>344</v>
      </c>
    </row>
    <row r="263" spans="1:24">
      <c r="A263" s="2">
        <v>39800</v>
      </c>
      <c r="B263" t="str">
        <f t="shared" si="47"/>
        <v>2008_12</v>
      </c>
      <c r="C263" t="str">
        <f t="shared" si="48"/>
        <v>Dec</v>
      </c>
      <c r="D263" t="str">
        <f t="shared" si="49"/>
        <v>2008_Dec</v>
      </c>
      <c r="E263" s="12" t="str">
        <f t="shared" si="50"/>
        <v>18_Dec</v>
      </c>
      <c r="F263" s="12" t="str">
        <f t="shared" si="51"/>
        <v>Dec-08</v>
      </c>
      <c r="G263" s="12"/>
      <c r="R263" s="9">
        <f t="shared" si="45"/>
        <v>2029</v>
      </c>
      <c r="S263" t="str">
        <f t="shared" si="46"/>
        <v>Sep</v>
      </c>
      <c r="T263" t="str">
        <f t="shared" si="52"/>
        <v>2029_Sep</v>
      </c>
      <c r="U263" t="str">
        <f t="shared" si="53"/>
        <v>2029_Oct</v>
      </c>
      <c r="W263" t="s">
        <v>344</v>
      </c>
      <c r="X263" t="s">
        <v>345</v>
      </c>
    </row>
    <row r="264" spans="1:24">
      <c r="A264" s="2">
        <v>39801</v>
      </c>
      <c r="B264" t="str">
        <f t="shared" si="47"/>
        <v>2008_12</v>
      </c>
      <c r="C264" t="str">
        <f t="shared" si="48"/>
        <v>Dec</v>
      </c>
      <c r="D264" t="str">
        <f t="shared" si="49"/>
        <v>2008_Dec</v>
      </c>
      <c r="E264" s="12" t="str">
        <f t="shared" si="50"/>
        <v>19_Dec</v>
      </c>
      <c r="F264" s="12" t="str">
        <f t="shared" si="51"/>
        <v>Dec-08</v>
      </c>
      <c r="G264" s="12"/>
      <c r="R264" s="9">
        <f t="shared" si="45"/>
        <v>2029</v>
      </c>
      <c r="S264" t="str">
        <f t="shared" si="46"/>
        <v>Oct</v>
      </c>
      <c r="T264" t="str">
        <f t="shared" si="52"/>
        <v>2029_Oct</v>
      </c>
      <c r="U264" t="str">
        <f t="shared" si="53"/>
        <v>2029_Nov</v>
      </c>
      <c r="W264" t="s">
        <v>345</v>
      </c>
      <c r="X264" t="s">
        <v>346</v>
      </c>
    </row>
    <row r="265" spans="1:24">
      <c r="A265" s="2">
        <v>39802</v>
      </c>
      <c r="B265" t="str">
        <f t="shared" si="47"/>
        <v>2008_12</v>
      </c>
      <c r="C265" t="str">
        <f t="shared" si="48"/>
        <v>Dec</v>
      </c>
      <c r="D265" t="str">
        <f t="shared" si="49"/>
        <v>2008_Dec</v>
      </c>
      <c r="E265" s="12" t="str">
        <f t="shared" si="50"/>
        <v>20_Dec</v>
      </c>
      <c r="F265" s="12" t="str">
        <f t="shared" si="51"/>
        <v>Dec-08</v>
      </c>
      <c r="G265" s="12"/>
      <c r="R265" s="9">
        <f t="shared" si="45"/>
        <v>2029</v>
      </c>
      <c r="S265" t="str">
        <f t="shared" si="46"/>
        <v>Nov</v>
      </c>
      <c r="T265" t="str">
        <f t="shared" si="52"/>
        <v>2029_Nov</v>
      </c>
      <c r="U265" t="str">
        <f t="shared" si="53"/>
        <v>2029_Dec</v>
      </c>
      <c r="W265" t="s">
        <v>346</v>
      </c>
      <c r="X265" t="s">
        <v>347</v>
      </c>
    </row>
    <row r="266" spans="1:24">
      <c r="A266" s="2">
        <v>39803</v>
      </c>
      <c r="B266" t="str">
        <f t="shared" si="47"/>
        <v>2008_12</v>
      </c>
      <c r="C266" t="str">
        <f t="shared" si="48"/>
        <v>Dec</v>
      </c>
      <c r="D266" t="str">
        <f t="shared" si="49"/>
        <v>2008_Dec</v>
      </c>
      <c r="E266" s="12" t="str">
        <f t="shared" si="50"/>
        <v>21_Dec</v>
      </c>
      <c r="F266" s="12" t="str">
        <f t="shared" si="51"/>
        <v>Dec-08</v>
      </c>
      <c r="G266" s="12"/>
      <c r="R266" s="9">
        <f t="shared" si="45"/>
        <v>2029</v>
      </c>
      <c r="S266" t="str">
        <f t="shared" si="46"/>
        <v>Dec</v>
      </c>
      <c r="T266" t="str">
        <f t="shared" si="52"/>
        <v>2029_Dec</v>
      </c>
      <c r="U266" t="str">
        <f t="shared" si="53"/>
        <v>2030_Jan</v>
      </c>
      <c r="W266" t="s">
        <v>347</v>
      </c>
      <c r="X266" t="s">
        <v>348</v>
      </c>
    </row>
    <row r="267" spans="1:24">
      <c r="A267" s="2">
        <v>39804</v>
      </c>
      <c r="B267" t="str">
        <f t="shared" si="47"/>
        <v>2008_12</v>
      </c>
      <c r="C267" t="str">
        <f t="shared" si="48"/>
        <v>Dec</v>
      </c>
      <c r="D267" t="str">
        <f t="shared" si="49"/>
        <v>2008_Dec</v>
      </c>
      <c r="E267" s="12" t="str">
        <f t="shared" si="50"/>
        <v>22_Dec</v>
      </c>
      <c r="F267" s="12" t="str">
        <f t="shared" si="51"/>
        <v>Dec-08</v>
      </c>
      <c r="G267" s="12"/>
      <c r="R267" s="9">
        <f t="shared" si="45"/>
        <v>2030</v>
      </c>
      <c r="S267" t="str">
        <f t="shared" si="46"/>
        <v>Jan</v>
      </c>
      <c r="T267" t="str">
        <f t="shared" si="52"/>
        <v>2030_Jan</v>
      </c>
      <c r="U267" t="str">
        <f t="shared" si="53"/>
        <v>2030_Feb</v>
      </c>
      <c r="W267" t="s">
        <v>348</v>
      </c>
      <c r="X267" t="s">
        <v>349</v>
      </c>
    </row>
    <row r="268" spans="1:24">
      <c r="A268" s="2">
        <v>39805</v>
      </c>
      <c r="B268" t="str">
        <f t="shared" si="47"/>
        <v>2008_12</v>
      </c>
      <c r="C268" t="str">
        <f t="shared" si="48"/>
        <v>Dec</v>
      </c>
      <c r="D268" t="str">
        <f t="shared" si="49"/>
        <v>2008_Dec</v>
      </c>
      <c r="E268" s="12" t="str">
        <f t="shared" si="50"/>
        <v>23_Dec</v>
      </c>
      <c r="F268" s="12" t="str">
        <f t="shared" si="51"/>
        <v>Dec-08</v>
      </c>
      <c r="G268" s="12"/>
      <c r="R268" s="9">
        <f t="shared" si="45"/>
        <v>2030</v>
      </c>
      <c r="S268" t="str">
        <f t="shared" si="46"/>
        <v>Feb</v>
      </c>
      <c r="T268" t="str">
        <f t="shared" si="52"/>
        <v>2030_Feb</v>
      </c>
      <c r="U268" t="str">
        <f t="shared" si="53"/>
        <v>2030_Mar</v>
      </c>
      <c r="W268" t="s">
        <v>349</v>
      </c>
      <c r="X268" t="s">
        <v>350</v>
      </c>
    </row>
    <row r="269" spans="1:24">
      <c r="A269" s="2">
        <v>39806</v>
      </c>
      <c r="B269" t="str">
        <f t="shared" si="47"/>
        <v>2008_12</v>
      </c>
      <c r="C269" t="str">
        <f t="shared" si="48"/>
        <v>Dec</v>
      </c>
      <c r="D269" t="str">
        <f t="shared" si="49"/>
        <v>2008_Dec</v>
      </c>
      <c r="E269" s="12" t="str">
        <f t="shared" si="50"/>
        <v>24_Dec</v>
      </c>
      <c r="F269" s="12" t="str">
        <f t="shared" si="51"/>
        <v>Dec-08</v>
      </c>
      <c r="G269" s="12"/>
      <c r="R269" s="9">
        <f t="shared" si="45"/>
        <v>2030</v>
      </c>
      <c r="S269" t="str">
        <f t="shared" si="46"/>
        <v>Mar</v>
      </c>
      <c r="T269" t="str">
        <f t="shared" si="52"/>
        <v>2030_Mar</v>
      </c>
      <c r="U269" t="str">
        <f t="shared" si="53"/>
        <v>2030_Apr</v>
      </c>
      <c r="W269" t="s">
        <v>350</v>
      </c>
      <c r="X269" t="s">
        <v>351</v>
      </c>
    </row>
    <row r="270" spans="1:24">
      <c r="A270" s="2">
        <v>39807</v>
      </c>
      <c r="B270" t="str">
        <f t="shared" si="47"/>
        <v>2008_12</v>
      </c>
      <c r="C270" t="str">
        <f t="shared" si="48"/>
        <v>Dec</v>
      </c>
      <c r="D270" t="str">
        <f t="shared" si="49"/>
        <v>2008_Dec</v>
      </c>
      <c r="E270" s="12" t="str">
        <f t="shared" si="50"/>
        <v>25_Dec</v>
      </c>
      <c r="F270" s="12" t="str">
        <f t="shared" si="51"/>
        <v>Dec-08</v>
      </c>
      <c r="G270" s="12"/>
      <c r="R270" s="9">
        <f t="shared" si="45"/>
        <v>2030</v>
      </c>
      <c r="S270" t="str">
        <f t="shared" si="46"/>
        <v>Apr</v>
      </c>
      <c r="T270" t="str">
        <f t="shared" si="52"/>
        <v>2030_Apr</v>
      </c>
      <c r="U270" t="str">
        <f t="shared" si="53"/>
        <v>2030_May</v>
      </c>
      <c r="W270" t="s">
        <v>351</v>
      </c>
      <c r="X270" t="s">
        <v>352</v>
      </c>
    </row>
    <row r="271" spans="1:24">
      <c r="A271" s="2">
        <v>39808</v>
      </c>
      <c r="B271" t="str">
        <f t="shared" si="47"/>
        <v>2008_12</v>
      </c>
      <c r="C271" t="str">
        <f t="shared" si="48"/>
        <v>Dec</v>
      </c>
      <c r="D271" t="str">
        <f t="shared" si="49"/>
        <v>2008_Dec</v>
      </c>
      <c r="E271" s="12" t="str">
        <f t="shared" si="50"/>
        <v>26_Dec</v>
      </c>
      <c r="F271" s="12" t="str">
        <f t="shared" si="51"/>
        <v>Dec-08</v>
      </c>
      <c r="G271" s="12"/>
      <c r="R271" s="9">
        <f t="shared" si="45"/>
        <v>2030</v>
      </c>
      <c r="S271" t="str">
        <f t="shared" si="46"/>
        <v>May</v>
      </c>
      <c r="T271" t="str">
        <f t="shared" si="52"/>
        <v>2030_May</v>
      </c>
      <c r="U271" t="str">
        <f t="shared" si="53"/>
        <v>2030_Jun</v>
      </c>
      <c r="W271" t="s">
        <v>352</v>
      </c>
      <c r="X271" t="s">
        <v>353</v>
      </c>
    </row>
    <row r="272" spans="1:24">
      <c r="A272" s="2">
        <v>39809</v>
      </c>
      <c r="B272" t="str">
        <f t="shared" si="47"/>
        <v>2008_12</v>
      </c>
      <c r="C272" t="str">
        <f t="shared" si="48"/>
        <v>Dec</v>
      </c>
      <c r="D272" t="str">
        <f t="shared" si="49"/>
        <v>2008_Dec</v>
      </c>
      <c r="E272" s="12" t="str">
        <f t="shared" si="50"/>
        <v>27_Dec</v>
      </c>
      <c r="F272" s="12" t="str">
        <f t="shared" si="51"/>
        <v>Dec-08</v>
      </c>
      <c r="G272" s="12"/>
      <c r="R272" s="9">
        <f t="shared" ref="R272:R335" si="54">R260+1</f>
        <v>2030</v>
      </c>
      <c r="S272" t="str">
        <f t="shared" ref="S272:S335" si="55">S260</f>
        <v>Jun</v>
      </c>
      <c r="T272" t="str">
        <f t="shared" si="52"/>
        <v>2030_Jun</v>
      </c>
      <c r="U272" t="str">
        <f t="shared" si="53"/>
        <v>2030_Jul</v>
      </c>
      <c r="W272" t="s">
        <v>353</v>
      </c>
      <c r="X272" t="s">
        <v>354</v>
      </c>
    </row>
    <row r="273" spans="1:24">
      <c r="A273" s="2">
        <v>39810</v>
      </c>
      <c r="B273" t="str">
        <f t="shared" si="47"/>
        <v>2008_12</v>
      </c>
      <c r="C273" t="str">
        <f t="shared" si="48"/>
        <v>Dec</v>
      </c>
      <c r="D273" t="str">
        <f t="shared" si="49"/>
        <v>2008_Dec</v>
      </c>
      <c r="E273" s="12" t="str">
        <f t="shared" si="50"/>
        <v>28_Dec</v>
      </c>
      <c r="F273" s="12" t="str">
        <f t="shared" si="51"/>
        <v>Dec-08</v>
      </c>
      <c r="G273" s="12"/>
      <c r="R273" s="9">
        <f t="shared" si="54"/>
        <v>2030</v>
      </c>
      <c r="S273" t="str">
        <f t="shared" si="55"/>
        <v>Jul</v>
      </c>
      <c r="T273" t="str">
        <f t="shared" si="52"/>
        <v>2030_Jul</v>
      </c>
      <c r="U273" t="str">
        <f t="shared" si="53"/>
        <v>2030_Aug</v>
      </c>
      <c r="W273" t="s">
        <v>354</v>
      </c>
      <c r="X273" t="s">
        <v>355</v>
      </c>
    </row>
    <row r="274" spans="1:24">
      <c r="A274" s="2">
        <v>39811</v>
      </c>
      <c r="B274" t="str">
        <f t="shared" si="47"/>
        <v>2008_12</v>
      </c>
      <c r="C274" t="str">
        <f t="shared" si="48"/>
        <v>Dec</v>
      </c>
      <c r="D274" t="str">
        <f t="shared" si="49"/>
        <v>2008_Dec</v>
      </c>
      <c r="E274" s="12" t="str">
        <f t="shared" si="50"/>
        <v>29_Dec</v>
      </c>
      <c r="F274" s="12" t="str">
        <f t="shared" si="51"/>
        <v>Dec-08</v>
      </c>
      <c r="G274" s="12"/>
      <c r="R274" s="9">
        <f t="shared" si="54"/>
        <v>2030</v>
      </c>
      <c r="S274" t="str">
        <f t="shared" si="55"/>
        <v>Aug</v>
      </c>
      <c r="T274" t="str">
        <f t="shared" si="52"/>
        <v>2030_Aug</v>
      </c>
      <c r="U274" t="str">
        <f t="shared" si="53"/>
        <v>2030_Sep</v>
      </c>
      <c r="W274" t="s">
        <v>355</v>
      </c>
      <c r="X274" t="s">
        <v>356</v>
      </c>
    </row>
    <row r="275" spans="1:24">
      <c r="A275" s="2">
        <v>39812</v>
      </c>
      <c r="B275" t="str">
        <f t="shared" si="47"/>
        <v>2008_12</v>
      </c>
      <c r="C275" t="str">
        <f t="shared" si="48"/>
        <v>Dec</v>
      </c>
      <c r="D275" t="str">
        <f t="shared" si="49"/>
        <v>2008_Dec</v>
      </c>
      <c r="E275" s="12" t="str">
        <f t="shared" si="50"/>
        <v>30_Dec</v>
      </c>
      <c r="F275" s="12" t="str">
        <f t="shared" si="51"/>
        <v>Dec-08</v>
      </c>
      <c r="G275" s="12"/>
      <c r="R275" s="9">
        <f t="shared" si="54"/>
        <v>2030</v>
      </c>
      <c r="S275" t="str">
        <f t="shared" si="55"/>
        <v>Sep</v>
      </c>
      <c r="T275" t="str">
        <f t="shared" si="52"/>
        <v>2030_Sep</v>
      </c>
      <c r="U275" t="str">
        <f t="shared" si="53"/>
        <v>2030_Oct</v>
      </c>
      <c r="W275" t="s">
        <v>356</v>
      </c>
      <c r="X275" t="s">
        <v>357</v>
      </c>
    </row>
    <row r="276" spans="1:24">
      <c r="A276" s="2">
        <v>39813</v>
      </c>
      <c r="B276" t="str">
        <f t="shared" si="47"/>
        <v>2008_12</v>
      </c>
      <c r="C276" t="str">
        <f t="shared" si="48"/>
        <v>Dec</v>
      </c>
      <c r="D276" t="str">
        <f t="shared" si="49"/>
        <v>2008_Dec</v>
      </c>
      <c r="E276" s="12" t="str">
        <f t="shared" si="50"/>
        <v>31_Dec</v>
      </c>
      <c r="F276" s="12" t="str">
        <f t="shared" si="51"/>
        <v>Dec-08</v>
      </c>
      <c r="G276" s="12"/>
      <c r="R276" s="9">
        <f t="shared" si="54"/>
        <v>2030</v>
      </c>
      <c r="S276" t="str">
        <f t="shared" si="55"/>
        <v>Oct</v>
      </c>
      <c r="T276" t="str">
        <f t="shared" si="52"/>
        <v>2030_Oct</v>
      </c>
      <c r="U276" t="str">
        <f t="shared" si="53"/>
        <v>2030_Nov</v>
      </c>
      <c r="W276" t="s">
        <v>357</v>
      </c>
      <c r="X276" t="s">
        <v>358</v>
      </c>
    </row>
    <row r="277" spans="1:24">
      <c r="A277" s="2">
        <v>39814</v>
      </c>
      <c r="B277" t="str">
        <f t="shared" si="47"/>
        <v>2009_01</v>
      </c>
      <c r="C277" t="str">
        <f t="shared" si="48"/>
        <v>Jan</v>
      </c>
      <c r="D277" t="str">
        <f t="shared" si="49"/>
        <v>2009_Jan</v>
      </c>
      <c r="E277" s="12" t="str">
        <f t="shared" si="50"/>
        <v>01_Jan</v>
      </c>
      <c r="F277" s="12" t="str">
        <f t="shared" si="51"/>
        <v>Jan-09</v>
      </c>
      <c r="G277" s="12"/>
      <c r="R277" s="9">
        <f t="shared" si="54"/>
        <v>2030</v>
      </c>
      <c r="S277" t="str">
        <f t="shared" si="55"/>
        <v>Nov</v>
      </c>
      <c r="T277" t="str">
        <f t="shared" si="52"/>
        <v>2030_Nov</v>
      </c>
      <c r="U277" t="str">
        <f t="shared" si="53"/>
        <v>2030_Dec</v>
      </c>
      <c r="W277" t="s">
        <v>358</v>
      </c>
      <c r="X277" t="s">
        <v>359</v>
      </c>
    </row>
    <row r="278" spans="1:24">
      <c r="A278" s="2">
        <v>39815</v>
      </c>
      <c r="B278" t="str">
        <f t="shared" si="47"/>
        <v>2009_01</v>
      </c>
      <c r="C278" t="str">
        <f t="shared" si="48"/>
        <v>Jan</v>
      </c>
      <c r="D278" t="str">
        <f t="shared" si="49"/>
        <v>2009_Jan</v>
      </c>
      <c r="E278" s="12" t="str">
        <f t="shared" si="50"/>
        <v>02_Jan</v>
      </c>
      <c r="F278" s="12" t="str">
        <f t="shared" si="51"/>
        <v>Jan-09</v>
      </c>
      <c r="G278" s="12"/>
      <c r="R278" s="9">
        <f t="shared" si="54"/>
        <v>2030</v>
      </c>
      <c r="S278" t="str">
        <f t="shared" si="55"/>
        <v>Dec</v>
      </c>
      <c r="T278" t="str">
        <f t="shared" si="52"/>
        <v>2030_Dec</v>
      </c>
      <c r="U278" t="str">
        <f t="shared" si="53"/>
        <v>2031_Jan</v>
      </c>
      <c r="W278" t="s">
        <v>359</v>
      </c>
      <c r="X278" t="s">
        <v>360</v>
      </c>
    </row>
    <row r="279" spans="1:24">
      <c r="A279" s="2">
        <v>39816</v>
      </c>
      <c r="B279" t="str">
        <f t="shared" si="47"/>
        <v>2009_01</v>
      </c>
      <c r="C279" t="str">
        <f t="shared" si="48"/>
        <v>Jan</v>
      </c>
      <c r="D279" t="str">
        <f t="shared" si="49"/>
        <v>2009_Jan</v>
      </c>
      <c r="E279" s="12" t="str">
        <f t="shared" si="50"/>
        <v>03_Jan</v>
      </c>
      <c r="F279" s="12" t="str">
        <f t="shared" si="51"/>
        <v>Jan-09</v>
      </c>
      <c r="G279" s="12"/>
      <c r="R279" s="9">
        <f t="shared" si="54"/>
        <v>2031</v>
      </c>
      <c r="S279" t="str">
        <f t="shared" si="55"/>
        <v>Jan</v>
      </c>
      <c r="T279" t="str">
        <f t="shared" si="52"/>
        <v>2031_Jan</v>
      </c>
      <c r="U279" t="str">
        <f t="shared" si="53"/>
        <v>2031_Feb</v>
      </c>
      <c r="W279" t="s">
        <v>360</v>
      </c>
      <c r="X279" t="s">
        <v>361</v>
      </c>
    </row>
    <row r="280" spans="1:24">
      <c r="A280" s="2">
        <v>39817</v>
      </c>
      <c r="B280" t="str">
        <f t="shared" si="47"/>
        <v>2009_01</v>
      </c>
      <c r="C280" t="str">
        <f t="shared" si="48"/>
        <v>Jan</v>
      </c>
      <c r="D280" t="str">
        <f t="shared" si="49"/>
        <v>2009_Jan</v>
      </c>
      <c r="E280" s="12" t="str">
        <f t="shared" si="50"/>
        <v>04_Jan</v>
      </c>
      <c r="F280" s="12" t="str">
        <f t="shared" si="51"/>
        <v>Jan-09</v>
      </c>
      <c r="G280" s="12"/>
      <c r="R280" s="9">
        <f t="shared" si="54"/>
        <v>2031</v>
      </c>
      <c r="S280" t="str">
        <f t="shared" si="55"/>
        <v>Feb</v>
      </c>
      <c r="T280" t="str">
        <f t="shared" si="52"/>
        <v>2031_Feb</v>
      </c>
      <c r="U280" t="str">
        <f t="shared" si="53"/>
        <v>2031_Mar</v>
      </c>
      <c r="W280" t="s">
        <v>361</v>
      </c>
      <c r="X280" t="s">
        <v>362</v>
      </c>
    </row>
    <row r="281" spans="1:24">
      <c r="A281" s="2">
        <v>39818</v>
      </c>
      <c r="B281" t="str">
        <f t="shared" si="47"/>
        <v>2009_01</v>
      </c>
      <c r="C281" t="str">
        <f t="shared" si="48"/>
        <v>Jan</v>
      </c>
      <c r="D281" t="str">
        <f t="shared" si="49"/>
        <v>2009_Jan</v>
      </c>
      <c r="E281" s="12" t="str">
        <f t="shared" si="50"/>
        <v>05_Jan</v>
      </c>
      <c r="F281" s="12" t="str">
        <f t="shared" si="51"/>
        <v>Jan-09</v>
      </c>
      <c r="G281" s="12"/>
      <c r="R281" s="9">
        <f t="shared" si="54"/>
        <v>2031</v>
      </c>
      <c r="S281" t="str">
        <f t="shared" si="55"/>
        <v>Mar</v>
      </c>
      <c r="T281" t="str">
        <f t="shared" si="52"/>
        <v>2031_Mar</v>
      </c>
      <c r="U281" t="str">
        <f t="shared" si="53"/>
        <v>2031_Apr</v>
      </c>
      <c r="W281" t="s">
        <v>362</v>
      </c>
      <c r="X281" t="s">
        <v>363</v>
      </c>
    </row>
    <row r="282" spans="1:24">
      <c r="A282" s="2">
        <v>39819</v>
      </c>
      <c r="B282" t="str">
        <f t="shared" si="47"/>
        <v>2009_01</v>
      </c>
      <c r="C282" t="str">
        <f t="shared" si="48"/>
        <v>Jan</v>
      </c>
      <c r="D282" t="str">
        <f t="shared" si="49"/>
        <v>2009_Jan</v>
      </c>
      <c r="E282" s="12" t="str">
        <f t="shared" si="50"/>
        <v>06_Jan</v>
      </c>
      <c r="F282" s="12" t="str">
        <f t="shared" si="51"/>
        <v>Jan-09</v>
      </c>
      <c r="G282" s="12"/>
      <c r="R282" s="9">
        <f t="shared" si="54"/>
        <v>2031</v>
      </c>
      <c r="S282" t="str">
        <f t="shared" si="55"/>
        <v>Apr</v>
      </c>
      <c r="T282" t="str">
        <f t="shared" si="52"/>
        <v>2031_Apr</v>
      </c>
      <c r="U282" t="str">
        <f t="shared" si="53"/>
        <v>2031_May</v>
      </c>
      <c r="W282" t="s">
        <v>363</v>
      </c>
      <c r="X282" t="s">
        <v>364</v>
      </c>
    </row>
    <row r="283" spans="1:24">
      <c r="A283" s="2">
        <v>39820</v>
      </c>
      <c r="B283" t="str">
        <f t="shared" si="47"/>
        <v>2009_01</v>
      </c>
      <c r="C283" t="str">
        <f t="shared" si="48"/>
        <v>Jan</v>
      </c>
      <c r="D283" t="str">
        <f t="shared" si="49"/>
        <v>2009_Jan</v>
      </c>
      <c r="E283" s="12" t="str">
        <f t="shared" si="50"/>
        <v>07_Jan</v>
      </c>
      <c r="F283" s="12" t="str">
        <f t="shared" si="51"/>
        <v>Jan-09</v>
      </c>
      <c r="G283" s="12"/>
      <c r="R283" s="9">
        <f t="shared" si="54"/>
        <v>2031</v>
      </c>
      <c r="S283" t="str">
        <f t="shared" si="55"/>
        <v>May</v>
      </c>
      <c r="T283" t="str">
        <f t="shared" si="52"/>
        <v>2031_May</v>
      </c>
      <c r="U283" t="str">
        <f t="shared" si="53"/>
        <v>2031_Jun</v>
      </c>
      <c r="W283" t="s">
        <v>364</v>
      </c>
      <c r="X283" t="s">
        <v>365</v>
      </c>
    </row>
    <row r="284" spans="1:24">
      <c r="A284" s="2">
        <v>39821</v>
      </c>
      <c r="B284" t="str">
        <f t="shared" si="47"/>
        <v>2009_01</v>
      </c>
      <c r="C284" t="str">
        <f t="shared" si="48"/>
        <v>Jan</v>
      </c>
      <c r="D284" t="str">
        <f t="shared" si="49"/>
        <v>2009_Jan</v>
      </c>
      <c r="E284" s="12" t="str">
        <f t="shared" si="50"/>
        <v>08_Jan</v>
      </c>
      <c r="F284" s="12" t="str">
        <f t="shared" si="51"/>
        <v>Jan-09</v>
      </c>
      <c r="G284" s="12"/>
      <c r="R284" s="9">
        <f t="shared" si="54"/>
        <v>2031</v>
      </c>
      <c r="S284" t="str">
        <f t="shared" si="55"/>
        <v>Jun</v>
      </c>
      <c r="T284" t="str">
        <f t="shared" si="52"/>
        <v>2031_Jun</v>
      </c>
      <c r="U284" t="str">
        <f t="shared" si="53"/>
        <v>2031_Jul</v>
      </c>
      <c r="W284" t="s">
        <v>365</v>
      </c>
      <c r="X284" t="s">
        <v>366</v>
      </c>
    </row>
    <row r="285" spans="1:24">
      <c r="A285" s="2">
        <v>39822</v>
      </c>
      <c r="B285" t="str">
        <f t="shared" si="47"/>
        <v>2009_01</v>
      </c>
      <c r="C285" t="str">
        <f t="shared" si="48"/>
        <v>Jan</v>
      </c>
      <c r="D285" t="str">
        <f t="shared" si="49"/>
        <v>2009_Jan</v>
      </c>
      <c r="E285" s="12" t="str">
        <f t="shared" si="50"/>
        <v>09_Jan</v>
      </c>
      <c r="F285" s="12" t="str">
        <f t="shared" si="51"/>
        <v>Jan-09</v>
      </c>
      <c r="G285" s="12"/>
      <c r="R285" s="9">
        <f t="shared" si="54"/>
        <v>2031</v>
      </c>
      <c r="S285" t="str">
        <f t="shared" si="55"/>
        <v>Jul</v>
      </c>
      <c r="T285" t="str">
        <f t="shared" si="52"/>
        <v>2031_Jul</v>
      </c>
      <c r="U285" t="str">
        <f t="shared" si="53"/>
        <v>2031_Aug</v>
      </c>
      <c r="W285" t="s">
        <v>366</v>
      </c>
      <c r="X285" t="s">
        <v>367</v>
      </c>
    </row>
    <row r="286" spans="1:24">
      <c r="A286" s="2">
        <v>39823</v>
      </c>
      <c r="B286" t="str">
        <f t="shared" si="47"/>
        <v>2009_01</v>
      </c>
      <c r="C286" t="str">
        <f t="shared" si="48"/>
        <v>Jan</v>
      </c>
      <c r="D286" t="str">
        <f t="shared" si="49"/>
        <v>2009_Jan</v>
      </c>
      <c r="E286" s="12" t="str">
        <f t="shared" si="50"/>
        <v>10_Jan</v>
      </c>
      <c r="F286" s="12" t="str">
        <f t="shared" si="51"/>
        <v>Jan-09</v>
      </c>
      <c r="G286" s="12"/>
      <c r="R286" s="9">
        <f t="shared" si="54"/>
        <v>2031</v>
      </c>
      <c r="S286" t="str">
        <f t="shared" si="55"/>
        <v>Aug</v>
      </c>
      <c r="T286" t="str">
        <f t="shared" si="52"/>
        <v>2031_Aug</v>
      </c>
      <c r="U286" t="str">
        <f t="shared" si="53"/>
        <v>2031_Sep</v>
      </c>
      <c r="W286" t="s">
        <v>367</v>
      </c>
      <c r="X286" t="s">
        <v>368</v>
      </c>
    </row>
    <row r="287" spans="1:24">
      <c r="A287" s="2">
        <v>39824</v>
      </c>
      <c r="B287" t="str">
        <f t="shared" si="47"/>
        <v>2009_01</v>
      </c>
      <c r="C287" t="str">
        <f t="shared" si="48"/>
        <v>Jan</v>
      </c>
      <c r="D287" t="str">
        <f t="shared" si="49"/>
        <v>2009_Jan</v>
      </c>
      <c r="E287" s="12" t="str">
        <f t="shared" si="50"/>
        <v>11_Jan</v>
      </c>
      <c r="F287" s="12" t="str">
        <f t="shared" si="51"/>
        <v>Jan-09</v>
      </c>
      <c r="G287" s="12"/>
      <c r="R287" s="9">
        <f t="shared" si="54"/>
        <v>2031</v>
      </c>
      <c r="S287" t="str">
        <f t="shared" si="55"/>
        <v>Sep</v>
      </c>
      <c r="T287" t="str">
        <f t="shared" si="52"/>
        <v>2031_Sep</v>
      </c>
      <c r="U287" t="str">
        <f t="shared" si="53"/>
        <v>2031_Oct</v>
      </c>
      <c r="W287" t="s">
        <v>368</v>
      </c>
      <c r="X287" t="s">
        <v>369</v>
      </c>
    </row>
    <row r="288" spans="1:24">
      <c r="A288" s="2">
        <v>39825</v>
      </c>
      <c r="B288" t="str">
        <f t="shared" si="47"/>
        <v>2009_01</v>
      </c>
      <c r="C288" t="str">
        <f t="shared" si="48"/>
        <v>Jan</v>
      </c>
      <c r="D288" t="str">
        <f t="shared" si="49"/>
        <v>2009_Jan</v>
      </c>
      <c r="E288" s="12" t="str">
        <f t="shared" si="50"/>
        <v>12_Jan</v>
      </c>
      <c r="F288" s="12" t="str">
        <f t="shared" si="51"/>
        <v>Jan-09</v>
      </c>
      <c r="G288" s="12"/>
      <c r="R288" s="9">
        <f t="shared" si="54"/>
        <v>2031</v>
      </c>
      <c r="S288" t="str">
        <f t="shared" si="55"/>
        <v>Oct</v>
      </c>
      <c r="T288" t="str">
        <f t="shared" si="52"/>
        <v>2031_Oct</v>
      </c>
      <c r="U288" t="str">
        <f t="shared" si="53"/>
        <v>2031_Nov</v>
      </c>
      <c r="W288" t="s">
        <v>369</v>
      </c>
      <c r="X288" t="s">
        <v>370</v>
      </c>
    </row>
    <row r="289" spans="1:24">
      <c r="A289" s="2">
        <v>39826</v>
      </c>
      <c r="B289" t="str">
        <f t="shared" si="47"/>
        <v>2009_01</v>
      </c>
      <c r="C289" t="str">
        <f t="shared" si="48"/>
        <v>Jan</v>
      </c>
      <c r="D289" t="str">
        <f t="shared" si="49"/>
        <v>2009_Jan</v>
      </c>
      <c r="E289" s="12" t="str">
        <f t="shared" si="50"/>
        <v>13_Jan</v>
      </c>
      <c r="F289" s="12" t="str">
        <f t="shared" si="51"/>
        <v>Jan-09</v>
      </c>
      <c r="G289" s="12"/>
      <c r="R289" s="9">
        <f t="shared" si="54"/>
        <v>2031</v>
      </c>
      <c r="S289" t="str">
        <f t="shared" si="55"/>
        <v>Nov</v>
      </c>
      <c r="T289" t="str">
        <f t="shared" si="52"/>
        <v>2031_Nov</v>
      </c>
      <c r="U289" t="str">
        <f t="shared" si="53"/>
        <v>2031_Dec</v>
      </c>
      <c r="W289" t="s">
        <v>370</v>
      </c>
      <c r="X289" t="s">
        <v>371</v>
      </c>
    </row>
    <row r="290" spans="1:24">
      <c r="A290" s="2">
        <v>39827</v>
      </c>
      <c r="B290" t="str">
        <f t="shared" si="47"/>
        <v>2009_01</v>
      </c>
      <c r="C290" t="str">
        <f t="shared" si="48"/>
        <v>Jan</v>
      </c>
      <c r="D290" t="str">
        <f t="shared" si="49"/>
        <v>2009_Jan</v>
      </c>
      <c r="E290" s="12" t="str">
        <f t="shared" si="50"/>
        <v>14_Jan</v>
      </c>
      <c r="F290" s="12" t="str">
        <f t="shared" si="51"/>
        <v>Jan-09</v>
      </c>
      <c r="G290" s="12"/>
      <c r="R290" s="9">
        <f t="shared" si="54"/>
        <v>2031</v>
      </c>
      <c r="S290" t="str">
        <f t="shared" si="55"/>
        <v>Dec</v>
      </c>
      <c r="T290" t="str">
        <f t="shared" si="52"/>
        <v>2031_Dec</v>
      </c>
      <c r="U290" t="str">
        <f t="shared" si="53"/>
        <v>2032_Jan</v>
      </c>
      <c r="W290" t="s">
        <v>371</v>
      </c>
      <c r="X290" t="s">
        <v>372</v>
      </c>
    </row>
    <row r="291" spans="1:24">
      <c r="A291" s="2">
        <v>39828</v>
      </c>
      <c r="B291" t="str">
        <f t="shared" si="47"/>
        <v>2009_01</v>
      </c>
      <c r="C291" t="str">
        <f t="shared" si="48"/>
        <v>Jan</v>
      </c>
      <c r="D291" t="str">
        <f t="shared" si="49"/>
        <v>2009_Jan</v>
      </c>
      <c r="E291" s="12" t="str">
        <f t="shared" si="50"/>
        <v>15_Jan</v>
      </c>
      <c r="F291" s="12" t="str">
        <f t="shared" si="51"/>
        <v>Jan-09</v>
      </c>
      <c r="G291" s="12"/>
      <c r="R291" s="9">
        <f t="shared" si="54"/>
        <v>2032</v>
      </c>
      <c r="S291" t="str">
        <f t="shared" si="55"/>
        <v>Jan</v>
      </c>
      <c r="T291" t="str">
        <f t="shared" si="52"/>
        <v>2032_Jan</v>
      </c>
      <c r="U291" t="str">
        <f t="shared" si="53"/>
        <v>2032_Feb</v>
      </c>
      <c r="W291" t="s">
        <v>372</v>
      </c>
      <c r="X291" t="s">
        <v>373</v>
      </c>
    </row>
    <row r="292" spans="1:24">
      <c r="A292" s="2">
        <v>39829</v>
      </c>
      <c r="B292" t="str">
        <f t="shared" si="47"/>
        <v>2009_01</v>
      </c>
      <c r="C292" t="str">
        <f t="shared" si="48"/>
        <v>Jan</v>
      </c>
      <c r="D292" t="str">
        <f t="shared" si="49"/>
        <v>2009_Jan</v>
      </c>
      <c r="E292" s="12" t="str">
        <f t="shared" si="50"/>
        <v>16_Jan</v>
      </c>
      <c r="F292" s="12" t="str">
        <f t="shared" si="51"/>
        <v>Jan-09</v>
      </c>
      <c r="G292" s="12"/>
      <c r="R292" s="9">
        <f t="shared" si="54"/>
        <v>2032</v>
      </c>
      <c r="S292" t="str">
        <f t="shared" si="55"/>
        <v>Feb</v>
      </c>
      <c r="T292" t="str">
        <f t="shared" si="52"/>
        <v>2032_Feb</v>
      </c>
      <c r="U292" t="str">
        <f t="shared" si="53"/>
        <v>2032_Mar</v>
      </c>
      <c r="W292" t="s">
        <v>373</v>
      </c>
      <c r="X292" t="s">
        <v>374</v>
      </c>
    </row>
    <row r="293" spans="1:24">
      <c r="A293" s="2">
        <v>39830</v>
      </c>
      <c r="B293" t="str">
        <f t="shared" si="47"/>
        <v>2009_01</v>
      </c>
      <c r="C293" t="str">
        <f t="shared" si="48"/>
        <v>Jan</v>
      </c>
      <c r="D293" t="str">
        <f t="shared" si="49"/>
        <v>2009_Jan</v>
      </c>
      <c r="E293" s="12" t="str">
        <f t="shared" si="50"/>
        <v>17_Jan</v>
      </c>
      <c r="F293" s="12" t="str">
        <f t="shared" si="51"/>
        <v>Jan-09</v>
      </c>
      <c r="G293" s="12"/>
      <c r="R293" s="9">
        <f t="shared" si="54"/>
        <v>2032</v>
      </c>
      <c r="S293" t="str">
        <f t="shared" si="55"/>
        <v>Mar</v>
      </c>
      <c r="T293" t="str">
        <f t="shared" si="52"/>
        <v>2032_Mar</v>
      </c>
      <c r="U293" t="str">
        <f t="shared" si="53"/>
        <v>2032_Apr</v>
      </c>
      <c r="W293" t="s">
        <v>374</v>
      </c>
      <c r="X293" t="s">
        <v>375</v>
      </c>
    </row>
    <row r="294" spans="1:24">
      <c r="A294" s="2">
        <v>39831</v>
      </c>
      <c r="B294" t="str">
        <f t="shared" si="47"/>
        <v>2009_01</v>
      </c>
      <c r="C294" t="str">
        <f t="shared" si="48"/>
        <v>Jan</v>
      </c>
      <c r="D294" t="str">
        <f t="shared" si="49"/>
        <v>2009_Jan</v>
      </c>
      <c r="E294" s="12" t="str">
        <f t="shared" si="50"/>
        <v>18_Jan</v>
      </c>
      <c r="F294" s="12" t="str">
        <f t="shared" si="51"/>
        <v>Jan-09</v>
      </c>
      <c r="G294" s="12"/>
      <c r="R294" s="9">
        <f t="shared" si="54"/>
        <v>2032</v>
      </c>
      <c r="S294" t="str">
        <f t="shared" si="55"/>
        <v>Apr</v>
      </c>
      <c r="T294" t="str">
        <f t="shared" si="52"/>
        <v>2032_Apr</v>
      </c>
      <c r="U294" t="str">
        <f t="shared" si="53"/>
        <v>2032_May</v>
      </c>
      <c r="W294" t="s">
        <v>375</v>
      </c>
      <c r="X294" t="s">
        <v>376</v>
      </c>
    </row>
    <row r="295" spans="1:24">
      <c r="A295" s="2">
        <v>39832</v>
      </c>
      <c r="B295" t="str">
        <f t="shared" si="47"/>
        <v>2009_01</v>
      </c>
      <c r="C295" t="str">
        <f t="shared" si="48"/>
        <v>Jan</v>
      </c>
      <c r="D295" t="str">
        <f t="shared" si="49"/>
        <v>2009_Jan</v>
      </c>
      <c r="E295" s="12" t="str">
        <f t="shared" si="50"/>
        <v>19_Jan</v>
      </c>
      <c r="F295" s="12" t="str">
        <f t="shared" si="51"/>
        <v>Jan-09</v>
      </c>
      <c r="G295" s="12"/>
      <c r="R295" s="9">
        <f t="shared" si="54"/>
        <v>2032</v>
      </c>
      <c r="S295" t="str">
        <f t="shared" si="55"/>
        <v>May</v>
      </c>
      <c r="T295" t="str">
        <f t="shared" si="52"/>
        <v>2032_May</v>
      </c>
      <c r="U295" t="str">
        <f t="shared" si="53"/>
        <v>2032_Jun</v>
      </c>
      <c r="W295" t="s">
        <v>376</v>
      </c>
      <c r="X295" t="s">
        <v>377</v>
      </c>
    </row>
    <row r="296" spans="1:24">
      <c r="A296" s="2">
        <v>39833</v>
      </c>
      <c r="B296" t="str">
        <f t="shared" si="47"/>
        <v>2009_01</v>
      </c>
      <c r="C296" t="str">
        <f t="shared" si="48"/>
        <v>Jan</v>
      </c>
      <c r="D296" t="str">
        <f t="shared" si="49"/>
        <v>2009_Jan</v>
      </c>
      <c r="E296" s="12" t="str">
        <f t="shared" si="50"/>
        <v>20_Jan</v>
      </c>
      <c r="F296" s="12" t="str">
        <f t="shared" si="51"/>
        <v>Jan-09</v>
      </c>
      <c r="G296" s="12"/>
      <c r="R296" s="9">
        <f t="shared" si="54"/>
        <v>2032</v>
      </c>
      <c r="S296" t="str">
        <f t="shared" si="55"/>
        <v>Jun</v>
      </c>
      <c r="T296" t="str">
        <f t="shared" si="52"/>
        <v>2032_Jun</v>
      </c>
      <c r="U296" t="str">
        <f t="shared" si="53"/>
        <v>2032_Jul</v>
      </c>
      <c r="W296" t="s">
        <v>377</v>
      </c>
      <c r="X296" t="s">
        <v>378</v>
      </c>
    </row>
    <row r="297" spans="1:24">
      <c r="A297" s="2">
        <v>39834</v>
      </c>
      <c r="B297" t="str">
        <f t="shared" si="47"/>
        <v>2009_01</v>
      </c>
      <c r="C297" t="str">
        <f t="shared" si="48"/>
        <v>Jan</v>
      </c>
      <c r="D297" t="str">
        <f t="shared" si="49"/>
        <v>2009_Jan</v>
      </c>
      <c r="E297" s="12" t="str">
        <f t="shared" si="50"/>
        <v>21_Jan</v>
      </c>
      <c r="F297" s="12" t="str">
        <f t="shared" si="51"/>
        <v>Jan-09</v>
      </c>
      <c r="G297" s="12"/>
      <c r="R297" s="9">
        <f t="shared" si="54"/>
        <v>2032</v>
      </c>
      <c r="S297" t="str">
        <f t="shared" si="55"/>
        <v>Jul</v>
      </c>
      <c r="T297" t="str">
        <f t="shared" si="52"/>
        <v>2032_Jul</v>
      </c>
      <c r="U297" t="str">
        <f t="shared" si="53"/>
        <v>2032_Aug</v>
      </c>
      <c r="W297" t="s">
        <v>378</v>
      </c>
      <c r="X297" t="s">
        <v>379</v>
      </c>
    </row>
    <row r="298" spans="1:24">
      <c r="A298" s="2">
        <v>39835</v>
      </c>
      <c r="B298" t="str">
        <f t="shared" si="47"/>
        <v>2009_01</v>
      </c>
      <c r="C298" t="str">
        <f t="shared" si="48"/>
        <v>Jan</v>
      </c>
      <c r="D298" t="str">
        <f t="shared" si="49"/>
        <v>2009_Jan</v>
      </c>
      <c r="E298" s="12" t="str">
        <f t="shared" si="50"/>
        <v>22_Jan</v>
      </c>
      <c r="F298" s="12" t="str">
        <f t="shared" si="51"/>
        <v>Jan-09</v>
      </c>
      <c r="G298" s="12"/>
      <c r="R298" s="9">
        <f t="shared" si="54"/>
        <v>2032</v>
      </c>
      <c r="S298" t="str">
        <f t="shared" si="55"/>
        <v>Aug</v>
      </c>
      <c r="T298" t="str">
        <f t="shared" si="52"/>
        <v>2032_Aug</v>
      </c>
      <c r="U298" t="str">
        <f t="shared" si="53"/>
        <v>2032_Sep</v>
      </c>
      <c r="W298" t="s">
        <v>379</v>
      </c>
      <c r="X298" t="s">
        <v>380</v>
      </c>
    </row>
    <row r="299" spans="1:24">
      <c r="A299" s="2">
        <v>39836</v>
      </c>
      <c r="B299" t="str">
        <f t="shared" si="47"/>
        <v>2009_01</v>
      </c>
      <c r="C299" t="str">
        <f t="shared" si="48"/>
        <v>Jan</v>
      </c>
      <c r="D299" t="str">
        <f t="shared" si="49"/>
        <v>2009_Jan</v>
      </c>
      <c r="E299" s="12" t="str">
        <f t="shared" si="50"/>
        <v>23_Jan</v>
      </c>
      <c r="F299" s="12" t="str">
        <f t="shared" si="51"/>
        <v>Jan-09</v>
      </c>
      <c r="G299" s="12"/>
      <c r="R299" s="9">
        <f t="shared" si="54"/>
        <v>2032</v>
      </c>
      <c r="S299" t="str">
        <f t="shared" si="55"/>
        <v>Sep</v>
      </c>
      <c r="T299" t="str">
        <f t="shared" si="52"/>
        <v>2032_Sep</v>
      </c>
      <c r="U299" t="str">
        <f t="shared" si="53"/>
        <v>2032_Oct</v>
      </c>
      <c r="W299" t="s">
        <v>380</v>
      </c>
      <c r="X299" t="s">
        <v>381</v>
      </c>
    </row>
    <row r="300" spans="1:24">
      <c r="A300" s="2">
        <v>39837</v>
      </c>
      <c r="B300" t="str">
        <f t="shared" si="47"/>
        <v>2009_01</v>
      </c>
      <c r="C300" t="str">
        <f t="shared" si="48"/>
        <v>Jan</v>
      </c>
      <c r="D300" t="str">
        <f t="shared" si="49"/>
        <v>2009_Jan</v>
      </c>
      <c r="E300" s="12" t="str">
        <f t="shared" si="50"/>
        <v>24_Jan</v>
      </c>
      <c r="F300" s="12" t="str">
        <f t="shared" si="51"/>
        <v>Jan-09</v>
      </c>
      <c r="G300" s="12"/>
      <c r="R300" s="9">
        <f t="shared" si="54"/>
        <v>2032</v>
      </c>
      <c r="S300" t="str">
        <f t="shared" si="55"/>
        <v>Oct</v>
      </c>
      <c r="T300" t="str">
        <f t="shared" si="52"/>
        <v>2032_Oct</v>
      </c>
      <c r="U300" t="str">
        <f t="shared" si="53"/>
        <v>2032_Nov</v>
      </c>
      <c r="W300" t="s">
        <v>381</v>
      </c>
      <c r="X300" t="s">
        <v>382</v>
      </c>
    </row>
    <row r="301" spans="1:24">
      <c r="A301" s="2">
        <v>39838</v>
      </c>
      <c r="B301" t="str">
        <f t="shared" si="47"/>
        <v>2009_01</v>
      </c>
      <c r="C301" t="str">
        <f t="shared" si="48"/>
        <v>Jan</v>
      </c>
      <c r="D301" t="str">
        <f t="shared" si="49"/>
        <v>2009_Jan</v>
      </c>
      <c r="E301" s="12" t="str">
        <f t="shared" si="50"/>
        <v>25_Jan</v>
      </c>
      <c r="F301" s="12" t="str">
        <f t="shared" si="51"/>
        <v>Jan-09</v>
      </c>
      <c r="G301" s="12"/>
      <c r="R301" s="9">
        <f t="shared" si="54"/>
        <v>2032</v>
      </c>
      <c r="S301" t="str">
        <f t="shared" si="55"/>
        <v>Nov</v>
      </c>
      <c r="T301" t="str">
        <f t="shared" si="52"/>
        <v>2032_Nov</v>
      </c>
      <c r="U301" t="str">
        <f t="shared" si="53"/>
        <v>2032_Dec</v>
      </c>
      <c r="W301" t="s">
        <v>382</v>
      </c>
      <c r="X301" t="s">
        <v>383</v>
      </c>
    </row>
    <row r="302" spans="1:24">
      <c r="A302" s="2">
        <v>39839</v>
      </c>
      <c r="B302" t="str">
        <f t="shared" si="47"/>
        <v>2009_01</v>
      </c>
      <c r="C302" t="str">
        <f t="shared" si="48"/>
        <v>Jan</v>
      </c>
      <c r="D302" t="str">
        <f t="shared" si="49"/>
        <v>2009_Jan</v>
      </c>
      <c r="E302" s="12" t="str">
        <f t="shared" si="50"/>
        <v>26_Jan</v>
      </c>
      <c r="F302" s="12" t="str">
        <f t="shared" si="51"/>
        <v>Jan-09</v>
      </c>
      <c r="G302" s="12"/>
      <c r="R302" s="9">
        <f t="shared" si="54"/>
        <v>2032</v>
      </c>
      <c r="S302" t="str">
        <f t="shared" si="55"/>
        <v>Dec</v>
      </c>
      <c r="T302" t="str">
        <f t="shared" si="52"/>
        <v>2032_Dec</v>
      </c>
      <c r="U302" t="str">
        <f t="shared" si="53"/>
        <v>2033_Jan</v>
      </c>
      <c r="W302" t="s">
        <v>383</v>
      </c>
      <c r="X302" t="s">
        <v>384</v>
      </c>
    </row>
    <row r="303" spans="1:24">
      <c r="A303" s="2">
        <v>39840</v>
      </c>
      <c r="B303" t="str">
        <f t="shared" si="47"/>
        <v>2009_01</v>
      </c>
      <c r="C303" t="str">
        <f t="shared" si="48"/>
        <v>Jan</v>
      </c>
      <c r="D303" t="str">
        <f t="shared" si="49"/>
        <v>2009_Jan</v>
      </c>
      <c r="E303" s="12" t="str">
        <f t="shared" si="50"/>
        <v>27_Jan</v>
      </c>
      <c r="F303" s="12" t="str">
        <f t="shared" si="51"/>
        <v>Jan-09</v>
      </c>
      <c r="G303" s="12"/>
      <c r="R303" s="9">
        <f t="shared" si="54"/>
        <v>2033</v>
      </c>
      <c r="S303" t="str">
        <f t="shared" si="55"/>
        <v>Jan</v>
      </c>
      <c r="T303" t="str">
        <f t="shared" si="52"/>
        <v>2033_Jan</v>
      </c>
      <c r="U303" t="str">
        <f t="shared" si="53"/>
        <v>2033_Feb</v>
      </c>
      <c r="W303" t="s">
        <v>384</v>
      </c>
      <c r="X303" t="s">
        <v>385</v>
      </c>
    </row>
    <row r="304" spans="1:24">
      <c r="A304" s="2">
        <v>39841</v>
      </c>
      <c r="B304" t="str">
        <f t="shared" si="47"/>
        <v>2009_01</v>
      </c>
      <c r="C304" t="str">
        <f t="shared" si="48"/>
        <v>Jan</v>
      </c>
      <c r="D304" t="str">
        <f t="shared" si="49"/>
        <v>2009_Jan</v>
      </c>
      <c r="E304" s="12" t="str">
        <f t="shared" si="50"/>
        <v>28_Jan</v>
      </c>
      <c r="F304" s="12" t="str">
        <f t="shared" si="51"/>
        <v>Jan-09</v>
      </c>
      <c r="G304" s="12"/>
      <c r="R304" s="9">
        <f t="shared" si="54"/>
        <v>2033</v>
      </c>
      <c r="S304" t="str">
        <f t="shared" si="55"/>
        <v>Feb</v>
      </c>
      <c r="T304" t="str">
        <f t="shared" si="52"/>
        <v>2033_Feb</v>
      </c>
      <c r="U304" t="str">
        <f t="shared" si="53"/>
        <v>2033_Mar</v>
      </c>
      <c r="W304" t="s">
        <v>385</v>
      </c>
      <c r="X304" t="s">
        <v>386</v>
      </c>
    </row>
    <row r="305" spans="1:24">
      <c r="A305" s="2">
        <v>39842</v>
      </c>
      <c r="B305" t="str">
        <f t="shared" si="47"/>
        <v>2009_01</v>
      </c>
      <c r="C305" t="str">
        <f t="shared" si="48"/>
        <v>Jan</v>
      </c>
      <c r="D305" t="str">
        <f t="shared" si="49"/>
        <v>2009_Jan</v>
      </c>
      <c r="E305" s="12" t="str">
        <f t="shared" si="50"/>
        <v>29_Jan</v>
      </c>
      <c r="F305" s="12" t="str">
        <f t="shared" si="51"/>
        <v>Jan-09</v>
      </c>
      <c r="G305" s="12"/>
      <c r="R305" s="9">
        <f t="shared" si="54"/>
        <v>2033</v>
      </c>
      <c r="S305" t="str">
        <f t="shared" si="55"/>
        <v>Mar</v>
      </c>
      <c r="T305" t="str">
        <f t="shared" si="52"/>
        <v>2033_Mar</v>
      </c>
      <c r="U305" t="str">
        <f t="shared" si="53"/>
        <v>2033_Apr</v>
      </c>
      <c r="W305" t="s">
        <v>386</v>
      </c>
      <c r="X305" t="s">
        <v>387</v>
      </c>
    </row>
    <row r="306" spans="1:24">
      <c r="A306" s="2">
        <v>39843</v>
      </c>
      <c r="B306" t="str">
        <f t="shared" si="47"/>
        <v>2009_01</v>
      </c>
      <c r="C306" t="str">
        <f t="shared" si="48"/>
        <v>Jan</v>
      </c>
      <c r="D306" t="str">
        <f t="shared" si="49"/>
        <v>2009_Jan</v>
      </c>
      <c r="E306" s="12" t="str">
        <f t="shared" si="50"/>
        <v>30_Jan</v>
      </c>
      <c r="F306" s="12" t="str">
        <f t="shared" si="51"/>
        <v>Jan-09</v>
      </c>
      <c r="G306" s="12"/>
      <c r="R306" s="9">
        <f t="shared" si="54"/>
        <v>2033</v>
      </c>
      <c r="S306" t="str">
        <f t="shared" si="55"/>
        <v>Apr</v>
      </c>
      <c r="T306" t="str">
        <f t="shared" si="52"/>
        <v>2033_Apr</v>
      </c>
      <c r="U306" t="str">
        <f t="shared" si="53"/>
        <v>2033_May</v>
      </c>
      <c r="W306" t="s">
        <v>387</v>
      </c>
      <c r="X306" t="s">
        <v>388</v>
      </c>
    </row>
    <row r="307" spans="1:24">
      <c r="A307" s="2">
        <v>39844</v>
      </c>
      <c r="B307" t="str">
        <f t="shared" si="47"/>
        <v>2009_01</v>
      </c>
      <c r="C307" t="str">
        <f t="shared" si="48"/>
        <v>Jan</v>
      </c>
      <c r="D307" t="str">
        <f t="shared" si="49"/>
        <v>2009_Jan</v>
      </c>
      <c r="E307" s="12" t="str">
        <f t="shared" si="50"/>
        <v>31_Jan</v>
      </c>
      <c r="F307" s="12" t="str">
        <f t="shared" si="51"/>
        <v>Jan-09</v>
      </c>
      <c r="G307" s="12"/>
      <c r="R307" s="9">
        <f t="shared" si="54"/>
        <v>2033</v>
      </c>
      <c r="S307" t="str">
        <f t="shared" si="55"/>
        <v>May</v>
      </c>
      <c r="T307" t="str">
        <f t="shared" si="52"/>
        <v>2033_May</v>
      </c>
      <c r="U307" t="str">
        <f t="shared" si="53"/>
        <v>2033_Jun</v>
      </c>
      <c r="W307" t="s">
        <v>388</v>
      </c>
      <c r="X307" t="s">
        <v>389</v>
      </c>
    </row>
    <row r="308" spans="1:24">
      <c r="A308" s="2">
        <v>39845</v>
      </c>
      <c r="B308" t="str">
        <f t="shared" si="47"/>
        <v>2009_02</v>
      </c>
      <c r="C308" t="str">
        <f t="shared" si="48"/>
        <v>Feb</v>
      </c>
      <c r="D308" t="str">
        <f t="shared" si="49"/>
        <v>2009_Feb</v>
      </c>
      <c r="E308" s="12" t="str">
        <f t="shared" si="50"/>
        <v>01_Feb</v>
      </c>
      <c r="F308" s="12" t="str">
        <f t="shared" si="51"/>
        <v>Feb-09</v>
      </c>
      <c r="G308" s="12"/>
      <c r="R308" s="9">
        <f t="shared" si="54"/>
        <v>2033</v>
      </c>
      <c r="S308" t="str">
        <f t="shared" si="55"/>
        <v>Jun</v>
      </c>
      <c r="T308" t="str">
        <f t="shared" si="52"/>
        <v>2033_Jun</v>
      </c>
      <c r="U308" t="str">
        <f t="shared" si="53"/>
        <v>2033_Jul</v>
      </c>
      <c r="W308" t="s">
        <v>389</v>
      </c>
      <c r="X308" t="s">
        <v>390</v>
      </c>
    </row>
    <row r="309" spans="1:24">
      <c r="A309" s="2">
        <v>39846</v>
      </c>
      <c r="B309" t="str">
        <f t="shared" si="47"/>
        <v>2009_02</v>
      </c>
      <c r="C309" t="str">
        <f t="shared" si="48"/>
        <v>Feb</v>
      </c>
      <c r="D309" t="str">
        <f t="shared" si="49"/>
        <v>2009_Feb</v>
      </c>
      <c r="E309" s="12" t="str">
        <f t="shared" si="50"/>
        <v>02_Feb</v>
      </c>
      <c r="F309" s="12" t="str">
        <f t="shared" si="51"/>
        <v>Feb-09</v>
      </c>
      <c r="G309" s="12"/>
      <c r="R309" s="9">
        <f t="shared" si="54"/>
        <v>2033</v>
      </c>
      <c r="S309" t="str">
        <f t="shared" si="55"/>
        <v>Jul</v>
      </c>
      <c r="T309" t="str">
        <f t="shared" si="52"/>
        <v>2033_Jul</v>
      </c>
      <c r="U309" t="str">
        <f t="shared" si="53"/>
        <v>2033_Aug</v>
      </c>
      <c r="W309" t="s">
        <v>390</v>
      </c>
      <c r="X309" t="s">
        <v>391</v>
      </c>
    </row>
    <row r="310" spans="1:24">
      <c r="A310" s="2">
        <v>39847</v>
      </c>
      <c r="B310" t="str">
        <f t="shared" si="47"/>
        <v>2009_02</v>
      </c>
      <c r="C310" t="str">
        <f t="shared" si="48"/>
        <v>Feb</v>
      </c>
      <c r="D310" t="str">
        <f t="shared" si="49"/>
        <v>2009_Feb</v>
      </c>
      <c r="E310" s="12" t="str">
        <f t="shared" si="50"/>
        <v>03_Feb</v>
      </c>
      <c r="F310" s="12" t="str">
        <f t="shared" si="51"/>
        <v>Feb-09</v>
      </c>
      <c r="G310" s="12"/>
      <c r="R310" s="9">
        <f t="shared" si="54"/>
        <v>2033</v>
      </c>
      <c r="S310" t="str">
        <f t="shared" si="55"/>
        <v>Aug</v>
      </c>
      <c r="T310" t="str">
        <f t="shared" si="52"/>
        <v>2033_Aug</v>
      </c>
      <c r="U310" t="str">
        <f t="shared" si="53"/>
        <v>2033_Sep</v>
      </c>
      <c r="W310" t="s">
        <v>391</v>
      </c>
      <c r="X310" t="s">
        <v>392</v>
      </c>
    </row>
    <row r="311" spans="1:24">
      <c r="A311" s="2">
        <v>39848</v>
      </c>
      <c r="B311" t="str">
        <f t="shared" si="47"/>
        <v>2009_02</v>
      </c>
      <c r="C311" t="str">
        <f t="shared" si="48"/>
        <v>Feb</v>
      </c>
      <c r="D311" t="str">
        <f t="shared" si="49"/>
        <v>2009_Feb</v>
      </c>
      <c r="E311" s="12" t="str">
        <f t="shared" si="50"/>
        <v>04_Feb</v>
      </c>
      <c r="F311" s="12" t="str">
        <f t="shared" si="51"/>
        <v>Feb-09</v>
      </c>
      <c r="G311" s="12"/>
      <c r="R311" s="9">
        <f t="shared" si="54"/>
        <v>2033</v>
      </c>
      <c r="S311" t="str">
        <f t="shared" si="55"/>
        <v>Sep</v>
      </c>
      <c r="T311" t="str">
        <f t="shared" si="52"/>
        <v>2033_Sep</v>
      </c>
      <c r="U311" t="str">
        <f t="shared" si="53"/>
        <v>2033_Oct</v>
      </c>
      <c r="W311" t="s">
        <v>392</v>
      </c>
      <c r="X311" t="s">
        <v>393</v>
      </c>
    </row>
    <row r="312" spans="1:24">
      <c r="A312" s="2">
        <v>39849</v>
      </c>
      <c r="B312" t="str">
        <f t="shared" si="47"/>
        <v>2009_02</v>
      </c>
      <c r="C312" t="str">
        <f t="shared" si="48"/>
        <v>Feb</v>
      </c>
      <c r="D312" t="str">
        <f t="shared" si="49"/>
        <v>2009_Feb</v>
      </c>
      <c r="E312" s="12" t="str">
        <f t="shared" si="50"/>
        <v>05_Feb</v>
      </c>
      <c r="F312" s="12" t="str">
        <f t="shared" si="51"/>
        <v>Feb-09</v>
      </c>
      <c r="G312" s="12"/>
      <c r="R312" s="9">
        <f t="shared" si="54"/>
        <v>2033</v>
      </c>
      <c r="S312" t="str">
        <f t="shared" si="55"/>
        <v>Oct</v>
      </c>
      <c r="T312" t="str">
        <f t="shared" si="52"/>
        <v>2033_Oct</v>
      </c>
      <c r="U312" t="str">
        <f t="shared" si="53"/>
        <v>2033_Nov</v>
      </c>
      <c r="W312" t="s">
        <v>393</v>
      </c>
      <c r="X312" t="s">
        <v>394</v>
      </c>
    </row>
    <row r="313" spans="1:24">
      <c r="A313" s="2">
        <v>39850</v>
      </c>
      <c r="B313" t="str">
        <f t="shared" si="47"/>
        <v>2009_02</v>
      </c>
      <c r="C313" t="str">
        <f t="shared" si="48"/>
        <v>Feb</v>
      </c>
      <c r="D313" t="str">
        <f t="shared" si="49"/>
        <v>2009_Feb</v>
      </c>
      <c r="E313" s="12" t="str">
        <f t="shared" si="50"/>
        <v>06_Feb</v>
      </c>
      <c r="F313" s="12" t="str">
        <f t="shared" si="51"/>
        <v>Feb-09</v>
      </c>
      <c r="G313" s="12"/>
      <c r="R313" s="9">
        <f t="shared" si="54"/>
        <v>2033</v>
      </c>
      <c r="S313" t="str">
        <f t="shared" si="55"/>
        <v>Nov</v>
      </c>
      <c r="T313" t="str">
        <f t="shared" si="52"/>
        <v>2033_Nov</v>
      </c>
      <c r="U313" t="str">
        <f t="shared" si="53"/>
        <v>2033_Dec</v>
      </c>
      <c r="W313" t="s">
        <v>394</v>
      </c>
      <c r="X313" t="s">
        <v>395</v>
      </c>
    </row>
    <row r="314" spans="1:24">
      <c r="A314" s="2">
        <v>39851</v>
      </c>
      <c r="B314" t="str">
        <f t="shared" si="47"/>
        <v>2009_02</v>
      </c>
      <c r="C314" t="str">
        <f t="shared" si="48"/>
        <v>Feb</v>
      </c>
      <c r="D314" t="str">
        <f t="shared" si="49"/>
        <v>2009_Feb</v>
      </c>
      <c r="E314" s="12" t="str">
        <f t="shared" si="50"/>
        <v>07_Feb</v>
      </c>
      <c r="F314" s="12" t="str">
        <f t="shared" si="51"/>
        <v>Feb-09</v>
      </c>
      <c r="G314" s="12"/>
      <c r="R314" s="9">
        <f t="shared" si="54"/>
        <v>2033</v>
      </c>
      <c r="S314" t="str">
        <f t="shared" si="55"/>
        <v>Dec</v>
      </c>
      <c r="T314" t="str">
        <f t="shared" si="52"/>
        <v>2033_Dec</v>
      </c>
      <c r="U314" t="str">
        <f t="shared" si="53"/>
        <v>2034_Jan</v>
      </c>
      <c r="W314" t="s">
        <v>395</v>
      </c>
      <c r="X314" t="s">
        <v>396</v>
      </c>
    </row>
    <row r="315" spans="1:24">
      <c r="A315" s="2">
        <v>39852</v>
      </c>
      <c r="B315" t="str">
        <f t="shared" si="47"/>
        <v>2009_02</v>
      </c>
      <c r="C315" t="str">
        <f t="shared" si="48"/>
        <v>Feb</v>
      </c>
      <c r="D315" t="str">
        <f t="shared" si="49"/>
        <v>2009_Feb</v>
      </c>
      <c r="E315" s="12" t="str">
        <f t="shared" si="50"/>
        <v>08_Feb</v>
      </c>
      <c r="F315" s="12" t="str">
        <f t="shared" si="51"/>
        <v>Feb-09</v>
      </c>
      <c r="G315" s="12"/>
      <c r="R315" s="9">
        <f t="shared" si="54"/>
        <v>2034</v>
      </c>
      <c r="S315" t="str">
        <f t="shared" si="55"/>
        <v>Jan</v>
      </c>
      <c r="T315" t="str">
        <f t="shared" si="52"/>
        <v>2034_Jan</v>
      </c>
      <c r="U315" t="str">
        <f t="shared" si="53"/>
        <v>2034_Feb</v>
      </c>
      <c r="W315" t="s">
        <v>396</v>
      </c>
      <c r="X315" t="s">
        <v>397</v>
      </c>
    </row>
    <row r="316" spans="1:24">
      <c r="A316" s="2">
        <v>39853</v>
      </c>
      <c r="B316" t="str">
        <f t="shared" si="47"/>
        <v>2009_02</v>
      </c>
      <c r="C316" t="str">
        <f t="shared" si="48"/>
        <v>Feb</v>
      </c>
      <c r="D316" t="str">
        <f t="shared" si="49"/>
        <v>2009_Feb</v>
      </c>
      <c r="E316" s="12" t="str">
        <f t="shared" si="50"/>
        <v>09_Feb</v>
      </c>
      <c r="F316" s="12" t="str">
        <f t="shared" si="51"/>
        <v>Feb-09</v>
      </c>
      <c r="G316" s="12"/>
      <c r="R316" s="9">
        <f t="shared" si="54"/>
        <v>2034</v>
      </c>
      <c r="S316" t="str">
        <f t="shared" si="55"/>
        <v>Feb</v>
      </c>
      <c r="T316" t="str">
        <f t="shared" si="52"/>
        <v>2034_Feb</v>
      </c>
      <c r="U316" t="str">
        <f t="shared" si="53"/>
        <v>2034_Mar</v>
      </c>
      <c r="W316" t="s">
        <v>397</v>
      </c>
      <c r="X316" t="s">
        <v>398</v>
      </c>
    </row>
    <row r="317" spans="1:24">
      <c r="A317" s="2">
        <v>39854</v>
      </c>
      <c r="B317" t="str">
        <f t="shared" si="47"/>
        <v>2009_02</v>
      </c>
      <c r="C317" t="str">
        <f t="shared" si="48"/>
        <v>Feb</v>
      </c>
      <c r="D317" t="str">
        <f t="shared" si="49"/>
        <v>2009_Feb</v>
      </c>
      <c r="E317" s="12" t="str">
        <f t="shared" si="50"/>
        <v>10_Feb</v>
      </c>
      <c r="F317" s="12" t="str">
        <f t="shared" si="51"/>
        <v>Feb-09</v>
      </c>
      <c r="G317" s="12"/>
      <c r="R317" s="9">
        <f t="shared" si="54"/>
        <v>2034</v>
      </c>
      <c r="S317" t="str">
        <f t="shared" si="55"/>
        <v>Mar</v>
      </c>
      <c r="T317" t="str">
        <f t="shared" si="52"/>
        <v>2034_Mar</v>
      </c>
      <c r="U317" t="str">
        <f t="shared" si="53"/>
        <v>2034_Apr</v>
      </c>
      <c r="W317" t="s">
        <v>398</v>
      </c>
      <c r="X317" t="s">
        <v>399</v>
      </c>
    </row>
    <row r="318" spans="1:24">
      <c r="A318" s="2">
        <v>39855</v>
      </c>
      <c r="B318" t="str">
        <f t="shared" si="47"/>
        <v>2009_02</v>
      </c>
      <c r="C318" t="str">
        <f t="shared" si="48"/>
        <v>Feb</v>
      </c>
      <c r="D318" t="str">
        <f t="shared" si="49"/>
        <v>2009_Feb</v>
      </c>
      <c r="E318" s="12" t="str">
        <f t="shared" si="50"/>
        <v>11_Feb</v>
      </c>
      <c r="F318" s="12" t="str">
        <f t="shared" si="51"/>
        <v>Feb-09</v>
      </c>
      <c r="G318" s="12"/>
      <c r="R318" s="9">
        <f t="shared" si="54"/>
        <v>2034</v>
      </c>
      <c r="S318" t="str">
        <f t="shared" si="55"/>
        <v>Apr</v>
      </c>
      <c r="T318" t="str">
        <f t="shared" si="52"/>
        <v>2034_Apr</v>
      </c>
      <c r="U318" t="str">
        <f t="shared" si="53"/>
        <v>2034_May</v>
      </c>
      <c r="W318" t="s">
        <v>399</v>
      </c>
      <c r="X318" t="s">
        <v>400</v>
      </c>
    </row>
    <row r="319" spans="1:24">
      <c r="A319" s="2">
        <v>39856</v>
      </c>
      <c r="B319" t="str">
        <f t="shared" si="47"/>
        <v>2009_02</v>
      </c>
      <c r="C319" t="str">
        <f t="shared" si="48"/>
        <v>Feb</v>
      </c>
      <c r="D319" t="str">
        <f t="shared" si="49"/>
        <v>2009_Feb</v>
      </c>
      <c r="E319" s="12" t="str">
        <f t="shared" si="50"/>
        <v>12_Feb</v>
      </c>
      <c r="F319" s="12" t="str">
        <f t="shared" si="51"/>
        <v>Feb-09</v>
      </c>
      <c r="G319" s="12"/>
      <c r="R319" s="9">
        <f t="shared" si="54"/>
        <v>2034</v>
      </c>
      <c r="S319" t="str">
        <f t="shared" si="55"/>
        <v>May</v>
      </c>
      <c r="T319" t="str">
        <f t="shared" si="52"/>
        <v>2034_May</v>
      </c>
      <c r="U319" t="str">
        <f t="shared" si="53"/>
        <v>2034_Jun</v>
      </c>
      <c r="W319" t="s">
        <v>400</v>
      </c>
      <c r="X319" t="s">
        <v>401</v>
      </c>
    </row>
    <row r="320" spans="1:24">
      <c r="A320" s="2">
        <v>39857</v>
      </c>
      <c r="B320" t="str">
        <f t="shared" si="47"/>
        <v>2009_02</v>
      </c>
      <c r="C320" t="str">
        <f t="shared" si="48"/>
        <v>Feb</v>
      </c>
      <c r="D320" t="str">
        <f t="shared" si="49"/>
        <v>2009_Feb</v>
      </c>
      <c r="E320" s="12" t="str">
        <f t="shared" si="50"/>
        <v>13_Feb</v>
      </c>
      <c r="F320" s="12" t="str">
        <f t="shared" si="51"/>
        <v>Feb-09</v>
      </c>
      <c r="G320" s="12"/>
      <c r="R320" s="9">
        <f t="shared" si="54"/>
        <v>2034</v>
      </c>
      <c r="S320" t="str">
        <f t="shared" si="55"/>
        <v>Jun</v>
      </c>
      <c r="T320" t="str">
        <f t="shared" si="52"/>
        <v>2034_Jun</v>
      </c>
      <c r="U320" t="str">
        <f t="shared" si="53"/>
        <v>2034_Jul</v>
      </c>
      <c r="W320" t="s">
        <v>401</v>
      </c>
      <c r="X320" t="s">
        <v>402</v>
      </c>
    </row>
    <row r="321" spans="1:24">
      <c r="A321" s="2">
        <v>39858</v>
      </c>
      <c r="B321" t="str">
        <f t="shared" si="47"/>
        <v>2009_02</v>
      </c>
      <c r="C321" t="str">
        <f t="shared" si="48"/>
        <v>Feb</v>
      </c>
      <c r="D321" t="str">
        <f t="shared" si="49"/>
        <v>2009_Feb</v>
      </c>
      <c r="E321" s="12" t="str">
        <f t="shared" si="50"/>
        <v>14_Feb</v>
      </c>
      <c r="F321" s="12" t="str">
        <f t="shared" si="51"/>
        <v>Feb-09</v>
      </c>
      <c r="G321" s="12"/>
      <c r="R321" s="9">
        <f t="shared" si="54"/>
        <v>2034</v>
      </c>
      <c r="S321" t="str">
        <f t="shared" si="55"/>
        <v>Jul</v>
      </c>
      <c r="T321" t="str">
        <f t="shared" si="52"/>
        <v>2034_Jul</v>
      </c>
      <c r="U321" t="str">
        <f t="shared" si="53"/>
        <v>2034_Aug</v>
      </c>
      <c r="W321" t="s">
        <v>402</v>
      </c>
      <c r="X321" t="s">
        <v>403</v>
      </c>
    </row>
    <row r="322" spans="1:24">
      <c r="A322" s="2">
        <v>39859</v>
      </c>
      <c r="B322" t="str">
        <f t="shared" ref="B322:B385" si="56">TEXT(YEAR(A322),"0000")&amp;"_"&amp;TEXT(MONTH(A322),"00")</f>
        <v>2009_02</v>
      </c>
      <c r="C322" t="str">
        <f t="shared" ref="C322:C385" si="57">VLOOKUP(TEXT(MONTH(A322),"00"),$H$2:$I$13,2,FALSE)</f>
        <v>Feb</v>
      </c>
      <c r="D322" t="str">
        <f t="shared" si="49"/>
        <v>2009_Feb</v>
      </c>
      <c r="E322" s="12" t="str">
        <f t="shared" si="50"/>
        <v>15_Feb</v>
      </c>
      <c r="F322" s="12" t="str">
        <f t="shared" si="51"/>
        <v>Feb-09</v>
      </c>
      <c r="G322" s="12"/>
      <c r="R322" s="9">
        <f t="shared" si="54"/>
        <v>2034</v>
      </c>
      <c r="S322" t="str">
        <f t="shared" si="55"/>
        <v>Aug</v>
      </c>
      <c r="T322" t="str">
        <f t="shared" si="52"/>
        <v>2034_Aug</v>
      </c>
      <c r="U322" t="str">
        <f t="shared" si="53"/>
        <v>2034_Sep</v>
      </c>
      <c r="W322" t="s">
        <v>403</v>
      </c>
      <c r="X322" t="s">
        <v>404</v>
      </c>
    </row>
    <row r="323" spans="1:24">
      <c r="A323" s="2">
        <v>39860</v>
      </c>
      <c r="B323" t="str">
        <f t="shared" si="56"/>
        <v>2009_02</v>
      </c>
      <c r="C323" t="str">
        <f t="shared" si="57"/>
        <v>Feb</v>
      </c>
      <c r="D323" t="str">
        <f t="shared" ref="D323:D386" si="58">TEXT(YEAR(A323),"0000")&amp;"_"&amp;C323</f>
        <v>2009_Feb</v>
      </c>
      <c r="E323" s="12" t="str">
        <f t="shared" ref="E323:E386" si="59">VLOOKUP(DAY(A323),$G$2:$H$32,2,FALSE)&amp;"_"&amp;C323</f>
        <v>16_Feb</v>
      </c>
      <c r="F323" s="12" t="str">
        <f t="shared" si="51"/>
        <v>Feb-09</v>
      </c>
      <c r="G323" s="12"/>
      <c r="R323" s="9">
        <f t="shared" si="54"/>
        <v>2034</v>
      </c>
      <c r="S323" t="str">
        <f t="shared" si="55"/>
        <v>Sep</v>
      </c>
      <c r="T323" t="str">
        <f t="shared" si="52"/>
        <v>2034_Sep</v>
      </c>
      <c r="U323" t="str">
        <f t="shared" si="53"/>
        <v>2034_Oct</v>
      </c>
      <c r="W323" t="s">
        <v>404</v>
      </c>
      <c r="X323" t="s">
        <v>405</v>
      </c>
    </row>
    <row r="324" spans="1:24">
      <c r="A324" s="2">
        <v>39861</v>
      </c>
      <c r="B324" t="str">
        <f t="shared" si="56"/>
        <v>2009_02</v>
      </c>
      <c r="C324" t="str">
        <f t="shared" si="57"/>
        <v>Feb</v>
      </c>
      <c r="D324" t="str">
        <f t="shared" si="58"/>
        <v>2009_Feb</v>
      </c>
      <c r="E324" s="12" t="str">
        <f t="shared" si="59"/>
        <v>17_Feb</v>
      </c>
      <c r="F324" s="12" t="str">
        <f t="shared" ref="F324:F387" si="60">C324&amp;"-"&amp;RIGHT(YEAR(A324),2)</f>
        <v>Feb-09</v>
      </c>
      <c r="G324" s="12"/>
      <c r="R324" s="9">
        <f t="shared" si="54"/>
        <v>2034</v>
      </c>
      <c r="S324" t="str">
        <f t="shared" si="55"/>
        <v>Oct</v>
      </c>
      <c r="T324" t="str">
        <f t="shared" ref="T324:T378" si="61">R324&amp;"_"&amp;S324</f>
        <v>2034_Oct</v>
      </c>
      <c r="U324" t="str">
        <f t="shared" ref="U324:U378" si="62">T325</f>
        <v>2034_Nov</v>
      </c>
      <c r="W324" t="s">
        <v>405</v>
      </c>
      <c r="X324" t="s">
        <v>406</v>
      </c>
    </row>
    <row r="325" spans="1:24">
      <c r="A325" s="2">
        <v>39862</v>
      </c>
      <c r="B325" t="str">
        <f t="shared" si="56"/>
        <v>2009_02</v>
      </c>
      <c r="C325" t="str">
        <f t="shared" si="57"/>
        <v>Feb</v>
      </c>
      <c r="D325" t="str">
        <f t="shared" si="58"/>
        <v>2009_Feb</v>
      </c>
      <c r="E325" s="12" t="str">
        <f t="shared" si="59"/>
        <v>18_Feb</v>
      </c>
      <c r="F325" s="12" t="str">
        <f t="shared" si="60"/>
        <v>Feb-09</v>
      </c>
      <c r="G325" s="12"/>
      <c r="R325" s="9">
        <f t="shared" si="54"/>
        <v>2034</v>
      </c>
      <c r="S325" t="str">
        <f t="shared" si="55"/>
        <v>Nov</v>
      </c>
      <c r="T325" t="str">
        <f t="shared" si="61"/>
        <v>2034_Nov</v>
      </c>
      <c r="U325" t="str">
        <f t="shared" si="62"/>
        <v>2034_Dec</v>
      </c>
      <c r="W325" t="s">
        <v>406</v>
      </c>
      <c r="X325" t="s">
        <v>407</v>
      </c>
    </row>
    <row r="326" spans="1:24">
      <c r="A326" s="2">
        <v>39863</v>
      </c>
      <c r="B326" t="str">
        <f t="shared" si="56"/>
        <v>2009_02</v>
      </c>
      <c r="C326" t="str">
        <f t="shared" si="57"/>
        <v>Feb</v>
      </c>
      <c r="D326" t="str">
        <f t="shared" si="58"/>
        <v>2009_Feb</v>
      </c>
      <c r="E326" s="12" t="str">
        <f t="shared" si="59"/>
        <v>19_Feb</v>
      </c>
      <c r="F326" s="12" t="str">
        <f t="shared" si="60"/>
        <v>Feb-09</v>
      </c>
      <c r="G326" s="12"/>
      <c r="R326" s="9">
        <f t="shared" si="54"/>
        <v>2034</v>
      </c>
      <c r="S326" t="str">
        <f t="shared" si="55"/>
        <v>Dec</v>
      </c>
      <c r="T326" t="str">
        <f t="shared" si="61"/>
        <v>2034_Dec</v>
      </c>
      <c r="U326" t="str">
        <f t="shared" si="62"/>
        <v>2035_Jan</v>
      </c>
      <c r="W326" t="s">
        <v>407</v>
      </c>
      <c r="X326" t="s">
        <v>408</v>
      </c>
    </row>
    <row r="327" spans="1:24">
      <c r="A327" s="2">
        <v>39864</v>
      </c>
      <c r="B327" t="str">
        <f t="shared" si="56"/>
        <v>2009_02</v>
      </c>
      <c r="C327" t="str">
        <f t="shared" si="57"/>
        <v>Feb</v>
      </c>
      <c r="D327" t="str">
        <f t="shared" si="58"/>
        <v>2009_Feb</v>
      </c>
      <c r="E327" s="12" t="str">
        <f t="shared" si="59"/>
        <v>20_Feb</v>
      </c>
      <c r="F327" s="12" t="str">
        <f t="shared" si="60"/>
        <v>Feb-09</v>
      </c>
      <c r="G327" s="12"/>
      <c r="R327" s="9">
        <f t="shared" si="54"/>
        <v>2035</v>
      </c>
      <c r="S327" t="str">
        <f t="shared" si="55"/>
        <v>Jan</v>
      </c>
      <c r="T327" t="str">
        <f t="shared" si="61"/>
        <v>2035_Jan</v>
      </c>
      <c r="U327" t="str">
        <f t="shared" si="62"/>
        <v>2035_Feb</v>
      </c>
      <c r="W327" t="s">
        <v>408</v>
      </c>
      <c r="X327" t="s">
        <v>409</v>
      </c>
    </row>
    <row r="328" spans="1:24">
      <c r="A328" s="2">
        <v>39865</v>
      </c>
      <c r="B328" t="str">
        <f t="shared" si="56"/>
        <v>2009_02</v>
      </c>
      <c r="C328" t="str">
        <f t="shared" si="57"/>
        <v>Feb</v>
      </c>
      <c r="D328" t="str">
        <f t="shared" si="58"/>
        <v>2009_Feb</v>
      </c>
      <c r="E328" s="12" t="str">
        <f t="shared" si="59"/>
        <v>21_Feb</v>
      </c>
      <c r="F328" s="12" t="str">
        <f t="shared" si="60"/>
        <v>Feb-09</v>
      </c>
      <c r="G328" s="12"/>
      <c r="R328" s="9">
        <f t="shared" si="54"/>
        <v>2035</v>
      </c>
      <c r="S328" t="str">
        <f t="shared" si="55"/>
        <v>Feb</v>
      </c>
      <c r="T328" t="str">
        <f t="shared" si="61"/>
        <v>2035_Feb</v>
      </c>
      <c r="U328" t="str">
        <f t="shared" si="62"/>
        <v>2035_Mar</v>
      </c>
      <c r="W328" t="s">
        <v>409</v>
      </c>
      <c r="X328" t="s">
        <v>410</v>
      </c>
    </row>
    <row r="329" spans="1:24">
      <c r="A329" s="2">
        <v>39866</v>
      </c>
      <c r="B329" t="str">
        <f t="shared" si="56"/>
        <v>2009_02</v>
      </c>
      <c r="C329" t="str">
        <f t="shared" si="57"/>
        <v>Feb</v>
      </c>
      <c r="D329" t="str">
        <f t="shared" si="58"/>
        <v>2009_Feb</v>
      </c>
      <c r="E329" s="12" t="str">
        <f t="shared" si="59"/>
        <v>22_Feb</v>
      </c>
      <c r="F329" s="12" t="str">
        <f t="shared" si="60"/>
        <v>Feb-09</v>
      </c>
      <c r="G329" s="12"/>
      <c r="R329" s="9">
        <f t="shared" si="54"/>
        <v>2035</v>
      </c>
      <c r="S329" t="str">
        <f t="shared" si="55"/>
        <v>Mar</v>
      </c>
      <c r="T329" t="str">
        <f t="shared" si="61"/>
        <v>2035_Mar</v>
      </c>
      <c r="U329" t="str">
        <f t="shared" si="62"/>
        <v>2035_Apr</v>
      </c>
      <c r="W329" t="s">
        <v>410</v>
      </c>
      <c r="X329" t="s">
        <v>411</v>
      </c>
    </row>
    <row r="330" spans="1:24">
      <c r="A330" s="2">
        <v>39867</v>
      </c>
      <c r="B330" t="str">
        <f t="shared" si="56"/>
        <v>2009_02</v>
      </c>
      <c r="C330" t="str">
        <f t="shared" si="57"/>
        <v>Feb</v>
      </c>
      <c r="D330" t="str">
        <f t="shared" si="58"/>
        <v>2009_Feb</v>
      </c>
      <c r="E330" s="12" t="str">
        <f t="shared" si="59"/>
        <v>23_Feb</v>
      </c>
      <c r="F330" s="12" t="str">
        <f t="shared" si="60"/>
        <v>Feb-09</v>
      </c>
      <c r="G330" s="12"/>
      <c r="R330" s="9">
        <f t="shared" si="54"/>
        <v>2035</v>
      </c>
      <c r="S330" t="str">
        <f t="shared" si="55"/>
        <v>Apr</v>
      </c>
      <c r="T330" t="str">
        <f t="shared" si="61"/>
        <v>2035_Apr</v>
      </c>
      <c r="U330" t="str">
        <f t="shared" si="62"/>
        <v>2035_May</v>
      </c>
      <c r="W330" t="s">
        <v>411</v>
      </c>
      <c r="X330" t="s">
        <v>412</v>
      </c>
    </row>
    <row r="331" spans="1:24">
      <c r="A331" s="2">
        <v>39868</v>
      </c>
      <c r="B331" t="str">
        <f t="shared" si="56"/>
        <v>2009_02</v>
      </c>
      <c r="C331" t="str">
        <f t="shared" si="57"/>
        <v>Feb</v>
      </c>
      <c r="D331" t="str">
        <f t="shared" si="58"/>
        <v>2009_Feb</v>
      </c>
      <c r="E331" s="12" t="str">
        <f t="shared" si="59"/>
        <v>24_Feb</v>
      </c>
      <c r="F331" s="12" t="str">
        <f t="shared" si="60"/>
        <v>Feb-09</v>
      </c>
      <c r="G331" s="12"/>
      <c r="R331" s="9">
        <f t="shared" si="54"/>
        <v>2035</v>
      </c>
      <c r="S331" t="str">
        <f t="shared" si="55"/>
        <v>May</v>
      </c>
      <c r="T331" t="str">
        <f t="shared" si="61"/>
        <v>2035_May</v>
      </c>
      <c r="U331" t="str">
        <f t="shared" si="62"/>
        <v>2035_Jun</v>
      </c>
      <c r="W331" t="s">
        <v>412</v>
      </c>
      <c r="X331" t="s">
        <v>413</v>
      </c>
    </row>
    <row r="332" spans="1:24">
      <c r="A332" s="2">
        <v>39869</v>
      </c>
      <c r="B332" t="str">
        <f t="shared" si="56"/>
        <v>2009_02</v>
      </c>
      <c r="C332" t="str">
        <f t="shared" si="57"/>
        <v>Feb</v>
      </c>
      <c r="D332" t="str">
        <f t="shared" si="58"/>
        <v>2009_Feb</v>
      </c>
      <c r="E332" s="12" t="str">
        <f t="shared" si="59"/>
        <v>25_Feb</v>
      </c>
      <c r="F332" s="12" t="str">
        <f t="shared" si="60"/>
        <v>Feb-09</v>
      </c>
      <c r="G332" s="12"/>
      <c r="R332" s="9">
        <f t="shared" si="54"/>
        <v>2035</v>
      </c>
      <c r="S332" t="str">
        <f t="shared" si="55"/>
        <v>Jun</v>
      </c>
      <c r="T332" t="str">
        <f t="shared" si="61"/>
        <v>2035_Jun</v>
      </c>
      <c r="U332" t="str">
        <f t="shared" si="62"/>
        <v>2035_Jul</v>
      </c>
      <c r="W332" t="s">
        <v>413</v>
      </c>
      <c r="X332" t="s">
        <v>414</v>
      </c>
    </row>
    <row r="333" spans="1:24">
      <c r="A333" s="2">
        <v>39870</v>
      </c>
      <c r="B333" t="str">
        <f t="shared" si="56"/>
        <v>2009_02</v>
      </c>
      <c r="C333" t="str">
        <f t="shared" si="57"/>
        <v>Feb</v>
      </c>
      <c r="D333" t="str">
        <f t="shared" si="58"/>
        <v>2009_Feb</v>
      </c>
      <c r="E333" s="12" t="str">
        <f t="shared" si="59"/>
        <v>26_Feb</v>
      </c>
      <c r="F333" s="12" t="str">
        <f t="shared" si="60"/>
        <v>Feb-09</v>
      </c>
      <c r="G333" s="12"/>
      <c r="R333" s="9">
        <f t="shared" si="54"/>
        <v>2035</v>
      </c>
      <c r="S333" t="str">
        <f t="shared" si="55"/>
        <v>Jul</v>
      </c>
      <c r="T333" t="str">
        <f t="shared" si="61"/>
        <v>2035_Jul</v>
      </c>
      <c r="U333" t="str">
        <f t="shared" si="62"/>
        <v>2035_Aug</v>
      </c>
      <c r="W333" t="s">
        <v>414</v>
      </c>
      <c r="X333" t="s">
        <v>415</v>
      </c>
    </row>
    <row r="334" spans="1:24">
      <c r="A334" s="2">
        <v>39871</v>
      </c>
      <c r="B334" t="str">
        <f t="shared" si="56"/>
        <v>2009_02</v>
      </c>
      <c r="C334" t="str">
        <f t="shared" si="57"/>
        <v>Feb</v>
      </c>
      <c r="D334" t="str">
        <f t="shared" si="58"/>
        <v>2009_Feb</v>
      </c>
      <c r="E334" s="12" t="str">
        <f t="shared" si="59"/>
        <v>27_Feb</v>
      </c>
      <c r="F334" s="12" t="str">
        <f t="shared" si="60"/>
        <v>Feb-09</v>
      </c>
      <c r="G334" s="12"/>
      <c r="R334" s="9">
        <f t="shared" si="54"/>
        <v>2035</v>
      </c>
      <c r="S334" t="str">
        <f t="shared" si="55"/>
        <v>Aug</v>
      </c>
      <c r="T334" t="str">
        <f t="shared" si="61"/>
        <v>2035_Aug</v>
      </c>
      <c r="U334" t="str">
        <f t="shared" si="62"/>
        <v>2035_Sep</v>
      </c>
      <c r="W334" t="s">
        <v>415</v>
      </c>
      <c r="X334" t="s">
        <v>416</v>
      </c>
    </row>
    <row r="335" spans="1:24">
      <c r="A335" s="2">
        <v>39872</v>
      </c>
      <c r="B335" t="str">
        <f t="shared" si="56"/>
        <v>2009_02</v>
      </c>
      <c r="C335" t="str">
        <f t="shared" si="57"/>
        <v>Feb</v>
      </c>
      <c r="D335" t="str">
        <f t="shared" si="58"/>
        <v>2009_Feb</v>
      </c>
      <c r="E335" s="12" t="str">
        <f t="shared" si="59"/>
        <v>28_Feb</v>
      </c>
      <c r="F335" s="12" t="str">
        <f t="shared" si="60"/>
        <v>Feb-09</v>
      </c>
      <c r="G335" s="12"/>
      <c r="R335" s="9">
        <f t="shared" si="54"/>
        <v>2035</v>
      </c>
      <c r="S335" t="str">
        <f t="shared" si="55"/>
        <v>Sep</v>
      </c>
      <c r="T335" t="str">
        <f t="shared" si="61"/>
        <v>2035_Sep</v>
      </c>
      <c r="U335" t="str">
        <f t="shared" si="62"/>
        <v>2035_Oct</v>
      </c>
      <c r="W335" t="s">
        <v>416</v>
      </c>
      <c r="X335" t="s">
        <v>417</v>
      </c>
    </row>
    <row r="336" spans="1:24">
      <c r="A336" s="2">
        <v>39873</v>
      </c>
      <c r="B336" t="str">
        <f t="shared" si="56"/>
        <v>2009_03</v>
      </c>
      <c r="C336" t="str">
        <f t="shared" si="57"/>
        <v>Mar</v>
      </c>
      <c r="D336" t="str">
        <f t="shared" si="58"/>
        <v>2009_Mar</v>
      </c>
      <c r="E336" s="12" t="str">
        <f t="shared" si="59"/>
        <v>01_Mar</v>
      </c>
      <c r="F336" s="12" t="str">
        <f t="shared" si="60"/>
        <v>Mar-09</v>
      </c>
      <c r="G336" s="12"/>
      <c r="R336" s="9">
        <f t="shared" ref="R336:R378" si="63">R324+1</f>
        <v>2035</v>
      </c>
      <c r="S336" t="str">
        <f t="shared" ref="S336:S378" si="64">S324</f>
        <v>Oct</v>
      </c>
      <c r="T336" t="str">
        <f t="shared" si="61"/>
        <v>2035_Oct</v>
      </c>
      <c r="U336" t="str">
        <f t="shared" si="62"/>
        <v>2035_Nov</v>
      </c>
      <c r="W336" t="s">
        <v>417</v>
      </c>
      <c r="X336" t="s">
        <v>418</v>
      </c>
    </row>
    <row r="337" spans="1:24">
      <c r="A337" s="2">
        <v>39874</v>
      </c>
      <c r="B337" t="str">
        <f t="shared" si="56"/>
        <v>2009_03</v>
      </c>
      <c r="C337" t="str">
        <f t="shared" si="57"/>
        <v>Mar</v>
      </c>
      <c r="D337" t="str">
        <f t="shared" si="58"/>
        <v>2009_Mar</v>
      </c>
      <c r="E337" s="12" t="str">
        <f t="shared" si="59"/>
        <v>02_Mar</v>
      </c>
      <c r="F337" s="12" t="str">
        <f t="shared" si="60"/>
        <v>Mar-09</v>
      </c>
      <c r="G337" s="12"/>
      <c r="R337" s="9">
        <f t="shared" si="63"/>
        <v>2035</v>
      </c>
      <c r="S337" t="str">
        <f t="shared" si="64"/>
        <v>Nov</v>
      </c>
      <c r="T337" t="str">
        <f t="shared" si="61"/>
        <v>2035_Nov</v>
      </c>
      <c r="U337" t="str">
        <f t="shared" si="62"/>
        <v>2035_Dec</v>
      </c>
      <c r="W337" t="s">
        <v>418</v>
      </c>
      <c r="X337" t="s">
        <v>419</v>
      </c>
    </row>
    <row r="338" spans="1:24">
      <c r="A338" s="2">
        <v>39875</v>
      </c>
      <c r="B338" t="str">
        <f t="shared" si="56"/>
        <v>2009_03</v>
      </c>
      <c r="C338" t="str">
        <f t="shared" si="57"/>
        <v>Mar</v>
      </c>
      <c r="D338" t="str">
        <f t="shared" si="58"/>
        <v>2009_Mar</v>
      </c>
      <c r="E338" s="12" t="str">
        <f t="shared" si="59"/>
        <v>03_Mar</v>
      </c>
      <c r="F338" s="12" t="str">
        <f t="shared" si="60"/>
        <v>Mar-09</v>
      </c>
      <c r="G338" s="12"/>
      <c r="R338" s="9">
        <f t="shared" si="63"/>
        <v>2035</v>
      </c>
      <c r="S338" t="str">
        <f t="shared" si="64"/>
        <v>Dec</v>
      </c>
      <c r="T338" t="str">
        <f t="shared" si="61"/>
        <v>2035_Dec</v>
      </c>
      <c r="U338" t="str">
        <f t="shared" si="62"/>
        <v>2036_Jan</v>
      </c>
      <c r="W338" t="s">
        <v>419</v>
      </c>
      <c r="X338" t="s">
        <v>420</v>
      </c>
    </row>
    <row r="339" spans="1:24">
      <c r="A339" s="2">
        <v>39876</v>
      </c>
      <c r="B339" t="str">
        <f t="shared" si="56"/>
        <v>2009_03</v>
      </c>
      <c r="C339" t="str">
        <f t="shared" si="57"/>
        <v>Mar</v>
      </c>
      <c r="D339" t="str">
        <f t="shared" si="58"/>
        <v>2009_Mar</v>
      </c>
      <c r="E339" s="12" t="str">
        <f t="shared" si="59"/>
        <v>04_Mar</v>
      </c>
      <c r="F339" s="12" t="str">
        <f t="shared" si="60"/>
        <v>Mar-09</v>
      </c>
      <c r="G339" s="12"/>
      <c r="R339" s="9">
        <f t="shared" si="63"/>
        <v>2036</v>
      </c>
      <c r="S339" t="str">
        <f t="shared" si="64"/>
        <v>Jan</v>
      </c>
      <c r="T339" t="str">
        <f t="shared" si="61"/>
        <v>2036_Jan</v>
      </c>
      <c r="U339" t="str">
        <f t="shared" si="62"/>
        <v>2036_Feb</v>
      </c>
      <c r="W339" t="s">
        <v>420</v>
      </c>
      <c r="X339" t="s">
        <v>421</v>
      </c>
    </row>
    <row r="340" spans="1:24">
      <c r="A340" s="2">
        <v>39877</v>
      </c>
      <c r="B340" t="str">
        <f t="shared" si="56"/>
        <v>2009_03</v>
      </c>
      <c r="C340" t="str">
        <f t="shared" si="57"/>
        <v>Mar</v>
      </c>
      <c r="D340" t="str">
        <f t="shared" si="58"/>
        <v>2009_Mar</v>
      </c>
      <c r="E340" s="12" t="str">
        <f t="shared" si="59"/>
        <v>05_Mar</v>
      </c>
      <c r="F340" s="12" t="str">
        <f t="shared" si="60"/>
        <v>Mar-09</v>
      </c>
      <c r="G340" s="12"/>
      <c r="R340" s="9">
        <f t="shared" si="63"/>
        <v>2036</v>
      </c>
      <c r="S340" t="str">
        <f t="shared" si="64"/>
        <v>Feb</v>
      </c>
      <c r="T340" t="str">
        <f t="shared" si="61"/>
        <v>2036_Feb</v>
      </c>
      <c r="U340" t="str">
        <f t="shared" si="62"/>
        <v>2036_Mar</v>
      </c>
      <c r="W340" t="s">
        <v>421</v>
      </c>
      <c r="X340" t="s">
        <v>422</v>
      </c>
    </row>
    <row r="341" spans="1:24">
      <c r="A341" s="2">
        <v>39878</v>
      </c>
      <c r="B341" t="str">
        <f t="shared" si="56"/>
        <v>2009_03</v>
      </c>
      <c r="C341" t="str">
        <f t="shared" si="57"/>
        <v>Mar</v>
      </c>
      <c r="D341" t="str">
        <f t="shared" si="58"/>
        <v>2009_Mar</v>
      </c>
      <c r="E341" s="12" t="str">
        <f t="shared" si="59"/>
        <v>06_Mar</v>
      </c>
      <c r="F341" s="12" t="str">
        <f t="shared" si="60"/>
        <v>Mar-09</v>
      </c>
      <c r="G341" s="12"/>
      <c r="R341" s="9">
        <f t="shared" si="63"/>
        <v>2036</v>
      </c>
      <c r="S341" t="str">
        <f t="shared" si="64"/>
        <v>Mar</v>
      </c>
      <c r="T341" t="str">
        <f t="shared" si="61"/>
        <v>2036_Mar</v>
      </c>
      <c r="U341" t="str">
        <f t="shared" si="62"/>
        <v>2036_Apr</v>
      </c>
      <c r="W341" t="s">
        <v>422</v>
      </c>
      <c r="X341" t="s">
        <v>423</v>
      </c>
    </row>
    <row r="342" spans="1:24">
      <c r="A342" s="2">
        <v>39879</v>
      </c>
      <c r="B342" t="str">
        <f t="shared" si="56"/>
        <v>2009_03</v>
      </c>
      <c r="C342" t="str">
        <f t="shared" si="57"/>
        <v>Mar</v>
      </c>
      <c r="D342" t="str">
        <f t="shared" si="58"/>
        <v>2009_Mar</v>
      </c>
      <c r="E342" s="12" t="str">
        <f t="shared" si="59"/>
        <v>07_Mar</v>
      </c>
      <c r="F342" s="12" t="str">
        <f t="shared" si="60"/>
        <v>Mar-09</v>
      </c>
      <c r="G342" s="12"/>
      <c r="R342" s="9">
        <f t="shared" si="63"/>
        <v>2036</v>
      </c>
      <c r="S342" t="str">
        <f t="shared" si="64"/>
        <v>Apr</v>
      </c>
      <c r="T342" t="str">
        <f t="shared" si="61"/>
        <v>2036_Apr</v>
      </c>
      <c r="U342" t="str">
        <f t="shared" si="62"/>
        <v>2036_May</v>
      </c>
      <c r="W342" t="s">
        <v>423</v>
      </c>
      <c r="X342" t="s">
        <v>424</v>
      </c>
    </row>
    <row r="343" spans="1:24">
      <c r="A343" s="2">
        <v>39880</v>
      </c>
      <c r="B343" t="str">
        <f t="shared" si="56"/>
        <v>2009_03</v>
      </c>
      <c r="C343" t="str">
        <f t="shared" si="57"/>
        <v>Mar</v>
      </c>
      <c r="D343" t="str">
        <f t="shared" si="58"/>
        <v>2009_Mar</v>
      </c>
      <c r="E343" s="12" t="str">
        <f t="shared" si="59"/>
        <v>08_Mar</v>
      </c>
      <c r="F343" s="12" t="str">
        <f t="shared" si="60"/>
        <v>Mar-09</v>
      </c>
      <c r="G343" s="12"/>
      <c r="R343" s="9">
        <f t="shared" si="63"/>
        <v>2036</v>
      </c>
      <c r="S343" t="str">
        <f t="shared" si="64"/>
        <v>May</v>
      </c>
      <c r="T343" t="str">
        <f t="shared" si="61"/>
        <v>2036_May</v>
      </c>
      <c r="U343" t="str">
        <f t="shared" si="62"/>
        <v>2036_Jun</v>
      </c>
      <c r="W343" t="s">
        <v>424</v>
      </c>
      <c r="X343" t="s">
        <v>425</v>
      </c>
    </row>
    <row r="344" spans="1:24">
      <c r="A344" s="2">
        <v>39881</v>
      </c>
      <c r="B344" t="str">
        <f t="shared" si="56"/>
        <v>2009_03</v>
      </c>
      <c r="C344" t="str">
        <f t="shared" si="57"/>
        <v>Mar</v>
      </c>
      <c r="D344" t="str">
        <f t="shared" si="58"/>
        <v>2009_Mar</v>
      </c>
      <c r="E344" s="12" t="str">
        <f t="shared" si="59"/>
        <v>09_Mar</v>
      </c>
      <c r="F344" s="12" t="str">
        <f t="shared" si="60"/>
        <v>Mar-09</v>
      </c>
      <c r="G344" s="12"/>
      <c r="R344" s="9">
        <f t="shared" si="63"/>
        <v>2036</v>
      </c>
      <c r="S344" t="str">
        <f t="shared" si="64"/>
        <v>Jun</v>
      </c>
      <c r="T344" t="str">
        <f t="shared" si="61"/>
        <v>2036_Jun</v>
      </c>
      <c r="U344" t="str">
        <f t="shared" si="62"/>
        <v>2036_Jul</v>
      </c>
      <c r="W344" t="s">
        <v>425</v>
      </c>
      <c r="X344" t="s">
        <v>426</v>
      </c>
    </row>
    <row r="345" spans="1:24">
      <c r="A345" s="2">
        <v>39882</v>
      </c>
      <c r="B345" t="str">
        <f t="shared" si="56"/>
        <v>2009_03</v>
      </c>
      <c r="C345" t="str">
        <f t="shared" si="57"/>
        <v>Mar</v>
      </c>
      <c r="D345" t="str">
        <f t="shared" si="58"/>
        <v>2009_Mar</v>
      </c>
      <c r="E345" s="12" t="str">
        <f t="shared" si="59"/>
        <v>10_Mar</v>
      </c>
      <c r="F345" s="12" t="str">
        <f t="shared" si="60"/>
        <v>Mar-09</v>
      </c>
      <c r="G345" s="12"/>
      <c r="R345" s="9">
        <f t="shared" si="63"/>
        <v>2036</v>
      </c>
      <c r="S345" t="str">
        <f t="shared" si="64"/>
        <v>Jul</v>
      </c>
      <c r="T345" t="str">
        <f t="shared" si="61"/>
        <v>2036_Jul</v>
      </c>
      <c r="U345" t="str">
        <f t="shared" si="62"/>
        <v>2036_Aug</v>
      </c>
      <c r="W345" t="s">
        <v>426</v>
      </c>
      <c r="X345" t="s">
        <v>427</v>
      </c>
    </row>
    <row r="346" spans="1:24">
      <c r="A346" s="2">
        <v>39883</v>
      </c>
      <c r="B346" t="str">
        <f t="shared" si="56"/>
        <v>2009_03</v>
      </c>
      <c r="C346" t="str">
        <f t="shared" si="57"/>
        <v>Mar</v>
      </c>
      <c r="D346" t="str">
        <f t="shared" si="58"/>
        <v>2009_Mar</v>
      </c>
      <c r="E346" s="12" t="str">
        <f t="shared" si="59"/>
        <v>11_Mar</v>
      </c>
      <c r="F346" s="12" t="str">
        <f t="shared" si="60"/>
        <v>Mar-09</v>
      </c>
      <c r="G346" s="12"/>
      <c r="R346" s="9">
        <f t="shared" si="63"/>
        <v>2036</v>
      </c>
      <c r="S346" t="str">
        <f t="shared" si="64"/>
        <v>Aug</v>
      </c>
      <c r="T346" t="str">
        <f t="shared" si="61"/>
        <v>2036_Aug</v>
      </c>
      <c r="U346" t="str">
        <f t="shared" si="62"/>
        <v>2036_Sep</v>
      </c>
      <c r="W346" t="s">
        <v>427</v>
      </c>
      <c r="X346" t="s">
        <v>428</v>
      </c>
    </row>
    <row r="347" spans="1:24">
      <c r="A347" s="2">
        <v>39884</v>
      </c>
      <c r="B347" t="str">
        <f t="shared" si="56"/>
        <v>2009_03</v>
      </c>
      <c r="C347" t="str">
        <f t="shared" si="57"/>
        <v>Mar</v>
      </c>
      <c r="D347" t="str">
        <f t="shared" si="58"/>
        <v>2009_Mar</v>
      </c>
      <c r="E347" s="12" t="str">
        <f t="shared" si="59"/>
        <v>12_Mar</v>
      </c>
      <c r="F347" s="12" t="str">
        <f t="shared" si="60"/>
        <v>Mar-09</v>
      </c>
      <c r="G347" s="12"/>
      <c r="R347" s="9">
        <f t="shared" si="63"/>
        <v>2036</v>
      </c>
      <c r="S347" t="str">
        <f t="shared" si="64"/>
        <v>Sep</v>
      </c>
      <c r="T347" t="str">
        <f t="shared" si="61"/>
        <v>2036_Sep</v>
      </c>
      <c r="U347" t="str">
        <f t="shared" si="62"/>
        <v>2036_Oct</v>
      </c>
      <c r="W347" t="s">
        <v>428</v>
      </c>
      <c r="X347" t="s">
        <v>429</v>
      </c>
    </row>
    <row r="348" spans="1:24">
      <c r="A348" s="2">
        <v>39885</v>
      </c>
      <c r="B348" t="str">
        <f t="shared" si="56"/>
        <v>2009_03</v>
      </c>
      <c r="C348" t="str">
        <f t="shared" si="57"/>
        <v>Mar</v>
      </c>
      <c r="D348" t="str">
        <f t="shared" si="58"/>
        <v>2009_Mar</v>
      </c>
      <c r="E348" s="12" t="str">
        <f t="shared" si="59"/>
        <v>13_Mar</v>
      </c>
      <c r="F348" s="12" t="str">
        <f t="shared" si="60"/>
        <v>Mar-09</v>
      </c>
      <c r="G348" s="12"/>
      <c r="R348" s="9">
        <f t="shared" si="63"/>
        <v>2036</v>
      </c>
      <c r="S348" t="str">
        <f t="shared" si="64"/>
        <v>Oct</v>
      </c>
      <c r="T348" t="str">
        <f t="shared" si="61"/>
        <v>2036_Oct</v>
      </c>
      <c r="U348" t="str">
        <f t="shared" si="62"/>
        <v>2036_Nov</v>
      </c>
      <c r="W348" t="s">
        <v>429</v>
      </c>
      <c r="X348" t="s">
        <v>430</v>
      </c>
    </row>
    <row r="349" spans="1:24">
      <c r="A349" s="2">
        <v>39886</v>
      </c>
      <c r="B349" t="str">
        <f t="shared" si="56"/>
        <v>2009_03</v>
      </c>
      <c r="C349" t="str">
        <f t="shared" si="57"/>
        <v>Mar</v>
      </c>
      <c r="D349" t="str">
        <f t="shared" si="58"/>
        <v>2009_Mar</v>
      </c>
      <c r="E349" s="12" t="str">
        <f t="shared" si="59"/>
        <v>14_Mar</v>
      </c>
      <c r="F349" s="12" t="str">
        <f t="shared" si="60"/>
        <v>Mar-09</v>
      </c>
      <c r="G349" s="12"/>
      <c r="R349" s="9">
        <f t="shared" si="63"/>
        <v>2036</v>
      </c>
      <c r="S349" t="str">
        <f t="shared" si="64"/>
        <v>Nov</v>
      </c>
      <c r="T349" t="str">
        <f t="shared" si="61"/>
        <v>2036_Nov</v>
      </c>
      <c r="U349" t="str">
        <f t="shared" si="62"/>
        <v>2036_Dec</v>
      </c>
      <c r="W349" t="s">
        <v>430</v>
      </c>
      <c r="X349" t="s">
        <v>431</v>
      </c>
    </row>
    <row r="350" spans="1:24">
      <c r="A350" s="2">
        <v>39887</v>
      </c>
      <c r="B350" t="str">
        <f t="shared" si="56"/>
        <v>2009_03</v>
      </c>
      <c r="C350" t="str">
        <f t="shared" si="57"/>
        <v>Mar</v>
      </c>
      <c r="D350" t="str">
        <f t="shared" si="58"/>
        <v>2009_Mar</v>
      </c>
      <c r="E350" s="12" t="str">
        <f t="shared" si="59"/>
        <v>15_Mar</v>
      </c>
      <c r="F350" s="12" t="str">
        <f t="shared" si="60"/>
        <v>Mar-09</v>
      </c>
      <c r="G350" s="12"/>
      <c r="R350" s="9">
        <f t="shared" si="63"/>
        <v>2036</v>
      </c>
      <c r="S350" t="str">
        <f t="shared" si="64"/>
        <v>Dec</v>
      </c>
      <c r="T350" t="str">
        <f t="shared" si="61"/>
        <v>2036_Dec</v>
      </c>
      <c r="U350" t="str">
        <f t="shared" si="62"/>
        <v>2037_Jan</v>
      </c>
      <c r="W350" t="s">
        <v>431</v>
      </c>
      <c r="X350" t="s">
        <v>432</v>
      </c>
    </row>
    <row r="351" spans="1:24">
      <c r="A351" s="2">
        <v>39888</v>
      </c>
      <c r="B351" t="str">
        <f t="shared" si="56"/>
        <v>2009_03</v>
      </c>
      <c r="C351" t="str">
        <f t="shared" si="57"/>
        <v>Mar</v>
      </c>
      <c r="D351" t="str">
        <f t="shared" si="58"/>
        <v>2009_Mar</v>
      </c>
      <c r="E351" s="12" t="str">
        <f t="shared" si="59"/>
        <v>16_Mar</v>
      </c>
      <c r="F351" s="12" t="str">
        <f t="shared" si="60"/>
        <v>Mar-09</v>
      </c>
      <c r="G351" s="12"/>
      <c r="R351" s="9">
        <f t="shared" si="63"/>
        <v>2037</v>
      </c>
      <c r="S351" t="str">
        <f t="shared" si="64"/>
        <v>Jan</v>
      </c>
      <c r="T351" t="str">
        <f t="shared" si="61"/>
        <v>2037_Jan</v>
      </c>
      <c r="U351" t="str">
        <f t="shared" si="62"/>
        <v>2037_Feb</v>
      </c>
      <c r="W351" t="s">
        <v>432</v>
      </c>
      <c r="X351" t="s">
        <v>433</v>
      </c>
    </row>
    <row r="352" spans="1:24">
      <c r="A352" s="2">
        <v>39889</v>
      </c>
      <c r="B352" t="str">
        <f t="shared" si="56"/>
        <v>2009_03</v>
      </c>
      <c r="C352" t="str">
        <f t="shared" si="57"/>
        <v>Mar</v>
      </c>
      <c r="D352" t="str">
        <f t="shared" si="58"/>
        <v>2009_Mar</v>
      </c>
      <c r="E352" s="12" t="str">
        <f t="shared" si="59"/>
        <v>17_Mar</v>
      </c>
      <c r="F352" s="12" t="str">
        <f t="shared" si="60"/>
        <v>Mar-09</v>
      </c>
      <c r="G352" s="12"/>
      <c r="R352" s="9">
        <f t="shared" si="63"/>
        <v>2037</v>
      </c>
      <c r="S352" t="str">
        <f t="shared" si="64"/>
        <v>Feb</v>
      </c>
      <c r="T352" t="str">
        <f t="shared" si="61"/>
        <v>2037_Feb</v>
      </c>
      <c r="U352" t="str">
        <f t="shared" si="62"/>
        <v>2037_Mar</v>
      </c>
      <c r="W352" t="s">
        <v>433</v>
      </c>
      <c r="X352" t="s">
        <v>434</v>
      </c>
    </row>
    <row r="353" spans="1:24">
      <c r="A353" s="2">
        <v>39890</v>
      </c>
      <c r="B353" t="str">
        <f t="shared" si="56"/>
        <v>2009_03</v>
      </c>
      <c r="C353" t="str">
        <f t="shared" si="57"/>
        <v>Mar</v>
      </c>
      <c r="D353" t="str">
        <f t="shared" si="58"/>
        <v>2009_Mar</v>
      </c>
      <c r="E353" s="12" t="str">
        <f t="shared" si="59"/>
        <v>18_Mar</v>
      </c>
      <c r="F353" s="12" t="str">
        <f t="shared" si="60"/>
        <v>Mar-09</v>
      </c>
      <c r="G353" s="12"/>
      <c r="R353" s="9">
        <f t="shared" si="63"/>
        <v>2037</v>
      </c>
      <c r="S353" t="str">
        <f t="shared" si="64"/>
        <v>Mar</v>
      </c>
      <c r="T353" t="str">
        <f t="shared" si="61"/>
        <v>2037_Mar</v>
      </c>
      <c r="U353" t="str">
        <f t="shared" si="62"/>
        <v>2037_Apr</v>
      </c>
      <c r="W353" t="s">
        <v>434</v>
      </c>
      <c r="X353" t="s">
        <v>435</v>
      </c>
    </row>
    <row r="354" spans="1:24">
      <c r="A354" s="2">
        <v>39891</v>
      </c>
      <c r="B354" t="str">
        <f t="shared" si="56"/>
        <v>2009_03</v>
      </c>
      <c r="C354" t="str">
        <f t="shared" si="57"/>
        <v>Mar</v>
      </c>
      <c r="D354" t="str">
        <f t="shared" si="58"/>
        <v>2009_Mar</v>
      </c>
      <c r="E354" s="12" t="str">
        <f t="shared" si="59"/>
        <v>19_Mar</v>
      </c>
      <c r="F354" s="12" t="str">
        <f t="shared" si="60"/>
        <v>Mar-09</v>
      </c>
      <c r="G354" s="12"/>
      <c r="R354" s="9">
        <f t="shared" si="63"/>
        <v>2037</v>
      </c>
      <c r="S354" t="str">
        <f t="shared" si="64"/>
        <v>Apr</v>
      </c>
      <c r="T354" t="str">
        <f t="shared" si="61"/>
        <v>2037_Apr</v>
      </c>
      <c r="U354" t="str">
        <f t="shared" si="62"/>
        <v>2037_May</v>
      </c>
      <c r="W354" t="s">
        <v>435</v>
      </c>
      <c r="X354" t="s">
        <v>436</v>
      </c>
    </row>
    <row r="355" spans="1:24">
      <c r="A355" s="2">
        <v>39892</v>
      </c>
      <c r="B355" t="str">
        <f t="shared" si="56"/>
        <v>2009_03</v>
      </c>
      <c r="C355" t="str">
        <f t="shared" si="57"/>
        <v>Mar</v>
      </c>
      <c r="D355" t="str">
        <f t="shared" si="58"/>
        <v>2009_Mar</v>
      </c>
      <c r="E355" s="12" t="str">
        <f t="shared" si="59"/>
        <v>20_Mar</v>
      </c>
      <c r="F355" s="12" t="str">
        <f t="shared" si="60"/>
        <v>Mar-09</v>
      </c>
      <c r="G355" s="12"/>
      <c r="R355" s="9">
        <f t="shared" si="63"/>
        <v>2037</v>
      </c>
      <c r="S355" t="str">
        <f t="shared" si="64"/>
        <v>May</v>
      </c>
      <c r="T355" t="str">
        <f t="shared" si="61"/>
        <v>2037_May</v>
      </c>
      <c r="U355" t="str">
        <f t="shared" si="62"/>
        <v>2037_Jun</v>
      </c>
      <c r="W355" t="s">
        <v>436</v>
      </c>
      <c r="X355" t="s">
        <v>437</v>
      </c>
    </row>
    <row r="356" spans="1:24">
      <c r="A356" s="2">
        <v>39893</v>
      </c>
      <c r="B356" t="str">
        <f t="shared" si="56"/>
        <v>2009_03</v>
      </c>
      <c r="C356" t="str">
        <f t="shared" si="57"/>
        <v>Mar</v>
      </c>
      <c r="D356" t="str">
        <f t="shared" si="58"/>
        <v>2009_Mar</v>
      </c>
      <c r="E356" s="12" t="str">
        <f t="shared" si="59"/>
        <v>21_Mar</v>
      </c>
      <c r="F356" s="12" t="str">
        <f t="shared" si="60"/>
        <v>Mar-09</v>
      </c>
      <c r="G356" s="12"/>
      <c r="R356" s="9">
        <f t="shared" si="63"/>
        <v>2037</v>
      </c>
      <c r="S356" t="str">
        <f t="shared" si="64"/>
        <v>Jun</v>
      </c>
      <c r="T356" t="str">
        <f t="shared" si="61"/>
        <v>2037_Jun</v>
      </c>
      <c r="U356" t="str">
        <f t="shared" si="62"/>
        <v>2037_Jul</v>
      </c>
      <c r="W356" t="s">
        <v>437</v>
      </c>
      <c r="X356" t="s">
        <v>438</v>
      </c>
    </row>
    <row r="357" spans="1:24">
      <c r="A357" s="2">
        <v>39894</v>
      </c>
      <c r="B357" t="str">
        <f t="shared" si="56"/>
        <v>2009_03</v>
      </c>
      <c r="C357" t="str">
        <f t="shared" si="57"/>
        <v>Mar</v>
      </c>
      <c r="D357" t="str">
        <f t="shared" si="58"/>
        <v>2009_Mar</v>
      </c>
      <c r="E357" s="12" t="str">
        <f t="shared" si="59"/>
        <v>22_Mar</v>
      </c>
      <c r="F357" s="12" t="str">
        <f t="shared" si="60"/>
        <v>Mar-09</v>
      </c>
      <c r="G357" s="12"/>
      <c r="R357" s="9">
        <f t="shared" si="63"/>
        <v>2037</v>
      </c>
      <c r="S357" t="str">
        <f t="shared" si="64"/>
        <v>Jul</v>
      </c>
      <c r="T357" t="str">
        <f t="shared" si="61"/>
        <v>2037_Jul</v>
      </c>
      <c r="U357" t="str">
        <f t="shared" si="62"/>
        <v>2037_Aug</v>
      </c>
      <c r="W357" t="s">
        <v>438</v>
      </c>
      <c r="X357" t="s">
        <v>439</v>
      </c>
    </row>
    <row r="358" spans="1:24">
      <c r="A358" s="2">
        <v>39895</v>
      </c>
      <c r="B358" t="str">
        <f t="shared" si="56"/>
        <v>2009_03</v>
      </c>
      <c r="C358" t="str">
        <f t="shared" si="57"/>
        <v>Mar</v>
      </c>
      <c r="D358" t="str">
        <f t="shared" si="58"/>
        <v>2009_Mar</v>
      </c>
      <c r="E358" s="12" t="str">
        <f t="shared" si="59"/>
        <v>23_Mar</v>
      </c>
      <c r="F358" s="12" t="str">
        <f t="shared" si="60"/>
        <v>Mar-09</v>
      </c>
      <c r="G358" s="12"/>
      <c r="R358" s="9">
        <f t="shared" si="63"/>
        <v>2037</v>
      </c>
      <c r="S358" t="str">
        <f t="shared" si="64"/>
        <v>Aug</v>
      </c>
      <c r="T358" t="str">
        <f t="shared" si="61"/>
        <v>2037_Aug</v>
      </c>
      <c r="U358" t="str">
        <f t="shared" si="62"/>
        <v>2037_Sep</v>
      </c>
      <c r="W358" t="s">
        <v>439</v>
      </c>
      <c r="X358" t="s">
        <v>440</v>
      </c>
    </row>
    <row r="359" spans="1:24">
      <c r="A359" s="2">
        <v>39896</v>
      </c>
      <c r="B359" t="str">
        <f t="shared" si="56"/>
        <v>2009_03</v>
      </c>
      <c r="C359" t="str">
        <f t="shared" si="57"/>
        <v>Mar</v>
      </c>
      <c r="D359" t="str">
        <f t="shared" si="58"/>
        <v>2009_Mar</v>
      </c>
      <c r="E359" s="12" t="str">
        <f t="shared" si="59"/>
        <v>24_Mar</v>
      </c>
      <c r="F359" s="12" t="str">
        <f t="shared" si="60"/>
        <v>Mar-09</v>
      </c>
      <c r="G359" s="12"/>
      <c r="R359" s="9">
        <f t="shared" si="63"/>
        <v>2037</v>
      </c>
      <c r="S359" t="str">
        <f t="shared" si="64"/>
        <v>Sep</v>
      </c>
      <c r="T359" t="str">
        <f t="shared" si="61"/>
        <v>2037_Sep</v>
      </c>
      <c r="U359" t="str">
        <f t="shared" si="62"/>
        <v>2037_Oct</v>
      </c>
      <c r="W359" t="s">
        <v>440</v>
      </c>
      <c r="X359" t="s">
        <v>441</v>
      </c>
    </row>
    <row r="360" spans="1:24">
      <c r="A360" s="2">
        <v>39897</v>
      </c>
      <c r="B360" t="str">
        <f t="shared" si="56"/>
        <v>2009_03</v>
      </c>
      <c r="C360" t="str">
        <f t="shared" si="57"/>
        <v>Mar</v>
      </c>
      <c r="D360" t="str">
        <f t="shared" si="58"/>
        <v>2009_Mar</v>
      </c>
      <c r="E360" s="12" t="str">
        <f t="shared" si="59"/>
        <v>25_Mar</v>
      </c>
      <c r="F360" s="12" t="str">
        <f t="shared" si="60"/>
        <v>Mar-09</v>
      </c>
      <c r="G360" s="12"/>
      <c r="R360" s="9">
        <f t="shared" si="63"/>
        <v>2037</v>
      </c>
      <c r="S360" t="str">
        <f t="shared" si="64"/>
        <v>Oct</v>
      </c>
      <c r="T360" t="str">
        <f t="shared" si="61"/>
        <v>2037_Oct</v>
      </c>
      <c r="U360" t="str">
        <f t="shared" si="62"/>
        <v>2037_Nov</v>
      </c>
      <c r="W360" t="s">
        <v>441</v>
      </c>
      <c r="X360" t="s">
        <v>442</v>
      </c>
    </row>
    <row r="361" spans="1:24">
      <c r="A361" s="2">
        <v>39898</v>
      </c>
      <c r="B361" t="str">
        <f t="shared" si="56"/>
        <v>2009_03</v>
      </c>
      <c r="C361" t="str">
        <f t="shared" si="57"/>
        <v>Mar</v>
      </c>
      <c r="D361" t="str">
        <f t="shared" si="58"/>
        <v>2009_Mar</v>
      </c>
      <c r="E361" s="12" t="str">
        <f t="shared" si="59"/>
        <v>26_Mar</v>
      </c>
      <c r="F361" s="12" t="str">
        <f t="shared" si="60"/>
        <v>Mar-09</v>
      </c>
      <c r="G361" s="12"/>
      <c r="R361" s="9">
        <f t="shared" si="63"/>
        <v>2037</v>
      </c>
      <c r="S361" t="str">
        <f t="shared" si="64"/>
        <v>Nov</v>
      </c>
      <c r="T361" t="str">
        <f t="shared" si="61"/>
        <v>2037_Nov</v>
      </c>
      <c r="U361" t="str">
        <f t="shared" si="62"/>
        <v>2037_Dec</v>
      </c>
      <c r="W361" t="s">
        <v>442</v>
      </c>
      <c r="X361" t="s">
        <v>443</v>
      </c>
    </row>
    <row r="362" spans="1:24">
      <c r="A362" s="2">
        <v>39899</v>
      </c>
      <c r="B362" t="str">
        <f t="shared" si="56"/>
        <v>2009_03</v>
      </c>
      <c r="C362" t="str">
        <f t="shared" si="57"/>
        <v>Mar</v>
      </c>
      <c r="D362" t="str">
        <f t="shared" si="58"/>
        <v>2009_Mar</v>
      </c>
      <c r="E362" s="12" t="str">
        <f t="shared" si="59"/>
        <v>27_Mar</v>
      </c>
      <c r="F362" s="12" t="str">
        <f t="shared" si="60"/>
        <v>Mar-09</v>
      </c>
      <c r="G362" s="12"/>
      <c r="R362" s="9">
        <f t="shared" si="63"/>
        <v>2037</v>
      </c>
      <c r="S362" t="str">
        <f t="shared" si="64"/>
        <v>Dec</v>
      </c>
      <c r="T362" t="str">
        <f t="shared" si="61"/>
        <v>2037_Dec</v>
      </c>
      <c r="U362" t="str">
        <f t="shared" si="62"/>
        <v>2038_Jan</v>
      </c>
      <c r="W362" t="s">
        <v>443</v>
      </c>
      <c r="X362" t="s">
        <v>444</v>
      </c>
    </row>
    <row r="363" spans="1:24">
      <c r="A363" s="2">
        <v>39900</v>
      </c>
      <c r="B363" t="str">
        <f t="shared" si="56"/>
        <v>2009_03</v>
      </c>
      <c r="C363" t="str">
        <f t="shared" si="57"/>
        <v>Mar</v>
      </c>
      <c r="D363" t="str">
        <f t="shared" si="58"/>
        <v>2009_Mar</v>
      </c>
      <c r="E363" s="12" t="str">
        <f t="shared" si="59"/>
        <v>28_Mar</v>
      </c>
      <c r="F363" s="12" t="str">
        <f t="shared" si="60"/>
        <v>Mar-09</v>
      </c>
      <c r="G363" s="12"/>
      <c r="R363" s="9">
        <f t="shared" si="63"/>
        <v>2038</v>
      </c>
      <c r="S363" t="str">
        <f t="shared" si="64"/>
        <v>Jan</v>
      </c>
      <c r="T363" t="str">
        <f t="shared" si="61"/>
        <v>2038_Jan</v>
      </c>
      <c r="U363" t="str">
        <f t="shared" si="62"/>
        <v>2038_Feb</v>
      </c>
      <c r="W363" t="s">
        <v>444</v>
      </c>
      <c r="X363" t="s">
        <v>445</v>
      </c>
    </row>
    <row r="364" spans="1:24">
      <c r="A364" s="2">
        <v>39901</v>
      </c>
      <c r="B364" t="str">
        <f t="shared" si="56"/>
        <v>2009_03</v>
      </c>
      <c r="C364" t="str">
        <f t="shared" si="57"/>
        <v>Mar</v>
      </c>
      <c r="D364" t="str">
        <f t="shared" si="58"/>
        <v>2009_Mar</v>
      </c>
      <c r="E364" s="12" t="str">
        <f t="shared" si="59"/>
        <v>29_Mar</v>
      </c>
      <c r="F364" s="12" t="str">
        <f t="shared" si="60"/>
        <v>Mar-09</v>
      </c>
      <c r="G364" s="12"/>
      <c r="R364" s="9">
        <f t="shared" si="63"/>
        <v>2038</v>
      </c>
      <c r="S364" t="str">
        <f t="shared" si="64"/>
        <v>Feb</v>
      </c>
      <c r="T364" t="str">
        <f t="shared" si="61"/>
        <v>2038_Feb</v>
      </c>
      <c r="U364" t="str">
        <f t="shared" si="62"/>
        <v>2038_Mar</v>
      </c>
      <c r="W364" t="s">
        <v>445</v>
      </c>
      <c r="X364" t="s">
        <v>446</v>
      </c>
    </row>
    <row r="365" spans="1:24">
      <c r="A365" s="2">
        <v>39902</v>
      </c>
      <c r="B365" t="str">
        <f t="shared" si="56"/>
        <v>2009_03</v>
      </c>
      <c r="C365" t="str">
        <f t="shared" si="57"/>
        <v>Mar</v>
      </c>
      <c r="D365" t="str">
        <f t="shared" si="58"/>
        <v>2009_Mar</v>
      </c>
      <c r="E365" s="12" t="str">
        <f t="shared" si="59"/>
        <v>30_Mar</v>
      </c>
      <c r="F365" s="12" t="str">
        <f t="shared" si="60"/>
        <v>Mar-09</v>
      </c>
      <c r="G365" s="12"/>
      <c r="R365" s="9">
        <f t="shared" si="63"/>
        <v>2038</v>
      </c>
      <c r="S365" t="str">
        <f t="shared" si="64"/>
        <v>Mar</v>
      </c>
      <c r="T365" t="str">
        <f t="shared" si="61"/>
        <v>2038_Mar</v>
      </c>
      <c r="U365" t="str">
        <f t="shared" si="62"/>
        <v>2038_Apr</v>
      </c>
      <c r="W365" t="s">
        <v>446</v>
      </c>
      <c r="X365" t="s">
        <v>447</v>
      </c>
    </row>
    <row r="366" spans="1:24">
      <c r="A366" s="2">
        <v>39903</v>
      </c>
      <c r="B366" t="str">
        <f t="shared" si="56"/>
        <v>2009_03</v>
      </c>
      <c r="C366" t="str">
        <f t="shared" si="57"/>
        <v>Mar</v>
      </c>
      <c r="D366" t="str">
        <f t="shared" si="58"/>
        <v>2009_Mar</v>
      </c>
      <c r="E366" s="12" t="str">
        <f t="shared" si="59"/>
        <v>31_Mar</v>
      </c>
      <c r="F366" s="12" t="str">
        <f t="shared" si="60"/>
        <v>Mar-09</v>
      </c>
      <c r="G366" s="12"/>
      <c r="R366" s="9">
        <f t="shared" si="63"/>
        <v>2038</v>
      </c>
      <c r="S366" t="str">
        <f t="shared" si="64"/>
        <v>Apr</v>
      </c>
      <c r="T366" t="str">
        <f t="shared" si="61"/>
        <v>2038_Apr</v>
      </c>
      <c r="U366" t="str">
        <f t="shared" si="62"/>
        <v>2038_May</v>
      </c>
      <c r="W366" t="s">
        <v>447</v>
      </c>
      <c r="X366" t="s">
        <v>448</v>
      </c>
    </row>
    <row r="367" spans="1:24">
      <c r="A367" s="2">
        <v>39904</v>
      </c>
      <c r="B367" t="str">
        <f t="shared" si="56"/>
        <v>2009_04</v>
      </c>
      <c r="C367" t="str">
        <f t="shared" si="57"/>
        <v>Apr</v>
      </c>
      <c r="D367" t="str">
        <f t="shared" si="58"/>
        <v>2009_Apr</v>
      </c>
      <c r="E367" s="12" t="str">
        <f t="shared" si="59"/>
        <v>01_Apr</v>
      </c>
      <c r="F367" s="12" t="str">
        <f t="shared" si="60"/>
        <v>Apr-09</v>
      </c>
      <c r="G367" s="12"/>
      <c r="R367" s="9">
        <f t="shared" si="63"/>
        <v>2038</v>
      </c>
      <c r="S367" t="str">
        <f t="shared" si="64"/>
        <v>May</v>
      </c>
      <c r="T367" t="str">
        <f t="shared" si="61"/>
        <v>2038_May</v>
      </c>
      <c r="U367" t="str">
        <f t="shared" si="62"/>
        <v>2038_Jun</v>
      </c>
      <c r="W367" t="s">
        <v>448</v>
      </c>
      <c r="X367" t="s">
        <v>449</v>
      </c>
    </row>
    <row r="368" spans="1:24">
      <c r="A368" s="2">
        <v>39905</v>
      </c>
      <c r="B368" t="str">
        <f t="shared" si="56"/>
        <v>2009_04</v>
      </c>
      <c r="C368" t="str">
        <f t="shared" si="57"/>
        <v>Apr</v>
      </c>
      <c r="D368" t="str">
        <f t="shared" si="58"/>
        <v>2009_Apr</v>
      </c>
      <c r="E368" s="12" t="str">
        <f t="shared" si="59"/>
        <v>02_Apr</v>
      </c>
      <c r="F368" s="12" t="str">
        <f t="shared" si="60"/>
        <v>Apr-09</v>
      </c>
      <c r="G368" s="12"/>
      <c r="R368" s="9">
        <f t="shared" si="63"/>
        <v>2038</v>
      </c>
      <c r="S368" t="str">
        <f t="shared" si="64"/>
        <v>Jun</v>
      </c>
      <c r="T368" t="str">
        <f t="shared" si="61"/>
        <v>2038_Jun</v>
      </c>
      <c r="U368" t="str">
        <f t="shared" si="62"/>
        <v>2038_Jul</v>
      </c>
      <c r="W368" t="s">
        <v>449</v>
      </c>
      <c r="X368" t="s">
        <v>450</v>
      </c>
    </row>
    <row r="369" spans="1:24">
      <c r="A369" s="2">
        <v>39906</v>
      </c>
      <c r="B369" t="str">
        <f t="shared" si="56"/>
        <v>2009_04</v>
      </c>
      <c r="C369" t="str">
        <f t="shared" si="57"/>
        <v>Apr</v>
      </c>
      <c r="D369" t="str">
        <f t="shared" si="58"/>
        <v>2009_Apr</v>
      </c>
      <c r="E369" s="12" t="str">
        <f t="shared" si="59"/>
        <v>03_Apr</v>
      </c>
      <c r="F369" s="12" t="str">
        <f t="shared" si="60"/>
        <v>Apr-09</v>
      </c>
      <c r="G369" s="12"/>
      <c r="R369" s="9">
        <f t="shared" si="63"/>
        <v>2038</v>
      </c>
      <c r="S369" t="str">
        <f t="shared" si="64"/>
        <v>Jul</v>
      </c>
      <c r="T369" t="str">
        <f t="shared" si="61"/>
        <v>2038_Jul</v>
      </c>
      <c r="U369" t="str">
        <f t="shared" si="62"/>
        <v>2038_Aug</v>
      </c>
      <c r="W369" t="s">
        <v>450</v>
      </c>
      <c r="X369" t="s">
        <v>451</v>
      </c>
    </row>
    <row r="370" spans="1:24">
      <c r="A370" s="2">
        <v>39907</v>
      </c>
      <c r="B370" t="str">
        <f t="shared" si="56"/>
        <v>2009_04</v>
      </c>
      <c r="C370" t="str">
        <f t="shared" si="57"/>
        <v>Apr</v>
      </c>
      <c r="D370" t="str">
        <f t="shared" si="58"/>
        <v>2009_Apr</v>
      </c>
      <c r="E370" s="12" t="str">
        <f t="shared" si="59"/>
        <v>04_Apr</v>
      </c>
      <c r="F370" s="12" t="str">
        <f t="shared" si="60"/>
        <v>Apr-09</v>
      </c>
      <c r="G370" s="12"/>
      <c r="R370" s="9">
        <f t="shared" si="63"/>
        <v>2038</v>
      </c>
      <c r="S370" t="str">
        <f t="shared" si="64"/>
        <v>Aug</v>
      </c>
      <c r="T370" t="str">
        <f t="shared" si="61"/>
        <v>2038_Aug</v>
      </c>
      <c r="U370" t="str">
        <f t="shared" si="62"/>
        <v>2038_Sep</v>
      </c>
      <c r="W370" t="s">
        <v>451</v>
      </c>
      <c r="X370" t="s">
        <v>476</v>
      </c>
    </row>
    <row r="371" spans="1:24">
      <c r="A371" s="2">
        <v>39908</v>
      </c>
      <c r="B371" t="str">
        <f t="shared" si="56"/>
        <v>2009_04</v>
      </c>
      <c r="C371" t="str">
        <f t="shared" si="57"/>
        <v>Apr</v>
      </c>
      <c r="D371" t="str">
        <f t="shared" si="58"/>
        <v>2009_Apr</v>
      </c>
      <c r="E371" s="12" t="str">
        <f t="shared" si="59"/>
        <v>05_Apr</v>
      </c>
      <c r="F371" s="12" t="str">
        <f t="shared" si="60"/>
        <v>Apr-09</v>
      </c>
      <c r="G371" s="12"/>
      <c r="R371" s="9">
        <f t="shared" si="63"/>
        <v>2038</v>
      </c>
      <c r="S371" t="str">
        <f t="shared" si="64"/>
        <v>Sep</v>
      </c>
      <c r="T371" t="str">
        <f t="shared" si="61"/>
        <v>2038_Sep</v>
      </c>
      <c r="U371" t="str">
        <f t="shared" si="62"/>
        <v>2038_Oct</v>
      </c>
    </row>
    <row r="372" spans="1:24">
      <c r="A372" s="2">
        <v>39909</v>
      </c>
      <c r="B372" t="str">
        <f t="shared" si="56"/>
        <v>2009_04</v>
      </c>
      <c r="C372" t="str">
        <f t="shared" si="57"/>
        <v>Apr</v>
      </c>
      <c r="D372" t="str">
        <f t="shared" si="58"/>
        <v>2009_Apr</v>
      </c>
      <c r="E372" s="12" t="str">
        <f t="shared" si="59"/>
        <v>06_Apr</v>
      </c>
      <c r="F372" s="12" t="str">
        <f t="shared" si="60"/>
        <v>Apr-09</v>
      </c>
      <c r="G372" s="12"/>
      <c r="R372" s="9">
        <f t="shared" si="63"/>
        <v>2038</v>
      </c>
      <c r="S372" t="str">
        <f t="shared" si="64"/>
        <v>Oct</v>
      </c>
      <c r="T372" t="str">
        <f t="shared" si="61"/>
        <v>2038_Oct</v>
      </c>
      <c r="U372" t="str">
        <f t="shared" si="62"/>
        <v>2038_Nov</v>
      </c>
    </row>
    <row r="373" spans="1:24">
      <c r="A373" s="2">
        <v>39910</v>
      </c>
      <c r="B373" t="str">
        <f t="shared" si="56"/>
        <v>2009_04</v>
      </c>
      <c r="C373" t="str">
        <f t="shared" si="57"/>
        <v>Apr</v>
      </c>
      <c r="D373" t="str">
        <f t="shared" si="58"/>
        <v>2009_Apr</v>
      </c>
      <c r="E373" s="12" t="str">
        <f t="shared" si="59"/>
        <v>07_Apr</v>
      </c>
      <c r="F373" s="12" t="str">
        <f t="shared" si="60"/>
        <v>Apr-09</v>
      </c>
      <c r="G373" s="12"/>
      <c r="R373" s="9">
        <f t="shared" si="63"/>
        <v>2038</v>
      </c>
      <c r="S373" t="str">
        <f t="shared" si="64"/>
        <v>Nov</v>
      </c>
      <c r="T373" t="str">
        <f t="shared" si="61"/>
        <v>2038_Nov</v>
      </c>
      <c r="U373" t="str">
        <f t="shared" si="62"/>
        <v>2038_Dec</v>
      </c>
    </row>
    <row r="374" spans="1:24">
      <c r="A374" s="2">
        <v>39911</v>
      </c>
      <c r="B374" t="str">
        <f t="shared" si="56"/>
        <v>2009_04</v>
      </c>
      <c r="C374" t="str">
        <f t="shared" si="57"/>
        <v>Apr</v>
      </c>
      <c r="D374" t="str">
        <f t="shared" si="58"/>
        <v>2009_Apr</v>
      </c>
      <c r="E374" s="12" t="str">
        <f t="shared" si="59"/>
        <v>08_Apr</v>
      </c>
      <c r="F374" s="12" t="str">
        <f t="shared" si="60"/>
        <v>Apr-09</v>
      </c>
      <c r="G374" s="12"/>
      <c r="R374" s="9">
        <f t="shared" si="63"/>
        <v>2038</v>
      </c>
      <c r="S374" t="str">
        <f t="shared" si="64"/>
        <v>Dec</v>
      </c>
      <c r="T374" t="str">
        <f t="shared" si="61"/>
        <v>2038_Dec</v>
      </c>
      <c r="U374" t="str">
        <f t="shared" si="62"/>
        <v>2039_Jan</v>
      </c>
    </row>
    <row r="375" spans="1:24">
      <c r="A375" s="2">
        <v>39912</v>
      </c>
      <c r="B375" t="str">
        <f t="shared" si="56"/>
        <v>2009_04</v>
      </c>
      <c r="C375" t="str">
        <f t="shared" si="57"/>
        <v>Apr</v>
      </c>
      <c r="D375" t="str">
        <f t="shared" si="58"/>
        <v>2009_Apr</v>
      </c>
      <c r="E375" s="12" t="str">
        <f t="shared" si="59"/>
        <v>09_Apr</v>
      </c>
      <c r="F375" s="12" t="str">
        <f t="shared" si="60"/>
        <v>Apr-09</v>
      </c>
      <c r="G375" s="12"/>
      <c r="R375" s="9">
        <f t="shared" si="63"/>
        <v>2039</v>
      </c>
      <c r="S375" t="str">
        <f t="shared" si="64"/>
        <v>Jan</v>
      </c>
      <c r="T375" t="str">
        <f t="shared" si="61"/>
        <v>2039_Jan</v>
      </c>
      <c r="U375" t="str">
        <f t="shared" si="62"/>
        <v>2039_Feb</v>
      </c>
    </row>
    <row r="376" spans="1:24">
      <c r="A376" s="2">
        <v>39913</v>
      </c>
      <c r="B376" t="str">
        <f t="shared" si="56"/>
        <v>2009_04</v>
      </c>
      <c r="C376" t="str">
        <f t="shared" si="57"/>
        <v>Apr</v>
      </c>
      <c r="D376" t="str">
        <f t="shared" si="58"/>
        <v>2009_Apr</v>
      </c>
      <c r="E376" s="12" t="str">
        <f t="shared" si="59"/>
        <v>10_Apr</v>
      </c>
      <c r="F376" s="12" t="str">
        <f t="shared" si="60"/>
        <v>Apr-09</v>
      </c>
      <c r="G376" s="12"/>
      <c r="R376" s="9">
        <f t="shared" si="63"/>
        <v>2039</v>
      </c>
      <c r="S376" t="str">
        <f t="shared" si="64"/>
        <v>Feb</v>
      </c>
      <c r="T376" t="str">
        <f t="shared" si="61"/>
        <v>2039_Feb</v>
      </c>
      <c r="U376" t="str">
        <f t="shared" si="62"/>
        <v>2039_Mar</v>
      </c>
    </row>
    <row r="377" spans="1:24">
      <c r="A377" s="2">
        <v>39914</v>
      </c>
      <c r="B377" t="str">
        <f t="shared" si="56"/>
        <v>2009_04</v>
      </c>
      <c r="C377" t="str">
        <f t="shared" si="57"/>
        <v>Apr</v>
      </c>
      <c r="D377" t="str">
        <f t="shared" si="58"/>
        <v>2009_Apr</v>
      </c>
      <c r="E377" s="12" t="str">
        <f t="shared" si="59"/>
        <v>11_Apr</v>
      </c>
      <c r="F377" s="12" t="str">
        <f t="shared" si="60"/>
        <v>Apr-09</v>
      </c>
      <c r="G377" s="12"/>
      <c r="R377" s="9">
        <f t="shared" si="63"/>
        <v>2039</v>
      </c>
      <c r="S377" t="str">
        <f t="shared" si="64"/>
        <v>Mar</v>
      </c>
      <c r="T377" t="str">
        <f t="shared" si="61"/>
        <v>2039_Mar</v>
      </c>
      <c r="U377" t="str">
        <f t="shared" si="62"/>
        <v>2039_Apr</v>
      </c>
    </row>
    <row r="378" spans="1:24">
      <c r="A378" s="2">
        <v>39915</v>
      </c>
      <c r="B378" t="str">
        <f t="shared" si="56"/>
        <v>2009_04</v>
      </c>
      <c r="C378" t="str">
        <f t="shared" si="57"/>
        <v>Apr</v>
      </c>
      <c r="D378" t="str">
        <f t="shared" si="58"/>
        <v>2009_Apr</v>
      </c>
      <c r="E378" s="12" t="str">
        <f t="shared" si="59"/>
        <v>12_Apr</v>
      </c>
      <c r="F378" s="12" t="str">
        <f t="shared" si="60"/>
        <v>Apr-09</v>
      </c>
      <c r="G378" s="12"/>
      <c r="R378" s="9">
        <f t="shared" si="63"/>
        <v>2039</v>
      </c>
      <c r="S378" t="str">
        <f t="shared" si="64"/>
        <v>Apr</v>
      </c>
      <c r="T378" t="str">
        <f t="shared" si="61"/>
        <v>2039_Apr</v>
      </c>
      <c r="U378">
        <f t="shared" si="62"/>
        <v>0</v>
      </c>
    </row>
    <row r="379" spans="1:24">
      <c r="A379" s="2">
        <v>39916</v>
      </c>
      <c r="B379" t="str">
        <f t="shared" si="56"/>
        <v>2009_04</v>
      </c>
      <c r="C379" t="str">
        <f t="shared" si="57"/>
        <v>Apr</v>
      </c>
      <c r="D379" t="str">
        <f t="shared" si="58"/>
        <v>2009_Apr</v>
      </c>
      <c r="E379" s="12" t="str">
        <f t="shared" si="59"/>
        <v>13_Apr</v>
      </c>
      <c r="F379" s="12" t="str">
        <f t="shared" si="60"/>
        <v>Apr-09</v>
      </c>
      <c r="G379" s="12"/>
    </row>
    <row r="380" spans="1:24">
      <c r="A380" s="2">
        <v>39917</v>
      </c>
      <c r="B380" t="str">
        <f t="shared" si="56"/>
        <v>2009_04</v>
      </c>
      <c r="C380" t="str">
        <f t="shared" si="57"/>
        <v>Apr</v>
      </c>
      <c r="D380" t="str">
        <f t="shared" si="58"/>
        <v>2009_Apr</v>
      </c>
      <c r="E380" s="12" t="str">
        <f t="shared" si="59"/>
        <v>14_Apr</v>
      </c>
      <c r="F380" s="12" t="str">
        <f t="shared" si="60"/>
        <v>Apr-09</v>
      </c>
      <c r="G380" s="12"/>
    </row>
    <row r="381" spans="1:24">
      <c r="A381" s="2">
        <v>39918</v>
      </c>
      <c r="B381" t="str">
        <f t="shared" si="56"/>
        <v>2009_04</v>
      </c>
      <c r="C381" t="str">
        <f t="shared" si="57"/>
        <v>Apr</v>
      </c>
      <c r="D381" t="str">
        <f t="shared" si="58"/>
        <v>2009_Apr</v>
      </c>
      <c r="E381" s="12" t="str">
        <f t="shared" si="59"/>
        <v>15_Apr</v>
      </c>
      <c r="F381" s="12" t="str">
        <f t="shared" si="60"/>
        <v>Apr-09</v>
      </c>
      <c r="G381" s="12"/>
    </row>
    <row r="382" spans="1:24">
      <c r="A382" s="2">
        <v>39919</v>
      </c>
      <c r="B382" t="str">
        <f t="shared" si="56"/>
        <v>2009_04</v>
      </c>
      <c r="C382" t="str">
        <f t="shared" si="57"/>
        <v>Apr</v>
      </c>
      <c r="D382" t="str">
        <f t="shared" si="58"/>
        <v>2009_Apr</v>
      </c>
      <c r="E382" s="12" t="str">
        <f t="shared" si="59"/>
        <v>16_Apr</v>
      </c>
      <c r="F382" s="12" t="str">
        <f t="shared" si="60"/>
        <v>Apr-09</v>
      </c>
      <c r="G382" s="12"/>
    </row>
    <row r="383" spans="1:24">
      <c r="A383" s="2">
        <v>39920</v>
      </c>
      <c r="B383" t="str">
        <f t="shared" si="56"/>
        <v>2009_04</v>
      </c>
      <c r="C383" t="str">
        <f t="shared" si="57"/>
        <v>Apr</v>
      </c>
      <c r="D383" t="str">
        <f t="shared" si="58"/>
        <v>2009_Apr</v>
      </c>
      <c r="E383" s="12" t="str">
        <f t="shared" si="59"/>
        <v>17_Apr</v>
      </c>
      <c r="F383" s="12" t="str">
        <f t="shared" si="60"/>
        <v>Apr-09</v>
      </c>
      <c r="G383" s="12"/>
    </row>
    <row r="384" spans="1:24">
      <c r="A384" s="2">
        <v>39921</v>
      </c>
      <c r="B384" t="str">
        <f t="shared" si="56"/>
        <v>2009_04</v>
      </c>
      <c r="C384" t="str">
        <f t="shared" si="57"/>
        <v>Apr</v>
      </c>
      <c r="D384" t="str">
        <f t="shared" si="58"/>
        <v>2009_Apr</v>
      </c>
      <c r="E384" s="12" t="str">
        <f t="shared" si="59"/>
        <v>18_Apr</v>
      </c>
      <c r="F384" s="12" t="str">
        <f t="shared" si="60"/>
        <v>Apr-09</v>
      </c>
      <c r="G384" s="12"/>
    </row>
    <row r="385" spans="1:7">
      <c r="A385" s="2">
        <v>39922</v>
      </c>
      <c r="B385" t="str">
        <f t="shared" si="56"/>
        <v>2009_04</v>
      </c>
      <c r="C385" t="str">
        <f t="shared" si="57"/>
        <v>Apr</v>
      </c>
      <c r="D385" t="str">
        <f t="shared" si="58"/>
        <v>2009_Apr</v>
      </c>
      <c r="E385" s="12" t="str">
        <f t="shared" si="59"/>
        <v>19_Apr</v>
      </c>
      <c r="F385" s="12" t="str">
        <f t="shared" si="60"/>
        <v>Apr-09</v>
      </c>
      <c r="G385" s="12"/>
    </row>
    <row r="386" spans="1:7">
      <c r="A386" s="2">
        <v>39923</v>
      </c>
      <c r="B386" t="str">
        <f t="shared" ref="B386:B449" si="65">TEXT(YEAR(A386),"0000")&amp;"_"&amp;TEXT(MONTH(A386),"00")</f>
        <v>2009_04</v>
      </c>
      <c r="C386" t="str">
        <f t="shared" ref="C386:C449" si="66">VLOOKUP(TEXT(MONTH(A386),"00"),$H$2:$I$13,2,FALSE)</f>
        <v>Apr</v>
      </c>
      <c r="D386" t="str">
        <f t="shared" si="58"/>
        <v>2009_Apr</v>
      </c>
      <c r="E386" s="12" t="str">
        <f t="shared" si="59"/>
        <v>20_Apr</v>
      </c>
      <c r="F386" s="12" t="str">
        <f t="shared" si="60"/>
        <v>Apr-09</v>
      </c>
      <c r="G386" s="12"/>
    </row>
    <row r="387" spans="1:7">
      <c r="A387" s="2">
        <v>39924</v>
      </c>
      <c r="B387" t="str">
        <f t="shared" si="65"/>
        <v>2009_04</v>
      </c>
      <c r="C387" t="str">
        <f t="shared" si="66"/>
        <v>Apr</v>
      </c>
      <c r="D387" t="str">
        <f t="shared" ref="D387:D450" si="67">TEXT(YEAR(A387),"0000")&amp;"_"&amp;C387</f>
        <v>2009_Apr</v>
      </c>
      <c r="E387" s="12" t="str">
        <f t="shared" ref="E387:E450" si="68">VLOOKUP(DAY(A387),$G$2:$H$32,2,FALSE)&amp;"_"&amp;C387</f>
        <v>21_Apr</v>
      </c>
      <c r="F387" s="12" t="str">
        <f t="shared" si="60"/>
        <v>Apr-09</v>
      </c>
      <c r="G387" s="12"/>
    </row>
    <row r="388" spans="1:7">
      <c r="A388" s="2">
        <v>39925</v>
      </c>
      <c r="B388" t="str">
        <f t="shared" si="65"/>
        <v>2009_04</v>
      </c>
      <c r="C388" t="str">
        <f t="shared" si="66"/>
        <v>Apr</v>
      </c>
      <c r="D388" t="str">
        <f t="shared" si="67"/>
        <v>2009_Apr</v>
      </c>
      <c r="E388" s="12" t="str">
        <f t="shared" si="68"/>
        <v>22_Apr</v>
      </c>
      <c r="F388" s="12" t="str">
        <f t="shared" ref="F388:F451" si="69">C388&amp;"-"&amp;RIGHT(YEAR(A388),2)</f>
        <v>Apr-09</v>
      </c>
      <c r="G388" s="12"/>
    </row>
    <row r="389" spans="1:7">
      <c r="A389" s="2">
        <v>39926</v>
      </c>
      <c r="B389" t="str">
        <f t="shared" si="65"/>
        <v>2009_04</v>
      </c>
      <c r="C389" t="str">
        <f t="shared" si="66"/>
        <v>Apr</v>
      </c>
      <c r="D389" t="str">
        <f t="shared" si="67"/>
        <v>2009_Apr</v>
      </c>
      <c r="E389" s="12" t="str">
        <f t="shared" si="68"/>
        <v>23_Apr</v>
      </c>
      <c r="F389" s="12" t="str">
        <f t="shared" si="69"/>
        <v>Apr-09</v>
      </c>
      <c r="G389" s="12"/>
    </row>
    <row r="390" spans="1:7">
      <c r="A390" s="2">
        <v>39927</v>
      </c>
      <c r="B390" t="str">
        <f t="shared" si="65"/>
        <v>2009_04</v>
      </c>
      <c r="C390" t="str">
        <f t="shared" si="66"/>
        <v>Apr</v>
      </c>
      <c r="D390" t="str">
        <f t="shared" si="67"/>
        <v>2009_Apr</v>
      </c>
      <c r="E390" s="12" t="str">
        <f t="shared" si="68"/>
        <v>24_Apr</v>
      </c>
      <c r="F390" s="12" t="str">
        <f t="shared" si="69"/>
        <v>Apr-09</v>
      </c>
      <c r="G390" s="12"/>
    </row>
    <row r="391" spans="1:7">
      <c r="A391" s="2">
        <v>39928</v>
      </c>
      <c r="B391" t="str">
        <f t="shared" si="65"/>
        <v>2009_04</v>
      </c>
      <c r="C391" t="str">
        <f t="shared" si="66"/>
        <v>Apr</v>
      </c>
      <c r="D391" t="str">
        <f t="shared" si="67"/>
        <v>2009_Apr</v>
      </c>
      <c r="E391" s="12" t="str">
        <f t="shared" si="68"/>
        <v>25_Apr</v>
      </c>
      <c r="F391" s="12" t="str">
        <f t="shared" si="69"/>
        <v>Apr-09</v>
      </c>
      <c r="G391" s="12"/>
    </row>
    <row r="392" spans="1:7">
      <c r="A392" s="2">
        <v>39929</v>
      </c>
      <c r="B392" t="str">
        <f t="shared" si="65"/>
        <v>2009_04</v>
      </c>
      <c r="C392" t="str">
        <f t="shared" si="66"/>
        <v>Apr</v>
      </c>
      <c r="D392" t="str">
        <f t="shared" si="67"/>
        <v>2009_Apr</v>
      </c>
      <c r="E392" s="12" t="str">
        <f t="shared" si="68"/>
        <v>26_Apr</v>
      </c>
      <c r="F392" s="12" t="str">
        <f t="shared" si="69"/>
        <v>Apr-09</v>
      </c>
      <c r="G392" s="12"/>
    </row>
    <row r="393" spans="1:7">
      <c r="A393" s="2">
        <v>39930</v>
      </c>
      <c r="B393" t="str">
        <f t="shared" si="65"/>
        <v>2009_04</v>
      </c>
      <c r="C393" t="str">
        <f t="shared" si="66"/>
        <v>Apr</v>
      </c>
      <c r="D393" t="str">
        <f t="shared" si="67"/>
        <v>2009_Apr</v>
      </c>
      <c r="E393" s="12" t="str">
        <f t="shared" si="68"/>
        <v>27_Apr</v>
      </c>
      <c r="F393" s="12" t="str">
        <f t="shared" si="69"/>
        <v>Apr-09</v>
      </c>
      <c r="G393" s="12"/>
    </row>
    <row r="394" spans="1:7">
      <c r="A394" s="2">
        <v>39931</v>
      </c>
      <c r="B394" t="str">
        <f t="shared" si="65"/>
        <v>2009_04</v>
      </c>
      <c r="C394" t="str">
        <f t="shared" si="66"/>
        <v>Apr</v>
      </c>
      <c r="D394" t="str">
        <f t="shared" si="67"/>
        <v>2009_Apr</v>
      </c>
      <c r="E394" s="12" t="str">
        <f t="shared" si="68"/>
        <v>28_Apr</v>
      </c>
      <c r="F394" s="12" t="str">
        <f t="shared" si="69"/>
        <v>Apr-09</v>
      </c>
      <c r="G394" s="12"/>
    </row>
    <row r="395" spans="1:7">
      <c r="A395" s="2">
        <v>39932</v>
      </c>
      <c r="B395" t="str">
        <f t="shared" si="65"/>
        <v>2009_04</v>
      </c>
      <c r="C395" t="str">
        <f t="shared" si="66"/>
        <v>Apr</v>
      </c>
      <c r="D395" t="str">
        <f t="shared" si="67"/>
        <v>2009_Apr</v>
      </c>
      <c r="E395" s="12" t="str">
        <f t="shared" si="68"/>
        <v>29_Apr</v>
      </c>
      <c r="F395" s="12" t="str">
        <f t="shared" si="69"/>
        <v>Apr-09</v>
      </c>
      <c r="G395" s="12"/>
    </row>
    <row r="396" spans="1:7">
      <c r="A396" s="2">
        <v>39933</v>
      </c>
      <c r="B396" t="str">
        <f t="shared" si="65"/>
        <v>2009_04</v>
      </c>
      <c r="C396" t="str">
        <f t="shared" si="66"/>
        <v>Apr</v>
      </c>
      <c r="D396" t="str">
        <f t="shared" si="67"/>
        <v>2009_Apr</v>
      </c>
      <c r="E396" s="12" t="str">
        <f t="shared" si="68"/>
        <v>30_Apr</v>
      </c>
      <c r="F396" s="12" t="str">
        <f t="shared" si="69"/>
        <v>Apr-09</v>
      </c>
      <c r="G396" s="12"/>
    </row>
    <row r="397" spans="1:7">
      <c r="A397" s="2">
        <v>39934</v>
      </c>
      <c r="B397" t="str">
        <f t="shared" si="65"/>
        <v>2009_05</v>
      </c>
      <c r="C397" t="str">
        <f t="shared" si="66"/>
        <v>May</v>
      </c>
      <c r="D397" t="str">
        <f t="shared" si="67"/>
        <v>2009_May</v>
      </c>
      <c r="E397" s="12" t="str">
        <f t="shared" si="68"/>
        <v>01_May</v>
      </c>
      <c r="F397" s="12" t="str">
        <f t="shared" si="69"/>
        <v>May-09</v>
      </c>
      <c r="G397" s="12"/>
    </row>
    <row r="398" spans="1:7">
      <c r="A398" s="2">
        <v>39935</v>
      </c>
      <c r="B398" t="str">
        <f t="shared" si="65"/>
        <v>2009_05</v>
      </c>
      <c r="C398" t="str">
        <f t="shared" si="66"/>
        <v>May</v>
      </c>
      <c r="D398" t="str">
        <f t="shared" si="67"/>
        <v>2009_May</v>
      </c>
      <c r="E398" s="12" t="str">
        <f t="shared" si="68"/>
        <v>02_May</v>
      </c>
      <c r="F398" s="12" t="str">
        <f t="shared" si="69"/>
        <v>May-09</v>
      </c>
      <c r="G398" s="12"/>
    </row>
    <row r="399" spans="1:7">
      <c r="A399" s="2">
        <v>39936</v>
      </c>
      <c r="B399" t="str">
        <f t="shared" si="65"/>
        <v>2009_05</v>
      </c>
      <c r="C399" t="str">
        <f t="shared" si="66"/>
        <v>May</v>
      </c>
      <c r="D399" t="str">
        <f t="shared" si="67"/>
        <v>2009_May</v>
      </c>
      <c r="E399" s="12" t="str">
        <f t="shared" si="68"/>
        <v>03_May</v>
      </c>
      <c r="F399" s="12" t="str">
        <f t="shared" si="69"/>
        <v>May-09</v>
      </c>
      <c r="G399" s="12"/>
    </row>
    <row r="400" spans="1:7">
      <c r="A400" s="2">
        <v>39937</v>
      </c>
      <c r="B400" t="str">
        <f t="shared" si="65"/>
        <v>2009_05</v>
      </c>
      <c r="C400" t="str">
        <f t="shared" si="66"/>
        <v>May</v>
      </c>
      <c r="D400" t="str">
        <f t="shared" si="67"/>
        <v>2009_May</v>
      </c>
      <c r="E400" s="12" t="str">
        <f t="shared" si="68"/>
        <v>04_May</v>
      </c>
      <c r="F400" s="12" t="str">
        <f t="shared" si="69"/>
        <v>May-09</v>
      </c>
      <c r="G400" s="12"/>
    </row>
    <row r="401" spans="1:7">
      <c r="A401" s="2">
        <v>39938</v>
      </c>
      <c r="B401" t="str">
        <f t="shared" si="65"/>
        <v>2009_05</v>
      </c>
      <c r="C401" t="str">
        <f t="shared" si="66"/>
        <v>May</v>
      </c>
      <c r="D401" t="str">
        <f t="shared" si="67"/>
        <v>2009_May</v>
      </c>
      <c r="E401" s="12" t="str">
        <f t="shared" si="68"/>
        <v>05_May</v>
      </c>
      <c r="F401" s="12" t="str">
        <f t="shared" si="69"/>
        <v>May-09</v>
      </c>
      <c r="G401" s="12"/>
    </row>
    <row r="402" spans="1:7">
      <c r="A402" s="2">
        <v>39939</v>
      </c>
      <c r="B402" t="str">
        <f t="shared" si="65"/>
        <v>2009_05</v>
      </c>
      <c r="C402" t="str">
        <f t="shared" si="66"/>
        <v>May</v>
      </c>
      <c r="D402" t="str">
        <f t="shared" si="67"/>
        <v>2009_May</v>
      </c>
      <c r="E402" s="12" t="str">
        <f t="shared" si="68"/>
        <v>06_May</v>
      </c>
      <c r="F402" s="12" t="str">
        <f t="shared" si="69"/>
        <v>May-09</v>
      </c>
      <c r="G402" s="12"/>
    </row>
    <row r="403" spans="1:7">
      <c r="A403" s="2">
        <v>39940</v>
      </c>
      <c r="B403" t="str">
        <f t="shared" si="65"/>
        <v>2009_05</v>
      </c>
      <c r="C403" t="str">
        <f t="shared" si="66"/>
        <v>May</v>
      </c>
      <c r="D403" t="str">
        <f t="shared" si="67"/>
        <v>2009_May</v>
      </c>
      <c r="E403" s="12" t="str">
        <f t="shared" si="68"/>
        <v>07_May</v>
      </c>
      <c r="F403" s="12" t="str">
        <f t="shared" si="69"/>
        <v>May-09</v>
      </c>
      <c r="G403" s="12"/>
    </row>
    <row r="404" spans="1:7">
      <c r="A404" s="2">
        <v>39941</v>
      </c>
      <c r="B404" t="str">
        <f t="shared" si="65"/>
        <v>2009_05</v>
      </c>
      <c r="C404" t="str">
        <f t="shared" si="66"/>
        <v>May</v>
      </c>
      <c r="D404" t="str">
        <f t="shared" si="67"/>
        <v>2009_May</v>
      </c>
      <c r="E404" s="12" t="str">
        <f t="shared" si="68"/>
        <v>08_May</v>
      </c>
      <c r="F404" s="12" t="str">
        <f t="shared" si="69"/>
        <v>May-09</v>
      </c>
      <c r="G404" s="12"/>
    </row>
    <row r="405" spans="1:7">
      <c r="A405" s="2">
        <v>39942</v>
      </c>
      <c r="B405" t="str">
        <f t="shared" si="65"/>
        <v>2009_05</v>
      </c>
      <c r="C405" t="str">
        <f t="shared" si="66"/>
        <v>May</v>
      </c>
      <c r="D405" t="str">
        <f t="shared" si="67"/>
        <v>2009_May</v>
      </c>
      <c r="E405" s="12" t="str">
        <f t="shared" si="68"/>
        <v>09_May</v>
      </c>
      <c r="F405" s="12" t="str">
        <f t="shared" si="69"/>
        <v>May-09</v>
      </c>
      <c r="G405" s="12"/>
    </row>
    <row r="406" spans="1:7">
      <c r="A406" s="2">
        <v>39943</v>
      </c>
      <c r="B406" t="str">
        <f t="shared" si="65"/>
        <v>2009_05</v>
      </c>
      <c r="C406" t="str">
        <f t="shared" si="66"/>
        <v>May</v>
      </c>
      <c r="D406" t="str">
        <f t="shared" si="67"/>
        <v>2009_May</v>
      </c>
      <c r="E406" s="12" t="str">
        <f t="shared" si="68"/>
        <v>10_May</v>
      </c>
      <c r="F406" s="12" t="str">
        <f t="shared" si="69"/>
        <v>May-09</v>
      </c>
      <c r="G406" s="12"/>
    </row>
    <row r="407" spans="1:7">
      <c r="A407" s="2">
        <v>39944</v>
      </c>
      <c r="B407" t="str">
        <f t="shared" si="65"/>
        <v>2009_05</v>
      </c>
      <c r="C407" t="str">
        <f t="shared" si="66"/>
        <v>May</v>
      </c>
      <c r="D407" t="str">
        <f t="shared" si="67"/>
        <v>2009_May</v>
      </c>
      <c r="E407" s="12" t="str">
        <f t="shared" si="68"/>
        <v>11_May</v>
      </c>
      <c r="F407" s="12" t="str">
        <f t="shared" si="69"/>
        <v>May-09</v>
      </c>
      <c r="G407" s="12"/>
    </row>
    <row r="408" spans="1:7">
      <c r="A408" s="2">
        <v>39945</v>
      </c>
      <c r="B408" t="str">
        <f t="shared" si="65"/>
        <v>2009_05</v>
      </c>
      <c r="C408" t="str">
        <f t="shared" si="66"/>
        <v>May</v>
      </c>
      <c r="D408" t="str">
        <f t="shared" si="67"/>
        <v>2009_May</v>
      </c>
      <c r="E408" s="12" t="str">
        <f t="shared" si="68"/>
        <v>12_May</v>
      </c>
      <c r="F408" s="12" t="str">
        <f t="shared" si="69"/>
        <v>May-09</v>
      </c>
      <c r="G408" s="12"/>
    </row>
    <row r="409" spans="1:7">
      <c r="A409" s="2">
        <v>39946</v>
      </c>
      <c r="B409" t="str">
        <f t="shared" si="65"/>
        <v>2009_05</v>
      </c>
      <c r="C409" t="str">
        <f t="shared" si="66"/>
        <v>May</v>
      </c>
      <c r="D409" t="str">
        <f t="shared" si="67"/>
        <v>2009_May</v>
      </c>
      <c r="E409" s="12" t="str">
        <f t="shared" si="68"/>
        <v>13_May</v>
      </c>
      <c r="F409" s="12" t="str">
        <f t="shared" si="69"/>
        <v>May-09</v>
      </c>
      <c r="G409" s="12"/>
    </row>
    <row r="410" spans="1:7">
      <c r="A410" s="2">
        <v>39947</v>
      </c>
      <c r="B410" t="str">
        <f t="shared" si="65"/>
        <v>2009_05</v>
      </c>
      <c r="C410" t="str">
        <f t="shared" si="66"/>
        <v>May</v>
      </c>
      <c r="D410" t="str">
        <f t="shared" si="67"/>
        <v>2009_May</v>
      </c>
      <c r="E410" s="12" t="str">
        <f t="shared" si="68"/>
        <v>14_May</v>
      </c>
      <c r="F410" s="12" t="str">
        <f t="shared" si="69"/>
        <v>May-09</v>
      </c>
      <c r="G410" s="12"/>
    </row>
    <row r="411" spans="1:7">
      <c r="A411" s="2">
        <v>39948</v>
      </c>
      <c r="B411" t="str">
        <f t="shared" si="65"/>
        <v>2009_05</v>
      </c>
      <c r="C411" t="str">
        <f t="shared" si="66"/>
        <v>May</v>
      </c>
      <c r="D411" t="str">
        <f t="shared" si="67"/>
        <v>2009_May</v>
      </c>
      <c r="E411" s="12" t="str">
        <f t="shared" si="68"/>
        <v>15_May</v>
      </c>
      <c r="F411" s="12" t="str">
        <f t="shared" si="69"/>
        <v>May-09</v>
      </c>
      <c r="G411" s="12"/>
    </row>
    <row r="412" spans="1:7">
      <c r="A412" s="2">
        <v>39949</v>
      </c>
      <c r="B412" t="str">
        <f t="shared" si="65"/>
        <v>2009_05</v>
      </c>
      <c r="C412" t="str">
        <f t="shared" si="66"/>
        <v>May</v>
      </c>
      <c r="D412" t="str">
        <f t="shared" si="67"/>
        <v>2009_May</v>
      </c>
      <c r="E412" s="12" t="str">
        <f t="shared" si="68"/>
        <v>16_May</v>
      </c>
      <c r="F412" s="12" t="str">
        <f t="shared" si="69"/>
        <v>May-09</v>
      </c>
      <c r="G412" s="12"/>
    </row>
    <row r="413" spans="1:7">
      <c r="A413" s="2">
        <v>39950</v>
      </c>
      <c r="B413" t="str">
        <f t="shared" si="65"/>
        <v>2009_05</v>
      </c>
      <c r="C413" t="str">
        <f t="shared" si="66"/>
        <v>May</v>
      </c>
      <c r="D413" t="str">
        <f t="shared" si="67"/>
        <v>2009_May</v>
      </c>
      <c r="E413" s="12" t="str">
        <f t="shared" si="68"/>
        <v>17_May</v>
      </c>
      <c r="F413" s="12" t="str">
        <f t="shared" si="69"/>
        <v>May-09</v>
      </c>
      <c r="G413" s="12"/>
    </row>
    <row r="414" spans="1:7">
      <c r="A414" s="2">
        <v>39951</v>
      </c>
      <c r="B414" t="str">
        <f t="shared" si="65"/>
        <v>2009_05</v>
      </c>
      <c r="C414" t="str">
        <f t="shared" si="66"/>
        <v>May</v>
      </c>
      <c r="D414" t="str">
        <f t="shared" si="67"/>
        <v>2009_May</v>
      </c>
      <c r="E414" s="12" t="str">
        <f t="shared" si="68"/>
        <v>18_May</v>
      </c>
      <c r="F414" s="12" t="str">
        <f t="shared" si="69"/>
        <v>May-09</v>
      </c>
      <c r="G414" s="12"/>
    </row>
    <row r="415" spans="1:7">
      <c r="A415" s="2">
        <v>39952</v>
      </c>
      <c r="B415" t="str">
        <f t="shared" si="65"/>
        <v>2009_05</v>
      </c>
      <c r="C415" t="str">
        <f t="shared" si="66"/>
        <v>May</v>
      </c>
      <c r="D415" t="str">
        <f t="shared" si="67"/>
        <v>2009_May</v>
      </c>
      <c r="E415" s="12" t="str">
        <f t="shared" si="68"/>
        <v>19_May</v>
      </c>
      <c r="F415" s="12" t="str">
        <f t="shared" si="69"/>
        <v>May-09</v>
      </c>
      <c r="G415" s="12"/>
    </row>
    <row r="416" spans="1:7">
      <c r="A416" s="2">
        <v>39953</v>
      </c>
      <c r="B416" t="str">
        <f t="shared" si="65"/>
        <v>2009_05</v>
      </c>
      <c r="C416" t="str">
        <f t="shared" si="66"/>
        <v>May</v>
      </c>
      <c r="D416" t="str">
        <f t="shared" si="67"/>
        <v>2009_May</v>
      </c>
      <c r="E416" s="12" t="str">
        <f t="shared" si="68"/>
        <v>20_May</v>
      </c>
      <c r="F416" s="12" t="str">
        <f t="shared" si="69"/>
        <v>May-09</v>
      </c>
      <c r="G416" s="12"/>
    </row>
    <row r="417" spans="1:7">
      <c r="A417" s="2">
        <v>39954</v>
      </c>
      <c r="B417" t="str">
        <f t="shared" si="65"/>
        <v>2009_05</v>
      </c>
      <c r="C417" t="str">
        <f t="shared" si="66"/>
        <v>May</v>
      </c>
      <c r="D417" t="str">
        <f t="shared" si="67"/>
        <v>2009_May</v>
      </c>
      <c r="E417" s="12" t="str">
        <f t="shared" si="68"/>
        <v>21_May</v>
      </c>
      <c r="F417" s="12" t="str">
        <f t="shared" si="69"/>
        <v>May-09</v>
      </c>
      <c r="G417" s="12"/>
    </row>
    <row r="418" spans="1:7">
      <c r="A418" s="2">
        <v>39955</v>
      </c>
      <c r="B418" t="str">
        <f t="shared" si="65"/>
        <v>2009_05</v>
      </c>
      <c r="C418" t="str">
        <f t="shared" si="66"/>
        <v>May</v>
      </c>
      <c r="D418" t="str">
        <f t="shared" si="67"/>
        <v>2009_May</v>
      </c>
      <c r="E418" s="12" t="str">
        <f t="shared" si="68"/>
        <v>22_May</v>
      </c>
      <c r="F418" s="12" t="str">
        <f t="shared" si="69"/>
        <v>May-09</v>
      </c>
      <c r="G418" s="12"/>
    </row>
    <row r="419" spans="1:7">
      <c r="A419" s="2">
        <v>39956</v>
      </c>
      <c r="B419" t="str">
        <f t="shared" si="65"/>
        <v>2009_05</v>
      </c>
      <c r="C419" t="str">
        <f t="shared" si="66"/>
        <v>May</v>
      </c>
      <c r="D419" t="str">
        <f t="shared" si="67"/>
        <v>2009_May</v>
      </c>
      <c r="E419" s="12" t="str">
        <f t="shared" si="68"/>
        <v>23_May</v>
      </c>
      <c r="F419" s="12" t="str">
        <f t="shared" si="69"/>
        <v>May-09</v>
      </c>
      <c r="G419" s="12"/>
    </row>
    <row r="420" spans="1:7">
      <c r="A420" s="2">
        <v>39957</v>
      </c>
      <c r="B420" t="str">
        <f t="shared" si="65"/>
        <v>2009_05</v>
      </c>
      <c r="C420" t="str">
        <f t="shared" si="66"/>
        <v>May</v>
      </c>
      <c r="D420" t="str">
        <f t="shared" si="67"/>
        <v>2009_May</v>
      </c>
      <c r="E420" s="12" t="str">
        <f t="shared" si="68"/>
        <v>24_May</v>
      </c>
      <c r="F420" s="12" t="str">
        <f t="shared" si="69"/>
        <v>May-09</v>
      </c>
      <c r="G420" s="12"/>
    </row>
    <row r="421" spans="1:7">
      <c r="A421" s="2">
        <v>39958</v>
      </c>
      <c r="B421" t="str">
        <f t="shared" si="65"/>
        <v>2009_05</v>
      </c>
      <c r="C421" t="str">
        <f t="shared" si="66"/>
        <v>May</v>
      </c>
      <c r="D421" t="str">
        <f t="shared" si="67"/>
        <v>2009_May</v>
      </c>
      <c r="E421" s="12" t="str">
        <f t="shared" si="68"/>
        <v>25_May</v>
      </c>
      <c r="F421" s="12" t="str">
        <f t="shared" si="69"/>
        <v>May-09</v>
      </c>
      <c r="G421" s="12"/>
    </row>
    <row r="422" spans="1:7">
      <c r="A422" s="2">
        <v>39959</v>
      </c>
      <c r="B422" t="str">
        <f t="shared" si="65"/>
        <v>2009_05</v>
      </c>
      <c r="C422" t="str">
        <f t="shared" si="66"/>
        <v>May</v>
      </c>
      <c r="D422" t="str">
        <f t="shared" si="67"/>
        <v>2009_May</v>
      </c>
      <c r="E422" s="12" t="str">
        <f t="shared" si="68"/>
        <v>26_May</v>
      </c>
      <c r="F422" s="12" t="str">
        <f t="shared" si="69"/>
        <v>May-09</v>
      </c>
      <c r="G422" s="12"/>
    </row>
    <row r="423" spans="1:7">
      <c r="A423" s="2">
        <v>39960</v>
      </c>
      <c r="B423" t="str">
        <f t="shared" si="65"/>
        <v>2009_05</v>
      </c>
      <c r="C423" t="str">
        <f t="shared" si="66"/>
        <v>May</v>
      </c>
      <c r="D423" t="str">
        <f t="shared" si="67"/>
        <v>2009_May</v>
      </c>
      <c r="E423" s="12" t="str">
        <f t="shared" si="68"/>
        <v>27_May</v>
      </c>
      <c r="F423" s="12" t="str">
        <f t="shared" si="69"/>
        <v>May-09</v>
      </c>
      <c r="G423" s="12"/>
    </row>
    <row r="424" spans="1:7">
      <c r="A424" s="2">
        <v>39961</v>
      </c>
      <c r="B424" t="str">
        <f t="shared" si="65"/>
        <v>2009_05</v>
      </c>
      <c r="C424" t="str">
        <f t="shared" si="66"/>
        <v>May</v>
      </c>
      <c r="D424" t="str">
        <f t="shared" si="67"/>
        <v>2009_May</v>
      </c>
      <c r="E424" s="12" t="str">
        <f t="shared" si="68"/>
        <v>28_May</v>
      </c>
      <c r="F424" s="12" t="str">
        <f t="shared" si="69"/>
        <v>May-09</v>
      </c>
      <c r="G424" s="12"/>
    </row>
    <row r="425" spans="1:7">
      <c r="A425" s="2">
        <v>39962</v>
      </c>
      <c r="B425" t="str">
        <f t="shared" si="65"/>
        <v>2009_05</v>
      </c>
      <c r="C425" t="str">
        <f t="shared" si="66"/>
        <v>May</v>
      </c>
      <c r="D425" t="str">
        <f t="shared" si="67"/>
        <v>2009_May</v>
      </c>
      <c r="E425" s="12" t="str">
        <f t="shared" si="68"/>
        <v>29_May</v>
      </c>
      <c r="F425" s="12" t="str">
        <f t="shared" si="69"/>
        <v>May-09</v>
      </c>
      <c r="G425" s="12"/>
    </row>
    <row r="426" spans="1:7">
      <c r="A426" s="2">
        <v>39963</v>
      </c>
      <c r="B426" t="str">
        <f t="shared" si="65"/>
        <v>2009_05</v>
      </c>
      <c r="C426" t="str">
        <f t="shared" si="66"/>
        <v>May</v>
      </c>
      <c r="D426" t="str">
        <f t="shared" si="67"/>
        <v>2009_May</v>
      </c>
      <c r="E426" s="12" t="str">
        <f t="shared" si="68"/>
        <v>30_May</v>
      </c>
      <c r="F426" s="12" t="str">
        <f t="shared" si="69"/>
        <v>May-09</v>
      </c>
      <c r="G426" s="12"/>
    </row>
    <row r="427" spans="1:7">
      <c r="A427" s="2">
        <v>39964</v>
      </c>
      <c r="B427" t="str">
        <f t="shared" si="65"/>
        <v>2009_05</v>
      </c>
      <c r="C427" t="str">
        <f t="shared" si="66"/>
        <v>May</v>
      </c>
      <c r="D427" t="str">
        <f t="shared" si="67"/>
        <v>2009_May</v>
      </c>
      <c r="E427" s="12" t="str">
        <f t="shared" si="68"/>
        <v>31_May</v>
      </c>
      <c r="F427" s="12" t="str">
        <f t="shared" si="69"/>
        <v>May-09</v>
      </c>
      <c r="G427" s="12"/>
    </row>
    <row r="428" spans="1:7">
      <c r="A428" s="2">
        <v>39965</v>
      </c>
      <c r="B428" t="str">
        <f t="shared" si="65"/>
        <v>2009_06</v>
      </c>
      <c r="C428" t="str">
        <f t="shared" si="66"/>
        <v>Jun</v>
      </c>
      <c r="D428" t="str">
        <f t="shared" si="67"/>
        <v>2009_Jun</v>
      </c>
      <c r="E428" s="12" t="str">
        <f t="shared" si="68"/>
        <v>01_Jun</v>
      </c>
      <c r="F428" s="12" t="str">
        <f t="shared" si="69"/>
        <v>Jun-09</v>
      </c>
      <c r="G428" s="12"/>
    </row>
    <row r="429" spans="1:7">
      <c r="A429" s="2">
        <v>39966</v>
      </c>
      <c r="B429" t="str">
        <f t="shared" si="65"/>
        <v>2009_06</v>
      </c>
      <c r="C429" t="str">
        <f t="shared" si="66"/>
        <v>Jun</v>
      </c>
      <c r="D429" t="str">
        <f t="shared" si="67"/>
        <v>2009_Jun</v>
      </c>
      <c r="E429" s="12" t="str">
        <f t="shared" si="68"/>
        <v>02_Jun</v>
      </c>
      <c r="F429" s="12" t="str">
        <f t="shared" si="69"/>
        <v>Jun-09</v>
      </c>
      <c r="G429" s="12"/>
    </row>
    <row r="430" spans="1:7">
      <c r="A430" s="2">
        <v>39967</v>
      </c>
      <c r="B430" t="str">
        <f t="shared" si="65"/>
        <v>2009_06</v>
      </c>
      <c r="C430" t="str">
        <f t="shared" si="66"/>
        <v>Jun</v>
      </c>
      <c r="D430" t="str">
        <f t="shared" si="67"/>
        <v>2009_Jun</v>
      </c>
      <c r="E430" s="12" t="str">
        <f t="shared" si="68"/>
        <v>03_Jun</v>
      </c>
      <c r="F430" s="12" t="str">
        <f t="shared" si="69"/>
        <v>Jun-09</v>
      </c>
      <c r="G430" s="12"/>
    </row>
    <row r="431" spans="1:7">
      <c r="A431" s="2">
        <v>39968</v>
      </c>
      <c r="B431" t="str">
        <f t="shared" si="65"/>
        <v>2009_06</v>
      </c>
      <c r="C431" t="str">
        <f t="shared" si="66"/>
        <v>Jun</v>
      </c>
      <c r="D431" t="str">
        <f t="shared" si="67"/>
        <v>2009_Jun</v>
      </c>
      <c r="E431" s="12" t="str">
        <f t="shared" si="68"/>
        <v>04_Jun</v>
      </c>
      <c r="F431" s="12" t="str">
        <f t="shared" si="69"/>
        <v>Jun-09</v>
      </c>
      <c r="G431" s="12"/>
    </row>
    <row r="432" spans="1:7">
      <c r="A432" s="2">
        <v>39969</v>
      </c>
      <c r="B432" t="str">
        <f t="shared" si="65"/>
        <v>2009_06</v>
      </c>
      <c r="C432" t="str">
        <f t="shared" si="66"/>
        <v>Jun</v>
      </c>
      <c r="D432" t="str">
        <f t="shared" si="67"/>
        <v>2009_Jun</v>
      </c>
      <c r="E432" s="12" t="str">
        <f t="shared" si="68"/>
        <v>05_Jun</v>
      </c>
      <c r="F432" s="12" t="str">
        <f t="shared" si="69"/>
        <v>Jun-09</v>
      </c>
      <c r="G432" s="12"/>
    </row>
    <row r="433" spans="1:7">
      <c r="A433" s="2">
        <v>39970</v>
      </c>
      <c r="B433" t="str">
        <f t="shared" si="65"/>
        <v>2009_06</v>
      </c>
      <c r="C433" t="str">
        <f t="shared" si="66"/>
        <v>Jun</v>
      </c>
      <c r="D433" t="str">
        <f t="shared" si="67"/>
        <v>2009_Jun</v>
      </c>
      <c r="E433" s="12" t="str">
        <f t="shared" si="68"/>
        <v>06_Jun</v>
      </c>
      <c r="F433" s="12" t="str">
        <f t="shared" si="69"/>
        <v>Jun-09</v>
      </c>
      <c r="G433" s="12"/>
    </row>
    <row r="434" spans="1:7">
      <c r="A434" s="2">
        <v>39971</v>
      </c>
      <c r="B434" t="str">
        <f t="shared" si="65"/>
        <v>2009_06</v>
      </c>
      <c r="C434" t="str">
        <f t="shared" si="66"/>
        <v>Jun</v>
      </c>
      <c r="D434" t="str">
        <f t="shared" si="67"/>
        <v>2009_Jun</v>
      </c>
      <c r="E434" s="12" t="str">
        <f t="shared" si="68"/>
        <v>07_Jun</v>
      </c>
      <c r="F434" s="12" t="str">
        <f t="shared" si="69"/>
        <v>Jun-09</v>
      </c>
      <c r="G434" s="12"/>
    </row>
    <row r="435" spans="1:7">
      <c r="A435" s="2">
        <v>39972</v>
      </c>
      <c r="B435" t="str">
        <f t="shared" si="65"/>
        <v>2009_06</v>
      </c>
      <c r="C435" t="str">
        <f t="shared" si="66"/>
        <v>Jun</v>
      </c>
      <c r="D435" t="str">
        <f t="shared" si="67"/>
        <v>2009_Jun</v>
      </c>
      <c r="E435" s="12" t="str">
        <f t="shared" si="68"/>
        <v>08_Jun</v>
      </c>
      <c r="F435" s="12" t="str">
        <f t="shared" si="69"/>
        <v>Jun-09</v>
      </c>
      <c r="G435" s="12"/>
    </row>
    <row r="436" spans="1:7">
      <c r="A436" s="2">
        <v>39973</v>
      </c>
      <c r="B436" t="str">
        <f t="shared" si="65"/>
        <v>2009_06</v>
      </c>
      <c r="C436" t="str">
        <f t="shared" si="66"/>
        <v>Jun</v>
      </c>
      <c r="D436" t="str">
        <f t="shared" si="67"/>
        <v>2009_Jun</v>
      </c>
      <c r="E436" s="12" t="str">
        <f t="shared" si="68"/>
        <v>09_Jun</v>
      </c>
      <c r="F436" s="12" t="str">
        <f t="shared" si="69"/>
        <v>Jun-09</v>
      </c>
      <c r="G436" s="12"/>
    </row>
    <row r="437" spans="1:7">
      <c r="A437" s="2">
        <v>39974</v>
      </c>
      <c r="B437" t="str">
        <f t="shared" si="65"/>
        <v>2009_06</v>
      </c>
      <c r="C437" t="str">
        <f t="shared" si="66"/>
        <v>Jun</v>
      </c>
      <c r="D437" t="str">
        <f t="shared" si="67"/>
        <v>2009_Jun</v>
      </c>
      <c r="E437" s="12" t="str">
        <f t="shared" si="68"/>
        <v>10_Jun</v>
      </c>
      <c r="F437" s="12" t="str">
        <f t="shared" si="69"/>
        <v>Jun-09</v>
      </c>
      <c r="G437" s="12"/>
    </row>
    <row r="438" spans="1:7">
      <c r="A438" s="2">
        <v>39975</v>
      </c>
      <c r="B438" t="str">
        <f t="shared" si="65"/>
        <v>2009_06</v>
      </c>
      <c r="C438" t="str">
        <f t="shared" si="66"/>
        <v>Jun</v>
      </c>
      <c r="D438" t="str">
        <f t="shared" si="67"/>
        <v>2009_Jun</v>
      </c>
      <c r="E438" s="12" t="str">
        <f t="shared" si="68"/>
        <v>11_Jun</v>
      </c>
      <c r="F438" s="12" t="str">
        <f t="shared" si="69"/>
        <v>Jun-09</v>
      </c>
      <c r="G438" s="12"/>
    </row>
    <row r="439" spans="1:7">
      <c r="A439" s="2">
        <v>39976</v>
      </c>
      <c r="B439" t="str">
        <f t="shared" si="65"/>
        <v>2009_06</v>
      </c>
      <c r="C439" t="str">
        <f t="shared" si="66"/>
        <v>Jun</v>
      </c>
      <c r="D439" t="str">
        <f t="shared" si="67"/>
        <v>2009_Jun</v>
      </c>
      <c r="E439" s="12" t="str">
        <f t="shared" si="68"/>
        <v>12_Jun</v>
      </c>
      <c r="F439" s="12" t="str">
        <f t="shared" si="69"/>
        <v>Jun-09</v>
      </c>
      <c r="G439" s="12"/>
    </row>
    <row r="440" spans="1:7">
      <c r="A440" s="2">
        <v>39977</v>
      </c>
      <c r="B440" t="str">
        <f t="shared" si="65"/>
        <v>2009_06</v>
      </c>
      <c r="C440" t="str">
        <f t="shared" si="66"/>
        <v>Jun</v>
      </c>
      <c r="D440" t="str">
        <f t="shared" si="67"/>
        <v>2009_Jun</v>
      </c>
      <c r="E440" s="12" t="str">
        <f t="shared" si="68"/>
        <v>13_Jun</v>
      </c>
      <c r="F440" s="12" t="str">
        <f t="shared" si="69"/>
        <v>Jun-09</v>
      </c>
      <c r="G440" s="12"/>
    </row>
    <row r="441" spans="1:7">
      <c r="A441" s="2">
        <v>39978</v>
      </c>
      <c r="B441" t="str">
        <f t="shared" si="65"/>
        <v>2009_06</v>
      </c>
      <c r="C441" t="str">
        <f t="shared" si="66"/>
        <v>Jun</v>
      </c>
      <c r="D441" t="str">
        <f t="shared" si="67"/>
        <v>2009_Jun</v>
      </c>
      <c r="E441" s="12" t="str">
        <f t="shared" si="68"/>
        <v>14_Jun</v>
      </c>
      <c r="F441" s="12" t="str">
        <f t="shared" si="69"/>
        <v>Jun-09</v>
      </c>
      <c r="G441" s="12"/>
    </row>
    <row r="442" spans="1:7">
      <c r="A442" s="2">
        <v>39979</v>
      </c>
      <c r="B442" t="str">
        <f t="shared" si="65"/>
        <v>2009_06</v>
      </c>
      <c r="C442" t="str">
        <f t="shared" si="66"/>
        <v>Jun</v>
      </c>
      <c r="D442" t="str">
        <f t="shared" si="67"/>
        <v>2009_Jun</v>
      </c>
      <c r="E442" s="12" t="str">
        <f t="shared" si="68"/>
        <v>15_Jun</v>
      </c>
      <c r="F442" s="12" t="str">
        <f t="shared" si="69"/>
        <v>Jun-09</v>
      </c>
      <c r="G442" s="12"/>
    </row>
    <row r="443" spans="1:7">
      <c r="A443" s="2">
        <v>39980</v>
      </c>
      <c r="B443" t="str">
        <f t="shared" si="65"/>
        <v>2009_06</v>
      </c>
      <c r="C443" t="str">
        <f t="shared" si="66"/>
        <v>Jun</v>
      </c>
      <c r="D443" t="str">
        <f t="shared" si="67"/>
        <v>2009_Jun</v>
      </c>
      <c r="E443" s="12" t="str">
        <f t="shared" si="68"/>
        <v>16_Jun</v>
      </c>
      <c r="F443" s="12" t="str">
        <f t="shared" si="69"/>
        <v>Jun-09</v>
      </c>
      <c r="G443" s="12"/>
    </row>
    <row r="444" spans="1:7">
      <c r="A444" s="2">
        <v>39981</v>
      </c>
      <c r="B444" t="str">
        <f t="shared" si="65"/>
        <v>2009_06</v>
      </c>
      <c r="C444" t="str">
        <f t="shared" si="66"/>
        <v>Jun</v>
      </c>
      <c r="D444" t="str">
        <f t="shared" si="67"/>
        <v>2009_Jun</v>
      </c>
      <c r="E444" s="12" t="str">
        <f t="shared" si="68"/>
        <v>17_Jun</v>
      </c>
      <c r="F444" s="12" t="str">
        <f t="shared" si="69"/>
        <v>Jun-09</v>
      </c>
      <c r="G444" s="12"/>
    </row>
    <row r="445" spans="1:7">
      <c r="A445" s="2">
        <v>39982</v>
      </c>
      <c r="B445" t="str">
        <f t="shared" si="65"/>
        <v>2009_06</v>
      </c>
      <c r="C445" t="str">
        <f t="shared" si="66"/>
        <v>Jun</v>
      </c>
      <c r="D445" t="str">
        <f t="shared" si="67"/>
        <v>2009_Jun</v>
      </c>
      <c r="E445" s="12" t="str">
        <f t="shared" si="68"/>
        <v>18_Jun</v>
      </c>
      <c r="F445" s="12" t="str">
        <f t="shared" si="69"/>
        <v>Jun-09</v>
      </c>
      <c r="G445" s="12"/>
    </row>
    <row r="446" spans="1:7">
      <c r="A446" s="2">
        <v>39983</v>
      </c>
      <c r="B446" t="str">
        <f t="shared" si="65"/>
        <v>2009_06</v>
      </c>
      <c r="C446" t="str">
        <f t="shared" si="66"/>
        <v>Jun</v>
      </c>
      <c r="D446" t="str">
        <f t="shared" si="67"/>
        <v>2009_Jun</v>
      </c>
      <c r="E446" s="12" t="str">
        <f t="shared" si="68"/>
        <v>19_Jun</v>
      </c>
      <c r="F446" s="12" t="str">
        <f t="shared" si="69"/>
        <v>Jun-09</v>
      </c>
      <c r="G446" s="12"/>
    </row>
    <row r="447" spans="1:7">
      <c r="A447" s="2">
        <v>39984</v>
      </c>
      <c r="B447" t="str">
        <f t="shared" si="65"/>
        <v>2009_06</v>
      </c>
      <c r="C447" t="str">
        <f t="shared" si="66"/>
        <v>Jun</v>
      </c>
      <c r="D447" t="str">
        <f t="shared" si="67"/>
        <v>2009_Jun</v>
      </c>
      <c r="E447" s="12" t="str">
        <f t="shared" si="68"/>
        <v>20_Jun</v>
      </c>
      <c r="F447" s="12" t="str">
        <f t="shared" si="69"/>
        <v>Jun-09</v>
      </c>
      <c r="G447" s="12"/>
    </row>
    <row r="448" spans="1:7">
      <c r="A448" s="2">
        <v>39985</v>
      </c>
      <c r="B448" t="str">
        <f t="shared" si="65"/>
        <v>2009_06</v>
      </c>
      <c r="C448" t="str">
        <f t="shared" si="66"/>
        <v>Jun</v>
      </c>
      <c r="D448" t="str">
        <f t="shared" si="67"/>
        <v>2009_Jun</v>
      </c>
      <c r="E448" s="12" t="str">
        <f t="shared" si="68"/>
        <v>21_Jun</v>
      </c>
      <c r="F448" s="12" t="str">
        <f t="shared" si="69"/>
        <v>Jun-09</v>
      </c>
      <c r="G448" s="12"/>
    </row>
    <row r="449" spans="1:7">
      <c r="A449" s="2">
        <v>39986</v>
      </c>
      <c r="B449" t="str">
        <f t="shared" si="65"/>
        <v>2009_06</v>
      </c>
      <c r="C449" t="str">
        <f t="shared" si="66"/>
        <v>Jun</v>
      </c>
      <c r="D449" t="str">
        <f t="shared" si="67"/>
        <v>2009_Jun</v>
      </c>
      <c r="E449" s="12" t="str">
        <f t="shared" si="68"/>
        <v>22_Jun</v>
      </c>
      <c r="F449" s="12" t="str">
        <f t="shared" si="69"/>
        <v>Jun-09</v>
      </c>
      <c r="G449" s="12"/>
    </row>
    <row r="450" spans="1:7">
      <c r="A450" s="2">
        <v>39987</v>
      </c>
      <c r="B450" t="str">
        <f t="shared" ref="B450:B513" si="70">TEXT(YEAR(A450),"0000")&amp;"_"&amp;TEXT(MONTH(A450),"00")</f>
        <v>2009_06</v>
      </c>
      <c r="C450" t="str">
        <f t="shared" ref="C450:C513" si="71">VLOOKUP(TEXT(MONTH(A450),"00"),$H$2:$I$13,2,FALSE)</f>
        <v>Jun</v>
      </c>
      <c r="D450" t="str">
        <f t="shared" si="67"/>
        <v>2009_Jun</v>
      </c>
      <c r="E450" s="12" t="str">
        <f t="shared" si="68"/>
        <v>23_Jun</v>
      </c>
      <c r="F450" s="12" t="str">
        <f t="shared" si="69"/>
        <v>Jun-09</v>
      </c>
      <c r="G450" s="12"/>
    </row>
    <row r="451" spans="1:7">
      <c r="A451" s="2">
        <v>39988</v>
      </c>
      <c r="B451" t="str">
        <f t="shared" si="70"/>
        <v>2009_06</v>
      </c>
      <c r="C451" t="str">
        <f t="shared" si="71"/>
        <v>Jun</v>
      </c>
      <c r="D451" t="str">
        <f t="shared" ref="D451:D514" si="72">TEXT(YEAR(A451),"0000")&amp;"_"&amp;C451</f>
        <v>2009_Jun</v>
      </c>
      <c r="E451" s="12" t="str">
        <f t="shared" ref="E451:E514" si="73">VLOOKUP(DAY(A451),$G$2:$H$32,2,FALSE)&amp;"_"&amp;C451</f>
        <v>24_Jun</v>
      </c>
      <c r="F451" s="12" t="str">
        <f t="shared" si="69"/>
        <v>Jun-09</v>
      </c>
      <c r="G451" s="12"/>
    </row>
    <row r="452" spans="1:7">
      <c r="A452" s="2">
        <v>39989</v>
      </c>
      <c r="B452" t="str">
        <f t="shared" si="70"/>
        <v>2009_06</v>
      </c>
      <c r="C452" t="str">
        <f t="shared" si="71"/>
        <v>Jun</v>
      </c>
      <c r="D452" t="str">
        <f t="shared" si="72"/>
        <v>2009_Jun</v>
      </c>
      <c r="E452" s="12" t="str">
        <f t="shared" si="73"/>
        <v>25_Jun</v>
      </c>
      <c r="F452" s="12" t="str">
        <f t="shared" ref="F452:F515" si="74">C452&amp;"-"&amp;RIGHT(YEAR(A452),2)</f>
        <v>Jun-09</v>
      </c>
      <c r="G452" s="12"/>
    </row>
    <row r="453" spans="1:7">
      <c r="A453" s="2">
        <v>39990</v>
      </c>
      <c r="B453" t="str">
        <f t="shared" si="70"/>
        <v>2009_06</v>
      </c>
      <c r="C453" t="str">
        <f t="shared" si="71"/>
        <v>Jun</v>
      </c>
      <c r="D453" t="str">
        <f t="shared" si="72"/>
        <v>2009_Jun</v>
      </c>
      <c r="E453" s="12" t="str">
        <f t="shared" si="73"/>
        <v>26_Jun</v>
      </c>
      <c r="F453" s="12" t="str">
        <f t="shared" si="74"/>
        <v>Jun-09</v>
      </c>
      <c r="G453" s="12"/>
    </row>
    <row r="454" spans="1:7">
      <c r="A454" s="2">
        <v>39991</v>
      </c>
      <c r="B454" t="str">
        <f t="shared" si="70"/>
        <v>2009_06</v>
      </c>
      <c r="C454" t="str">
        <f t="shared" si="71"/>
        <v>Jun</v>
      </c>
      <c r="D454" t="str">
        <f t="shared" si="72"/>
        <v>2009_Jun</v>
      </c>
      <c r="E454" s="12" t="str">
        <f t="shared" si="73"/>
        <v>27_Jun</v>
      </c>
      <c r="F454" s="12" t="str">
        <f t="shared" si="74"/>
        <v>Jun-09</v>
      </c>
      <c r="G454" s="12"/>
    </row>
    <row r="455" spans="1:7">
      <c r="A455" s="2">
        <v>39992</v>
      </c>
      <c r="B455" t="str">
        <f t="shared" si="70"/>
        <v>2009_06</v>
      </c>
      <c r="C455" t="str">
        <f t="shared" si="71"/>
        <v>Jun</v>
      </c>
      <c r="D455" t="str">
        <f t="shared" si="72"/>
        <v>2009_Jun</v>
      </c>
      <c r="E455" s="12" t="str">
        <f t="shared" si="73"/>
        <v>28_Jun</v>
      </c>
      <c r="F455" s="12" t="str">
        <f t="shared" si="74"/>
        <v>Jun-09</v>
      </c>
      <c r="G455" s="12"/>
    </row>
    <row r="456" spans="1:7">
      <c r="A456" s="2">
        <v>39993</v>
      </c>
      <c r="B456" t="str">
        <f t="shared" si="70"/>
        <v>2009_06</v>
      </c>
      <c r="C456" t="str">
        <f t="shared" si="71"/>
        <v>Jun</v>
      </c>
      <c r="D456" t="str">
        <f t="shared" si="72"/>
        <v>2009_Jun</v>
      </c>
      <c r="E456" s="12" t="str">
        <f t="shared" si="73"/>
        <v>29_Jun</v>
      </c>
      <c r="F456" s="12" t="str">
        <f t="shared" si="74"/>
        <v>Jun-09</v>
      </c>
      <c r="G456" s="12"/>
    </row>
    <row r="457" spans="1:7">
      <c r="A457" s="2">
        <v>39994</v>
      </c>
      <c r="B457" t="str">
        <f t="shared" si="70"/>
        <v>2009_06</v>
      </c>
      <c r="C457" t="str">
        <f t="shared" si="71"/>
        <v>Jun</v>
      </c>
      <c r="D457" t="str">
        <f t="shared" si="72"/>
        <v>2009_Jun</v>
      </c>
      <c r="E457" s="12" t="str">
        <f t="shared" si="73"/>
        <v>30_Jun</v>
      </c>
      <c r="F457" s="12" t="str">
        <f t="shared" si="74"/>
        <v>Jun-09</v>
      </c>
      <c r="G457" s="12"/>
    </row>
    <row r="458" spans="1:7">
      <c r="A458" s="2">
        <v>39995</v>
      </c>
      <c r="B458" t="str">
        <f t="shared" si="70"/>
        <v>2009_07</v>
      </c>
      <c r="C458" t="str">
        <f t="shared" si="71"/>
        <v>Jul</v>
      </c>
      <c r="D458" t="str">
        <f t="shared" si="72"/>
        <v>2009_Jul</v>
      </c>
      <c r="E458" s="12" t="str">
        <f t="shared" si="73"/>
        <v>01_Jul</v>
      </c>
      <c r="F458" s="12" t="str">
        <f t="shared" si="74"/>
        <v>Jul-09</v>
      </c>
      <c r="G458" s="12"/>
    </row>
    <row r="459" spans="1:7">
      <c r="A459" s="2">
        <v>39996</v>
      </c>
      <c r="B459" t="str">
        <f t="shared" si="70"/>
        <v>2009_07</v>
      </c>
      <c r="C459" t="str">
        <f t="shared" si="71"/>
        <v>Jul</v>
      </c>
      <c r="D459" t="str">
        <f t="shared" si="72"/>
        <v>2009_Jul</v>
      </c>
      <c r="E459" s="12" t="str">
        <f t="shared" si="73"/>
        <v>02_Jul</v>
      </c>
      <c r="F459" s="12" t="str">
        <f t="shared" si="74"/>
        <v>Jul-09</v>
      </c>
      <c r="G459" s="12"/>
    </row>
    <row r="460" spans="1:7">
      <c r="A460" s="2">
        <v>39997</v>
      </c>
      <c r="B460" t="str">
        <f t="shared" si="70"/>
        <v>2009_07</v>
      </c>
      <c r="C460" t="str">
        <f t="shared" si="71"/>
        <v>Jul</v>
      </c>
      <c r="D460" t="str">
        <f t="shared" si="72"/>
        <v>2009_Jul</v>
      </c>
      <c r="E460" s="12" t="str">
        <f t="shared" si="73"/>
        <v>03_Jul</v>
      </c>
      <c r="F460" s="12" t="str">
        <f t="shared" si="74"/>
        <v>Jul-09</v>
      </c>
      <c r="G460" s="12"/>
    </row>
    <row r="461" spans="1:7">
      <c r="A461" s="2">
        <v>39998</v>
      </c>
      <c r="B461" t="str">
        <f t="shared" si="70"/>
        <v>2009_07</v>
      </c>
      <c r="C461" t="str">
        <f t="shared" si="71"/>
        <v>Jul</v>
      </c>
      <c r="D461" t="str">
        <f t="shared" si="72"/>
        <v>2009_Jul</v>
      </c>
      <c r="E461" s="12" t="str">
        <f t="shared" si="73"/>
        <v>04_Jul</v>
      </c>
      <c r="F461" s="12" t="str">
        <f t="shared" si="74"/>
        <v>Jul-09</v>
      </c>
      <c r="G461" s="12"/>
    </row>
    <row r="462" spans="1:7">
      <c r="A462" s="2">
        <v>39999</v>
      </c>
      <c r="B462" t="str">
        <f t="shared" si="70"/>
        <v>2009_07</v>
      </c>
      <c r="C462" t="str">
        <f t="shared" si="71"/>
        <v>Jul</v>
      </c>
      <c r="D462" t="str">
        <f t="shared" si="72"/>
        <v>2009_Jul</v>
      </c>
      <c r="E462" s="12" t="str">
        <f t="shared" si="73"/>
        <v>05_Jul</v>
      </c>
      <c r="F462" s="12" t="str">
        <f t="shared" si="74"/>
        <v>Jul-09</v>
      </c>
      <c r="G462" s="12"/>
    </row>
    <row r="463" spans="1:7">
      <c r="A463" s="2">
        <v>40000</v>
      </c>
      <c r="B463" t="str">
        <f t="shared" si="70"/>
        <v>2009_07</v>
      </c>
      <c r="C463" t="str">
        <f t="shared" si="71"/>
        <v>Jul</v>
      </c>
      <c r="D463" t="str">
        <f t="shared" si="72"/>
        <v>2009_Jul</v>
      </c>
      <c r="E463" s="12" t="str">
        <f t="shared" si="73"/>
        <v>06_Jul</v>
      </c>
      <c r="F463" s="12" t="str">
        <f t="shared" si="74"/>
        <v>Jul-09</v>
      </c>
      <c r="G463" s="12"/>
    </row>
    <row r="464" spans="1:7">
      <c r="A464" s="2">
        <v>40001</v>
      </c>
      <c r="B464" t="str">
        <f t="shared" si="70"/>
        <v>2009_07</v>
      </c>
      <c r="C464" t="str">
        <f t="shared" si="71"/>
        <v>Jul</v>
      </c>
      <c r="D464" t="str">
        <f t="shared" si="72"/>
        <v>2009_Jul</v>
      </c>
      <c r="E464" s="12" t="str">
        <f t="shared" si="73"/>
        <v>07_Jul</v>
      </c>
      <c r="F464" s="12" t="str">
        <f t="shared" si="74"/>
        <v>Jul-09</v>
      </c>
      <c r="G464" s="12"/>
    </row>
    <row r="465" spans="1:7">
      <c r="A465" s="2">
        <v>40002</v>
      </c>
      <c r="B465" t="str">
        <f t="shared" si="70"/>
        <v>2009_07</v>
      </c>
      <c r="C465" t="str">
        <f t="shared" si="71"/>
        <v>Jul</v>
      </c>
      <c r="D465" t="str">
        <f t="shared" si="72"/>
        <v>2009_Jul</v>
      </c>
      <c r="E465" s="12" t="str">
        <f t="shared" si="73"/>
        <v>08_Jul</v>
      </c>
      <c r="F465" s="12" t="str">
        <f t="shared" si="74"/>
        <v>Jul-09</v>
      </c>
      <c r="G465" s="12"/>
    </row>
    <row r="466" spans="1:7">
      <c r="A466" s="2">
        <v>40003</v>
      </c>
      <c r="B466" t="str">
        <f t="shared" si="70"/>
        <v>2009_07</v>
      </c>
      <c r="C466" t="str">
        <f t="shared" si="71"/>
        <v>Jul</v>
      </c>
      <c r="D466" t="str">
        <f t="shared" si="72"/>
        <v>2009_Jul</v>
      </c>
      <c r="E466" s="12" t="str">
        <f t="shared" si="73"/>
        <v>09_Jul</v>
      </c>
      <c r="F466" s="12" t="str">
        <f t="shared" si="74"/>
        <v>Jul-09</v>
      </c>
      <c r="G466" s="12"/>
    </row>
    <row r="467" spans="1:7">
      <c r="A467" s="2">
        <v>40004</v>
      </c>
      <c r="B467" t="str">
        <f t="shared" si="70"/>
        <v>2009_07</v>
      </c>
      <c r="C467" t="str">
        <f t="shared" si="71"/>
        <v>Jul</v>
      </c>
      <c r="D467" t="str">
        <f t="shared" si="72"/>
        <v>2009_Jul</v>
      </c>
      <c r="E467" s="12" t="str">
        <f t="shared" si="73"/>
        <v>10_Jul</v>
      </c>
      <c r="F467" s="12" t="str">
        <f t="shared" si="74"/>
        <v>Jul-09</v>
      </c>
      <c r="G467" s="12"/>
    </row>
    <row r="468" spans="1:7">
      <c r="A468" s="2">
        <v>40005</v>
      </c>
      <c r="B468" t="str">
        <f t="shared" si="70"/>
        <v>2009_07</v>
      </c>
      <c r="C468" t="str">
        <f t="shared" si="71"/>
        <v>Jul</v>
      </c>
      <c r="D468" t="str">
        <f t="shared" si="72"/>
        <v>2009_Jul</v>
      </c>
      <c r="E468" s="12" t="str">
        <f t="shared" si="73"/>
        <v>11_Jul</v>
      </c>
      <c r="F468" s="12" t="str">
        <f t="shared" si="74"/>
        <v>Jul-09</v>
      </c>
      <c r="G468" s="12"/>
    </row>
    <row r="469" spans="1:7">
      <c r="A469" s="2">
        <v>40006</v>
      </c>
      <c r="B469" t="str">
        <f t="shared" si="70"/>
        <v>2009_07</v>
      </c>
      <c r="C469" t="str">
        <f t="shared" si="71"/>
        <v>Jul</v>
      </c>
      <c r="D469" t="str">
        <f t="shared" si="72"/>
        <v>2009_Jul</v>
      </c>
      <c r="E469" s="12" t="str">
        <f t="shared" si="73"/>
        <v>12_Jul</v>
      </c>
      <c r="F469" s="12" t="str">
        <f t="shared" si="74"/>
        <v>Jul-09</v>
      </c>
      <c r="G469" s="12"/>
    </row>
    <row r="470" spans="1:7">
      <c r="A470" s="2">
        <v>40007</v>
      </c>
      <c r="B470" t="str">
        <f t="shared" si="70"/>
        <v>2009_07</v>
      </c>
      <c r="C470" t="str">
        <f t="shared" si="71"/>
        <v>Jul</v>
      </c>
      <c r="D470" t="str">
        <f t="shared" si="72"/>
        <v>2009_Jul</v>
      </c>
      <c r="E470" s="12" t="str">
        <f t="shared" si="73"/>
        <v>13_Jul</v>
      </c>
      <c r="F470" s="12" t="str">
        <f t="shared" si="74"/>
        <v>Jul-09</v>
      </c>
      <c r="G470" s="12"/>
    </row>
    <row r="471" spans="1:7">
      <c r="A471" s="2">
        <v>40008</v>
      </c>
      <c r="B471" t="str">
        <f t="shared" si="70"/>
        <v>2009_07</v>
      </c>
      <c r="C471" t="str">
        <f t="shared" si="71"/>
        <v>Jul</v>
      </c>
      <c r="D471" t="str">
        <f t="shared" si="72"/>
        <v>2009_Jul</v>
      </c>
      <c r="E471" s="12" t="str">
        <f t="shared" si="73"/>
        <v>14_Jul</v>
      </c>
      <c r="F471" s="12" t="str">
        <f t="shared" si="74"/>
        <v>Jul-09</v>
      </c>
      <c r="G471" s="12"/>
    </row>
    <row r="472" spans="1:7">
      <c r="A472" s="2">
        <v>40009</v>
      </c>
      <c r="B472" t="str">
        <f t="shared" si="70"/>
        <v>2009_07</v>
      </c>
      <c r="C472" t="str">
        <f t="shared" si="71"/>
        <v>Jul</v>
      </c>
      <c r="D472" t="str">
        <f t="shared" si="72"/>
        <v>2009_Jul</v>
      </c>
      <c r="E472" s="12" t="str">
        <f t="shared" si="73"/>
        <v>15_Jul</v>
      </c>
      <c r="F472" s="12" t="str">
        <f t="shared" si="74"/>
        <v>Jul-09</v>
      </c>
      <c r="G472" s="12"/>
    </row>
    <row r="473" spans="1:7">
      <c r="A473" s="2">
        <v>40010</v>
      </c>
      <c r="B473" t="str">
        <f t="shared" si="70"/>
        <v>2009_07</v>
      </c>
      <c r="C473" t="str">
        <f t="shared" si="71"/>
        <v>Jul</v>
      </c>
      <c r="D473" t="str">
        <f t="shared" si="72"/>
        <v>2009_Jul</v>
      </c>
      <c r="E473" s="12" t="str">
        <f t="shared" si="73"/>
        <v>16_Jul</v>
      </c>
      <c r="F473" s="12" t="str">
        <f t="shared" si="74"/>
        <v>Jul-09</v>
      </c>
      <c r="G473" s="12"/>
    </row>
    <row r="474" spans="1:7">
      <c r="A474" s="2">
        <v>40011</v>
      </c>
      <c r="B474" t="str">
        <f t="shared" si="70"/>
        <v>2009_07</v>
      </c>
      <c r="C474" t="str">
        <f t="shared" si="71"/>
        <v>Jul</v>
      </c>
      <c r="D474" t="str">
        <f t="shared" si="72"/>
        <v>2009_Jul</v>
      </c>
      <c r="E474" s="12" t="str">
        <f t="shared" si="73"/>
        <v>17_Jul</v>
      </c>
      <c r="F474" s="12" t="str">
        <f t="shared" si="74"/>
        <v>Jul-09</v>
      </c>
      <c r="G474" s="12"/>
    </row>
    <row r="475" spans="1:7">
      <c r="A475" s="2">
        <v>40012</v>
      </c>
      <c r="B475" t="str">
        <f t="shared" si="70"/>
        <v>2009_07</v>
      </c>
      <c r="C475" t="str">
        <f t="shared" si="71"/>
        <v>Jul</v>
      </c>
      <c r="D475" t="str">
        <f t="shared" si="72"/>
        <v>2009_Jul</v>
      </c>
      <c r="E475" s="12" t="str">
        <f t="shared" si="73"/>
        <v>18_Jul</v>
      </c>
      <c r="F475" s="12" t="str">
        <f t="shared" si="74"/>
        <v>Jul-09</v>
      </c>
      <c r="G475" s="12"/>
    </row>
    <row r="476" spans="1:7">
      <c r="A476" s="2">
        <v>40013</v>
      </c>
      <c r="B476" t="str">
        <f t="shared" si="70"/>
        <v>2009_07</v>
      </c>
      <c r="C476" t="str">
        <f t="shared" si="71"/>
        <v>Jul</v>
      </c>
      <c r="D476" t="str">
        <f t="shared" si="72"/>
        <v>2009_Jul</v>
      </c>
      <c r="E476" s="12" t="str">
        <f t="shared" si="73"/>
        <v>19_Jul</v>
      </c>
      <c r="F476" s="12" t="str">
        <f t="shared" si="74"/>
        <v>Jul-09</v>
      </c>
      <c r="G476" s="12"/>
    </row>
    <row r="477" spans="1:7">
      <c r="A477" s="2">
        <v>40014</v>
      </c>
      <c r="B477" t="str">
        <f t="shared" si="70"/>
        <v>2009_07</v>
      </c>
      <c r="C477" t="str">
        <f t="shared" si="71"/>
        <v>Jul</v>
      </c>
      <c r="D477" t="str">
        <f t="shared" si="72"/>
        <v>2009_Jul</v>
      </c>
      <c r="E477" s="12" t="str">
        <f t="shared" si="73"/>
        <v>20_Jul</v>
      </c>
      <c r="F477" s="12" t="str">
        <f t="shared" si="74"/>
        <v>Jul-09</v>
      </c>
      <c r="G477" s="12"/>
    </row>
    <row r="478" spans="1:7">
      <c r="A478" s="2">
        <v>40015</v>
      </c>
      <c r="B478" t="str">
        <f t="shared" si="70"/>
        <v>2009_07</v>
      </c>
      <c r="C478" t="str">
        <f t="shared" si="71"/>
        <v>Jul</v>
      </c>
      <c r="D478" t="str">
        <f t="shared" si="72"/>
        <v>2009_Jul</v>
      </c>
      <c r="E478" s="12" t="str">
        <f t="shared" si="73"/>
        <v>21_Jul</v>
      </c>
      <c r="F478" s="12" t="str">
        <f t="shared" si="74"/>
        <v>Jul-09</v>
      </c>
      <c r="G478" s="12"/>
    </row>
    <row r="479" spans="1:7">
      <c r="A479" s="2">
        <v>40016</v>
      </c>
      <c r="B479" t="str">
        <f t="shared" si="70"/>
        <v>2009_07</v>
      </c>
      <c r="C479" t="str">
        <f t="shared" si="71"/>
        <v>Jul</v>
      </c>
      <c r="D479" t="str">
        <f t="shared" si="72"/>
        <v>2009_Jul</v>
      </c>
      <c r="E479" s="12" t="str">
        <f t="shared" si="73"/>
        <v>22_Jul</v>
      </c>
      <c r="F479" s="12" t="str">
        <f t="shared" si="74"/>
        <v>Jul-09</v>
      </c>
      <c r="G479" s="12"/>
    </row>
    <row r="480" spans="1:7">
      <c r="A480" s="2">
        <v>40017</v>
      </c>
      <c r="B480" t="str">
        <f t="shared" si="70"/>
        <v>2009_07</v>
      </c>
      <c r="C480" t="str">
        <f t="shared" si="71"/>
        <v>Jul</v>
      </c>
      <c r="D480" t="str">
        <f t="shared" si="72"/>
        <v>2009_Jul</v>
      </c>
      <c r="E480" s="12" t="str">
        <f t="shared" si="73"/>
        <v>23_Jul</v>
      </c>
      <c r="F480" s="12" t="str">
        <f t="shared" si="74"/>
        <v>Jul-09</v>
      </c>
      <c r="G480" s="12"/>
    </row>
    <row r="481" spans="1:7">
      <c r="A481" s="2">
        <v>40018</v>
      </c>
      <c r="B481" t="str">
        <f t="shared" si="70"/>
        <v>2009_07</v>
      </c>
      <c r="C481" t="str">
        <f t="shared" si="71"/>
        <v>Jul</v>
      </c>
      <c r="D481" t="str">
        <f t="shared" si="72"/>
        <v>2009_Jul</v>
      </c>
      <c r="E481" s="12" t="str">
        <f t="shared" si="73"/>
        <v>24_Jul</v>
      </c>
      <c r="F481" s="12" t="str">
        <f t="shared" si="74"/>
        <v>Jul-09</v>
      </c>
      <c r="G481" s="12"/>
    </row>
    <row r="482" spans="1:7">
      <c r="A482" s="2">
        <v>40019</v>
      </c>
      <c r="B482" t="str">
        <f t="shared" si="70"/>
        <v>2009_07</v>
      </c>
      <c r="C482" t="str">
        <f t="shared" si="71"/>
        <v>Jul</v>
      </c>
      <c r="D482" t="str">
        <f t="shared" si="72"/>
        <v>2009_Jul</v>
      </c>
      <c r="E482" s="12" t="str">
        <f t="shared" si="73"/>
        <v>25_Jul</v>
      </c>
      <c r="F482" s="12" t="str">
        <f t="shared" si="74"/>
        <v>Jul-09</v>
      </c>
      <c r="G482" s="12"/>
    </row>
    <row r="483" spans="1:7">
      <c r="A483" s="2">
        <v>40020</v>
      </c>
      <c r="B483" t="str">
        <f t="shared" si="70"/>
        <v>2009_07</v>
      </c>
      <c r="C483" t="str">
        <f t="shared" si="71"/>
        <v>Jul</v>
      </c>
      <c r="D483" t="str">
        <f t="shared" si="72"/>
        <v>2009_Jul</v>
      </c>
      <c r="E483" s="12" t="str">
        <f t="shared" si="73"/>
        <v>26_Jul</v>
      </c>
      <c r="F483" s="12" t="str">
        <f t="shared" si="74"/>
        <v>Jul-09</v>
      </c>
      <c r="G483" s="12"/>
    </row>
    <row r="484" spans="1:7">
      <c r="A484" s="2">
        <v>40021</v>
      </c>
      <c r="B484" t="str">
        <f t="shared" si="70"/>
        <v>2009_07</v>
      </c>
      <c r="C484" t="str">
        <f t="shared" si="71"/>
        <v>Jul</v>
      </c>
      <c r="D484" t="str">
        <f t="shared" si="72"/>
        <v>2009_Jul</v>
      </c>
      <c r="E484" s="12" t="str">
        <f t="shared" si="73"/>
        <v>27_Jul</v>
      </c>
      <c r="F484" s="12" t="str">
        <f t="shared" si="74"/>
        <v>Jul-09</v>
      </c>
      <c r="G484" s="12"/>
    </row>
    <row r="485" spans="1:7">
      <c r="A485" s="2">
        <v>40022</v>
      </c>
      <c r="B485" t="str">
        <f t="shared" si="70"/>
        <v>2009_07</v>
      </c>
      <c r="C485" t="str">
        <f t="shared" si="71"/>
        <v>Jul</v>
      </c>
      <c r="D485" t="str">
        <f t="shared" si="72"/>
        <v>2009_Jul</v>
      </c>
      <c r="E485" s="12" t="str">
        <f t="shared" si="73"/>
        <v>28_Jul</v>
      </c>
      <c r="F485" s="12" t="str">
        <f t="shared" si="74"/>
        <v>Jul-09</v>
      </c>
      <c r="G485" s="12"/>
    </row>
    <row r="486" spans="1:7">
      <c r="A486" s="2">
        <v>40023</v>
      </c>
      <c r="B486" t="str">
        <f t="shared" si="70"/>
        <v>2009_07</v>
      </c>
      <c r="C486" t="str">
        <f t="shared" si="71"/>
        <v>Jul</v>
      </c>
      <c r="D486" t="str">
        <f t="shared" si="72"/>
        <v>2009_Jul</v>
      </c>
      <c r="E486" s="12" t="str">
        <f t="shared" si="73"/>
        <v>29_Jul</v>
      </c>
      <c r="F486" s="12" t="str">
        <f t="shared" si="74"/>
        <v>Jul-09</v>
      </c>
      <c r="G486" s="12"/>
    </row>
    <row r="487" spans="1:7">
      <c r="A487" s="2">
        <v>40024</v>
      </c>
      <c r="B487" t="str">
        <f t="shared" si="70"/>
        <v>2009_07</v>
      </c>
      <c r="C487" t="str">
        <f t="shared" si="71"/>
        <v>Jul</v>
      </c>
      <c r="D487" t="str">
        <f t="shared" si="72"/>
        <v>2009_Jul</v>
      </c>
      <c r="E487" s="12" t="str">
        <f t="shared" si="73"/>
        <v>30_Jul</v>
      </c>
      <c r="F487" s="12" t="str">
        <f t="shared" si="74"/>
        <v>Jul-09</v>
      </c>
      <c r="G487" s="12"/>
    </row>
    <row r="488" spans="1:7">
      <c r="A488" s="2">
        <v>40025</v>
      </c>
      <c r="B488" t="str">
        <f t="shared" si="70"/>
        <v>2009_07</v>
      </c>
      <c r="C488" t="str">
        <f t="shared" si="71"/>
        <v>Jul</v>
      </c>
      <c r="D488" t="str">
        <f t="shared" si="72"/>
        <v>2009_Jul</v>
      </c>
      <c r="E488" s="12" t="str">
        <f t="shared" si="73"/>
        <v>31_Jul</v>
      </c>
      <c r="F488" s="12" t="str">
        <f t="shared" si="74"/>
        <v>Jul-09</v>
      </c>
      <c r="G488" s="12"/>
    </row>
    <row r="489" spans="1:7">
      <c r="A489" s="2">
        <v>40026</v>
      </c>
      <c r="B489" t="str">
        <f t="shared" si="70"/>
        <v>2009_08</v>
      </c>
      <c r="C489" t="str">
        <f t="shared" si="71"/>
        <v>Aug</v>
      </c>
      <c r="D489" t="str">
        <f t="shared" si="72"/>
        <v>2009_Aug</v>
      </c>
      <c r="E489" s="12" t="str">
        <f t="shared" si="73"/>
        <v>01_Aug</v>
      </c>
      <c r="F489" s="12" t="str">
        <f t="shared" si="74"/>
        <v>Aug-09</v>
      </c>
      <c r="G489" s="12"/>
    </row>
    <row r="490" spans="1:7">
      <c r="A490" s="2">
        <v>40027</v>
      </c>
      <c r="B490" t="str">
        <f t="shared" si="70"/>
        <v>2009_08</v>
      </c>
      <c r="C490" t="str">
        <f t="shared" si="71"/>
        <v>Aug</v>
      </c>
      <c r="D490" t="str">
        <f t="shared" si="72"/>
        <v>2009_Aug</v>
      </c>
      <c r="E490" s="12" t="str">
        <f t="shared" si="73"/>
        <v>02_Aug</v>
      </c>
      <c r="F490" s="12" t="str">
        <f t="shared" si="74"/>
        <v>Aug-09</v>
      </c>
      <c r="G490" s="12"/>
    </row>
    <row r="491" spans="1:7">
      <c r="A491" s="2">
        <v>40028</v>
      </c>
      <c r="B491" t="str">
        <f t="shared" si="70"/>
        <v>2009_08</v>
      </c>
      <c r="C491" t="str">
        <f t="shared" si="71"/>
        <v>Aug</v>
      </c>
      <c r="D491" t="str">
        <f t="shared" si="72"/>
        <v>2009_Aug</v>
      </c>
      <c r="E491" s="12" t="str">
        <f t="shared" si="73"/>
        <v>03_Aug</v>
      </c>
      <c r="F491" s="12" t="str">
        <f t="shared" si="74"/>
        <v>Aug-09</v>
      </c>
      <c r="G491" s="12"/>
    </row>
    <row r="492" spans="1:7">
      <c r="A492" s="2">
        <v>40029</v>
      </c>
      <c r="B492" t="str">
        <f t="shared" si="70"/>
        <v>2009_08</v>
      </c>
      <c r="C492" t="str">
        <f t="shared" si="71"/>
        <v>Aug</v>
      </c>
      <c r="D492" t="str">
        <f t="shared" si="72"/>
        <v>2009_Aug</v>
      </c>
      <c r="E492" s="12" t="str">
        <f t="shared" si="73"/>
        <v>04_Aug</v>
      </c>
      <c r="F492" s="12" t="str">
        <f t="shared" si="74"/>
        <v>Aug-09</v>
      </c>
      <c r="G492" s="12"/>
    </row>
    <row r="493" spans="1:7">
      <c r="A493" s="2">
        <v>40030</v>
      </c>
      <c r="B493" t="str">
        <f t="shared" si="70"/>
        <v>2009_08</v>
      </c>
      <c r="C493" t="str">
        <f t="shared" si="71"/>
        <v>Aug</v>
      </c>
      <c r="D493" t="str">
        <f t="shared" si="72"/>
        <v>2009_Aug</v>
      </c>
      <c r="E493" s="12" t="str">
        <f t="shared" si="73"/>
        <v>05_Aug</v>
      </c>
      <c r="F493" s="12" t="str">
        <f t="shared" si="74"/>
        <v>Aug-09</v>
      </c>
      <c r="G493" s="12"/>
    </row>
    <row r="494" spans="1:7">
      <c r="A494" s="2">
        <v>40031</v>
      </c>
      <c r="B494" t="str">
        <f t="shared" si="70"/>
        <v>2009_08</v>
      </c>
      <c r="C494" t="str">
        <f t="shared" si="71"/>
        <v>Aug</v>
      </c>
      <c r="D494" t="str">
        <f t="shared" si="72"/>
        <v>2009_Aug</v>
      </c>
      <c r="E494" s="12" t="str">
        <f t="shared" si="73"/>
        <v>06_Aug</v>
      </c>
      <c r="F494" s="12" t="str">
        <f t="shared" si="74"/>
        <v>Aug-09</v>
      </c>
      <c r="G494" s="12"/>
    </row>
    <row r="495" spans="1:7">
      <c r="A495" s="2">
        <v>40032</v>
      </c>
      <c r="B495" t="str">
        <f t="shared" si="70"/>
        <v>2009_08</v>
      </c>
      <c r="C495" t="str">
        <f t="shared" si="71"/>
        <v>Aug</v>
      </c>
      <c r="D495" t="str">
        <f t="shared" si="72"/>
        <v>2009_Aug</v>
      </c>
      <c r="E495" s="12" t="str">
        <f t="shared" si="73"/>
        <v>07_Aug</v>
      </c>
      <c r="F495" s="12" t="str">
        <f t="shared" si="74"/>
        <v>Aug-09</v>
      </c>
      <c r="G495" s="12"/>
    </row>
    <row r="496" spans="1:7">
      <c r="A496" s="2">
        <v>40033</v>
      </c>
      <c r="B496" t="str">
        <f t="shared" si="70"/>
        <v>2009_08</v>
      </c>
      <c r="C496" t="str">
        <f t="shared" si="71"/>
        <v>Aug</v>
      </c>
      <c r="D496" t="str">
        <f t="shared" si="72"/>
        <v>2009_Aug</v>
      </c>
      <c r="E496" s="12" t="str">
        <f t="shared" si="73"/>
        <v>08_Aug</v>
      </c>
      <c r="F496" s="12" t="str">
        <f t="shared" si="74"/>
        <v>Aug-09</v>
      </c>
      <c r="G496" s="12"/>
    </row>
    <row r="497" spans="1:7">
      <c r="A497" s="2">
        <v>40034</v>
      </c>
      <c r="B497" t="str">
        <f t="shared" si="70"/>
        <v>2009_08</v>
      </c>
      <c r="C497" t="str">
        <f t="shared" si="71"/>
        <v>Aug</v>
      </c>
      <c r="D497" t="str">
        <f t="shared" si="72"/>
        <v>2009_Aug</v>
      </c>
      <c r="E497" s="12" t="str">
        <f t="shared" si="73"/>
        <v>09_Aug</v>
      </c>
      <c r="F497" s="12" t="str">
        <f t="shared" si="74"/>
        <v>Aug-09</v>
      </c>
      <c r="G497" s="12"/>
    </row>
    <row r="498" spans="1:7">
      <c r="A498" s="2">
        <v>40035</v>
      </c>
      <c r="B498" t="str">
        <f t="shared" si="70"/>
        <v>2009_08</v>
      </c>
      <c r="C498" t="str">
        <f t="shared" si="71"/>
        <v>Aug</v>
      </c>
      <c r="D498" t="str">
        <f t="shared" si="72"/>
        <v>2009_Aug</v>
      </c>
      <c r="E498" s="12" t="str">
        <f t="shared" si="73"/>
        <v>10_Aug</v>
      </c>
      <c r="F498" s="12" t="str">
        <f t="shared" si="74"/>
        <v>Aug-09</v>
      </c>
      <c r="G498" s="12"/>
    </row>
    <row r="499" spans="1:7">
      <c r="A499" s="2">
        <v>40036</v>
      </c>
      <c r="B499" t="str">
        <f t="shared" si="70"/>
        <v>2009_08</v>
      </c>
      <c r="C499" t="str">
        <f t="shared" si="71"/>
        <v>Aug</v>
      </c>
      <c r="D499" t="str">
        <f t="shared" si="72"/>
        <v>2009_Aug</v>
      </c>
      <c r="E499" s="12" t="str">
        <f t="shared" si="73"/>
        <v>11_Aug</v>
      </c>
      <c r="F499" s="12" t="str">
        <f t="shared" si="74"/>
        <v>Aug-09</v>
      </c>
      <c r="G499" s="12"/>
    </row>
    <row r="500" spans="1:7">
      <c r="A500" s="2">
        <v>40037</v>
      </c>
      <c r="B500" t="str">
        <f t="shared" si="70"/>
        <v>2009_08</v>
      </c>
      <c r="C500" t="str">
        <f t="shared" si="71"/>
        <v>Aug</v>
      </c>
      <c r="D500" t="str">
        <f t="shared" si="72"/>
        <v>2009_Aug</v>
      </c>
      <c r="E500" s="12" t="str">
        <f t="shared" si="73"/>
        <v>12_Aug</v>
      </c>
      <c r="F500" s="12" t="str">
        <f t="shared" si="74"/>
        <v>Aug-09</v>
      </c>
      <c r="G500" s="12"/>
    </row>
    <row r="501" spans="1:7">
      <c r="A501" s="2">
        <v>40038</v>
      </c>
      <c r="B501" t="str">
        <f t="shared" si="70"/>
        <v>2009_08</v>
      </c>
      <c r="C501" t="str">
        <f t="shared" si="71"/>
        <v>Aug</v>
      </c>
      <c r="D501" t="str">
        <f t="shared" si="72"/>
        <v>2009_Aug</v>
      </c>
      <c r="E501" s="12" t="str">
        <f t="shared" si="73"/>
        <v>13_Aug</v>
      </c>
      <c r="F501" s="12" t="str">
        <f t="shared" si="74"/>
        <v>Aug-09</v>
      </c>
      <c r="G501" s="12"/>
    </row>
    <row r="502" spans="1:7">
      <c r="A502" s="2">
        <v>40039</v>
      </c>
      <c r="B502" t="str">
        <f t="shared" si="70"/>
        <v>2009_08</v>
      </c>
      <c r="C502" t="str">
        <f t="shared" si="71"/>
        <v>Aug</v>
      </c>
      <c r="D502" t="str">
        <f t="shared" si="72"/>
        <v>2009_Aug</v>
      </c>
      <c r="E502" s="12" t="str">
        <f t="shared" si="73"/>
        <v>14_Aug</v>
      </c>
      <c r="F502" s="12" t="str">
        <f t="shared" si="74"/>
        <v>Aug-09</v>
      </c>
      <c r="G502" s="12"/>
    </row>
    <row r="503" spans="1:7">
      <c r="A503" s="2">
        <v>40040</v>
      </c>
      <c r="B503" t="str">
        <f t="shared" si="70"/>
        <v>2009_08</v>
      </c>
      <c r="C503" t="str">
        <f t="shared" si="71"/>
        <v>Aug</v>
      </c>
      <c r="D503" t="str">
        <f t="shared" si="72"/>
        <v>2009_Aug</v>
      </c>
      <c r="E503" s="12" t="str">
        <f t="shared" si="73"/>
        <v>15_Aug</v>
      </c>
      <c r="F503" s="12" t="str">
        <f t="shared" si="74"/>
        <v>Aug-09</v>
      </c>
      <c r="G503" s="12"/>
    </row>
    <row r="504" spans="1:7">
      <c r="A504" s="2">
        <v>40041</v>
      </c>
      <c r="B504" t="str">
        <f t="shared" si="70"/>
        <v>2009_08</v>
      </c>
      <c r="C504" t="str">
        <f t="shared" si="71"/>
        <v>Aug</v>
      </c>
      <c r="D504" t="str">
        <f t="shared" si="72"/>
        <v>2009_Aug</v>
      </c>
      <c r="E504" s="12" t="str">
        <f t="shared" si="73"/>
        <v>16_Aug</v>
      </c>
      <c r="F504" s="12" t="str">
        <f t="shared" si="74"/>
        <v>Aug-09</v>
      </c>
      <c r="G504" s="12"/>
    </row>
    <row r="505" spans="1:7">
      <c r="A505" s="2">
        <v>40042</v>
      </c>
      <c r="B505" t="str">
        <f t="shared" si="70"/>
        <v>2009_08</v>
      </c>
      <c r="C505" t="str">
        <f t="shared" si="71"/>
        <v>Aug</v>
      </c>
      <c r="D505" t="str">
        <f t="shared" si="72"/>
        <v>2009_Aug</v>
      </c>
      <c r="E505" s="12" t="str">
        <f t="shared" si="73"/>
        <v>17_Aug</v>
      </c>
      <c r="F505" s="12" t="str">
        <f t="shared" si="74"/>
        <v>Aug-09</v>
      </c>
      <c r="G505" s="12"/>
    </row>
    <row r="506" spans="1:7">
      <c r="A506" s="2">
        <v>40043</v>
      </c>
      <c r="B506" t="str">
        <f t="shared" si="70"/>
        <v>2009_08</v>
      </c>
      <c r="C506" t="str">
        <f t="shared" si="71"/>
        <v>Aug</v>
      </c>
      <c r="D506" t="str">
        <f t="shared" si="72"/>
        <v>2009_Aug</v>
      </c>
      <c r="E506" s="12" t="str">
        <f t="shared" si="73"/>
        <v>18_Aug</v>
      </c>
      <c r="F506" s="12" t="str">
        <f t="shared" si="74"/>
        <v>Aug-09</v>
      </c>
      <c r="G506" s="12"/>
    </row>
    <row r="507" spans="1:7">
      <c r="A507" s="2">
        <v>40044</v>
      </c>
      <c r="B507" t="str">
        <f t="shared" si="70"/>
        <v>2009_08</v>
      </c>
      <c r="C507" t="str">
        <f t="shared" si="71"/>
        <v>Aug</v>
      </c>
      <c r="D507" t="str">
        <f t="shared" si="72"/>
        <v>2009_Aug</v>
      </c>
      <c r="E507" s="12" t="str">
        <f t="shared" si="73"/>
        <v>19_Aug</v>
      </c>
      <c r="F507" s="12" t="str">
        <f t="shared" si="74"/>
        <v>Aug-09</v>
      </c>
      <c r="G507" s="12"/>
    </row>
    <row r="508" spans="1:7">
      <c r="A508" s="2">
        <v>40045</v>
      </c>
      <c r="B508" t="str">
        <f t="shared" si="70"/>
        <v>2009_08</v>
      </c>
      <c r="C508" t="str">
        <f t="shared" si="71"/>
        <v>Aug</v>
      </c>
      <c r="D508" t="str">
        <f t="shared" si="72"/>
        <v>2009_Aug</v>
      </c>
      <c r="E508" s="12" t="str">
        <f t="shared" si="73"/>
        <v>20_Aug</v>
      </c>
      <c r="F508" s="12" t="str">
        <f t="shared" si="74"/>
        <v>Aug-09</v>
      </c>
      <c r="G508" s="12"/>
    </row>
    <row r="509" spans="1:7">
      <c r="A509" s="2">
        <v>40046</v>
      </c>
      <c r="B509" t="str">
        <f t="shared" si="70"/>
        <v>2009_08</v>
      </c>
      <c r="C509" t="str">
        <f t="shared" si="71"/>
        <v>Aug</v>
      </c>
      <c r="D509" t="str">
        <f t="shared" si="72"/>
        <v>2009_Aug</v>
      </c>
      <c r="E509" s="12" t="str">
        <f t="shared" si="73"/>
        <v>21_Aug</v>
      </c>
      <c r="F509" s="12" t="str">
        <f t="shared" si="74"/>
        <v>Aug-09</v>
      </c>
      <c r="G509" s="12"/>
    </row>
    <row r="510" spans="1:7">
      <c r="A510" s="2">
        <v>40047</v>
      </c>
      <c r="B510" t="str">
        <f t="shared" si="70"/>
        <v>2009_08</v>
      </c>
      <c r="C510" t="str">
        <f t="shared" si="71"/>
        <v>Aug</v>
      </c>
      <c r="D510" t="str">
        <f t="shared" si="72"/>
        <v>2009_Aug</v>
      </c>
      <c r="E510" s="12" t="str">
        <f t="shared" si="73"/>
        <v>22_Aug</v>
      </c>
      <c r="F510" s="12" t="str">
        <f t="shared" si="74"/>
        <v>Aug-09</v>
      </c>
      <c r="G510" s="12"/>
    </row>
    <row r="511" spans="1:7">
      <c r="A511" s="2">
        <v>40048</v>
      </c>
      <c r="B511" t="str">
        <f t="shared" si="70"/>
        <v>2009_08</v>
      </c>
      <c r="C511" t="str">
        <f t="shared" si="71"/>
        <v>Aug</v>
      </c>
      <c r="D511" t="str">
        <f t="shared" si="72"/>
        <v>2009_Aug</v>
      </c>
      <c r="E511" s="12" t="str">
        <f t="shared" si="73"/>
        <v>23_Aug</v>
      </c>
      <c r="F511" s="12" t="str">
        <f t="shared" si="74"/>
        <v>Aug-09</v>
      </c>
      <c r="G511" s="12"/>
    </row>
    <row r="512" spans="1:7">
      <c r="A512" s="2">
        <v>40049</v>
      </c>
      <c r="B512" t="str">
        <f t="shared" si="70"/>
        <v>2009_08</v>
      </c>
      <c r="C512" t="str">
        <f t="shared" si="71"/>
        <v>Aug</v>
      </c>
      <c r="D512" t="str">
        <f t="shared" si="72"/>
        <v>2009_Aug</v>
      </c>
      <c r="E512" s="12" t="str">
        <f t="shared" si="73"/>
        <v>24_Aug</v>
      </c>
      <c r="F512" s="12" t="str">
        <f t="shared" si="74"/>
        <v>Aug-09</v>
      </c>
      <c r="G512" s="12"/>
    </row>
    <row r="513" spans="1:7">
      <c r="A513" s="2">
        <v>40050</v>
      </c>
      <c r="B513" t="str">
        <f t="shared" si="70"/>
        <v>2009_08</v>
      </c>
      <c r="C513" t="str">
        <f t="shared" si="71"/>
        <v>Aug</v>
      </c>
      <c r="D513" t="str">
        <f t="shared" si="72"/>
        <v>2009_Aug</v>
      </c>
      <c r="E513" s="12" t="str">
        <f t="shared" si="73"/>
        <v>25_Aug</v>
      </c>
      <c r="F513" s="12" t="str">
        <f t="shared" si="74"/>
        <v>Aug-09</v>
      </c>
      <c r="G513" s="12"/>
    </row>
    <row r="514" spans="1:7">
      <c r="A514" s="2">
        <v>40051</v>
      </c>
      <c r="B514" t="str">
        <f t="shared" ref="B514:B577" si="75">TEXT(YEAR(A514),"0000")&amp;"_"&amp;TEXT(MONTH(A514),"00")</f>
        <v>2009_08</v>
      </c>
      <c r="C514" t="str">
        <f t="shared" ref="C514:C577" si="76">VLOOKUP(TEXT(MONTH(A514),"00"),$H$2:$I$13,2,FALSE)</f>
        <v>Aug</v>
      </c>
      <c r="D514" t="str">
        <f t="shared" si="72"/>
        <v>2009_Aug</v>
      </c>
      <c r="E514" s="12" t="str">
        <f t="shared" si="73"/>
        <v>26_Aug</v>
      </c>
      <c r="F514" s="12" t="str">
        <f t="shared" si="74"/>
        <v>Aug-09</v>
      </c>
      <c r="G514" s="12"/>
    </row>
    <row r="515" spans="1:7">
      <c r="A515" s="2">
        <v>40052</v>
      </c>
      <c r="B515" t="str">
        <f t="shared" si="75"/>
        <v>2009_08</v>
      </c>
      <c r="C515" t="str">
        <f t="shared" si="76"/>
        <v>Aug</v>
      </c>
      <c r="D515" t="str">
        <f t="shared" ref="D515:D578" si="77">TEXT(YEAR(A515),"0000")&amp;"_"&amp;C515</f>
        <v>2009_Aug</v>
      </c>
      <c r="E515" s="12" t="str">
        <f t="shared" ref="E515:E578" si="78">VLOOKUP(DAY(A515),$G$2:$H$32,2,FALSE)&amp;"_"&amp;C515</f>
        <v>27_Aug</v>
      </c>
      <c r="F515" s="12" t="str">
        <f t="shared" si="74"/>
        <v>Aug-09</v>
      </c>
      <c r="G515" s="12"/>
    </row>
    <row r="516" spans="1:7">
      <c r="A516" s="2">
        <v>40053</v>
      </c>
      <c r="B516" t="str">
        <f t="shared" si="75"/>
        <v>2009_08</v>
      </c>
      <c r="C516" t="str">
        <f t="shared" si="76"/>
        <v>Aug</v>
      </c>
      <c r="D516" t="str">
        <f t="shared" si="77"/>
        <v>2009_Aug</v>
      </c>
      <c r="E516" s="12" t="str">
        <f t="shared" si="78"/>
        <v>28_Aug</v>
      </c>
      <c r="F516" s="12" t="str">
        <f t="shared" ref="F516:F579" si="79">C516&amp;"-"&amp;RIGHT(YEAR(A516),2)</f>
        <v>Aug-09</v>
      </c>
      <c r="G516" s="12"/>
    </row>
    <row r="517" spans="1:7">
      <c r="A517" s="2">
        <v>40054</v>
      </c>
      <c r="B517" t="str">
        <f t="shared" si="75"/>
        <v>2009_08</v>
      </c>
      <c r="C517" t="str">
        <f t="shared" si="76"/>
        <v>Aug</v>
      </c>
      <c r="D517" t="str">
        <f t="shared" si="77"/>
        <v>2009_Aug</v>
      </c>
      <c r="E517" s="12" t="str">
        <f t="shared" si="78"/>
        <v>29_Aug</v>
      </c>
      <c r="F517" s="12" t="str">
        <f t="shared" si="79"/>
        <v>Aug-09</v>
      </c>
      <c r="G517" s="12"/>
    </row>
    <row r="518" spans="1:7">
      <c r="A518" s="2">
        <v>40055</v>
      </c>
      <c r="B518" t="str">
        <f t="shared" si="75"/>
        <v>2009_08</v>
      </c>
      <c r="C518" t="str">
        <f t="shared" si="76"/>
        <v>Aug</v>
      </c>
      <c r="D518" t="str">
        <f t="shared" si="77"/>
        <v>2009_Aug</v>
      </c>
      <c r="E518" s="12" t="str">
        <f t="shared" si="78"/>
        <v>30_Aug</v>
      </c>
      <c r="F518" s="12" t="str">
        <f t="shared" si="79"/>
        <v>Aug-09</v>
      </c>
      <c r="G518" s="12"/>
    </row>
    <row r="519" spans="1:7">
      <c r="A519" s="2">
        <v>40056</v>
      </c>
      <c r="B519" t="str">
        <f t="shared" si="75"/>
        <v>2009_08</v>
      </c>
      <c r="C519" t="str">
        <f t="shared" si="76"/>
        <v>Aug</v>
      </c>
      <c r="D519" t="str">
        <f t="shared" si="77"/>
        <v>2009_Aug</v>
      </c>
      <c r="E519" s="12" t="str">
        <f t="shared" si="78"/>
        <v>31_Aug</v>
      </c>
      <c r="F519" s="12" t="str">
        <f t="shared" si="79"/>
        <v>Aug-09</v>
      </c>
      <c r="G519" s="12"/>
    </row>
    <row r="520" spans="1:7">
      <c r="A520" s="2">
        <v>40057</v>
      </c>
      <c r="B520" t="str">
        <f t="shared" si="75"/>
        <v>2009_09</v>
      </c>
      <c r="C520" t="str">
        <f t="shared" si="76"/>
        <v>Sep</v>
      </c>
      <c r="D520" t="str">
        <f t="shared" si="77"/>
        <v>2009_Sep</v>
      </c>
      <c r="E520" s="12" t="str">
        <f t="shared" si="78"/>
        <v>01_Sep</v>
      </c>
      <c r="F520" s="12" t="str">
        <f t="shared" si="79"/>
        <v>Sep-09</v>
      </c>
      <c r="G520" s="12"/>
    </row>
    <row r="521" spans="1:7">
      <c r="A521" s="2">
        <v>40058</v>
      </c>
      <c r="B521" t="str">
        <f t="shared" si="75"/>
        <v>2009_09</v>
      </c>
      <c r="C521" t="str">
        <f t="shared" si="76"/>
        <v>Sep</v>
      </c>
      <c r="D521" t="str">
        <f t="shared" si="77"/>
        <v>2009_Sep</v>
      </c>
      <c r="E521" s="12" t="str">
        <f t="shared" si="78"/>
        <v>02_Sep</v>
      </c>
      <c r="F521" s="12" t="str">
        <f t="shared" si="79"/>
        <v>Sep-09</v>
      </c>
      <c r="G521" s="12"/>
    </row>
    <row r="522" spans="1:7">
      <c r="A522" s="2">
        <v>40059</v>
      </c>
      <c r="B522" t="str">
        <f t="shared" si="75"/>
        <v>2009_09</v>
      </c>
      <c r="C522" t="str">
        <f t="shared" si="76"/>
        <v>Sep</v>
      </c>
      <c r="D522" t="str">
        <f t="shared" si="77"/>
        <v>2009_Sep</v>
      </c>
      <c r="E522" s="12" t="str">
        <f t="shared" si="78"/>
        <v>03_Sep</v>
      </c>
      <c r="F522" s="12" t="str">
        <f t="shared" si="79"/>
        <v>Sep-09</v>
      </c>
      <c r="G522" s="12"/>
    </row>
    <row r="523" spans="1:7">
      <c r="A523" s="2">
        <v>40060</v>
      </c>
      <c r="B523" t="str">
        <f t="shared" si="75"/>
        <v>2009_09</v>
      </c>
      <c r="C523" t="str">
        <f t="shared" si="76"/>
        <v>Sep</v>
      </c>
      <c r="D523" t="str">
        <f t="shared" si="77"/>
        <v>2009_Sep</v>
      </c>
      <c r="E523" s="12" t="str">
        <f t="shared" si="78"/>
        <v>04_Sep</v>
      </c>
      <c r="F523" s="12" t="str">
        <f t="shared" si="79"/>
        <v>Sep-09</v>
      </c>
      <c r="G523" s="12"/>
    </row>
    <row r="524" spans="1:7">
      <c r="A524" s="2">
        <v>40061</v>
      </c>
      <c r="B524" t="str">
        <f t="shared" si="75"/>
        <v>2009_09</v>
      </c>
      <c r="C524" t="str">
        <f t="shared" si="76"/>
        <v>Sep</v>
      </c>
      <c r="D524" t="str">
        <f t="shared" si="77"/>
        <v>2009_Sep</v>
      </c>
      <c r="E524" s="12" t="str">
        <f t="shared" si="78"/>
        <v>05_Sep</v>
      </c>
      <c r="F524" s="12" t="str">
        <f t="shared" si="79"/>
        <v>Sep-09</v>
      </c>
      <c r="G524" s="12"/>
    </row>
    <row r="525" spans="1:7">
      <c r="A525" s="2">
        <v>40062</v>
      </c>
      <c r="B525" t="str">
        <f t="shared" si="75"/>
        <v>2009_09</v>
      </c>
      <c r="C525" t="str">
        <f t="shared" si="76"/>
        <v>Sep</v>
      </c>
      <c r="D525" t="str">
        <f t="shared" si="77"/>
        <v>2009_Sep</v>
      </c>
      <c r="E525" s="12" t="str">
        <f t="shared" si="78"/>
        <v>06_Sep</v>
      </c>
      <c r="F525" s="12" t="str">
        <f t="shared" si="79"/>
        <v>Sep-09</v>
      </c>
      <c r="G525" s="12"/>
    </row>
    <row r="526" spans="1:7">
      <c r="A526" s="2">
        <v>40063</v>
      </c>
      <c r="B526" t="str">
        <f t="shared" si="75"/>
        <v>2009_09</v>
      </c>
      <c r="C526" t="str">
        <f t="shared" si="76"/>
        <v>Sep</v>
      </c>
      <c r="D526" t="str">
        <f t="shared" si="77"/>
        <v>2009_Sep</v>
      </c>
      <c r="E526" s="12" t="str">
        <f t="shared" si="78"/>
        <v>07_Sep</v>
      </c>
      <c r="F526" s="12" t="str">
        <f t="shared" si="79"/>
        <v>Sep-09</v>
      </c>
      <c r="G526" s="12"/>
    </row>
    <row r="527" spans="1:7">
      <c r="A527" s="2">
        <v>40064</v>
      </c>
      <c r="B527" t="str">
        <f t="shared" si="75"/>
        <v>2009_09</v>
      </c>
      <c r="C527" t="str">
        <f t="shared" si="76"/>
        <v>Sep</v>
      </c>
      <c r="D527" t="str">
        <f t="shared" si="77"/>
        <v>2009_Sep</v>
      </c>
      <c r="E527" s="12" t="str">
        <f t="shared" si="78"/>
        <v>08_Sep</v>
      </c>
      <c r="F527" s="12" t="str">
        <f t="shared" si="79"/>
        <v>Sep-09</v>
      </c>
      <c r="G527" s="12"/>
    </row>
    <row r="528" spans="1:7">
      <c r="A528" s="2">
        <v>40065</v>
      </c>
      <c r="B528" t="str">
        <f t="shared" si="75"/>
        <v>2009_09</v>
      </c>
      <c r="C528" t="str">
        <f t="shared" si="76"/>
        <v>Sep</v>
      </c>
      <c r="D528" t="str">
        <f t="shared" si="77"/>
        <v>2009_Sep</v>
      </c>
      <c r="E528" s="12" t="str">
        <f t="shared" si="78"/>
        <v>09_Sep</v>
      </c>
      <c r="F528" s="12" t="str">
        <f t="shared" si="79"/>
        <v>Sep-09</v>
      </c>
      <c r="G528" s="12"/>
    </row>
    <row r="529" spans="1:7">
      <c r="A529" s="2">
        <v>40066</v>
      </c>
      <c r="B529" t="str">
        <f t="shared" si="75"/>
        <v>2009_09</v>
      </c>
      <c r="C529" t="str">
        <f t="shared" si="76"/>
        <v>Sep</v>
      </c>
      <c r="D529" t="str">
        <f t="shared" si="77"/>
        <v>2009_Sep</v>
      </c>
      <c r="E529" s="12" t="str">
        <f t="shared" si="78"/>
        <v>10_Sep</v>
      </c>
      <c r="F529" s="12" t="str">
        <f t="shared" si="79"/>
        <v>Sep-09</v>
      </c>
      <c r="G529" s="12"/>
    </row>
    <row r="530" spans="1:7">
      <c r="A530" s="2">
        <v>40067</v>
      </c>
      <c r="B530" t="str">
        <f t="shared" si="75"/>
        <v>2009_09</v>
      </c>
      <c r="C530" t="str">
        <f t="shared" si="76"/>
        <v>Sep</v>
      </c>
      <c r="D530" t="str">
        <f t="shared" si="77"/>
        <v>2009_Sep</v>
      </c>
      <c r="E530" s="12" t="str">
        <f t="shared" si="78"/>
        <v>11_Sep</v>
      </c>
      <c r="F530" s="12" t="str">
        <f t="shared" si="79"/>
        <v>Sep-09</v>
      </c>
      <c r="G530" s="12"/>
    </row>
    <row r="531" spans="1:7">
      <c r="A531" s="2">
        <v>40068</v>
      </c>
      <c r="B531" t="str">
        <f t="shared" si="75"/>
        <v>2009_09</v>
      </c>
      <c r="C531" t="str">
        <f t="shared" si="76"/>
        <v>Sep</v>
      </c>
      <c r="D531" t="str">
        <f t="shared" si="77"/>
        <v>2009_Sep</v>
      </c>
      <c r="E531" s="12" t="str">
        <f t="shared" si="78"/>
        <v>12_Sep</v>
      </c>
      <c r="F531" s="12" t="str">
        <f t="shared" si="79"/>
        <v>Sep-09</v>
      </c>
      <c r="G531" s="12"/>
    </row>
    <row r="532" spans="1:7">
      <c r="A532" s="2">
        <v>40069</v>
      </c>
      <c r="B532" t="str">
        <f t="shared" si="75"/>
        <v>2009_09</v>
      </c>
      <c r="C532" t="str">
        <f t="shared" si="76"/>
        <v>Sep</v>
      </c>
      <c r="D532" t="str">
        <f t="shared" si="77"/>
        <v>2009_Sep</v>
      </c>
      <c r="E532" s="12" t="str">
        <f t="shared" si="78"/>
        <v>13_Sep</v>
      </c>
      <c r="F532" s="12" t="str">
        <f t="shared" si="79"/>
        <v>Sep-09</v>
      </c>
      <c r="G532" s="12"/>
    </row>
    <row r="533" spans="1:7">
      <c r="A533" s="2">
        <v>40070</v>
      </c>
      <c r="B533" t="str">
        <f t="shared" si="75"/>
        <v>2009_09</v>
      </c>
      <c r="C533" t="str">
        <f t="shared" si="76"/>
        <v>Sep</v>
      </c>
      <c r="D533" t="str">
        <f t="shared" si="77"/>
        <v>2009_Sep</v>
      </c>
      <c r="E533" s="12" t="str">
        <f t="shared" si="78"/>
        <v>14_Sep</v>
      </c>
      <c r="F533" s="12" t="str">
        <f t="shared" si="79"/>
        <v>Sep-09</v>
      </c>
      <c r="G533" s="12"/>
    </row>
    <row r="534" spans="1:7">
      <c r="A534" s="2">
        <v>40071</v>
      </c>
      <c r="B534" t="str">
        <f t="shared" si="75"/>
        <v>2009_09</v>
      </c>
      <c r="C534" t="str">
        <f t="shared" si="76"/>
        <v>Sep</v>
      </c>
      <c r="D534" t="str">
        <f t="shared" si="77"/>
        <v>2009_Sep</v>
      </c>
      <c r="E534" s="12" t="str">
        <f t="shared" si="78"/>
        <v>15_Sep</v>
      </c>
      <c r="F534" s="12" t="str">
        <f t="shared" si="79"/>
        <v>Sep-09</v>
      </c>
      <c r="G534" s="12"/>
    </row>
    <row r="535" spans="1:7">
      <c r="A535" s="2">
        <v>40072</v>
      </c>
      <c r="B535" t="str">
        <f t="shared" si="75"/>
        <v>2009_09</v>
      </c>
      <c r="C535" t="str">
        <f t="shared" si="76"/>
        <v>Sep</v>
      </c>
      <c r="D535" t="str">
        <f t="shared" si="77"/>
        <v>2009_Sep</v>
      </c>
      <c r="E535" s="12" t="str">
        <f t="shared" si="78"/>
        <v>16_Sep</v>
      </c>
      <c r="F535" s="12" t="str">
        <f t="shared" si="79"/>
        <v>Sep-09</v>
      </c>
      <c r="G535" s="12"/>
    </row>
    <row r="536" spans="1:7">
      <c r="A536" s="2">
        <v>40073</v>
      </c>
      <c r="B536" t="str">
        <f t="shared" si="75"/>
        <v>2009_09</v>
      </c>
      <c r="C536" t="str">
        <f t="shared" si="76"/>
        <v>Sep</v>
      </c>
      <c r="D536" t="str">
        <f t="shared" si="77"/>
        <v>2009_Sep</v>
      </c>
      <c r="E536" s="12" t="str">
        <f t="shared" si="78"/>
        <v>17_Sep</v>
      </c>
      <c r="F536" s="12" t="str">
        <f t="shared" si="79"/>
        <v>Sep-09</v>
      </c>
      <c r="G536" s="12"/>
    </row>
    <row r="537" spans="1:7">
      <c r="A537" s="2">
        <v>40074</v>
      </c>
      <c r="B537" t="str">
        <f t="shared" si="75"/>
        <v>2009_09</v>
      </c>
      <c r="C537" t="str">
        <f t="shared" si="76"/>
        <v>Sep</v>
      </c>
      <c r="D537" t="str">
        <f t="shared" si="77"/>
        <v>2009_Sep</v>
      </c>
      <c r="E537" s="12" t="str">
        <f t="shared" si="78"/>
        <v>18_Sep</v>
      </c>
      <c r="F537" s="12" t="str">
        <f t="shared" si="79"/>
        <v>Sep-09</v>
      </c>
      <c r="G537" s="12"/>
    </row>
    <row r="538" spans="1:7">
      <c r="A538" s="2">
        <v>40075</v>
      </c>
      <c r="B538" t="str">
        <f t="shared" si="75"/>
        <v>2009_09</v>
      </c>
      <c r="C538" t="str">
        <f t="shared" si="76"/>
        <v>Sep</v>
      </c>
      <c r="D538" t="str">
        <f t="shared" si="77"/>
        <v>2009_Sep</v>
      </c>
      <c r="E538" s="12" t="str">
        <f t="shared" si="78"/>
        <v>19_Sep</v>
      </c>
      <c r="F538" s="12" t="str">
        <f t="shared" si="79"/>
        <v>Sep-09</v>
      </c>
      <c r="G538" s="12"/>
    </row>
    <row r="539" spans="1:7">
      <c r="A539" s="2">
        <v>40076</v>
      </c>
      <c r="B539" t="str">
        <f t="shared" si="75"/>
        <v>2009_09</v>
      </c>
      <c r="C539" t="str">
        <f t="shared" si="76"/>
        <v>Sep</v>
      </c>
      <c r="D539" t="str">
        <f t="shared" si="77"/>
        <v>2009_Sep</v>
      </c>
      <c r="E539" s="12" t="str">
        <f t="shared" si="78"/>
        <v>20_Sep</v>
      </c>
      <c r="F539" s="12" t="str">
        <f t="shared" si="79"/>
        <v>Sep-09</v>
      </c>
      <c r="G539" s="12"/>
    </row>
    <row r="540" spans="1:7">
      <c r="A540" s="2">
        <v>40077</v>
      </c>
      <c r="B540" t="str">
        <f t="shared" si="75"/>
        <v>2009_09</v>
      </c>
      <c r="C540" t="str">
        <f t="shared" si="76"/>
        <v>Sep</v>
      </c>
      <c r="D540" t="str">
        <f t="shared" si="77"/>
        <v>2009_Sep</v>
      </c>
      <c r="E540" s="12" t="str">
        <f t="shared" si="78"/>
        <v>21_Sep</v>
      </c>
      <c r="F540" s="12" t="str">
        <f t="shared" si="79"/>
        <v>Sep-09</v>
      </c>
      <c r="G540" s="12"/>
    </row>
    <row r="541" spans="1:7">
      <c r="A541" s="2">
        <v>40078</v>
      </c>
      <c r="B541" t="str">
        <f t="shared" si="75"/>
        <v>2009_09</v>
      </c>
      <c r="C541" t="str">
        <f t="shared" si="76"/>
        <v>Sep</v>
      </c>
      <c r="D541" t="str">
        <f t="shared" si="77"/>
        <v>2009_Sep</v>
      </c>
      <c r="E541" s="12" t="str">
        <f t="shared" si="78"/>
        <v>22_Sep</v>
      </c>
      <c r="F541" s="12" t="str">
        <f t="shared" si="79"/>
        <v>Sep-09</v>
      </c>
      <c r="G541" s="12"/>
    </row>
    <row r="542" spans="1:7">
      <c r="A542" s="2">
        <v>40079</v>
      </c>
      <c r="B542" t="str">
        <f t="shared" si="75"/>
        <v>2009_09</v>
      </c>
      <c r="C542" t="str">
        <f t="shared" si="76"/>
        <v>Sep</v>
      </c>
      <c r="D542" t="str">
        <f t="shared" si="77"/>
        <v>2009_Sep</v>
      </c>
      <c r="E542" s="12" t="str">
        <f t="shared" si="78"/>
        <v>23_Sep</v>
      </c>
      <c r="F542" s="12" t="str">
        <f t="shared" si="79"/>
        <v>Sep-09</v>
      </c>
      <c r="G542" s="12"/>
    </row>
    <row r="543" spans="1:7">
      <c r="A543" s="2">
        <v>40080</v>
      </c>
      <c r="B543" t="str">
        <f t="shared" si="75"/>
        <v>2009_09</v>
      </c>
      <c r="C543" t="str">
        <f t="shared" si="76"/>
        <v>Sep</v>
      </c>
      <c r="D543" t="str">
        <f t="shared" si="77"/>
        <v>2009_Sep</v>
      </c>
      <c r="E543" s="12" t="str">
        <f t="shared" si="78"/>
        <v>24_Sep</v>
      </c>
      <c r="F543" s="12" t="str">
        <f t="shared" si="79"/>
        <v>Sep-09</v>
      </c>
      <c r="G543" s="12"/>
    </row>
    <row r="544" spans="1:7">
      <c r="A544" s="2">
        <v>40081</v>
      </c>
      <c r="B544" t="str">
        <f t="shared" si="75"/>
        <v>2009_09</v>
      </c>
      <c r="C544" t="str">
        <f t="shared" si="76"/>
        <v>Sep</v>
      </c>
      <c r="D544" t="str">
        <f t="shared" si="77"/>
        <v>2009_Sep</v>
      </c>
      <c r="E544" s="12" t="str">
        <f t="shared" si="78"/>
        <v>25_Sep</v>
      </c>
      <c r="F544" s="12" t="str">
        <f t="shared" si="79"/>
        <v>Sep-09</v>
      </c>
      <c r="G544" s="12"/>
    </row>
    <row r="545" spans="1:7">
      <c r="A545" s="2">
        <v>40082</v>
      </c>
      <c r="B545" t="str">
        <f t="shared" si="75"/>
        <v>2009_09</v>
      </c>
      <c r="C545" t="str">
        <f t="shared" si="76"/>
        <v>Sep</v>
      </c>
      <c r="D545" t="str">
        <f t="shared" si="77"/>
        <v>2009_Sep</v>
      </c>
      <c r="E545" s="12" t="str">
        <f t="shared" si="78"/>
        <v>26_Sep</v>
      </c>
      <c r="F545" s="12" t="str">
        <f t="shared" si="79"/>
        <v>Sep-09</v>
      </c>
      <c r="G545" s="12"/>
    </row>
    <row r="546" spans="1:7">
      <c r="A546" s="2">
        <v>40083</v>
      </c>
      <c r="B546" t="str">
        <f t="shared" si="75"/>
        <v>2009_09</v>
      </c>
      <c r="C546" t="str">
        <f t="shared" si="76"/>
        <v>Sep</v>
      </c>
      <c r="D546" t="str">
        <f t="shared" si="77"/>
        <v>2009_Sep</v>
      </c>
      <c r="E546" s="12" t="str">
        <f t="shared" si="78"/>
        <v>27_Sep</v>
      </c>
      <c r="F546" s="12" t="str">
        <f t="shared" si="79"/>
        <v>Sep-09</v>
      </c>
      <c r="G546" s="12"/>
    </row>
    <row r="547" spans="1:7">
      <c r="A547" s="2">
        <v>40084</v>
      </c>
      <c r="B547" t="str">
        <f t="shared" si="75"/>
        <v>2009_09</v>
      </c>
      <c r="C547" t="str">
        <f t="shared" si="76"/>
        <v>Sep</v>
      </c>
      <c r="D547" t="str">
        <f t="shared" si="77"/>
        <v>2009_Sep</v>
      </c>
      <c r="E547" s="12" t="str">
        <f t="shared" si="78"/>
        <v>28_Sep</v>
      </c>
      <c r="F547" s="12" t="str">
        <f t="shared" si="79"/>
        <v>Sep-09</v>
      </c>
      <c r="G547" s="12"/>
    </row>
    <row r="548" spans="1:7">
      <c r="A548" s="2">
        <v>40085</v>
      </c>
      <c r="B548" t="str">
        <f t="shared" si="75"/>
        <v>2009_09</v>
      </c>
      <c r="C548" t="str">
        <f t="shared" si="76"/>
        <v>Sep</v>
      </c>
      <c r="D548" t="str">
        <f t="shared" si="77"/>
        <v>2009_Sep</v>
      </c>
      <c r="E548" s="12" t="str">
        <f t="shared" si="78"/>
        <v>29_Sep</v>
      </c>
      <c r="F548" s="12" t="str">
        <f t="shared" si="79"/>
        <v>Sep-09</v>
      </c>
      <c r="G548" s="12"/>
    </row>
    <row r="549" spans="1:7">
      <c r="A549" s="2">
        <v>40086</v>
      </c>
      <c r="B549" t="str">
        <f t="shared" si="75"/>
        <v>2009_09</v>
      </c>
      <c r="C549" t="str">
        <f t="shared" si="76"/>
        <v>Sep</v>
      </c>
      <c r="D549" t="str">
        <f t="shared" si="77"/>
        <v>2009_Sep</v>
      </c>
      <c r="E549" s="12" t="str">
        <f t="shared" si="78"/>
        <v>30_Sep</v>
      </c>
      <c r="F549" s="12" t="str">
        <f t="shared" si="79"/>
        <v>Sep-09</v>
      </c>
      <c r="G549" s="12"/>
    </row>
    <row r="550" spans="1:7">
      <c r="A550" s="2">
        <v>40087</v>
      </c>
      <c r="B550" t="str">
        <f t="shared" si="75"/>
        <v>2009_10</v>
      </c>
      <c r="C550" t="str">
        <f t="shared" si="76"/>
        <v>Oct</v>
      </c>
      <c r="D550" t="str">
        <f t="shared" si="77"/>
        <v>2009_Oct</v>
      </c>
      <c r="E550" s="12" t="str">
        <f t="shared" si="78"/>
        <v>01_Oct</v>
      </c>
      <c r="F550" s="12" t="str">
        <f t="shared" si="79"/>
        <v>Oct-09</v>
      </c>
      <c r="G550" s="12"/>
    </row>
    <row r="551" spans="1:7">
      <c r="A551" s="2">
        <v>40088</v>
      </c>
      <c r="B551" t="str">
        <f t="shared" si="75"/>
        <v>2009_10</v>
      </c>
      <c r="C551" t="str">
        <f t="shared" si="76"/>
        <v>Oct</v>
      </c>
      <c r="D551" t="str">
        <f t="shared" si="77"/>
        <v>2009_Oct</v>
      </c>
      <c r="E551" s="12" t="str">
        <f t="shared" si="78"/>
        <v>02_Oct</v>
      </c>
      <c r="F551" s="12" t="str">
        <f t="shared" si="79"/>
        <v>Oct-09</v>
      </c>
      <c r="G551" s="12"/>
    </row>
    <row r="552" spans="1:7">
      <c r="A552" s="2">
        <v>40089</v>
      </c>
      <c r="B552" t="str">
        <f t="shared" si="75"/>
        <v>2009_10</v>
      </c>
      <c r="C552" t="str">
        <f t="shared" si="76"/>
        <v>Oct</v>
      </c>
      <c r="D552" t="str">
        <f t="shared" si="77"/>
        <v>2009_Oct</v>
      </c>
      <c r="E552" s="12" t="str">
        <f t="shared" si="78"/>
        <v>03_Oct</v>
      </c>
      <c r="F552" s="12" t="str">
        <f t="shared" si="79"/>
        <v>Oct-09</v>
      </c>
      <c r="G552" s="12"/>
    </row>
    <row r="553" spans="1:7">
      <c r="A553" s="2">
        <v>40090</v>
      </c>
      <c r="B553" t="str">
        <f t="shared" si="75"/>
        <v>2009_10</v>
      </c>
      <c r="C553" t="str">
        <f t="shared" si="76"/>
        <v>Oct</v>
      </c>
      <c r="D553" t="str">
        <f t="shared" si="77"/>
        <v>2009_Oct</v>
      </c>
      <c r="E553" s="12" t="str">
        <f t="shared" si="78"/>
        <v>04_Oct</v>
      </c>
      <c r="F553" s="12" t="str">
        <f t="shared" si="79"/>
        <v>Oct-09</v>
      </c>
      <c r="G553" s="12"/>
    </row>
    <row r="554" spans="1:7">
      <c r="A554" s="2">
        <v>40091</v>
      </c>
      <c r="B554" t="str">
        <f t="shared" si="75"/>
        <v>2009_10</v>
      </c>
      <c r="C554" t="str">
        <f t="shared" si="76"/>
        <v>Oct</v>
      </c>
      <c r="D554" t="str">
        <f t="shared" si="77"/>
        <v>2009_Oct</v>
      </c>
      <c r="E554" s="12" t="str">
        <f t="shared" si="78"/>
        <v>05_Oct</v>
      </c>
      <c r="F554" s="12" t="str">
        <f t="shared" si="79"/>
        <v>Oct-09</v>
      </c>
      <c r="G554" s="12"/>
    </row>
    <row r="555" spans="1:7">
      <c r="A555" s="2">
        <v>40092</v>
      </c>
      <c r="B555" t="str">
        <f t="shared" si="75"/>
        <v>2009_10</v>
      </c>
      <c r="C555" t="str">
        <f t="shared" si="76"/>
        <v>Oct</v>
      </c>
      <c r="D555" t="str">
        <f t="shared" si="77"/>
        <v>2009_Oct</v>
      </c>
      <c r="E555" s="12" t="str">
        <f t="shared" si="78"/>
        <v>06_Oct</v>
      </c>
      <c r="F555" s="12" t="str">
        <f t="shared" si="79"/>
        <v>Oct-09</v>
      </c>
      <c r="G555" s="12"/>
    </row>
    <row r="556" spans="1:7">
      <c r="A556" s="2">
        <v>40093</v>
      </c>
      <c r="B556" t="str">
        <f t="shared" si="75"/>
        <v>2009_10</v>
      </c>
      <c r="C556" t="str">
        <f t="shared" si="76"/>
        <v>Oct</v>
      </c>
      <c r="D556" t="str">
        <f t="shared" si="77"/>
        <v>2009_Oct</v>
      </c>
      <c r="E556" s="12" t="str">
        <f t="shared" si="78"/>
        <v>07_Oct</v>
      </c>
      <c r="F556" s="12" t="str">
        <f t="shared" si="79"/>
        <v>Oct-09</v>
      </c>
      <c r="G556" s="12"/>
    </row>
    <row r="557" spans="1:7">
      <c r="A557" s="2">
        <v>40094</v>
      </c>
      <c r="B557" t="str">
        <f t="shared" si="75"/>
        <v>2009_10</v>
      </c>
      <c r="C557" t="str">
        <f t="shared" si="76"/>
        <v>Oct</v>
      </c>
      <c r="D557" t="str">
        <f t="shared" si="77"/>
        <v>2009_Oct</v>
      </c>
      <c r="E557" s="12" t="str">
        <f t="shared" si="78"/>
        <v>08_Oct</v>
      </c>
      <c r="F557" s="12" t="str">
        <f t="shared" si="79"/>
        <v>Oct-09</v>
      </c>
      <c r="G557" s="12"/>
    </row>
    <row r="558" spans="1:7">
      <c r="A558" s="2">
        <v>40095</v>
      </c>
      <c r="B558" t="str">
        <f t="shared" si="75"/>
        <v>2009_10</v>
      </c>
      <c r="C558" t="str">
        <f t="shared" si="76"/>
        <v>Oct</v>
      </c>
      <c r="D558" t="str">
        <f t="shared" si="77"/>
        <v>2009_Oct</v>
      </c>
      <c r="E558" s="12" t="str">
        <f t="shared" si="78"/>
        <v>09_Oct</v>
      </c>
      <c r="F558" s="12" t="str">
        <f t="shared" si="79"/>
        <v>Oct-09</v>
      </c>
      <c r="G558" s="12"/>
    </row>
    <row r="559" spans="1:7">
      <c r="A559" s="2">
        <v>40096</v>
      </c>
      <c r="B559" t="str">
        <f t="shared" si="75"/>
        <v>2009_10</v>
      </c>
      <c r="C559" t="str">
        <f t="shared" si="76"/>
        <v>Oct</v>
      </c>
      <c r="D559" t="str">
        <f t="shared" si="77"/>
        <v>2009_Oct</v>
      </c>
      <c r="E559" s="12" t="str">
        <f t="shared" si="78"/>
        <v>10_Oct</v>
      </c>
      <c r="F559" s="12" t="str">
        <f t="shared" si="79"/>
        <v>Oct-09</v>
      </c>
      <c r="G559" s="12"/>
    </row>
    <row r="560" spans="1:7">
      <c r="A560" s="2">
        <v>40097</v>
      </c>
      <c r="B560" t="str">
        <f t="shared" si="75"/>
        <v>2009_10</v>
      </c>
      <c r="C560" t="str">
        <f t="shared" si="76"/>
        <v>Oct</v>
      </c>
      <c r="D560" t="str">
        <f t="shared" si="77"/>
        <v>2009_Oct</v>
      </c>
      <c r="E560" s="12" t="str">
        <f t="shared" si="78"/>
        <v>11_Oct</v>
      </c>
      <c r="F560" s="12" t="str">
        <f t="shared" si="79"/>
        <v>Oct-09</v>
      </c>
      <c r="G560" s="12"/>
    </row>
    <row r="561" spans="1:7">
      <c r="A561" s="2">
        <v>40098</v>
      </c>
      <c r="B561" t="str">
        <f t="shared" si="75"/>
        <v>2009_10</v>
      </c>
      <c r="C561" t="str">
        <f t="shared" si="76"/>
        <v>Oct</v>
      </c>
      <c r="D561" t="str">
        <f t="shared" si="77"/>
        <v>2009_Oct</v>
      </c>
      <c r="E561" s="12" t="str">
        <f t="shared" si="78"/>
        <v>12_Oct</v>
      </c>
      <c r="F561" s="12" t="str">
        <f t="shared" si="79"/>
        <v>Oct-09</v>
      </c>
      <c r="G561" s="12"/>
    </row>
    <row r="562" spans="1:7">
      <c r="A562" s="2">
        <v>40099</v>
      </c>
      <c r="B562" t="str">
        <f t="shared" si="75"/>
        <v>2009_10</v>
      </c>
      <c r="C562" t="str">
        <f t="shared" si="76"/>
        <v>Oct</v>
      </c>
      <c r="D562" t="str">
        <f t="shared" si="77"/>
        <v>2009_Oct</v>
      </c>
      <c r="E562" s="12" t="str">
        <f t="shared" si="78"/>
        <v>13_Oct</v>
      </c>
      <c r="F562" s="12" t="str">
        <f t="shared" si="79"/>
        <v>Oct-09</v>
      </c>
      <c r="G562" s="12"/>
    </row>
    <row r="563" spans="1:7">
      <c r="A563" s="2">
        <v>40100</v>
      </c>
      <c r="B563" t="str">
        <f t="shared" si="75"/>
        <v>2009_10</v>
      </c>
      <c r="C563" t="str">
        <f t="shared" si="76"/>
        <v>Oct</v>
      </c>
      <c r="D563" t="str">
        <f t="shared" si="77"/>
        <v>2009_Oct</v>
      </c>
      <c r="E563" s="12" t="str">
        <f t="shared" si="78"/>
        <v>14_Oct</v>
      </c>
      <c r="F563" s="12" t="str">
        <f t="shared" si="79"/>
        <v>Oct-09</v>
      </c>
      <c r="G563" s="12"/>
    </row>
    <row r="564" spans="1:7">
      <c r="A564" s="2">
        <v>40101</v>
      </c>
      <c r="B564" t="str">
        <f t="shared" si="75"/>
        <v>2009_10</v>
      </c>
      <c r="C564" t="str">
        <f t="shared" si="76"/>
        <v>Oct</v>
      </c>
      <c r="D564" t="str">
        <f t="shared" si="77"/>
        <v>2009_Oct</v>
      </c>
      <c r="E564" s="12" t="str">
        <f t="shared" si="78"/>
        <v>15_Oct</v>
      </c>
      <c r="F564" s="12" t="str">
        <f t="shared" si="79"/>
        <v>Oct-09</v>
      </c>
      <c r="G564" s="12"/>
    </row>
    <row r="565" spans="1:7">
      <c r="A565" s="2">
        <v>40102</v>
      </c>
      <c r="B565" t="str">
        <f t="shared" si="75"/>
        <v>2009_10</v>
      </c>
      <c r="C565" t="str">
        <f t="shared" si="76"/>
        <v>Oct</v>
      </c>
      <c r="D565" t="str">
        <f t="shared" si="77"/>
        <v>2009_Oct</v>
      </c>
      <c r="E565" s="12" t="str">
        <f t="shared" si="78"/>
        <v>16_Oct</v>
      </c>
      <c r="F565" s="12" t="str">
        <f t="shared" si="79"/>
        <v>Oct-09</v>
      </c>
      <c r="G565" s="12"/>
    </row>
    <row r="566" spans="1:7">
      <c r="A566" s="2">
        <v>40103</v>
      </c>
      <c r="B566" t="str">
        <f t="shared" si="75"/>
        <v>2009_10</v>
      </c>
      <c r="C566" t="str">
        <f t="shared" si="76"/>
        <v>Oct</v>
      </c>
      <c r="D566" t="str">
        <f t="shared" si="77"/>
        <v>2009_Oct</v>
      </c>
      <c r="E566" s="12" t="str">
        <f t="shared" si="78"/>
        <v>17_Oct</v>
      </c>
      <c r="F566" s="12" t="str">
        <f t="shared" si="79"/>
        <v>Oct-09</v>
      </c>
      <c r="G566" s="12"/>
    </row>
    <row r="567" spans="1:7">
      <c r="A567" s="2">
        <v>40104</v>
      </c>
      <c r="B567" t="str">
        <f t="shared" si="75"/>
        <v>2009_10</v>
      </c>
      <c r="C567" t="str">
        <f t="shared" si="76"/>
        <v>Oct</v>
      </c>
      <c r="D567" t="str">
        <f t="shared" si="77"/>
        <v>2009_Oct</v>
      </c>
      <c r="E567" s="12" t="str">
        <f t="shared" si="78"/>
        <v>18_Oct</v>
      </c>
      <c r="F567" s="12" t="str">
        <f t="shared" si="79"/>
        <v>Oct-09</v>
      </c>
      <c r="G567" s="12"/>
    </row>
    <row r="568" spans="1:7">
      <c r="A568" s="2">
        <v>40105</v>
      </c>
      <c r="B568" t="str">
        <f t="shared" si="75"/>
        <v>2009_10</v>
      </c>
      <c r="C568" t="str">
        <f t="shared" si="76"/>
        <v>Oct</v>
      </c>
      <c r="D568" t="str">
        <f t="shared" si="77"/>
        <v>2009_Oct</v>
      </c>
      <c r="E568" s="12" t="str">
        <f t="shared" si="78"/>
        <v>19_Oct</v>
      </c>
      <c r="F568" s="12" t="str">
        <f t="shared" si="79"/>
        <v>Oct-09</v>
      </c>
      <c r="G568" s="12"/>
    </row>
    <row r="569" spans="1:7">
      <c r="A569" s="2">
        <v>40106</v>
      </c>
      <c r="B569" t="str">
        <f t="shared" si="75"/>
        <v>2009_10</v>
      </c>
      <c r="C569" t="str">
        <f t="shared" si="76"/>
        <v>Oct</v>
      </c>
      <c r="D569" t="str">
        <f t="shared" si="77"/>
        <v>2009_Oct</v>
      </c>
      <c r="E569" s="12" t="str">
        <f t="shared" si="78"/>
        <v>20_Oct</v>
      </c>
      <c r="F569" s="12" t="str">
        <f t="shared" si="79"/>
        <v>Oct-09</v>
      </c>
      <c r="G569" s="12"/>
    </row>
    <row r="570" spans="1:7">
      <c r="A570" s="2">
        <v>40107</v>
      </c>
      <c r="B570" t="str">
        <f t="shared" si="75"/>
        <v>2009_10</v>
      </c>
      <c r="C570" t="str">
        <f t="shared" si="76"/>
        <v>Oct</v>
      </c>
      <c r="D570" t="str">
        <f t="shared" si="77"/>
        <v>2009_Oct</v>
      </c>
      <c r="E570" s="12" t="str">
        <f t="shared" si="78"/>
        <v>21_Oct</v>
      </c>
      <c r="F570" s="12" t="str">
        <f t="shared" si="79"/>
        <v>Oct-09</v>
      </c>
      <c r="G570" s="12"/>
    </row>
    <row r="571" spans="1:7">
      <c r="A571" s="2">
        <v>40108</v>
      </c>
      <c r="B571" t="str">
        <f t="shared" si="75"/>
        <v>2009_10</v>
      </c>
      <c r="C571" t="str">
        <f t="shared" si="76"/>
        <v>Oct</v>
      </c>
      <c r="D571" t="str">
        <f t="shared" si="77"/>
        <v>2009_Oct</v>
      </c>
      <c r="E571" s="12" t="str">
        <f t="shared" si="78"/>
        <v>22_Oct</v>
      </c>
      <c r="F571" s="12" t="str">
        <f t="shared" si="79"/>
        <v>Oct-09</v>
      </c>
      <c r="G571" s="12"/>
    </row>
    <row r="572" spans="1:7">
      <c r="A572" s="2">
        <v>40109</v>
      </c>
      <c r="B572" t="str">
        <f t="shared" si="75"/>
        <v>2009_10</v>
      </c>
      <c r="C572" t="str">
        <f t="shared" si="76"/>
        <v>Oct</v>
      </c>
      <c r="D572" t="str">
        <f t="shared" si="77"/>
        <v>2009_Oct</v>
      </c>
      <c r="E572" s="12" t="str">
        <f t="shared" si="78"/>
        <v>23_Oct</v>
      </c>
      <c r="F572" s="12" t="str">
        <f t="shared" si="79"/>
        <v>Oct-09</v>
      </c>
      <c r="G572" s="12"/>
    </row>
    <row r="573" spans="1:7">
      <c r="A573" s="2">
        <v>40110</v>
      </c>
      <c r="B573" t="str">
        <f t="shared" si="75"/>
        <v>2009_10</v>
      </c>
      <c r="C573" t="str">
        <f t="shared" si="76"/>
        <v>Oct</v>
      </c>
      <c r="D573" t="str">
        <f t="shared" si="77"/>
        <v>2009_Oct</v>
      </c>
      <c r="E573" s="12" t="str">
        <f t="shared" si="78"/>
        <v>24_Oct</v>
      </c>
      <c r="F573" s="12" t="str">
        <f t="shared" si="79"/>
        <v>Oct-09</v>
      </c>
      <c r="G573" s="12"/>
    </row>
    <row r="574" spans="1:7">
      <c r="A574" s="2">
        <v>40111</v>
      </c>
      <c r="B574" t="str">
        <f t="shared" si="75"/>
        <v>2009_10</v>
      </c>
      <c r="C574" t="str">
        <f t="shared" si="76"/>
        <v>Oct</v>
      </c>
      <c r="D574" t="str">
        <f t="shared" si="77"/>
        <v>2009_Oct</v>
      </c>
      <c r="E574" s="12" t="str">
        <f t="shared" si="78"/>
        <v>25_Oct</v>
      </c>
      <c r="F574" s="12" t="str">
        <f t="shared" si="79"/>
        <v>Oct-09</v>
      </c>
      <c r="G574" s="12"/>
    </row>
    <row r="575" spans="1:7">
      <c r="A575" s="2">
        <v>40112</v>
      </c>
      <c r="B575" t="str">
        <f t="shared" si="75"/>
        <v>2009_10</v>
      </c>
      <c r="C575" t="str">
        <f t="shared" si="76"/>
        <v>Oct</v>
      </c>
      <c r="D575" t="str">
        <f t="shared" si="77"/>
        <v>2009_Oct</v>
      </c>
      <c r="E575" s="12" t="str">
        <f t="shared" si="78"/>
        <v>26_Oct</v>
      </c>
      <c r="F575" s="12" t="str">
        <f t="shared" si="79"/>
        <v>Oct-09</v>
      </c>
      <c r="G575" s="12"/>
    </row>
    <row r="576" spans="1:7">
      <c r="A576" s="2">
        <v>40113</v>
      </c>
      <c r="B576" t="str">
        <f t="shared" si="75"/>
        <v>2009_10</v>
      </c>
      <c r="C576" t="str">
        <f t="shared" si="76"/>
        <v>Oct</v>
      </c>
      <c r="D576" t="str">
        <f t="shared" si="77"/>
        <v>2009_Oct</v>
      </c>
      <c r="E576" s="12" t="str">
        <f t="shared" si="78"/>
        <v>27_Oct</v>
      </c>
      <c r="F576" s="12" t="str">
        <f t="shared" si="79"/>
        <v>Oct-09</v>
      </c>
      <c r="G576" s="12"/>
    </row>
    <row r="577" spans="1:7">
      <c r="A577" s="2">
        <v>40114</v>
      </c>
      <c r="B577" t="str">
        <f t="shared" si="75"/>
        <v>2009_10</v>
      </c>
      <c r="C577" t="str">
        <f t="shared" si="76"/>
        <v>Oct</v>
      </c>
      <c r="D577" t="str">
        <f t="shared" si="77"/>
        <v>2009_Oct</v>
      </c>
      <c r="E577" s="12" t="str">
        <f t="shared" si="78"/>
        <v>28_Oct</v>
      </c>
      <c r="F577" s="12" t="str">
        <f t="shared" si="79"/>
        <v>Oct-09</v>
      </c>
      <c r="G577" s="12"/>
    </row>
    <row r="578" spans="1:7">
      <c r="A578" s="2">
        <v>40115</v>
      </c>
      <c r="B578" t="str">
        <f t="shared" ref="B578:B641" si="80">TEXT(YEAR(A578),"0000")&amp;"_"&amp;TEXT(MONTH(A578),"00")</f>
        <v>2009_10</v>
      </c>
      <c r="C578" t="str">
        <f t="shared" ref="C578:C641" si="81">VLOOKUP(TEXT(MONTH(A578),"00"),$H$2:$I$13,2,FALSE)</f>
        <v>Oct</v>
      </c>
      <c r="D578" t="str">
        <f t="shared" si="77"/>
        <v>2009_Oct</v>
      </c>
      <c r="E578" s="12" t="str">
        <f t="shared" si="78"/>
        <v>29_Oct</v>
      </c>
      <c r="F578" s="12" t="str">
        <f t="shared" si="79"/>
        <v>Oct-09</v>
      </c>
      <c r="G578" s="12"/>
    </row>
    <row r="579" spans="1:7">
      <c r="A579" s="2">
        <v>40116</v>
      </c>
      <c r="B579" t="str">
        <f t="shared" si="80"/>
        <v>2009_10</v>
      </c>
      <c r="C579" t="str">
        <f t="shared" si="81"/>
        <v>Oct</v>
      </c>
      <c r="D579" t="str">
        <f t="shared" ref="D579:D642" si="82">TEXT(YEAR(A579),"0000")&amp;"_"&amp;C579</f>
        <v>2009_Oct</v>
      </c>
      <c r="E579" s="12" t="str">
        <f t="shared" ref="E579:E642" si="83">VLOOKUP(DAY(A579),$G$2:$H$32,2,FALSE)&amp;"_"&amp;C579</f>
        <v>30_Oct</v>
      </c>
      <c r="F579" s="12" t="str">
        <f t="shared" si="79"/>
        <v>Oct-09</v>
      </c>
      <c r="G579" s="12"/>
    </row>
    <row r="580" spans="1:7">
      <c r="A580" s="2">
        <v>40117</v>
      </c>
      <c r="B580" t="str">
        <f t="shared" si="80"/>
        <v>2009_10</v>
      </c>
      <c r="C580" t="str">
        <f t="shared" si="81"/>
        <v>Oct</v>
      </c>
      <c r="D580" t="str">
        <f t="shared" si="82"/>
        <v>2009_Oct</v>
      </c>
      <c r="E580" s="12" t="str">
        <f t="shared" si="83"/>
        <v>31_Oct</v>
      </c>
      <c r="F580" s="12" t="str">
        <f t="shared" ref="F580:F643" si="84">C580&amp;"-"&amp;RIGHT(YEAR(A580),2)</f>
        <v>Oct-09</v>
      </c>
      <c r="G580" s="12"/>
    </row>
    <row r="581" spans="1:7">
      <c r="A581" s="2">
        <v>40118</v>
      </c>
      <c r="B581" t="str">
        <f t="shared" si="80"/>
        <v>2009_11</v>
      </c>
      <c r="C581" t="str">
        <f t="shared" si="81"/>
        <v>Nov</v>
      </c>
      <c r="D581" t="str">
        <f t="shared" si="82"/>
        <v>2009_Nov</v>
      </c>
      <c r="E581" s="12" t="str">
        <f t="shared" si="83"/>
        <v>01_Nov</v>
      </c>
      <c r="F581" s="12" t="str">
        <f t="shared" si="84"/>
        <v>Nov-09</v>
      </c>
      <c r="G581" s="12"/>
    </row>
    <row r="582" spans="1:7">
      <c r="A582" s="2">
        <v>40119</v>
      </c>
      <c r="B582" t="str">
        <f t="shared" si="80"/>
        <v>2009_11</v>
      </c>
      <c r="C582" t="str">
        <f t="shared" si="81"/>
        <v>Nov</v>
      </c>
      <c r="D582" t="str">
        <f t="shared" si="82"/>
        <v>2009_Nov</v>
      </c>
      <c r="E582" s="12" t="str">
        <f t="shared" si="83"/>
        <v>02_Nov</v>
      </c>
      <c r="F582" s="12" t="str">
        <f t="shared" si="84"/>
        <v>Nov-09</v>
      </c>
      <c r="G582" s="12"/>
    </row>
    <row r="583" spans="1:7">
      <c r="A583" s="2">
        <v>40120</v>
      </c>
      <c r="B583" t="str">
        <f t="shared" si="80"/>
        <v>2009_11</v>
      </c>
      <c r="C583" t="str">
        <f t="shared" si="81"/>
        <v>Nov</v>
      </c>
      <c r="D583" t="str">
        <f t="shared" si="82"/>
        <v>2009_Nov</v>
      </c>
      <c r="E583" s="12" t="str">
        <f t="shared" si="83"/>
        <v>03_Nov</v>
      </c>
      <c r="F583" s="12" t="str">
        <f t="shared" si="84"/>
        <v>Nov-09</v>
      </c>
      <c r="G583" s="12"/>
    </row>
    <row r="584" spans="1:7">
      <c r="A584" s="2">
        <v>40121</v>
      </c>
      <c r="B584" t="str">
        <f t="shared" si="80"/>
        <v>2009_11</v>
      </c>
      <c r="C584" t="str">
        <f t="shared" si="81"/>
        <v>Nov</v>
      </c>
      <c r="D584" t="str">
        <f t="shared" si="82"/>
        <v>2009_Nov</v>
      </c>
      <c r="E584" s="12" t="str">
        <f t="shared" si="83"/>
        <v>04_Nov</v>
      </c>
      <c r="F584" s="12" t="str">
        <f t="shared" si="84"/>
        <v>Nov-09</v>
      </c>
      <c r="G584" s="12"/>
    </row>
    <row r="585" spans="1:7">
      <c r="A585" s="2">
        <v>40122</v>
      </c>
      <c r="B585" t="str">
        <f t="shared" si="80"/>
        <v>2009_11</v>
      </c>
      <c r="C585" t="str">
        <f t="shared" si="81"/>
        <v>Nov</v>
      </c>
      <c r="D585" t="str">
        <f t="shared" si="82"/>
        <v>2009_Nov</v>
      </c>
      <c r="E585" s="12" t="str">
        <f t="shared" si="83"/>
        <v>05_Nov</v>
      </c>
      <c r="F585" s="12" t="str">
        <f t="shared" si="84"/>
        <v>Nov-09</v>
      </c>
      <c r="G585" s="12"/>
    </row>
    <row r="586" spans="1:7">
      <c r="A586" s="2">
        <v>40123</v>
      </c>
      <c r="B586" t="str">
        <f t="shared" si="80"/>
        <v>2009_11</v>
      </c>
      <c r="C586" t="str">
        <f t="shared" si="81"/>
        <v>Nov</v>
      </c>
      <c r="D586" t="str">
        <f t="shared" si="82"/>
        <v>2009_Nov</v>
      </c>
      <c r="E586" s="12" t="str">
        <f t="shared" si="83"/>
        <v>06_Nov</v>
      </c>
      <c r="F586" s="12" t="str">
        <f t="shared" si="84"/>
        <v>Nov-09</v>
      </c>
      <c r="G586" s="12"/>
    </row>
    <row r="587" spans="1:7">
      <c r="A587" s="2">
        <v>40124</v>
      </c>
      <c r="B587" t="str">
        <f t="shared" si="80"/>
        <v>2009_11</v>
      </c>
      <c r="C587" t="str">
        <f t="shared" si="81"/>
        <v>Nov</v>
      </c>
      <c r="D587" t="str">
        <f t="shared" si="82"/>
        <v>2009_Nov</v>
      </c>
      <c r="E587" s="12" t="str">
        <f t="shared" si="83"/>
        <v>07_Nov</v>
      </c>
      <c r="F587" s="12" t="str">
        <f t="shared" si="84"/>
        <v>Nov-09</v>
      </c>
      <c r="G587" s="12"/>
    </row>
    <row r="588" spans="1:7">
      <c r="A588" s="2">
        <v>40125</v>
      </c>
      <c r="B588" t="str">
        <f t="shared" si="80"/>
        <v>2009_11</v>
      </c>
      <c r="C588" t="str">
        <f t="shared" si="81"/>
        <v>Nov</v>
      </c>
      <c r="D588" t="str">
        <f t="shared" si="82"/>
        <v>2009_Nov</v>
      </c>
      <c r="E588" s="12" t="str">
        <f t="shared" si="83"/>
        <v>08_Nov</v>
      </c>
      <c r="F588" s="12" t="str">
        <f t="shared" si="84"/>
        <v>Nov-09</v>
      </c>
      <c r="G588" s="12"/>
    </row>
    <row r="589" spans="1:7">
      <c r="A589" s="2">
        <v>40126</v>
      </c>
      <c r="B589" t="str">
        <f t="shared" si="80"/>
        <v>2009_11</v>
      </c>
      <c r="C589" t="str">
        <f t="shared" si="81"/>
        <v>Nov</v>
      </c>
      <c r="D589" t="str">
        <f t="shared" si="82"/>
        <v>2009_Nov</v>
      </c>
      <c r="E589" s="12" t="str">
        <f t="shared" si="83"/>
        <v>09_Nov</v>
      </c>
      <c r="F589" s="12" t="str">
        <f t="shared" si="84"/>
        <v>Nov-09</v>
      </c>
      <c r="G589" s="12"/>
    </row>
    <row r="590" spans="1:7">
      <c r="A590" s="2">
        <v>40127</v>
      </c>
      <c r="B590" t="str">
        <f t="shared" si="80"/>
        <v>2009_11</v>
      </c>
      <c r="C590" t="str">
        <f t="shared" si="81"/>
        <v>Nov</v>
      </c>
      <c r="D590" t="str">
        <f t="shared" si="82"/>
        <v>2009_Nov</v>
      </c>
      <c r="E590" s="12" t="str">
        <f t="shared" si="83"/>
        <v>10_Nov</v>
      </c>
      <c r="F590" s="12" t="str">
        <f t="shared" si="84"/>
        <v>Nov-09</v>
      </c>
      <c r="G590" s="12"/>
    </row>
    <row r="591" spans="1:7">
      <c r="A591" s="2">
        <v>40128</v>
      </c>
      <c r="B591" t="str">
        <f t="shared" si="80"/>
        <v>2009_11</v>
      </c>
      <c r="C591" t="str">
        <f t="shared" si="81"/>
        <v>Nov</v>
      </c>
      <c r="D591" t="str">
        <f t="shared" si="82"/>
        <v>2009_Nov</v>
      </c>
      <c r="E591" s="12" t="str">
        <f t="shared" si="83"/>
        <v>11_Nov</v>
      </c>
      <c r="F591" s="12" t="str">
        <f t="shared" si="84"/>
        <v>Nov-09</v>
      </c>
      <c r="G591" s="12"/>
    </row>
    <row r="592" spans="1:7">
      <c r="A592" s="2">
        <v>40129</v>
      </c>
      <c r="B592" t="str">
        <f t="shared" si="80"/>
        <v>2009_11</v>
      </c>
      <c r="C592" t="str">
        <f t="shared" si="81"/>
        <v>Nov</v>
      </c>
      <c r="D592" t="str">
        <f t="shared" si="82"/>
        <v>2009_Nov</v>
      </c>
      <c r="E592" s="12" t="str">
        <f t="shared" si="83"/>
        <v>12_Nov</v>
      </c>
      <c r="F592" s="12" t="str">
        <f t="shared" si="84"/>
        <v>Nov-09</v>
      </c>
      <c r="G592" s="12"/>
    </row>
    <row r="593" spans="1:7">
      <c r="A593" s="2">
        <v>40130</v>
      </c>
      <c r="B593" t="str">
        <f t="shared" si="80"/>
        <v>2009_11</v>
      </c>
      <c r="C593" t="str">
        <f t="shared" si="81"/>
        <v>Nov</v>
      </c>
      <c r="D593" t="str">
        <f t="shared" si="82"/>
        <v>2009_Nov</v>
      </c>
      <c r="E593" s="12" t="str">
        <f t="shared" si="83"/>
        <v>13_Nov</v>
      </c>
      <c r="F593" s="12" t="str">
        <f t="shared" si="84"/>
        <v>Nov-09</v>
      </c>
      <c r="G593" s="12"/>
    </row>
    <row r="594" spans="1:7">
      <c r="A594" s="2">
        <v>40131</v>
      </c>
      <c r="B594" t="str">
        <f t="shared" si="80"/>
        <v>2009_11</v>
      </c>
      <c r="C594" t="str">
        <f t="shared" si="81"/>
        <v>Nov</v>
      </c>
      <c r="D594" t="str">
        <f t="shared" si="82"/>
        <v>2009_Nov</v>
      </c>
      <c r="E594" s="12" t="str">
        <f t="shared" si="83"/>
        <v>14_Nov</v>
      </c>
      <c r="F594" s="12" t="str">
        <f t="shared" si="84"/>
        <v>Nov-09</v>
      </c>
      <c r="G594" s="12"/>
    </row>
    <row r="595" spans="1:7">
      <c r="A595" s="2">
        <v>40132</v>
      </c>
      <c r="B595" t="str">
        <f t="shared" si="80"/>
        <v>2009_11</v>
      </c>
      <c r="C595" t="str">
        <f t="shared" si="81"/>
        <v>Nov</v>
      </c>
      <c r="D595" t="str">
        <f t="shared" si="82"/>
        <v>2009_Nov</v>
      </c>
      <c r="E595" s="12" t="str">
        <f t="shared" si="83"/>
        <v>15_Nov</v>
      </c>
      <c r="F595" s="12" t="str">
        <f t="shared" si="84"/>
        <v>Nov-09</v>
      </c>
      <c r="G595" s="12"/>
    </row>
    <row r="596" spans="1:7">
      <c r="A596" s="2">
        <v>40133</v>
      </c>
      <c r="B596" t="str">
        <f t="shared" si="80"/>
        <v>2009_11</v>
      </c>
      <c r="C596" t="str">
        <f t="shared" si="81"/>
        <v>Nov</v>
      </c>
      <c r="D596" t="str">
        <f t="shared" si="82"/>
        <v>2009_Nov</v>
      </c>
      <c r="E596" s="12" t="str">
        <f t="shared" si="83"/>
        <v>16_Nov</v>
      </c>
      <c r="F596" s="12" t="str">
        <f t="shared" si="84"/>
        <v>Nov-09</v>
      </c>
      <c r="G596" s="12"/>
    </row>
    <row r="597" spans="1:7">
      <c r="A597" s="2">
        <v>40134</v>
      </c>
      <c r="B597" t="str">
        <f t="shared" si="80"/>
        <v>2009_11</v>
      </c>
      <c r="C597" t="str">
        <f t="shared" si="81"/>
        <v>Nov</v>
      </c>
      <c r="D597" t="str">
        <f t="shared" si="82"/>
        <v>2009_Nov</v>
      </c>
      <c r="E597" s="12" t="str">
        <f t="shared" si="83"/>
        <v>17_Nov</v>
      </c>
      <c r="F597" s="12" t="str">
        <f t="shared" si="84"/>
        <v>Nov-09</v>
      </c>
      <c r="G597" s="12"/>
    </row>
    <row r="598" spans="1:7">
      <c r="A598" s="2">
        <v>40135</v>
      </c>
      <c r="B598" t="str">
        <f t="shared" si="80"/>
        <v>2009_11</v>
      </c>
      <c r="C598" t="str">
        <f t="shared" si="81"/>
        <v>Nov</v>
      </c>
      <c r="D598" t="str">
        <f t="shared" si="82"/>
        <v>2009_Nov</v>
      </c>
      <c r="E598" s="12" t="str">
        <f t="shared" si="83"/>
        <v>18_Nov</v>
      </c>
      <c r="F598" s="12" t="str">
        <f t="shared" si="84"/>
        <v>Nov-09</v>
      </c>
      <c r="G598" s="12"/>
    </row>
    <row r="599" spans="1:7">
      <c r="A599" s="2">
        <v>40136</v>
      </c>
      <c r="B599" t="str">
        <f t="shared" si="80"/>
        <v>2009_11</v>
      </c>
      <c r="C599" t="str">
        <f t="shared" si="81"/>
        <v>Nov</v>
      </c>
      <c r="D599" t="str">
        <f t="shared" si="82"/>
        <v>2009_Nov</v>
      </c>
      <c r="E599" s="12" t="str">
        <f t="shared" si="83"/>
        <v>19_Nov</v>
      </c>
      <c r="F599" s="12" t="str">
        <f t="shared" si="84"/>
        <v>Nov-09</v>
      </c>
      <c r="G599" s="12"/>
    </row>
    <row r="600" spans="1:7">
      <c r="A600" s="2">
        <v>40137</v>
      </c>
      <c r="B600" t="str">
        <f t="shared" si="80"/>
        <v>2009_11</v>
      </c>
      <c r="C600" t="str">
        <f t="shared" si="81"/>
        <v>Nov</v>
      </c>
      <c r="D600" t="str">
        <f t="shared" si="82"/>
        <v>2009_Nov</v>
      </c>
      <c r="E600" s="12" t="str">
        <f t="shared" si="83"/>
        <v>20_Nov</v>
      </c>
      <c r="F600" s="12" t="str">
        <f t="shared" si="84"/>
        <v>Nov-09</v>
      </c>
      <c r="G600" s="12"/>
    </row>
    <row r="601" spans="1:7">
      <c r="A601" s="2">
        <v>40138</v>
      </c>
      <c r="B601" t="str">
        <f t="shared" si="80"/>
        <v>2009_11</v>
      </c>
      <c r="C601" t="str">
        <f t="shared" si="81"/>
        <v>Nov</v>
      </c>
      <c r="D601" t="str">
        <f t="shared" si="82"/>
        <v>2009_Nov</v>
      </c>
      <c r="E601" s="12" t="str">
        <f t="shared" si="83"/>
        <v>21_Nov</v>
      </c>
      <c r="F601" s="12" t="str">
        <f t="shared" si="84"/>
        <v>Nov-09</v>
      </c>
      <c r="G601" s="12"/>
    </row>
    <row r="602" spans="1:7">
      <c r="A602" s="2">
        <v>40139</v>
      </c>
      <c r="B602" t="str">
        <f t="shared" si="80"/>
        <v>2009_11</v>
      </c>
      <c r="C602" t="str">
        <f t="shared" si="81"/>
        <v>Nov</v>
      </c>
      <c r="D602" t="str">
        <f t="shared" si="82"/>
        <v>2009_Nov</v>
      </c>
      <c r="E602" s="12" t="str">
        <f t="shared" si="83"/>
        <v>22_Nov</v>
      </c>
      <c r="F602" s="12" t="str">
        <f t="shared" si="84"/>
        <v>Nov-09</v>
      </c>
      <c r="G602" s="12"/>
    </row>
    <row r="603" spans="1:7">
      <c r="A603" s="2">
        <v>40140</v>
      </c>
      <c r="B603" t="str">
        <f t="shared" si="80"/>
        <v>2009_11</v>
      </c>
      <c r="C603" t="str">
        <f t="shared" si="81"/>
        <v>Nov</v>
      </c>
      <c r="D603" t="str">
        <f t="shared" si="82"/>
        <v>2009_Nov</v>
      </c>
      <c r="E603" s="12" t="str">
        <f t="shared" si="83"/>
        <v>23_Nov</v>
      </c>
      <c r="F603" s="12" t="str">
        <f t="shared" si="84"/>
        <v>Nov-09</v>
      </c>
      <c r="G603" s="12"/>
    </row>
    <row r="604" spans="1:7">
      <c r="A604" s="2">
        <v>40141</v>
      </c>
      <c r="B604" t="str">
        <f t="shared" si="80"/>
        <v>2009_11</v>
      </c>
      <c r="C604" t="str">
        <f t="shared" si="81"/>
        <v>Nov</v>
      </c>
      <c r="D604" t="str">
        <f t="shared" si="82"/>
        <v>2009_Nov</v>
      </c>
      <c r="E604" s="12" t="str">
        <f t="shared" si="83"/>
        <v>24_Nov</v>
      </c>
      <c r="F604" s="12" t="str">
        <f t="shared" si="84"/>
        <v>Nov-09</v>
      </c>
      <c r="G604" s="12"/>
    </row>
    <row r="605" spans="1:7">
      <c r="A605" s="2">
        <v>40142</v>
      </c>
      <c r="B605" t="str">
        <f t="shared" si="80"/>
        <v>2009_11</v>
      </c>
      <c r="C605" t="str">
        <f t="shared" si="81"/>
        <v>Nov</v>
      </c>
      <c r="D605" t="str">
        <f t="shared" si="82"/>
        <v>2009_Nov</v>
      </c>
      <c r="E605" s="12" t="str">
        <f t="shared" si="83"/>
        <v>25_Nov</v>
      </c>
      <c r="F605" s="12" t="str">
        <f t="shared" si="84"/>
        <v>Nov-09</v>
      </c>
      <c r="G605" s="12"/>
    </row>
    <row r="606" spans="1:7">
      <c r="A606" s="2">
        <v>40143</v>
      </c>
      <c r="B606" t="str">
        <f t="shared" si="80"/>
        <v>2009_11</v>
      </c>
      <c r="C606" t="str">
        <f t="shared" si="81"/>
        <v>Nov</v>
      </c>
      <c r="D606" t="str">
        <f t="shared" si="82"/>
        <v>2009_Nov</v>
      </c>
      <c r="E606" s="12" t="str">
        <f t="shared" si="83"/>
        <v>26_Nov</v>
      </c>
      <c r="F606" s="12" t="str">
        <f t="shared" si="84"/>
        <v>Nov-09</v>
      </c>
      <c r="G606" s="12"/>
    </row>
    <row r="607" spans="1:7">
      <c r="A607" s="2">
        <v>40144</v>
      </c>
      <c r="B607" t="str">
        <f t="shared" si="80"/>
        <v>2009_11</v>
      </c>
      <c r="C607" t="str">
        <f t="shared" si="81"/>
        <v>Nov</v>
      </c>
      <c r="D607" t="str">
        <f t="shared" si="82"/>
        <v>2009_Nov</v>
      </c>
      <c r="E607" s="12" t="str">
        <f t="shared" si="83"/>
        <v>27_Nov</v>
      </c>
      <c r="F607" s="12" t="str">
        <f t="shared" si="84"/>
        <v>Nov-09</v>
      </c>
      <c r="G607" s="12"/>
    </row>
    <row r="608" spans="1:7">
      <c r="A608" s="2">
        <v>40145</v>
      </c>
      <c r="B608" t="str">
        <f t="shared" si="80"/>
        <v>2009_11</v>
      </c>
      <c r="C608" t="str">
        <f t="shared" si="81"/>
        <v>Nov</v>
      </c>
      <c r="D608" t="str">
        <f t="shared" si="82"/>
        <v>2009_Nov</v>
      </c>
      <c r="E608" s="12" t="str">
        <f t="shared" si="83"/>
        <v>28_Nov</v>
      </c>
      <c r="F608" s="12" t="str">
        <f t="shared" si="84"/>
        <v>Nov-09</v>
      </c>
      <c r="G608" s="12"/>
    </row>
    <row r="609" spans="1:7">
      <c r="A609" s="2">
        <v>40146</v>
      </c>
      <c r="B609" t="str">
        <f t="shared" si="80"/>
        <v>2009_11</v>
      </c>
      <c r="C609" t="str">
        <f t="shared" si="81"/>
        <v>Nov</v>
      </c>
      <c r="D609" t="str">
        <f t="shared" si="82"/>
        <v>2009_Nov</v>
      </c>
      <c r="E609" s="12" t="str">
        <f t="shared" si="83"/>
        <v>29_Nov</v>
      </c>
      <c r="F609" s="12" t="str">
        <f t="shared" si="84"/>
        <v>Nov-09</v>
      </c>
      <c r="G609" s="12"/>
    </row>
    <row r="610" spans="1:7">
      <c r="A610" s="2">
        <v>40147</v>
      </c>
      <c r="B610" t="str">
        <f t="shared" si="80"/>
        <v>2009_11</v>
      </c>
      <c r="C610" t="str">
        <f t="shared" si="81"/>
        <v>Nov</v>
      </c>
      <c r="D610" t="str">
        <f t="shared" si="82"/>
        <v>2009_Nov</v>
      </c>
      <c r="E610" s="12" t="str">
        <f t="shared" si="83"/>
        <v>30_Nov</v>
      </c>
      <c r="F610" s="12" t="str">
        <f t="shared" si="84"/>
        <v>Nov-09</v>
      </c>
      <c r="G610" s="12"/>
    </row>
    <row r="611" spans="1:7">
      <c r="A611" s="2">
        <v>40148</v>
      </c>
      <c r="B611" t="str">
        <f t="shared" si="80"/>
        <v>2009_12</v>
      </c>
      <c r="C611" t="str">
        <f t="shared" si="81"/>
        <v>Dec</v>
      </c>
      <c r="D611" t="str">
        <f t="shared" si="82"/>
        <v>2009_Dec</v>
      </c>
      <c r="E611" s="12" t="str">
        <f t="shared" si="83"/>
        <v>01_Dec</v>
      </c>
      <c r="F611" s="12" t="str">
        <f t="shared" si="84"/>
        <v>Dec-09</v>
      </c>
      <c r="G611" s="12"/>
    </row>
    <row r="612" spans="1:7">
      <c r="A612" s="2">
        <v>40149</v>
      </c>
      <c r="B612" t="str">
        <f t="shared" si="80"/>
        <v>2009_12</v>
      </c>
      <c r="C612" t="str">
        <f t="shared" si="81"/>
        <v>Dec</v>
      </c>
      <c r="D612" t="str">
        <f t="shared" si="82"/>
        <v>2009_Dec</v>
      </c>
      <c r="E612" s="12" t="str">
        <f t="shared" si="83"/>
        <v>02_Dec</v>
      </c>
      <c r="F612" s="12" t="str">
        <f t="shared" si="84"/>
        <v>Dec-09</v>
      </c>
      <c r="G612" s="12"/>
    </row>
    <row r="613" spans="1:7">
      <c r="A613" s="2">
        <v>40150</v>
      </c>
      <c r="B613" t="str">
        <f t="shared" si="80"/>
        <v>2009_12</v>
      </c>
      <c r="C613" t="str">
        <f t="shared" si="81"/>
        <v>Dec</v>
      </c>
      <c r="D613" t="str">
        <f t="shared" si="82"/>
        <v>2009_Dec</v>
      </c>
      <c r="E613" s="12" t="str">
        <f t="shared" si="83"/>
        <v>03_Dec</v>
      </c>
      <c r="F613" s="12" t="str">
        <f t="shared" si="84"/>
        <v>Dec-09</v>
      </c>
      <c r="G613" s="12"/>
    </row>
    <row r="614" spans="1:7">
      <c r="A614" s="2">
        <v>40151</v>
      </c>
      <c r="B614" t="str">
        <f t="shared" si="80"/>
        <v>2009_12</v>
      </c>
      <c r="C614" t="str">
        <f t="shared" si="81"/>
        <v>Dec</v>
      </c>
      <c r="D614" t="str">
        <f t="shared" si="82"/>
        <v>2009_Dec</v>
      </c>
      <c r="E614" s="12" t="str">
        <f t="shared" si="83"/>
        <v>04_Dec</v>
      </c>
      <c r="F614" s="12" t="str">
        <f t="shared" si="84"/>
        <v>Dec-09</v>
      </c>
      <c r="G614" s="12"/>
    </row>
    <row r="615" spans="1:7">
      <c r="A615" s="2">
        <v>40152</v>
      </c>
      <c r="B615" t="str">
        <f t="shared" si="80"/>
        <v>2009_12</v>
      </c>
      <c r="C615" t="str">
        <f t="shared" si="81"/>
        <v>Dec</v>
      </c>
      <c r="D615" t="str">
        <f t="shared" si="82"/>
        <v>2009_Dec</v>
      </c>
      <c r="E615" s="12" t="str">
        <f t="shared" si="83"/>
        <v>05_Dec</v>
      </c>
      <c r="F615" s="12" t="str">
        <f t="shared" si="84"/>
        <v>Dec-09</v>
      </c>
      <c r="G615" s="12"/>
    </row>
    <row r="616" spans="1:7">
      <c r="A616" s="2">
        <v>40153</v>
      </c>
      <c r="B616" t="str">
        <f t="shared" si="80"/>
        <v>2009_12</v>
      </c>
      <c r="C616" t="str">
        <f t="shared" si="81"/>
        <v>Dec</v>
      </c>
      <c r="D616" t="str">
        <f t="shared" si="82"/>
        <v>2009_Dec</v>
      </c>
      <c r="E616" s="12" t="str">
        <f t="shared" si="83"/>
        <v>06_Dec</v>
      </c>
      <c r="F616" s="12" t="str">
        <f t="shared" si="84"/>
        <v>Dec-09</v>
      </c>
      <c r="G616" s="12"/>
    </row>
    <row r="617" spans="1:7">
      <c r="A617" s="2">
        <v>40154</v>
      </c>
      <c r="B617" t="str">
        <f t="shared" si="80"/>
        <v>2009_12</v>
      </c>
      <c r="C617" t="str">
        <f t="shared" si="81"/>
        <v>Dec</v>
      </c>
      <c r="D617" t="str">
        <f t="shared" si="82"/>
        <v>2009_Dec</v>
      </c>
      <c r="E617" s="12" t="str">
        <f t="shared" si="83"/>
        <v>07_Dec</v>
      </c>
      <c r="F617" s="12" t="str">
        <f t="shared" si="84"/>
        <v>Dec-09</v>
      </c>
      <c r="G617" s="12"/>
    </row>
    <row r="618" spans="1:7">
      <c r="A618" s="2">
        <v>40155</v>
      </c>
      <c r="B618" t="str">
        <f t="shared" si="80"/>
        <v>2009_12</v>
      </c>
      <c r="C618" t="str">
        <f t="shared" si="81"/>
        <v>Dec</v>
      </c>
      <c r="D618" t="str">
        <f t="shared" si="82"/>
        <v>2009_Dec</v>
      </c>
      <c r="E618" s="12" t="str">
        <f t="shared" si="83"/>
        <v>08_Dec</v>
      </c>
      <c r="F618" s="12" t="str">
        <f t="shared" si="84"/>
        <v>Dec-09</v>
      </c>
      <c r="G618" s="12"/>
    </row>
    <row r="619" spans="1:7">
      <c r="A619" s="2">
        <v>40156</v>
      </c>
      <c r="B619" t="str">
        <f t="shared" si="80"/>
        <v>2009_12</v>
      </c>
      <c r="C619" t="str">
        <f t="shared" si="81"/>
        <v>Dec</v>
      </c>
      <c r="D619" t="str">
        <f t="shared" si="82"/>
        <v>2009_Dec</v>
      </c>
      <c r="E619" s="12" t="str">
        <f t="shared" si="83"/>
        <v>09_Dec</v>
      </c>
      <c r="F619" s="12" t="str">
        <f t="shared" si="84"/>
        <v>Dec-09</v>
      </c>
      <c r="G619" s="12"/>
    </row>
    <row r="620" spans="1:7">
      <c r="A620" s="2">
        <v>40157</v>
      </c>
      <c r="B620" t="str">
        <f t="shared" si="80"/>
        <v>2009_12</v>
      </c>
      <c r="C620" t="str">
        <f t="shared" si="81"/>
        <v>Dec</v>
      </c>
      <c r="D620" t="str">
        <f t="shared" si="82"/>
        <v>2009_Dec</v>
      </c>
      <c r="E620" s="12" t="str">
        <f t="shared" si="83"/>
        <v>10_Dec</v>
      </c>
      <c r="F620" s="12" t="str">
        <f t="shared" si="84"/>
        <v>Dec-09</v>
      </c>
      <c r="G620" s="12"/>
    </row>
    <row r="621" spans="1:7">
      <c r="A621" s="2">
        <v>40158</v>
      </c>
      <c r="B621" t="str">
        <f t="shared" si="80"/>
        <v>2009_12</v>
      </c>
      <c r="C621" t="str">
        <f t="shared" si="81"/>
        <v>Dec</v>
      </c>
      <c r="D621" t="str">
        <f t="shared" si="82"/>
        <v>2009_Dec</v>
      </c>
      <c r="E621" s="12" t="str">
        <f t="shared" si="83"/>
        <v>11_Dec</v>
      </c>
      <c r="F621" s="12" t="str">
        <f t="shared" si="84"/>
        <v>Dec-09</v>
      </c>
      <c r="G621" s="12"/>
    </row>
    <row r="622" spans="1:7">
      <c r="A622" s="2">
        <v>40159</v>
      </c>
      <c r="B622" t="str">
        <f t="shared" si="80"/>
        <v>2009_12</v>
      </c>
      <c r="C622" t="str">
        <f t="shared" si="81"/>
        <v>Dec</v>
      </c>
      <c r="D622" t="str">
        <f t="shared" si="82"/>
        <v>2009_Dec</v>
      </c>
      <c r="E622" s="12" t="str">
        <f t="shared" si="83"/>
        <v>12_Dec</v>
      </c>
      <c r="F622" s="12" t="str">
        <f t="shared" si="84"/>
        <v>Dec-09</v>
      </c>
      <c r="G622" s="12"/>
    </row>
    <row r="623" spans="1:7">
      <c r="A623" s="2">
        <v>40160</v>
      </c>
      <c r="B623" t="str">
        <f t="shared" si="80"/>
        <v>2009_12</v>
      </c>
      <c r="C623" t="str">
        <f t="shared" si="81"/>
        <v>Dec</v>
      </c>
      <c r="D623" t="str">
        <f t="shared" si="82"/>
        <v>2009_Dec</v>
      </c>
      <c r="E623" s="12" t="str">
        <f t="shared" si="83"/>
        <v>13_Dec</v>
      </c>
      <c r="F623" s="12" t="str">
        <f t="shared" si="84"/>
        <v>Dec-09</v>
      </c>
      <c r="G623" s="12"/>
    </row>
    <row r="624" spans="1:7">
      <c r="A624" s="2">
        <v>40161</v>
      </c>
      <c r="B624" t="str">
        <f t="shared" si="80"/>
        <v>2009_12</v>
      </c>
      <c r="C624" t="str">
        <f t="shared" si="81"/>
        <v>Dec</v>
      </c>
      <c r="D624" t="str">
        <f t="shared" si="82"/>
        <v>2009_Dec</v>
      </c>
      <c r="E624" s="12" t="str">
        <f t="shared" si="83"/>
        <v>14_Dec</v>
      </c>
      <c r="F624" s="12" t="str">
        <f t="shared" si="84"/>
        <v>Dec-09</v>
      </c>
      <c r="G624" s="12"/>
    </row>
    <row r="625" spans="1:7">
      <c r="A625" s="2">
        <v>40162</v>
      </c>
      <c r="B625" t="str">
        <f t="shared" si="80"/>
        <v>2009_12</v>
      </c>
      <c r="C625" t="str">
        <f t="shared" si="81"/>
        <v>Dec</v>
      </c>
      <c r="D625" t="str">
        <f t="shared" si="82"/>
        <v>2009_Dec</v>
      </c>
      <c r="E625" s="12" t="str">
        <f t="shared" si="83"/>
        <v>15_Dec</v>
      </c>
      <c r="F625" s="12" t="str">
        <f t="shared" si="84"/>
        <v>Dec-09</v>
      </c>
      <c r="G625" s="12"/>
    </row>
    <row r="626" spans="1:7">
      <c r="A626" s="2">
        <v>40163</v>
      </c>
      <c r="B626" t="str">
        <f t="shared" si="80"/>
        <v>2009_12</v>
      </c>
      <c r="C626" t="str">
        <f t="shared" si="81"/>
        <v>Dec</v>
      </c>
      <c r="D626" t="str">
        <f t="shared" si="82"/>
        <v>2009_Dec</v>
      </c>
      <c r="E626" s="12" t="str">
        <f t="shared" si="83"/>
        <v>16_Dec</v>
      </c>
      <c r="F626" s="12" t="str">
        <f t="shared" si="84"/>
        <v>Dec-09</v>
      </c>
      <c r="G626" s="12"/>
    </row>
    <row r="627" spans="1:7">
      <c r="A627" s="2">
        <v>40164</v>
      </c>
      <c r="B627" t="str">
        <f t="shared" si="80"/>
        <v>2009_12</v>
      </c>
      <c r="C627" t="str">
        <f t="shared" si="81"/>
        <v>Dec</v>
      </c>
      <c r="D627" t="str">
        <f t="shared" si="82"/>
        <v>2009_Dec</v>
      </c>
      <c r="E627" s="12" t="str">
        <f t="shared" si="83"/>
        <v>17_Dec</v>
      </c>
      <c r="F627" s="12" t="str">
        <f t="shared" si="84"/>
        <v>Dec-09</v>
      </c>
      <c r="G627" s="12"/>
    </row>
    <row r="628" spans="1:7">
      <c r="A628" s="2">
        <v>40165</v>
      </c>
      <c r="B628" t="str">
        <f t="shared" si="80"/>
        <v>2009_12</v>
      </c>
      <c r="C628" t="str">
        <f t="shared" si="81"/>
        <v>Dec</v>
      </c>
      <c r="D628" t="str">
        <f t="shared" si="82"/>
        <v>2009_Dec</v>
      </c>
      <c r="E628" s="12" t="str">
        <f t="shared" si="83"/>
        <v>18_Dec</v>
      </c>
      <c r="F628" s="12" t="str">
        <f t="shared" si="84"/>
        <v>Dec-09</v>
      </c>
      <c r="G628" s="12"/>
    </row>
    <row r="629" spans="1:7">
      <c r="A629" s="2">
        <v>40166</v>
      </c>
      <c r="B629" t="str">
        <f t="shared" si="80"/>
        <v>2009_12</v>
      </c>
      <c r="C629" t="str">
        <f t="shared" si="81"/>
        <v>Dec</v>
      </c>
      <c r="D629" t="str">
        <f t="shared" si="82"/>
        <v>2009_Dec</v>
      </c>
      <c r="E629" s="12" t="str">
        <f t="shared" si="83"/>
        <v>19_Dec</v>
      </c>
      <c r="F629" s="12" t="str">
        <f t="shared" si="84"/>
        <v>Dec-09</v>
      </c>
      <c r="G629" s="12"/>
    </row>
    <row r="630" spans="1:7">
      <c r="A630" s="2">
        <v>40167</v>
      </c>
      <c r="B630" t="str">
        <f t="shared" si="80"/>
        <v>2009_12</v>
      </c>
      <c r="C630" t="str">
        <f t="shared" si="81"/>
        <v>Dec</v>
      </c>
      <c r="D630" t="str">
        <f t="shared" si="82"/>
        <v>2009_Dec</v>
      </c>
      <c r="E630" s="12" t="str">
        <f t="shared" si="83"/>
        <v>20_Dec</v>
      </c>
      <c r="F630" s="12" t="str">
        <f t="shared" si="84"/>
        <v>Dec-09</v>
      </c>
      <c r="G630" s="12"/>
    </row>
    <row r="631" spans="1:7">
      <c r="A631" s="2">
        <v>40168</v>
      </c>
      <c r="B631" t="str">
        <f t="shared" si="80"/>
        <v>2009_12</v>
      </c>
      <c r="C631" t="str">
        <f t="shared" si="81"/>
        <v>Dec</v>
      </c>
      <c r="D631" t="str">
        <f t="shared" si="82"/>
        <v>2009_Dec</v>
      </c>
      <c r="E631" s="12" t="str">
        <f t="shared" si="83"/>
        <v>21_Dec</v>
      </c>
      <c r="F631" s="12" t="str">
        <f t="shared" si="84"/>
        <v>Dec-09</v>
      </c>
      <c r="G631" s="12"/>
    </row>
    <row r="632" spans="1:7">
      <c r="A632" s="2">
        <v>40169</v>
      </c>
      <c r="B632" t="str">
        <f t="shared" si="80"/>
        <v>2009_12</v>
      </c>
      <c r="C632" t="str">
        <f t="shared" si="81"/>
        <v>Dec</v>
      </c>
      <c r="D632" t="str">
        <f t="shared" si="82"/>
        <v>2009_Dec</v>
      </c>
      <c r="E632" s="12" t="str">
        <f t="shared" si="83"/>
        <v>22_Dec</v>
      </c>
      <c r="F632" s="12" t="str">
        <f t="shared" si="84"/>
        <v>Dec-09</v>
      </c>
      <c r="G632" s="12"/>
    </row>
    <row r="633" spans="1:7">
      <c r="A633" s="2">
        <v>40170</v>
      </c>
      <c r="B633" t="str">
        <f t="shared" si="80"/>
        <v>2009_12</v>
      </c>
      <c r="C633" t="str">
        <f t="shared" si="81"/>
        <v>Dec</v>
      </c>
      <c r="D633" t="str">
        <f t="shared" si="82"/>
        <v>2009_Dec</v>
      </c>
      <c r="E633" s="12" t="str">
        <f t="shared" si="83"/>
        <v>23_Dec</v>
      </c>
      <c r="F633" s="12" t="str">
        <f t="shared" si="84"/>
        <v>Dec-09</v>
      </c>
      <c r="G633" s="12"/>
    </row>
    <row r="634" spans="1:7">
      <c r="A634" s="2">
        <v>40171</v>
      </c>
      <c r="B634" t="str">
        <f t="shared" si="80"/>
        <v>2009_12</v>
      </c>
      <c r="C634" t="str">
        <f t="shared" si="81"/>
        <v>Dec</v>
      </c>
      <c r="D634" t="str">
        <f t="shared" si="82"/>
        <v>2009_Dec</v>
      </c>
      <c r="E634" s="12" t="str">
        <f t="shared" si="83"/>
        <v>24_Dec</v>
      </c>
      <c r="F634" s="12" t="str">
        <f t="shared" si="84"/>
        <v>Dec-09</v>
      </c>
      <c r="G634" s="12"/>
    </row>
    <row r="635" spans="1:7">
      <c r="A635" s="2">
        <v>40172</v>
      </c>
      <c r="B635" t="str">
        <f t="shared" si="80"/>
        <v>2009_12</v>
      </c>
      <c r="C635" t="str">
        <f t="shared" si="81"/>
        <v>Dec</v>
      </c>
      <c r="D635" t="str">
        <f t="shared" si="82"/>
        <v>2009_Dec</v>
      </c>
      <c r="E635" s="12" t="str">
        <f t="shared" si="83"/>
        <v>25_Dec</v>
      </c>
      <c r="F635" s="12" t="str">
        <f t="shared" si="84"/>
        <v>Dec-09</v>
      </c>
      <c r="G635" s="12"/>
    </row>
    <row r="636" spans="1:7">
      <c r="A636" s="2">
        <v>40173</v>
      </c>
      <c r="B636" t="str">
        <f t="shared" si="80"/>
        <v>2009_12</v>
      </c>
      <c r="C636" t="str">
        <f t="shared" si="81"/>
        <v>Dec</v>
      </c>
      <c r="D636" t="str">
        <f t="shared" si="82"/>
        <v>2009_Dec</v>
      </c>
      <c r="E636" s="12" t="str">
        <f t="shared" si="83"/>
        <v>26_Dec</v>
      </c>
      <c r="F636" s="12" t="str">
        <f t="shared" si="84"/>
        <v>Dec-09</v>
      </c>
      <c r="G636" s="12"/>
    </row>
    <row r="637" spans="1:7">
      <c r="A637" s="2">
        <v>40174</v>
      </c>
      <c r="B637" t="str">
        <f t="shared" si="80"/>
        <v>2009_12</v>
      </c>
      <c r="C637" t="str">
        <f t="shared" si="81"/>
        <v>Dec</v>
      </c>
      <c r="D637" t="str">
        <f t="shared" si="82"/>
        <v>2009_Dec</v>
      </c>
      <c r="E637" s="12" t="str">
        <f t="shared" si="83"/>
        <v>27_Dec</v>
      </c>
      <c r="F637" s="12" t="str">
        <f t="shared" si="84"/>
        <v>Dec-09</v>
      </c>
      <c r="G637" s="12"/>
    </row>
    <row r="638" spans="1:7">
      <c r="A638" s="2">
        <v>40175</v>
      </c>
      <c r="B638" t="str">
        <f t="shared" si="80"/>
        <v>2009_12</v>
      </c>
      <c r="C638" t="str">
        <f t="shared" si="81"/>
        <v>Dec</v>
      </c>
      <c r="D638" t="str">
        <f t="shared" si="82"/>
        <v>2009_Dec</v>
      </c>
      <c r="E638" s="12" t="str">
        <f t="shared" si="83"/>
        <v>28_Dec</v>
      </c>
      <c r="F638" s="12" t="str">
        <f t="shared" si="84"/>
        <v>Dec-09</v>
      </c>
      <c r="G638" s="12"/>
    </row>
    <row r="639" spans="1:7">
      <c r="A639" s="2">
        <v>40176</v>
      </c>
      <c r="B639" t="str">
        <f t="shared" si="80"/>
        <v>2009_12</v>
      </c>
      <c r="C639" t="str">
        <f t="shared" si="81"/>
        <v>Dec</v>
      </c>
      <c r="D639" t="str">
        <f t="shared" si="82"/>
        <v>2009_Dec</v>
      </c>
      <c r="E639" s="12" t="str">
        <f t="shared" si="83"/>
        <v>29_Dec</v>
      </c>
      <c r="F639" s="12" t="str">
        <f t="shared" si="84"/>
        <v>Dec-09</v>
      </c>
      <c r="G639" s="12"/>
    </row>
    <row r="640" spans="1:7">
      <c r="A640" s="2">
        <v>40177</v>
      </c>
      <c r="B640" t="str">
        <f t="shared" si="80"/>
        <v>2009_12</v>
      </c>
      <c r="C640" t="str">
        <f t="shared" si="81"/>
        <v>Dec</v>
      </c>
      <c r="D640" t="str">
        <f t="shared" si="82"/>
        <v>2009_Dec</v>
      </c>
      <c r="E640" s="12" t="str">
        <f t="shared" si="83"/>
        <v>30_Dec</v>
      </c>
      <c r="F640" s="12" t="str">
        <f t="shared" si="84"/>
        <v>Dec-09</v>
      </c>
      <c r="G640" s="12"/>
    </row>
    <row r="641" spans="1:7">
      <c r="A641" s="2">
        <v>40178</v>
      </c>
      <c r="B641" t="str">
        <f t="shared" si="80"/>
        <v>2009_12</v>
      </c>
      <c r="C641" t="str">
        <f t="shared" si="81"/>
        <v>Dec</v>
      </c>
      <c r="D641" t="str">
        <f t="shared" si="82"/>
        <v>2009_Dec</v>
      </c>
      <c r="E641" s="12" t="str">
        <f t="shared" si="83"/>
        <v>31_Dec</v>
      </c>
      <c r="F641" s="12" t="str">
        <f t="shared" si="84"/>
        <v>Dec-09</v>
      </c>
      <c r="G641" s="12"/>
    </row>
    <row r="642" spans="1:7">
      <c r="A642" s="2">
        <v>40179</v>
      </c>
      <c r="B642" t="str">
        <f t="shared" ref="B642:B705" si="85">TEXT(YEAR(A642),"0000")&amp;"_"&amp;TEXT(MONTH(A642),"00")</f>
        <v>2010_01</v>
      </c>
      <c r="C642" t="str">
        <f t="shared" ref="C642:C705" si="86">VLOOKUP(TEXT(MONTH(A642),"00"),$H$2:$I$13,2,FALSE)</f>
        <v>Jan</v>
      </c>
      <c r="D642" t="str">
        <f t="shared" si="82"/>
        <v>2010_Jan</v>
      </c>
      <c r="E642" s="12" t="str">
        <f t="shared" si="83"/>
        <v>01_Jan</v>
      </c>
      <c r="F642" s="12" t="str">
        <f t="shared" si="84"/>
        <v>Jan-10</v>
      </c>
      <c r="G642" s="12"/>
    </row>
    <row r="643" spans="1:7">
      <c r="A643" s="2">
        <v>40180</v>
      </c>
      <c r="B643" t="str">
        <f t="shared" si="85"/>
        <v>2010_01</v>
      </c>
      <c r="C643" t="str">
        <f t="shared" si="86"/>
        <v>Jan</v>
      </c>
      <c r="D643" t="str">
        <f t="shared" ref="D643:D706" si="87">TEXT(YEAR(A643),"0000")&amp;"_"&amp;C643</f>
        <v>2010_Jan</v>
      </c>
      <c r="E643" s="12" t="str">
        <f t="shared" ref="E643:E706" si="88">VLOOKUP(DAY(A643),$G$2:$H$32,2,FALSE)&amp;"_"&amp;C643</f>
        <v>02_Jan</v>
      </c>
      <c r="F643" s="12" t="str">
        <f t="shared" si="84"/>
        <v>Jan-10</v>
      </c>
      <c r="G643" s="12"/>
    </row>
    <row r="644" spans="1:7">
      <c r="A644" s="2">
        <v>40181</v>
      </c>
      <c r="B644" t="str">
        <f t="shared" si="85"/>
        <v>2010_01</v>
      </c>
      <c r="C644" t="str">
        <f t="shared" si="86"/>
        <v>Jan</v>
      </c>
      <c r="D644" t="str">
        <f t="shared" si="87"/>
        <v>2010_Jan</v>
      </c>
      <c r="E644" s="12" t="str">
        <f t="shared" si="88"/>
        <v>03_Jan</v>
      </c>
      <c r="F644" s="12" t="str">
        <f t="shared" ref="F644:F707" si="89">C644&amp;"-"&amp;RIGHT(YEAR(A644),2)</f>
        <v>Jan-10</v>
      </c>
      <c r="G644" s="12"/>
    </row>
    <row r="645" spans="1:7">
      <c r="A645" s="2">
        <v>40182</v>
      </c>
      <c r="B645" t="str">
        <f t="shared" si="85"/>
        <v>2010_01</v>
      </c>
      <c r="C645" t="str">
        <f t="shared" si="86"/>
        <v>Jan</v>
      </c>
      <c r="D645" t="str">
        <f t="shared" si="87"/>
        <v>2010_Jan</v>
      </c>
      <c r="E645" s="12" t="str">
        <f t="shared" si="88"/>
        <v>04_Jan</v>
      </c>
      <c r="F645" s="12" t="str">
        <f t="shared" si="89"/>
        <v>Jan-10</v>
      </c>
      <c r="G645" s="12"/>
    </row>
    <row r="646" spans="1:7">
      <c r="A646" s="2">
        <v>40183</v>
      </c>
      <c r="B646" t="str">
        <f t="shared" si="85"/>
        <v>2010_01</v>
      </c>
      <c r="C646" t="str">
        <f t="shared" si="86"/>
        <v>Jan</v>
      </c>
      <c r="D646" t="str">
        <f t="shared" si="87"/>
        <v>2010_Jan</v>
      </c>
      <c r="E646" s="12" t="str">
        <f t="shared" si="88"/>
        <v>05_Jan</v>
      </c>
      <c r="F646" s="12" t="str">
        <f t="shared" si="89"/>
        <v>Jan-10</v>
      </c>
      <c r="G646" s="12"/>
    </row>
    <row r="647" spans="1:7">
      <c r="A647" s="2">
        <v>40184</v>
      </c>
      <c r="B647" t="str">
        <f t="shared" si="85"/>
        <v>2010_01</v>
      </c>
      <c r="C647" t="str">
        <f t="shared" si="86"/>
        <v>Jan</v>
      </c>
      <c r="D647" t="str">
        <f t="shared" si="87"/>
        <v>2010_Jan</v>
      </c>
      <c r="E647" s="12" t="str">
        <f t="shared" si="88"/>
        <v>06_Jan</v>
      </c>
      <c r="F647" s="12" t="str">
        <f t="shared" si="89"/>
        <v>Jan-10</v>
      </c>
      <c r="G647" s="12"/>
    </row>
    <row r="648" spans="1:7">
      <c r="A648" s="2">
        <v>40185</v>
      </c>
      <c r="B648" t="str">
        <f t="shared" si="85"/>
        <v>2010_01</v>
      </c>
      <c r="C648" t="str">
        <f t="shared" si="86"/>
        <v>Jan</v>
      </c>
      <c r="D648" t="str">
        <f t="shared" si="87"/>
        <v>2010_Jan</v>
      </c>
      <c r="E648" s="12" t="str">
        <f t="shared" si="88"/>
        <v>07_Jan</v>
      </c>
      <c r="F648" s="12" t="str">
        <f t="shared" si="89"/>
        <v>Jan-10</v>
      </c>
      <c r="G648" s="12"/>
    </row>
    <row r="649" spans="1:7">
      <c r="A649" s="2">
        <v>40186</v>
      </c>
      <c r="B649" t="str">
        <f t="shared" si="85"/>
        <v>2010_01</v>
      </c>
      <c r="C649" t="str">
        <f t="shared" si="86"/>
        <v>Jan</v>
      </c>
      <c r="D649" t="str">
        <f t="shared" si="87"/>
        <v>2010_Jan</v>
      </c>
      <c r="E649" s="12" t="str">
        <f t="shared" si="88"/>
        <v>08_Jan</v>
      </c>
      <c r="F649" s="12" t="str">
        <f t="shared" si="89"/>
        <v>Jan-10</v>
      </c>
      <c r="G649" s="12"/>
    </row>
    <row r="650" spans="1:7">
      <c r="A650" s="2">
        <v>40187</v>
      </c>
      <c r="B650" t="str">
        <f t="shared" si="85"/>
        <v>2010_01</v>
      </c>
      <c r="C650" t="str">
        <f t="shared" si="86"/>
        <v>Jan</v>
      </c>
      <c r="D650" t="str">
        <f t="shared" si="87"/>
        <v>2010_Jan</v>
      </c>
      <c r="E650" s="12" t="str">
        <f t="shared" si="88"/>
        <v>09_Jan</v>
      </c>
      <c r="F650" s="12" t="str">
        <f t="shared" si="89"/>
        <v>Jan-10</v>
      </c>
      <c r="G650" s="12"/>
    </row>
    <row r="651" spans="1:7">
      <c r="A651" s="2">
        <v>40188</v>
      </c>
      <c r="B651" t="str">
        <f t="shared" si="85"/>
        <v>2010_01</v>
      </c>
      <c r="C651" t="str">
        <f t="shared" si="86"/>
        <v>Jan</v>
      </c>
      <c r="D651" t="str">
        <f t="shared" si="87"/>
        <v>2010_Jan</v>
      </c>
      <c r="E651" s="12" t="str">
        <f t="shared" si="88"/>
        <v>10_Jan</v>
      </c>
      <c r="F651" s="12" t="str">
        <f t="shared" si="89"/>
        <v>Jan-10</v>
      </c>
      <c r="G651" s="12"/>
    </row>
    <row r="652" spans="1:7">
      <c r="A652" s="2">
        <v>40189</v>
      </c>
      <c r="B652" t="str">
        <f t="shared" si="85"/>
        <v>2010_01</v>
      </c>
      <c r="C652" t="str">
        <f t="shared" si="86"/>
        <v>Jan</v>
      </c>
      <c r="D652" t="str">
        <f t="shared" si="87"/>
        <v>2010_Jan</v>
      </c>
      <c r="E652" s="12" t="str">
        <f t="shared" si="88"/>
        <v>11_Jan</v>
      </c>
      <c r="F652" s="12" t="str">
        <f t="shared" si="89"/>
        <v>Jan-10</v>
      </c>
      <c r="G652" s="12"/>
    </row>
    <row r="653" spans="1:7">
      <c r="A653" s="2">
        <v>40190</v>
      </c>
      <c r="B653" t="str">
        <f t="shared" si="85"/>
        <v>2010_01</v>
      </c>
      <c r="C653" t="str">
        <f t="shared" si="86"/>
        <v>Jan</v>
      </c>
      <c r="D653" t="str">
        <f t="shared" si="87"/>
        <v>2010_Jan</v>
      </c>
      <c r="E653" s="12" t="str">
        <f t="shared" si="88"/>
        <v>12_Jan</v>
      </c>
      <c r="F653" s="12" t="str">
        <f t="shared" si="89"/>
        <v>Jan-10</v>
      </c>
      <c r="G653" s="12"/>
    </row>
    <row r="654" spans="1:7">
      <c r="A654" s="2">
        <v>40191</v>
      </c>
      <c r="B654" t="str">
        <f t="shared" si="85"/>
        <v>2010_01</v>
      </c>
      <c r="C654" t="str">
        <f t="shared" si="86"/>
        <v>Jan</v>
      </c>
      <c r="D654" t="str">
        <f t="shared" si="87"/>
        <v>2010_Jan</v>
      </c>
      <c r="E654" s="12" t="str">
        <f t="shared" si="88"/>
        <v>13_Jan</v>
      </c>
      <c r="F654" s="12" t="str">
        <f t="shared" si="89"/>
        <v>Jan-10</v>
      </c>
      <c r="G654" s="12"/>
    </row>
    <row r="655" spans="1:7">
      <c r="A655" s="2">
        <v>40192</v>
      </c>
      <c r="B655" t="str">
        <f t="shared" si="85"/>
        <v>2010_01</v>
      </c>
      <c r="C655" t="str">
        <f t="shared" si="86"/>
        <v>Jan</v>
      </c>
      <c r="D655" t="str">
        <f t="shared" si="87"/>
        <v>2010_Jan</v>
      </c>
      <c r="E655" s="12" t="str">
        <f t="shared" si="88"/>
        <v>14_Jan</v>
      </c>
      <c r="F655" s="12" t="str">
        <f t="shared" si="89"/>
        <v>Jan-10</v>
      </c>
      <c r="G655" s="12"/>
    </row>
    <row r="656" spans="1:7">
      <c r="A656" s="2">
        <v>40193</v>
      </c>
      <c r="B656" t="str">
        <f t="shared" si="85"/>
        <v>2010_01</v>
      </c>
      <c r="C656" t="str">
        <f t="shared" si="86"/>
        <v>Jan</v>
      </c>
      <c r="D656" t="str">
        <f t="shared" si="87"/>
        <v>2010_Jan</v>
      </c>
      <c r="E656" s="12" t="str">
        <f t="shared" si="88"/>
        <v>15_Jan</v>
      </c>
      <c r="F656" s="12" t="str">
        <f t="shared" si="89"/>
        <v>Jan-10</v>
      </c>
      <c r="G656" s="12"/>
    </row>
    <row r="657" spans="1:7">
      <c r="A657" s="2">
        <v>40194</v>
      </c>
      <c r="B657" t="str">
        <f t="shared" si="85"/>
        <v>2010_01</v>
      </c>
      <c r="C657" t="str">
        <f t="shared" si="86"/>
        <v>Jan</v>
      </c>
      <c r="D657" t="str">
        <f t="shared" si="87"/>
        <v>2010_Jan</v>
      </c>
      <c r="E657" s="12" t="str">
        <f t="shared" si="88"/>
        <v>16_Jan</v>
      </c>
      <c r="F657" s="12" t="str">
        <f t="shared" si="89"/>
        <v>Jan-10</v>
      </c>
      <c r="G657" s="12"/>
    </row>
    <row r="658" spans="1:7">
      <c r="A658" s="2">
        <v>40195</v>
      </c>
      <c r="B658" t="str">
        <f t="shared" si="85"/>
        <v>2010_01</v>
      </c>
      <c r="C658" t="str">
        <f t="shared" si="86"/>
        <v>Jan</v>
      </c>
      <c r="D658" t="str">
        <f t="shared" si="87"/>
        <v>2010_Jan</v>
      </c>
      <c r="E658" s="12" t="str">
        <f t="shared" si="88"/>
        <v>17_Jan</v>
      </c>
      <c r="F658" s="12" t="str">
        <f t="shared" si="89"/>
        <v>Jan-10</v>
      </c>
      <c r="G658" s="12"/>
    </row>
    <row r="659" spans="1:7">
      <c r="A659" s="2">
        <v>40196</v>
      </c>
      <c r="B659" t="str">
        <f t="shared" si="85"/>
        <v>2010_01</v>
      </c>
      <c r="C659" t="str">
        <f t="shared" si="86"/>
        <v>Jan</v>
      </c>
      <c r="D659" t="str">
        <f t="shared" si="87"/>
        <v>2010_Jan</v>
      </c>
      <c r="E659" s="12" t="str">
        <f t="shared" si="88"/>
        <v>18_Jan</v>
      </c>
      <c r="F659" s="12" t="str">
        <f t="shared" si="89"/>
        <v>Jan-10</v>
      </c>
      <c r="G659" s="12"/>
    </row>
    <row r="660" spans="1:7">
      <c r="A660" s="2">
        <v>40197</v>
      </c>
      <c r="B660" t="str">
        <f t="shared" si="85"/>
        <v>2010_01</v>
      </c>
      <c r="C660" t="str">
        <f t="shared" si="86"/>
        <v>Jan</v>
      </c>
      <c r="D660" t="str">
        <f t="shared" si="87"/>
        <v>2010_Jan</v>
      </c>
      <c r="E660" s="12" t="str">
        <f t="shared" si="88"/>
        <v>19_Jan</v>
      </c>
      <c r="F660" s="12" t="str">
        <f t="shared" si="89"/>
        <v>Jan-10</v>
      </c>
      <c r="G660" s="12"/>
    </row>
    <row r="661" spans="1:7">
      <c r="A661" s="2">
        <v>40198</v>
      </c>
      <c r="B661" t="str">
        <f t="shared" si="85"/>
        <v>2010_01</v>
      </c>
      <c r="C661" t="str">
        <f t="shared" si="86"/>
        <v>Jan</v>
      </c>
      <c r="D661" t="str">
        <f t="shared" si="87"/>
        <v>2010_Jan</v>
      </c>
      <c r="E661" s="12" t="str">
        <f t="shared" si="88"/>
        <v>20_Jan</v>
      </c>
      <c r="F661" s="12" t="str">
        <f t="shared" si="89"/>
        <v>Jan-10</v>
      </c>
      <c r="G661" s="12"/>
    </row>
    <row r="662" spans="1:7">
      <c r="A662" s="2">
        <v>40199</v>
      </c>
      <c r="B662" t="str">
        <f t="shared" si="85"/>
        <v>2010_01</v>
      </c>
      <c r="C662" t="str">
        <f t="shared" si="86"/>
        <v>Jan</v>
      </c>
      <c r="D662" t="str">
        <f t="shared" si="87"/>
        <v>2010_Jan</v>
      </c>
      <c r="E662" s="12" t="str">
        <f t="shared" si="88"/>
        <v>21_Jan</v>
      </c>
      <c r="F662" s="12" t="str">
        <f t="shared" si="89"/>
        <v>Jan-10</v>
      </c>
      <c r="G662" s="12"/>
    </row>
    <row r="663" spans="1:7">
      <c r="A663" s="2">
        <v>40200</v>
      </c>
      <c r="B663" t="str">
        <f t="shared" si="85"/>
        <v>2010_01</v>
      </c>
      <c r="C663" t="str">
        <f t="shared" si="86"/>
        <v>Jan</v>
      </c>
      <c r="D663" t="str">
        <f t="shared" si="87"/>
        <v>2010_Jan</v>
      </c>
      <c r="E663" s="12" t="str">
        <f t="shared" si="88"/>
        <v>22_Jan</v>
      </c>
      <c r="F663" s="12" t="str">
        <f t="shared" si="89"/>
        <v>Jan-10</v>
      </c>
      <c r="G663" s="12"/>
    </row>
    <row r="664" spans="1:7">
      <c r="A664" s="2">
        <v>40201</v>
      </c>
      <c r="B664" t="str">
        <f t="shared" si="85"/>
        <v>2010_01</v>
      </c>
      <c r="C664" t="str">
        <f t="shared" si="86"/>
        <v>Jan</v>
      </c>
      <c r="D664" t="str">
        <f t="shared" si="87"/>
        <v>2010_Jan</v>
      </c>
      <c r="E664" s="12" t="str">
        <f t="shared" si="88"/>
        <v>23_Jan</v>
      </c>
      <c r="F664" s="12" t="str">
        <f t="shared" si="89"/>
        <v>Jan-10</v>
      </c>
      <c r="G664" s="12"/>
    </row>
    <row r="665" spans="1:7">
      <c r="A665" s="2">
        <v>40202</v>
      </c>
      <c r="B665" t="str">
        <f t="shared" si="85"/>
        <v>2010_01</v>
      </c>
      <c r="C665" t="str">
        <f t="shared" si="86"/>
        <v>Jan</v>
      </c>
      <c r="D665" t="str">
        <f t="shared" si="87"/>
        <v>2010_Jan</v>
      </c>
      <c r="E665" s="12" t="str">
        <f t="shared" si="88"/>
        <v>24_Jan</v>
      </c>
      <c r="F665" s="12" t="str">
        <f t="shared" si="89"/>
        <v>Jan-10</v>
      </c>
      <c r="G665" s="12"/>
    </row>
    <row r="666" spans="1:7">
      <c r="A666" s="2">
        <v>40203</v>
      </c>
      <c r="B666" t="str">
        <f t="shared" si="85"/>
        <v>2010_01</v>
      </c>
      <c r="C666" t="str">
        <f t="shared" si="86"/>
        <v>Jan</v>
      </c>
      <c r="D666" t="str">
        <f t="shared" si="87"/>
        <v>2010_Jan</v>
      </c>
      <c r="E666" s="12" t="str">
        <f t="shared" si="88"/>
        <v>25_Jan</v>
      </c>
      <c r="F666" s="12" t="str">
        <f t="shared" si="89"/>
        <v>Jan-10</v>
      </c>
      <c r="G666" s="12"/>
    </row>
    <row r="667" spans="1:7">
      <c r="A667" s="2">
        <v>40204</v>
      </c>
      <c r="B667" t="str">
        <f t="shared" si="85"/>
        <v>2010_01</v>
      </c>
      <c r="C667" t="str">
        <f t="shared" si="86"/>
        <v>Jan</v>
      </c>
      <c r="D667" t="str">
        <f t="shared" si="87"/>
        <v>2010_Jan</v>
      </c>
      <c r="E667" s="12" t="str">
        <f t="shared" si="88"/>
        <v>26_Jan</v>
      </c>
      <c r="F667" s="12" t="str">
        <f t="shared" si="89"/>
        <v>Jan-10</v>
      </c>
      <c r="G667" s="12"/>
    </row>
    <row r="668" spans="1:7">
      <c r="A668" s="2">
        <v>40205</v>
      </c>
      <c r="B668" t="str">
        <f t="shared" si="85"/>
        <v>2010_01</v>
      </c>
      <c r="C668" t="str">
        <f t="shared" si="86"/>
        <v>Jan</v>
      </c>
      <c r="D668" t="str">
        <f t="shared" si="87"/>
        <v>2010_Jan</v>
      </c>
      <c r="E668" s="12" t="str">
        <f t="shared" si="88"/>
        <v>27_Jan</v>
      </c>
      <c r="F668" s="12" t="str">
        <f t="shared" si="89"/>
        <v>Jan-10</v>
      </c>
      <c r="G668" s="12"/>
    </row>
    <row r="669" spans="1:7">
      <c r="A669" s="2">
        <v>40206</v>
      </c>
      <c r="B669" t="str">
        <f t="shared" si="85"/>
        <v>2010_01</v>
      </c>
      <c r="C669" t="str">
        <f t="shared" si="86"/>
        <v>Jan</v>
      </c>
      <c r="D669" t="str">
        <f t="shared" si="87"/>
        <v>2010_Jan</v>
      </c>
      <c r="E669" s="12" t="str">
        <f t="shared" si="88"/>
        <v>28_Jan</v>
      </c>
      <c r="F669" s="12" t="str">
        <f t="shared" si="89"/>
        <v>Jan-10</v>
      </c>
      <c r="G669" s="12"/>
    </row>
    <row r="670" spans="1:7">
      <c r="A670" s="2">
        <v>40207</v>
      </c>
      <c r="B670" t="str">
        <f t="shared" si="85"/>
        <v>2010_01</v>
      </c>
      <c r="C670" t="str">
        <f t="shared" si="86"/>
        <v>Jan</v>
      </c>
      <c r="D670" t="str">
        <f t="shared" si="87"/>
        <v>2010_Jan</v>
      </c>
      <c r="E670" s="12" t="str">
        <f t="shared" si="88"/>
        <v>29_Jan</v>
      </c>
      <c r="F670" s="12" t="str">
        <f t="shared" si="89"/>
        <v>Jan-10</v>
      </c>
      <c r="G670" s="12"/>
    </row>
    <row r="671" spans="1:7">
      <c r="A671" s="2">
        <v>40208</v>
      </c>
      <c r="B671" t="str">
        <f t="shared" si="85"/>
        <v>2010_01</v>
      </c>
      <c r="C671" t="str">
        <f t="shared" si="86"/>
        <v>Jan</v>
      </c>
      <c r="D671" t="str">
        <f t="shared" si="87"/>
        <v>2010_Jan</v>
      </c>
      <c r="E671" s="12" t="str">
        <f t="shared" si="88"/>
        <v>30_Jan</v>
      </c>
      <c r="F671" s="12" t="str">
        <f t="shared" si="89"/>
        <v>Jan-10</v>
      </c>
      <c r="G671" s="12"/>
    </row>
    <row r="672" spans="1:7">
      <c r="A672" s="2">
        <v>40209</v>
      </c>
      <c r="B672" t="str">
        <f t="shared" si="85"/>
        <v>2010_01</v>
      </c>
      <c r="C672" t="str">
        <f t="shared" si="86"/>
        <v>Jan</v>
      </c>
      <c r="D672" t="str">
        <f t="shared" si="87"/>
        <v>2010_Jan</v>
      </c>
      <c r="E672" s="12" t="str">
        <f t="shared" si="88"/>
        <v>31_Jan</v>
      </c>
      <c r="F672" s="12" t="str">
        <f t="shared" si="89"/>
        <v>Jan-10</v>
      </c>
      <c r="G672" s="12"/>
    </row>
    <row r="673" spans="1:7">
      <c r="A673" s="2">
        <v>40210</v>
      </c>
      <c r="B673" t="str">
        <f t="shared" si="85"/>
        <v>2010_02</v>
      </c>
      <c r="C673" t="str">
        <f t="shared" si="86"/>
        <v>Feb</v>
      </c>
      <c r="D673" t="str">
        <f t="shared" si="87"/>
        <v>2010_Feb</v>
      </c>
      <c r="E673" s="12" t="str">
        <f t="shared" si="88"/>
        <v>01_Feb</v>
      </c>
      <c r="F673" s="12" t="str">
        <f t="shared" si="89"/>
        <v>Feb-10</v>
      </c>
      <c r="G673" s="12"/>
    </row>
    <row r="674" spans="1:7">
      <c r="A674" s="2">
        <v>40211</v>
      </c>
      <c r="B674" t="str">
        <f t="shared" si="85"/>
        <v>2010_02</v>
      </c>
      <c r="C674" t="str">
        <f t="shared" si="86"/>
        <v>Feb</v>
      </c>
      <c r="D674" t="str">
        <f t="shared" si="87"/>
        <v>2010_Feb</v>
      </c>
      <c r="E674" s="12" t="str">
        <f t="shared" si="88"/>
        <v>02_Feb</v>
      </c>
      <c r="F674" s="12" t="str">
        <f t="shared" si="89"/>
        <v>Feb-10</v>
      </c>
      <c r="G674" s="12"/>
    </row>
    <row r="675" spans="1:7">
      <c r="A675" s="2">
        <v>40212</v>
      </c>
      <c r="B675" t="str">
        <f t="shared" si="85"/>
        <v>2010_02</v>
      </c>
      <c r="C675" t="str">
        <f t="shared" si="86"/>
        <v>Feb</v>
      </c>
      <c r="D675" t="str">
        <f t="shared" si="87"/>
        <v>2010_Feb</v>
      </c>
      <c r="E675" s="12" t="str">
        <f t="shared" si="88"/>
        <v>03_Feb</v>
      </c>
      <c r="F675" s="12" t="str">
        <f t="shared" si="89"/>
        <v>Feb-10</v>
      </c>
      <c r="G675" s="12"/>
    </row>
    <row r="676" spans="1:7">
      <c r="A676" s="2">
        <v>40213</v>
      </c>
      <c r="B676" t="str">
        <f t="shared" si="85"/>
        <v>2010_02</v>
      </c>
      <c r="C676" t="str">
        <f t="shared" si="86"/>
        <v>Feb</v>
      </c>
      <c r="D676" t="str">
        <f t="shared" si="87"/>
        <v>2010_Feb</v>
      </c>
      <c r="E676" s="12" t="str">
        <f t="shared" si="88"/>
        <v>04_Feb</v>
      </c>
      <c r="F676" s="12" t="str">
        <f t="shared" si="89"/>
        <v>Feb-10</v>
      </c>
      <c r="G676" s="12"/>
    </row>
    <row r="677" spans="1:7">
      <c r="A677" s="2">
        <v>40214</v>
      </c>
      <c r="B677" t="str">
        <f t="shared" si="85"/>
        <v>2010_02</v>
      </c>
      <c r="C677" t="str">
        <f t="shared" si="86"/>
        <v>Feb</v>
      </c>
      <c r="D677" t="str">
        <f t="shared" si="87"/>
        <v>2010_Feb</v>
      </c>
      <c r="E677" s="12" t="str">
        <f t="shared" si="88"/>
        <v>05_Feb</v>
      </c>
      <c r="F677" s="12" t="str">
        <f t="shared" si="89"/>
        <v>Feb-10</v>
      </c>
      <c r="G677" s="12"/>
    </row>
    <row r="678" spans="1:7">
      <c r="A678" s="2">
        <v>40215</v>
      </c>
      <c r="B678" t="str">
        <f t="shared" si="85"/>
        <v>2010_02</v>
      </c>
      <c r="C678" t="str">
        <f t="shared" si="86"/>
        <v>Feb</v>
      </c>
      <c r="D678" t="str">
        <f t="shared" si="87"/>
        <v>2010_Feb</v>
      </c>
      <c r="E678" s="12" t="str">
        <f t="shared" si="88"/>
        <v>06_Feb</v>
      </c>
      <c r="F678" s="12" t="str">
        <f t="shared" si="89"/>
        <v>Feb-10</v>
      </c>
      <c r="G678" s="12"/>
    </row>
    <row r="679" spans="1:7">
      <c r="A679" s="2">
        <v>40216</v>
      </c>
      <c r="B679" t="str">
        <f t="shared" si="85"/>
        <v>2010_02</v>
      </c>
      <c r="C679" t="str">
        <f t="shared" si="86"/>
        <v>Feb</v>
      </c>
      <c r="D679" t="str">
        <f t="shared" si="87"/>
        <v>2010_Feb</v>
      </c>
      <c r="E679" s="12" t="str">
        <f t="shared" si="88"/>
        <v>07_Feb</v>
      </c>
      <c r="F679" s="12" t="str">
        <f t="shared" si="89"/>
        <v>Feb-10</v>
      </c>
      <c r="G679" s="12"/>
    </row>
    <row r="680" spans="1:7">
      <c r="A680" s="2">
        <v>40217</v>
      </c>
      <c r="B680" t="str">
        <f t="shared" si="85"/>
        <v>2010_02</v>
      </c>
      <c r="C680" t="str">
        <f t="shared" si="86"/>
        <v>Feb</v>
      </c>
      <c r="D680" t="str">
        <f t="shared" si="87"/>
        <v>2010_Feb</v>
      </c>
      <c r="E680" s="12" t="str">
        <f t="shared" si="88"/>
        <v>08_Feb</v>
      </c>
      <c r="F680" s="12" t="str">
        <f t="shared" si="89"/>
        <v>Feb-10</v>
      </c>
      <c r="G680" s="12"/>
    </row>
    <row r="681" spans="1:7">
      <c r="A681" s="2">
        <v>40218</v>
      </c>
      <c r="B681" t="str">
        <f t="shared" si="85"/>
        <v>2010_02</v>
      </c>
      <c r="C681" t="str">
        <f t="shared" si="86"/>
        <v>Feb</v>
      </c>
      <c r="D681" t="str">
        <f t="shared" si="87"/>
        <v>2010_Feb</v>
      </c>
      <c r="E681" s="12" t="str">
        <f t="shared" si="88"/>
        <v>09_Feb</v>
      </c>
      <c r="F681" s="12" t="str">
        <f t="shared" si="89"/>
        <v>Feb-10</v>
      </c>
      <c r="G681" s="12"/>
    </row>
    <row r="682" spans="1:7">
      <c r="A682" s="2">
        <v>40219</v>
      </c>
      <c r="B682" t="str">
        <f t="shared" si="85"/>
        <v>2010_02</v>
      </c>
      <c r="C682" t="str">
        <f t="shared" si="86"/>
        <v>Feb</v>
      </c>
      <c r="D682" t="str">
        <f t="shared" si="87"/>
        <v>2010_Feb</v>
      </c>
      <c r="E682" s="12" t="str">
        <f t="shared" si="88"/>
        <v>10_Feb</v>
      </c>
      <c r="F682" s="12" t="str">
        <f t="shared" si="89"/>
        <v>Feb-10</v>
      </c>
      <c r="G682" s="12"/>
    </row>
    <row r="683" spans="1:7">
      <c r="A683" s="2">
        <v>40220</v>
      </c>
      <c r="B683" t="str">
        <f t="shared" si="85"/>
        <v>2010_02</v>
      </c>
      <c r="C683" t="str">
        <f t="shared" si="86"/>
        <v>Feb</v>
      </c>
      <c r="D683" t="str">
        <f t="shared" si="87"/>
        <v>2010_Feb</v>
      </c>
      <c r="E683" s="12" t="str">
        <f t="shared" si="88"/>
        <v>11_Feb</v>
      </c>
      <c r="F683" s="12" t="str">
        <f t="shared" si="89"/>
        <v>Feb-10</v>
      </c>
      <c r="G683" s="12"/>
    </row>
    <row r="684" spans="1:7">
      <c r="A684" s="2">
        <v>40221</v>
      </c>
      <c r="B684" t="str">
        <f t="shared" si="85"/>
        <v>2010_02</v>
      </c>
      <c r="C684" t="str">
        <f t="shared" si="86"/>
        <v>Feb</v>
      </c>
      <c r="D684" t="str">
        <f t="shared" si="87"/>
        <v>2010_Feb</v>
      </c>
      <c r="E684" s="12" t="str">
        <f t="shared" si="88"/>
        <v>12_Feb</v>
      </c>
      <c r="F684" s="12" t="str">
        <f t="shared" si="89"/>
        <v>Feb-10</v>
      </c>
      <c r="G684" s="12"/>
    </row>
    <row r="685" spans="1:7">
      <c r="A685" s="2">
        <v>40222</v>
      </c>
      <c r="B685" t="str">
        <f t="shared" si="85"/>
        <v>2010_02</v>
      </c>
      <c r="C685" t="str">
        <f t="shared" si="86"/>
        <v>Feb</v>
      </c>
      <c r="D685" t="str">
        <f t="shared" si="87"/>
        <v>2010_Feb</v>
      </c>
      <c r="E685" s="12" t="str">
        <f t="shared" si="88"/>
        <v>13_Feb</v>
      </c>
      <c r="F685" s="12" t="str">
        <f t="shared" si="89"/>
        <v>Feb-10</v>
      </c>
      <c r="G685" s="12"/>
    </row>
    <row r="686" spans="1:7">
      <c r="A686" s="2">
        <v>40223</v>
      </c>
      <c r="B686" t="str">
        <f t="shared" si="85"/>
        <v>2010_02</v>
      </c>
      <c r="C686" t="str">
        <f t="shared" si="86"/>
        <v>Feb</v>
      </c>
      <c r="D686" t="str">
        <f t="shared" si="87"/>
        <v>2010_Feb</v>
      </c>
      <c r="E686" s="12" t="str">
        <f t="shared" si="88"/>
        <v>14_Feb</v>
      </c>
      <c r="F686" s="12" t="str">
        <f t="shared" si="89"/>
        <v>Feb-10</v>
      </c>
      <c r="G686" s="12"/>
    </row>
    <row r="687" spans="1:7">
      <c r="A687" s="2">
        <v>40224</v>
      </c>
      <c r="B687" t="str">
        <f t="shared" si="85"/>
        <v>2010_02</v>
      </c>
      <c r="C687" t="str">
        <f t="shared" si="86"/>
        <v>Feb</v>
      </c>
      <c r="D687" t="str">
        <f t="shared" si="87"/>
        <v>2010_Feb</v>
      </c>
      <c r="E687" s="12" t="str">
        <f t="shared" si="88"/>
        <v>15_Feb</v>
      </c>
      <c r="F687" s="12" t="str">
        <f t="shared" si="89"/>
        <v>Feb-10</v>
      </c>
      <c r="G687" s="12"/>
    </row>
    <row r="688" spans="1:7">
      <c r="A688" s="2">
        <v>40225</v>
      </c>
      <c r="B688" t="str">
        <f t="shared" si="85"/>
        <v>2010_02</v>
      </c>
      <c r="C688" t="str">
        <f t="shared" si="86"/>
        <v>Feb</v>
      </c>
      <c r="D688" t="str">
        <f t="shared" si="87"/>
        <v>2010_Feb</v>
      </c>
      <c r="E688" s="12" t="str">
        <f t="shared" si="88"/>
        <v>16_Feb</v>
      </c>
      <c r="F688" s="12" t="str">
        <f t="shared" si="89"/>
        <v>Feb-10</v>
      </c>
      <c r="G688" s="12"/>
    </row>
    <row r="689" spans="1:7">
      <c r="A689" s="2">
        <v>40226</v>
      </c>
      <c r="B689" t="str">
        <f t="shared" si="85"/>
        <v>2010_02</v>
      </c>
      <c r="C689" t="str">
        <f t="shared" si="86"/>
        <v>Feb</v>
      </c>
      <c r="D689" t="str">
        <f t="shared" si="87"/>
        <v>2010_Feb</v>
      </c>
      <c r="E689" s="12" t="str">
        <f t="shared" si="88"/>
        <v>17_Feb</v>
      </c>
      <c r="F689" s="12" t="str">
        <f t="shared" si="89"/>
        <v>Feb-10</v>
      </c>
      <c r="G689" s="12"/>
    </row>
    <row r="690" spans="1:7">
      <c r="A690" s="2">
        <v>40227</v>
      </c>
      <c r="B690" t="str">
        <f t="shared" si="85"/>
        <v>2010_02</v>
      </c>
      <c r="C690" t="str">
        <f t="shared" si="86"/>
        <v>Feb</v>
      </c>
      <c r="D690" t="str">
        <f t="shared" si="87"/>
        <v>2010_Feb</v>
      </c>
      <c r="E690" s="12" t="str">
        <f t="shared" si="88"/>
        <v>18_Feb</v>
      </c>
      <c r="F690" s="12" t="str">
        <f t="shared" si="89"/>
        <v>Feb-10</v>
      </c>
      <c r="G690" s="12"/>
    </row>
    <row r="691" spans="1:7">
      <c r="A691" s="2">
        <v>40228</v>
      </c>
      <c r="B691" t="str">
        <f t="shared" si="85"/>
        <v>2010_02</v>
      </c>
      <c r="C691" t="str">
        <f t="shared" si="86"/>
        <v>Feb</v>
      </c>
      <c r="D691" t="str">
        <f t="shared" si="87"/>
        <v>2010_Feb</v>
      </c>
      <c r="E691" s="12" t="str">
        <f t="shared" si="88"/>
        <v>19_Feb</v>
      </c>
      <c r="F691" s="12" t="str">
        <f t="shared" si="89"/>
        <v>Feb-10</v>
      </c>
      <c r="G691" s="12"/>
    </row>
    <row r="692" spans="1:7">
      <c r="A692" s="2">
        <v>40229</v>
      </c>
      <c r="B692" t="str">
        <f t="shared" si="85"/>
        <v>2010_02</v>
      </c>
      <c r="C692" t="str">
        <f t="shared" si="86"/>
        <v>Feb</v>
      </c>
      <c r="D692" t="str">
        <f t="shared" si="87"/>
        <v>2010_Feb</v>
      </c>
      <c r="E692" s="12" t="str">
        <f t="shared" si="88"/>
        <v>20_Feb</v>
      </c>
      <c r="F692" s="12" t="str">
        <f t="shared" si="89"/>
        <v>Feb-10</v>
      </c>
      <c r="G692" s="12"/>
    </row>
    <row r="693" spans="1:7">
      <c r="A693" s="2">
        <v>40230</v>
      </c>
      <c r="B693" t="str">
        <f t="shared" si="85"/>
        <v>2010_02</v>
      </c>
      <c r="C693" t="str">
        <f t="shared" si="86"/>
        <v>Feb</v>
      </c>
      <c r="D693" t="str">
        <f t="shared" si="87"/>
        <v>2010_Feb</v>
      </c>
      <c r="E693" s="12" t="str">
        <f t="shared" si="88"/>
        <v>21_Feb</v>
      </c>
      <c r="F693" s="12" t="str">
        <f t="shared" si="89"/>
        <v>Feb-10</v>
      </c>
      <c r="G693" s="12"/>
    </row>
    <row r="694" spans="1:7">
      <c r="A694" s="2">
        <v>40231</v>
      </c>
      <c r="B694" t="str">
        <f t="shared" si="85"/>
        <v>2010_02</v>
      </c>
      <c r="C694" t="str">
        <f t="shared" si="86"/>
        <v>Feb</v>
      </c>
      <c r="D694" t="str">
        <f t="shared" si="87"/>
        <v>2010_Feb</v>
      </c>
      <c r="E694" s="12" t="str">
        <f t="shared" si="88"/>
        <v>22_Feb</v>
      </c>
      <c r="F694" s="12" t="str">
        <f t="shared" si="89"/>
        <v>Feb-10</v>
      </c>
      <c r="G694" s="12"/>
    </row>
    <row r="695" spans="1:7">
      <c r="A695" s="2">
        <v>40232</v>
      </c>
      <c r="B695" t="str">
        <f t="shared" si="85"/>
        <v>2010_02</v>
      </c>
      <c r="C695" t="str">
        <f t="shared" si="86"/>
        <v>Feb</v>
      </c>
      <c r="D695" t="str">
        <f t="shared" si="87"/>
        <v>2010_Feb</v>
      </c>
      <c r="E695" s="12" t="str">
        <f t="shared" si="88"/>
        <v>23_Feb</v>
      </c>
      <c r="F695" s="12" t="str">
        <f t="shared" si="89"/>
        <v>Feb-10</v>
      </c>
      <c r="G695" s="12"/>
    </row>
    <row r="696" spans="1:7">
      <c r="A696" s="2">
        <v>40233</v>
      </c>
      <c r="B696" t="str">
        <f t="shared" si="85"/>
        <v>2010_02</v>
      </c>
      <c r="C696" t="str">
        <f t="shared" si="86"/>
        <v>Feb</v>
      </c>
      <c r="D696" t="str">
        <f t="shared" si="87"/>
        <v>2010_Feb</v>
      </c>
      <c r="E696" s="12" t="str">
        <f t="shared" si="88"/>
        <v>24_Feb</v>
      </c>
      <c r="F696" s="12" t="str">
        <f t="shared" si="89"/>
        <v>Feb-10</v>
      </c>
      <c r="G696" s="12"/>
    </row>
    <row r="697" spans="1:7">
      <c r="A697" s="2">
        <v>40234</v>
      </c>
      <c r="B697" t="str">
        <f t="shared" si="85"/>
        <v>2010_02</v>
      </c>
      <c r="C697" t="str">
        <f t="shared" si="86"/>
        <v>Feb</v>
      </c>
      <c r="D697" t="str">
        <f t="shared" si="87"/>
        <v>2010_Feb</v>
      </c>
      <c r="E697" s="12" t="str">
        <f t="shared" si="88"/>
        <v>25_Feb</v>
      </c>
      <c r="F697" s="12" t="str">
        <f t="shared" si="89"/>
        <v>Feb-10</v>
      </c>
      <c r="G697" s="12"/>
    </row>
    <row r="698" spans="1:7">
      <c r="A698" s="2">
        <v>40235</v>
      </c>
      <c r="B698" t="str">
        <f t="shared" si="85"/>
        <v>2010_02</v>
      </c>
      <c r="C698" t="str">
        <f t="shared" si="86"/>
        <v>Feb</v>
      </c>
      <c r="D698" t="str">
        <f t="shared" si="87"/>
        <v>2010_Feb</v>
      </c>
      <c r="E698" s="12" t="str">
        <f t="shared" si="88"/>
        <v>26_Feb</v>
      </c>
      <c r="F698" s="12" t="str">
        <f t="shared" si="89"/>
        <v>Feb-10</v>
      </c>
      <c r="G698" s="12"/>
    </row>
    <row r="699" spans="1:7">
      <c r="A699" s="2">
        <v>40236</v>
      </c>
      <c r="B699" t="str">
        <f t="shared" si="85"/>
        <v>2010_02</v>
      </c>
      <c r="C699" t="str">
        <f t="shared" si="86"/>
        <v>Feb</v>
      </c>
      <c r="D699" t="str">
        <f t="shared" si="87"/>
        <v>2010_Feb</v>
      </c>
      <c r="E699" s="12" t="str">
        <f t="shared" si="88"/>
        <v>27_Feb</v>
      </c>
      <c r="F699" s="12" t="str">
        <f t="shared" si="89"/>
        <v>Feb-10</v>
      </c>
      <c r="G699" s="12"/>
    </row>
    <row r="700" spans="1:7">
      <c r="A700" s="2">
        <v>40237</v>
      </c>
      <c r="B700" t="str">
        <f t="shared" si="85"/>
        <v>2010_02</v>
      </c>
      <c r="C700" t="str">
        <f t="shared" si="86"/>
        <v>Feb</v>
      </c>
      <c r="D700" t="str">
        <f t="shared" si="87"/>
        <v>2010_Feb</v>
      </c>
      <c r="E700" s="12" t="str">
        <f t="shared" si="88"/>
        <v>28_Feb</v>
      </c>
      <c r="F700" s="12" t="str">
        <f t="shared" si="89"/>
        <v>Feb-10</v>
      </c>
      <c r="G700" s="12"/>
    </row>
    <row r="701" spans="1:7">
      <c r="A701" s="2">
        <v>40238</v>
      </c>
      <c r="B701" t="str">
        <f t="shared" si="85"/>
        <v>2010_03</v>
      </c>
      <c r="C701" t="str">
        <f t="shared" si="86"/>
        <v>Mar</v>
      </c>
      <c r="D701" t="str">
        <f t="shared" si="87"/>
        <v>2010_Mar</v>
      </c>
      <c r="E701" s="12" t="str">
        <f t="shared" si="88"/>
        <v>01_Mar</v>
      </c>
      <c r="F701" s="12" t="str">
        <f t="shared" si="89"/>
        <v>Mar-10</v>
      </c>
      <c r="G701" s="12"/>
    </row>
    <row r="702" spans="1:7">
      <c r="A702" s="2">
        <v>40239</v>
      </c>
      <c r="B702" t="str">
        <f t="shared" si="85"/>
        <v>2010_03</v>
      </c>
      <c r="C702" t="str">
        <f t="shared" si="86"/>
        <v>Mar</v>
      </c>
      <c r="D702" t="str">
        <f t="shared" si="87"/>
        <v>2010_Mar</v>
      </c>
      <c r="E702" s="12" t="str">
        <f t="shared" si="88"/>
        <v>02_Mar</v>
      </c>
      <c r="F702" s="12" t="str">
        <f t="shared" si="89"/>
        <v>Mar-10</v>
      </c>
      <c r="G702" s="12"/>
    </row>
    <row r="703" spans="1:7">
      <c r="A703" s="2">
        <v>40240</v>
      </c>
      <c r="B703" t="str">
        <f t="shared" si="85"/>
        <v>2010_03</v>
      </c>
      <c r="C703" t="str">
        <f t="shared" si="86"/>
        <v>Mar</v>
      </c>
      <c r="D703" t="str">
        <f t="shared" si="87"/>
        <v>2010_Mar</v>
      </c>
      <c r="E703" s="12" t="str">
        <f t="shared" si="88"/>
        <v>03_Mar</v>
      </c>
      <c r="F703" s="12" t="str">
        <f t="shared" si="89"/>
        <v>Mar-10</v>
      </c>
      <c r="G703" s="12"/>
    </row>
    <row r="704" spans="1:7">
      <c r="A704" s="2">
        <v>40241</v>
      </c>
      <c r="B704" t="str">
        <f t="shared" si="85"/>
        <v>2010_03</v>
      </c>
      <c r="C704" t="str">
        <f t="shared" si="86"/>
        <v>Mar</v>
      </c>
      <c r="D704" t="str">
        <f t="shared" si="87"/>
        <v>2010_Mar</v>
      </c>
      <c r="E704" s="12" t="str">
        <f t="shared" si="88"/>
        <v>04_Mar</v>
      </c>
      <c r="F704" s="12" t="str">
        <f t="shared" si="89"/>
        <v>Mar-10</v>
      </c>
      <c r="G704" s="12"/>
    </row>
    <row r="705" spans="1:7">
      <c r="A705" s="2">
        <v>40242</v>
      </c>
      <c r="B705" t="str">
        <f t="shared" si="85"/>
        <v>2010_03</v>
      </c>
      <c r="C705" t="str">
        <f t="shared" si="86"/>
        <v>Mar</v>
      </c>
      <c r="D705" t="str">
        <f t="shared" si="87"/>
        <v>2010_Mar</v>
      </c>
      <c r="E705" s="12" t="str">
        <f t="shared" si="88"/>
        <v>05_Mar</v>
      </c>
      <c r="F705" s="12" t="str">
        <f t="shared" si="89"/>
        <v>Mar-10</v>
      </c>
      <c r="G705" s="12"/>
    </row>
    <row r="706" spans="1:7">
      <c r="A706" s="2">
        <v>40243</v>
      </c>
      <c r="B706" t="str">
        <f t="shared" ref="B706:B769" si="90">TEXT(YEAR(A706),"0000")&amp;"_"&amp;TEXT(MONTH(A706),"00")</f>
        <v>2010_03</v>
      </c>
      <c r="C706" t="str">
        <f t="shared" ref="C706:C769" si="91">VLOOKUP(TEXT(MONTH(A706),"00"),$H$2:$I$13,2,FALSE)</f>
        <v>Mar</v>
      </c>
      <c r="D706" t="str">
        <f t="shared" si="87"/>
        <v>2010_Mar</v>
      </c>
      <c r="E706" s="12" t="str">
        <f t="shared" si="88"/>
        <v>06_Mar</v>
      </c>
      <c r="F706" s="12" t="str">
        <f t="shared" si="89"/>
        <v>Mar-10</v>
      </c>
      <c r="G706" s="12"/>
    </row>
    <row r="707" spans="1:7">
      <c r="A707" s="2">
        <v>40244</v>
      </c>
      <c r="B707" t="str">
        <f t="shared" si="90"/>
        <v>2010_03</v>
      </c>
      <c r="C707" t="str">
        <f t="shared" si="91"/>
        <v>Mar</v>
      </c>
      <c r="D707" t="str">
        <f t="shared" ref="D707:D770" si="92">TEXT(YEAR(A707),"0000")&amp;"_"&amp;C707</f>
        <v>2010_Mar</v>
      </c>
      <c r="E707" s="12" t="str">
        <f t="shared" ref="E707:E770" si="93">VLOOKUP(DAY(A707),$G$2:$H$32,2,FALSE)&amp;"_"&amp;C707</f>
        <v>07_Mar</v>
      </c>
      <c r="F707" s="12" t="str">
        <f t="shared" si="89"/>
        <v>Mar-10</v>
      </c>
      <c r="G707" s="12"/>
    </row>
    <row r="708" spans="1:7">
      <c r="A708" s="2">
        <v>40245</v>
      </c>
      <c r="B708" t="str">
        <f t="shared" si="90"/>
        <v>2010_03</v>
      </c>
      <c r="C708" t="str">
        <f t="shared" si="91"/>
        <v>Mar</v>
      </c>
      <c r="D708" t="str">
        <f t="shared" si="92"/>
        <v>2010_Mar</v>
      </c>
      <c r="E708" s="12" t="str">
        <f t="shared" si="93"/>
        <v>08_Mar</v>
      </c>
      <c r="F708" s="12" t="str">
        <f t="shared" ref="F708:F771" si="94">C708&amp;"-"&amp;RIGHT(YEAR(A708),2)</f>
        <v>Mar-10</v>
      </c>
      <c r="G708" s="12"/>
    </row>
    <row r="709" spans="1:7">
      <c r="A709" s="2">
        <v>40246</v>
      </c>
      <c r="B709" t="str">
        <f t="shared" si="90"/>
        <v>2010_03</v>
      </c>
      <c r="C709" t="str">
        <f t="shared" si="91"/>
        <v>Mar</v>
      </c>
      <c r="D709" t="str">
        <f t="shared" si="92"/>
        <v>2010_Mar</v>
      </c>
      <c r="E709" s="12" t="str">
        <f t="shared" si="93"/>
        <v>09_Mar</v>
      </c>
      <c r="F709" s="12" t="str">
        <f t="shared" si="94"/>
        <v>Mar-10</v>
      </c>
      <c r="G709" s="12"/>
    </row>
    <row r="710" spans="1:7">
      <c r="A710" s="2">
        <v>40247</v>
      </c>
      <c r="B710" t="str">
        <f t="shared" si="90"/>
        <v>2010_03</v>
      </c>
      <c r="C710" t="str">
        <f t="shared" si="91"/>
        <v>Mar</v>
      </c>
      <c r="D710" t="str">
        <f t="shared" si="92"/>
        <v>2010_Mar</v>
      </c>
      <c r="E710" s="12" t="str">
        <f t="shared" si="93"/>
        <v>10_Mar</v>
      </c>
      <c r="F710" s="12" t="str">
        <f t="shared" si="94"/>
        <v>Mar-10</v>
      </c>
      <c r="G710" s="12"/>
    </row>
    <row r="711" spans="1:7">
      <c r="A711" s="2">
        <v>40248</v>
      </c>
      <c r="B711" t="str">
        <f t="shared" si="90"/>
        <v>2010_03</v>
      </c>
      <c r="C711" t="str">
        <f t="shared" si="91"/>
        <v>Mar</v>
      </c>
      <c r="D711" t="str">
        <f t="shared" si="92"/>
        <v>2010_Mar</v>
      </c>
      <c r="E711" s="12" t="str">
        <f t="shared" si="93"/>
        <v>11_Mar</v>
      </c>
      <c r="F711" s="12" t="str">
        <f t="shared" si="94"/>
        <v>Mar-10</v>
      </c>
      <c r="G711" s="12"/>
    </row>
    <row r="712" spans="1:7">
      <c r="A712" s="2">
        <v>40249</v>
      </c>
      <c r="B712" t="str">
        <f t="shared" si="90"/>
        <v>2010_03</v>
      </c>
      <c r="C712" t="str">
        <f t="shared" si="91"/>
        <v>Mar</v>
      </c>
      <c r="D712" t="str">
        <f t="shared" si="92"/>
        <v>2010_Mar</v>
      </c>
      <c r="E712" s="12" t="str">
        <f t="shared" si="93"/>
        <v>12_Mar</v>
      </c>
      <c r="F712" s="12" t="str">
        <f t="shared" si="94"/>
        <v>Mar-10</v>
      </c>
      <c r="G712" s="12"/>
    </row>
    <row r="713" spans="1:7">
      <c r="A713" s="2">
        <v>40250</v>
      </c>
      <c r="B713" t="str">
        <f t="shared" si="90"/>
        <v>2010_03</v>
      </c>
      <c r="C713" t="str">
        <f t="shared" si="91"/>
        <v>Mar</v>
      </c>
      <c r="D713" t="str">
        <f t="shared" si="92"/>
        <v>2010_Mar</v>
      </c>
      <c r="E713" s="12" t="str">
        <f t="shared" si="93"/>
        <v>13_Mar</v>
      </c>
      <c r="F713" s="12" t="str">
        <f t="shared" si="94"/>
        <v>Mar-10</v>
      </c>
      <c r="G713" s="12"/>
    </row>
    <row r="714" spans="1:7">
      <c r="A714" s="2">
        <v>40251</v>
      </c>
      <c r="B714" t="str">
        <f t="shared" si="90"/>
        <v>2010_03</v>
      </c>
      <c r="C714" t="str">
        <f t="shared" si="91"/>
        <v>Mar</v>
      </c>
      <c r="D714" t="str">
        <f t="shared" si="92"/>
        <v>2010_Mar</v>
      </c>
      <c r="E714" s="12" t="str">
        <f t="shared" si="93"/>
        <v>14_Mar</v>
      </c>
      <c r="F714" s="12" t="str">
        <f t="shared" si="94"/>
        <v>Mar-10</v>
      </c>
      <c r="G714" s="12"/>
    </row>
    <row r="715" spans="1:7">
      <c r="A715" s="2">
        <v>40252</v>
      </c>
      <c r="B715" t="str">
        <f t="shared" si="90"/>
        <v>2010_03</v>
      </c>
      <c r="C715" t="str">
        <f t="shared" si="91"/>
        <v>Mar</v>
      </c>
      <c r="D715" t="str">
        <f t="shared" si="92"/>
        <v>2010_Mar</v>
      </c>
      <c r="E715" s="12" t="str">
        <f t="shared" si="93"/>
        <v>15_Mar</v>
      </c>
      <c r="F715" s="12" t="str">
        <f t="shared" si="94"/>
        <v>Mar-10</v>
      </c>
      <c r="G715" s="12"/>
    </row>
    <row r="716" spans="1:7">
      <c r="A716" s="2">
        <v>40253</v>
      </c>
      <c r="B716" t="str">
        <f t="shared" si="90"/>
        <v>2010_03</v>
      </c>
      <c r="C716" t="str">
        <f t="shared" si="91"/>
        <v>Mar</v>
      </c>
      <c r="D716" t="str">
        <f t="shared" si="92"/>
        <v>2010_Mar</v>
      </c>
      <c r="E716" s="12" t="str">
        <f t="shared" si="93"/>
        <v>16_Mar</v>
      </c>
      <c r="F716" s="12" t="str">
        <f t="shared" si="94"/>
        <v>Mar-10</v>
      </c>
      <c r="G716" s="12"/>
    </row>
    <row r="717" spans="1:7">
      <c r="A717" s="2">
        <v>40254</v>
      </c>
      <c r="B717" t="str">
        <f t="shared" si="90"/>
        <v>2010_03</v>
      </c>
      <c r="C717" t="str">
        <f t="shared" si="91"/>
        <v>Mar</v>
      </c>
      <c r="D717" t="str">
        <f t="shared" si="92"/>
        <v>2010_Mar</v>
      </c>
      <c r="E717" s="12" t="str">
        <f t="shared" si="93"/>
        <v>17_Mar</v>
      </c>
      <c r="F717" s="12" t="str">
        <f t="shared" si="94"/>
        <v>Mar-10</v>
      </c>
      <c r="G717" s="12"/>
    </row>
    <row r="718" spans="1:7">
      <c r="A718" s="2">
        <v>40255</v>
      </c>
      <c r="B718" t="str">
        <f t="shared" si="90"/>
        <v>2010_03</v>
      </c>
      <c r="C718" t="str">
        <f t="shared" si="91"/>
        <v>Mar</v>
      </c>
      <c r="D718" t="str">
        <f t="shared" si="92"/>
        <v>2010_Mar</v>
      </c>
      <c r="E718" s="12" t="str">
        <f t="shared" si="93"/>
        <v>18_Mar</v>
      </c>
      <c r="F718" s="12" t="str">
        <f t="shared" si="94"/>
        <v>Mar-10</v>
      </c>
      <c r="G718" s="12"/>
    </row>
    <row r="719" spans="1:7">
      <c r="A719" s="2">
        <v>40256</v>
      </c>
      <c r="B719" t="str">
        <f t="shared" si="90"/>
        <v>2010_03</v>
      </c>
      <c r="C719" t="str">
        <f t="shared" si="91"/>
        <v>Mar</v>
      </c>
      <c r="D719" t="str">
        <f t="shared" si="92"/>
        <v>2010_Mar</v>
      </c>
      <c r="E719" s="12" t="str">
        <f t="shared" si="93"/>
        <v>19_Mar</v>
      </c>
      <c r="F719" s="12" t="str">
        <f t="shared" si="94"/>
        <v>Mar-10</v>
      </c>
      <c r="G719" s="12"/>
    </row>
    <row r="720" spans="1:7">
      <c r="A720" s="2">
        <v>40257</v>
      </c>
      <c r="B720" t="str">
        <f t="shared" si="90"/>
        <v>2010_03</v>
      </c>
      <c r="C720" t="str">
        <f t="shared" si="91"/>
        <v>Mar</v>
      </c>
      <c r="D720" t="str">
        <f t="shared" si="92"/>
        <v>2010_Mar</v>
      </c>
      <c r="E720" s="12" t="str">
        <f t="shared" si="93"/>
        <v>20_Mar</v>
      </c>
      <c r="F720" s="12" t="str">
        <f t="shared" si="94"/>
        <v>Mar-10</v>
      </c>
      <c r="G720" s="12"/>
    </row>
    <row r="721" spans="1:7">
      <c r="A721" s="2">
        <v>40258</v>
      </c>
      <c r="B721" t="str">
        <f t="shared" si="90"/>
        <v>2010_03</v>
      </c>
      <c r="C721" t="str">
        <f t="shared" si="91"/>
        <v>Mar</v>
      </c>
      <c r="D721" t="str">
        <f t="shared" si="92"/>
        <v>2010_Mar</v>
      </c>
      <c r="E721" s="12" t="str">
        <f t="shared" si="93"/>
        <v>21_Mar</v>
      </c>
      <c r="F721" s="12" t="str">
        <f t="shared" si="94"/>
        <v>Mar-10</v>
      </c>
      <c r="G721" s="12"/>
    </row>
    <row r="722" spans="1:7">
      <c r="A722" s="2">
        <v>40259</v>
      </c>
      <c r="B722" t="str">
        <f t="shared" si="90"/>
        <v>2010_03</v>
      </c>
      <c r="C722" t="str">
        <f t="shared" si="91"/>
        <v>Mar</v>
      </c>
      <c r="D722" t="str">
        <f t="shared" si="92"/>
        <v>2010_Mar</v>
      </c>
      <c r="E722" s="12" t="str">
        <f t="shared" si="93"/>
        <v>22_Mar</v>
      </c>
      <c r="F722" s="12" t="str">
        <f t="shared" si="94"/>
        <v>Mar-10</v>
      </c>
      <c r="G722" s="12"/>
    </row>
    <row r="723" spans="1:7">
      <c r="A723" s="2">
        <v>40260</v>
      </c>
      <c r="B723" t="str">
        <f t="shared" si="90"/>
        <v>2010_03</v>
      </c>
      <c r="C723" t="str">
        <f t="shared" si="91"/>
        <v>Mar</v>
      </c>
      <c r="D723" t="str">
        <f t="shared" si="92"/>
        <v>2010_Mar</v>
      </c>
      <c r="E723" s="12" t="str">
        <f t="shared" si="93"/>
        <v>23_Mar</v>
      </c>
      <c r="F723" s="12" t="str">
        <f t="shared" si="94"/>
        <v>Mar-10</v>
      </c>
      <c r="G723" s="12"/>
    </row>
    <row r="724" spans="1:7">
      <c r="A724" s="2">
        <v>40261</v>
      </c>
      <c r="B724" t="str">
        <f t="shared" si="90"/>
        <v>2010_03</v>
      </c>
      <c r="C724" t="str">
        <f t="shared" si="91"/>
        <v>Mar</v>
      </c>
      <c r="D724" t="str">
        <f t="shared" si="92"/>
        <v>2010_Mar</v>
      </c>
      <c r="E724" s="12" t="str">
        <f t="shared" si="93"/>
        <v>24_Mar</v>
      </c>
      <c r="F724" s="12" t="str">
        <f t="shared" si="94"/>
        <v>Mar-10</v>
      </c>
      <c r="G724" s="12"/>
    </row>
    <row r="725" spans="1:7">
      <c r="A725" s="2">
        <v>40262</v>
      </c>
      <c r="B725" t="str">
        <f t="shared" si="90"/>
        <v>2010_03</v>
      </c>
      <c r="C725" t="str">
        <f t="shared" si="91"/>
        <v>Mar</v>
      </c>
      <c r="D725" t="str">
        <f t="shared" si="92"/>
        <v>2010_Mar</v>
      </c>
      <c r="E725" s="12" t="str">
        <f t="shared" si="93"/>
        <v>25_Mar</v>
      </c>
      <c r="F725" s="12" t="str">
        <f t="shared" si="94"/>
        <v>Mar-10</v>
      </c>
      <c r="G725" s="12"/>
    </row>
    <row r="726" spans="1:7">
      <c r="A726" s="2">
        <v>40263</v>
      </c>
      <c r="B726" t="str">
        <f t="shared" si="90"/>
        <v>2010_03</v>
      </c>
      <c r="C726" t="str">
        <f t="shared" si="91"/>
        <v>Mar</v>
      </c>
      <c r="D726" t="str">
        <f t="shared" si="92"/>
        <v>2010_Mar</v>
      </c>
      <c r="E726" s="12" t="str">
        <f t="shared" si="93"/>
        <v>26_Mar</v>
      </c>
      <c r="F726" s="12" t="str">
        <f t="shared" si="94"/>
        <v>Mar-10</v>
      </c>
      <c r="G726" s="12"/>
    </row>
    <row r="727" spans="1:7">
      <c r="A727" s="2">
        <v>40264</v>
      </c>
      <c r="B727" t="str">
        <f t="shared" si="90"/>
        <v>2010_03</v>
      </c>
      <c r="C727" t="str">
        <f t="shared" si="91"/>
        <v>Mar</v>
      </c>
      <c r="D727" t="str">
        <f t="shared" si="92"/>
        <v>2010_Mar</v>
      </c>
      <c r="E727" s="12" t="str">
        <f t="shared" si="93"/>
        <v>27_Mar</v>
      </c>
      <c r="F727" s="12" t="str">
        <f t="shared" si="94"/>
        <v>Mar-10</v>
      </c>
      <c r="G727" s="12"/>
    </row>
    <row r="728" spans="1:7">
      <c r="A728" s="2">
        <v>40265</v>
      </c>
      <c r="B728" t="str">
        <f t="shared" si="90"/>
        <v>2010_03</v>
      </c>
      <c r="C728" t="str">
        <f t="shared" si="91"/>
        <v>Mar</v>
      </c>
      <c r="D728" t="str">
        <f t="shared" si="92"/>
        <v>2010_Mar</v>
      </c>
      <c r="E728" s="12" t="str">
        <f t="shared" si="93"/>
        <v>28_Mar</v>
      </c>
      <c r="F728" s="12" t="str">
        <f t="shared" si="94"/>
        <v>Mar-10</v>
      </c>
      <c r="G728" s="12"/>
    </row>
    <row r="729" spans="1:7">
      <c r="A729" s="2">
        <v>40266</v>
      </c>
      <c r="B729" t="str">
        <f t="shared" si="90"/>
        <v>2010_03</v>
      </c>
      <c r="C729" t="str">
        <f t="shared" si="91"/>
        <v>Mar</v>
      </c>
      <c r="D729" t="str">
        <f t="shared" si="92"/>
        <v>2010_Mar</v>
      </c>
      <c r="E729" s="12" t="str">
        <f t="shared" si="93"/>
        <v>29_Mar</v>
      </c>
      <c r="F729" s="12" t="str">
        <f t="shared" si="94"/>
        <v>Mar-10</v>
      </c>
      <c r="G729" s="12"/>
    </row>
    <row r="730" spans="1:7">
      <c r="A730" s="2">
        <v>40267</v>
      </c>
      <c r="B730" t="str">
        <f t="shared" si="90"/>
        <v>2010_03</v>
      </c>
      <c r="C730" t="str">
        <f t="shared" si="91"/>
        <v>Mar</v>
      </c>
      <c r="D730" t="str">
        <f t="shared" si="92"/>
        <v>2010_Mar</v>
      </c>
      <c r="E730" s="12" t="str">
        <f t="shared" si="93"/>
        <v>30_Mar</v>
      </c>
      <c r="F730" s="12" t="str">
        <f t="shared" si="94"/>
        <v>Mar-10</v>
      </c>
      <c r="G730" s="12"/>
    </row>
    <row r="731" spans="1:7">
      <c r="A731" s="2">
        <v>40268</v>
      </c>
      <c r="B731" t="str">
        <f t="shared" si="90"/>
        <v>2010_03</v>
      </c>
      <c r="C731" t="str">
        <f t="shared" si="91"/>
        <v>Mar</v>
      </c>
      <c r="D731" t="str">
        <f t="shared" si="92"/>
        <v>2010_Mar</v>
      </c>
      <c r="E731" s="12" t="str">
        <f t="shared" si="93"/>
        <v>31_Mar</v>
      </c>
      <c r="F731" s="12" t="str">
        <f t="shared" si="94"/>
        <v>Mar-10</v>
      </c>
      <c r="G731" s="12"/>
    </row>
    <row r="732" spans="1:7">
      <c r="A732" s="2">
        <v>40269</v>
      </c>
      <c r="B732" t="str">
        <f t="shared" si="90"/>
        <v>2010_04</v>
      </c>
      <c r="C732" t="str">
        <f t="shared" si="91"/>
        <v>Apr</v>
      </c>
      <c r="D732" t="str">
        <f t="shared" si="92"/>
        <v>2010_Apr</v>
      </c>
      <c r="E732" s="12" t="str">
        <f t="shared" si="93"/>
        <v>01_Apr</v>
      </c>
      <c r="F732" s="12" t="str">
        <f t="shared" si="94"/>
        <v>Apr-10</v>
      </c>
      <c r="G732" s="12"/>
    </row>
    <row r="733" spans="1:7">
      <c r="A733" s="2">
        <v>40270</v>
      </c>
      <c r="B733" t="str">
        <f t="shared" si="90"/>
        <v>2010_04</v>
      </c>
      <c r="C733" t="str">
        <f t="shared" si="91"/>
        <v>Apr</v>
      </c>
      <c r="D733" t="str">
        <f t="shared" si="92"/>
        <v>2010_Apr</v>
      </c>
      <c r="E733" s="12" t="str">
        <f t="shared" si="93"/>
        <v>02_Apr</v>
      </c>
      <c r="F733" s="12" t="str">
        <f t="shared" si="94"/>
        <v>Apr-10</v>
      </c>
      <c r="G733" s="12"/>
    </row>
    <row r="734" spans="1:7">
      <c r="A734" s="2">
        <v>40271</v>
      </c>
      <c r="B734" t="str">
        <f t="shared" si="90"/>
        <v>2010_04</v>
      </c>
      <c r="C734" t="str">
        <f t="shared" si="91"/>
        <v>Apr</v>
      </c>
      <c r="D734" t="str">
        <f t="shared" si="92"/>
        <v>2010_Apr</v>
      </c>
      <c r="E734" s="12" t="str">
        <f t="shared" si="93"/>
        <v>03_Apr</v>
      </c>
      <c r="F734" s="12" t="str">
        <f t="shared" si="94"/>
        <v>Apr-10</v>
      </c>
      <c r="G734" s="12"/>
    </row>
    <row r="735" spans="1:7">
      <c r="A735" s="2">
        <v>40272</v>
      </c>
      <c r="B735" t="str">
        <f t="shared" si="90"/>
        <v>2010_04</v>
      </c>
      <c r="C735" t="str">
        <f t="shared" si="91"/>
        <v>Apr</v>
      </c>
      <c r="D735" t="str">
        <f t="shared" si="92"/>
        <v>2010_Apr</v>
      </c>
      <c r="E735" s="12" t="str">
        <f t="shared" si="93"/>
        <v>04_Apr</v>
      </c>
      <c r="F735" s="12" t="str">
        <f t="shared" si="94"/>
        <v>Apr-10</v>
      </c>
      <c r="G735" s="12"/>
    </row>
    <row r="736" spans="1:7">
      <c r="A736" s="2">
        <v>40273</v>
      </c>
      <c r="B736" t="str">
        <f t="shared" si="90"/>
        <v>2010_04</v>
      </c>
      <c r="C736" t="str">
        <f t="shared" si="91"/>
        <v>Apr</v>
      </c>
      <c r="D736" t="str">
        <f t="shared" si="92"/>
        <v>2010_Apr</v>
      </c>
      <c r="E736" s="12" t="str">
        <f t="shared" si="93"/>
        <v>05_Apr</v>
      </c>
      <c r="F736" s="12" t="str">
        <f t="shared" si="94"/>
        <v>Apr-10</v>
      </c>
      <c r="G736" s="12"/>
    </row>
    <row r="737" spans="1:7">
      <c r="A737" s="2">
        <v>40274</v>
      </c>
      <c r="B737" t="str">
        <f t="shared" si="90"/>
        <v>2010_04</v>
      </c>
      <c r="C737" t="str">
        <f t="shared" si="91"/>
        <v>Apr</v>
      </c>
      <c r="D737" t="str">
        <f t="shared" si="92"/>
        <v>2010_Apr</v>
      </c>
      <c r="E737" s="12" t="str">
        <f t="shared" si="93"/>
        <v>06_Apr</v>
      </c>
      <c r="F737" s="12" t="str">
        <f t="shared" si="94"/>
        <v>Apr-10</v>
      </c>
      <c r="G737" s="12"/>
    </row>
    <row r="738" spans="1:7">
      <c r="A738" s="2">
        <v>40275</v>
      </c>
      <c r="B738" t="str">
        <f t="shared" si="90"/>
        <v>2010_04</v>
      </c>
      <c r="C738" t="str">
        <f t="shared" si="91"/>
        <v>Apr</v>
      </c>
      <c r="D738" t="str">
        <f t="shared" si="92"/>
        <v>2010_Apr</v>
      </c>
      <c r="E738" s="12" t="str">
        <f t="shared" si="93"/>
        <v>07_Apr</v>
      </c>
      <c r="F738" s="12" t="str">
        <f t="shared" si="94"/>
        <v>Apr-10</v>
      </c>
      <c r="G738" s="12"/>
    </row>
    <row r="739" spans="1:7">
      <c r="A739" s="2">
        <v>40276</v>
      </c>
      <c r="B739" t="str">
        <f t="shared" si="90"/>
        <v>2010_04</v>
      </c>
      <c r="C739" t="str">
        <f t="shared" si="91"/>
        <v>Apr</v>
      </c>
      <c r="D739" t="str">
        <f t="shared" si="92"/>
        <v>2010_Apr</v>
      </c>
      <c r="E739" s="12" t="str">
        <f t="shared" si="93"/>
        <v>08_Apr</v>
      </c>
      <c r="F739" s="12" t="str">
        <f t="shared" si="94"/>
        <v>Apr-10</v>
      </c>
      <c r="G739" s="12"/>
    </row>
    <row r="740" spans="1:7">
      <c r="A740" s="2">
        <v>40277</v>
      </c>
      <c r="B740" t="str">
        <f t="shared" si="90"/>
        <v>2010_04</v>
      </c>
      <c r="C740" t="str">
        <f t="shared" si="91"/>
        <v>Apr</v>
      </c>
      <c r="D740" t="str">
        <f t="shared" si="92"/>
        <v>2010_Apr</v>
      </c>
      <c r="E740" s="12" t="str">
        <f t="shared" si="93"/>
        <v>09_Apr</v>
      </c>
      <c r="F740" s="12" t="str">
        <f t="shared" si="94"/>
        <v>Apr-10</v>
      </c>
      <c r="G740" s="12"/>
    </row>
    <row r="741" spans="1:7">
      <c r="A741" s="2">
        <v>40278</v>
      </c>
      <c r="B741" t="str">
        <f t="shared" si="90"/>
        <v>2010_04</v>
      </c>
      <c r="C741" t="str">
        <f t="shared" si="91"/>
        <v>Apr</v>
      </c>
      <c r="D741" t="str">
        <f t="shared" si="92"/>
        <v>2010_Apr</v>
      </c>
      <c r="E741" s="12" t="str">
        <f t="shared" si="93"/>
        <v>10_Apr</v>
      </c>
      <c r="F741" s="12" t="str">
        <f t="shared" si="94"/>
        <v>Apr-10</v>
      </c>
      <c r="G741" s="12"/>
    </row>
    <row r="742" spans="1:7">
      <c r="A742" s="2">
        <v>40279</v>
      </c>
      <c r="B742" t="str">
        <f t="shared" si="90"/>
        <v>2010_04</v>
      </c>
      <c r="C742" t="str">
        <f t="shared" si="91"/>
        <v>Apr</v>
      </c>
      <c r="D742" t="str">
        <f t="shared" si="92"/>
        <v>2010_Apr</v>
      </c>
      <c r="E742" s="12" t="str">
        <f t="shared" si="93"/>
        <v>11_Apr</v>
      </c>
      <c r="F742" s="12" t="str">
        <f t="shared" si="94"/>
        <v>Apr-10</v>
      </c>
      <c r="G742" s="12"/>
    </row>
    <row r="743" spans="1:7">
      <c r="A743" s="2">
        <v>40280</v>
      </c>
      <c r="B743" t="str">
        <f t="shared" si="90"/>
        <v>2010_04</v>
      </c>
      <c r="C743" t="str">
        <f t="shared" si="91"/>
        <v>Apr</v>
      </c>
      <c r="D743" t="str">
        <f t="shared" si="92"/>
        <v>2010_Apr</v>
      </c>
      <c r="E743" s="12" t="str">
        <f t="shared" si="93"/>
        <v>12_Apr</v>
      </c>
      <c r="F743" s="12" t="str">
        <f t="shared" si="94"/>
        <v>Apr-10</v>
      </c>
      <c r="G743" s="12"/>
    </row>
    <row r="744" spans="1:7">
      <c r="A744" s="2">
        <v>40281</v>
      </c>
      <c r="B744" t="str">
        <f t="shared" si="90"/>
        <v>2010_04</v>
      </c>
      <c r="C744" t="str">
        <f t="shared" si="91"/>
        <v>Apr</v>
      </c>
      <c r="D744" t="str">
        <f t="shared" si="92"/>
        <v>2010_Apr</v>
      </c>
      <c r="E744" s="12" t="str">
        <f t="shared" si="93"/>
        <v>13_Apr</v>
      </c>
      <c r="F744" s="12" t="str">
        <f t="shared" si="94"/>
        <v>Apr-10</v>
      </c>
      <c r="G744" s="12"/>
    </row>
    <row r="745" spans="1:7">
      <c r="A745" s="2">
        <v>40282</v>
      </c>
      <c r="B745" t="str">
        <f t="shared" si="90"/>
        <v>2010_04</v>
      </c>
      <c r="C745" t="str">
        <f t="shared" si="91"/>
        <v>Apr</v>
      </c>
      <c r="D745" t="str">
        <f t="shared" si="92"/>
        <v>2010_Apr</v>
      </c>
      <c r="E745" s="12" t="str">
        <f t="shared" si="93"/>
        <v>14_Apr</v>
      </c>
      <c r="F745" s="12" t="str">
        <f t="shared" si="94"/>
        <v>Apr-10</v>
      </c>
      <c r="G745" s="12"/>
    </row>
    <row r="746" spans="1:7">
      <c r="A746" s="2">
        <v>40283</v>
      </c>
      <c r="B746" t="str">
        <f t="shared" si="90"/>
        <v>2010_04</v>
      </c>
      <c r="C746" t="str">
        <f t="shared" si="91"/>
        <v>Apr</v>
      </c>
      <c r="D746" t="str">
        <f t="shared" si="92"/>
        <v>2010_Apr</v>
      </c>
      <c r="E746" s="12" t="str">
        <f t="shared" si="93"/>
        <v>15_Apr</v>
      </c>
      <c r="F746" s="12" t="str">
        <f t="shared" si="94"/>
        <v>Apr-10</v>
      </c>
      <c r="G746" s="12"/>
    </row>
    <row r="747" spans="1:7">
      <c r="A747" s="2">
        <v>40284</v>
      </c>
      <c r="B747" t="str">
        <f t="shared" si="90"/>
        <v>2010_04</v>
      </c>
      <c r="C747" t="str">
        <f t="shared" si="91"/>
        <v>Apr</v>
      </c>
      <c r="D747" t="str">
        <f t="shared" si="92"/>
        <v>2010_Apr</v>
      </c>
      <c r="E747" s="12" t="str">
        <f t="shared" si="93"/>
        <v>16_Apr</v>
      </c>
      <c r="F747" s="12" t="str">
        <f t="shared" si="94"/>
        <v>Apr-10</v>
      </c>
      <c r="G747" s="12"/>
    </row>
    <row r="748" spans="1:7">
      <c r="A748" s="2">
        <v>40285</v>
      </c>
      <c r="B748" t="str">
        <f t="shared" si="90"/>
        <v>2010_04</v>
      </c>
      <c r="C748" t="str">
        <f t="shared" si="91"/>
        <v>Apr</v>
      </c>
      <c r="D748" t="str">
        <f t="shared" si="92"/>
        <v>2010_Apr</v>
      </c>
      <c r="E748" s="12" t="str">
        <f t="shared" si="93"/>
        <v>17_Apr</v>
      </c>
      <c r="F748" s="12" t="str">
        <f t="shared" si="94"/>
        <v>Apr-10</v>
      </c>
      <c r="G748" s="12"/>
    </row>
    <row r="749" spans="1:7">
      <c r="A749" s="2">
        <v>40286</v>
      </c>
      <c r="B749" t="str">
        <f t="shared" si="90"/>
        <v>2010_04</v>
      </c>
      <c r="C749" t="str">
        <f t="shared" si="91"/>
        <v>Apr</v>
      </c>
      <c r="D749" t="str">
        <f t="shared" si="92"/>
        <v>2010_Apr</v>
      </c>
      <c r="E749" s="12" t="str">
        <f t="shared" si="93"/>
        <v>18_Apr</v>
      </c>
      <c r="F749" s="12" t="str">
        <f t="shared" si="94"/>
        <v>Apr-10</v>
      </c>
      <c r="G749" s="12"/>
    </row>
    <row r="750" spans="1:7">
      <c r="A750" s="2">
        <v>40287</v>
      </c>
      <c r="B750" t="str">
        <f t="shared" si="90"/>
        <v>2010_04</v>
      </c>
      <c r="C750" t="str">
        <f t="shared" si="91"/>
        <v>Apr</v>
      </c>
      <c r="D750" t="str">
        <f t="shared" si="92"/>
        <v>2010_Apr</v>
      </c>
      <c r="E750" s="12" t="str">
        <f t="shared" si="93"/>
        <v>19_Apr</v>
      </c>
      <c r="F750" s="12" t="str">
        <f t="shared" si="94"/>
        <v>Apr-10</v>
      </c>
      <c r="G750" s="12"/>
    </row>
    <row r="751" spans="1:7">
      <c r="A751" s="2">
        <v>40288</v>
      </c>
      <c r="B751" t="str">
        <f t="shared" si="90"/>
        <v>2010_04</v>
      </c>
      <c r="C751" t="str">
        <f t="shared" si="91"/>
        <v>Apr</v>
      </c>
      <c r="D751" t="str">
        <f t="shared" si="92"/>
        <v>2010_Apr</v>
      </c>
      <c r="E751" s="12" t="str">
        <f t="shared" si="93"/>
        <v>20_Apr</v>
      </c>
      <c r="F751" s="12" t="str">
        <f t="shared" si="94"/>
        <v>Apr-10</v>
      </c>
      <c r="G751" s="12"/>
    </row>
    <row r="752" spans="1:7">
      <c r="A752" s="2">
        <v>40289</v>
      </c>
      <c r="B752" t="str">
        <f t="shared" si="90"/>
        <v>2010_04</v>
      </c>
      <c r="C752" t="str">
        <f t="shared" si="91"/>
        <v>Apr</v>
      </c>
      <c r="D752" t="str">
        <f t="shared" si="92"/>
        <v>2010_Apr</v>
      </c>
      <c r="E752" s="12" t="str">
        <f t="shared" si="93"/>
        <v>21_Apr</v>
      </c>
      <c r="F752" s="12" t="str">
        <f t="shared" si="94"/>
        <v>Apr-10</v>
      </c>
      <c r="G752" s="12"/>
    </row>
    <row r="753" spans="1:7">
      <c r="A753" s="2">
        <v>40290</v>
      </c>
      <c r="B753" t="str">
        <f t="shared" si="90"/>
        <v>2010_04</v>
      </c>
      <c r="C753" t="str">
        <f t="shared" si="91"/>
        <v>Apr</v>
      </c>
      <c r="D753" t="str">
        <f t="shared" si="92"/>
        <v>2010_Apr</v>
      </c>
      <c r="E753" s="12" t="str">
        <f t="shared" si="93"/>
        <v>22_Apr</v>
      </c>
      <c r="F753" s="12" t="str">
        <f t="shared" si="94"/>
        <v>Apr-10</v>
      </c>
      <c r="G753" s="12"/>
    </row>
    <row r="754" spans="1:7">
      <c r="A754" s="2">
        <v>40291</v>
      </c>
      <c r="B754" t="str">
        <f t="shared" si="90"/>
        <v>2010_04</v>
      </c>
      <c r="C754" t="str">
        <f t="shared" si="91"/>
        <v>Apr</v>
      </c>
      <c r="D754" t="str">
        <f t="shared" si="92"/>
        <v>2010_Apr</v>
      </c>
      <c r="E754" s="12" t="str">
        <f t="shared" si="93"/>
        <v>23_Apr</v>
      </c>
      <c r="F754" s="12" t="str">
        <f t="shared" si="94"/>
        <v>Apr-10</v>
      </c>
      <c r="G754" s="12"/>
    </row>
    <row r="755" spans="1:7">
      <c r="A755" s="2">
        <v>40292</v>
      </c>
      <c r="B755" t="str">
        <f t="shared" si="90"/>
        <v>2010_04</v>
      </c>
      <c r="C755" t="str">
        <f t="shared" si="91"/>
        <v>Apr</v>
      </c>
      <c r="D755" t="str">
        <f t="shared" si="92"/>
        <v>2010_Apr</v>
      </c>
      <c r="E755" s="12" t="str">
        <f t="shared" si="93"/>
        <v>24_Apr</v>
      </c>
      <c r="F755" s="12" t="str">
        <f t="shared" si="94"/>
        <v>Apr-10</v>
      </c>
      <c r="G755" s="12"/>
    </row>
    <row r="756" spans="1:7">
      <c r="A756" s="2">
        <v>40293</v>
      </c>
      <c r="B756" t="str">
        <f t="shared" si="90"/>
        <v>2010_04</v>
      </c>
      <c r="C756" t="str">
        <f t="shared" si="91"/>
        <v>Apr</v>
      </c>
      <c r="D756" t="str">
        <f t="shared" si="92"/>
        <v>2010_Apr</v>
      </c>
      <c r="E756" s="12" t="str">
        <f t="shared" si="93"/>
        <v>25_Apr</v>
      </c>
      <c r="F756" s="12" t="str">
        <f t="shared" si="94"/>
        <v>Apr-10</v>
      </c>
      <c r="G756" s="12"/>
    </row>
    <row r="757" spans="1:7">
      <c r="A757" s="2">
        <v>40294</v>
      </c>
      <c r="B757" t="str">
        <f t="shared" si="90"/>
        <v>2010_04</v>
      </c>
      <c r="C757" t="str">
        <f t="shared" si="91"/>
        <v>Apr</v>
      </c>
      <c r="D757" t="str">
        <f t="shared" si="92"/>
        <v>2010_Apr</v>
      </c>
      <c r="E757" s="12" t="str">
        <f t="shared" si="93"/>
        <v>26_Apr</v>
      </c>
      <c r="F757" s="12" t="str">
        <f t="shared" si="94"/>
        <v>Apr-10</v>
      </c>
      <c r="G757" s="12"/>
    </row>
    <row r="758" spans="1:7">
      <c r="A758" s="2">
        <v>40295</v>
      </c>
      <c r="B758" t="str">
        <f t="shared" si="90"/>
        <v>2010_04</v>
      </c>
      <c r="C758" t="str">
        <f t="shared" si="91"/>
        <v>Apr</v>
      </c>
      <c r="D758" t="str">
        <f t="shared" si="92"/>
        <v>2010_Apr</v>
      </c>
      <c r="E758" s="12" t="str">
        <f t="shared" si="93"/>
        <v>27_Apr</v>
      </c>
      <c r="F758" s="12" t="str">
        <f t="shared" si="94"/>
        <v>Apr-10</v>
      </c>
      <c r="G758" s="12"/>
    </row>
    <row r="759" spans="1:7">
      <c r="A759" s="2">
        <v>40296</v>
      </c>
      <c r="B759" t="str">
        <f t="shared" si="90"/>
        <v>2010_04</v>
      </c>
      <c r="C759" t="str">
        <f t="shared" si="91"/>
        <v>Apr</v>
      </c>
      <c r="D759" t="str">
        <f t="shared" si="92"/>
        <v>2010_Apr</v>
      </c>
      <c r="E759" s="12" t="str">
        <f t="shared" si="93"/>
        <v>28_Apr</v>
      </c>
      <c r="F759" s="12" t="str">
        <f t="shared" si="94"/>
        <v>Apr-10</v>
      </c>
      <c r="G759" s="12"/>
    </row>
    <row r="760" spans="1:7">
      <c r="A760" s="2">
        <v>40297</v>
      </c>
      <c r="B760" t="str">
        <f t="shared" si="90"/>
        <v>2010_04</v>
      </c>
      <c r="C760" t="str">
        <f t="shared" si="91"/>
        <v>Apr</v>
      </c>
      <c r="D760" t="str">
        <f t="shared" si="92"/>
        <v>2010_Apr</v>
      </c>
      <c r="E760" s="12" t="str">
        <f t="shared" si="93"/>
        <v>29_Apr</v>
      </c>
      <c r="F760" s="12" t="str">
        <f t="shared" si="94"/>
        <v>Apr-10</v>
      </c>
      <c r="G760" s="12"/>
    </row>
    <row r="761" spans="1:7">
      <c r="A761" s="2">
        <v>40298</v>
      </c>
      <c r="B761" t="str">
        <f t="shared" si="90"/>
        <v>2010_04</v>
      </c>
      <c r="C761" t="str">
        <f t="shared" si="91"/>
        <v>Apr</v>
      </c>
      <c r="D761" t="str">
        <f t="shared" si="92"/>
        <v>2010_Apr</v>
      </c>
      <c r="E761" s="12" t="str">
        <f t="shared" si="93"/>
        <v>30_Apr</v>
      </c>
      <c r="F761" s="12" t="str">
        <f t="shared" si="94"/>
        <v>Apr-10</v>
      </c>
      <c r="G761" s="12"/>
    </row>
    <row r="762" spans="1:7">
      <c r="A762" s="2">
        <v>40299</v>
      </c>
      <c r="B762" t="str">
        <f t="shared" si="90"/>
        <v>2010_05</v>
      </c>
      <c r="C762" t="str">
        <f t="shared" si="91"/>
        <v>May</v>
      </c>
      <c r="D762" t="str">
        <f t="shared" si="92"/>
        <v>2010_May</v>
      </c>
      <c r="E762" s="12" t="str">
        <f t="shared" si="93"/>
        <v>01_May</v>
      </c>
      <c r="F762" s="12" t="str">
        <f t="shared" si="94"/>
        <v>May-10</v>
      </c>
      <c r="G762" s="12"/>
    </row>
    <row r="763" spans="1:7">
      <c r="A763" s="2">
        <v>40300</v>
      </c>
      <c r="B763" t="str">
        <f t="shared" si="90"/>
        <v>2010_05</v>
      </c>
      <c r="C763" t="str">
        <f t="shared" si="91"/>
        <v>May</v>
      </c>
      <c r="D763" t="str">
        <f t="shared" si="92"/>
        <v>2010_May</v>
      </c>
      <c r="E763" s="12" t="str">
        <f t="shared" si="93"/>
        <v>02_May</v>
      </c>
      <c r="F763" s="12" t="str">
        <f t="shared" si="94"/>
        <v>May-10</v>
      </c>
      <c r="G763" s="12"/>
    </row>
    <row r="764" spans="1:7">
      <c r="A764" s="2">
        <v>40301</v>
      </c>
      <c r="B764" t="str">
        <f t="shared" si="90"/>
        <v>2010_05</v>
      </c>
      <c r="C764" t="str">
        <f t="shared" si="91"/>
        <v>May</v>
      </c>
      <c r="D764" t="str">
        <f t="shared" si="92"/>
        <v>2010_May</v>
      </c>
      <c r="E764" s="12" t="str">
        <f t="shared" si="93"/>
        <v>03_May</v>
      </c>
      <c r="F764" s="12" t="str">
        <f t="shared" si="94"/>
        <v>May-10</v>
      </c>
      <c r="G764" s="12"/>
    </row>
    <row r="765" spans="1:7">
      <c r="A765" s="2">
        <v>40302</v>
      </c>
      <c r="B765" t="str">
        <f t="shared" si="90"/>
        <v>2010_05</v>
      </c>
      <c r="C765" t="str">
        <f t="shared" si="91"/>
        <v>May</v>
      </c>
      <c r="D765" t="str">
        <f t="shared" si="92"/>
        <v>2010_May</v>
      </c>
      <c r="E765" s="12" t="str">
        <f t="shared" si="93"/>
        <v>04_May</v>
      </c>
      <c r="F765" s="12" t="str">
        <f t="shared" si="94"/>
        <v>May-10</v>
      </c>
      <c r="G765" s="12"/>
    </row>
    <row r="766" spans="1:7">
      <c r="A766" s="2">
        <v>40303</v>
      </c>
      <c r="B766" t="str">
        <f t="shared" si="90"/>
        <v>2010_05</v>
      </c>
      <c r="C766" t="str">
        <f t="shared" si="91"/>
        <v>May</v>
      </c>
      <c r="D766" t="str">
        <f t="shared" si="92"/>
        <v>2010_May</v>
      </c>
      <c r="E766" s="12" t="str">
        <f t="shared" si="93"/>
        <v>05_May</v>
      </c>
      <c r="F766" s="12" t="str">
        <f t="shared" si="94"/>
        <v>May-10</v>
      </c>
      <c r="G766" s="12"/>
    </row>
    <row r="767" spans="1:7">
      <c r="A767" s="2">
        <v>40304</v>
      </c>
      <c r="B767" t="str">
        <f t="shared" si="90"/>
        <v>2010_05</v>
      </c>
      <c r="C767" t="str">
        <f t="shared" si="91"/>
        <v>May</v>
      </c>
      <c r="D767" t="str">
        <f t="shared" si="92"/>
        <v>2010_May</v>
      </c>
      <c r="E767" s="12" t="str">
        <f t="shared" si="93"/>
        <v>06_May</v>
      </c>
      <c r="F767" s="12" t="str">
        <f t="shared" si="94"/>
        <v>May-10</v>
      </c>
      <c r="G767" s="12"/>
    </row>
    <row r="768" spans="1:7">
      <c r="A768" s="2">
        <v>40305</v>
      </c>
      <c r="B768" t="str">
        <f t="shared" si="90"/>
        <v>2010_05</v>
      </c>
      <c r="C768" t="str">
        <f t="shared" si="91"/>
        <v>May</v>
      </c>
      <c r="D768" t="str">
        <f t="shared" si="92"/>
        <v>2010_May</v>
      </c>
      <c r="E768" s="12" t="str">
        <f t="shared" si="93"/>
        <v>07_May</v>
      </c>
      <c r="F768" s="12" t="str">
        <f t="shared" si="94"/>
        <v>May-10</v>
      </c>
      <c r="G768" s="12"/>
    </row>
    <row r="769" spans="1:7">
      <c r="A769" s="2">
        <v>40306</v>
      </c>
      <c r="B769" t="str">
        <f t="shared" si="90"/>
        <v>2010_05</v>
      </c>
      <c r="C769" t="str">
        <f t="shared" si="91"/>
        <v>May</v>
      </c>
      <c r="D769" t="str">
        <f t="shared" si="92"/>
        <v>2010_May</v>
      </c>
      <c r="E769" s="12" t="str">
        <f t="shared" si="93"/>
        <v>08_May</v>
      </c>
      <c r="F769" s="12" t="str">
        <f t="shared" si="94"/>
        <v>May-10</v>
      </c>
      <c r="G769" s="12"/>
    </row>
    <row r="770" spans="1:7">
      <c r="A770" s="2">
        <v>40307</v>
      </c>
      <c r="B770" t="str">
        <f t="shared" ref="B770:B833" si="95">TEXT(YEAR(A770),"0000")&amp;"_"&amp;TEXT(MONTH(A770),"00")</f>
        <v>2010_05</v>
      </c>
      <c r="C770" t="str">
        <f t="shared" ref="C770:C833" si="96">VLOOKUP(TEXT(MONTH(A770),"00"),$H$2:$I$13,2,FALSE)</f>
        <v>May</v>
      </c>
      <c r="D770" t="str">
        <f t="shared" si="92"/>
        <v>2010_May</v>
      </c>
      <c r="E770" s="12" t="str">
        <f t="shared" si="93"/>
        <v>09_May</v>
      </c>
      <c r="F770" s="12" t="str">
        <f t="shared" si="94"/>
        <v>May-10</v>
      </c>
      <c r="G770" s="12"/>
    </row>
    <row r="771" spans="1:7">
      <c r="A771" s="2">
        <v>40308</v>
      </c>
      <c r="B771" t="str">
        <f t="shared" si="95"/>
        <v>2010_05</v>
      </c>
      <c r="C771" t="str">
        <f t="shared" si="96"/>
        <v>May</v>
      </c>
      <c r="D771" t="str">
        <f t="shared" ref="D771:D834" si="97">TEXT(YEAR(A771),"0000")&amp;"_"&amp;C771</f>
        <v>2010_May</v>
      </c>
      <c r="E771" s="12" t="str">
        <f t="shared" ref="E771:E834" si="98">VLOOKUP(DAY(A771),$G$2:$H$32,2,FALSE)&amp;"_"&amp;C771</f>
        <v>10_May</v>
      </c>
      <c r="F771" s="12" t="str">
        <f t="shared" si="94"/>
        <v>May-10</v>
      </c>
      <c r="G771" s="12"/>
    </row>
    <row r="772" spans="1:7">
      <c r="A772" s="2">
        <v>40309</v>
      </c>
      <c r="B772" t="str">
        <f t="shared" si="95"/>
        <v>2010_05</v>
      </c>
      <c r="C772" t="str">
        <f t="shared" si="96"/>
        <v>May</v>
      </c>
      <c r="D772" t="str">
        <f t="shared" si="97"/>
        <v>2010_May</v>
      </c>
      <c r="E772" s="12" t="str">
        <f t="shared" si="98"/>
        <v>11_May</v>
      </c>
      <c r="F772" s="12" t="str">
        <f t="shared" ref="F772:F835" si="99">C772&amp;"-"&amp;RIGHT(YEAR(A772),2)</f>
        <v>May-10</v>
      </c>
      <c r="G772" s="12"/>
    </row>
    <row r="773" spans="1:7">
      <c r="A773" s="2">
        <v>40310</v>
      </c>
      <c r="B773" t="str">
        <f t="shared" si="95"/>
        <v>2010_05</v>
      </c>
      <c r="C773" t="str">
        <f t="shared" si="96"/>
        <v>May</v>
      </c>
      <c r="D773" t="str">
        <f t="shared" si="97"/>
        <v>2010_May</v>
      </c>
      <c r="E773" s="12" t="str">
        <f t="shared" si="98"/>
        <v>12_May</v>
      </c>
      <c r="F773" s="12" t="str">
        <f t="shared" si="99"/>
        <v>May-10</v>
      </c>
      <c r="G773" s="12"/>
    </row>
    <row r="774" spans="1:7">
      <c r="A774" s="2">
        <v>40311</v>
      </c>
      <c r="B774" t="str">
        <f t="shared" si="95"/>
        <v>2010_05</v>
      </c>
      <c r="C774" t="str">
        <f t="shared" si="96"/>
        <v>May</v>
      </c>
      <c r="D774" t="str">
        <f t="shared" si="97"/>
        <v>2010_May</v>
      </c>
      <c r="E774" s="12" t="str">
        <f t="shared" si="98"/>
        <v>13_May</v>
      </c>
      <c r="F774" s="12" t="str">
        <f t="shared" si="99"/>
        <v>May-10</v>
      </c>
      <c r="G774" s="12"/>
    </row>
    <row r="775" spans="1:7">
      <c r="A775" s="2">
        <v>40312</v>
      </c>
      <c r="B775" t="str">
        <f t="shared" si="95"/>
        <v>2010_05</v>
      </c>
      <c r="C775" t="str">
        <f t="shared" si="96"/>
        <v>May</v>
      </c>
      <c r="D775" t="str">
        <f t="shared" si="97"/>
        <v>2010_May</v>
      </c>
      <c r="E775" s="12" t="str">
        <f t="shared" si="98"/>
        <v>14_May</v>
      </c>
      <c r="F775" s="12" t="str">
        <f t="shared" si="99"/>
        <v>May-10</v>
      </c>
      <c r="G775" s="12"/>
    </row>
    <row r="776" spans="1:7">
      <c r="A776" s="2">
        <v>40313</v>
      </c>
      <c r="B776" t="str">
        <f t="shared" si="95"/>
        <v>2010_05</v>
      </c>
      <c r="C776" t="str">
        <f t="shared" si="96"/>
        <v>May</v>
      </c>
      <c r="D776" t="str">
        <f t="shared" si="97"/>
        <v>2010_May</v>
      </c>
      <c r="E776" s="12" t="str">
        <f t="shared" si="98"/>
        <v>15_May</v>
      </c>
      <c r="F776" s="12" t="str">
        <f t="shared" si="99"/>
        <v>May-10</v>
      </c>
      <c r="G776" s="12"/>
    </row>
    <row r="777" spans="1:7">
      <c r="A777" s="2">
        <v>40314</v>
      </c>
      <c r="B777" t="str">
        <f t="shared" si="95"/>
        <v>2010_05</v>
      </c>
      <c r="C777" t="str">
        <f t="shared" si="96"/>
        <v>May</v>
      </c>
      <c r="D777" t="str">
        <f t="shared" si="97"/>
        <v>2010_May</v>
      </c>
      <c r="E777" s="12" t="str">
        <f t="shared" si="98"/>
        <v>16_May</v>
      </c>
      <c r="F777" s="12" t="str">
        <f t="shared" si="99"/>
        <v>May-10</v>
      </c>
      <c r="G777" s="12"/>
    </row>
    <row r="778" spans="1:7">
      <c r="A778" s="2">
        <v>40315</v>
      </c>
      <c r="B778" t="str">
        <f t="shared" si="95"/>
        <v>2010_05</v>
      </c>
      <c r="C778" t="str">
        <f t="shared" si="96"/>
        <v>May</v>
      </c>
      <c r="D778" t="str">
        <f t="shared" si="97"/>
        <v>2010_May</v>
      </c>
      <c r="E778" s="12" t="str">
        <f t="shared" si="98"/>
        <v>17_May</v>
      </c>
      <c r="F778" s="12" t="str">
        <f t="shared" si="99"/>
        <v>May-10</v>
      </c>
      <c r="G778" s="12"/>
    </row>
    <row r="779" spans="1:7">
      <c r="A779" s="2">
        <v>40316</v>
      </c>
      <c r="B779" t="str">
        <f t="shared" si="95"/>
        <v>2010_05</v>
      </c>
      <c r="C779" t="str">
        <f t="shared" si="96"/>
        <v>May</v>
      </c>
      <c r="D779" t="str">
        <f t="shared" si="97"/>
        <v>2010_May</v>
      </c>
      <c r="E779" s="12" t="str">
        <f t="shared" si="98"/>
        <v>18_May</v>
      </c>
      <c r="F779" s="12" t="str">
        <f t="shared" si="99"/>
        <v>May-10</v>
      </c>
      <c r="G779" s="12"/>
    </row>
    <row r="780" spans="1:7">
      <c r="A780" s="2">
        <v>40317</v>
      </c>
      <c r="B780" t="str">
        <f t="shared" si="95"/>
        <v>2010_05</v>
      </c>
      <c r="C780" t="str">
        <f t="shared" si="96"/>
        <v>May</v>
      </c>
      <c r="D780" t="str">
        <f t="shared" si="97"/>
        <v>2010_May</v>
      </c>
      <c r="E780" s="12" t="str">
        <f t="shared" si="98"/>
        <v>19_May</v>
      </c>
      <c r="F780" s="12" t="str">
        <f t="shared" si="99"/>
        <v>May-10</v>
      </c>
      <c r="G780" s="12"/>
    </row>
    <row r="781" spans="1:7">
      <c r="A781" s="2">
        <v>40318</v>
      </c>
      <c r="B781" t="str">
        <f t="shared" si="95"/>
        <v>2010_05</v>
      </c>
      <c r="C781" t="str">
        <f t="shared" si="96"/>
        <v>May</v>
      </c>
      <c r="D781" t="str">
        <f t="shared" si="97"/>
        <v>2010_May</v>
      </c>
      <c r="E781" s="12" t="str">
        <f t="shared" si="98"/>
        <v>20_May</v>
      </c>
      <c r="F781" s="12" t="str">
        <f t="shared" si="99"/>
        <v>May-10</v>
      </c>
      <c r="G781" s="12"/>
    </row>
    <row r="782" spans="1:7">
      <c r="A782" s="2">
        <v>40319</v>
      </c>
      <c r="B782" t="str">
        <f t="shared" si="95"/>
        <v>2010_05</v>
      </c>
      <c r="C782" t="str">
        <f t="shared" si="96"/>
        <v>May</v>
      </c>
      <c r="D782" t="str">
        <f t="shared" si="97"/>
        <v>2010_May</v>
      </c>
      <c r="E782" s="12" t="str">
        <f t="shared" si="98"/>
        <v>21_May</v>
      </c>
      <c r="F782" s="12" t="str">
        <f t="shared" si="99"/>
        <v>May-10</v>
      </c>
      <c r="G782" s="12"/>
    </row>
    <row r="783" spans="1:7">
      <c r="A783" s="2">
        <v>40320</v>
      </c>
      <c r="B783" t="str">
        <f t="shared" si="95"/>
        <v>2010_05</v>
      </c>
      <c r="C783" t="str">
        <f t="shared" si="96"/>
        <v>May</v>
      </c>
      <c r="D783" t="str">
        <f t="shared" si="97"/>
        <v>2010_May</v>
      </c>
      <c r="E783" s="12" t="str">
        <f t="shared" si="98"/>
        <v>22_May</v>
      </c>
      <c r="F783" s="12" t="str">
        <f t="shared" si="99"/>
        <v>May-10</v>
      </c>
      <c r="G783" s="12"/>
    </row>
    <row r="784" spans="1:7">
      <c r="A784" s="2">
        <v>40321</v>
      </c>
      <c r="B784" t="str">
        <f t="shared" si="95"/>
        <v>2010_05</v>
      </c>
      <c r="C784" t="str">
        <f t="shared" si="96"/>
        <v>May</v>
      </c>
      <c r="D784" t="str">
        <f t="shared" si="97"/>
        <v>2010_May</v>
      </c>
      <c r="E784" s="12" t="str">
        <f t="shared" si="98"/>
        <v>23_May</v>
      </c>
      <c r="F784" s="12" t="str">
        <f t="shared" si="99"/>
        <v>May-10</v>
      </c>
      <c r="G784" s="12"/>
    </row>
    <row r="785" spans="1:7">
      <c r="A785" s="2">
        <v>40322</v>
      </c>
      <c r="B785" t="str">
        <f t="shared" si="95"/>
        <v>2010_05</v>
      </c>
      <c r="C785" t="str">
        <f t="shared" si="96"/>
        <v>May</v>
      </c>
      <c r="D785" t="str">
        <f t="shared" si="97"/>
        <v>2010_May</v>
      </c>
      <c r="E785" s="12" t="str">
        <f t="shared" si="98"/>
        <v>24_May</v>
      </c>
      <c r="F785" s="12" t="str">
        <f t="shared" si="99"/>
        <v>May-10</v>
      </c>
      <c r="G785" s="12"/>
    </row>
    <row r="786" spans="1:7">
      <c r="A786" s="2">
        <v>40323</v>
      </c>
      <c r="B786" t="str">
        <f t="shared" si="95"/>
        <v>2010_05</v>
      </c>
      <c r="C786" t="str">
        <f t="shared" si="96"/>
        <v>May</v>
      </c>
      <c r="D786" t="str">
        <f t="shared" si="97"/>
        <v>2010_May</v>
      </c>
      <c r="E786" s="12" t="str">
        <f t="shared" si="98"/>
        <v>25_May</v>
      </c>
      <c r="F786" s="12" t="str">
        <f t="shared" si="99"/>
        <v>May-10</v>
      </c>
      <c r="G786" s="12"/>
    </row>
    <row r="787" spans="1:7">
      <c r="A787" s="2">
        <v>40324</v>
      </c>
      <c r="B787" t="str">
        <f t="shared" si="95"/>
        <v>2010_05</v>
      </c>
      <c r="C787" t="str">
        <f t="shared" si="96"/>
        <v>May</v>
      </c>
      <c r="D787" t="str">
        <f t="shared" si="97"/>
        <v>2010_May</v>
      </c>
      <c r="E787" s="12" t="str">
        <f t="shared" si="98"/>
        <v>26_May</v>
      </c>
      <c r="F787" s="12" t="str">
        <f t="shared" si="99"/>
        <v>May-10</v>
      </c>
      <c r="G787" s="12"/>
    </row>
    <row r="788" spans="1:7">
      <c r="A788" s="2">
        <v>40325</v>
      </c>
      <c r="B788" t="str">
        <f t="shared" si="95"/>
        <v>2010_05</v>
      </c>
      <c r="C788" t="str">
        <f t="shared" si="96"/>
        <v>May</v>
      </c>
      <c r="D788" t="str">
        <f t="shared" si="97"/>
        <v>2010_May</v>
      </c>
      <c r="E788" s="12" t="str">
        <f t="shared" si="98"/>
        <v>27_May</v>
      </c>
      <c r="F788" s="12" t="str">
        <f t="shared" si="99"/>
        <v>May-10</v>
      </c>
      <c r="G788" s="12"/>
    </row>
    <row r="789" spans="1:7">
      <c r="A789" s="2">
        <v>40326</v>
      </c>
      <c r="B789" t="str">
        <f t="shared" si="95"/>
        <v>2010_05</v>
      </c>
      <c r="C789" t="str">
        <f t="shared" si="96"/>
        <v>May</v>
      </c>
      <c r="D789" t="str">
        <f t="shared" si="97"/>
        <v>2010_May</v>
      </c>
      <c r="E789" s="12" t="str">
        <f t="shared" si="98"/>
        <v>28_May</v>
      </c>
      <c r="F789" s="12" t="str">
        <f t="shared" si="99"/>
        <v>May-10</v>
      </c>
      <c r="G789" s="12"/>
    </row>
    <row r="790" spans="1:7">
      <c r="A790" s="2">
        <v>40327</v>
      </c>
      <c r="B790" t="str">
        <f t="shared" si="95"/>
        <v>2010_05</v>
      </c>
      <c r="C790" t="str">
        <f t="shared" si="96"/>
        <v>May</v>
      </c>
      <c r="D790" t="str">
        <f t="shared" si="97"/>
        <v>2010_May</v>
      </c>
      <c r="E790" s="12" t="str">
        <f t="shared" si="98"/>
        <v>29_May</v>
      </c>
      <c r="F790" s="12" t="str">
        <f t="shared" si="99"/>
        <v>May-10</v>
      </c>
      <c r="G790" s="12"/>
    </row>
    <row r="791" spans="1:7">
      <c r="A791" s="2">
        <v>40328</v>
      </c>
      <c r="B791" t="str">
        <f t="shared" si="95"/>
        <v>2010_05</v>
      </c>
      <c r="C791" t="str">
        <f t="shared" si="96"/>
        <v>May</v>
      </c>
      <c r="D791" t="str">
        <f t="shared" si="97"/>
        <v>2010_May</v>
      </c>
      <c r="E791" s="12" t="str">
        <f t="shared" si="98"/>
        <v>30_May</v>
      </c>
      <c r="F791" s="12" t="str">
        <f t="shared" si="99"/>
        <v>May-10</v>
      </c>
      <c r="G791" s="12"/>
    </row>
    <row r="792" spans="1:7">
      <c r="A792" s="2">
        <v>40329</v>
      </c>
      <c r="B792" t="str">
        <f t="shared" si="95"/>
        <v>2010_05</v>
      </c>
      <c r="C792" t="str">
        <f t="shared" si="96"/>
        <v>May</v>
      </c>
      <c r="D792" t="str">
        <f t="shared" si="97"/>
        <v>2010_May</v>
      </c>
      <c r="E792" s="12" t="str">
        <f t="shared" si="98"/>
        <v>31_May</v>
      </c>
      <c r="F792" s="12" t="str">
        <f t="shared" si="99"/>
        <v>May-10</v>
      </c>
      <c r="G792" s="12"/>
    </row>
    <row r="793" spans="1:7">
      <c r="A793" s="2">
        <v>40330</v>
      </c>
      <c r="B793" t="str">
        <f t="shared" si="95"/>
        <v>2010_06</v>
      </c>
      <c r="C793" t="str">
        <f t="shared" si="96"/>
        <v>Jun</v>
      </c>
      <c r="D793" t="str">
        <f t="shared" si="97"/>
        <v>2010_Jun</v>
      </c>
      <c r="E793" s="12" t="str">
        <f t="shared" si="98"/>
        <v>01_Jun</v>
      </c>
      <c r="F793" s="12" t="str">
        <f t="shared" si="99"/>
        <v>Jun-10</v>
      </c>
      <c r="G793" s="12"/>
    </row>
    <row r="794" spans="1:7">
      <c r="A794" s="2">
        <v>40331</v>
      </c>
      <c r="B794" t="str">
        <f t="shared" si="95"/>
        <v>2010_06</v>
      </c>
      <c r="C794" t="str">
        <f t="shared" si="96"/>
        <v>Jun</v>
      </c>
      <c r="D794" t="str">
        <f t="shared" si="97"/>
        <v>2010_Jun</v>
      </c>
      <c r="E794" s="12" t="str">
        <f t="shared" si="98"/>
        <v>02_Jun</v>
      </c>
      <c r="F794" s="12" t="str">
        <f t="shared" si="99"/>
        <v>Jun-10</v>
      </c>
      <c r="G794" s="12"/>
    </row>
    <row r="795" spans="1:7">
      <c r="A795" s="2">
        <v>40332</v>
      </c>
      <c r="B795" t="str">
        <f t="shared" si="95"/>
        <v>2010_06</v>
      </c>
      <c r="C795" t="str">
        <f t="shared" si="96"/>
        <v>Jun</v>
      </c>
      <c r="D795" t="str">
        <f t="shared" si="97"/>
        <v>2010_Jun</v>
      </c>
      <c r="E795" s="12" t="str">
        <f t="shared" si="98"/>
        <v>03_Jun</v>
      </c>
      <c r="F795" s="12" t="str">
        <f t="shared" si="99"/>
        <v>Jun-10</v>
      </c>
      <c r="G795" s="12"/>
    </row>
    <row r="796" spans="1:7">
      <c r="A796" s="2">
        <v>40333</v>
      </c>
      <c r="B796" t="str">
        <f t="shared" si="95"/>
        <v>2010_06</v>
      </c>
      <c r="C796" t="str">
        <f t="shared" si="96"/>
        <v>Jun</v>
      </c>
      <c r="D796" t="str">
        <f t="shared" si="97"/>
        <v>2010_Jun</v>
      </c>
      <c r="E796" s="12" t="str">
        <f t="shared" si="98"/>
        <v>04_Jun</v>
      </c>
      <c r="F796" s="12" t="str">
        <f t="shared" si="99"/>
        <v>Jun-10</v>
      </c>
      <c r="G796" s="12"/>
    </row>
    <row r="797" spans="1:7">
      <c r="A797" s="2">
        <v>40334</v>
      </c>
      <c r="B797" t="str">
        <f t="shared" si="95"/>
        <v>2010_06</v>
      </c>
      <c r="C797" t="str">
        <f t="shared" si="96"/>
        <v>Jun</v>
      </c>
      <c r="D797" t="str">
        <f t="shared" si="97"/>
        <v>2010_Jun</v>
      </c>
      <c r="E797" s="12" t="str">
        <f t="shared" si="98"/>
        <v>05_Jun</v>
      </c>
      <c r="F797" s="12" t="str">
        <f t="shared" si="99"/>
        <v>Jun-10</v>
      </c>
      <c r="G797" s="12"/>
    </row>
    <row r="798" spans="1:7">
      <c r="A798" s="2">
        <v>40335</v>
      </c>
      <c r="B798" t="str">
        <f t="shared" si="95"/>
        <v>2010_06</v>
      </c>
      <c r="C798" t="str">
        <f t="shared" si="96"/>
        <v>Jun</v>
      </c>
      <c r="D798" t="str">
        <f t="shared" si="97"/>
        <v>2010_Jun</v>
      </c>
      <c r="E798" s="12" t="str">
        <f t="shared" si="98"/>
        <v>06_Jun</v>
      </c>
      <c r="F798" s="12" t="str">
        <f t="shared" si="99"/>
        <v>Jun-10</v>
      </c>
      <c r="G798" s="12"/>
    </row>
    <row r="799" spans="1:7">
      <c r="A799" s="2">
        <v>40336</v>
      </c>
      <c r="B799" t="str">
        <f t="shared" si="95"/>
        <v>2010_06</v>
      </c>
      <c r="C799" t="str">
        <f t="shared" si="96"/>
        <v>Jun</v>
      </c>
      <c r="D799" t="str">
        <f t="shared" si="97"/>
        <v>2010_Jun</v>
      </c>
      <c r="E799" s="12" t="str">
        <f t="shared" si="98"/>
        <v>07_Jun</v>
      </c>
      <c r="F799" s="12" t="str">
        <f t="shared" si="99"/>
        <v>Jun-10</v>
      </c>
      <c r="G799" s="12"/>
    </row>
    <row r="800" spans="1:7">
      <c r="A800" s="2">
        <v>40337</v>
      </c>
      <c r="B800" t="str">
        <f t="shared" si="95"/>
        <v>2010_06</v>
      </c>
      <c r="C800" t="str">
        <f t="shared" si="96"/>
        <v>Jun</v>
      </c>
      <c r="D800" t="str">
        <f t="shared" si="97"/>
        <v>2010_Jun</v>
      </c>
      <c r="E800" s="12" t="str">
        <f t="shared" si="98"/>
        <v>08_Jun</v>
      </c>
      <c r="F800" s="12" t="str">
        <f t="shared" si="99"/>
        <v>Jun-10</v>
      </c>
      <c r="G800" s="12"/>
    </row>
    <row r="801" spans="1:7">
      <c r="A801" s="2">
        <v>40338</v>
      </c>
      <c r="B801" t="str">
        <f t="shared" si="95"/>
        <v>2010_06</v>
      </c>
      <c r="C801" t="str">
        <f t="shared" si="96"/>
        <v>Jun</v>
      </c>
      <c r="D801" t="str">
        <f t="shared" si="97"/>
        <v>2010_Jun</v>
      </c>
      <c r="E801" s="12" t="str">
        <f t="shared" si="98"/>
        <v>09_Jun</v>
      </c>
      <c r="F801" s="12" t="str">
        <f t="shared" si="99"/>
        <v>Jun-10</v>
      </c>
      <c r="G801" s="12"/>
    </row>
    <row r="802" spans="1:7">
      <c r="A802" s="2">
        <v>40339</v>
      </c>
      <c r="B802" t="str">
        <f t="shared" si="95"/>
        <v>2010_06</v>
      </c>
      <c r="C802" t="str">
        <f t="shared" si="96"/>
        <v>Jun</v>
      </c>
      <c r="D802" t="str">
        <f t="shared" si="97"/>
        <v>2010_Jun</v>
      </c>
      <c r="E802" s="12" t="str">
        <f t="shared" si="98"/>
        <v>10_Jun</v>
      </c>
      <c r="F802" s="12" t="str">
        <f t="shared" si="99"/>
        <v>Jun-10</v>
      </c>
      <c r="G802" s="12"/>
    </row>
    <row r="803" spans="1:7">
      <c r="A803" s="2">
        <v>40340</v>
      </c>
      <c r="B803" t="str">
        <f t="shared" si="95"/>
        <v>2010_06</v>
      </c>
      <c r="C803" t="str">
        <f t="shared" si="96"/>
        <v>Jun</v>
      </c>
      <c r="D803" t="str">
        <f t="shared" si="97"/>
        <v>2010_Jun</v>
      </c>
      <c r="E803" s="12" t="str">
        <f t="shared" si="98"/>
        <v>11_Jun</v>
      </c>
      <c r="F803" s="12" t="str">
        <f t="shared" si="99"/>
        <v>Jun-10</v>
      </c>
      <c r="G803" s="12"/>
    </row>
    <row r="804" spans="1:7">
      <c r="A804" s="2">
        <v>40341</v>
      </c>
      <c r="B804" t="str">
        <f t="shared" si="95"/>
        <v>2010_06</v>
      </c>
      <c r="C804" t="str">
        <f t="shared" si="96"/>
        <v>Jun</v>
      </c>
      <c r="D804" t="str">
        <f t="shared" si="97"/>
        <v>2010_Jun</v>
      </c>
      <c r="E804" s="12" t="str">
        <f t="shared" si="98"/>
        <v>12_Jun</v>
      </c>
      <c r="F804" s="12" t="str">
        <f t="shared" si="99"/>
        <v>Jun-10</v>
      </c>
      <c r="G804" s="12"/>
    </row>
    <row r="805" spans="1:7">
      <c r="A805" s="2">
        <v>40342</v>
      </c>
      <c r="B805" t="str">
        <f t="shared" si="95"/>
        <v>2010_06</v>
      </c>
      <c r="C805" t="str">
        <f t="shared" si="96"/>
        <v>Jun</v>
      </c>
      <c r="D805" t="str">
        <f t="shared" si="97"/>
        <v>2010_Jun</v>
      </c>
      <c r="E805" s="12" t="str">
        <f t="shared" si="98"/>
        <v>13_Jun</v>
      </c>
      <c r="F805" s="12" t="str">
        <f t="shared" si="99"/>
        <v>Jun-10</v>
      </c>
      <c r="G805" s="12"/>
    </row>
    <row r="806" spans="1:7">
      <c r="A806" s="2">
        <v>40343</v>
      </c>
      <c r="B806" t="str">
        <f t="shared" si="95"/>
        <v>2010_06</v>
      </c>
      <c r="C806" t="str">
        <f t="shared" si="96"/>
        <v>Jun</v>
      </c>
      <c r="D806" t="str">
        <f t="shared" si="97"/>
        <v>2010_Jun</v>
      </c>
      <c r="E806" s="12" t="str">
        <f t="shared" si="98"/>
        <v>14_Jun</v>
      </c>
      <c r="F806" s="12" t="str">
        <f t="shared" si="99"/>
        <v>Jun-10</v>
      </c>
      <c r="G806" s="12"/>
    </row>
    <row r="807" spans="1:7">
      <c r="A807" s="2">
        <v>40344</v>
      </c>
      <c r="B807" t="str">
        <f t="shared" si="95"/>
        <v>2010_06</v>
      </c>
      <c r="C807" t="str">
        <f t="shared" si="96"/>
        <v>Jun</v>
      </c>
      <c r="D807" t="str">
        <f t="shared" si="97"/>
        <v>2010_Jun</v>
      </c>
      <c r="E807" s="12" t="str">
        <f t="shared" si="98"/>
        <v>15_Jun</v>
      </c>
      <c r="F807" s="12" t="str">
        <f t="shared" si="99"/>
        <v>Jun-10</v>
      </c>
      <c r="G807" s="12"/>
    </row>
    <row r="808" spans="1:7">
      <c r="A808" s="2">
        <v>40345</v>
      </c>
      <c r="B808" t="str">
        <f t="shared" si="95"/>
        <v>2010_06</v>
      </c>
      <c r="C808" t="str">
        <f t="shared" si="96"/>
        <v>Jun</v>
      </c>
      <c r="D808" t="str">
        <f t="shared" si="97"/>
        <v>2010_Jun</v>
      </c>
      <c r="E808" s="12" t="str">
        <f t="shared" si="98"/>
        <v>16_Jun</v>
      </c>
      <c r="F808" s="12" t="str">
        <f t="shared" si="99"/>
        <v>Jun-10</v>
      </c>
      <c r="G808" s="12"/>
    </row>
    <row r="809" spans="1:7">
      <c r="A809" s="2">
        <v>40346</v>
      </c>
      <c r="B809" t="str">
        <f t="shared" si="95"/>
        <v>2010_06</v>
      </c>
      <c r="C809" t="str">
        <f t="shared" si="96"/>
        <v>Jun</v>
      </c>
      <c r="D809" t="str">
        <f t="shared" si="97"/>
        <v>2010_Jun</v>
      </c>
      <c r="E809" s="12" t="str">
        <f t="shared" si="98"/>
        <v>17_Jun</v>
      </c>
      <c r="F809" s="12" t="str">
        <f t="shared" si="99"/>
        <v>Jun-10</v>
      </c>
      <c r="G809" s="12"/>
    </row>
    <row r="810" spans="1:7">
      <c r="A810" s="2">
        <v>40347</v>
      </c>
      <c r="B810" t="str">
        <f t="shared" si="95"/>
        <v>2010_06</v>
      </c>
      <c r="C810" t="str">
        <f t="shared" si="96"/>
        <v>Jun</v>
      </c>
      <c r="D810" t="str">
        <f t="shared" si="97"/>
        <v>2010_Jun</v>
      </c>
      <c r="E810" s="12" t="str">
        <f t="shared" si="98"/>
        <v>18_Jun</v>
      </c>
      <c r="F810" s="12" t="str">
        <f t="shared" si="99"/>
        <v>Jun-10</v>
      </c>
      <c r="G810" s="12"/>
    </row>
    <row r="811" spans="1:7">
      <c r="A811" s="2">
        <v>40348</v>
      </c>
      <c r="B811" t="str">
        <f t="shared" si="95"/>
        <v>2010_06</v>
      </c>
      <c r="C811" t="str">
        <f t="shared" si="96"/>
        <v>Jun</v>
      </c>
      <c r="D811" t="str">
        <f t="shared" si="97"/>
        <v>2010_Jun</v>
      </c>
      <c r="E811" s="12" t="str">
        <f t="shared" si="98"/>
        <v>19_Jun</v>
      </c>
      <c r="F811" s="12" t="str">
        <f t="shared" si="99"/>
        <v>Jun-10</v>
      </c>
      <c r="G811" s="12"/>
    </row>
    <row r="812" spans="1:7">
      <c r="A812" s="2">
        <v>40349</v>
      </c>
      <c r="B812" t="str">
        <f t="shared" si="95"/>
        <v>2010_06</v>
      </c>
      <c r="C812" t="str">
        <f t="shared" si="96"/>
        <v>Jun</v>
      </c>
      <c r="D812" t="str">
        <f t="shared" si="97"/>
        <v>2010_Jun</v>
      </c>
      <c r="E812" s="12" t="str">
        <f t="shared" si="98"/>
        <v>20_Jun</v>
      </c>
      <c r="F812" s="12" t="str">
        <f t="shared" si="99"/>
        <v>Jun-10</v>
      </c>
      <c r="G812" s="12"/>
    </row>
    <row r="813" spans="1:7">
      <c r="A813" s="2">
        <v>40350</v>
      </c>
      <c r="B813" t="str">
        <f t="shared" si="95"/>
        <v>2010_06</v>
      </c>
      <c r="C813" t="str">
        <f t="shared" si="96"/>
        <v>Jun</v>
      </c>
      <c r="D813" t="str">
        <f t="shared" si="97"/>
        <v>2010_Jun</v>
      </c>
      <c r="E813" s="12" t="str">
        <f t="shared" si="98"/>
        <v>21_Jun</v>
      </c>
      <c r="F813" s="12" t="str">
        <f t="shared" si="99"/>
        <v>Jun-10</v>
      </c>
      <c r="G813" s="12"/>
    </row>
    <row r="814" spans="1:7">
      <c r="A814" s="2">
        <v>40351</v>
      </c>
      <c r="B814" t="str">
        <f t="shared" si="95"/>
        <v>2010_06</v>
      </c>
      <c r="C814" t="str">
        <f t="shared" si="96"/>
        <v>Jun</v>
      </c>
      <c r="D814" t="str">
        <f t="shared" si="97"/>
        <v>2010_Jun</v>
      </c>
      <c r="E814" s="12" t="str">
        <f t="shared" si="98"/>
        <v>22_Jun</v>
      </c>
      <c r="F814" s="12" t="str">
        <f t="shared" si="99"/>
        <v>Jun-10</v>
      </c>
      <c r="G814" s="12"/>
    </row>
    <row r="815" spans="1:7">
      <c r="A815" s="2">
        <v>40352</v>
      </c>
      <c r="B815" t="str">
        <f t="shared" si="95"/>
        <v>2010_06</v>
      </c>
      <c r="C815" t="str">
        <f t="shared" si="96"/>
        <v>Jun</v>
      </c>
      <c r="D815" t="str">
        <f t="shared" si="97"/>
        <v>2010_Jun</v>
      </c>
      <c r="E815" s="12" t="str">
        <f t="shared" si="98"/>
        <v>23_Jun</v>
      </c>
      <c r="F815" s="12" t="str">
        <f t="shared" si="99"/>
        <v>Jun-10</v>
      </c>
      <c r="G815" s="12"/>
    </row>
    <row r="816" spans="1:7">
      <c r="A816" s="2">
        <v>40353</v>
      </c>
      <c r="B816" t="str">
        <f t="shared" si="95"/>
        <v>2010_06</v>
      </c>
      <c r="C816" t="str">
        <f t="shared" si="96"/>
        <v>Jun</v>
      </c>
      <c r="D816" t="str">
        <f t="shared" si="97"/>
        <v>2010_Jun</v>
      </c>
      <c r="E816" s="12" t="str">
        <f t="shared" si="98"/>
        <v>24_Jun</v>
      </c>
      <c r="F816" s="12" t="str">
        <f t="shared" si="99"/>
        <v>Jun-10</v>
      </c>
      <c r="G816" s="12"/>
    </row>
    <row r="817" spans="1:7">
      <c r="A817" s="2">
        <v>40354</v>
      </c>
      <c r="B817" t="str">
        <f t="shared" si="95"/>
        <v>2010_06</v>
      </c>
      <c r="C817" t="str">
        <f t="shared" si="96"/>
        <v>Jun</v>
      </c>
      <c r="D817" t="str">
        <f t="shared" si="97"/>
        <v>2010_Jun</v>
      </c>
      <c r="E817" s="12" t="str">
        <f t="shared" si="98"/>
        <v>25_Jun</v>
      </c>
      <c r="F817" s="12" t="str">
        <f t="shared" si="99"/>
        <v>Jun-10</v>
      </c>
      <c r="G817" s="12"/>
    </row>
    <row r="818" spans="1:7">
      <c r="A818" s="2">
        <v>40355</v>
      </c>
      <c r="B818" t="str">
        <f t="shared" si="95"/>
        <v>2010_06</v>
      </c>
      <c r="C818" t="str">
        <f t="shared" si="96"/>
        <v>Jun</v>
      </c>
      <c r="D818" t="str">
        <f t="shared" si="97"/>
        <v>2010_Jun</v>
      </c>
      <c r="E818" s="12" t="str">
        <f t="shared" si="98"/>
        <v>26_Jun</v>
      </c>
      <c r="F818" s="12" t="str">
        <f t="shared" si="99"/>
        <v>Jun-10</v>
      </c>
      <c r="G818" s="12"/>
    </row>
    <row r="819" spans="1:7">
      <c r="A819" s="2">
        <v>40356</v>
      </c>
      <c r="B819" t="str">
        <f t="shared" si="95"/>
        <v>2010_06</v>
      </c>
      <c r="C819" t="str">
        <f t="shared" si="96"/>
        <v>Jun</v>
      </c>
      <c r="D819" t="str">
        <f t="shared" si="97"/>
        <v>2010_Jun</v>
      </c>
      <c r="E819" s="12" t="str">
        <f t="shared" si="98"/>
        <v>27_Jun</v>
      </c>
      <c r="F819" s="12" t="str">
        <f t="shared" si="99"/>
        <v>Jun-10</v>
      </c>
      <c r="G819" s="12"/>
    </row>
    <row r="820" spans="1:7">
      <c r="A820" s="2">
        <v>40357</v>
      </c>
      <c r="B820" t="str">
        <f t="shared" si="95"/>
        <v>2010_06</v>
      </c>
      <c r="C820" t="str">
        <f t="shared" si="96"/>
        <v>Jun</v>
      </c>
      <c r="D820" t="str">
        <f t="shared" si="97"/>
        <v>2010_Jun</v>
      </c>
      <c r="E820" s="12" t="str">
        <f t="shared" si="98"/>
        <v>28_Jun</v>
      </c>
      <c r="F820" s="12" t="str">
        <f t="shared" si="99"/>
        <v>Jun-10</v>
      </c>
      <c r="G820" s="12"/>
    </row>
    <row r="821" spans="1:7">
      <c r="A821" s="2">
        <v>40358</v>
      </c>
      <c r="B821" t="str">
        <f t="shared" si="95"/>
        <v>2010_06</v>
      </c>
      <c r="C821" t="str">
        <f t="shared" si="96"/>
        <v>Jun</v>
      </c>
      <c r="D821" t="str">
        <f t="shared" si="97"/>
        <v>2010_Jun</v>
      </c>
      <c r="E821" s="12" t="str">
        <f t="shared" si="98"/>
        <v>29_Jun</v>
      </c>
      <c r="F821" s="12" t="str">
        <f t="shared" si="99"/>
        <v>Jun-10</v>
      </c>
      <c r="G821" s="12"/>
    </row>
    <row r="822" spans="1:7">
      <c r="A822" s="2">
        <v>40359</v>
      </c>
      <c r="B822" t="str">
        <f t="shared" si="95"/>
        <v>2010_06</v>
      </c>
      <c r="C822" t="str">
        <f t="shared" si="96"/>
        <v>Jun</v>
      </c>
      <c r="D822" t="str">
        <f t="shared" si="97"/>
        <v>2010_Jun</v>
      </c>
      <c r="E822" s="12" t="str">
        <f t="shared" si="98"/>
        <v>30_Jun</v>
      </c>
      <c r="F822" s="12" t="str">
        <f t="shared" si="99"/>
        <v>Jun-10</v>
      </c>
      <c r="G822" s="12"/>
    </row>
    <row r="823" spans="1:7">
      <c r="A823" s="2">
        <v>40360</v>
      </c>
      <c r="B823" t="str">
        <f t="shared" si="95"/>
        <v>2010_07</v>
      </c>
      <c r="C823" t="str">
        <f t="shared" si="96"/>
        <v>Jul</v>
      </c>
      <c r="D823" t="str">
        <f t="shared" si="97"/>
        <v>2010_Jul</v>
      </c>
      <c r="E823" s="12" t="str">
        <f t="shared" si="98"/>
        <v>01_Jul</v>
      </c>
      <c r="F823" s="12" t="str">
        <f t="shared" si="99"/>
        <v>Jul-10</v>
      </c>
      <c r="G823" s="12"/>
    </row>
    <row r="824" spans="1:7">
      <c r="A824" s="2">
        <v>40361</v>
      </c>
      <c r="B824" t="str">
        <f t="shared" si="95"/>
        <v>2010_07</v>
      </c>
      <c r="C824" t="str">
        <f t="shared" si="96"/>
        <v>Jul</v>
      </c>
      <c r="D824" t="str">
        <f t="shared" si="97"/>
        <v>2010_Jul</v>
      </c>
      <c r="E824" s="12" t="str">
        <f t="shared" si="98"/>
        <v>02_Jul</v>
      </c>
      <c r="F824" s="12" t="str">
        <f t="shared" si="99"/>
        <v>Jul-10</v>
      </c>
      <c r="G824" s="12"/>
    </row>
    <row r="825" spans="1:7">
      <c r="A825" s="2">
        <v>40362</v>
      </c>
      <c r="B825" t="str">
        <f t="shared" si="95"/>
        <v>2010_07</v>
      </c>
      <c r="C825" t="str">
        <f t="shared" si="96"/>
        <v>Jul</v>
      </c>
      <c r="D825" t="str">
        <f t="shared" si="97"/>
        <v>2010_Jul</v>
      </c>
      <c r="E825" s="12" t="str">
        <f t="shared" si="98"/>
        <v>03_Jul</v>
      </c>
      <c r="F825" s="12" t="str">
        <f t="shared" si="99"/>
        <v>Jul-10</v>
      </c>
      <c r="G825" s="12"/>
    </row>
    <row r="826" spans="1:7">
      <c r="A826" s="2">
        <v>40363</v>
      </c>
      <c r="B826" t="str">
        <f t="shared" si="95"/>
        <v>2010_07</v>
      </c>
      <c r="C826" t="str">
        <f t="shared" si="96"/>
        <v>Jul</v>
      </c>
      <c r="D826" t="str">
        <f t="shared" si="97"/>
        <v>2010_Jul</v>
      </c>
      <c r="E826" s="12" t="str">
        <f t="shared" si="98"/>
        <v>04_Jul</v>
      </c>
      <c r="F826" s="12" t="str">
        <f t="shared" si="99"/>
        <v>Jul-10</v>
      </c>
      <c r="G826" s="12"/>
    </row>
    <row r="827" spans="1:7">
      <c r="A827" s="2">
        <v>40364</v>
      </c>
      <c r="B827" t="str">
        <f t="shared" si="95"/>
        <v>2010_07</v>
      </c>
      <c r="C827" t="str">
        <f t="shared" si="96"/>
        <v>Jul</v>
      </c>
      <c r="D827" t="str">
        <f t="shared" si="97"/>
        <v>2010_Jul</v>
      </c>
      <c r="E827" s="12" t="str">
        <f t="shared" si="98"/>
        <v>05_Jul</v>
      </c>
      <c r="F827" s="12" t="str">
        <f t="shared" si="99"/>
        <v>Jul-10</v>
      </c>
      <c r="G827" s="12"/>
    </row>
    <row r="828" spans="1:7">
      <c r="A828" s="2">
        <v>40365</v>
      </c>
      <c r="B828" t="str">
        <f t="shared" si="95"/>
        <v>2010_07</v>
      </c>
      <c r="C828" t="str">
        <f t="shared" si="96"/>
        <v>Jul</v>
      </c>
      <c r="D828" t="str">
        <f t="shared" si="97"/>
        <v>2010_Jul</v>
      </c>
      <c r="E828" s="12" t="str">
        <f t="shared" si="98"/>
        <v>06_Jul</v>
      </c>
      <c r="F828" s="12" t="str">
        <f t="shared" si="99"/>
        <v>Jul-10</v>
      </c>
      <c r="G828" s="12"/>
    </row>
    <row r="829" spans="1:7">
      <c r="A829" s="2">
        <v>40366</v>
      </c>
      <c r="B829" t="str">
        <f t="shared" si="95"/>
        <v>2010_07</v>
      </c>
      <c r="C829" t="str">
        <f t="shared" si="96"/>
        <v>Jul</v>
      </c>
      <c r="D829" t="str">
        <f t="shared" si="97"/>
        <v>2010_Jul</v>
      </c>
      <c r="E829" s="12" t="str">
        <f t="shared" si="98"/>
        <v>07_Jul</v>
      </c>
      <c r="F829" s="12" t="str">
        <f t="shared" si="99"/>
        <v>Jul-10</v>
      </c>
      <c r="G829" s="12"/>
    </row>
    <row r="830" spans="1:7">
      <c r="A830" s="2">
        <v>40367</v>
      </c>
      <c r="B830" t="str">
        <f t="shared" si="95"/>
        <v>2010_07</v>
      </c>
      <c r="C830" t="str">
        <f t="shared" si="96"/>
        <v>Jul</v>
      </c>
      <c r="D830" t="str">
        <f t="shared" si="97"/>
        <v>2010_Jul</v>
      </c>
      <c r="E830" s="12" t="str">
        <f t="shared" si="98"/>
        <v>08_Jul</v>
      </c>
      <c r="F830" s="12" t="str">
        <f t="shared" si="99"/>
        <v>Jul-10</v>
      </c>
      <c r="G830" s="12"/>
    </row>
    <row r="831" spans="1:7">
      <c r="A831" s="2">
        <v>40368</v>
      </c>
      <c r="B831" t="str">
        <f t="shared" si="95"/>
        <v>2010_07</v>
      </c>
      <c r="C831" t="str">
        <f t="shared" si="96"/>
        <v>Jul</v>
      </c>
      <c r="D831" t="str">
        <f t="shared" si="97"/>
        <v>2010_Jul</v>
      </c>
      <c r="E831" s="12" t="str">
        <f t="shared" si="98"/>
        <v>09_Jul</v>
      </c>
      <c r="F831" s="12" t="str">
        <f t="shared" si="99"/>
        <v>Jul-10</v>
      </c>
      <c r="G831" s="12"/>
    </row>
    <row r="832" spans="1:7">
      <c r="A832" s="2">
        <v>40369</v>
      </c>
      <c r="B832" t="str">
        <f t="shared" si="95"/>
        <v>2010_07</v>
      </c>
      <c r="C832" t="str">
        <f t="shared" si="96"/>
        <v>Jul</v>
      </c>
      <c r="D832" t="str">
        <f t="shared" si="97"/>
        <v>2010_Jul</v>
      </c>
      <c r="E832" s="12" t="str">
        <f t="shared" si="98"/>
        <v>10_Jul</v>
      </c>
      <c r="F832" s="12" t="str">
        <f t="shared" si="99"/>
        <v>Jul-10</v>
      </c>
      <c r="G832" s="12"/>
    </row>
    <row r="833" spans="1:7">
      <c r="A833" s="2">
        <v>40370</v>
      </c>
      <c r="B833" t="str">
        <f t="shared" si="95"/>
        <v>2010_07</v>
      </c>
      <c r="C833" t="str">
        <f t="shared" si="96"/>
        <v>Jul</v>
      </c>
      <c r="D833" t="str">
        <f t="shared" si="97"/>
        <v>2010_Jul</v>
      </c>
      <c r="E833" s="12" t="str">
        <f t="shared" si="98"/>
        <v>11_Jul</v>
      </c>
      <c r="F833" s="12" t="str">
        <f t="shared" si="99"/>
        <v>Jul-10</v>
      </c>
      <c r="G833" s="12"/>
    </row>
    <row r="834" spans="1:7">
      <c r="A834" s="2">
        <v>40371</v>
      </c>
      <c r="B834" t="str">
        <f t="shared" ref="B834:B897" si="100">TEXT(YEAR(A834),"0000")&amp;"_"&amp;TEXT(MONTH(A834),"00")</f>
        <v>2010_07</v>
      </c>
      <c r="C834" t="str">
        <f t="shared" ref="C834:C897" si="101">VLOOKUP(TEXT(MONTH(A834),"00"),$H$2:$I$13,2,FALSE)</f>
        <v>Jul</v>
      </c>
      <c r="D834" t="str">
        <f t="shared" si="97"/>
        <v>2010_Jul</v>
      </c>
      <c r="E834" s="12" t="str">
        <f t="shared" si="98"/>
        <v>12_Jul</v>
      </c>
      <c r="F834" s="12" t="str">
        <f t="shared" si="99"/>
        <v>Jul-10</v>
      </c>
      <c r="G834" s="12"/>
    </row>
    <row r="835" spans="1:7">
      <c r="A835" s="2">
        <v>40372</v>
      </c>
      <c r="B835" t="str">
        <f t="shared" si="100"/>
        <v>2010_07</v>
      </c>
      <c r="C835" t="str">
        <f t="shared" si="101"/>
        <v>Jul</v>
      </c>
      <c r="D835" t="str">
        <f t="shared" ref="D835:D898" si="102">TEXT(YEAR(A835),"0000")&amp;"_"&amp;C835</f>
        <v>2010_Jul</v>
      </c>
      <c r="E835" s="12" t="str">
        <f t="shared" ref="E835:E898" si="103">VLOOKUP(DAY(A835),$G$2:$H$32,2,FALSE)&amp;"_"&amp;C835</f>
        <v>13_Jul</v>
      </c>
      <c r="F835" s="12" t="str">
        <f t="shared" si="99"/>
        <v>Jul-10</v>
      </c>
      <c r="G835" s="12"/>
    </row>
    <row r="836" spans="1:7">
      <c r="A836" s="2">
        <v>40373</v>
      </c>
      <c r="B836" t="str">
        <f t="shared" si="100"/>
        <v>2010_07</v>
      </c>
      <c r="C836" t="str">
        <f t="shared" si="101"/>
        <v>Jul</v>
      </c>
      <c r="D836" t="str">
        <f t="shared" si="102"/>
        <v>2010_Jul</v>
      </c>
      <c r="E836" s="12" t="str">
        <f t="shared" si="103"/>
        <v>14_Jul</v>
      </c>
      <c r="F836" s="12" t="str">
        <f t="shared" ref="F836:F899" si="104">C836&amp;"-"&amp;RIGHT(YEAR(A836),2)</f>
        <v>Jul-10</v>
      </c>
      <c r="G836" s="12"/>
    </row>
    <row r="837" spans="1:7">
      <c r="A837" s="2">
        <v>40374</v>
      </c>
      <c r="B837" t="str">
        <f t="shared" si="100"/>
        <v>2010_07</v>
      </c>
      <c r="C837" t="str">
        <f t="shared" si="101"/>
        <v>Jul</v>
      </c>
      <c r="D837" t="str">
        <f t="shared" si="102"/>
        <v>2010_Jul</v>
      </c>
      <c r="E837" s="12" t="str">
        <f t="shared" si="103"/>
        <v>15_Jul</v>
      </c>
      <c r="F837" s="12" t="str">
        <f t="shared" si="104"/>
        <v>Jul-10</v>
      </c>
      <c r="G837" s="12"/>
    </row>
    <row r="838" spans="1:7">
      <c r="A838" s="2">
        <v>40375</v>
      </c>
      <c r="B838" t="str">
        <f t="shared" si="100"/>
        <v>2010_07</v>
      </c>
      <c r="C838" t="str">
        <f t="shared" si="101"/>
        <v>Jul</v>
      </c>
      <c r="D838" t="str">
        <f t="shared" si="102"/>
        <v>2010_Jul</v>
      </c>
      <c r="E838" s="12" t="str">
        <f t="shared" si="103"/>
        <v>16_Jul</v>
      </c>
      <c r="F838" s="12" t="str">
        <f t="shared" si="104"/>
        <v>Jul-10</v>
      </c>
      <c r="G838" s="12"/>
    </row>
    <row r="839" spans="1:7">
      <c r="A839" s="2">
        <v>40376</v>
      </c>
      <c r="B839" t="str">
        <f t="shared" si="100"/>
        <v>2010_07</v>
      </c>
      <c r="C839" t="str">
        <f t="shared" si="101"/>
        <v>Jul</v>
      </c>
      <c r="D839" t="str">
        <f t="shared" si="102"/>
        <v>2010_Jul</v>
      </c>
      <c r="E839" s="12" t="str">
        <f t="shared" si="103"/>
        <v>17_Jul</v>
      </c>
      <c r="F839" s="12" t="str">
        <f t="shared" si="104"/>
        <v>Jul-10</v>
      </c>
      <c r="G839" s="12"/>
    </row>
    <row r="840" spans="1:7">
      <c r="A840" s="2">
        <v>40377</v>
      </c>
      <c r="B840" t="str">
        <f t="shared" si="100"/>
        <v>2010_07</v>
      </c>
      <c r="C840" t="str">
        <f t="shared" si="101"/>
        <v>Jul</v>
      </c>
      <c r="D840" t="str">
        <f t="shared" si="102"/>
        <v>2010_Jul</v>
      </c>
      <c r="E840" s="12" t="str">
        <f t="shared" si="103"/>
        <v>18_Jul</v>
      </c>
      <c r="F840" s="12" t="str">
        <f t="shared" si="104"/>
        <v>Jul-10</v>
      </c>
      <c r="G840" s="12"/>
    </row>
    <row r="841" spans="1:7">
      <c r="A841" s="2">
        <v>40378</v>
      </c>
      <c r="B841" t="str">
        <f t="shared" si="100"/>
        <v>2010_07</v>
      </c>
      <c r="C841" t="str">
        <f t="shared" si="101"/>
        <v>Jul</v>
      </c>
      <c r="D841" t="str">
        <f t="shared" si="102"/>
        <v>2010_Jul</v>
      </c>
      <c r="E841" s="12" t="str">
        <f t="shared" si="103"/>
        <v>19_Jul</v>
      </c>
      <c r="F841" s="12" t="str">
        <f t="shared" si="104"/>
        <v>Jul-10</v>
      </c>
      <c r="G841" s="12"/>
    </row>
    <row r="842" spans="1:7">
      <c r="A842" s="2">
        <v>40379</v>
      </c>
      <c r="B842" t="str">
        <f t="shared" si="100"/>
        <v>2010_07</v>
      </c>
      <c r="C842" t="str">
        <f t="shared" si="101"/>
        <v>Jul</v>
      </c>
      <c r="D842" t="str">
        <f t="shared" si="102"/>
        <v>2010_Jul</v>
      </c>
      <c r="E842" s="12" t="str">
        <f t="shared" si="103"/>
        <v>20_Jul</v>
      </c>
      <c r="F842" s="12" t="str">
        <f t="shared" si="104"/>
        <v>Jul-10</v>
      </c>
      <c r="G842" s="12"/>
    </row>
    <row r="843" spans="1:7">
      <c r="A843" s="2">
        <v>40380</v>
      </c>
      <c r="B843" t="str">
        <f t="shared" si="100"/>
        <v>2010_07</v>
      </c>
      <c r="C843" t="str">
        <f t="shared" si="101"/>
        <v>Jul</v>
      </c>
      <c r="D843" t="str">
        <f t="shared" si="102"/>
        <v>2010_Jul</v>
      </c>
      <c r="E843" s="12" t="str">
        <f t="shared" si="103"/>
        <v>21_Jul</v>
      </c>
      <c r="F843" s="12" t="str">
        <f t="shared" si="104"/>
        <v>Jul-10</v>
      </c>
      <c r="G843" s="12"/>
    </row>
    <row r="844" spans="1:7">
      <c r="A844" s="2">
        <v>40381</v>
      </c>
      <c r="B844" t="str">
        <f t="shared" si="100"/>
        <v>2010_07</v>
      </c>
      <c r="C844" t="str">
        <f t="shared" si="101"/>
        <v>Jul</v>
      </c>
      <c r="D844" t="str">
        <f t="shared" si="102"/>
        <v>2010_Jul</v>
      </c>
      <c r="E844" s="12" t="str">
        <f t="shared" si="103"/>
        <v>22_Jul</v>
      </c>
      <c r="F844" s="12" t="str">
        <f t="shared" si="104"/>
        <v>Jul-10</v>
      </c>
      <c r="G844" s="12"/>
    </row>
    <row r="845" spans="1:7">
      <c r="A845" s="2">
        <v>40382</v>
      </c>
      <c r="B845" t="str">
        <f t="shared" si="100"/>
        <v>2010_07</v>
      </c>
      <c r="C845" t="str">
        <f t="shared" si="101"/>
        <v>Jul</v>
      </c>
      <c r="D845" t="str">
        <f t="shared" si="102"/>
        <v>2010_Jul</v>
      </c>
      <c r="E845" s="12" t="str">
        <f t="shared" si="103"/>
        <v>23_Jul</v>
      </c>
      <c r="F845" s="12" t="str">
        <f t="shared" si="104"/>
        <v>Jul-10</v>
      </c>
      <c r="G845" s="12"/>
    </row>
    <row r="846" spans="1:7">
      <c r="A846" s="2">
        <v>40383</v>
      </c>
      <c r="B846" t="str">
        <f t="shared" si="100"/>
        <v>2010_07</v>
      </c>
      <c r="C846" t="str">
        <f t="shared" si="101"/>
        <v>Jul</v>
      </c>
      <c r="D846" t="str">
        <f t="shared" si="102"/>
        <v>2010_Jul</v>
      </c>
      <c r="E846" s="12" t="str">
        <f t="shared" si="103"/>
        <v>24_Jul</v>
      </c>
      <c r="F846" s="12" t="str">
        <f t="shared" si="104"/>
        <v>Jul-10</v>
      </c>
      <c r="G846" s="12"/>
    </row>
    <row r="847" spans="1:7">
      <c r="A847" s="2">
        <v>40384</v>
      </c>
      <c r="B847" t="str">
        <f t="shared" si="100"/>
        <v>2010_07</v>
      </c>
      <c r="C847" t="str">
        <f t="shared" si="101"/>
        <v>Jul</v>
      </c>
      <c r="D847" t="str">
        <f t="shared" si="102"/>
        <v>2010_Jul</v>
      </c>
      <c r="E847" s="12" t="str">
        <f t="shared" si="103"/>
        <v>25_Jul</v>
      </c>
      <c r="F847" s="12" t="str">
        <f t="shared" si="104"/>
        <v>Jul-10</v>
      </c>
      <c r="G847" s="12"/>
    </row>
    <row r="848" spans="1:7">
      <c r="A848" s="2">
        <v>40385</v>
      </c>
      <c r="B848" t="str">
        <f t="shared" si="100"/>
        <v>2010_07</v>
      </c>
      <c r="C848" t="str">
        <f t="shared" si="101"/>
        <v>Jul</v>
      </c>
      <c r="D848" t="str">
        <f t="shared" si="102"/>
        <v>2010_Jul</v>
      </c>
      <c r="E848" s="12" t="str">
        <f t="shared" si="103"/>
        <v>26_Jul</v>
      </c>
      <c r="F848" s="12" t="str">
        <f t="shared" si="104"/>
        <v>Jul-10</v>
      </c>
      <c r="G848" s="12"/>
    </row>
    <row r="849" spans="1:7">
      <c r="A849" s="2">
        <v>40386</v>
      </c>
      <c r="B849" t="str">
        <f t="shared" si="100"/>
        <v>2010_07</v>
      </c>
      <c r="C849" t="str">
        <f t="shared" si="101"/>
        <v>Jul</v>
      </c>
      <c r="D849" t="str">
        <f t="shared" si="102"/>
        <v>2010_Jul</v>
      </c>
      <c r="E849" s="12" t="str">
        <f t="shared" si="103"/>
        <v>27_Jul</v>
      </c>
      <c r="F849" s="12" t="str">
        <f t="shared" si="104"/>
        <v>Jul-10</v>
      </c>
      <c r="G849" s="12"/>
    </row>
    <row r="850" spans="1:7">
      <c r="A850" s="2">
        <v>40387</v>
      </c>
      <c r="B850" t="str">
        <f t="shared" si="100"/>
        <v>2010_07</v>
      </c>
      <c r="C850" t="str">
        <f t="shared" si="101"/>
        <v>Jul</v>
      </c>
      <c r="D850" t="str">
        <f t="shared" si="102"/>
        <v>2010_Jul</v>
      </c>
      <c r="E850" s="12" t="str">
        <f t="shared" si="103"/>
        <v>28_Jul</v>
      </c>
      <c r="F850" s="12" t="str">
        <f t="shared" si="104"/>
        <v>Jul-10</v>
      </c>
      <c r="G850" s="12"/>
    </row>
    <row r="851" spans="1:7">
      <c r="A851" s="2">
        <v>40388</v>
      </c>
      <c r="B851" t="str">
        <f t="shared" si="100"/>
        <v>2010_07</v>
      </c>
      <c r="C851" t="str">
        <f t="shared" si="101"/>
        <v>Jul</v>
      </c>
      <c r="D851" t="str">
        <f t="shared" si="102"/>
        <v>2010_Jul</v>
      </c>
      <c r="E851" s="12" t="str">
        <f t="shared" si="103"/>
        <v>29_Jul</v>
      </c>
      <c r="F851" s="12" t="str">
        <f t="shared" si="104"/>
        <v>Jul-10</v>
      </c>
      <c r="G851" s="12"/>
    </row>
    <row r="852" spans="1:7">
      <c r="A852" s="2">
        <v>40389</v>
      </c>
      <c r="B852" t="str">
        <f t="shared" si="100"/>
        <v>2010_07</v>
      </c>
      <c r="C852" t="str">
        <f t="shared" si="101"/>
        <v>Jul</v>
      </c>
      <c r="D852" t="str">
        <f t="shared" si="102"/>
        <v>2010_Jul</v>
      </c>
      <c r="E852" s="12" t="str">
        <f t="shared" si="103"/>
        <v>30_Jul</v>
      </c>
      <c r="F852" s="12" t="str">
        <f t="shared" si="104"/>
        <v>Jul-10</v>
      </c>
      <c r="G852" s="12"/>
    </row>
    <row r="853" spans="1:7">
      <c r="A853" s="2">
        <v>40390</v>
      </c>
      <c r="B853" t="str">
        <f t="shared" si="100"/>
        <v>2010_07</v>
      </c>
      <c r="C853" t="str">
        <f t="shared" si="101"/>
        <v>Jul</v>
      </c>
      <c r="D853" t="str">
        <f t="shared" si="102"/>
        <v>2010_Jul</v>
      </c>
      <c r="E853" s="12" t="str">
        <f t="shared" si="103"/>
        <v>31_Jul</v>
      </c>
      <c r="F853" s="12" t="str">
        <f t="shared" si="104"/>
        <v>Jul-10</v>
      </c>
      <c r="G853" s="12"/>
    </row>
    <row r="854" spans="1:7">
      <c r="A854" s="2">
        <v>40391</v>
      </c>
      <c r="B854" t="str">
        <f t="shared" si="100"/>
        <v>2010_08</v>
      </c>
      <c r="C854" t="str">
        <f t="shared" si="101"/>
        <v>Aug</v>
      </c>
      <c r="D854" t="str">
        <f t="shared" si="102"/>
        <v>2010_Aug</v>
      </c>
      <c r="E854" s="12" t="str">
        <f t="shared" si="103"/>
        <v>01_Aug</v>
      </c>
      <c r="F854" s="12" t="str">
        <f t="shared" si="104"/>
        <v>Aug-10</v>
      </c>
      <c r="G854" s="12"/>
    </row>
    <row r="855" spans="1:7">
      <c r="A855" s="2">
        <v>40392</v>
      </c>
      <c r="B855" t="str">
        <f t="shared" si="100"/>
        <v>2010_08</v>
      </c>
      <c r="C855" t="str">
        <f t="shared" si="101"/>
        <v>Aug</v>
      </c>
      <c r="D855" t="str">
        <f t="shared" si="102"/>
        <v>2010_Aug</v>
      </c>
      <c r="E855" s="12" t="str">
        <f t="shared" si="103"/>
        <v>02_Aug</v>
      </c>
      <c r="F855" s="12" t="str">
        <f t="shared" si="104"/>
        <v>Aug-10</v>
      </c>
      <c r="G855" s="12"/>
    </row>
    <row r="856" spans="1:7">
      <c r="A856" s="2">
        <v>40393</v>
      </c>
      <c r="B856" t="str">
        <f t="shared" si="100"/>
        <v>2010_08</v>
      </c>
      <c r="C856" t="str">
        <f t="shared" si="101"/>
        <v>Aug</v>
      </c>
      <c r="D856" t="str">
        <f t="shared" si="102"/>
        <v>2010_Aug</v>
      </c>
      <c r="E856" s="12" t="str">
        <f t="shared" si="103"/>
        <v>03_Aug</v>
      </c>
      <c r="F856" s="12" t="str">
        <f t="shared" si="104"/>
        <v>Aug-10</v>
      </c>
      <c r="G856" s="12"/>
    </row>
    <row r="857" spans="1:7">
      <c r="A857" s="2">
        <v>40394</v>
      </c>
      <c r="B857" t="str">
        <f t="shared" si="100"/>
        <v>2010_08</v>
      </c>
      <c r="C857" t="str">
        <f t="shared" si="101"/>
        <v>Aug</v>
      </c>
      <c r="D857" t="str">
        <f t="shared" si="102"/>
        <v>2010_Aug</v>
      </c>
      <c r="E857" s="12" t="str">
        <f t="shared" si="103"/>
        <v>04_Aug</v>
      </c>
      <c r="F857" s="12" t="str">
        <f t="shared" si="104"/>
        <v>Aug-10</v>
      </c>
      <c r="G857" s="12"/>
    </row>
    <row r="858" spans="1:7">
      <c r="A858" s="2">
        <v>40395</v>
      </c>
      <c r="B858" t="str">
        <f t="shared" si="100"/>
        <v>2010_08</v>
      </c>
      <c r="C858" t="str">
        <f t="shared" si="101"/>
        <v>Aug</v>
      </c>
      <c r="D858" t="str">
        <f t="shared" si="102"/>
        <v>2010_Aug</v>
      </c>
      <c r="E858" s="12" t="str">
        <f t="shared" si="103"/>
        <v>05_Aug</v>
      </c>
      <c r="F858" s="12" t="str">
        <f t="shared" si="104"/>
        <v>Aug-10</v>
      </c>
      <c r="G858" s="12"/>
    </row>
    <row r="859" spans="1:7">
      <c r="A859" s="2">
        <v>40396</v>
      </c>
      <c r="B859" t="str">
        <f t="shared" si="100"/>
        <v>2010_08</v>
      </c>
      <c r="C859" t="str">
        <f t="shared" si="101"/>
        <v>Aug</v>
      </c>
      <c r="D859" t="str">
        <f t="shared" si="102"/>
        <v>2010_Aug</v>
      </c>
      <c r="E859" s="12" t="str">
        <f t="shared" si="103"/>
        <v>06_Aug</v>
      </c>
      <c r="F859" s="12" t="str">
        <f t="shared" si="104"/>
        <v>Aug-10</v>
      </c>
      <c r="G859" s="12"/>
    </row>
    <row r="860" spans="1:7">
      <c r="A860" s="2">
        <v>40397</v>
      </c>
      <c r="B860" t="str">
        <f t="shared" si="100"/>
        <v>2010_08</v>
      </c>
      <c r="C860" t="str">
        <f t="shared" si="101"/>
        <v>Aug</v>
      </c>
      <c r="D860" t="str">
        <f t="shared" si="102"/>
        <v>2010_Aug</v>
      </c>
      <c r="E860" s="12" t="str">
        <f t="shared" si="103"/>
        <v>07_Aug</v>
      </c>
      <c r="F860" s="12" t="str">
        <f t="shared" si="104"/>
        <v>Aug-10</v>
      </c>
      <c r="G860" s="12"/>
    </row>
    <row r="861" spans="1:7">
      <c r="A861" s="2">
        <v>40398</v>
      </c>
      <c r="B861" t="str">
        <f t="shared" si="100"/>
        <v>2010_08</v>
      </c>
      <c r="C861" t="str">
        <f t="shared" si="101"/>
        <v>Aug</v>
      </c>
      <c r="D861" t="str">
        <f t="shared" si="102"/>
        <v>2010_Aug</v>
      </c>
      <c r="E861" s="12" t="str">
        <f t="shared" si="103"/>
        <v>08_Aug</v>
      </c>
      <c r="F861" s="12" t="str">
        <f t="shared" si="104"/>
        <v>Aug-10</v>
      </c>
      <c r="G861" s="12"/>
    </row>
    <row r="862" spans="1:7">
      <c r="A862" s="2">
        <v>40399</v>
      </c>
      <c r="B862" t="str">
        <f t="shared" si="100"/>
        <v>2010_08</v>
      </c>
      <c r="C862" t="str">
        <f t="shared" si="101"/>
        <v>Aug</v>
      </c>
      <c r="D862" t="str">
        <f t="shared" si="102"/>
        <v>2010_Aug</v>
      </c>
      <c r="E862" s="12" t="str">
        <f t="shared" si="103"/>
        <v>09_Aug</v>
      </c>
      <c r="F862" s="12" t="str">
        <f t="shared" si="104"/>
        <v>Aug-10</v>
      </c>
      <c r="G862" s="12"/>
    </row>
    <row r="863" spans="1:7">
      <c r="A863" s="2">
        <v>40400</v>
      </c>
      <c r="B863" t="str">
        <f t="shared" si="100"/>
        <v>2010_08</v>
      </c>
      <c r="C863" t="str">
        <f t="shared" si="101"/>
        <v>Aug</v>
      </c>
      <c r="D863" t="str">
        <f t="shared" si="102"/>
        <v>2010_Aug</v>
      </c>
      <c r="E863" s="12" t="str">
        <f t="shared" si="103"/>
        <v>10_Aug</v>
      </c>
      <c r="F863" s="12" t="str">
        <f t="shared" si="104"/>
        <v>Aug-10</v>
      </c>
      <c r="G863" s="12"/>
    </row>
    <row r="864" spans="1:7">
      <c r="A864" s="2">
        <v>40401</v>
      </c>
      <c r="B864" t="str">
        <f t="shared" si="100"/>
        <v>2010_08</v>
      </c>
      <c r="C864" t="str">
        <f t="shared" si="101"/>
        <v>Aug</v>
      </c>
      <c r="D864" t="str">
        <f t="shared" si="102"/>
        <v>2010_Aug</v>
      </c>
      <c r="E864" s="12" t="str">
        <f t="shared" si="103"/>
        <v>11_Aug</v>
      </c>
      <c r="F864" s="12" t="str">
        <f t="shared" si="104"/>
        <v>Aug-10</v>
      </c>
      <c r="G864" s="12"/>
    </row>
    <row r="865" spans="1:7">
      <c r="A865" s="2">
        <v>40402</v>
      </c>
      <c r="B865" t="str">
        <f t="shared" si="100"/>
        <v>2010_08</v>
      </c>
      <c r="C865" t="str">
        <f t="shared" si="101"/>
        <v>Aug</v>
      </c>
      <c r="D865" t="str">
        <f t="shared" si="102"/>
        <v>2010_Aug</v>
      </c>
      <c r="E865" s="12" t="str">
        <f t="shared" si="103"/>
        <v>12_Aug</v>
      </c>
      <c r="F865" s="12" t="str">
        <f t="shared" si="104"/>
        <v>Aug-10</v>
      </c>
      <c r="G865" s="12"/>
    </row>
    <row r="866" spans="1:7">
      <c r="A866" s="2">
        <v>40403</v>
      </c>
      <c r="B866" t="str">
        <f t="shared" si="100"/>
        <v>2010_08</v>
      </c>
      <c r="C866" t="str">
        <f t="shared" si="101"/>
        <v>Aug</v>
      </c>
      <c r="D866" t="str">
        <f t="shared" si="102"/>
        <v>2010_Aug</v>
      </c>
      <c r="E866" s="12" t="str">
        <f t="shared" si="103"/>
        <v>13_Aug</v>
      </c>
      <c r="F866" s="12" t="str">
        <f t="shared" si="104"/>
        <v>Aug-10</v>
      </c>
      <c r="G866" s="12"/>
    </row>
    <row r="867" spans="1:7">
      <c r="A867" s="2">
        <v>40404</v>
      </c>
      <c r="B867" t="str">
        <f t="shared" si="100"/>
        <v>2010_08</v>
      </c>
      <c r="C867" t="str">
        <f t="shared" si="101"/>
        <v>Aug</v>
      </c>
      <c r="D867" t="str">
        <f t="shared" si="102"/>
        <v>2010_Aug</v>
      </c>
      <c r="E867" s="12" t="str">
        <f t="shared" si="103"/>
        <v>14_Aug</v>
      </c>
      <c r="F867" s="12" t="str">
        <f t="shared" si="104"/>
        <v>Aug-10</v>
      </c>
      <c r="G867" s="12"/>
    </row>
    <row r="868" spans="1:7">
      <c r="A868" s="2">
        <v>40405</v>
      </c>
      <c r="B868" t="str">
        <f t="shared" si="100"/>
        <v>2010_08</v>
      </c>
      <c r="C868" t="str">
        <f t="shared" si="101"/>
        <v>Aug</v>
      </c>
      <c r="D868" t="str">
        <f t="shared" si="102"/>
        <v>2010_Aug</v>
      </c>
      <c r="E868" s="12" t="str">
        <f t="shared" si="103"/>
        <v>15_Aug</v>
      </c>
      <c r="F868" s="12" t="str">
        <f t="shared" si="104"/>
        <v>Aug-10</v>
      </c>
      <c r="G868" s="12"/>
    </row>
    <row r="869" spans="1:7">
      <c r="A869" s="2">
        <v>40406</v>
      </c>
      <c r="B869" t="str">
        <f t="shared" si="100"/>
        <v>2010_08</v>
      </c>
      <c r="C869" t="str">
        <f t="shared" si="101"/>
        <v>Aug</v>
      </c>
      <c r="D869" t="str">
        <f t="shared" si="102"/>
        <v>2010_Aug</v>
      </c>
      <c r="E869" s="12" t="str">
        <f t="shared" si="103"/>
        <v>16_Aug</v>
      </c>
      <c r="F869" s="12" t="str">
        <f t="shared" si="104"/>
        <v>Aug-10</v>
      </c>
      <c r="G869" s="12"/>
    </row>
    <row r="870" spans="1:7">
      <c r="A870" s="2">
        <v>40407</v>
      </c>
      <c r="B870" t="str">
        <f t="shared" si="100"/>
        <v>2010_08</v>
      </c>
      <c r="C870" t="str">
        <f t="shared" si="101"/>
        <v>Aug</v>
      </c>
      <c r="D870" t="str">
        <f t="shared" si="102"/>
        <v>2010_Aug</v>
      </c>
      <c r="E870" s="12" t="str">
        <f t="shared" si="103"/>
        <v>17_Aug</v>
      </c>
      <c r="F870" s="12" t="str">
        <f t="shared" si="104"/>
        <v>Aug-10</v>
      </c>
      <c r="G870" s="12"/>
    </row>
    <row r="871" spans="1:7">
      <c r="A871" s="2">
        <v>40408</v>
      </c>
      <c r="B871" t="str">
        <f t="shared" si="100"/>
        <v>2010_08</v>
      </c>
      <c r="C871" t="str">
        <f t="shared" si="101"/>
        <v>Aug</v>
      </c>
      <c r="D871" t="str">
        <f t="shared" si="102"/>
        <v>2010_Aug</v>
      </c>
      <c r="E871" s="12" t="str">
        <f t="shared" si="103"/>
        <v>18_Aug</v>
      </c>
      <c r="F871" s="12" t="str">
        <f t="shared" si="104"/>
        <v>Aug-10</v>
      </c>
      <c r="G871" s="12"/>
    </row>
    <row r="872" spans="1:7">
      <c r="A872" s="2">
        <v>40409</v>
      </c>
      <c r="B872" t="str">
        <f t="shared" si="100"/>
        <v>2010_08</v>
      </c>
      <c r="C872" t="str">
        <f t="shared" si="101"/>
        <v>Aug</v>
      </c>
      <c r="D872" t="str">
        <f t="shared" si="102"/>
        <v>2010_Aug</v>
      </c>
      <c r="E872" s="12" t="str">
        <f t="shared" si="103"/>
        <v>19_Aug</v>
      </c>
      <c r="F872" s="12" t="str">
        <f t="shared" si="104"/>
        <v>Aug-10</v>
      </c>
      <c r="G872" s="12"/>
    </row>
    <row r="873" spans="1:7">
      <c r="A873" s="2">
        <v>40410</v>
      </c>
      <c r="B873" t="str">
        <f t="shared" si="100"/>
        <v>2010_08</v>
      </c>
      <c r="C873" t="str">
        <f t="shared" si="101"/>
        <v>Aug</v>
      </c>
      <c r="D873" t="str">
        <f t="shared" si="102"/>
        <v>2010_Aug</v>
      </c>
      <c r="E873" s="12" t="str">
        <f t="shared" si="103"/>
        <v>20_Aug</v>
      </c>
      <c r="F873" s="12" t="str">
        <f t="shared" si="104"/>
        <v>Aug-10</v>
      </c>
      <c r="G873" s="12"/>
    </row>
    <row r="874" spans="1:7">
      <c r="A874" s="2">
        <v>40411</v>
      </c>
      <c r="B874" t="str">
        <f t="shared" si="100"/>
        <v>2010_08</v>
      </c>
      <c r="C874" t="str">
        <f t="shared" si="101"/>
        <v>Aug</v>
      </c>
      <c r="D874" t="str">
        <f t="shared" si="102"/>
        <v>2010_Aug</v>
      </c>
      <c r="E874" s="12" t="str">
        <f t="shared" si="103"/>
        <v>21_Aug</v>
      </c>
      <c r="F874" s="12" t="str">
        <f t="shared" si="104"/>
        <v>Aug-10</v>
      </c>
      <c r="G874" s="12"/>
    </row>
    <row r="875" spans="1:7">
      <c r="A875" s="2">
        <v>40412</v>
      </c>
      <c r="B875" t="str">
        <f t="shared" si="100"/>
        <v>2010_08</v>
      </c>
      <c r="C875" t="str">
        <f t="shared" si="101"/>
        <v>Aug</v>
      </c>
      <c r="D875" t="str">
        <f t="shared" si="102"/>
        <v>2010_Aug</v>
      </c>
      <c r="E875" s="12" t="str">
        <f t="shared" si="103"/>
        <v>22_Aug</v>
      </c>
      <c r="F875" s="12" t="str">
        <f t="shared" si="104"/>
        <v>Aug-10</v>
      </c>
      <c r="G875" s="12"/>
    </row>
    <row r="876" spans="1:7">
      <c r="A876" s="2">
        <v>40413</v>
      </c>
      <c r="B876" t="str">
        <f t="shared" si="100"/>
        <v>2010_08</v>
      </c>
      <c r="C876" t="str">
        <f t="shared" si="101"/>
        <v>Aug</v>
      </c>
      <c r="D876" t="str">
        <f t="shared" si="102"/>
        <v>2010_Aug</v>
      </c>
      <c r="E876" s="12" t="str">
        <f t="shared" si="103"/>
        <v>23_Aug</v>
      </c>
      <c r="F876" s="12" t="str">
        <f t="shared" si="104"/>
        <v>Aug-10</v>
      </c>
      <c r="G876" s="12"/>
    </row>
    <row r="877" spans="1:7">
      <c r="A877" s="2">
        <v>40414</v>
      </c>
      <c r="B877" t="str">
        <f t="shared" si="100"/>
        <v>2010_08</v>
      </c>
      <c r="C877" t="str">
        <f t="shared" si="101"/>
        <v>Aug</v>
      </c>
      <c r="D877" t="str">
        <f t="shared" si="102"/>
        <v>2010_Aug</v>
      </c>
      <c r="E877" s="12" t="str">
        <f t="shared" si="103"/>
        <v>24_Aug</v>
      </c>
      <c r="F877" s="12" t="str">
        <f t="shared" si="104"/>
        <v>Aug-10</v>
      </c>
      <c r="G877" s="12"/>
    </row>
    <row r="878" spans="1:7">
      <c r="A878" s="2">
        <v>40415</v>
      </c>
      <c r="B878" t="str">
        <f t="shared" si="100"/>
        <v>2010_08</v>
      </c>
      <c r="C878" t="str">
        <f t="shared" si="101"/>
        <v>Aug</v>
      </c>
      <c r="D878" t="str">
        <f t="shared" si="102"/>
        <v>2010_Aug</v>
      </c>
      <c r="E878" s="12" t="str">
        <f t="shared" si="103"/>
        <v>25_Aug</v>
      </c>
      <c r="F878" s="12" t="str">
        <f t="shared" si="104"/>
        <v>Aug-10</v>
      </c>
      <c r="G878" s="12"/>
    </row>
    <row r="879" spans="1:7">
      <c r="A879" s="2">
        <v>40416</v>
      </c>
      <c r="B879" t="str">
        <f t="shared" si="100"/>
        <v>2010_08</v>
      </c>
      <c r="C879" t="str">
        <f t="shared" si="101"/>
        <v>Aug</v>
      </c>
      <c r="D879" t="str">
        <f t="shared" si="102"/>
        <v>2010_Aug</v>
      </c>
      <c r="E879" s="12" t="str">
        <f t="shared" si="103"/>
        <v>26_Aug</v>
      </c>
      <c r="F879" s="12" t="str">
        <f t="shared" si="104"/>
        <v>Aug-10</v>
      </c>
      <c r="G879" s="12"/>
    </row>
    <row r="880" spans="1:7">
      <c r="A880" s="2">
        <v>40417</v>
      </c>
      <c r="B880" t="str">
        <f t="shared" si="100"/>
        <v>2010_08</v>
      </c>
      <c r="C880" t="str">
        <f t="shared" si="101"/>
        <v>Aug</v>
      </c>
      <c r="D880" t="str">
        <f t="shared" si="102"/>
        <v>2010_Aug</v>
      </c>
      <c r="E880" s="12" t="str">
        <f t="shared" si="103"/>
        <v>27_Aug</v>
      </c>
      <c r="F880" s="12" t="str">
        <f t="shared" si="104"/>
        <v>Aug-10</v>
      </c>
      <c r="G880" s="12"/>
    </row>
    <row r="881" spans="1:7">
      <c r="A881" s="2">
        <v>40418</v>
      </c>
      <c r="B881" t="str">
        <f t="shared" si="100"/>
        <v>2010_08</v>
      </c>
      <c r="C881" t="str">
        <f t="shared" si="101"/>
        <v>Aug</v>
      </c>
      <c r="D881" t="str">
        <f t="shared" si="102"/>
        <v>2010_Aug</v>
      </c>
      <c r="E881" s="12" t="str">
        <f t="shared" si="103"/>
        <v>28_Aug</v>
      </c>
      <c r="F881" s="12" t="str">
        <f t="shared" si="104"/>
        <v>Aug-10</v>
      </c>
      <c r="G881" s="12"/>
    </row>
    <row r="882" spans="1:7">
      <c r="A882" s="2">
        <v>40419</v>
      </c>
      <c r="B882" t="str">
        <f t="shared" si="100"/>
        <v>2010_08</v>
      </c>
      <c r="C882" t="str">
        <f t="shared" si="101"/>
        <v>Aug</v>
      </c>
      <c r="D882" t="str">
        <f t="shared" si="102"/>
        <v>2010_Aug</v>
      </c>
      <c r="E882" s="12" t="str">
        <f t="shared" si="103"/>
        <v>29_Aug</v>
      </c>
      <c r="F882" s="12" t="str">
        <f t="shared" si="104"/>
        <v>Aug-10</v>
      </c>
      <c r="G882" s="12"/>
    </row>
    <row r="883" spans="1:7">
      <c r="A883" s="2">
        <v>40420</v>
      </c>
      <c r="B883" t="str">
        <f t="shared" si="100"/>
        <v>2010_08</v>
      </c>
      <c r="C883" t="str">
        <f t="shared" si="101"/>
        <v>Aug</v>
      </c>
      <c r="D883" t="str">
        <f t="shared" si="102"/>
        <v>2010_Aug</v>
      </c>
      <c r="E883" s="12" t="str">
        <f t="shared" si="103"/>
        <v>30_Aug</v>
      </c>
      <c r="F883" s="12" t="str">
        <f t="shared" si="104"/>
        <v>Aug-10</v>
      </c>
      <c r="G883" s="12"/>
    </row>
    <row r="884" spans="1:7">
      <c r="A884" s="2">
        <v>40421</v>
      </c>
      <c r="B884" t="str">
        <f t="shared" si="100"/>
        <v>2010_08</v>
      </c>
      <c r="C884" t="str">
        <f t="shared" si="101"/>
        <v>Aug</v>
      </c>
      <c r="D884" t="str">
        <f t="shared" si="102"/>
        <v>2010_Aug</v>
      </c>
      <c r="E884" s="12" t="str">
        <f t="shared" si="103"/>
        <v>31_Aug</v>
      </c>
      <c r="F884" s="12" t="str">
        <f t="shared" si="104"/>
        <v>Aug-10</v>
      </c>
      <c r="G884" s="12"/>
    </row>
    <row r="885" spans="1:7">
      <c r="A885" s="2">
        <v>40422</v>
      </c>
      <c r="B885" t="str">
        <f t="shared" si="100"/>
        <v>2010_09</v>
      </c>
      <c r="C885" t="str">
        <f t="shared" si="101"/>
        <v>Sep</v>
      </c>
      <c r="D885" t="str">
        <f t="shared" si="102"/>
        <v>2010_Sep</v>
      </c>
      <c r="E885" s="12" t="str">
        <f t="shared" si="103"/>
        <v>01_Sep</v>
      </c>
      <c r="F885" s="12" t="str">
        <f t="shared" si="104"/>
        <v>Sep-10</v>
      </c>
      <c r="G885" s="12"/>
    </row>
    <row r="886" spans="1:7">
      <c r="A886" s="2">
        <v>40423</v>
      </c>
      <c r="B886" t="str">
        <f t="shared" si="100"/>
        <v>2010_09</v>
      </c>
      <c r="C886" t="str">
        <f t="shared" si="101"/>
        <v>Sep</v>
      </c>
      <c r="D886" t="str">
        <f t="shared" si="102"/>
        <v>2010_Sep</v>
      </c>
      <c r="E886" s="12" t="str">
        <f t="shared" si="103"/>
        <v>02_Sep</v>
      </c>
      <c r="F886" s="12" t="str">
        <f t="shared" si="104"/>
        <v>Sep-10</v>
      </c>
      <c r="G886" s="12"/>
    </row>
    <row r="887" spans="1:7">
      <c r="A887" s="2">
        <v>40424</v>
      </c>
      <c r="B887" t="str">
        <f t="shared" si="100"/>
        <v>2010_09</v>
      </c>
      <c r="C887" t="str">
        <f t="shared" si="101"/>
        <v>Sep</v>
      </c>
      <c r="D887" t="str">
        <f t="shared" si="102"/>
        <v>2010_Sep</v>
      </c>
      <c r="E887" s="12" t="str">
        <f t="shared" si="103"/>
        <v>03_Sep</v>
      </c>
      <c r="F887" s="12" t="str">
        <f t="shared" si="104"/>
        <v>Sep-10</v>
      </c>
      <c r="G887" s="12"/>
    </row>
    <row r="888" spans="1:7">
      <c r="A888" s="2">
        <v>40425</v>
      </c>
      <c r="B888" t="str">
        <f t="shared" si="100"/>
        <v>2010_09</v>
      </c>
      <c r="C888" t="str">
        <f t="shared" si="101"/>
        <v>Sep</v>
      </c>
      <c r="D888" t="str">
        <f t="shared" si="102"/>
        <v>2010_Sep</v>
      </c>
      <c r="E888" s="12" t="str">
        <f t="shared" si="103"/>
        <v>04_Sep</v>
      </c>
      <c r="F888" s="12" t="str">
        <f t="shared" si="104"/>
        <v>Sep-10</v>
      </c>
      <c r="G888" s="12"/>
    </row>
    <row r="889" spans="1:7">
      <c r="A889" s="2">
        <v>40426</v>
      </c>
      <c r="B889" t="str">
        <f t="shared" si="100"/>
        <v>2010_09</v>
      </c>
      <c r="C889" t="str">
        <f t="shared" si="101"/>
        <v>Sep</v>
      </c>
      <c r="D889" t="str">
        <f t="shared" si="102"/>
        <v>2010_Sep</v>
      </c>
      <c r="E889" s="12" t="str">
        <f t="shared" si="103"/>
        <v>05_Sep</v>
      </c>
      <c r="F889" s="12" t="str">
        <f t="shared" si="104"/>
        <v>Sep-10</v>
      </c>
      <c r="G889" s="12"/>
    </row>
    <row r="890" spans="1:7">
      <c r="A890" s="2">
        <v>40427</v>
      </c>
      <c r="B890" t="str">
        <f t="shared" si="100"/>
        <v>2010_09</v>
      </c>
      <c r="C890" t="str">
        <f t="shared" si="101"/>
        <v>Sep</v>
      </c>
      <c r="D890" t="str">
        <f t="shared" si="102"/>
        <v>2010_Sep</v>
      </c>
      <c r="E890" s="12" t="str">
        <f t="shared" si="103"/>
        <v>06_Sep</v>
      </c>
      <c r="F890" s="12" t="str">
        <f t="shared" si="104"/>
        <v>Sep-10</v>
      </c>
      <c r="G890" s="12"/>
    </row>
    <row r="891" spans="1:7">
      <c r="A891" s="2">
        <v>40428</v>
      </c>
      <c r="B891" t="str">
        <f t="shared" si="100"/>
        <v>2010_09</v>
      </c>
      <c r="C891" t="str">
        <f t="shared" si="101"/>
        <v>Sep</v>
      </c>
      <c r="D891" t="str">
        <f t="shared" si="102"/>
        <v>2010_Sep</v>
      </c>
      <c r="E891" s="12" t="str">
        <f t="shared" si="103"/>
        <v>07_Sep</v>
      </c>
      <c r="F891" s="12" t="str">
        <f t="shared" si="104"/>
        <v>Sep-10</v>
      </c>
      <c r="G891" s="12"/>
    </row>
    <row r="892" spans="1:7">
      <c r="A892" s="2">
        <v>40429</v>
      </c>
      <c r="B892" t="str">
        <f t="shared" si="100"/>
        <v>2010_09</v>
      </c>
      <c r="C892" t="str">
        <f t="shared" si="101"/>
        <v>Sep</v>
      </c>
      <c r="D892" t="str">
        <f t="shared" si="102"/>
        <v>2010_Sep</v>
      </c>
      <c r="E892" s="12" t="str">
        <f t="shared" si="103"/>
        <v>08_Sep</v>
      </c>
      <c r="F892" s="12" t="str">
        <f t="shared" si="104"/>
        <v>Sep-10</v>
      </c>
      <c r="G892" s="12"/>
    </row>
    <row r="893" spans="1:7">
      <c r="A893" s="2">
        <v>40430</v>
      </c>
      <c r="B893" t="str">
        <f t="shared" si="100"/>
        <v>2010_09</v>
      </c>
      <c r="C893" t="str">
        <f t="shared" si="101"/>
        <v>Sep</v>
      </c>
      <c r="D893" t="str">
        <f t="shared" si="102"/>
        <v>2010_Sep</v>
      </c>
      <c r="E893" s="12" t="str">
        <f t="shared" si="103"/>
        <v>09_Sep</v>
      </c>
      <c r="F893" s="12" t="str">
        <f t="shared" si="104"/>
        <v>Sep-10</v>
      </c>
      <c r="G893" s="12"/>
    </row>
    <row r="894" spans="1:7">
      <c r="A894" s="2">
        <v>40431</v>
      </c>
      <c r="B894" t="str">
        <f t="shared" si="100"/>
        <v>2010_09</v>
      </c>
      <c r="C894" t="str">
        <f t="shared" si="101"/>
        <v>Sep</v>
      </c>
      <c r="D894" t="str">
        <f t="shared" si="102"/>
        <v>2010_Sep</v>
      </c>
      <c r="E894" s="12" t="str">
        <f t="shared" si="103"/>
        <v>10_Sep</v>
      </c>
      <c r="F894" s="12" t="str">
        <f t="shared" si="104"/>
        <v>Sep-10</v>
      </c>
      <c r="G894" s="12"/>
    </row>
    <row r="895" spans="1:7">
      <c r="A895" s="2">
        <v>40432</v>
      </c>
      <c r="B895" t="str">
        <f t="shared" si="100"/>
        <v>2010_09</v>
      </c>
      <c r="C895" t="str">
        <f t="shared" si="101"/>
        <v>Sep</v>
      </c>
      <c r="D895" t="str">
        <f t="shared" si="102"/>
        <v>2010_Sep</v>
      </c>
      <c r="E895" s="12" t="str">
        <f t="shared" si="103"/>
        <v>11_Sep</v>
      </c>
      <c r="F895" s="12" t="str">
        <f t="shared" si="104"/>
        <v>Sep-10</v>
      </c>
      <c r="G895" s="12"/>
    </row>
    <row r="896" spans="1:7">
      <c r="A896" s="2">
        <v>40433</v>
      </c>
      <c r="B896" t="str">
        <f t="shared" si="100"/>
        <v>2010_09</v>
      </c>
      <c r="C896" t="str">
        <f t="shared" si="101"/>
        <v>Sep</v>
      </c>
      <c r="D896" t="str">
        <f t="shared" si="102"/>
        <v>2010_Sep</v>
      </c>
      <c r="E896" s="12" t="str">
        <f t="shared" si="103"/>
        <v>12_Sep</v>
      </c>
      <c r="F896" s="12" t="str">
        <f t="shared" si="104"/>
        <v>Sep-10</v>
      </c>
      <c r="G896" s="12"/>
    </row>
    <row r="897" spans="1:7">
      <c r="A897" s="2">
        <v>40434</v>
      </c>
      <c r="B897" t="str">
        <f t="shared" si="100"/>
        <v>2010_09</v>
      </c>
      <c r="C897" t="str">
        <f t="shared" si="101"/>
        <v>Sep</v>
      </c>
      <c r="D897" t="str">
        <f t="shared" si="102"/>
        <v>2010_Sep</v>
      </c>
      <c r="E897" s="12" t="str">
        <f t="shared" si="103"/>
        <v>13_Sep</v>
      </c>
      <c r="F897" s="12" t="str">
        <f t="shared" si="104"/>
        <v>Sep-10</v>
      </c>
      <c r="G897" s="12"/>
    </row>
    <row r="898" spans="1:7">
      <c r="A898" s="2">
        <v>40435</v>
      </c>
      <c r="B898" t="str">
        <f t="shared" ref="B898:B961" si="105">TEXT(YEAR(A898),"0000")&amp;"_"&amp;TEXT(MONTH(A898),"00")</f>
        <v>2010_09</v>
      </c>
      <c r="C898" t="str">
        <f t="shared" ref="C898:C961" si="106">VLOOKUP(TEXT(MONTH(A898),"00"),$H$2:$I$13,2,FALSE)</f>
        <v>Sep</v>
      </c>
      <c r="D898" t="str">
        <f t="shared" si="102"/>
        <v>2010_Sep</v>
      </c>
      <c r="E898" s="12" t="str">
        <f t="shared" si="103"/>
        <v>14_Sep</v>
      </c>
      <c r="F898" s="12" t="str">
        <f t="shared" si="104"/>
        <v>Sep-10</v>
      </c>
      <c r="G898" s="12"/>
    </row>
    <row r="899" spans="1:7">
      <c r="A899" s="2">
        <v>40436</v>
      </c>
      <c r="B899" t="str">
        <f t="shared" si="105"/>
        <v>2010_09</v>
      </c>
      <c r="C899" t="str">
        <f t="shared" si="106"/>
        <v>Sep</v>
      </c>
      <c r="D899" t="str">
        <f t="shared" ref="D899:D962" si="107">TEXT(YEAR(A899),"0000")&amp;"_"&amp;C899</f>
        <v>2010_Sep</v>
      </c>
      <c r="E899" s="12" t="str">
        <f t="shared" ref="E899:E962" si="108">VLOOKUP(DAY(A899),$G$2:$H$32,2,FALSE)&amp;"_"&amp;C899</f>
        <v>15_Sep</v>
      </c>
      <c r="F899" s="12" t="str">
        <f t="shared" si="104"/>
        <v>Sep-10</v>
      </c>
      <c r="G899" s="12"/>
    </row>
    <row r="900" spans="1:7">
      <c r="A900" s="2">
        <v>40437</v>
      </c>
      <c r="B900" t="str">
        <f t="shared" si="105"/>
        <v>2010_09</v>
      </c>
      <c r="C900" t="str">
        <f t="shared" si="106"/>
        <v>Sep</v>
      </c>
      <c r="D900" t="str">
        <f t="shared" si="107"/>
        <v>2010_Sep</v>
      </c>
      <c r="E900" s="12" t="str">
        <f t="shared" si="108"/>
        <v>16_Sep</v>
      </c>
      <c r="F900" s="12" t="str">
        <f t="shared" ref="F900:F963" si="109">C900&amp;"-"&amp;RIGHT(YEAR(A900),2)</f>
        <v>Sep-10</v>
      </c>
      <c r="G900" s="12"/>
    </row>
    <row r="901" spans="1:7">
      <c r="A901" s="2">
        <v>40438</v>
      </c>
      <c r="B901" t="str">
        <f t="shared" si="105"/>
        <v>2010_09</v>
      </c>
      <c r="C901" t="str">
        <f t="shared" si="106"/>
        <v>Sep</v>
      </c>
      <c r="D901" t="str">
        <f t="shared" si="107"/>
        <v>2010_Sep</v>
      </c>
      <c r="E901" s="12" t="str">
        <f t="shared" si="108"/>
        <v>17_Sep</v>
      </c>
      <c r="F901" s="12" t="str">
        <f t="shared" si="109"/>
        <v>Sep-10</v>
      </c>
      <c r="G901" s="12"/>
    </row>
    <row r="902" spans="1:7">
      <c r="A902" s="2">
        <v>40439</v>
      </c>
      <c r="B902" t="str">
        <f t="shared" si="105"/>
        <v>2010_09</v>
      </c>
      <c r="C902" t="str">
        <f t="shared" si="106"/>
        <v>Sep</v>
      </c>
      <c r="D902" t="str">
        <f t="shared" si="107"/>
        <v>2010_Sep</v>
      </c>
      <c r="E902" s="12" t="str">
        <f t="shared" si="108"/>
        <v>18_Sep</v>
      </c>
      <c r="F902" s="12" t="str">
        <f t="shared" si="109"/>
        <v>Sep-10</v>
      </c>
      <c r="G902" s="12"/>
    </row>
    <row r="903" spans="1:7">
      <c r="A903" s="2">
        <v>40440</v>
      </c>
      <c r="B903" t="str">
        <f t="shared" si="105"/>
        <v>2010_09</v>
      </c>
      <c r="C903" t="str">
        <f t="shared" si="106"/>
        <v>Sep</v>
      </c>
      <c r="D903" t="str">
        <f t="shared" si="107"/>
        <v>2010_Sep</v>
      </c>
      <c r="E903" s="12" t="str">
        <f t="shared" si="108"/>
        <v>19_Sep</v>
      </c>
      <c r="F903" s="12" t="str">
        <f t="shared" si="109"/>
        <v>Sep-10</v>
      </c>
      <c r="G903" s="12"/>
    </row>
    <row r="904" spans="1:7">
      <c r="A904" s="2">
        <v>40441</v>
      </c>
      <c r="B904" t="str">
        <f t="shared" si="105"/>
        <v>2010_09</v>
      </c>
      <c r="C904" t="str">
        <f t="shared" si="106"/>
        <v>Sep</v>
      </c>
      <c r="D904" t="str">
        <f t="shared" si="107"/>
        <v>2010_Sep</v>
      </c>
      <c r="E904" s="12" t="str">
        <f t="shared" si="108"/>
        <v>20_Sep</v>
      </c>
      <c r="F904" s="12" t="str">
        <f t="shared" si="109"/>
        <v>Sep-10</v>
      </c>
      <c r="G904" s="12"/>
    </row>
    <row r="905" spans="1:7">
      <c r="A905" s="2">
        <v>40442</v>
      </c>
      <c r="B905" t="str">
        <f t="shared" si="105"/>
        <v>2010_09</v>
      </c>
      <c r="C905" t="str">
        <f t="shared" si="106"/>
        <v>Sep</v>
      </c>
      <c r="D905" t="str">
        <f t="shared" si="107"/>
        <v>2010_Sep</v>
      </c>
      <c r="E905" s="12" t="str">
        <f t="shared" si="108"/>
        <v>21_Sep</v>
      </c>
      <c r="F905" s="12" t="str">
        <f t="shared" si="109"/>
        <v>Sep-10</v>
      </c>
      <c r="G905" s="12"/>
    </row>
    <row r="906" spans="1:7">
      <c r="A906" s="2">
        <v>40443</v>
      </c>
      <c r="B906" t="str">
        <f t="shared" si="105"/>
        <v>2010_09</v>
      </c>
      <c r="C906" t="str">
        <f t="shared" si="106"/>
        <v>Sep</v>
      </c>
      <c r="D906" t="str">
        <f t="shared" si="107"/>
        <v>2010_Sep</v>
      </c>
      <c r="E906" s="12" t="str">
        <f t="shared" si="108"/>
        <v>22_Sep</v>
      </c>
      <c r="F906" s="12" t="str">
        <f t="shared" si="109"/>
        <v>Sep-10</v>
      </c>
      <c r="G906" s="12"/>
    </row>
    <row r="907" spans="1:7">
      <c r="A907" s="2">
        <v>40444</v>
      </c>
      <c r="B907" t="str">
        <f t="shared" si="105"/>
        <v>2010_09</v>
      </c>
      <c r="C907" t="str">
        <f t="shared" si="106"/>
        <v>Sep</v>
      </c>
      <c r="D907" t="str">
        <f t="shared" si="107"/>
        <v>2010_Sep</v>
      </c>
      <c r="E907" s="12" t="str">
        <f t="shared" si="108"/>
        <v>23_Sep</v>
      </c>
      <c r="F907" s="12" t="str">
        <f t="shared" si="109"/>
        <v>Sep-10</v>
      </c>
      <c r="G907" s="12"/>
    </row>
    <row r="908" spans="1:7">
      <c r="A908" s="2">
        <v>40445</v>
      </c>
      <c r="B908" t="str">
        <f t="shared" si="105"/>
        <v>2010_09</v>
      </c>
      <c r="C908" t="str">
        <f t="shared" si="106"/>
        <v>Sep</v>
      </c>
      <c r="D908" t="str">
        <f t="shared" si="107"/>
        <v>2010_Sep</v>
      </c>
      <c r="E908" s="12" t="str">
        <f t="shared" si="108"/>
        <v>24_Sep</v>
      </c>
      <c r="F908" s="12" t="str">
        <f t="shared" si="109"/>
        <v>Sep-10</v>
      </c>
      <c r="G908" s="12"/>
    </row>
    <row r="909" spans="1:7">
      <c r="A909" s="2">
        <v>40446</v>
      </c>
      <c r="B909" t="str">
        <f t="shared" si="105"/>
        <v>2010_09</v>
      </c>
      <c r="C909" t="str">
        <f t="shared" si="106"/>
        <v>Sep</v>
      </c>
      <c r="D909" t="str">
        <f t="shared" si="107"/>
        <v>2010_Sep</v>
      </c>
      <c r="E909" s="12" t="str">
        <f t="shared" si="108"/>
        <v>25_Sep</v>
      </c>
      <c r="F909" s="12" t="str">
        <f t="shared" si="109"/>
        <v>Sep-10</v>
      </c>
      <c r="G909" s="12"/>
    </row>
    <row r="910" spans="1:7">
      <c r="A910" s="2">
        <v>40447</v>
      </c>
      <c r="B910" t="str">
        <f t="shared" si="105"/>
        <v>2010_09</v>
      </c>
      <c r="C910" t="str">
        <f t="shared" si="106"/>
        <v>Sep</v>
      </c>
      <c r="D910" t="str">
        <f t="shared" si="107"/>
        <v>2010_Sep</v>
      </c>
      <c r="E910" s="12" t="str">
        <f t="shared" si="108"/>
        <v>26_Sep</v>
      </c>
      <c r="F910" s="12" t="str">
        <f t="shared" si="109"/>
        <v>Sep-10</v>
      </c>
      <c r="G910" s="12"/>
    </row>
    <row r="911" spans="1:7">
      <c r="A911" s="2">
        <v>40448</v>
      </c>
      <c r="B911" t="str">
        <f t="shared" si="105"/>
        <v>2010_09</v>
      </c>
      <c r="C911" t="str">
        <f t="shared" si="106"/>
        <v>Sep</v>
      </c>
      <c r="D911" t="str">
        <f t="shared" si="107"/>
        <v>2010_Sep</v>
      </c>
      <c r="E911" s="12" t="str">
        <f t="shared" si="108"/>
        <v>27_Sep</v>
      </c>
      <c r="F911" s="12" t="str">
        <f t="shared" si="109"/>
        <v>Sep-10</v>
      </c>
      <c r="G911" s="12"/>
    </row>
    <row r="912" spans="1:7">
      <c r="A912" s="2">
        <v>40449</v>
      </c>
      <c r="B912" t="str">
        <f t="shared" si="105"/>
        <v>2010_09</v>
      </c>
      <c r="C912" t="str">
        <f t="shared" si="106"/>
        <v>Sep</v>
      </c>
      <c r="D912" t="str">
        <f t="shared" si="107"/>
        <v>2010_Sep</v>
      </c>
      <c r="E912" s="12" t="str">
        <f t="shared" si="108"/>
        <v>28_Sep</v>
      </c>
      <c r="F912" s="12" t="str">
        <f t="shared" si="109"/>
        <v>Sep-10</v>
      </c>
      <c r="G912" s="12"/>
    </row>
    <row r="913" spans="1:7">
      <c r="A913" s="2">
        <v>40450</v>
      </c>
      <c r="B913" t="str">
        <f t="shared" si="105"/>
        <v>2010_09</v>
      </c>
      <c r="C913" t="str">
        <f t="shared" si="106"/>
        <v>Sep</v>
      </c>
      <c r="D913" t="str">
        <f t="shared" si="107"/>
        <v>2010_Sep</v>
      </c>
      <c r="E913" s="12" t="str">
        <f t="shared" si="108"/>
        <v>29_Sep</v>
      </c>
      <c r="F913" s="12" t="str">
        <f t="shared" si="109"/>
        <v>Sep-10</v>
      </c>
      <c r="G913" s="12"/>
    </row>
    <row r="914" spans="1:7">
      <c r="A914" s="2">
        <v>40451</v>
      </c>
      <c r="B914" t="str">
        <f t="shared" si="105"/>
        <v>2010_09</v>
      </c>
      <c r="C914" t="str">
        <f t="shared" si="106"/>
        <v>Sep</v>
      </c>
      <c r="D914" t="str">
        <f t="shared" si="107"/>
        <v>2010_Sep</v>
      </c>
      <c r="E914" s="12" t="str">
        <f t="shared" si="108"/>
        <v>30_Sep</v>
      </c>
      <c r="F914" s="12" t="str">
        <f t="shared" si="109"/>
        <v>Sep-10</v>
      </c>
      <c r="G914" s="12"/>
    </row>
    <row r="915" spans="1:7">
      <c r="A915" s="2">
        <v>40452</v>
      </c>
      <c r="B915" t="str">
        <f t="shared" si="105"/>
        <v>2010_10</v>
      </c>
      <c r="C915" t="str">
        <f t="shared" si="106"/>
        <v>Oct</v>
      </c>
      <c r="D915" t="str">
        <f t="shared" si="107"/>
        <v>2010_Oct</v>
      </c>
      <c r="E915" s="12" t="str">
        <f t="shared" si="108"/>
        <v>01_Oct</v>
      </c>
      <c r="F915" s="12" t="str">
        <f t="shared" si="109"/>
        <v>Oct-10</v>
      </c>
      <c r="G915" s="12"/>
    </row>
    <row r="916" spans="1:7">
      <c r="A916" s="2">
        <v>40453</v>
      </c>
      <c r="B916" t="str">
        <f t="shared" si="105"/>
        <v>2010_10</v>
      </c>
      <c r="C916" t="str">
        <f t="shared" si="106"/>
        <v>Oct</v>
      </c>
      <c r="D916" t="str">
        <f t="shared" si="107"/>
        <v>2010_Oct</v>
      </c>
      <c r="E916" s="12" t="str">
        <f t="shared" si="108"/>
        <v>02_Oct</v>
      </c>
      <c r="F916" s="12" t="str">
        <f t="shared" si="109"/>
        <v>Oct-10</v>
      </c>
      <c r="G916" s="12"/>
    </row>
    <row r="917" spans="1:7">
      <c r="A917" s="2">
        <v>40454</v>
      </c>
      <c r="B917" t="str">
        <f t="shared" si="105"/>
        <v>2010_10</v>
      </c>
      <c r="C917" t="str">
        <f t="shared" si="106"/>
        <v>Oct</v>
      </c>
      <c r="D917" t="str">
        <f t="shared" si="107"/>
        <v>2010_Oct</v>
      </c>
      <c r="E917" s="12" t="str">
        <f t="shared" si="108"/>
        <v>03_Oct</v>
      </c>
      <c r="F917" s="12" t="str">
        <f t="shared" si="109"/>
        <v>Oct-10</v>
      </c>
      <c r="G917" s="12"/>
    </row>
    <row r="918" spans="1:7">
      <c r="A918" s="2">
        <v>40455</v>
      </c>
      <c r="B918" t="str">
        <f t="shared" si="105"/>
        <v>2010_10</v>
      </c>
      <c r="C918" t="str">
        <f t="shared" si="106"/>
        <v>Oct</v>
      </c>
      <c r="D918" t="str">
        <f t="shared" si="107"/>
        <v>2010_Oct</v>
      </c>
      <c r="E918" s="12" t="str">
        <f t="shared" si="108"/>
        <v>04_Oct</v>
      </c>
      <c r="F918" s="12" t="str">
        <f t="shared" si="109"/>
        <v>Oct-10</v>
      </c>
      <c r="G918" s="12"/>
    </row>
    <row r="919" spans="1:7">
      <c r="A919" s="2">
        <v>40456</v>
      </c>
      <c r="B919" t="str">
        <f t="shared" si="105"/>
        <v>2010_10</v>
      </c>
      <c r="C919" t="str">
        <f t="shared" si="106"/>
        <v>Oct</v>
      </c>
      <c r="D919" t="str">
        <f t="shared" si="107"/>
        <v>2010_Oct</v>
      </c>
      <c r="E919" s="12" t="str">
        <f t="shared" si="108"/>
        <v>05_Oct</v>
      </c>
      <c r="F919" s="12" t="str">
        <f t="shared" si="109"/>
        <v>Oct-10</v>
      </c>
      <c r="G919" s="12"/>
    </row>
    <row r="920" spans="1:7">
      <c r="A920" s="2">
        <v>40457</v>
      </c>
      <c r="B920" t="str">
        <f t="shared" si="105"/>
        <v>2010_10</v>
      </c>
      <c r="C920" t="str">
        <f t="shared" si="106"/>
        <v>Oct</v>
      </c>
      <c r="D920" t="str">
        <f t="shared" si="107"/>
        <v>2010_Oct</v>
      </c>
      <c r="E920" s="12" t="str">
        <f t="shared" si="108"/>
        <v>06_Oct</v>
      </c>
      <c r="F920" s="12" t="str">
        <f t="shared" si="109"/>
        <v>Oct-10</v>
      </c>
      <c r="G920" s="12"/>
    </row>
    <row r="921" spans="1:7">
      <c r="A921" s="2">
        <v>40458</v>
      </c>
      <c r="B921" t="str">
        <f t="shared" si="105"/>
        <v>2010_10</v>
      </c>
      <c r="C921" t="str">
        <f t="shared" si="106"/>
        <v>Oct</v>
      </c>
      <c r="D921" t="str">
        <f t="shared" si="107"/>
        <v>2010_Oct</v>
      </c>
      <c r="E921" s="12" t="str">
        <f t="shared" si="108"/>
        <v>07_Oct</v>
      </c>
      <c r="F921" s="12" t="str">
        <f t="shared" si="109"/>
        <v>Oct-10</v>
      </c>
      <c r="G921" s="12"/>
    </row>
    <row r="922" spans="1:7">
      <c r="A922" s="2">
        <v>40459</v>
      </c>
      <c r="B922" t="str">
        <f t="shared" si="105"/>
        <v>2010_10</v>
      </c>
      <c r="C922" t="str">
        <f t="shared" si="106"/>
        <v>Oct</v>
      </c>
      <c r="D922" t="str">
        <f t="shared" si="107"/>
        <v>2010_Oct</v>
      </c>
      <c r="E922" s="12" t="str">
        <f t="shared" si="108"/>
        <v>08_Oct</v>
      </c>
      <c r="F922" s="12" t="str">
        <f t="shared" si="109"/>
        <v>Oct-10</v>
      </c>
      <c r="G922" s="12"/>
    </row>
    <row r="923" spans="1:7">
      <c r="A923" s="2">
        <v>40460</v>
      </c>
      <c r="B923" t="str">
        <f t="shared" si="105"/>
        <v>2010_10</v>
      </c>
      <c r="C923" t="str">
        <f t="shared" si="106"/>
        <v>Oct</v>
      </c>
      <c r="D923" t="str">
        <f t="shared" si="107"/>
        <v>2010_Oct</v>
      </c>
      <c r="E923" s="12" t="str">
        <f t="shared" si="108"/>
        <v>09_Oct</v>
      </c>
      <c r="F923" s="12" t="str">
        <f t="shared" si="109"/>
        <v>Oct-10</v>
      </c>
      <c r="G923" s="12"/>
    </row>
    <row r="924" spans="1:7">
      <c r="A924" s="2">
        <v>40461</v>
      </c>
      <c r="B924" t="str">
        <f t="shared" si="105"/>
        <v>2010_10</v>
      </c>
      <c r="C924" t="str">
        <f t="shared" si="106"/>
        <v>Oct</v>
      </c>
      <c r="D924" t="str">
        <f t="shared" si="107"/>
        <v>2010_Oct</v>
      </c>
      <c r="E924" s="12" t="str">
        <f t="shared" si="108"/>
        <v>10_Oct</v>
      </c>
      <c r="F924" s="12" t="str">
        <f t="shared" si="109"/>
        <v>Oct-10</v>
      </c>
      <c r="G924" s="12"/>
    </row>
    <row r="925" spans="1:7">
      <c r="A925" s="2">
        <v>40462</v>
      </c>
      <c r="B925" t="str">
        <f t="shared" si="105"/>
        <v>2010_10</v>
      </c>
      <c r="C925" t="str">
        <f t="shared" si="106"/>
        <v>Oct</v>
      </c>
      <c r="D925" t="str">
        <f t="shared" si="107"/>
        <v>2010_Oct</v>
      </c>
      <c r="E925" s="12" t="str">
        <f t="shared" si="108"/>
        <v>11_Oct</v>
      </c>
      <c r="F925" s="12" t="str">
        <f t="shared" si="109"/>
        <v>Oct-10</v>
      </c>
      <c r="G925" s="12"/>
    </row>
    <row r="926" spans="1:7">
      <c r="A926" s="2">
        <v>40463</v>
      </c>
      <c r="B926" t="str">
        <f t="shared" si="105"/>
        <v>2010_10</v>
      </c>
      <c r="C926" t="str">
        <f t="shared" si="106"/>
        <v>Oct</v>
      </c>
      <c r="D926" t="str">
        <f t="shared" si="107"/>
        <v>2010_Oct</v>
      </c>
      <c r="E926" s="12" t="str">
        <f t="shared" si="108"/>
        <v>12_Oct</v>
      </c>
      <c r="F926" s="12" t="str">
        <f t="shared" si="109"/>
        <v>Oct-10</v>
      </c>
      <c r="G926" s="12"/>
    </row>
    <row r="927" spans="1:7">
      <c r="A927" s="2">
        <v>40464</v>
      </c>
      <c r="B927" t="str">
        <f t="shared" si="105"/>
        <v>2010_10</v>
      </c>
      <c r="C927" t="str">
        <f t="shared" si="106"/>
        <v>Oct</v>
      </c>
      <c r="D927" t="str">
        <f t="shared" si="107"/>
        <v>2010_Oct</v>
      </c>
      <c r="E927" s="12" t="str">
        <f t="shared" si="108"/>
        <v>13_Oct</v>
      </c>
      <c r="F927" s="12" t="str">
        <f t="shared" si="109"/>
        <v>Oct-10</v>
      </c>
      <c r="G927" s="12"/>
    </row>
    <row r="928" spans="1:7">
      <c r="A928" s="2">
        <v>40465</v>
      </c>
      <c r="B928" t="str">
        <f t="shared" si="105"/>
        <v>2010_10</v>
      </c>
      <c r="C928" t="str">
        <f t="shared" si="106"/>
        <v>Oct</v>
      </c>
      <c r="D928" t="str">
        <f t="shared" si="107"/>
        <v>2010_Oct</v>
      </c>
      <c r="E928" s="12" t="str">
        <f t="shared" si="108"/>
        <v>14_Oct</v>
      </c>
      <c r="F928" s="12" t="str">
        <f t="shared" si="109"/>
        <v>Oct-10</v>
      </c>
      <c r="G928" s="12"/>
    </row>
    <row r="929" spans="1:7">
      <c r="A929" s="2">
        <v>40466</v>
      </c>
      <c r="B929" t="str">
        <f t="shared" si="105"/>
        <v>2010_10</v>
      </c>
      <c r="C929" t="str">
        <f t="shared" si="106"/>
        <v>Oct</v>
      </c>
      <c r="D929" t="str">
        <f t="shared" si="107"/>
        <v>2010_Oct</v>
      </c>
      <c r="E929" s="12" t="str">
        <f t="shared" si="108"/>
        <v>15_Oct</v>
      </c>
      <c r="F929" s="12" t="str">
        <f t="shared" si="109"/>
        <v>Oct-10</v>
      </c>
      <c r="G929" s="12"/>
    </row>
    <row r="930" spans="1:7">
      <c r="A930" s="2">
        <v>40467</v>
      </c>
      <c r="B930" t="str">
        <f t="shared" si="105"/>
        <v>2010_10</v>
      </c>
      <c r="C930" t="str">
        <f t="shared" si="106"/>
        <v>Oct</v>
      </c>
      <c r="D930" t="str">
        <f t="shared" si="107"/>
        <v>2010_Oct</v>
      </c>
      <c r="E930" s="12" t="str">
        <f t="shared" si="108"/>
        <v>16_Oct</v>
      </c>
      <c r="F930" s="12" t="str">
        <f t="shared" si="109"/>
        <v>Oct-10</v>
      </c>
      <c r="G930" s="12"/>
    </row>
    <row r="931" spans="1:7">
      <c r="A931" s="2">
        <v>40468</v>
      </c>
      <c r="B931" t="str">
        <f t="shared" si="105"/>
        <v>2010_10</v>
      </c>
      <c r="C931" t="str">
        <f t="shared" si="106"/>
        <v>Oct</v>
      </c>
      <c r="D931" t="str">
        <f t="shared" si="107"/>
        <v>2010_Oct</v>
      </c>
      <c r="E931" s="12" t="str">
        <f t="shared" si="108"/>
        <v>17_Oct</v>
      </c>
      <c r="F931" s="12" t="str">
        <f t="shared" si="109"/>
        <v>Oct-10</v>
      </c>
      <c r="G931" s="12"/>
    </row>
    <row r="932" spans="1:7">
      <c r="A932" s="2">
        <v>40469</v>
      </c>
      <c r="B932" t="str">
        <f t="shared" si="105"/>
        <v>2010_10</v>
      </c>
      <c r="C932" t="str">
        <f t="shared" si="106"/>
        <v>Oct</v>
      </c>
      <c r="D932" t="str">
        <f t="shared" si="107"/>
        <v>2010_Oct</v>
      </c>
      <c r="E932" s="12" t="str">
        <f t="shared" si="108"/>
        <v>18_Oct</v>
      </c>
      <c r="F932" s="12" t="str">
        <f t="shared" si="109"/>
        <v>Oct-10</v>
      </c>
      <c r="G932" s="12"/>
    </row>
    <row r="933" spans="1:7">
      <c r="A933" s="2">
        <v>40470</v>
      </c>
      <c r="B933" t="str">
        <f t="shared" si="105"/>
        <v>2010_10</v>
      </c>
      <c r="C933" t="str">
        <f t="shared" si="106"/>
        <v>Oct</v>
      </c>
      <c r="D933" t="str">
        <f t="shared" si="107"/>
        <v>2010_Oct</v>
      </c>
      <c r="E933" s="12" t="str">
        <f t="shared" si="108"/>
        <v>19_Oct</v>
      </c>
      <c r="F933" s="12" t="str">
        <f t="shared" si="109"/>
        <v>Oct-10</v>
      </c>
      <c r="G933" s="12"/>
    </row>
    <row r="934" spans="1:7">
      <c r="A934" s="2">
        <v>40471</v>
      </c>
      <c r="B934" t="str">
        <f t="shared" si="105"/>
        <v>2010_10</v>
      </c>
      <c r="C934" t="str">
        <f t="shared" si="106"/>
        <v>Oct</v>
      </c>
      <c r="D934" t="str">
        <f t="shared" si="107"/>
        <v>2010_Oct</v>
      </c>
      <c r="E934" s="12" t="str">
        <f t="shared" si="108"/>
        <v>20_Oct</v>
      </c>
      <c r="F934" s="12" t="str">
        <f t="shared" si="109"/>
        <v>Oct-10</v>
      </c>
      <c r="G934" s="12"/>
    </row>
    <row r="935" spans="1:7">
      <c r="A935" s="2">
        <v>40472</v>
      </c>
      <c r="B935" t="str">
        <f t="shared" si="105"/>
        <v>2010_10</v>
      </c>
      <c r="C935" t="str">
        <f t="shared" si="106"/>
        <v>Oct</v>
      </c>
      <c r="D935" t="str">
        <f t="shared" si="107"/>
        <v>2010_Oct</v>
      </c>
      <c r="E935" s="12" t="str">
        <f t="shared" si="108"/>
        <v>21_Oct</v>
      </c>
      <c r="F935" s="12" t="str">
        <f t="shared" si="109"/>
        <v>Oct-10</v>
      </c>
      <c r="G935" s="12"/>
    </row>
    <row r="936" spans="1:7">
      <c r="A936" s="2">
        <v>40473</v>
      </c>
      <c r="B936" t="str">
        <f t="shared" si="105"/>
        <v>2010_10</v>
      </c>
      <c r="C936" t="str">
        <f t="shared" si="106"/>
        <v>Oct</v>
      </c>
      <c r="D936" t="str">
        <f t="shared" si="107"/>
        <v>2010_Oct</v>
      </c>
      <c r="E936" s="12" t="str">
        <f t="shared" si="108"/>
        <v>22_Oct</v>
      </c>
      <c r="F936" s="12" t="str">
        <f t="shared" si="109"/>
        <v>Oct-10</v>
      </c>
      <c r="G936" s="12"/>
    </row>
    <row r="937" spans="1:7">
      <c r="A937" s="2">
        <v>40474</v>
      </c>
      <c r="B937" t="str">
        <f t="shared" si="105"/>
        <v>2010_10</v>
      </c>
      <c r="C937" t="str">
        <f t="shared" si="106"/>
        <v>Oct</v>
      </c>
      <c r="D937" t="str">
        <f t="shared" si="107"/>
        <v>2010_Oct</v>
      </c>
      <c r="E937" s="12" t="str">
        <f t="shared" si="108"/>
        <v>23_Oct</v>
      </c>
      <c r="F937" s="12" t="str">
        <f t="shared" si="109"/>
        <v>Oct-10</v>
      </c>
      <c r="G937" s="12"/>
    </row>
    <row r="938" spans="1:7">
      <c r="A938" s="2">
        <v>40475</v>
      </c>
      <c r="B938" t="str">
        <f t="shared" si="105"/>
        <v>2010_10</v>
      </c>
      <c r="C938" t="str">
        <f t="shared" si="106"/>
        <v>Oct</v>
      </c>
      <c r="D938" t="str">
        <f t="shared" si="107"/>
        <v>2010_Oct</v>
      </c>
      <c r="E938" s="12" t="str">
        <f t="shared" si="108"/>
        <v>24_Oct</v>
      </c>
      <c r="F938" s="12" t="str">
        <f t="shared" si="109"/>
        <v>Oct-10</v>
      </c>
      <c r="G938" s="12"/>
    </row>
    <row r="939" spans="1:7">
      <c r="A939" s="2">
        <v>40476</v>
      </c>
      <c r="B939" t="str">
        <f t="shared" si="105"/>
        <v>2010_10</v>
      </c>
      <c r="C939" t="str">
        <f t="shared" si="106"/>
        <v>Oct</v>
      </c>
      <c r="D939" t="str">
        <f t="shared" si="107"/>
        <v>2010_Oct</v>
      </c>
      <c r="E939" s="12" t="str">
        <f t="shared" si="108"/>
        <v>25_Oct</v>
      </c>
      <c r="F939" s="12" t="str">
        <f t="shared" si="109"/>
        <v>Oct-10</v>
      </c>
      <c r="G939" s="12"/>
    </row>
    <row r="940" spans="1:7">
      <c r="A940" s="2">
        <v>40477</v>
      </c>
      <c r="B940" t="str">
        <f t="shared" si="105"/>
        <v>2010_10</v>
      </c>
      <c r="C940" t="str">
        <f t="shared" si="106"/>
        <v>Oct</v>
      </c>
      <c r="D940" t="str">
        <f t="shared" si="107"/>
        <v>2010_Oct</v>
      </c>
      <c r="E940" s="12" t="str">
        <f t="shared" si="108"/>
        <v>26_Oct</v>
      </c>
      <c r="F940" s="12" t="str">
        <f t="shared" si="109"/>
        <v>Oct-10</v>
      </c>
      <c r="G940" s="12"/>
    </row>
    <row r="941" spans="1:7">
      <c r="A941" s="2">
        <v>40478</v>
      </c>
      <c r="B941" t="str">
        <f t="shared" si="105"/>
        <v>2010_10</v>
      </c>
      <c r="C941" t="str">
        <f t="shared" si="106"/>
        <v>Oct</v>
      </c>
      <c r="D941" t="str">
        <f t="shared" si="107"/>
        <v>2010_Oct</v>
      </c>
      <c r="E941" s="12" t="str">
        <f t="shared" si="108"/>
        <v>27_Oct</v>
      </c>
      <c r="F941" s="12" t="str">
        <f t="shared" si="109"/>
        <v>Oct-10</v>
      </c>
      <c r="G941" s="12"/>
    </row>
    <row r="942" spans="1:7">
      <c r="A942" s="2">
        <v>40479</v>
      </c>
      <c r="B942" t="str">
        <f t="shared" si="105"/>
        <v>2010_10</v>
      </c>
      <c r="C942" t="str">
        <f t="shared" si="106"/>
        <v>Oct</v>
      </c>
      <c r="D942" t="str">
        <f t="shared" si="107"/>
        <v>2010_Oct</v>
      </c>
      <c r="E942" s="12" t="str">
        <f t="shared" si="108"/>
        <v>28_Oct</v>
      </c>
      <c r="F942" s="12" t="str">
        <f t="shared" si="109"/>
        <v>Oct-10</v>
      </c>
      <c r="G942" s="12"/>
    </row>
    <row r="943" spans="1:7">
      <c r="A943" s="2">
        <v>40480</v>
      </c>
      <c r="B943" t="str">
        <f t="shared" si="105"/>
        <v>2010_10</v>
      </c>
      <c r="C943" t="str">
        <f t="shared" si="106"/>
        <v>Oct</v>
      </c>
      <c r="D943" t="str">
        <f t="shared" si="107"/>
        <v>2010_Oct</v>
      </c>
      <c r="E943" s="12" t="str">
        <f t="shared" si="108"/>
        <v>29_Oct</v>
      </c>
      <c r="F943" s="12" t="str">
        <f t="shared" si="109"/>
        <v>Oct-10</v>
      </c>
      <c r="G943" s="12"/>
    </row>
    <row r="944" spans="1:7">
      <c r="A944" s="2">
        <v>40481</v>
      </c>
      <c r="B944" t="str">
        <f t="shared" si="105"/>
        <v>2010_10</v>
      </c>
      <c r="C944" t="str">
        <f t="shared" si="106"/>
        <v>Oct</v>
      </c>
      <c r="D944" t="str">
        <f t="shared" si="107"/>
        <v>2010_Oct</v>
      </c>
      <c r="E944" s="12" t="str">
        <f t="shared" si="108"/>
        <v>30_Oct</v>
      </c>
      <c r="F944" s="12" t="str">
        <f t="shared" si="109"/>
        <v>Oct-10</v>
      </c>
      <c r="G944" s="12"/>
    </row>
    <row r="945" spans="1:7">
      <c r="A945" s="2">
        <v>40482</v>
      </c>
      <c r="B945" t="str">
        <f t="shared" si="105"/>
        <v>2010_10</v>
      </c>
      <c r="C945" t="str">
        <f t="shared" si="106"/>
        <v>Oct</v>
      </c>
      <c r="D945" t="str">
        <f t="shared" si="107"/>
        <v>2010_Oct</v>
      </c>
      <c r="E945" s="12" t="str">
        <f t="shared" si="108"/>
        <v>31_Oct</v>
      </c>
      <c r="F945" s="12" t="str">
        <f t="shared" si="109"/>
        <v>Oct-10</v>
      </c>
      <c r="G945" s="12"/>
    </row>
    <row r="946" spans="1:7">
      <c r="A946" s="2">
        <v>40483</v>
      </c>
      <c r="B946" t="str">
        <f t="shared" si="105"/>
        <v>2010_11</v>
      </c>
      <c r="C946" t="str">
        <f t="shared" si="106"/>
        <v>Nov</v>
      </c>
      <c r="D946" t="str">
        <f t="shared" si="107"/>
        <v>2010_Nov</v>
      </c>
      <c r="E946" s="12" t="str">
        <f t="shared" si="108"/>
        <v>01_Nov</v>
      </c>
      <c r="F946" s="12" t="str">
        <f t="shared" si="109"/>
        <v>Nov-10</v>
      </c>
      <c r="G946" s="12"/>
    </row>
    <row r="947" spans="1:7">
      <c r="A947" s="2">
        <v>40484</v>
      </c>
      <c r="B947" t="str">
        <f t="shared" si="105"/>
        <v>2010_11</v>
      </c>
      <c r="C947" t="str">
        <f t="shared" si="106"/>
        <v>Nov</v>
      </c>
      <c r="D947" t="str">
        <f t="shared" si="107"/>
        <v>2010_Nov</v>
      </c>
      <c r="E947" s="12" t="str">
        <f t="shared" si="108"/>
        <v>02_Nov</v>
      </c>
      <c r="F947" s="12" t="str">
        <f t="shared" si="109"/>
        <v>Nov-10</v>
      </c>
      <c r="G947" s="12"/>
    </row>
    <row r="948" spans="1:7">
      <c r="A948" s="2">
        <v>40485</v>
      </c>
      <c r="B948" t="str">
        <f t="shared" si="105"/>
        <v>2010_11</v>
      </c>
      <c r="C948" t="str">
        <f t="shared" si="106"/>
        <v>Nov</v>
      </c>
      <c r="D948" t="str">
        <f t="shared" si="107"/>
        <v>2010_Nov</v>
      </c>
      <c r="E948" s="12" t="str">
        <f t="shared" si="108"/>
        <v>03_Nov</v>
      </c>
      <c r="F948" s="12" t="str">
        <f t="shared" si="109"/>
        <v>Nov-10</v>
      </c>
      <c r="G948" s="12"/>
    </row>
    <row r="949" spans="1:7">
      <c r="A949" s="2">
        <v>40486</v>
      </c>
      <c r="B949" t="str">
        <f t="shared" si="105"/>
        <v>2010_11</v>
      </c>
      <c r="C949" t="str">
        <f t="shared" si="106"/>
        <v>Nov</v>
      </c>
      <c r="D949" t="str">
        <f t="shared" si="107"/>
        <v>2010_Nov</v>
      </c>
      <c r="E949" s="12" t="str">
        <f t="shared" si="108"/>
        <v>04_Nov</v>
      </c>
      <c r="F949" s="12" t="str">
        <f t="shared" si="109"/>
        <v>Nov-10</v>
      </c>
      <c r="G949" s="12"/>
    </row>
    <row r="950" spans="1:7">
      <c r="A950" s="2">
        <v>40487</v>
      </c>
      <c r="B950" t="str">
        <f t="shared" si="105"/>
        <v>2010_11</v>
      </c>
      <c r="C950" t="str">
        <f t="shared" si="106"/>
        <v>Nov</v>
      </c>
      <c r="D950" t="str">
        <f t="shared" si="107"/>
        <v>2010_Nov</v>
      </c>
      <c r="E950" s="12" t="str">
        <f t="shared" si="108"/>
        <v>05_Nov</v>
      </c>
      <c r="F950" s="12" t="str">
        <f t="shared" si="109"/>
        <v>Nov-10</v>
      </c>
      <c r="G950" s="12"/>
    </row>
    <row r="951" spans="1:7">
      <c r="A951" s="2">
        <v>40488</v>
      </c>
      <c r="B951" t="str">
        <f t="shared" si="105"/>
        <v>2010_11</v>
      </c>
      <c r="C951" t="str">
        <f t="shared" si="106"/>
        <v>Nov</v>
      </c>
      <c r="D951" t="str">
        <f t="shared" si="107"/>
        <v>2010_Nov</v>
      </c>
      <c r="E951" s="12" t="str">
        <f t="shared" si="108"/>
        <v>06_Nov</v>
      </c>
      <c r="F951" s="12" t="str">
        <f t="shared" si="109"/>
        <v>Nov-10</v>
      </c>
      <c r="G951" s="12"/>
    </row>
    <row r="952" spans="1:7">
      <c r="A952" s="2">
        <v>40489</v>
      </c>
      <c r="B952" t="str">
        <f t="shared" si="105"/>
        <v>2010_11</v>
      </c>
      <c r="C952" t="str">
        <f t="shared" si="106"/>
        <v>Nov</v>
      </c>
      <c r="D952" t="str">
        <f t="shared" si="107"/>
        <v>2010_Nov</v>
      </c>
      <c r="E952" s="12" t="str">
        <f t="shared" si="108"/>
        <v>07_Nov</v>
      </c>
      <c r="F952" s="12" t="str">
        <f t="shared" si="109"/>
        <v>Nov-10</v>
      </c>
      <c r="G952" s="12"/>
    </row>
    <row r="953" spans="1:7">
      <c r="A953" s="2">
        <v>40490</v>
      </c>
      <c r="B953" t="str">
        <f t="shared" si="105"/>
        <v>2010_11</v>
      </c>
      <c r="C953" t="str">
        <f t="shared" si="106"/>
        <v>Nov</v>
      </c>
      <c r="D953" t="str">
        <f t="shared" si="107"/>
        <v>2010_Nov</v>
      </c>
      <c r="E953" s="12" t="str">
        <f t="shared" si="108"/>
        <v>08_Nov</v>
      </c>
      <c r="F953" s="12" t="str">
        <f t="shared" si="109"/>
        <v>Nov-10</v>
      </c>
      <c r="G953" s="12"/>
    </row>
    <row r="954" spans="1:7">
      <c r="A954" s="2">
        <v>40491</v>
      </c>
      <c r="B954" t="str">
        <f t="shared" si="105"/>
        <v>2010_11</v>
      </c>
      <c r="C954" t="str">
        <f t="shared" si="106"/>
        <v>Nov</v>
      </c>
      <c r="D954" t="str">
        <f t="shared" si="107"/>
        <v>2010_Nov</v>
      </c>
      <c r="E954" s="12" t="str">
        <f t="shared" si="108"/>
        <v>09_Nov</v>
      </c>
      <c r="F954" s="12" t="str">
        <f t="shared" si="109"/>
        <v>Nov-10</v>
      </c>
      <c r="G954" s="12"/>
    </row>
    <row r="955" spans="1:7">
      <c r="A955" s="2">
        <v>40492</v>
      </c>
      <c r="B955" t="str">
        <f t="shared" si="105"/>
        <v>2010_11</v>
      </c>
      <c r="C955" t="str">
        <f t="shared" si="106"/>
        <v>Nov</v>
      </c>
      <c r="D955" t="str">
        <f t="shared" si="107"/>
        <v>2010_Nov</v>
      </c>
      <c r="E955" s="12" t="str">
        <f t="shared" si="108"/>
        <v>10_Nov</v>
      </c>
      <c r="F955" s="12" t="str">
        <f t="shared" si="109"/>
        <v>Nov-10</v>
      </c>
      <c r="G955" s="12"/>
    </row>
    <row r="956" spans="1:7">
      <c r="A956" s="2">
        <v>40493</v>
      </c>
      <c r="B956" t="str">
        <f t="shared" si="105"/>
        <v>2010_11</v>
      </c>
      <c r="C956" t="str">
        <f t="shared" si="106"/>
        <v>Nov</v>
      </c>
      <c r="D956" t="str">
        <f t="shared" si="107"/>
        <v>2010_Nov</v>
      </c>
      <c r="E956" s="12" t="str">
        <f t="shared" si="108"/>
        <v>11_Nov</v>
      </c>
      <c r="F956" s="12" t="str">
        <f t="shared" si="109"/>
        <v>Nov-10</v>
      </c>
      <c r="G956" s="12"/>
    </row>
    <row r="957" spans="1:7">
      <c r="A957" s="2">
        <v>40494</v>
      </c>
      <c r="B957" t="str">
        <f t="shared" si="105"/>
        <v>2010_11</v>
      </c>
      <c r="C957" t="str">
        <f t="shared" si="106"/>
        <v>Nov</v>
      </c>
      <c r="D957" t="str">
        <f t="shared" si="107"/>
        <v>2010_Nov</v>
      </c>
      <c r="E957" s="12" t="str">
        <f t="shared" si="108"/>
        <v>12_Nov</v>
      </c>
      <c r="F957" s="12" t="str">
        <f t="shared" si="109"/>
        <v>Nov-10</v>
      </c>
      <c r="G957" s="12"/>
    </row>
    <row r="958" spans="1:7">
      <c r="A958" s="2">
        <v>40495</v>
      </c>
      <c r="B958" t="str">
        <f t="shared" si="105"/>
        <v>2010_11</v>
      </c>
      <c r="C958" t="str">
        <f t="shared" si="106"/>
        <v>Nov</v>
      </c>
      <c r="D958" t="str">
        <f t="shared" si="107"/>
        <v>2010_Nov</v>
      </c>
      <c r="E958" s="12" t="str">
        <f t="shared" si="108"/>
        <v>13_Nov</v>
      </c>
      <c r="F958" s="12" t="str">
        <f t="shared" si="109"/>
        <v>Nov-10</v>
      </c>
      <c r="G958" s="12"/>
    </row>
    <row r="959" spans="1:7">
      <c r="A959" s="2">
        <v>40496</v>
      </c>
      <c r="B959" t="str">
        <f t="shared" si="105"/>
        <v>2010_11</v>
      </c>
      <c r="C959" t="str">
        <f t="shared" si="106"/>
        <v>Nov</v>
      </c>
      <c r="D959" t="str">
        <f t="shared" si="107"/>
        <v>2010_Nov</v>
      </c>
      <c r="E959" s="12" t="str">
        <f t="shared" si="108"/>
        <v>14_Nov</v>
      </c>
      <c r="F959" s="12" t="str">
        <f t="shared" si="109"/>
        <v>Nov-10</v>
      </c>
      <c r="G959" s="12"/>
    </row>
    <row r="960" spans="1:7">
      <c r="A960" s="2">
        <v>40497</v>
      </c>
      <c r="B960" t="str">
        <f t="shared" si="105"/>
        <v>2010_11</v>
      </c>
      <c r="C960" t="str">
        <f t="shared" si="106"/>
        <v>Nov</v>
      </c>
      <c r="D960" t="str">
        <f t="shared" si="107"/>
        <v>2010_Nov</v>
      </c>
      <c r="E960" s="12" t="str">
        <f t="shared" si="108"/>
        <v>15_Nov</v>
      </c>
      <c r="F960" s="12" t="str">
        <f t="shared" si="109"/>
        <v>Nov-10</v>
      </c>
      <c r="G960" s="12"/>
    </row>
    <row r="961" spans="1:7">
      <c r="A961" s="2">
        <v>40498</v>
      </c>
      <c r="B961" t="str">
        <f t="shared" si="105"/>
        <v>2010_11</v>
      </c>
      <c r="C961" t="str">
        <f t="shared" si="106"/>
        <v>Nov</v>
      </c>
      <c r="D961" t="str">
        <f t="shared" si="107"/>
        <v>2010_Nov</v>
      </c>
      <c r="E961" s="12" t="str">
        <f t="shared" si="108"/>
        <v>16_Nov</v>
      </c>
      <c r="F961" s="12" t="str">
        <f t="shared" si="109"/>
        <v>Nov-10</v>
      </c>
      <c r="G961" s="12"/>
    </row>
    <row r="962" spans="1:7">
      <c r="A962" s="2">
        <v>40499</v>
      </c>
      <c r="B962" t="str">
        <f t="shared" ref="B962:B1025" si="110">TEXT(YEAR(A962),"0000")&amp;"_"&amp;TEXT(MONTH(A962),"00")</f>
        <v>2010_11</v>
      </c>
      <c r="C962" t="str">
        <f t="shared" ref="C962:C1025" si="111">VLOOKUP(TEXT(MONTH(A962),"00"),$H$2:$I$13,2,FALSE)</f>
        <v>Nov</v>
      </c>
      <c r="D962" t="str">
        <f t="shared" si="107"/>
        <v>2010_Nov</v>
      </c>
      <c r="E962" s="12" t="str">
        <f t="shared" si="108"/>
        <v>17_Nov</v>
      </c>
      <c r="F962" s="12" t="str">
        <f t="shared" si="109"/>
        <v>Nov-10</v>
      </c>
      <c r="G962" s="12"/>
    </row>
    <row r="963" spans="1:7">
      <c r="A963" s="2">
        <v>40500</v>
      </c>
      <c r="B963" t="str">
        <f t="shared" si="110"/>
        <v>2010_11</v>
      </c>
      <c r="C963" t="str">
        <f t="shared" si="111"/>
        <v>Nov</v>
      </c>
      <c r="D963" t="str">
        <f t="shared" ref="D963:D1026" si="112">TEXT(YEAR(A963),"0000")&amp;"_"&amp;C963</f>
        <v>2010_Nov</v>
      </c>
      <c r="E963" s="12" t="str">
        <f t="shared" ref="E963:E1026" si="113">VLOOKUP(DAY(A963),$G$2:$H$32,2,FALSE)&amp;"_"&amp;C963</f>
        <v>18_Nov</v>
      </c>
      <c r="F963" s="12" t="str">
        <f t="shared" si="109"/>
        <v>Nov-10</v>
      </c>
      <c r="G963" s="12"/>
    </row>
    <row r="964" spans="1:7">
      <c r="A964" s="2">
        <v>40501</v>
      </c>
      <c r="B964" t="str">
        <f t="shared" si="110"/>
        <v>2010_11</v>
      </c>
      <c r="C964" t="str">
        <f t="shared" si="111"/>
        <v>Nov</v>
      </c>
      <c r="D964" t="str">
        <f t="shared" si="112"/>
        <v>2010_Nov</v>
      </c>
      <c r="E964" s="12" t="str">
        <f t="shared" si="113"/>
        <v>19_Nov</v>
      </c>
      <c r="F964" s="12" t="str">
        <f t="shared" ref="F964:F1027" si="114">C964&amp;"-"&amp;RIGHT(YEAR(A964),2)</f>
        <v>Nov-10</v>
      </c>
      <c r="G964" s="12"/>
    </row>
    <row r="965" spans="1:7">
      <c r="A965" s="2">
        <v>40502</v>
      </c>
      <c r="B965" t="str">
        <f t="shared" si="110"/>
        <v>2010_11</v>
      </c>
      <c r="C965" t="str">
        <f t="shared" si="111"/>
        <v>Nov</v>
      </c>
      <c r="D965" t="str">
        <f t="shared" si="112"/>
        <v>2010_Nov</v>
      </c>
      <c r="E965" s="12" t="str">
        <f t="shared" si="113"/>
        <v>20_Nov</v>
      </c>
      <c r="F965" s="12" t="str">
        <f t="shared" si="114"/>
        <v>Nov-10</v>
      </c>
      <c r="G965" s="12"/>
    </row>
    <row r="966" spans="1:7">
      <c r="A966" s="2">
        <v>40503</v>
      </c>
      <c r="B966" t="str">
        <f t="shared" si="110"/>
        <v>2010_11</v>
      </c>
      <c r="C966" t="str">
        <f t="shared" si="111"/>
        <v>Nov</v>
      </c>
      <c r="D966" t="str">
        <f t="shared" si="112"/>
        <v>2010_Nov</v>
      </c>
      <c r="E966" s="12" t="str">
        <f t="shared" si="113"/>
        <v>21_Nov</v>
      </c>
      <c r="F966" s="12" t="str">
        <f t="shared" si="114"/>
        <v>Nov-10</v>
      </c>
      <c r="G966" s="12"/>
    </row>
    <row r="967" spans="1:7">
      <c r="A967" s="2">
        <v>40504</v>
      </c>
      <c r="B967" t="str">
        <f t="shared" si="110"/>
        <v>2010_11</v>
      </c>
      <c r="C967" t="str">
        <f t="shared" si="111"/>
        <v>Nov</v>
      </c>
      <c r="D967" t="str">
        <f t="shared" si="112"/>
        <v>2010_Nov</v>
      </c>
      <c r="E967" s="12" t="str">
        <f t="shared" si="113"/>
        <v>22_Nov</v>
      </c>
      <c r="F967" s="12" t="str">
        <f t="shared" si="114"/>
        <v>Nov-10</v>
      </c>
      <c r="G967" s="12"/>
    </row>
    <row r="968" spans="1:7">
      <c r="A968" s="2">
        <v>40505</v>
      </c>
      <c r="B968" t="str">
        <f t="shared" si="110"/>
        <v>2010_11</v>
      </c>
      <c r="C968" t="str">
        <f t="shared" si="111"/>
        <v>Nov</v>
      </c>
      <c r="D968" t="str">
        <f t="shared" si="112"/>
        <v>2010_Nov</v>
      </c>
      <c r="E968" s="12" t="str">
        <f t="shared" si="113"/>
        <v>23_Nov</v>
      </c>
      <c r="F968" s="12" t="str">
        <f t="shared" si="114"/>
        <v>Nov-10</v>
      </c>
      <c r="G968" s="12"/>
    </row>
    <row r="969" spans="1:7">
      <c r="A969" s="2">
        <v>40506</v>
      </c>
      <c r="B969" t="str">
        <f t="shared" si="110"/>
        <v>2010_11</v>
      </c>
      <c r="C969" t="str">
        <f t="shared" si="111"/>
        <v>Nov</v>
      </c>
      <c r="D969" t="str">
        <f t="shared" si="112"/>
        <v>2010_Nov</v>
      </c>
      <c r="E969" s="12" t="str">
        <f t="shared" si="113"/>
        <v>24_Nov</v>
      </c>
      <c r="F969" s="12" t="str">
        <f t="shared" si="114"/>
        <v>Nov-10</v>
      </c>
      <c r="G969" s="12"/>
    </row>
    <row r="970" spans="1:7">
      <c r="A970" s="2">
        <v>40507</v>
      </c>
      <c r="B970" t="str">
        <f t="shared" si="110"/>
        <v>2010_11</v>
      </c>
      <c r="C970" t="str">
        <f t="shared" si="111"/>
        <v>Nov</v>
      </c>
      <c r="D970" t="str">
        <f t="shared" si="112"/>
        <v>2010_Nov</v>
      </c>
      <c r="E970" s="12" t="str">
        <f t="shared" si="113"/>
        <v>25_Nov</v>
      </c>
      <c r="F970" s="12" t="str">
        <f t="shared" si="114"/>
        <v>Nov-10</v>
      </c>
      <c r="G970" s="12"/>
    </row>
    <row r="971" spans="1:7">
      <c r="A971" s="2">
        <v>40508</v>
      </c>
      <c r="B971" t="str">
        <f t="shared" si="110"/>
        <v>2010_11</v>
      </c>
      <c r="C971" t="str">
        <f t="shared" si="111"/>
        <v>Nov</v>
      </c>
      <c r="D971" t="str">
        <f t="shared" si="112"/>
        <v>2010_Nov</v>
      </c>
      <c r="E971" s="12" t="str">
        <f t="shared" si="113"/>
        <v>26_Nov</v>
      </c>
      <c r="F971" s="12" t="str">
        <f t="shared" si="114"/>
        <v>Nov-10</v>
      </c>
      <c r="G971" s="12"/>
    </row>
    <row r="972" spans="1:7">
      <c r="A972" s="2">
        <v>40509</v>
      </c>
      <c r="B972" t="str">
        <f t="shared" si="110"/>
        <v>2010_11</v>
      </c>
      <c r="C972" t="str">
        <f t="shared" si="111"/>
        <v>Nov</v>
      </c>
      <c r="D972" t="str">
        <f t="shared" si="112"/>
        <v>2010_Nov</v>
      </c>
      <c r="E972" s="12" t="str">
        <f t="shared" si="113"/>
        <v>27_Nov</v>
      </c>
      <c r="F972" s="12" t="str">
        <f t="shared" si="114"/>
        <v>Nov-10</v>
      </c>
      <c r="G972" s="12"/>
    </row>
    <row r="973" spans="1:7">
      <c r="A973" s="2">
        <v>40510</v>
      </c>
      <c r="B973" t="str">
        <f t="shared" si="110"/>
        <v>2010_11</v>
      </c>
      <c r="C973" t="str">
        <f t="shared" si="111"/>
        <v>Nov</v>
      </c>
      <c r="D973" t="str">
        <f t="shared" si="112"/>
        <v>2010_Nov</v>
      </c>
      <c r="E973" s="12" t="str">
        <f t="shared" si="113"/>
        <v>28_Nov</v>
      </c>
      <c r="F973" s="12" t="str">
        <f t="shared" si="114"/>
        <v>Nov-10</v>
      </c>
      <c r="G973" s="12"/>
    </row>
    <row r="974" spans="1:7">
      <c r="A974" s="2">
        <v>40511</v>
      </c>
      <c r="B974" t="str">
        <f t="shared" si="110"/>
        <v>2010_11</v>
      </c>
      <c r="C974" t="str">
        <f t="shared" si="111"/>
        <v>Nov</v>
      </c>
      <c r="D974" t="str">
        <f t="shared" si="112"/>
        <v>2010_Nov</v>
      </c>
      <c r="E974" s="12" t="str">
        <f t="shared" si="113"/>
        <v>29_Nov</v>
      </c>
      <c r="F974" s="12" t="str">
        <f t="shared" si="114"/>
        <v>Nov-10</v>
      </c>
      <c r="G974" s="12"/>
    </row>
    <row r="975" spans="1:7">
      <c r="A975" s="2">
        <v>40512</v>
      </c>
      <c r="B975" t="str">
        <f t="shared" si="110"/>
        <v>2010_11</v>
      </c>
      <c r="C975" t="str">
        <f t="shared" si="111"/>
        <v>Nov</v>
      </c>
      <c r="D975" t="str">
        <f t="shared" si="112"/>
        <v>2010_Nov</v>
      </c>
      <c r="E975" s="12" t="str">
        <f t="shared" si="113"/>
        <v>30_Nov</v>
      </c>
      <c r="F975" s="12" t="str">
        <f t="shared" si="114"/>
        <v>Nov-10</v>
      </c>
      <c r="G975" s="12"/>
    </row>
    <row r="976" spans="1:7">
      <c r="A976" s="2">
        <v>40513</v>
      </c>
      <c r="B976" t="str">
        <f t="shared" si="110"/>
        <v>2010_12</v>
      </c>
      <c r="C976" t="str">
        <f t="shared" si="111"/>
        <v>Dec</v>
      </c>
      <c r="D976" t="str">
        <f t="shared" si="112"/>
        <v>2010_Dec</v>
      </c>
      <c r="E976" s="12" t="str">
        <f t="shared" si="113"/>
        <v>01_Dec</v>
      </c>
      <c r="F976" s="12" t="str">
        <f t="shared" si="114"/>
        <v>Dec-10</v>
      </c>
      <c r="G976" s="12"/>
    </row>
    <row r="977" spans="1:7">
      <c r="A977" s="2">
        <v>40514</v>
      </c>
      <c r="B977" t="str">
        <f t="shared" si="110"/>
        <v>2010_12</v>
      </c>
      <c r="C977" t="str">
        <f t="shared" si="111"/>
        <v>Dec</v>
      </c>
      <c r="D977" t="str">
        <f t="shared" si="112"/>
        <v>2010_Dec</v>
      </c>
      <c r="E977" s="12" t="str">
        <f t="shared" si="113"/>
        <v>02_Dec</v>
      </c>
      <c r="F977" s="12" t="str">
        <f t="shared" si="114"/>
        <v>Dec-10</v>
      </c>
      <c r="G977" s="12"/>
    </row>
    <row r="978" spans="1:7">
      <c r="A978" s="2">
        <v>40515</v>
      </c>
      <c r="B978" t="str">
        <f t="shared" si="110"/>
        <v>2010_12</v>
      </c>
      <c r="C978" t="str">
        <f t="shared" si="111"/>
        <v>Dec</v>
      </c>
      <c r="D978" t="str">
        <f t="shared" si="112"/>
        <v>2010_Dec</v>
      </c>
      <c r="E978" s="12" t="str">
        <f t="shared" si="113"/>
        <v>03_Dec</v>
      </c>
      <c r="F978" s="12" t="str">
        <f t="shared" si="114"/>
        <v>Dec-10</v>
      </c>
      <c r="G978" s="12"/>
    </row>
    <row r="979" spans="1:7">
      <c r="A979" s="2">
        <v>40516</v>
      </c>
      <c r="B979" t="str">
        <f t="shared" si="110"/>
        <v>2010_12</v>
      </c>
      <c r="C979" t="str">
        <f t="shared" si="111"/>
        <v>Dec</v>
      </c>
      <c r="D979" t="str">
        <f t="shared" si="112"/>
        <v>2010_Dec</v>
      </c>
      <c r="E979" s="12" t="str">
        <f t="shared" si="113"/>
        <v>04_Dec</v>
      </c>
      <c r="F979" s="12" t="str">
        <f t="shared" si="114"/>
        <v>Dec-10</v>
      </c>
      <c r="G979" s="12"/>
    </row>
    <row r="980" spans="1:7">
      <c r="A980" s="2">
        <v>40517</v>
      </c>
      <c r="B980" t="str">
        <f t="shared" si="110"/>
        <v>2010_12</v>
      </c>
      <c r="C980" t="str">
        <f t="shared" si="111"/>
        <v>Dec</v>
      </c>
      <c r="D980" t="str">
        <f t="shared" si="112"/>
        <v>2010_Dec</v>
      </c>
      <c r="E980" s="12" t="str">
        <f t="shared" si="113"/>
        <v>05_Dec</v>
      </c>
      <c r="F980" s="12" t="str">
        <f t="shared" si="114"/>
        <v>Dec-10</v>
      </c>
      <c r="G980" s="12"/>
    </row>
    <row r="981" spans="1:7">
      <c r="A981" s="2">
        <v>40518</v>
      </c>
      <c r="B981" t="str">
        <f t="shared" si="110"/>
        <v>2010_12</v>
      </c>
      <c r="C981" t="str">
        <f t="shared" si="111"/>
        <v>Dec</v>
      </c>
      <c r="D981" t="str">
        <f t="shared" si="112"/>
        <v>2010_Dec</v>
      </c>
      <c r="E981" s="12" t="str">
        <f t="shared" si="113"/>
        <v>06_Dec</v>
      </c>
      <c r="F981" s="12" t="str">
        <f t="shared" si="114"/>
        <v>Dec-10</v>
      </c>
      <c r="G981" s="12"/>
    </row>
    <row r="982" spans="1:7">
      <c r="A982" s="2">
        <v>40519</v>
      </c>
      <c r="B982" t="str">
        <f t="shared" si="110"/>
        <v>2010_12</v>
      </c>
      <c r="C982" t="str">
        <f t="shared" si="111"/>
        <v>Dec</v>
      </c>
      <c r="D982" t="str">
        <f t="shared" si="112"/>
        <v>2010_Dec</v>
      </c>
      <c r="E982" s="12" t="str">
        <f t="shared" si="113"/>
        <v>07_Dec</v>
      </c>
      <c r="F982" s="12" t="str">
        <f t="shared" si="114"/>
        <v>Dec-10</v>
      </c>
      <c r="G982" s="12"/>
    </row>
    <row r="983" spans="1:7">
      <c r="A983" s="2">
        <v>40520</v>
      </c>
      <c r="B983" t="str">
        <f t="shared" si="110"/>
        <v>2010_12</v>
      </c>
      <c r="C983" t="str">
        <f t="shared" si="111"/>
        <v>Dec</v>
      </c>
      <c r="D983" t="str">
        <f t="shared" si="112"/>
        <v>2010_Dec</v>
      </c>
      <c r="E983" s="12" t="str">
        <f t="shared" si="113"/>
        <v>08_Dec</v>
      </c>
      <c r="F983" s="12" t="str">
        <f t="shared" si="114"/>
        <v>Dec-10</v>
      </c>
      <c r="G983" s="12"/>
    </row>
    <row r="984" spans="1:7">
      <c r="A984" s="2">
        <v>40521</v>
      </c>
      <c r="B984" t="str">
        <f t="shared" si="110"/>
        <v>2010_12</v>
      </c>
      <c r="C984" t="str">
        <f t="shared" si="111"/>
        <v>Dec</v>
      </c>
      <c r="D984" t="str">
        <f t="shared" si="112"/>
        <v>2010_Dec</v>
      </c>
      <c r="E984" s="12" t="str">
        <f t="shared" si="113"/>
        <v>09_Dec</v>
      </c>
      <c r="F984" s="12" t="str">
        <f t="shared" si="114"/>
        <v>Dec-10</v>
      </c>
      <c r="G984" s="12"/>
    </row>
    <row r="985" spans="1:7">
      <c r="A985" s="2">
        <v>40522</v>
      </c>
      <c r="B985" t="str">
        <f t="shared" si="110"/>
        <v>2010_12</v>
      </c>
      <c r="C985" t="str">
        <f t="shared" si="111"/>
        <v>Dec</v>
      </c>
      <c r="D985" t="str">
        <f t="shared" si="112"/>
        <v>2010_Dec</v>
      </c>
      <c r="E985" s="12" t="str">
        <f t="shared" si="113"/>
        <v>10_Dec</v>
      </c>
      <c r="F985" s="12" t="str">
        <f t="shared" si="114"/>
        <v>Dec-10</v>
      </c>
      <c r="G985" s="12"/>
    </row>
    <row r="986" spans="1:7">
      <c r="A986" s="2">
        <v>40523</v>
      </c>
      <c r="B986" t="str">
        <f t="shared" si="110"/>
        <v>2010_12</v>
      </c>
      <c r="C986" t="str">
        <f t="shared" si="111"/>
        <v>Dec</v>
      </c>
      <c r="D986" t="str">
        <f t="shared" si="112"/>
        <v>2010_Dec</v>
      </c>
      <c r="E986" s="12" t="str">
        <f t="shared" si="113"/>
        <v>11_Dec</v>
      </c>
      <c r="F986" s="12" t="str">
        <f t="shared" si="114"/>
        <v>Dec-10</v>
      </c>
      <c r="G986" s="12"/>
    </row>
    <row r="987" spans="1:7">
      <c r="A987" s="2">
        <v>40524</v>
      </c>
      <c r="B987" t="str">
        <f t="shared" si="110"/>
        <v>2010_12</v>
      </c>
      <c r="C987" t="str">
        <f t="shared" si="111"/>
        <v>Dec</v>
      </c>
      <c r="D987" t="str">
        <f t="shared" si="112"/>
        <v>2010_Dec</v>
      </c>
      <c r="E987" s="12" t="str">
        <f t="shared" si="113"/>
        <v>12_Dec</v>
      </c>
      <c r="F987" s="12" t="str">
        <f t="shared" si="114"/>
        <v>Dec-10</v>
      </c>
      <c r="G987" s="12"/>
    </row>
    <row r="988" spans="1:7">
      <c r="A988" s="2">
        <v>40525</v>
      </c>
      <c r="B988" t="str">
        <f t="shared" si="110"/>
        <v>2010_12</v>
      </c>
      <c r="C988" t="str">
        <f t="shared" si="111"/>
        <v>Dec</v>
      </c>
      <c r="D988" t="str">
        <f t="shared" si="112"/>
        <v>2010_Dec</v>
      </c>
      <c r="E988" s="12" t="str">
        <f t="shared" si="113"/>
        <v>13_Dec</v>
      </c>
      <c r="F988" s="12" t="str">
        <f t="shared" si="114"/>
        <v>Dec-10</v>
      </c>
      <c r="G988" s="12"/>
    </row>
    <row r="989" spans="1:7">
      <c r="A989" s="2">
        <v>40526</v>
      </c>
      <c r="B989" t="str">
        <f t="shared" si="110"/>
        <v>2010_12</v>
      </c>
      <c r="C989" t="str">
        <f t="shared" si="111"/>
        <v>Dec</v>
      </c>
      <c r="D989" t="str">
        <f t="shared" si="112"/>
        <v>2010_Dec</v>
      </c>
      <c r="E989" s="12" t="str">
        <f t="shared" si="113"/>
        <v>14_Dec</v>
      </c>
      <c r="F989" s="12" t="str">
        <f t="shared" si="114"/>
        <v>Dec-10</v>
      </c>
      <c r="G989" s="12"/>
    </row>
    <row r="990" spans="1:7">
      <c r="A990" s="2">
        <v>40527</v>
      </c>
      <c r="B990" t="str">
        <f t="shared" si="110"/>
        <v>2010_12</v>
      </c>
      <c r="C990" t="str">
        <f t="shared" si="111"/>
        <v>Dec</v>
      </c>
      <c r="D990" t="str">
        <f t="shared" si="112"/>
        <v>2010_Dec</v>
      </c>
      <c r="E990" s="12" t="str">
        <f t="shared" si="113"/>
        <v>15_Dec</v>
      </c>
      <c r="F990" s="12" t="str">
        <f t="shared" si="114"/>
        <v>Dec-10</v>
      </c>
      <c r="G990" s="12"/>
    </row>
    <row r="991" spans="1:7">
      <c r="A991" s="2">
        <v>40528</v>
      </c>
      <c r="B991" t="str">
        <f t="shared" si="110"/>
        <v>2010_12</v>
      </c>
      <c r="C991" t="str">
        <f t="shared" si="111"/>
        <v>Dec</v>
      </c>
      <c r="D991" t="str">
        <f t="shared" si="112"/>
        <v>2010_Dec</v>
      </c>
      <c r="E991" s="12" t="str">
        <f t="shared" si="113"/>
        <v>16_Dec</v>
      </c>
      <c r="F991" s="12" t="str">
        <f t="shared" si="114"/>
        <v>Dec-10</v>
      </c>
      <c r="G991" s="12"/>
    </row>
    <row r="992" spans="1:7">
      <c r="A992" s="2">
        <v>40529</v>
      </c>
      <c r="B992" t="str">
        <f t="shared" si="110"/>
        <v>2010_12</v>
      </c>
      <c r="C992" t="str">
        <f t="shared" si="111"/>
        <v>Dec</v>
      </c>
      <c r="D992" t="str">
        <f t="shared" si="112"/>
        <v>2010_Dec</v>
      </c>
      <c r="E992" s="12" t="str">
        <f t="shared" si="113"/>
        <v>17_Dec</v>
      </c>
      <c r="F992" s="12" t="str">
        <f t="shared" si="114"/>
        <v>Dec-10</v>
      </c>
      <c r="G992" s="12"/>
    </row>
    <row r="993" spans="1:7">
      <c r="A993" s="2">
        <v>40530</v>
      </c>
      <c r="B993" t="str">
        <f t="shared" si="110"/>
        <v>2010_12</v>
      </c>
      <c r="C993" t="str">
        <f t="shared" si="111"/>
        <v>Dec</v>
      </c>
      <c r="D993" t="str">
        <f t="shared" si="112"/>
        <v>2010_Dec</v>
      </c>
      <c r="E993" s="12" t="str">
        <f t="shared" si="113"/>
        <v>18_Dec</v>
      </c>
      <c r="F993" s="12" t="str">
        <f t="shared" si="114"/>
        <v>Dec-10</v>
      </c>
      <c r="G993" s="12"/>
    </row>
    <row r="994" spans="1:7">
      <c r="A994" s="2">
        <v>40531</v>
      </c>
      <c r="B994" t="str">
        <f t="shared" si="110"/>
        <v>2010_12</v>
      </c>
      <c r="C994" t="str">
        <f t="shared" si="111"/>
        <v>Dec</v>
      </c>
      <c r="D994" t="str">
        <f t="shared" si="112"/>
        <v>2010_Dec</v>
      </c>
      <c r="E994" s="12" t="str">
        <f t="shared" si="113"/>
        <v>19_Dec</v>
      </c>
      <c r="F994" s="12" t="str">
        <f t="shared" si="114"/>
        <v>Dec-10</v>
      </c>
      <c r="G994" s="12"/>
    </row>
    <row r="995" spans="1:7">
      <c r="A995" s="2">
        <v>40532</v>
      </c>
      <c r="B995" t="str">
        <f t="shared" si="110"/>
        <v>2010_12</v>
      </c>
      <c r="C995" t="str">
        <f t="shared" si="111"/>
        <v>Dec</v>
      </c>
      <c r="D995" t="str">
        <f t="shared" si="112"/>
        <v>2010_Dec</v>
      </c>
      <c r="E995" s="12" t="str">
        <f t="shared" si="113"/>
        <v>20_Dec</v>
      </c>
      <c r="F995" s="12" t="str">
        <f t="shared" si="114"/>
        <v>Dec-10</v>
      </c>
      <c r="G995" s="12"/>
    </row>
    <row r="996" spans="1:7">
      <c r="A996" s="2">
        <v>40533</v>
      </c>
      <c r="B996" t="str">
        <f t="shared" si="110"/>
        <v>2010_12</v>
      </c>
      <c r="C996" t="str">
        <f t="shared" si="111"/>
        <v>Dec</v>
      </c>
      <c r="D996" t="str">
        <f t="shared" si="112"/>
        <v>2010_Dec</v>
      </c>
      <c r="E996" s="12" t="str">
        <f t="shared" si="113"/>
        <v>21_Dec</v>
      </c>
      <c r="F996" s="12" t="str">
        <f t="shared" si="114"/>
        <v>Dec-10</v>
      </c>
      <c r="G996" s="12"/>
    </row>
    <row r="997" spans="1:7">
      <c r="A997" s="2">
        <v>40534</v>
      </c>
      <c r="B997" t="str">
        <f t="shared" si="110"/>
        <v>2010_12</v>
      </c>
      <c r="C997" t="str">
        <f t="shared" si="111"/>
        <v>Dec</v>
      </c>
      <c r="D997" t="str">
        <f t="shared" si="112"/>
        <v>2010_Dec</v>
      </c>
      <c r="E997" s="12" t="str">
        <f t="shared" si="113"/>
        <v>22_Dec</v>
      </c>
      <c r="F997" s="12" t="str">
        <f t="shared" si="114"/>
        <v>Dec-10</v>
      </c>
      <c r="G997" s="12"/>
    </row>
    <row r="998" spans="1:7">
      <c r="A998" s="2">
        <v>40535</v>
      </c>
      <c r="B998" t="str">
        <f t="shared" si="110"/>
        <v>2010_12</v>
      </c>
      <c r="C998" t="str">
        <f t="shared" si="111"/>
        <v>Dec</v>
      </c>
      <c r="D998" t="str">
        <f t="shared" si="112"/>
        <v>2010_Dec</v>
      </c>
      <c r="E998" s="12" t="str">
        <f t="shared" si="113"/>
        <v>23_Dec</v>
      </c>
      <c r="F998" s="12" t="str">
        <f t="shared" si="114"/>
        <v>Dec-10</v>
      </c>
      <c r="G998" s="12"/>
    </row>
    <row r="999" spans="1:7">
      <c r="A999" s="2">
        <v>40536</v>
      </c>
      <c r="B999" t="str">
        <f t="shared" si="110"/>
        <v>2010_12</v>
      </c>
      <c r="C999" t="str">
        <f t="shared" si="111"/>
        <v>Dec</v>
      </c>
      <c r="D999" t="str">
        <f t="shared" si="112"/>
        <v>2010_Dec</v>
      </c>
      <c r="E999" s="12" t="str">
        <f t="shared" si="113"/>
        <v>24_Dec</v>
      </c>
      <c r="F999" s="12" t="str">
        <f t="shared" si="114"/>
        <v>Dec-10</v>
      </c>
      <c r="G999" s="12"/>
    </row>
    <row r="1000" spans="1:7">
      <c r="A1000" s="2">
        <v>40537</v>
      </c>
      <c r="B1000" t="str">
        <f t="shared" si="110"/>
        <v>2010_12</v>
      </c>
      <c r="C1000" t="str">
        <f t="shared" si="111"/>
        <v>Dec</v>
      </c>
      <c r="D1000" t="str">
        <f t="shared" si="112"/>
        <v>2010_Dec</v>
      </c>
      <c r="E1000" s="12" t="str">
        <f t="shared" si="113"/>
        <v>25_Dec</v>
      </c>
      <c r="F1000" s="12" t="str">
        <f t="shared" si="114"/>
        <v>Dec-10</v>
      </c>
      <c r="G1000" s="12"/>
    </row>
    <row r="1001" spans="1:7">
      <c r="A1001" s="2">
        <v>40538</v>
      </c>
      <c r="B1001" t="str">
        <f t="shared" si="110"/>
        <v>2010_12</v>
      </c>
      <c r="C1001" t="str">
        <f t="shared" si="111"/>
        <v>Dec</v>
      </c>
      <c r="D1001" t="str">
        <f t="shared" si="112"/>
        <v>2010_Dec</v>
      </c>
      <c r="E1001" s="12" t="str">
        <f t="shared" si="113"/>
        <v>26_Dec</v>
      </c>
      <c r="F1001" s="12" t="str">
        <f t="shared" si="114"/>
        <v>Dec-10</v>
      </c>
      <c r="G1001" s="12"/>
    </row>
    <row r="1002" spans="1:7">
      <c r="A1002" s="2">
        <v>40539</v>
      </c>
      <c r="B1002" t="str">
        <f t="shared" si="110"/>
        <v>2010_12</v>
      </c>
      <c r="C1002" t="str">
        <f t="shared" si="111"/>
        <v>Dec</v>
      </c>
      <c r="D1002" t="str">
        <f t="shared" si="112"/>
        <v>2010_Dec</v>
      </c>
      <c r="E1002" s="12" t="str">
        <f t="shared" si="113"/>
        <v>27_Dec</v>
      </c>
      <c r="F1002" s="12" t="str">
        <f t="shared" si="114"/>
        <v>Dec-10</v>
      </c>
      <c r="G1002" s="12"/>
    </row>
    <row r="1003" spans="1:7">
      <c r="A1003" s="2">
        <v>40540</v>
      </c>
      <c r="B1003" t="str">
        <f t="shared" si="110"/>
        <v>2010_12</v>
      </c>
      <c r="C1003" t="str">
        <f t="shared" si="111"/>
        <v>Dec</v>
      </c>
      <c r="D1003" t="str">
        <f t="shared" si="112"/>
        <v>2010_Dec</v>
      </c>
      <c r="E1003" s="12" t="str">
        <f t="shared" si="113"/>
        <v>28_Dec</v>
      </c>
      <c r="F1003" s="12" t="str">
        <f t="shared" si="114"/>
        <v>Dec-10</v>
      </c>
      <c r="G1003" s="12"/>
    </row>
    <row r="1004" spans="1:7">
      <c r="A1004" s="2">
        <v>40541</v>
      </c>
      <c r="B1004" t="str">
        <f t="shared" si="110"/>
        <v>2010_12</v>
      </c>
      <c r="C1004" t="str">
        <f t="shared" si="111"/>
        <v>Dec</v>
      </c>
      <c r="D1004" t="str">
        <f t="shared" si="112"/>
        <v>2010_Dec</v>
      </c>
      <c r="E1004" s="12" t="str">
        <f t="shared" si="113"/>
        <v>29_Dec</v>
      </c>
      <c r="F1004" s="12" t="str">
        <f t="shared" si="114"/>
        <v>Dec-10</v>
      </c>
      <c r="G1004" s="12"/>
    </row>
    <row r="1005" spans="1:7">
      <c r="A1005" s="2">
        <v>40542</v>
      </c>
      <c r="B1005" t="str">
        <f t="shared" si="110"/>
        <v>2010_12</v>
      </c>
      <c r="C1005" t="str">
        <f t="shared" si="111"/>
        <v>Dec</v>
      </c>
      <c r="D1005" t="str">
        <f t="shared" si="112"/>
        <v>2010_Dec</v>
      </c>
      <c r="E1005" s="12" t="str">
        <f t="shared" si="113"/>
        <v>30_Dec</v>
      </c>
      <c r="F1005" s="12" t="str">
        <f t="shared" si="114"/>
        <v>Dec-10</v>
      </c>
      <c r="G1005" s="12"/>
    </row>
    <row r="1006" spans="1:7">
      <c r="A1006" s="2">
        <v>40543</v>
      </c>
      <c r="B1006" t="str">
        <f t="shared" si="110"/>
        <v>2010_12</v>
      </c>
      <c r="C1006" t="str">
        <f t="shared" si="111"/>
        <v>Dec</v>
      </c>
      <c r="D1006" t="str">
        <f t="shared" si="112"/>
        <v>2010_Dec</v>
      </c>
      <c r="E1006" s="12" t="str">
        <f t="shared" si="113"/>
        <v>31_Dec</v>
      </c>
      <c r="F1006" s="12" t="str">
        <f t="shared" si="114"/>
        <v>Dec-10</v>
      </c>
      <c r="G1006" s="12"/>
    </row>
    <row r="1007" spans="1:7">
      <c r="A1007" s="2">
        <v>40544</v>
      </c>
      <c r="B1007" t="str">
        <f t="shared" si="110"/>
        <v>2011_01</v>
      </c>
      <c r="C1007" t="str">
        <f t="shared" si="111"/>
        <v>Jan</v>
      </c>
      <c r="D1007" t="str">
        <f t="shared" si="112"/>
        <v>2011_Jan</v>
      </c>
      <c r="E1007" s="12" t="str">
        <f t="shared" si="113"/>
        <v>01_Jan</v>
      </c>
      <c r="F1007" s="12" t="str">
        <f t="shared" si="114"/>
        <v>Jan-11</v>
      </c>
      <c r="G1007" s="12"/>
    </row>
    <row r="1008" spans="1:7">
      <c r="A1008" s="2">
        <v>40545</v>
      </c>
      <c r="B1008" t="str">
        <f t="shared" si="110"/>
        <v>2011_01</v>
      </c>
      <c r="C1008" t="str">
        <f t="shared" si="111"/>
        <v>Jan</v>
      </c>
      <c r="D1008" t="str">
        <f t="shared" si="112"/>
        <v>2011_Jan</v>
      </c>
      <c r="E1008" s="12" t="str">
        <f t="shared" si="113"/>
        <v>02_Jan</v>
      </c>
      <c r="F1008" s="12" t="str">
        <f t="shared" si="114"/>
        <v>Jan-11</v>
      </c>
      <c r="G1008" s="12"/>
    </row>
    <row r="1009" spans="1:7">
      <c r="A1009" s="2">
        <v>40546</v>
      </c>
      <c r="B1009" t="str">
        <f t="shared" si="110"/>
        <v>2011_01</v>
      </c>
      <c r="C1009" t="str">
        <f t="shared" si="111"/>
        <v>Jan</v>
      </c>
      <c r="D1009" t="str">
        <f t="shared" si="112"/>
        <v>2011_Jan</v>
      </c>
      <c r="E1009" s="12" t="str">
        <f t="shared" si="113"/>
        <v>03_Jan</v>
      </c>
      <c r="F1009" s="12" t="str">
        <f t="shared" si="114"/>
        <v>Jan-11</v>
      </c>
      <c r="G1009" s="12"/>
    </row>
    <row r="1010" spans="1:7">
      <c r="A1010" s="2">
        <v>40547</v>
      </c>
      <c r="B1010" t="str">
        <f t="shared" si="110"/>
        <v>2011_01</v>
      </c>
      <c r="C1010" t="str">
        <f t="shared" si="111"/>
        <v>Jan</v>
      </c>
      <c r="D1010" t="str">
        <f t="shared" si="112"/>
        <v>2011_Jan</v>
      </c>
      <c r="E1010" s="12" t="str">
        <f t="shared" si="113"/>
        <v>04_Jan</v>
      </c>
      <c r="F1010" s="12" t="str">
        <f t="shared" si="114"/>
        <v>Jan-11</v>
      </c>
      <c r="G1010" s="12"/>
    </row>
    <row r="1011" spans="1:7">
      <c r="A1011" s="2">
        <v>40548</v>
      </c>
      <c r="B1011" t="str">
        <f t="shared" si="110"/>
        <v>2011_01</v>
      </c>
      <c r="C1011" t="str">
        <f t="shared" si="111"/>
        <v>Jan</v>
      </c>
      <c r="D1011" t="str">
        <f t="shared" si="112"/>
        <v>2011_Jan</v>
      </c>
      <c r="E1011" s="12" t="str">
        <f t="shared" si="113"/>
        <v>05_Jan</v>
      </c>
      <c r="F1011" s="12" t="str">
        <f t="shared" si="114"/>
        <v>Jan-11</v>
      </c>
      <c r="G1011" s="12"/>
    </row>
    <row r="1012" spans="1:7">
      <c r="A1012" s="2">
        <v>40549</v>
      </c>
      <c r="B1012" t="str">
        <f t="shared" si="110"/>
        <v>2011_01</v>
      </c>
      <c r="C1012" t="str">
        <f t="shared" si="111"/>
        <v>Jan</v>
      </c>
      <c r="D1012" t="str">
        <f t="shared" si="112"/>
        <v>2011_Jan</v>
      </c>
      <c r="E1012" s="12" t="str">
        <f t="shared" si="113"/>
        <v>06_Jan</v>
      </c>
      <c r="F1012" s="12" t="str">
        <f t="shared" si="114"/>
        <v>Jan-11</v>
      </c>
      <c r="G1012" s="12"/>
    </row>
    <row r="1013" spans="1:7">
      <c r="A1013" s="2">
        <v>40550</v>
      </c>
      <c r="B1013" t="str">
        <f t="shared" si="110"/>
        <v>2011_01</v>
      </c>
      <c r="C1013" t="str">
        <f t="shared" si="111"/>
        <v>Jan</v>
      </c>
      <c r="D1013" t="str">
        <f t="shared" si="112"/>
        <v>2011_Jan</v>
      </c>
      <c r="E1013" s="12" t="str">
        <f t="shared" si="113"/>
        <v>07_Jan</v>
      </c>
      <c r="F1013" s="12" t="str">
        <f t="shared" si="114"/>
        <v>Jan-11</v>
      </c>
      <c r="G1013" s="12"/>
    </row>
    <row r="1014" spans="1:7">
      <c r="A1014" s="2">
        <v>40551</v>
      </c>
      <c r="B1014" t="str">
        <f t="shared" si="110"/>
        <v>2011_01</v>
      </c>
      <c r="C1014" t="str">
        <f t="shared" si="111"/>
        <v>Jan</v>
      </c>
      <c r="D1014" t="str">
        <f t="shared" si="112"/>
        <v>2011_Jan</v>
      </c>
      <c r="E1014" s="12" t="str">
        <f t="shared" si="113"/>
        <v>08_Jan</v>
      </c>
      <c r="F1014" s="12" t="str">
        <f t="shared" si="114"/>
        <v>Jan-11</v>
      </c>
      <c r="G1014" s="12"/>
    </row>
    <row r="1015" spans="1:7">
      <c r="A1015" s="2">
        <v>40552</v>
      </c>
      <c r="B1015" t="str">
        <f t="shared" si="110"/>
        <v>2011_01</v>
      </c>
      <c r="C1015" t="str">
        <f t="shared" si="111"/>
        <v>Jan</v>
      </c>
      <c r="D1015" t="str">
        <f t="shared" si="112"/>
        <v>2011_Jan</v>
      </c>
      <c r="E1015" s="12" t="str">
        <f t="shared" si="113"/>
        <v>09_Jan</v>
      </c>
      <c r="F1015" s="12" t="str">
        <f t="shared" si="114"/>
        <v>Jan-11</v>
      </c>
      <c r="G1015" s="12"/>
    </row>
    <row r="1016" spans="1:7">
      <c r="A1016" s="2">
        <v>40553</v>
      </c>
      <c r="B1016" t="str">
        <f t="shared" si="110"/>
        <v>2011_01</v>
      </c>
      <c r="C1016" t="str">
        <f t="shared" si="111"/>
        <v>Jan</v>
      </c>
      <c r="D1016" t="str">
        <f t="shared" si="112"/>
        <v>2011_Jan</v>
      </c>
      <c r="E1016" s="12" t="str">
        <f t="shared" si="113"/>
        <v>10_Jan</v>
      </c>
      <c r="F1016" s="12" t="str">
        <f t="shared" si="114"/>
        <v>Jan-11</v>
      </c>
      <c r="G1016" s="12"/>
    </row>
    <row r="1017" spans="1:7">
      <c r="A1017" s="2">
        <v>40554</v>
      </c>
      <c r="B1017" t="str">
        <f t="shared" si="110"/>
        <v>2011_01</v>
      </c>
      <c r="C1017" t="str">
        <f t="shared" si="111"/>
        <v>Jan</v>
      </c>
      <c r="D1017" t="str">
        <f t="shared" si="112"/>
        <v>2011_Jan</v>
      </c>
      <c r="E1017" s="12" t="str">
        <f t="shared" si="113"/>
        <v>11_Jan</v>
      </c>
      <c r="F1017" s="12" t="str">
        <f t="shared" si="114"/>
        <v>Jan-11</v>
      </c>
      <c r="G1017" s="12"/>
    </row>
    <row r="1018" spans="1:7">
      <c r="A1018" s="2">
        <v>40555</v>
      </c>
      <c r="B1018" t="str">
        <f t="shared" si="110"/>
        <v>2011_01</v>
      </c>
      <c r="C1018" t="str">
        <f t="shared" si="111"/>
        <v>Jan</v>
      </c>
      <c r="D1018" t="str">
        <f t="shared" si="112"/>
        <v>2011_Jan</v>
      </c>
      <c r="E1018" s="12" t="str">
        <f t="shared" si="113"/>
        <v>12_Jan</v>
      </c>
      <c r="F1018" s="12" t="str">
        <f t="shared" si="114"/>
        <v>Jan-11</v>
      </c>
      <c r="G1018" s="12"/>
    </row>
    <row r="1019" spans="1:7">
      <c r="A1019" s="2">
        <v>40556</v>
      </c>
      <c r="B1019" t="str">
        <f t="shared" si="110"/>
        <v>2011_01</v>
      </c>
      <c r="C1019" t="str">
        <f t="shared" si="111"/>
        <v>Jan</v>
      </c>
      <c r="D1019" t="str">
        <f t="shared" si="112"/>
        <v>2011_Jan</v>
      </c>
      <c r="E1019" s="12" t="str">
        <f t="shared" si="113"/>
        <v>13_Jan</v>
      </c>
      <c r="F1019" s="12" t="str">
        <f t="shared" si="114"/>
        <v>Jan-11</v>
      </c>
      <c r="G1019" s="12"/>
    </row>
    <row r="1020" spans="1:7">
      <c r="A1020" s="2">
        <v>40557</v>
      </c>
      <c r="B1020" t="str">
        <f t="shared" si="110"/>
        <v>2011_01</v>
      </c>
      <c r="C1020" t="str">
        <f t="shared" si="111"/>
        <v>Jan</v>
      </c>
      <c r="D1020" t="str">
        <f t="shared" si="112"/>
        <v>2011_Jan</v>
      </c>
      <c r="E1020" s="12" t="str">
        <f t="shared" si="113"/>
        <v>14_Jan</v>
      </c>
      <c r="F1020" s="12" t="str">
        <f t="shared" si="114"/>
        <v>Jan-11</v>
      </c>
      <c r="G1020" s="12"/>
    </row>
    <row r="1021" spans="1:7">
      <c r="A1021" s="2">
        <v>40558</v>
      </c>
      <c r="B1021" t="str">
        <f t="shared" si="110"/>
        <v>2011_01</v>
      </c>
      <c r="C1021" t="str">
        <f t="shared" si="111"/>
        <v>Jan</v>
      </c>
      <c r="D1021" t="str">
        <f t="shared" si="112"/>
        <v>2011_Jan</v>
      </c>
      <c r="E1021" s="12" t="str">
        <f t="shared" si="113"/>
        <v>15_Jan</v>
      </c>
      <c r="F1021" s="12" t="str">
        <f t="shared" si="114"/>
        <v>Jan-11</v>
      </c>
      <c r="G1021" s="12"/>
    </row>
    <row r="1022" spans="1:7">
      <c r="A1022" s="2">
        <v>40559</v>
      </c>
      <c r="B1022" t="str">
        <f t="shared" si="110"/>
        <v>2011_01</v>
      </c>
      <c r="C1022" t="str">
        <f t="shared" si="111"/>
        <v>Jan</v>
      </c>
      <c r="D1022" t="str">
        <f t="shared" si="112"/>
        <v>2011_Jan</v>
      </c>
      <c r="E1022" s="12" t="str">
        <f t="shared" si="113"/>
        <v>16_Jan</v>
      </c>
      <c r="F1022" s="12" t="str">
        <f t="shared" si="114"/>
        <v>Jan-11</v>
      </c>
      <c r="G1022" s="12"/>
    </row>
    <row r="1023" spans="1:7">
      <c r="A1023" s="2">
        <v>40560</v>
      </c>
      <c r="B1023" t="str">
        <f t="shared" si="110"/>
        <v>2011_01</v>
      </c>
      <c r="C1023" t="str">
        <f t="shared" si="111"/>
        <v>Jan</v>
      </c>
      <c r="D1023" t="str">
        <f t="shared" si="112"/>
        <v>2011_Jan</v>
      </c>
      <c r="E1023" s="12" t="str">
        <f t="shared" si="113"/>
        <v>17_Jan</v>
      </c>
      <c r="F1023" s="12" t="str">
        <f t="shared" si="114"/>
        <v>Jan-11</v>
      </c>
      <c r="G1023" s="12"/>
    </row>
    <row r="1024" spans="1:7">
      <c r="A1024" s="2">
        <v>40561</v>
      </c>
      <c r="B1024" t="str">
        <f t="shared" si="110"/>
        <v>2011_01</v>
      </c>
      <c r="C1024" t="str">
        <f t="shared" si="111"/>
        <v>Jan</v>
      </c>
      <c r="D1024" t="str">
        <f t="shared" si="112"/>
        <v>2011_Jan</v>
      </c>
      <c r="E1024" s="12" t="str">
        <f t="shared" si="113"/>
        <v>18_Jan</v>
      </c>
      <c r="F1024" s="12" t="str">
        <f t="shared" si="114"/>
        <v>Jan-11</v>
      </c>
      <c r="G1024" s="12"/>
    </row>
    <row r="1025" spans="1:7">
      <c r="A1025" s="2">
        <v>40562</v>
      </c>
      <c r="B1025" t="str">
        <f t="shared" si="110"/>
        <v>2011_01</v>
      </c>
      <c r="C1025" t="str">
        <f t="shared" si="111"/>
        <v>Jan</v>
      </c>
      <c r="D1025" t="str">
        <f t="shared" si="112"/>
        <v>2011_Jan</v>
      </c>
      <c r="E1025" s="12" t="str">
        <f t="shared" si="113"/>
        <v>19_Jan</v>
      </c>
      <c r="F1025" s="12" t="str">
        <f t="shared" si="114"/>
        <v>Jan-11</v>
      </c>
      <c r="G1025" s="12"/>
    </row>
    <row r="1026" spans="1:7">
      <c r="A1026" s="2">
        <v>40563</v>
      </c>
      <c r="B1026" t="str">
        <f t="shared" ref="B1026:B1089" si="115">TEXT(YEAR(A1026),"0000")&amp;"_"&amp;TEXT(MONTH(A1026),"00")</f>
        <v>2011_01</v>
      </c>
      <c r="C1026" t="str">
        <f t="shared" ref="C1026:C1089" si="116">VLOOKUP(TEXT(MONTH(A1026),"00"),$H$2:$I$13,2,FALSE)</f>
        <v>Jan</v>
      </c>
      <c r="D1026" t="str">
        <f t="shared" si="112"/>
        <v>2011_Jan</v>
      </c>
      <c r="E1026" s="12" t="str">
        <f t="shared" si="113"/>
        <v>20_Jan</v>
      </c>
      <c r="F1026" s="12" t="str">
        <f t="shared" si="114"/>
        <v>Jan-11</v>
      </c>
      <c r="G1026" s="12"/>
    </row>
    <row r="1027" spans="1:7">
      <c r="A1027" s="2">
        <v>40564</v>
      </c>
      <c r="B1027" t="str">
        <f t="shared" si="115"/>
        <v>2011_01</v>
      </c>
      <c r="C1027" t="str">
        <f t="shared" si="116"/>
        <v>Jan</v>
      </c>
      <c r="D1027" t="str">
        <f t="shared" ref="D1027:D1090" si="117">TEXT(YEAR(A1027),"0000")&amp;"_"&amp;C1027</f>
        <v>2011_Jan</v>
      </c>
      <c r="E1027" s="12" t="str">
        <f t="shared" ref="E1027:E1090" si="118">VLOOKUP(DAY(A1027),$G$2:$H$32,2,FALSE)&amp;"_"&amp;C1027</f>
        <v>21_Jan</v>
      </c>
      <c r="F1027" s="12" t="str">
        <f t="shared" si="114"/>
        <v>Jan-11</v>
      </c>
      <c r="G1027" s="12"/>
    </row>
    <row r="1028" spans="1:7">
      <c r="A1028" s="2">
        <v>40565</v>
      </c>
      <c r="B1028" t="str">
        <f t="shared" si="115"/>
        <v>2011_01</v>
      </c>
      <c r="C1028" t="str">
        <f t="shared" si="116"/>
        <v>Jan</v>
      </c>
      <c r="D1028" t="str">
        <f t="shared" si="117"/>
        <v>2011_Jan</v>
      </c>
      <c r="E1028" s="12" t="str">
        <f t="shared" si="118"/>
        <v>22_Jan</v>
      </c>
      <c r="F1028" s="12" t="str">
        <f t="shared" ref="F1028:F1091" si="119">C1028&amp;"-"&amp;RIGHT(YEAR(A1028),2)</f>
        <v>Jan-11</v>
      </c>
      <c r="G1028" s="12"/>
    </row>
    <row r="1029" spans="1:7">
      <c r="A1029" s="2">
        <v>40566</v>
      </c>
      <c r="B1029" t="str">
        <f t="shared" si="115"/>
        <v>2011_01</v>
      </c>
      <c r="C1029" t="str">
        <f t="shared" si="116"/>
        <v>Jan</v>
      </c>
      <c r="D1029" t="str">
        <f t="shared" si="117"/>
        <v>2011_Jan</v>
      </c>
      <c r="E1029" s="12" t="str">
        <f t="shared" si="118"/>
        <v>23_Jan</v>
      </c>
      <c r="F1029" s="12" t="str">
        <f t="shared" si="119"/>
        <v>Jan-11</v>
      </c>
      <c r="G1029" s="12"/>
    </row>
    <row r="1030" spans="1:7">
      <c r="A1030" s="2">
        <v>40567</v>
      </c>
      <c r="B1030" t="str">
        <f t="shared" si="115"/>
        <v>2011_01</v>
      </c>
      <c r="C1030" t="str">
        <f t="shared" si="116"/>
        <v>Jan</v>
      </c>
      <c r="D1030" t="str">
        <f t="shared" si="117"/>
        <v>2011_Jan</v>
      </c>
      <c r="E1030" s="12" t="str">
        <f t="shared" si="118"/>
        <v>24_Jan</v>
      </c>
      <c r="F1030" s="12" t="str">
        <f t="shared" si="119"/>
        <v>Jan-11</v>
      </c>
      <c r="G1030" s="12"/>
    </row>
    <row r="1031" spans="1:7">
      <c r="A1031" s="2">
        <v>40568</v>
      </c>
      <c r="B1031" t="str">
        <f t="shared" si="115"/>
        <v>2011_01</v>
      </c>
      <c r="C1031" t="str">
        <f t="shared" si="116"/>
        <v>Jan</v>
      </c>
      <c r="D1031" t="str">
        <f t="shared" si="117"/>
        <v>2011_Jan</v>
      </c>
      <c r="E1031" s="12" t="str">
        <f t="shared" si="118"/>
        <v>25_Jan</v>
      </c>
      <c r="F1031" s="12" t="str">
        <f t="shared" si="119"/>
        <v>Jan-11</v>
      </c>
      <c r="G1031" s="12"/>
    </row>
    <row r="1032" spans="1:7">
      <c r="A1032" s="2">
        <v>40569</v>
      </c>
      <c r="B1032" t="str">
        <f t="shared" si="115"/>
        <v>2011_01</v>
      </c>
      <c r="C1032" t="str">
        <f t="shared" si="116"/>
        <v>Jan</v>
      </c>
      <c r="D1032" t="str">
        <f t="shared" si="117"/>
        <v>2011_Jan</v>
      </c>
      <c r="E1032" s="12" t="str">
        <f t="shared" si="118"/>
        <v>26_Jan</v>
      </c>
      <c r="F1032" s="12" t="str">
        <f t="shared" si="119"/>
        <v>Jan-11</v>
      </c>
      <c r="G1032" s="12"/>
    </row>
    <row r="1033" spans="1:7">
      <c r="A1033" s="2">
        <v>40570</v>
      </c>
      <c r="B1033" t="str">
        <f t="shared" si="115"/>
        <v>2011_01</v>
      </c>
      <c r="C1033" t="str">
        <f t="shared" si="116"/>
        <v>Jan</v>
      </c>
      <c r="D1033" t="str">
        <f t="shared" si="117"/>
        <v>2011_Jan</v>
      </c>
      <c r="E1033" s="12" t="str">
        <f t="shared" si="118"/>
        <v>27_Jan</v>
      </c>
      <c r="F1033" s="12" t="str">
        <f t="shared" si="119"/>
        <v>Jan-11</v>
      </c>
      <c r="G1033" s="12"/>
    </row>
    <row r="1034" spans="1:7">
      <c r="A1034" s="2">
        <v>40571</v>
      </c>
      <c r="B1034" t="str">
        <f t="shared" si="115"/>
        <v>2011_01</v>
      </c>
      <c r="C1034" t="str">
        <f t="shared" si="116"/>
        <v>Jan</v>
      </c>
      <c r="D1034" t="str">
        <f t="shared" si="117"/>
        <v>2011_Jan</v>
      </c>
      <c r="E1034" s="12" t="str">
        <f t="shared" si="118"/>
        <v>28_Jan</v>
      </c>
      <c r="F1034" s="12" t="str">
        <f t="shared" si="119"/>
        <v>Jan-11</v>
      </c>
      <c r="G1034" s="12"/>
    </row>
    <row r="1035" spans="1:7">
      <c r="A1035" s="2">
        <v>40572</v>
      </c>
      <c r="B1035" t="str">
        <f t="shared" si="115"/>
        <v>2011_01</v>
      </c>
      <c r="C1035" t="str">
        <f t="shared" si="116"/>
        <v>Jan</v>
      </c>
      <c r="D1035" t="str">
        <f t="shared" si="117"/>
        <v>2011_Jan</v>
      </c>
      <c r="E1035" s="12" t="str">
        <f t="shared" si="118"/>
        <v>29_Jan</v>
      </c>
      <c r="F1035" s="12" t="str">
        <f t="shared" si="119"/>
        <v>Jan-11</v>
      </c>
      <c r="G1035" s="12"/>
    </row>
    <row r="1036" spans="1:7">
      <c r="A1036" s="2">
        <v>40573</v>
      </c>
      <c r="B1036" t="str">
        <f t="shared" si="115"/>
        <v>2011_01</v>
      </c>
      <c r="C1036" t="str">
        <f t="shared" si="116"/>
        <v>Jan</v>
      </c>
      <c r="D1036" t="str">
        <f t="shared" si="117"/>
        <v>2011_Jan</v>
      </c>
      <c r="E1036" s="12" t="str">
        <f t="shared" si="118"/>
        <v>30_Jan</v>
      </c>
      <c r="F1036" s="12" t="str">
        <f t="shared" si="119"/>
        <v>Jan-11</v>
      </c>
      <c r="G1036" s="12"/>
    </row>
    <row r="1037" spans="1:7">
      <c r="A1037" s="2">
        <v>40574</v>
      </c>
      <c r="B1037" t="str">
        <f t="shared" si="115"/>
        <v>2011_01</v>
      </c>
      <c r="C1037" t="str">
        <f t="shared" si="116"/>
        <v>Jan</v>
      </c>
      <c r="D1037" t="str">
        <f t="shared" si="117"/>
        <v>2011_Jan</v>
      </c>
      <c r="E1037" s="12" t="str">
        <f t="shared" si="118"/>
        <v>31_Jan</v>
      </c>
      <c r="F1037" s="12" t="str">
        <f t="shared" si="119"/>
        <v>Jan-11</v>
      </c>
      <c r="G1037" s="12"/>
    </row>
    <row r="1038" spans="1:7">
      <c r="A1038" s="2">
        <v>40575</v>
      </c>
      <c r="B1038" t="str">
        <f t="shared" si="115"/>
        <v>2011_02</v>
      </c>
      <c r="C1038" t="str">
        <f t="shared" si="116"/>
        <v>Feb</v>
      </c>
      <c r="D1038" t="str">
        <f t="shared" si="117"/>
        <v>2011_Feb</v>
      </c>
      <c r="E1038" s="12" t="str">
        <f t="shared" si="118"/>
        <v>01_Feb</v>
      </c>
      <c r="F1038" s="12" t="str">
        <f t="shared" si="119"/>
        <v>Feb-11</v>
      </c>
      <c r="G1038" s="12"/>
    </row>
    <row r="1039" spans="1:7">
      <c r="A1039" s="2">
        <v>40576</v>
      </c>
      <c r="B1039" t="str">
        <f t="shared" si="115"/>
        <v>2011_02</v>
      </c>
      <c r="C1039" t="str">
        <f t="shared" si="116"/>
        <v>Feb</v>
      </c>
      <c r="D1039" t="str">
        <f t="shared" si="117"/>
        <v>2011_Feb</v>
      </c>
      <c r="E1039" s="12" t="str">
        <f t="shared" si="118"/>
        <v>02_Feb</v>
      </c>
      <c r="F1039" s="12" t="str">
        <f t="shared" si="119"/>
        <v>Feb-11</v>
      </c>
      <c r="G1039" s="12"/>
    </row>
    <row r="1040" spans="1:7">
      <c r="A1040" s="2">
        <v>40577</v>
      </c>
      <c r="B1040" t="str">
        <f t="shared" si="115"/>
        <v>2011_02</v>
      </c>
      <c r="C1040" t="str">
        <f t="shared" si="116"/>
        <v>Feb</v>
      </c>
      <c r="D1040" t="str">
        <f t="shared" si="117"/>
        <v>2011_Feb</v>
      </c>
      <c r="E1040" s="12" t="str">
        <f t="shared" si="118"/>
        <v>03_Feb</v>
      </c>
      <c r="F1040" s="12" t="str">
        <f t="shared" si="119"/>
        <v>Feb-11</v>
      </c>
      <c r="G1040" s="12"/>
    </row>
    <row r="1041" spans="1:7">
      <c r="A1041" s="2">
        <v>40578</v>
      </c>
      <c r="B1041" t="str">
        <f t="shared" si="115"/>
        <v>2011_02</v>
      </c>
      <c r="C1041" t="str">
        <f t="shared" si="116"/>
        <v>Feb</v>
      </c>
      <c r="D1041" t="str">
        <f t="shared" si="117"/>
        <v>2011_Feb</v>
      </c>
      <c r="E1041" s="12" t="str">
        <f t="shared" si="118"/>
        <v>04_Feb</v>
      </c>
      <c r="F1041" s="12" t="str">
        <f t="shared" si="119"/>
        <v>Feb-11</v>
      </c>
      <c r="G1041" s="12"/>
    </row>
    <row r="1042" spans="1:7">
      <c r="A1042" s="2">
        <v>40579</v>
      </c>
      <c r="B1042" t="str">
        <f t="shared" si="115"/>
        <v>2011_02</v>
      </c>
      <c r="C1042" t="str">
        <f t="shared" si="116"/>
        <v>Feb</v>
      </c>
      <c r="D1042" t="str">
        <f t="shared" si="117"/>
        <v>2011_Feb</v>
      </c>
      <c r="E1042" s="12" t="str">
        <f t="shared" si="118"/>
        <v>05_Feb</v>
      </c>
      <c r="F1042" s="12" t="str">
        <f t="shared" si="119"/>
        <v>Feb-11</v>
      </c>
      <c r="G1042" s="12"/>
    </row>
    <row r="1043" spans="1:7">
      <c r="A1043" s="2">
        <v>40580</v>
      </c>
      <c r="B1043" t="str">
        <f t="shared" si="115"/>
        <v>2011_02</v>
      </c>
      <c r="C1043" t="str">
        <f t="shared" si="116"/>
        <v>Feb</v>
      </c>
      <c r="D1043" t="str">
        <f t="shared" si="117"/>
        <v>2011_Feb</v>
      </c>
      <c r="E1043" s="12" t="str">
        <f t="shared" si="118"/>
        <v>06_Feb</v>
      </c>
      <c r="F1043" s="12" t="str">
        <f t="shared" si="119"/>
        <v>Feb-11</v>
      </c>
      <c r="G1043" s="12"/>
    </row>
    <row r="1044" spans="1:7">
      <c r="A1044" s="2">
        <v>40581</v>
      </c>
      <c r="B1044" t="str">
        <f t="shared" si="115"/>
        <v>2011_02</v>
      </c>
      <c r="C1044" t="str">
        <f t="shared" si="116"/>
        <v>Feb</v>
      </c>
      <c r="D1044" t="str">
        <f t="shared" si="117"/>
        <v>2011_Feb</v>
      </c>
      <c r="E1044" s="12" t="str">
        <f t="shared" si="118"/>
        <v>07_Feb</v>
      </c>
      <c r="F1044" s="12" t="str">
        <f t="shared" si="119"/>
        <v>Feb-11</v>
      </c>
      <c r="G1044" s="12"/>
    </row>
    <row r="1045" spans="1:7">
      <c r="A1045" s="2">
        <v>40582</v>
      </c>
      <c r="B1045" t="str">
        <f t="shared" si="115"/>
        <v>2011_02</v>
      </c>
      <c r="C1045" t="str">
        <f t="shared" si="116"/>
        <v>Feb</v>
      </c>
      <c r="D1045" t="str">
        <f t="shared" si="117"/>
        <v>2011_Feb</v>
      </c>
      <c r="E1045" s="12" t="str">
        <f t="shared" si="118"/>
        <v>08_Feb</v>
      </c>
      <c r="F1045" s="12" t="str">
        <f t="shared" si="119"/>
        <v>Feb-11</v>
      </c>
      <c r="G1045" s="12"/>
    </row>
    <row r="1046" spans="1:7">
      <c r="A1046" s="2">
        <v>40583</v>
      </c>
      <c r="B1046" t="str">
        <f t="shared" si="115"/>
        <v>2011_02</v>
      </c>
      <c r="C1046" t="str">
        <f t="shared" si="116"/>
        <v>Feb</v>
      </c>
      <c r="D1046" t="str">
        <f t="shared" si="117"/>
        <v>2011_Feb</v>
      </c>
      <c r="E1046" s="12" t="str">
        <f t="shared" si="118"/>
        <v>09_Feb</v>
      </c>
      <c r="F1046" s="12" t="str">
        <f t="shared" si="119"/>
        <v>Feb-11</v>
      </c>
      <c r="G1046" s="12"/>
    </row>
    <row r="1047" spans="1:7">
      <c r="A1047" s="2">
        <v>40584</v>
      </c>
      <c r="B1047" t="str">
        <f t="shared" si="115"/>
        <v>2011_02</v>
      </c>
      <c r="C1047" t="str">
        <f t="shared" si="116"/>
        <v>Feb</v>
      </c>
      <c r="D1047" t="str">
        <f t="shared" si="117"/>
        <v>2011_Feb</v>
      </c>
      <c r="E1047" s="12" t="str">
        <f t="shared" si="118"/>
        <v>10_Feb</v>
      </c>
      <c r="F1047" s="12" t="str">
        <f t="shared" si="119"/>
        <v>Feb-11</v>
      </c>
      <c r="G1047" s="12"/>
    </row>
    <row r="1048" spans="1:7">
      <c r="A1048" s="2">
        <v>40585</v>
      </c>
      <c r="B1048" t="str">
        <f t="shared" si="115"/>
        <v>2011_02</v>
      </c>
      <c r="C1048" t="str">
        <f t="shared" si="116"/>
        <v>Feb</v>
      </c>
      <c r="D1048" t="str">
        <f t="shared" si="117"/>
        <v>2011_Feb</v>
      </c>
      <c r="E1048" s="12" t="str">
        <f t="shared" si="118"/>
        <v>11_Feb</v>
      </c>
      <c r="F1048" s="12" t="str">
        <f t="shared" si="119"/>
        <v>Feb-11</v>
      </c>
      <c r="G1048" s="12"/>
    </row>
    <row r="1049" spans="1:7">
      <c r="A1049" s="2">
        <v>40586</v>
      </c>
      <c r="B1049" t="str">
        <f t="shared" si="115"/>
        <v>2011_02</v>
      </c>
      <c r="C1049" t="str">
        <f t="shared" si="116"/>
        <v>Feb</v>
      </c>
      <c r="D1049" t="str">
        <f t="shared" si="117"/>
        <v>2011_Feb</v>
      </c>
      <c r="E1049" s="12" t="str">
        <f t="shared" si="118"/>
        <v>12_Feb</v>
      </c>
      <c r="F1049" s="12" t="str">
        <f t="shared" si="119"/>
        <v>Feb-11</v>
      </c>
      <c r="G1049" s="12"/>
    </row>
    <row r="1050" spans="1:7">
      <c r="A1050" s="2">
        <v>40587</v>
      </c>
      <c r="B1050" t="str">
        <f t="shared" si="115"/>
        <v>2011_02</v>
      </c>
      <c r="C1050" t="str">
        <f t="shared" si="116"/>
        <v>Feb</v>
      </c>
      <c r="D1050" t="str">
        <f t="shared" si="117"/>
        <v>2011_Feb</v>
      </c>
      <c r="E1050" s="12" t="str">
        <f t="shared" si="118"/>
        <v>13_Feb</v>
      </c>
      <c r="F1050" s="12" t="str">
        <f t="shared" si="119"/>
        <v>Feb-11</v>
      </c>
      <c r="G1050" s="12"/>
    </row>
    <row r="1051" spans="1:7">
      <c r="A1051" s="2">
        <v>40588</v>
      </c>
      <c r="B1051" t="str">
        <f t="shared" si="115"/>
        <v>2011_02</v>
      </c>
      <c r="C1051" t="str">
        <f t="shared" si="116"/>
        <v>Feb</v>
      </c>
      <c r="D1051" t="str">
        <f t="shared" si="117"/>
        <v>2011_Feb</v>
      </c>
      <c r="E1051" s="12" t="str">
        <f t="shared" si="118"/>
        <v>14_Feb</v>
      </c>
      <c r="F1051" s="12" t="str">
        <f t="shared" si="119"/>
        <v>Feb-11</v>
      </c>
      <c r="G1051" s="12"/>
    </row>
    <row r="1052" spans="1:7">
      <c r="A1052" s="2">
        <v>40589</v>
      </c>
      <c r="B1052" t="str">
        <f t="shared" si="115"/>
        <v>2011_02</v>
      </c>
      <c r="C1052" t="str">
        <f t="shared" si="116"/>
        <v>Feb</v>
      </c>
      <c r="D1052" t="str">
        <f t="shared" si="117"/>
        <v>2011_Feb</v>
      </c>
      <c r="E1052" s="12" t="str">
        <f t="shared" si="118"/>
        <v>15_Feb</v>
      </c>
      <c r="F1052" s="12" t="str">
        <f t="shared" si="119"/>
        <v>Feb-11</v>
      </c>
      <c r="G1052" s="12"/>
    </row>
    <row r="1053" spans="1:7">
      <c r="A1053" s="2">
        <v>40590</v>
      </c>
      <c r="B1053" t="str">
        <f t="shared" si="115"/>
        <v>2011_02</v>
      </c>
      <c r="C1053" t="str">
        <f t="shared" si="116"/>
        <v>Feb</v>
      </c>
      <c r="D1053" t="str">
        <f t="shared" si="117"/>
        <v>2011_Feb</v>
      </c>
      <c r="E1053" s="12" t="str">
        <f t="shared" si="118"/>
        <v>16_Feb</v>
      </c>
      <c r="F1053" s="12" t="str">
        <f t="shared" si="119"/>
        <v>Feb-11</v>
      </c>
      <c r="G1053" s="12"/>
    </row>
    <row r="1054" spans="1:7">
      <c r="A1054" s="2">
        <v>40591</v>
      </c>
      <c r="B1054" t="str">
        <f t="shared" si="115"/>
        <v>2011_02</v>
      </c>
      <c r="C1054" t="str">
        <f t="shared" si="116"/>
        <v>Feb</v>
      </c>
      <c r="D1054" t="str">
        <f t="shared" si="117"/>
        <v>2011_Feb</v>
      </c>
      <c r="E1054" s="12" t="str">
        <f t="shared" si="118"/>
        <v>17_Feb</v>
      </c>
      <c r="F1054" s="12" t="str">
        <f t="shared" si="119"/>
        <v>Feb-11</v>
      </c>
      <c r="G1054" s="12"/>
    </row>
    <row r="1055" spans="1:7">
      <c r="A1055" s="2">
        <v>40592</v>
      </c>
      <c r="B1055" t="str">
        <f t="shared" si="115"/>
        <v>2011_02</v>
      </c>
      <c r="C1055" t="str">
        <f t="shared" si="116"/>
        <v>Feb</v>
      </c>
      <c r="D1055" t="str">
        <f t="shared" si="117"/>
        <v>2011_Feb</v>
      </c>
      <c r="E1055" s="12" t="str">
        <f t="shared" si="118"/>
        <v>18_Feb</v>
      </c>
      <c r="F1055" s="12" t="str">
        <f t="shared" si="119"/>
        <v>Feb-11</v>
      </c>
      <c r="G1055" s="12"/>
    </row>
    <row r="1056" spans="1:7">
      <c r="A1056" s="2">
        <v>40593</v>
      </c>
      <c r="B1056" t="str">
        <f t="shared" si="115"/>
        <v>2011_02</v>
      </c>
      <c r="C1056" t="str">
        <f t="shared" si="116"/>
        <v>Feb</v>
      </c>
      <c r="D1056" t="str">
        <f t="shared" si="117"/>
        <v>2011_Feb</v>
      </c>
      <c r="E1056" s="12" t="str">
        <f t="shared" si="118"/>
        <v>19_Feb</v>
      </c>
      <c r="F1056" s="12" t="str">
        <f t="shared" si="119"/>
        <v>Feb-11</v>
      </c>
      <c r="G1056" s="12"/>
    </row>
    <row r="1057" spans="1:7">
      <c r="A1057" s="2">
        <v>40594</v>
      </c>
      <c r="B1057" t="str">
        <f t="shared" si="115"/>
        <v>2011_02</v>
      </c>
      <c r="C1057" t="str">
        <f t="shared" si="116"/>
        <v>Feb</v>
      </c>
      <c r="D1057" t="str">
        <f t="shared" si="117"/>
        <v>2011_Feb</v>
      </c>
      <c r="E1057" s="12" t="str">
        <f t="shared" si="118"/>
        <v>20_Feb</v>
      </c>
      <c r="F1057" s="12" t="str">
        <f t="shared" si="119"/>
        <v>Feb-11</v>
      </c>
      <c r="G1057" s="12"/>
    </row>
    <row r="1058" spans="1:7">
      <c r="A1058" s="2">
        <v>40595</v>
      </c>
      <c r="B1058" t="str">
        <f t="shared" si="115"/>
        <v>2011_02</v>
      </c>
      <c r="C1058" t="str">
        <f t="shared" si="116"/>
        <v>Feb</v>
      </c>
      <c r="D1058" t="str">
        <f t="shared" si="117"/>
        <v>2011_Feb</v>
      </c>
      <c r="E1058" s="12" t="str">
        <f t="shared" si="118"/>
        <v>21_Feb</v>
      </c>
      <c r="F1058" s="12" t="str">
        <f t="shared" si="119"/>
        <v>Feb-11</v>
      </c>
      <c r="G1058" s="12"/>
    </row>
    <row r="1059" spans="1:7">
      <c r="A1059" s="2">
        <v>40596</v>
      </c>
      <c r="B1059" t="str">
        <f t="shared" si="115"/>
        <v>2011_02</v>
      </c>
      <c r="C1059" t="str">
        <f t="shared" si="116"/>
        <v>Feb</v>
      </c>
      <c r="D1059" t="str">
        <f t="shared" si="117"/>
        <v>2011_Feb</v>
      </c>
      <c r="E1059" s="12" t="str">
        <f t="shared" si="118"/>
        <v>22_Feb</v>
      </c>
      <c r="F1059" s="12" t="str">
        <f t="shared" si="119"/>
        <v>Feb-11</v>
      </c>
      <c r="G1059" s="12"/>
    </row>
    <row r="1060" spans="1:7">
      <c r="A1060" s="2">
        <v>40597</v>
      </c>
      <c r="B1060" t="str">
        <f t="shared" si="115"/>
        <v>2011_02</v>
      </c>
      <c r="C1060" t="str">
        <f t="shared" si="116"/>
        <v>Feb</v>
      </c>
      <c r="D1060" t="str">
        <f t="shared" si="117"/>
        <v>2011_Feb</v>
      </c>
      <c r="E1060" s="12" t="str">
        <f t="shared" si="118"/>
        <v>23_Feb</v>
      </c>
      <c r="F1060" s="12" t="str">
        <f t="shared" si="119"/>
        <v>Feb-11</v>
      </c>
      <c r="G1060" s="12"/>
    </row>
    <row r="1061" spans="1:7">
      <c r="A1061" s="2">
        <v>40598</v>
      </c>
      <c r="B1061" t="str">
        <f t="shared" si="115"/>
        <v>2011_02</v>
      </c>
      <c r="C1061" t="str">
        <f t="shared" si="116"/>
        <v>Feb</v>
      </c>
      <c r="D1061" t="str">
        <f t="shared" si="117"/>
        <v>2011_Feb</v>
      </c>
      <c r="E1061" s="12" t="str">
        <f t="shared" si="118"/>
        <v>24_Feb</v>
      </c>
      <c r="F1061" s="12" t="str">
        <f t="shared" si="119"/>
        <v>Feb-11</v>
      </c>
      <c r="G1061" s="12"/>
    </row>
    <row r="1062" spans="1:7">
      <c r="A1062" s="2">
        <v>40599</v>
      </c>
      <c r="B1062" t="str">
        <f t="shared" si="115"/>
        <v>2011_02</v>
      </c>
      <c r="C1062" t="str">
        <f t="shared" si="116"/>
        <v>Feb</v>
      </c>
      <c r="D1062" t="str">
        <f t="shared" si="117"/>
        <v>2011_Feb</v>
      </c>
      <c r="E1062" s="12" t="str">
        <f t="shared" si="118"/>
        <v>25_Feb</v>
      </c>
      <c r="F1062" s="12" t="str">
        <f t="shared" si="119"/>
        <v>Feb-11</v>
      </c>
      <c r="G1062" s="12"/>
    </row>
    <row r="1063" spans="1:7">
      <c r="A1063" s="2">
        <v>40600</v>
      </c>
      <c r="B1063" t="str">
        <f t="shared" si="115"/>
        <v>2011_02</v>
      </c>
      <c r="C1063" t="str">
        <f t="shared" si="116"/>
        <v>Feb</v>
      </c>
      <c r="D1063" t="str">
        <f t="shared" si="117"/>
        <v>2011_Feb</v>
      </c>
      <c r="E1063" s="12" t="str">
        <f t="shared" si="118"/>
        <v>26_Feb</v>
      </c>
      <c r="F1063" s="12" t="str">
        <f t="shared" si="119"/>
        <v>Feb-11</v>
      </c>
      <c r="G1063" s="12"/>
    </row>
    <row r="1064" spans="1:7">
      <c r="A1064" s="2">
        <v>40601</v>
      </c>
      <c r="B1064" t="str">
        <f t="shared" si="115"/>
        <v>2011_02</v>
      </c>
      <c r="C1064" t="str">
        <f t="shared" si="116"/>
        <v>Feb</v>
      </c>
      <c r="D1064" t="str">
        <f t="shared" si="117"/>
        <v>2011_Feb</v>
      </c>
      <c r="E1064" s="12" t="str">
        <f t="shared" si="118"/>
        <v>27_Feb</v>
      </c>
      <c r="F1064" s="12" t="str">
        <f t="shared" si="119"/>
        <v>Feb-11</v>
      </c>
      <c r="G1064" s="12"/>
    </row>
    <row r="1065" spans="1:7">
      <c r="A1065" s="2">
        <v>40602</v>
      </c>
      <c r="B1065" t="str">
        <f t="shared" si="115"/>
        <v>2011_02</v>
      </c>
      <c r="C1065" t="str">
        <f t="shared" si="116"/>
        <v>Feb</v>
      </c>
      <c r="D1065" t="str">
        <f t="shared" si="117"/>
        <v>2011_Feb</v>
      </c>
      <c r="E1065" s="12" t="str">
        <f t="shared" si="118"/>
        <v>28_Feb</v>
      </c>
      <c r="F1065" s="12" t="str">
        <f t="shared" si="119"/>
        <v>Feb-11</v>
      </c>
      <c r="G1065" s="12"/>
    </row>
    <row r="1066" spans="1:7">
      <c r="A1066" s="2">
        <v>40603</v>
      </c>
      <c r="B1066" t="str">
        <f t="shared" si="115"/>
        <v>2011_03</v>
      </c>
      <c r="C1066" t="str">
        <f t="shared" si="116"/>
        <v>Mar</v>
      </c>
      <c r="D1066" t="str">
        <f t="shared" si="117"/>
        <v>2011_Mar</v>
      </c>
      <c r="E1066" s="12" t="str">
        <f t="shared" si="118"/>
        <v>01_Mar</v>
      </c>
      <c r="F1066" s="12" t="str">
        <f t="shared" si="119"/>
        <v>Mar-11</v>
      </c>
      <c r="G1066" s="12"/>
    </row>
    <row r="1067" spans="1:7">
      <c r="A1067" s="2">
        <v>40604</v>
      </c>
      <c r="B1067" t="str">
        <f t="shared" si="115"/>
        <v>2011_03</v>
      </c>
      <c r="C1067" t="str">
        <f t="shared" si="116"/>
        <v>Mar</v>
      </c>
      <c r="D1067" t="str">
        <f t="shared" si="117"/>
        <v>2011_Mar</v>
      </c>
      <c r="E1067" s="12" t="str">
        <f t="shared" si="118"/>
        <v>02_Mar</v>
      </c>
      <c r="F1067" s="12" t="str">
        <f t="shared" si="119"/>
        <v>Mar-11</v>
      </c>
      <c r="G1067" s="12"/>
    </row>
    <row r="1068" spans="1:7">
      <c r="A1068" s="2">
        <v>40605</v>
      </c>
      <c r="B1068" t="str">
        <f t="shared" si="115"/>
        <v>2011_03</v>
      </c>
      <c r="C1068" t="str">
        <f t="shared" si="116"/>
        <v>Mar</v>
      </c>
      <c r="D1068" t="str">
        <f t="shared" si="117"/>
        <v>2011_Mar</v>
      </c>
      <c r="E1068" s="12" t="str">
        <f t="shared" si="118"/>
        <v>03_Mar</v>
      </c>
      <c r="F1068" s="12" t="str">
        <f t="shared" si="119"/>
        <v>Mar-11</v>
      </c>
      <c r="G1068" s="12"/>
    </row>
    <row r="1069" spans="1:7">
      <c r="A1069" s="2">
        <v>40606</v>
      </c>
      <c r="B1069" t="str">
        <f t="shared" si="115"/>
        <v>2011_03</v>
      </c>
      <c r="C1069" t="str">
        <f t="shared" si="116"/>
        <v>Mar</v>
      </c>
      <c r="D1069" t="str">
        <f t="shared" si="117"/>
        <v>2011_Mar</v>
      </c>
      <c r="E1069" s="12" t="str">
        <f t="shared" si="118"/>
        <v>04_Mar</v>
      </c>
      <c r="F1069" s="12" t="str">
        <f t="shared" si="119"/>
        <v>Mar-11</v>
      </c>
      <c r="G1069" s="12"/>
    </row>
    <row r="1070" spans="1:7">
      <c r="A1070" s="2">
        <v>40607</v>
      </c>
      <c r="B1070" t="str">
        <f t="shared" si="115"/>
        <v>2011_03</v>
      </c>
      <c r="C1070" t="str">
        <f t="shared" si="116"/>
        <v>Mar</v>
      </c>
      <c r="D1070" t="str">
        <f t="shared" si="117"/>
        <v>2011_Mar</v>
      </c>
      <c r="E1070" s="12" t="str">
        <f t="shared" si="118"/>
        <v>05_Mar</v>
      </c>
      <c r="F1070" s="12" t="str">
        <f t="shared" si="119"/>
        <v>Mar-11</v>
      </c>
      <c r="G1070" s="12"/>
    </row>
    <row r="1071" spans="1:7">
      <c r="A1071" s="2">
        <v>40608</v>
      </c>
      <c r="B1071" t="str">
        <f t="shared" si="115"/>
        <v>2011_03</v>
      </c>
      <c r="C1071" t="str">
        <f t="shared" si="116"/>
        <v>Mar</v>
      </c>
      <c r="D1071" t="str">
        <f t="shared" si="117"/>
        <v>2011_Mar</v>
      </c>
      <c r="E1071" s="12" t="str">
        <f t="shared" si="118"/>
        <v>06_Mar</v>
      </c>
      <c r="F1071" s="12" t="str">
        <f t="shared" si="119"/>
        <v>Mar-11</v>
      </c>
      <c r="G1071" s="12"/>
    </row>
    <row r="1072" spans="1:7">
      <c r="A1072" s="2">
        <v>40609</v>
      </c>
      <c r="B1072" t="str">
        <f t="shared" si="115"/>
        <v>2011_03</v>
      </c>
      <c r="C1072" t="str">
        <f t="shared" si="116"/>
        <v>Mar</v>
      </c>
      <c r="D1072" t="str">
        <f t="shared" si="117"/>
        <v>2011_Mar</v>
      </c>
      <c r="E1072" s="12" t="str">
        <f t="shared" si="118"/>
        <v>07_Mar</v>
      </c>
      <c r="F1072" s="12" t="str">
        <f t="shared" si="119"/>
        <v>Mar-11</v>
      </c>
      <c r="G1072" s="12"/>
    </row>
    <row r="1073" spans="1:7">
      <c r="A1073" s="2">
        <v>40610</v>
      </c>
      <c r="B1073" t="str">
        <f t="shared" si="115"/>
        <v>2011_03</v>
      </c>
      <c r="C1073" t="str">
        <f t="shared" si="116"/>
        <v>Mar</v>
      </c>
      <c r="D1073" t="str">
        <f t="shared" si="117"/>
        <v>2011_Mar</v>
      </c>
      <c r="E1073" s="12" t="str">
        <f t="shared" si="118"/>
        <v>08_Mar</v>
      </c>
      <c r="F1073" s="12" t="str">
        <f t="shared" si="119"/>
        <v>Mar-11</v>
      </c>
      <c r="G1073" s="12"/>
    </row>
    <row r="1074" spans="1:7">
      <c r="A1074" s="2">
        <v>40611</v>
      </c>
      <c r="B1074" t="str">
        <f t="shared" si="115"/>
        <v>2011_03</v>
      </c>
      <c r="C1074" t="str">
        <f t="shared" si="116"/>
        <v>Mar</v>
      </c>
      <c r="D1074" t="str">
        <f t="shared" si="117"/>
        <v>2011_Mar</v>
      </c>
      <c r="E1074" s="12" t="str">
        <f t="shared" si="118"/>
        <v>09_Mar</v>
      </c>
      <c r="F1074" s="12" t="str">
        <f t="shared" si="119"/>
        <v>Mar-11</v>
      </c>
      <c r="G1074" s="12"/>
    </row>
    <row r="1075" spans="1:7">
      <c r="A1075" s="2">
        <v>40612</v>
      </c>
      <c r="B1075" t="str">
        <f t="shared" si="115"/>
        <v>2011_03</v>
      </c>
      <c r="C1075" t="str">
        <f t="shared" si="116"/>
        <v>Mar</v>
      </c>
      <c r="D1075" t="str">
        <f t="shared" si="117"/>
        <v>2011_Mar</v>
      </c>
      <c r="E1075" s="12" t="str">
        <f t="shared" si="118"/>
        <v>10_Mar</v>
      </c>
      <c r="F1075" s="12" t="str">
        <f t="shared" si="119"/>
        <v>Mar-11</v>
      </c>
      <c r="G1075" s="12"/>
    </row>
    <row r="1076" spans="1:7">
      <c r="A1076" s="2">
        <v>40613</v>
      </c>
      <c r="B1076" t="str">
        <f t="shared" si="115"/>
        <v>2011_03</v>
      </c>
      <c r="C1076" t="str">
        <f t="shared" si="116"/>
        <v>Mar</v>
      </c>
      <c r="D1076" t="str">
        <f t="shared" si="117"/>
        <v>2011_Mar</v>
      </c>
      <c r="E1076" s="12" t="str">
        <f t="shared" si="118"/>
        <v>11_Mar</v>
      </c>
      <c r="F1076" s="12" t="str">
        <f t="shared" si="119"/>
        <v>Mar-11</v>
      </c>
      <c r="G1076" s="12"/>
    </row>
    <row r="1077" spans="1:7">
      <c r="A1077" s="2">
        <v>40614</v>
      </c>
      <c r="B1077" t="str">
        <f t="shared" si="115"/>
        <v>2011_03</v>
      </c>
      <c r="C1077" t="str">
        <f t="shared" si="116"/>
        <v>Mar</v>
      </c>
      <c r="D1077" t="str">
        <f t="shared" si="117"/>
        <v>2011_Mar</v>
      </c>
      <c r="E1077" s="12" t="str">
        <f t="shared" si="118"/>
        <v>12_Mar</v>
      </c>
      <c r="F1077" s="12" t="str">
        <f t="shared" si="119"/>
        <v>Mar-11</v>
      </c>
      <c r="G1077" s="12"/>
    </row>
    <row r="1078" spans="1:7">
      <c r="A1078" s="2">
        <v>40615</v>
      </c>
      <c r="B1078" t="str">
        <f t="shared" si="115"/>
        <v>2011_03</v>
      </c>
      <c r="C1078" t="str">
        <f t="shared" si="116"/>
        <v>Mar</v>
      </c>
      <c r="D1078" t="str">
        <f t="shared" si="117"/>
        <v>2011_Mar</v>
      </c>
      <c r="E1078" s="12" t="str">
        <f t="shared" si="118"/>
        <v>13_Mar</v>
      </c>
      <c r="F1078" s="12" t="str">
        <f t="shared" si="119"/>
        <v>Mar-11</v>
      </c>
      <c r="G1078" s="12"/>
    </row>
    <row r="1079" spans="1:7">
      <c r="A1079" s="2">
        <v>40616</v>
      </c>
      <c r="B1079" t="str">
        <f t="shared" si="115"/>
        <v>2011_03</v>
      </c>
      <c r="C1079" t="str">
        <f t="shared" si="116"/>
        <v>Mar</v>
      </c>
      <c r="D1079" t="str">
        <f t="shared" si="117"/>
        <v>2011_Mar</v>
      </c>
      <c r="E1079" s="12" t="str">
        <f t="shared" si="118"/>
        <v>14_Mar</v>
      </c>
      <c r="F1079" s="12" t="str">
        <f t="shared" si="119"/>
        <v>Mar-11</v>
      </c>
      <c r="G1079" s="12"/>
    </row>
    <row r="1080" spans="1:7">
      <c r="A1080" s="2">
        <v>40617</v>
      </c>
      <c r="B1080" t="str">
        <f t="shared" si="115"/>
        <v>2011_03</v>
      </c>
      <c r="C1080" t="str">
        <f t="shared" si="116"/>
        <v>Mar</v>
      </c>
      <c r="D1080" t="str">
        <f t="shared" si="117"/>
        <v>2011_Mar</v>
      </c>
      <c r="E1080" s="12" t="str">
        <f t="shared" si="118"/>
        <v>15_Mar</v>
      </c>
      <c r="F1080" s="12" t="str">
        <f t="shared" si="119"/>
        <v>Mar-11</v>
      </c>
      <c r="G1080" s="12"/>
    </row>
    <row r="1081" spans="1:7">
      <c r="A1081" s="2">
        <v>40618</v>
      </c>
      <c r="B1081" t="str">
        <f t="shared" si="115"/>
        <v>2011_03</v>
      </c>
      <c r="C1081" t="str">
        <f t="shared" si="116"/>
        <v>Mar</v>
      </c>
      <c r="D1081" t="str">
        <f t="shared" si="117"/>
        <v>2011_Mar</v>
      </c>
      <c r="E1081" s="12" t="str">
        <f t="shared" si="118"/>
        <v>16_Mar</v>
      </c>
      <c r="F1081" s="12" t="str">
        <f t="shared" si="119"/>
        <v>Mar-11</v>
      </c>
      <c r="G1081" s="12"/>
    </row>
    <row r="1082" spans="1:7">
      <c r="A1082" s="2">
        <v>40619</v>
      </c>
      <c r="B1082" t="str">
        <f t="shared" si="115"/>
        <v>2011_03</v>
      </c>
      <c r="C1082" t="str">
        <f t="shared" si="116"/>
        <v>Mar</v>
      </c>
      <c r="D1082" t="str">
        <f t="shared" si="117"/>
        <v>2011_Mar</v>
      </c>
      <c r="E1082" s="12" t="str">
        <f t="shared" si="118"/>
        <v>17_Mar</v>
      </c>
      <c r="F1082" s="12" t="str">
        <f t="shared" si="119"/>
        <v>Mar-11</v>
      </c>
      <c r="G1082" s="12"/>
    </row>
    <row r="1083" spans="1:7">
      <c r="A1083" s="2">
        <v>40620</v>
      </c>
      <c r="B1083" t="str">
        <f t="shared" si="115"/>
        <v>2011_03</v>
      </c>
      <c r="C1083" t="str">
        <f t="shared" si="116"/>
        <v>Mar</v>
      </c>
      <c r="D1083" t="str">
        <f t="shared" si="117"/>
        <v>2011_Mar</v>
      </c>
      <c r="E1083" s="12" t="str">
        <f t="shared" si="118"/>
        <v>18_Mar</v>
      </c>
      <c r="F1083" s="12" t="str">
        <f t="shared" si="119"/>
        <v>Mar-11</v>
      </c>
      <c r="G1083" s="12"/>
    </row>
    <row r="1084" spans="1:7">
      <c r="A1084" s="2">
        <v>40621</v>
      </c>
      <c r="B1084" t="str">
        <f t="shared" si="115"/>
        <v>2011_03</v>
      </c>
      <c r="C1084" t="str">
        <f t="shared" si="116"/>
        <v>Mar</v>
      </c>
      <c r="D1084" t="str">
        <f t="shared" si="117"/>
        <v>2011_Mar</v>
      </c>
      <c r="E1084" s="12" t="str">
        <f t="shared" si="118"/>
        <v>19_Mar</v>
      </c>
      <c r="F1084" s="12" t="str">
        <f t="shared" si="119"/>
        <v>Mar-11</v>
      </c>
      <c r="G1084" s="12"/>
    </row>
    <row r="1085" spans="1:7">
      <c r="A1085" s="2">
        <v>40622</v>
      </c>
      <c r="B1085" t="str">
        <f t="shared" si="115"/>
        <v>2011_03</v>
      </c>
      <c r="C1085" t="str">
        <f t="shared" si="116"/>
        <v>Mar</v>
      </c>
      <c r="D1085" t="str">
        <f t="shared" si="117"/>
        <v>2011_Mar</v>
      </c>
      <c r="E1085" s="12" t="str">
        <f t="shared" si="118"/>
        <v>20_Mar</v>
      </c>
      <c r="F1085" s="12" t="str">
        <f t="shared" si="119"/>
        <v>Mar-11</v>
      </c>
      <c r="G1085" s="12"/>
    </row>
    <row r="1086" spans="1:7">
      <c r="A1086" s="2">
        <v>40623</v>
      </c>
      <c r="B1086" t="str">
        <f t="shared" si="115"/>
        <v>2011_03</v>
      </c>
      <c r="C1086" t="str">
        <f t="shared" si="116"/>
        <v>Mar</v>
      </c>
      <c r="D1086" t="str">
        <f t="shared" si="117"/>
        <v>2011_Mar</v>
      </c>
      <c r="E1086" s="12" t="str">
        <f t="shared" si="118"/>
        <v>21_Mar</v>
      </c>
      <c r="F1086" s="12" t="str">
        <f t="shared" si="119"/>
        <v>Mar-11</v>
      </c>
      <c r="G1086" s="12"/>
    </row>
    <row r="1087" spans="1:7">
      <c r="A1087" s="2">
        <v>40624</v>
      </c>
      <c r="B1087" t="str">
        <f t="shared" si="115"/>
        <v>2011_03</v>
      </c>
      <c r="C1087" t="str">
        <f t="shared" si="116"/>
        <v>Mar</v>
      </c>
      <c r="D1087" t="str">
        <f t="shared" si="117"/>
        <v>2011_Mar</v>
      </c>
      <c r="E1087" s="12" t="str">
        <f t="shared" si="118"/>
        <v>22_Mar</v>
      </c>
      <c r="F1087" s="12" t="str">
        <f t="shared" si="119"/>
        <v>Mar-11</v>
      </c>
      <c r="G1087" s="12"/>
    </row>
    <row r="1088" spans="1:7">
      <c r="A1088" s="2">
        <v>40625</v>
      </c>
      <c r="B1088" t="str">
        <f t="shared" si="115"/>
        <v>2011_03</v>
      </c>
      <c r="C1088" t="str">
        <f t="shared" si="116"/>
        <v>Mar</v>
      </c>
      <c r="D1088" t="str">
        <f t="shared" si="117"/>
        <v>2011_Mar</v>
      </c>
      <c r="E1088" s="12" t="str">
        <f t="shared" si="118"/>
        <v>23_Mar</v>
      </c>
      <c r="F1088" s="12" t="str">
        <f t="shared" si="119"/>
        <v>Mar-11</v>
      </c>
      <c r="G1088" s="12"/>
    </row>
    <row r="1089" spans="1:7">
      <c r="A1089" s="2">
        <v>40626</v>
      </c>
      <c r="B1089" t="str">
        <f t="shared" si="115"/>
        <v>2011_03</v>
      </c>
      <c r="C1089" t="str">
        <f t="shared" si="116"/>
        <v>Mar</v>
      </c>
      <c r="D1089" t="str">
        <f t="shared" si="117"/>
        <v>2011_Mar</v>
      </c>
      <c r="E1089" s="12" t="str">
        <f t="shared" si="118"/>
        <v>24_Mar</v>
      </c>
      <c r="F1089" s="12" t="str">
        <f t="shared" si="119"/>
        <v>Mar-11</v>
      </c>
      <c r="G1089" s="12"/>
    </row>
    <row r="1090" spans="1:7">
      <c r="A1090" s="2">
        <v>40627</v>
      </c>
      <c r="B1090" t="str">
        <f t="shared" ref="B1090:B1153" si="120">TEXT(YEAR(A1090),"0000")&amp;"_"&amp;TEXT(MONTH(A1090),"00")</f>
        <v>2011_03</v>
      </c>
      <c r="C1090" t="str">
        <f t="shared" ref="C1090:C1153" si="121">VLOOKUP(TEXT(MONTH(A1090),"00"),$H$2:$I$13,2,FALSE)</f>
        <v>Mar</v>
      </c>
      <c r="D1090" t="str">
        <f t="shared" si="117"/>
        <v>2011_Mar</v>
      </c>
      <c r="E1090" s="12" t="str">
        <f t="shared" si="118"/>
        <v>25_Mar</v>
      </c>
      <c r="F1090" s="12" t="str">
        <f t="shared" si="119"/>
        <v>Mar-11</v>
      </c>
      <c r="G1090" s="12"/>
    </row>
    <row r="1091" spans="1:7">
      <c r="A1091" s="2">
        <v>40628</v>
      </c>
      <c r="B1091" t="str">
        <f t="shared" si="120"/>
        <v>2011_03</v>
      </c>
      <c r="C1091" t="str">
        <f t="shared" si="121"/>
        <v>Mar</v>
      </c>
      <c r="D1091" t="str">
        <f t="shared" ref="D1091:D1154" si="122">TEXT(YEAR(A1091),"0000")&amp;"_"&amp;C1091</f>
        <v>2011_Mar</v>
      </c>
      <c r="E1091" s="12" t="str">
        <f t="shared" ref="E1091:E1154" si="123">VLOOKUP(DAY(A1091),$G$2:$H$32,2,FALSE)&amp;"_"&amp;C1091</f>
        <v>26_Mar</v>
      </c>
      <c r="F1091" s="12" t="str">
        <f t="shared" si="119"/>
        <v>Mar-11</v>
      </c>
      <c r="G1091" s="12"/>
    </row>
    <row r="1092" spans="1:7">
      <c r="A1092" s="2">
        <v>40629</v>
      </c>
      <c r="B1092" t="str">
        <f t="shared" si="120"/>
        <v>2011_03</v>
      </c>
      <c r="C1092" t="str">
        <f t="shared" si="121"/>
        <v>Mar</v>
      </c>
      <c r="D1092" t="str">
        <f t="shared" si="122"/>
        <v>2011_Mar</v>
      </c>
      <c r="E1092" s="12" t="str">
        <f t="shared" si="123"/>
        <v>27_Mar</v>
      </c>
      <c r="F1092" s="12" t="str">
        <f t="shared" ref="F1092:F1155" si="124">C1092&amp;"-"&amp;RIGHT(YEAR(A1092),2)</f>
        <v>Mar-11</v>
      </c>
      <c r="G1092" s="12"/>
    </row>
    <row r="1093" spans="1:7">
      <c r="A1093" s="2">
        <v>40630</v>
      </c>
      <c r="B1093" t="str">
        <f t="shared" si="120"/>
        <v>2011_03</v>
      </c>
      <c r="C1093" t="str">
        <f t="shared" si="121"/>
        <v>Mar</v>
      </c>
      <c r="D1093" t="str">
        <f t="shared" si="122"/>
        <v>2011_Mar</v>
      </c>
      <c r="E1093" s="12" t="str">
        <f t="shared" si="123"/>
        <v>28_Mar</v>
      </c>
      <c r="F1093" s="12" t="str">
        <f t="shared" si="124"/>
        <v>Mar-11</v>
      </c>
      <c r="G1093" s="12"/>
    </row>
    <row r="1094" spans="1:7">
      <c r="A1094" s="2">
        <v>40631</v>
      </c>
      <c r="B1094" t="str">
        <f t="shared" si="120"/>
        <v>2011_03</v>
      </c>
      <c r="C1094" t="str">
        <f t="shared" si="121"/>
        <v>Mar</v>
      </c>
      <c r="D1094" t="str">
        <f t="shared" si="122"/>
        <v>2011_Mar</v>
      </c>
      <c r="E1094" s="12" t="str">
        <f t="shared" si="123"/>
        <v>29_Mar</v>
      </c>
      <c r="F1094" s="12" t="str">
        <f t="shared" si="124"/>
        <v>Mar-11</v>
      </c>
      <c r="G1094" s="12"/>
    </row>
    <row r="1095" spans="1:7">
      <c r="A1095" s="2">
        <v>40632</v>
      </c>
      <c r="B1095" t="str">
        <f t="shared" si="120"/>
        <v>2011_03</v>
      </c>
      <c r="C1095" t="str">
        <f t="shared" si="121"/>
        <v>Mar</v>
      </c>
      <c r="D1095" t="str">
        <f t="shared" si="122"/>
        <v>2011_Mar</v>
      </c>
      <c r="E1095" s="12" t="str">
        <f t="shared" si="123"/>
        <v>30_Mar</v>
      </c>
      <c r="F1095" s="12" t="str">
        <f t="shared" si="124"/>
        <v>Mar-11</v>
      </c>
      <c r="G1095" s="12"/>
    </row>
    <row r="1096" spans="1:7">
      <c r="A1096" s="2">
        <v>40633</v>
      </c>
      <c r="B1096" t="str">
        <f t="shared" si="120"/>
        <v>2011_03</v>
      </c>
      <c r="C1096" t="str">
        <f t="shared" si="121"/>
        <v>Mar</v>
      </c>
      <c r="D1096" t="str">
        <f t="shared" si="122"/>
        <v>2011_Mar</v>
      </c>
      <c r="E1096" s="12" t="str">
        <f t="shared" si="123"/>
        <v>31_Mar</v>
      </c>
      <c r="F1096" s="12" t="str">
        <f t="shared" si="124"/>
        <v>Mar-11</v>
      </c>
      <c r="G1096" s="12"/>
    </row>
    <row r="1097" spans="1:7">
      <c r="A1097" s="2">
        <v>40634</v>
      </c>
      <c r="B1097" t="str">
        <f t="shared" si="120"/>
        <v>2011_04</v>
      </c>
      <c r="C1097" t="str">
        <f t="shared" si="121"/>
        <v>Apr</v>
      </c>
      <c r="D1097" t="str">
        <f t="shared" si="122"/>
        <v>2011_Apr</v>
      </c>
      <c r="E1097" s="12" t="str">
        <f t="shared" si="123"/>
        <v>01_Apr</v>
      </c>
      <c r="F1097" s="12" t="str">
        <f t="shared" si="124"/>
        <v>Apr-11</v>
      </c>
      <c r="G1097" s="12"/>
    </row>
    <row r="1098" spans="1:7">
      <c r="A1098" s="2">
        <v>40635</v>
      </c>
      <c r="B1098" t="str">
        <f t="shared" si="120"/>
        <v>2011_04</v>
      </c>
      <c r="C1098" t="str">
        <f t="shared" si="121"/>
        <v>Apr</v>
      </c>
      <c r="D1098" t="str">
        <f t="shared" si="122"/>
        <v>2011_Apr</v>
      </c>
      <c r="E1098" s="12" t="str">
        <f t="shared" si="123"/>
        <v>02_Apr</v>
      </c>
      <c r="F1098" s="12" t="str">
        <f t="shared" si="124"/>
        <v>Apr-11</v>
      </c>
      <c r="G1098" s="12"/>
    </row>
    <row r="1099" spans="1:7">
      <c r="A1099" s="2">
        <v>40636</v>
      </c>
      <c r="B1099" t="str">
        <f t="shared" si="120"/>
        <v>2011_04</v>
      </c>
      <c r="C1099" t="str">
        <f t="shared" si="121"/>
        <v>Apr</v>
      </c>
      <c r="D1099" t="str">
        <f t="shared" si="122"/>
        <v>2011_Apr</v>
      </c>
      <c r="E1099" s="12" t="str">
        <f t="shared" si="123"/>
        <v>03_Apr</v>
      </c>
      <c r="F1099" s="12" t="str">
        <f t="shared" si="124"/>
        <v>Apr-11</v>
      </c>
      <c r="G1099" s="12"/>
    </row>
    <row r="1100" spans="1:7">
      <c r="A1100" s="2">
        <v>40637</v>
      </c>
      <c r="B1100" t="str">
        <f t="shared" si="120"/>
        <v>2011_04</v>
      </c>
      <c r="C1100" t="str">
        <f t="shared" si="121"/>
        <v>Apr</v>
      </c>
      <c r="D1100" t="str">
        <f t="shared" si="122"/>
        <v>2011_Apr</v>
      </c>
      <c r="E1100" s="12" t="str">
        <f t="shared" si="123"/>
        <v>04_Apr</v>
      </c>
      <c r="F1100" s="12" t="str">
        <f t="shared" si="124"/>
        <v>Apr-11</v>
      </c>
      <c r="G1100" s="12"/>
    </row>
    <row r="1101" spans="1:7">
      <c r="A1101" s="2">
        <v>40638</v>
      </c>
      <c r="B1101" t="str">
        <f t="shared" si="120"/>
        <v>2011_04</v>
      </c>
      <c r="C1101" t="str">
        <f t="shared" si="121"/>
        <v>Apr</v>
      </c>
      <c r="D1101" t="str">
        <f t="shared" si="122"/>
        <v>2011_Apr</v>
      </c>
      <c r="E1101" s="12" t="str">
        <f t="shared" si="123"/>
        <v>05_Apr</v>
      </c>
      <c r="F1101" s="12" t="str">
        <f t="shared" si="124"/>
        <v>Apr-11</v>
      </c>
      <c r="G1101" s="12"/>
    </row>
    <row r="1102" spans="1:7">
      <c r="A1102" s="2">
        <v>40639</v>
      </c>
      <c r="B1102" t="str">
        <f t="shared" si="120"/>
        <v>2011_04</v>
      </c>
      <c r="C1102" t="str">
        <f t="shared" si="121"/>
        <v>Apr</v>
      </c>
      <c r="D1102" t="str">
        <f t="shared" si="122"/>
        <v>2011_Apr</v>
      </c>
      <c r="E1102" s="12" t="str">
        <f t="shared" si="123"/>
        <v>06_Apr</v>
      </c>
      <c r="F1102" s="12" t="str">
        <f t="shared" si="124"/>
        <v>Apr-11</v>
      </c>
      <c r="G1102" s="12"/>
    </row>
    <row r="1103" spans="1:7">
      <c r="A1103" s="2">
        <v>40640</v>
      </c>
      <c r="B1103" t="str">
        <f t="shared" si="120"/>
        <v>2011_04</v>
      </c>
      <c r="C1103" t="str">
        <f t="shared" si="121"/>
        <v>Apr</v>
      </c>
      <c r="D1103" t="str">
        <f t="shared" si="122"/>
        <v>2011_Apr</v>
      </c>
      <c r="E1103" s="12" t="str">
        <f t="shared" si="123"/>
        <v>07_Apr</v>
      </c>
      <c r="F1103" s="12" t="str">
        <f t="shared" si="124"/>
        <v>Apr-11</v>
      </c>
      <c r="G1103" s="12"/>
    </row>
    <row r="1104" spans="1:7">
      <c r="A1104" s="2">
        <v>40641</v>
      </c>
      <c r="B1104" t="str">
        <f t="shared" si="120"/>
        <v>2011_04</v>
      </c>
      <c r="C1104" t="str">
        <f t="shared" si="121"/>
        <v>Apr</v>
      </c>
      <c r="D1104" t="str">
        <f t="shared" si="122"/>
        <v>2011_Apr</v>
      </c>
      <c r="E1104" s="12" t="str">
        <f t="shared" si="123"/>
        <v>08_Apr</v>
      </c>
      <c r="F1104" s="12" t="str">
        <f t="shared" si="124"/>
        <v>Apr-11</v>
      </c>
      <c r="G1104" s="12"/>
    </row>
    <row r="1105" spans="1:7">
      <c r="A1105" s="2">
        <v>40642</v>
      </c>
      <c r="B1105" t="str">
        <f t="shared" si="120"/>
        <v>2011_04</v>
      </c>
      <c r="C1105" t="str">
        <f t="shared" si="121"/>
        <v>Apr</v>
      </c>
      <c r="D1105" t="str">
        <f t="shared" si="122"/>
        <v>2011_Apr</v>
      </c>
      <c r="E1105" s="12" t="str">
        <f t="shared" si="123"/>
        <v>09_Apr</v>
      </c>
      <c r="F1105" s="12" t="str">
        <f t="shared" si="124"/>
        <v>Apr-11</v>
      </c>
      <c r="G1105" s="12"/>
    </row>
    <row r="1106" spans="1:7">
      <c r="A1106" s="2">
        <v>40643</v>
      </c>
      <c r="B1106" t="str">
        <f t="shared" si="120"/>
        <v>2011_04</v>
      </c>
      <c r="C1106" t="str">
        <f t="shared" si="121"/>
        <v>Apr</v>
      </c>
      <c r="D1106" t="str">
        <f t="shared" si="122"/>
        <v>2011_Apr</v>
      </c>
      <c r="E1106" s="12" t="str">
        <f t="shared" si="123"/>
        <v>10_Apr</v>
      </c>
      <c r="F1106" s="12" t="str">
        <f t="shared" si="124"/>
        <v>Apr-11</v>
      </c>
      <c r="G1106" s="12"/>
    </row>
    <row r="1107" spans="1:7">
      <c r="A1107" s="2">
        <v>40644</v>
      </c>
      <c r="B1107" t="str">
        <f t="shared" si="120"/>
        <v>2011_04</v>
      </c>
      <c r="C1107" t="str">
        <f t="shared" si="121"/>
        <v>Apr</v>
      </c>
      <c r="D1107" t="str">
        <f t="shared" si="122"/>
        <v>2011_Apr</v>
      </c>
      <c r="E1107" s="12" t="str">
        <f t="shared" si="123"/>
        <v>11_Apr</v>
      </c>
      <c r="F1107" s="12" t="str">
        <f t="shared" si="124"/>
        <v>Apr-11</v>
      </c>
      <c r="G1107" s="12"/>
    </row>
    <row r="1108" spans="1:7">
      <c r="A1108" s="2">
        <v>40645</v>
      </c>
      <c r="B1108" t="str">
        <f t="shared" si="120"/>
        <v>2011_04</v>
      </c>
      <c r="C1108" t="str">
        <f t="shared" si="121"/>
        <v>Apr</v>
      </c>
      <c r="D1108" t="str">
        <f t="shared" si="122"/>
        <v>2011_Apr</v>
      </c>
      <c r="E1108" s="12" t="str">
        <f t="shared" si="123"/>
        <v>12_Apr</v>
      </c>
      <c r="F1108" s="12" t="str">
        <f t="shared" si="124"/>
        <v>Apr-11</v>
      </c>
      <c r="G1108" s="12"/>
    </row>
    <row r="1109" spans="1:7">
      <c r="A1109" s="2">
        <v>40646</v>
      </c>
      <c r="B1109" t="str">
        <f t="shared" si="120"/>
        <v>2011_04</v>
      </c>
      <c r="C1109" t="str">
        <f t="shared" si="121"/>
        <v>Apr</v>
      </c>
      <c r="D1109" t="str">
        <f t="shared" si="122"/>
        <v>2011_Apr</v>
      </c>
      <c r="E1109" s="12" t="str">
        <f t="shared" si="123"/>
        <v>13_Apr</v>
      </c>
      <c r="F1109" s="12" t="str">
        <f t="shared" si="124"/>
        <v>Apr-11</v>
      </c>
      <c r="G1109" s="12"/>
    </row>
    <row r="1110" spans="1:7">
      <c r="A1110" s="2">
        <v>40647</v>
      </c>
      <c r="B1110" t="str">
        <f t="shared" si="120"/>
        <v>2011_04</v>
      </c>
      <c r="C1110" t="str">
        <f t="shared" si="121"/>
        <v>Apr</v>
      </c>
      <c r="D1110" t="str">
        <f t="shared" si="122"/>
        <v>2011_Apr</v>
      </c>
      <c r="E1110" s="12" t="str">
        <f t="shared" si="123"/>
        <v>14_Apr</v>
      </c>
      <c r="F1110" s="12" t="str">
        <f t="shared" si="124"/>
        <v>Apr-11</v>
      </c>
      <c r="G1110" s="12"/>
    </row>
    <row r="1111" spans="1:7">
      <c r="A1111" s="2">
        <v>40648</v>
      </c>
      <c r="B1111" t="str">
        <f t="shared" si="120"/>
        <v>2011_04</v>
      </c>
      <c r="C1111" t="str">
        <f t="shared" si="121"/>
        <v>Apr</v>
      </c>
      <c r="D1111" t="str">
        <f t="shared" si="122"/>
        <v>2011_Apr</v>
      </c>
      <c r="E1111" s="12" t="str">
        <f t="shared" si="123"/>
        <v>15_Apr</v>
      </c>
      <c r="F1111" s="12" t="str">
        <f t="shared" si="124"/>
        <v>Apr-11</v>
      </c>
      <c r="G1111" s="12"/>
    </row>
    <row r="1112" spans="1:7">
      <c r="A1112" s="2">
        <v>40649</v>
      </c>
      <c r="B1112" t="str">
        <f t="shared" si="120"/>
        <v>2011_04</v>
      </c>
      <c r="C1112" t="str">
        <f t="shared" si="121"/>
        <v>Apr</v>
      </c>
      <c r="D1112" t="str">
        <f t="shared" si="122"/>
        <v>2011_Apr</v>
      </c>
      <c r="E1112" s="12" t="str">
        <f t="shared" si="123"/>
        <v>16_Apr</v>
      </c>
      <c r="F1112" s="12" t="str">
        <f t="shared" si="124"/>
        <v>Apr-11</v>
      </c>
      <c r="G1112" s="12"/>
    </row>
    <row r="1113" spans="1:7">
      <c r="A1113" s="2">
        <v>40650</v>
      </c>
      <c r="B1113" t="str">
        <f t="shared" si="120"/>
        <v>2011_04</v>
      </c>
      <c r="C1113" t="str">
        <f t="shared" si="121"/>
        <v>Apr</v>
      </c>
      <c r="D1113" t="str">
        <f t="shared" si="122"/>
        <v>2011_Apr</v>
      </c>
      <c r="E1113" s="12" t="str">
        <f t="shared" si="123"/>
        <v>17_Apr</v>
      </c>
      <c r="F1113" s="12" t="str">
        <f t="shared" si="124"/>
        <v>Apr-11</v>
      </c>
      <c r="G1113" s="12"/>
    </row>
    <row r="1114" spans="1:7">
      <c r="A1114" s="2">
        <v>40651</v>
      </c>
      <c r="B1114" t="str">
        <f t="shared" si="120"/>
        <v>2011_04</v>
      </c>
      <c r="C1114" t="str">
        <f t="shared" si="121"/>
        <v>Apr</v>
      </c>
      <c r="D1114" t="str">
        <f t="shared" si="122"/>
        <v>2011_Apr</v>
      </c>
      <c r="E1114" s="12" t="str">
        <f t="shared" si="123"/>
        <v>18_Apr</v>
      </c>
      <c r="F1114" s="12" t="str">
        <f t="shared" si="124"/>
        <v>Apr-11</v>
      </c>
      <c r="G1114" s="12"/>
    </row>
    <row r="1115" spans="1:7">
      <c r="A1115" s="2">
        <v>40652</v>
      </c>
      <c r="B1115" t="str">
        <f t="shared" si="120"/>
        <v>2011_04</v>
      </c>
      <c r="C1115" t="str">
        <f t="shared" si="121"/>
        <v>Apr</v>
      </c>
      <c r="D1115" t="str">
        <f t="shared" si="122"/>
        <v>2011_Apr</v>
      </c>
      <c r="E1115" s="12" t="str">
        <f t="shared" si="123"/>
        <v>19_Apr</v>
      </c>
      <c r="F1115" s="12" t="str">
        <f t="shared" si="124"/>
        <v>Apr-11</v>
      </c>
      <c r="G1115" s="12"/>
    </row>
    <row r="1116" spans="1:7">
      <c r="A1116" s="2">
        <v>40653</v>
      </c>
      <c r="B1116" t="str">
        <f t="shared" si="120"/>
        <v>2011_04</v>
      </c>
      <c r="C1116" t="str">
        <f t="shared" si="121"/>
        <v>Apr</v>
      </c>
      <c r="D1116" t="str">
        <f t="shared" si="122"/>
        <v>2011_Apr</v>
      </c>
      <c r="E1116" s="12" t="str">
        <f t="shared" si="123"/>
        <v>20_Apr</v>
      </c>
      <c r="F1116" s="12" t="str">
        <f t="shared" si="124"/>
        <v>Apr-11</v>
      </c>
      <c r="G1116" s="12"/>
    </row>
    <row r="1117" spans="1:7">
      <c r="A1117" s="2">
        <v>40654</v>
      </c>
      <c r="B1117" t="str">
        <f t="shared" si="120"/>
        <v>2011_04</v>
      </c>
      <c r="C1117" t="str">
        <f t="shared" si="121"/>
        <v>Apr</v>
      </c>
      <c r="D1117" t="str">
        <f t="shared" si="122"/>
        <v>2011_Apr</v>
      </c>
      <c r="E1117" s="12" t="str">
        <f t="shared" si="123"/>
        <v>21_Apr</v>
      </c>
      <c r="F1117" s="12" t="str">
        <f t="shared" si="124"/>
        <v>Apr-11</v>
      </c>
      <c r="G1117" s="12"/>
    </row>
    <row r="1118" spans="1:7">
      <c r="A1118" s="2">
        <v>40655</v>
      </c>
      <c r="B1118" t="str">
        <f t="shared" si="120"/>
        <v>2011_04</v>
      </c>
      <c r="C1118" t="str">
        <f t="shared" si="121"/>
        <v>Apr</v>
      </c>
      <c r="D1118" t="str">
        <f t="shared" si="122"/>
        <v>2011_Apr</v>
      </c>
      <c r="E1118" s="12" t="str">
        <f t="shared" si="123"/>
        <v>22_Apr</v>
      </c>
      <c r="F1118" s="12" t="str">
        <f t="shared" si="124"/>
        <v>Apr-11</v>
      </c>
      <c r="G1118" s="12"/>
    </row>
    <row r="1119" spans="1:7">
      <c r="A1119" s="2">
        <v>40656</v>
      </c>
      <c r="B1119" t="str">
        <f t="shared" si="120"/>
        <v>2011_04</v>
      </c>
      <c r="C1119" t="str">
        <f t="shared" si="121"/>
        <v>Apr</v>
      </c>
      <c r="D1119" t="str">
        <f t="shared" si="122"/>
        <v>2011_Apr</v>
      </c>
      <c r="E1119" s="12" t="str">
        <f t="shared" si="123"/>
        <v>23_Apr</v>
      </c>
      <c r="F1119" s="12" t="str">
        <f t="shared" si="124"/>
        <v>Apr-11</v>
      </c>
      <c r="G1119" s="12"/>
    </row>
    <row r="1120" spans="1:7">
      <c r="A1120" s="2">
        <v>40657</v>
      </c>
      <c r="B1120" t="str">
        <f t="shared" si="120"/>
        <v>2011_04</v>
      </c>
      <c r="C1120" t="str">
        <f t="shared" si="121"/>
        <v>Apr</v>
      </c>
      <c r="D1120" t="str">
        <f t="shared" si="122"/>
        <v>2011_Apr</v>
      </c>
      <c r="E1120" s="12" t="str">
        <f t="shared" si="123"/>
        <v>24_Apr</v>
      </c>
      <c r="F1120" s="12" t="str">
        <f t="shared" si="124"/>
        <v>Apr-11</v>
      </c>
      <c r="G1120" s="12"/>
    </row>
    <row r="1121" spans="1:7">
      <c r="A1121" s="2">
        <v>40658</v>
      </c>
      <c r="B1121" t="str">
        <f t="shared" si="120"/>
        <v>2011_04</v>
      </c>
      <c r="C1121" t="str">
        <f t="shared" si="121"/>
        <v>Apr</v>
      </c>
      <c r="D1121" t="str">
        <f t="shared" si="122"/>
        <v>2011_Apr</v>
      </c>
      <c r="E1121" s="12" t="str">
        <f t="shared" si="123"/>
        <v>25_Apr</v>
      </c>
      <c r="F1121" s="12" t="str">
        <f t="shared" si="124"/>
        <v>Apr-11</v>
      </c>
      <c r="G1121" s="12"/>
    </row>
    <row r="1122" spans="1:7">
      <c r="A1122" s="2">
        <v>40659</v>
      </c>
      <c r="B1122" t="str">
        <f t="shared" si="120"/>
        <v>2011_04</v>
      </c>
      <c r="C1122" t="str">
        <f t="shared" si="121"/>
        <v>Apr</v>
      </c>
      <c r="D1122" t="str">
        <f t="shared" si="122"/>
        <v>2011_Apr</v>
      </c>
      <c r="E1122" s="12" t="str">
        <f t="shared" si="123"/>
        <v>26_Apr</v>
      </c>
      <c r="F1122" s="12" t="str">
        <f t="shared" si="124"/>
        <v>Apr-11</v>
      </c>
      <c r="G1122" s="12"/>
    </row>
    <row r="1123" spans="1:7">
      <c r="A1123" s="2">
        <v>40660</v>
      </c>
      <c r="B1123" t="str">
        <f t="shared" si="120"/>
        <v>2011_04</v>
      </c>
      <c r="C1123" t="str">
        <f t="shared" si="121"/>
        <v>Apr</v>
      </c>
      <c r="D1123" t="str">
        <f t="shared" si="122"/>
        <v>2011_Apr</v>
      </c>
      <c r="E1123" s="12" t="str">
        <f t="shared" si="123"/>
        <v>27_Apr</v>
      </c>
      <c r="F1123" s="12" t="str">
        <f t="shared" si="124"/>
        <v>Apr-11</v>
      </c>
      <c r="G1123" s="12"/>
    </row>
    <row r="1124" spans="1:7">
      <c r="A1124" s="2">
        <v>40661</v>
      </c>
      <c r="B1124" t="str">
        <f t="shared" si="120"/>
        <v>2011_04</v>
      </c>
      <c r="C1124" t="str">
        <f t="shared" si="121"/>
        <v>Apr</v>
      </c>
      <c r="D1124" t="str">
        <f t="shared" si="122"/>
        <v>2011_Apr</v>
      </c>
      <c r="E1124" s="12" t="str">
        <f t="shared" si="123"/>
        <v>28_Apr</v>
      </c>
      <c r="F1124" s="12" t="str">
        <f t="shared" si="124"/>
        <v>Apr-11</v>
      </c>
      <c r="G1124" s="12"/>
    </row>
    <row r="1125" spans="1:7">
      <c r="A1125" s="2">
        <v>40662</v>
      </c>
      <c r="B1125" t="str">
        <f t="shared" si="120"/>
        <v>2011_04</v>
      </c>
      <c r="C1125" t="str">
        <f t="shared" si="121"/>
        <v>Apr</v>
      </c>
      <c r="D1125" t="str">
        <f t="shared" si="122"/>
        <v>2011_Apr</v>
      </c>
      <c r="E1125" s="12" t="str">
        <f t="shared" si="123"/>
        <v>29_Apr</v>
      </c>
      <c r="F1125" s="12" t="str">
        <f t="shared" si="124"/>
        <v>Apr-11</v>
      </c>
      <c r="G1125" s="12"/>
    </row>
    <row r="1126" spans="1:7">
      <c r="A1126" s="2">
        <v>40663</v>
      </c>
      <c r="B1126" t="str">
        <f t="shared" si="120"/>
        <v>2011_04</v>
      </c>
      <c r="C1126" t="str">
        <f t="shared" si="121"/>
        <v>Apr</v>
      </c>
      <c r="D1126" t="str">
        <f t="shared" si="122"/>
        <v>2011_Apr</v>
      </c>
      <c r="E1126" s="12" t="str">
        <f t="shared" si="123"/>
        <v>30_Apr</v>
      </c>
      <c r="F1126" s="12" t="str">
        <f t="shared" si="124"/>
        <v>Apr-11</v>
      </c>
      <c r="G1126" s="12"/>
    </row>
    <row r="1127" spans="1:7">
      <c r="A1127" s="2">
        <v>40664</v>
      </c>
      <c r="B1127" t="str">
        <f t="shared" si="120"/>
        <v>2011_05</v>
      </c>
      <c r="C1127" t="str">
        <f t="shared" si="121"/>
        <v>May</v>
      </c>
      <c r="D1127" t="str">
        <f t="shared" si="122"/>
        <v>2011_May</v>
      </c>
      <c r="E1127" s="12" t="str">
        <f t="shared" si="123"/>
        <v>01_May</v>
      </c>
      <c r="F1127" s="12" t="str">
        <f t="shared" si="124"/>
        <v>May-11</v>
      </c>
      <c r="G1127" s="12"/>
    </row>
    <row r="1128" spans="1:7">
      <c r="A1128" s="2">
        <v>40665</v>
      </c>
      <c r="B1128" t="str">
        <f t="shared" si="120"/>
        <v>2011_05</v>
      </c>
      <c r="C1128" t="str">
        <f t="shared" si="121"/>
        <v>May</v>
      </c>
      <c r="D1128" t="str">
        <f t="shared" si="122"/>
        <v>2011_May</v>
      </c>
      <c r="E1128" s="12" t="str">
        <f t="shared" si="123"/>
        <v>02_May</v>
      </c>
      <c r="F1128" s="12" t="str">
        <f t="shared" si="124"/>
        <v>May-11</v>
      </c>
      <c r="G1128" s="12"/>
    </row>
    <row r="1129" spans="1:7">
      <c r="A1129" s="2">
        <v>40666</v>
      </c>
      <c r="B1129" t="str">
        <f t="shared" si="120"/>
        <v>2011_05</v>
      </c>
      <c r="C1129" t="str">
        <f t="shared" si="121"/>
        <v>May</v>
      </c>
      <c r="D1129" t="str">
        <f t="shared" si="122"/>
        <v>2011_May</v>
      </c>
      <c r="E1129" s="12" t="str">
        <f t="shared" si="123"/>
        <v>03_May</v>
      </c>
      <c r="F1129" s="12" t="str">
        <f t="shared" si="124"/>
        <v>May-11</v>
      </c>
      <c r="G1129" s="12"/>
    </row>
    <row r="1130" spans="1:7">
      <c r="A1130" s="2">
        <v>40667</v>
      </c>
      <c r="B1130" t="str">
        <f t="shared" si="120"/>
        <v>2011_05</v>
      </c>
      <c r="C1130" t="str">
        <f t="shared" si="121"/>
        <v>May</v>
      </c>
      <c r="D1130" t="str">
        <f t="shared" si="122"/>
        <v>2011_May</v>
      </c>
      <c r="E1130" s="12" t="str">
        <f t="shared" si="123"/>
        <v>04_May</v>
      </c>
      <c r="F1130" s="12" t="str">
        <f t="shared" si="124"/>
        <v>May-11</v>
      </c>
      <c r="G1130" s="12"/>
    </row>
    <row r="1131" spans="1:7">
      <c r="A1131" s="2">
        <v>40668</v>
      </c>
      <c r="B1131" t="str">
        <f t="shared" si="120"/>
        <v>2011_05</v>
      </c>
      <c r="C1131" t="str">
        <f t="shared" si="121"/>
        <v>May</v>
      </c>
      <c r="D1131" t="str">
        <f t="shared" si="122"/>
        <v>2011_May</v>
      </c>
      <c r="E1131" s="12" t="str">
        <f t="shared" si="123"/>
        <v>05_May</v>
      </c>
      <c r="F1131" s="12" t="str">
        <f t="shared" si="124"/>
        <v>May-11</v>
      </c>
      <c r="G1131" s="12"/>
    </row>
    <row r="1132" spans="1:7">
      <c r="A1132" s="2">
        <v>40669</v>
      </c>
      <c r="B1132" t="str">
        <f t="shared" si="120"/>
        <v>2011_05</v>
      </c>
      <c r="C1132" t="str">
        <f t="shared" si="121"/>
        <v>May</v>
      </c>
      <c r="D1132" t="str">
        <f t="shared" si="122"/>
        <v>2011_May</v>
      </c>
      <c r="E1132" s="12" t="str">
        <f t="shared" si="123"/>
        <v>06_May</v>
      </c>
      <c r="F1132" s="12" t="str">
        <f t="shared" si="124"/>
        <v>May-11</v>
      </c>
      <c r="G1132" s="12"/>
    </row>
    <row r="1133" spans="1:7">
      <c r="A1133" s="2">
        <v>40670</v>
      </c>
      <c r="B1133" t="str">
        <f t="shared" si="120"/>
        <v>2011_05</v>
      </c>
      <c r="C1133" t="str">
        <f t="shared" si="121"/>
        <v>May</v>
      </c>
      <c r="D1133" t="str">
        <f t="shared" si="122"/>
        <v>2011_May</v>
      </c>
      <c r="E1133" s="12" t="str">
        <f t="shared" si="123"/>
        <v>07_May</v>
      </c>
      <c r="F1133" s="12" t="str">
        <f t="shared" si="124"/>
        <v>May-11</v>
      </c>
      <c r="G1133" s="12"/>
    </row>
    <row r="1134" spans="1:7">
      <c r="A1134" s="2">
        <v>40671</v>
      </c>
      <c r="B1134" t="str">
        <f t="shared" si="120"/>
        <v>2011_05</v>
      </c>
      <c r="C1134" t="str">
        <f t="shared" si="121"/>
        <v>May</v>
      </c>
      <c r="D1134" t="str">
        <f t="shared" si="122"/>
        <v>2011_May</v>
      </c>
      <c r="E1134" s="12" t="str">
        <f t="shared" si="123"/>
        <v>08_May</v>
      </c>
      <c r="F1134" s="12" t="str">
        <f t="shared" si="124"/>
        <v>May-11</v>
      </c>
      <c r="G1134" s="12"/>
    </row>
    <row r="1135" spans="1:7">
      <c r="A1135" s="2">
        <v>40672</v>
      </c>
      <c r="B1135" t="str">
        <f t="shared" si="120"/>
        <v>2011_05</v>
      </c>
      <c r="C1135" t="str">
        <f t="shared" si="121"/>
        <v>May</v>
      </c>
      <c r="D1135" t="str">
        <f t="shared" si="122"/>
        <v>2011_May</v>
      </c>
      <c r="E1135" s="12" t="str">
        <f t="shared" si="123"/>
        <v>09_May</v>
      </c>
      <c r="F1135" s="12" t="str">
        <f t="shared" si="124"/>
        <v>May-11</v>
      </c>
      <c r="G1135" s="12"/>
    </row>
    <row r="1136" spans="1:7">
      <c r="A1136" s="2">
        <v>40673</v>
      </c>
      <c r="B1136" t="str">
        <f t="shared" si="120"/>
        <v>2011_05</v>
      </c>
      <c r="C1136" t="str">
        <f t="shared" si="121"/>
        <v>May</v>
      </c>
      <c r="D1136" t="str">
        <f t="shared" si="122"/>
        <v>2011_May</v>
      </c>
      <c r="E1136" s="12" t="str">
        <f t="shared" si="123"/>
        <v>10_May</v>
      </c>
      <c r="F1136" s="12" t="str">
        <f t="shared" si="124"/>
        <v>May-11</v>
      </c>
      <c r="G1136" s="12"/>
    </row>
    <row r="1137" spans="1:7">
      <c r="A1137" s="2">
        <v>40674</v>
      </c>
      <c r="B1137" t="str">
        <f t="shared" si="120"/>
        <v>2011_05</v>
      </c>
      <c r="C1137" t="str">
        <f t="shared" si="121"/>
        <v>May</v>
      </c>
      <c r="D1137" t="str">
        <f t="shared" si="122"/>
        <v>2011_May</v>
      </c>
      <c r="E1137" s="12" t="str">
        <f t="shared" si="123"/>
        <v>11_May</v>
      </c>
      <c r="F1137" s="12" t="str">
        <f t="shared" si="124"/>
        <v>May-11</v>
      </c>
      <c r="G1137" s="12"/>
    </row>
    <row r="1138" spans="1:7">
      <c r="A1138" s="2">
        <v>40675</v>
      </c>
      <c r="B1138" t="str">
        <f t="shared" si="120"/>
        <v>2011_05</v>
      </c>
      <c r="C1138" t="str">
        <f t="shared" si="121"/>
        <v>May</v>
      </c>
      <c r="D1138" t="str">
        <f t="shared" si="122"/>
        <v>2011_May</v>
      </c>
      <c r="E1138" s="12" t="str">
        <f t="shared" si="123"/>
        <v>12_May</v>
      </c>
      <c r="F1138" s="12" t="str">
        <f t="shared" si="124"/>
        <v>May-11</v>
      </c>
      <c r="G1138" s="12"/>
    </row>
    <row r="1139" spans="1:7">
      <c r="A1139" s="2">
        <v>40676</v>
      </c>
      <c r="B1139" t="str">
        <f t="shared" si="120"/>
        <v>2011_05</v>
      </c>
      <c r="C1139" t="str">
        <f t="shared" si="121"/>
        <v>May</v>
      </c>
      <c r="D1139" t="str">
        <f t="shared" si="122"/>
        <v>2011_May</v>
      </c>
      <c r="E1139" s="12" t="str">
        <f t="shared" si="123"/>
        <v>13_May</v>
      </c>
      <c r="F1139" s="12" t="str">
        <f t="shared" si="124"/>
        <v>May-11</v>
      </c>
      <c r="G1139" s="12"/>
    </row>
    <row r="1140" spans="1:7">
      <c r="A1140" s="2">
        <v>40677</v>
      </c>
      <c r="B1140" t="str">
        <f t="shared" si="120"/>
        <v>2011_05</v>
      </c>
      <c r="C1140" t="str">
        <f t="shared" si="121"/>
        <v>May</v>
      </c>
      <c r="D1140" t="str">
        <f t="shared" si="122"/>
        <v>2011_May</v>
      </c>
      <c r="E1140" s="12" t="str">
        <f t="shared" si="123"/>
        <v>14_May</v>
      </c>
      <c r="F1140" s="12" t="str">
        <f t="shared" si="124"/>
        <v>May-11</v>
      </c>
      <c r="G1140" s="12"/>
    </row>
    <row r="1141" spans="1:7">
      <c r="A1141" s="2">
        <v>40678</v>
      </c>
      <c r="B1141" t="str">
        <f t="shared" si="120"/>
        <v>2011_05</v>
      </c>
      <c r="C1141" t="str">
        <f t="shared" si="121"/>
        <v>May</v>
      </c>
      <c r="D1141" t="str">
        <f t="shared" si="122"/>
        <v>2011_May</v>
      </c>
      <c r="E1141" s="12" t="str">
        <f t="shared" si="123"/>
        <v>15_May</v>
      </c>
      <c r="F1141" s="12" t="str">
        <f t="shared" si="124"/>
        <v>May-11</v>
      </c>
      <c r="G1141" s="12"/>
    </row>
    <row r="1142" spans="1:7">
      <c r="A1142" s="2">
        <v>40679</v>
      </c>
      <c r="B1142" t="str">
        <f t="shared" si="120"/>
        <v>2011_05</v>
      </c>
      <c r="C1142" t="str">
        <f t="shared" si="121"/>
        <v>May</v>
      </c>
      <c r="D1142" t="str">
        <f t="shared" si="122"/>
        <v>2011_May</v>
      </c>
      <c r="E1142" s="12" t="str">
        <f t="shared" si="123"/>
        <v>16_May</v>
      </c>
      <c r="F1142" s="12" t="str">
        <f t="shared" si="124"/>
        <v>May-11</v>
      </c>
      <c r="G1142" s="12"/>
    </row>
    <row r="1143" spans="1:7">
      <c r="A1143" s="2">
        <v>40680</v>
      </c>
      <c r="B1143" t="str">
        <f t="shared" si="120"/>
        <v>2011_05</v>
      </c>
      <c r="C1143" t="str">
        <f t="shared" si="121"/>
        <v>May</v>
      </c>
      <c r="D1143" t="str">
        <f t="shared" si="122"/>
        <v>2011_May</v>
      </c>
      <c r="E1143" s="12" t="str">
        <f t="shared" si="123"/>
        <v>17_May</v>
      </c>
      <c r="F1143" s="12" t="str">
        <f t="shared" si="124"/>
        <v>May-11</v>
      </c>
      <c r="G1143" s="12"/>
    </row>
    <row r="1144" spans="1:7">
      <c r="A1144" s="2">
        <v>40681</v>
      </c>
      <c r="B1144" t="str">
        <f t="shared" si="120"/>
        <v>2011_05</v>
      </c>
      <c r="C1144" t="str">
        <f t="shared" si="121"/>
        <v>May</v>
      </c>
      <c r="D1144" t="str">
        <f t="shared" si="122"/>
        <v>2011_May</v>
      </c>
      <c r="E1144" s="12" t="str">
        <f t="shared" si="123"/>
        <v>18_May</v>
      </c>
      <c r="F1144" s="12" t="str">
        <f t="shared" si="124"/>
        <v>May-11</v>
      </c>
      <c r="G1144" s="12"/>
    </row>
    <row r="1145" spans="1:7">
      <c r="A1145" s="2">
        <v>40682</v>
      </c>
      <c r="B1145" t="str">
        <f t="shared" si="120"/>
        <v>2011_05</v>
      </c>
      <c r="C1145" t="str">
        <f t="shared" si="121"/>
        <v>May</v>
      </c>
      <c r="D1145" t="str">
        <f t="shared" si="122"/>
        <v>2011_May</v>
      </c>
      <c r="E1145" s="12" t="str">
        <f t="shared" si="123"/>
        <v>19_May</v>
      </c>
      <c r="F1145" s="12" t="str">
        <f t="shared" si="124"/>
        <v>May-11</v>
      </c>
      <c r="G1145" s="12"/>
    </row>
    <row r="1146" spans="1:7">
      <c r="A1146" s="2">
        <v>40683</v>
      </c>
      <c r="B1146" t="str">
        <f t="shared" si="120"/>
        <v>2011_05</v>
      </c>
      <c r="C1146" t="str">
        <f t="shared" si="121"/>
        <v>May</v>
      </c>
      <c r="D1146" t="str">
        <f t="shared" si="122"/>
        <v>2011_May</v>
      </c>
      <c r="E1146" s="12" t="str">
        <f t="shared" si="123"/>
        <v>20_May</v>
      </c>
      <c r="F1146" s="12" t="str">
        <f t="shared" si="124"/>
        <v>May-11</v>
      </c>
      <c r="G1146" s="12"/>
    </row>
    <row r="1147" spans="1:7">
      <c r="A1147" s="2">
        <v>40684</v>
      </c>
      <c r="B1147" t="str">
        <f t="shared" si="120"/>
        <v>2011_05</v>
      </c>
      <c r="C1147" t="str">
        <f t="shared" si="121"/>
        <v>May</v>
      </c>
      <c r="D1147" t="str">
        <f t="shared" si="122"/>
        <v>2011_May</v>
      </c>
      <c r="E1147" s="12" t="str">
        <f t="shared" si="123"/>
        <v>21_May</v>
      </c>
      <c r="F1147" s="12" t="str">
        <f t="shared" si="124"/>
        <v>May-11</v>
      </c>
      <c r="G1147" s="12"/>
    </row>
    <row r="1148" spans="1:7">
      <c r="A1148" s="2">
        <v>40685</v>
      </c>
      <c r="B1148" t="str">
        <f t="shared" si="120"/>
        <v>2011_05</v>
      </c>
      <c r="C1148" t="str">
        <f t="shared" si="121"/>
        <v>May</v>
      </c>
      <c r="D1148" t="str">
        <f t="shared" si="122"/>
        <v>2011_May</v>
      </c>
      <c r="E1148" s="12" t="str">
        <f t="shared" si="123"/>
        <v>22_May</v>
      </c>
      <c r="F1148" s="12" t="str">
        <f t="shared" si="124"/>
        <v>May-11</v>
      </c>
      <c r="G1148" s="12"/>
    </row>
    <row r="1149" spans="1:7">
      <c r="A1149" s="2">
        <v>40686</v>
      </c>
      <c r="B1149" t="str">
        <f t="shared" si="120"/>
        <v>2011_05</v>
      </c>
      <c r="C1149" t="str">
        <f t="shared" si="121"/>
        <v>May</v>
      </c>
      <c r="D1149" t="str">
        <f t="shared" si="122"/>
        <v>2011_May</v>
      </c>
      <c r="E1149" s="12" t="str">
        <f t="shared" si="123"/>
        <v>23_May</v>
      </c>
      <c r="F1149" s="12" t="str">
        <f t="shared" si="124"/>
        <v>May-11</v>
      </c>
      <c r="G1149" s="12"/>
    </row>
    <row r="1150" spans="1:7">
      <c r="A1150" s="2">
        <v>40687</v>
      </c>
      <c r="B1150" t="str">
        <f t="shared" si="120"/>
        <v>2011_05</v>
      </c>
      <c r="C1150" t="str">
        <f t="shared" si="121"/>
        <v>May</v>
      </c>
      <c r="D1150" t="str">
        <f t="shared" si="122"/>
        <v>2011_May</v>
      </c>
      <c r="E1150" s="12" t="str">
        <f t="shared" si="123"/>
        <v>24_May</v>
      </c>
      <c r="F1150" s="12" t="str">
        <f t="shared" si="124"/>
        <v>May-11</v>
      </c>
      <c r="G1150" s="12"/>
    </row>
    <row r="1151" spans="1:7">
      <c r="A1151" s="2">
        <v>40688</v>
      </c>
      <c r="B1151" t="str">
        <f t="shared" si="120"/>
        <v>2011_05</v>
      </c>
      <c r="C1151" t="str">
        <f t="shared" si="121"/>
        <v>May</v>
      </c>
      <c r="D1151" t="str">
        <f t="shared" si="122"/>
        <v>2011_May</v>
      </c>
      <c r="E1151" s="12" t="str">
        <f t="shared" si="123"/>
        <v>25_May</v>
      </c>
      <c r="F1151" s="12" t="str">
        <f t="shared" si="124"/>
        <v>May-11</v>
      </c>
      <c r="G1151" s="12"/>
    </row>
    <row r="1152" spans="1:7">
      <c r="A1152" s="2">
        <v>40689</v>
      </c>
      <c r="B1152" t="str">
        <f t="shared" si="120"/>
        <v>2011_05</v>
      </c>
      <c r="C1152" t="str">
        <f t="shared" si="121"/>
        <v>May</v>
      </c>
      <c r="D1152" t="str">
        <f t="shared" si="122"/>
        <v>2011_May</v>
      </c>
      <c r="E1152" s="12" t="str">
        <f t="shared" si="123"/>
        <v>26_May</v>
      </c>
      <c r="F1152" s="12" t="str">
        <f t="shared" si="124"/>
        <v>May-11</v>
      </c>
      <c r="G1152" s="12"/>
    </row>
    <row r="1153" spans="1:7">
      <c r="A1153" s="2">
        <v>40690</v>
      </c>
      <c r="B1153" t="str">
        <f t="shared" si="120"/>
        <v>2011_05</v>
      </c>
      <c r="C1153" t="str">
        <f t="shared" si="121"/>
        <v>May</v>
      </c>
      <c r="D1153" t="str">
        <f t="shared" si="122"/>
        <v>2011_May</v>
      </c>
      <c r="E1153" s="12" t="str">
        <f t="shared" si="123"/>
        <v>27_May</v>
      </c>
      <c r="F1153" s="12" t="str">
        <f t="shared" si="124"/>
        <v>May-11</v>
      </c>
      <c r="G1153" s="12"/>
    </row>
    <row r="1154" spans="1:7">
      <c r="A1154" s="2">
        <v>40691</v>
      </c>
      <c r="B1154" t="str">
        <f t="shared" ref="B1154:B1217" si="125">TEXT(YEAR(A1154),"0000")&amp;"_"&amp;TEXT(MONTH(A1154),"00")</f>
        <v>2011_05</v>
      </c>
      <c r="C1154" t="str">
        <f t="shared" ref="C1154:C1217" si="126">VLOOKUP(TEXT(MONTH(A1154),"00"),$H$2:$I$13,2,FALSE)</f>
        <v>May</v>
      </c>
      <c r="D1154" t="str">
        <f t="shared" si="122"/>
        <v>2011_May</v>
      </c>
      <c r="E1154" s="12" t="str">
        <f t="shared" si="123"/>
        <v>28_May</v>
      </c>
      <c r="F1154" s="12" t="str">
        <f t="shared" si="124"/>
        <v>May-11</v>
      </c>
      <c r="G1154" s="12"/>
    </row>
    <row r="1155" spans="1:7">
      <c r="A1155" s="2">
        <v>40692</v>
      </c>
      <c r="B1155" t="str">
        <f t="shared" si="125"/>
        <v>2011_05</v>
      </c>
      <c r="C1155" t="str">
        <f t="shared" si="126"/>
        <v>May</v>
      </c>
      <c r="D1155" t="str">
        <f t="shared" ref="D1155:D1218" si="127">TEXT(YEAR(A1155),"0000")&amp;"_"&amp;C1155</f>
        <v>2011_May</v>
      </c>
      <c r="E1155" s="12" t="str">
        <f t="shared" ref="E1155:E1218" si="128">VLOOKUP(DAY(A1155),$G$2:$H$32,2,FALSE)&amp;"_"&amp;C1155</f>
        <v>29_May</v>
      </c>
      <c r="F1155" s="12" t="str">
        <f t="shared" si="124"/>
        <v>May-11</v>
      </c>
      <c r="G1155" s="12"/>
    </row>
    <row r="1156" spans="1:7">
      <c r="A1156" s="2">
        <v>40693</v>
      </c>
      <c r="B1156" t="str">
        <f t="shared" si="125"/>
        <v>2011_05</v>
      </c>
      <c r="C1156" t="str">
        <f t="shared" si="126"/>
        <v>May</v>
      </c>
      <c r="D1156" t="str">
        <f t="shared" si="127"/>
        <v>2011_May</v>
      </c>
      <c r="E1156" s="12" t="str">
        <f t="shared" si="128"/>
        <v>30_May</v>
      </c>
      <c r="F1156" s="12" t="str">
        <f t="shared" ref="F1156:F1219" si="129">C1156&amp;"-"&amp;RIGHT(YEAR(A1156),2)</f>
        <v>May-11</v>
      </c>
      <c r="G1156" s="12"/>
    </row>
    <row r="1157" spans="1:7">
      <c r="A1157" s="2">
        <v>40694</v>
      </c>
      <c r="B1157" t="str">
        <f t="shared" si="125"/>
        <v>2011_05</v>
      </c>
      <c r="C1157" t="str">
        <f t="shared" si="126"/>
        <v>May</v>
      </c>
      <c r="D1157" t="str">
        <f t="shared" si="127"/>
        <v>2011_May</v>
      </c>
      <c r="E1157" s="12" t="str">
        <f t="shared" si="128"/>
        <v>31_May</v>
      </c>
      <c r="F1157" s="12" t="str">
        <f t="shared" si="129"/>
        <v>May-11</v>
      </c>
      <c r="G1157" s="12"/>
    </row>
    <row r="1158" spans="1:7">
      <c r="A1158" s="2">
        <v>40695</v>
      </c>
      <c r="B1158" t="str">
        <f t="shared" si="125"/>
        <v>2011_06</v>
      </c>
      <c r="C1158" t="str">
        <f t="shared" si="126"/>
        <v>Jun</v>
      </c>
      <c r="D1158" t="str">
        <f t="shared" si="127"/>
        <v>2011_Jun</v>
      </c>
      <c r="E1158" s="12" t="str">
        <f t="shared" si="128"/>
        <v>01_Jun</v>
      </c>
      <c r="F1158" s="12" t="str">
        <f t="shared" si="129"/>
        <v>Jun-11</v>
      </c>
      <c r="G1158" s="12"/>
    </row>
    <row r="1159" spans="1:7">
      <c r="A1159" s="2">
        <v>40696</v>
      </c>
      <c r="B1159" t="str">
        <f t="shared" si="125"/>
        <v>2011_06</v>
      </c>
      <c r="C1159" t="str">
        <f t="shared" si="126"/>
        <v>Jun</v>
      </c>
      <c r="D1159" t="str">
        <f t="shared" si="127"/>
        <v>2011_Jun</v>
      </c>
      <c r="E1159" s="12" t="str">
        <f t="shared" si="128"/>
        <v>02_Jun</v>
      </c>
      <c r="F1159" s="12" t="str">
        <f t="shared" si="129"/>
        <v>Jun-11</v>
      </c>
      <c r="G1159" s="12"/>
    </row>
    <row r="1160" spans="1:7">
      <c r="A1160" s="2">
        <v>40697</v>
      </c>
      <c r="B1160" t="str">
        <f t="shared" si="125"/>
        <v>2011_06</v>
      </c>
      <c r="C1160" t="str">
        <f t="shared" si="126"/>
        <v>Jun</v>
      </c>
      <c r="D1160" t="str">
        <f t="shared" si="127"/>
        <v>2011_Jun</v>
      </c>
      <c r="E1160" s="12" t="str">
        <f t="shared" si="128"/>
        <v>03_Jun</v>
      </c>
      <c r="F1160" s="12" t="str">
        <f t="shared" si="129"/>
        <v>Jun-11</v>
      </c>
      <c r="G1160" s="12"/>
    </row>
    <row r="1161" spans="1:7">
      <c r="A1161" s="2">
        <v>40698</v>
      </c>
      <c r="B1161" t="str">
        <f t="shared" si="125"/>
        <v>2011_06</v>
      </c>
      <c r="C1161" t="str">
        <f t="shared" si="126"/>
        <v>Jun</v>
      </c>
      <c r="D1161" t="str">
        <f t="shared" si="127"/>
        <v>2011_Jun</v>
      </c>
      <c r="E1161" s="12" t="str">
        <f t="shared" si="128"/>
        <v>04_Jun</v>
      </c>
      <c r="F1161" s="12" t="str">
        <f t="shared" si="129"/>
        <v>Jun-11</v>
      </c>
      <c r="G1161" s="12"/>
    </row>
    <row r="1162" spans="1:7">
      <c r="A1162" s="2">
        <v>40699</v>
      </c>
      <c r="B1162" t="str">
        <f t="shared" si="125"/>
        <v>2011_06</v>
      </c>
      <c r="C1162" t="str">
        <f t="shared" si="126"/>
        <v>Jun</v>
      </c>
      <c r="D1162" t="str">
        <f t="shared" si="127"/>
        <v>2011_Jun</v>
      </c>
      <c r="E1162" s="12" t="str">
        <f t="shared" si="128"/>
        <v>05_Jun</v>
      </c>
      <c r="F1162" s="12" t="str">
        <f t="shared" si="129"/>
        <v>Jun-11</v>
      </c>
      <c r="G1162" s="12"/>
    </row>
    <row r="1163" spans="1:7">
      <c r="A1163" s="2">
        <v>40700</v>
      </c>
      <c r="B1163" t="str">
        <f t="shared" si="125"/>
        <v>2011_06</v>
      </c>
      <c r="C1163" t="str">
        <f t="shared" si="126"/>
        <v>Jun</v>
      </c>
      <c r="D1163" t="str">
        <f t="shared" si="127"/>
        <v>2011_Jun</v>
      </c>
      <c r="E1163" s="12" t="str">
        <f t="shared" si="128"/>
        <v>06_Jun</v>
      </c>
      <c r="F1163" s="12" t="str">
        <f t="shared" si="129"/>
        <v>Jun-11</v>
      </c>
      <c r="G1163" s="12"/>
    </row>
    <row r="1164" spans="1:7">
      <c r="A1164" s="2">
        <v>40701</v>
      </c>
      <c r="B1164" t="str">
        <f t="shared" si="125"/>
        <v>2011_06</v>
      </c>
      <c r="C1164" t="str">
        <f t="shared" si="126"/>
        <v>Jun</v>
      </c>
      <c r="D1164" t="str">
        <f t="shared" si="127"/>
        <v>2011_Jun</v>
      </c>
      <c r="E1164" s="12" t="str">
        <f t="shared" si="128"/>
        <v>07_Jun</v>
      </c>
      <c r="F1164" s="12" t="str">
        <f t="shared" si="129"/>
        <v>Jun-11</v>
      </c>
      <c r="G1164" s="12"/>
    </row>
    <row r="1165" spans="1:7">
      <c r="A1165" s="2">
        <v>40702</v>
      </c>
      <c r="B1165" t="str">
        <f t="shared" si="125"/>
        <v>2011_06</v>
      </c>
      <c r="C1165" t="str">
        <f t="shared" si="126"/>
        <v>Jun</v>
      </c>
      <c r="D1165" t="str">
        <f t="shared" si="127"/>
        <v>2011_Jun</v>
      </c>
      <c r="E1165" s="12" t="str">
        <f t="shared" si="128"/>
        <v>08_Jun</v>
      </c>
      <c r="F1165" s="12" t="str">
        <f t="shared" si="129"/>
        <v>Jun-11</v>
      </c>
      <c r="G1165" s="12"/>
    </row>
    <row r="1166" spans="1:7">
      <c r="A1166" s="2">
        <v>40703</v>
      </c>
      <c r="B1166" t="str">
        <f t="shared" si="125"/>
        <v>2011_06</v>
      </c>
      <c r="C1166" t="str">
        <f t="shared" si="126"/>
        <v>Jun</v>
      </c>
      <c r="D1166" t="str">
        <f t="shared" si="127"/>
        <v>2011_Jun</v>
      </c>
      <c r="E1166" s="12" t="str">
        <f t="shared" si="128"/>
        <v>09_Jun</v>
      </c>
      <c r="F1166" s="12" t="str">
        <f t="shared" si="129"/>
        <v>Jun-11</v>
      </c>
      <c r="G1166" s="12"/>
    </row>
    <row r="1167" spans="1:7">
      <c r="A1167" s="2">
        <v>40704</v>
      </c>
      <c r="B1167" t="str">
        <f t="shared" si="125"/>
        <v>2011_06</v>
      </c>
      <c r="C1167" t="str">
        <f t="shared" si="126"/>
        <v>Jun</v>
      </c>
      <c r="D1167" t="str">
        <f t="shared" si="127"/>
        <v>2011_Jun</v>
      </c>
      <c r="E1167" s="12" t="str">
        <f t="shared" si="128"/>
        <v>10_Jun</v>
      </c>
      <c r="F1167" s="12" t="str">
        <f t="shared" si="129"/>
        <v>Jun-11</v>
      </c>
      <c r="G1167" s="12"/>
    </row>
    <row r="1168" spans="1:7">
      <c r="A1168" s="2">
        <v>40705</v>
      </c>
      <c r="B1168" t="str">
        <f t="shared" si="125"/>
        <v>2011_06</v>
      </c>
      <c r="C1168" t="str">
        <f t="shared" si="126"/>
        <v>Jun</v>
      </c>
      <c r="D1168" t="str">
        <f t="shared" si="127"/>
        <v>2011_Jun</v>
      </c>
      <c r="E1168" s="12" t="str">
        <f t="shared" si="128"/>
        <v>11_Jun</v>
      </c>
      <c r="F1168" s="12" t="str">
        <f t="shared" si="129"/>
        <v>Jun-11</v>
      </c>
      <c r="G1168" s="12"/>
    </row>
    <row r="1169" spans="1:7">
      <c r="A1169" s="2">
        <v>40706</v>
      </c>
      <c r="B1169" t="str">
        <f t="shared" si="125"/>
        <v>2011_06</v>
      </c>
      <c r="C1169" t="str">
        <f t="shared" si="126"/>
        <v>Jun</v>
      </c>
      <c r="D1169" t="str">
        <f t="shared" si="127"/>
        <v>2011_Jun</v>
      </c>
      <c r="E1169" s="12" t="str">
        <f t="shared" si="128"/>
        <v>12_Jun</v>
      </c>
      <c r="F1169" s="12" t="str">
        <f t="shared" si="129"/>
        <v>Jun-11</v>
      </c>
      <c r="G1169" s="12"/>
    </row>
    <row r="1170" spans="1:7">
      <c r="A1170" s="2">
        <v>40707</v>
      </c>
      <c r="B1170" t="str">
        <f t="shared" si="125"/>
        <v>2011_06</v>
      </c>
      <c r="C1170" t="str">
        <f t="shared" si="126"/>
        <v>Jun</v>
      </c>
      <c r="D1170" t="str">
        <f t="shared" si="127"/>
        <v>2011_Jun</v>
      </c>
      <c r="E1170" s="12" t="str">
        <f t="shared" si="128"/>
        <v>13_Jun</v>
      </c>
      <c r="F1170" s="12" t="str">
        <f t="shared" si="129"/>
        <v>Jun-11</v>
      </c>
      <c r="G1170" s="12"/>
    </row>
    <row r="1171" spans="1:7">
      <c r="A1171" s="2">
        <v>40708</v>
      </c>
      <c r="B1171" t="str">
        <f t="shared" si="125"/>
        <v>2011_06</v>
      </c>
      <c r="C1171" t="str">
        <f t="shared" si="126"/>
        <v>Jun</v>
      </c>
      <c r="D1171" t="str">
        <f t="shared" si="127"/>
        <v>2011_Jun</v>
      </c>
      <c r="E1171" s="12" t="str">
        <f t="shared" si="128"/>
        <v>14_Jun</v>
      </c>
      <c r="F1171" s="12" t="str">
        <f t="shared" si="129"/>
        <v>Jun-11</v>
      </c>
      <c r="G1171" s="12"/>
    </row>
    <row r="1172" spans="1:7">
      <c r="A1172" s="2">
        <v>40709</v>
      </c>
      <c r="B1172" t="str">
        <f t="shared" si="125"/>
        <v>2011_06</v>
      </c>
      <c r="C1172" t="str">
        <f t="shared" si="126"/>
        <v>Jun</v>
      </c>
      <c r="D1172" t="str">
        <f t="shared" si="127"/>
        <v>2011_Jun</v>
      </c>
      <c r="E1172" s="12" t="str">
        <f t="shared" si="128"/>
        <v>15_Jun</v>
      </c>
      <c r="F1172" s="12" t="str">
        <f t="shared" si="129"/>
        <v>Jun-11</v>
      </c>
      <c r="G1172" s="12"/>
    </row>
    <row r="1173" spans="1:7">
      <c r="A1173" s="2">
        <v>40710</v>
      </c>
      <c r="B1173" t="str">
        <f t="shared" si="125"/>
        <v>2011_06</v>
      </c>
      <c r="C1173" t="str">
        <f t="shared" si="126"/>
        <v>Jun</v>
      </c>
      <c r="D1173" t="str">
        <f t="shared" si="127"/>
        <v>2011_Jun</v>
      </c>
      <c r="E1173" s="12" t="str">
        <f t="shared" si="128"/>
        <v>16_Jun</v>
      </c>
      <c r="F1173" s="12" t="str">
        <f t="shared" si="129"/>
        <v>Jun-11</v>
      </c>
      <c r="G1173" s="12"/>
    </row>
    <row r="1174" spans="1:7">
      <c r="A1174" s="2">
        <v>40711</v>
      </c>
      <c r="B1174" t="str">
        <f t="shared" si="125"/>
        <v>2011_06</v>
      </c>
      <c r="C1174" t="str">
        <f t="shared" si="126"/>
        <v>Jun</v>
      </c>
      <c r="D1174" t="str">
        <f t="shared" si="127"/>
        <v>2011_Jun</v>
      </c>
      <c r="E1174" s="12" t="str">
        <f t="shared" si="128"/>
        <v>17_Jun</v>
      </c>
      <c r="F1174" s="12" t="str">
        <f t="shared" si="129"/>
        <v>Jun-11</v>
      </c>
      <c r="G1174" s="12"/>
    </row>
    <row r="1175" spans="1:7">
      <c r="A1175" s="2">
        <v>40712</v>
      </c>
      <c r="B1175" t="str">
        <f t="shared" si="125"/>
        <v>2011_06</v>
      </c>
      <c r="C1175" t="str">
        <f t="shared" si="126"/>
        <v>Jun</v>
      </c>
      <c r="D1175" t="str">
        <f t="shared" si="127"/>
        <v>2011_Jun</v>
      </c>
      <c r="E1175" s="12" t="str">
        <f t="shared" si="128"/>
        <v>18_Jun</v>
      </c>
      <c r="F1175" s="12" t="str">
        <f t="shared" si="129"/>
        <v>Jun-11</v>
      </c>
      <c r="G1175" s="12"/>
    </row>
    <row r="1176" spans="1:7">
      <c r="A1176" s="2">
        <v>40713</v>
      </c>
      <c r="B1176" t="str">
        <f t="shared" si="125"/>
        <v>2011_06</v>
      </c>
      <c r="C1176" t="str">
        <f t="shared" si="126"/>
        <v>Jun</v>
      </c>
      <c r="D1176" t="str">
        <f t="shared" si="127"/>
        <v>2011_Jun</v>
      </c>
      <c r="E1176" s="12" t="str">
        <f t="shared" si="128"/>
        <v>19_Jun</v>
      </c>
      <c r="F1176" s="12" t="str">
        <f t="shared" si="129"/>
        <v>Jun-11</v>
      </c>
      <c r="G1176" s="12"/>
    </row>
    <row r="1177" spans="1:7">
      <c r="A1177" s="2">
        <v>40714</v>
      </c>
      <c r="B1177" t="str">
        <f t="shared" si="125"/>
        <v>2011_06</v>
      </c>
      <c r="C1177" t="str">
        <f t="shared" si="126"/>
        <v>Jun</v>
      </c>
      <c r="D1177" t="str">
        <f t="shared" si="127"/>
        <v>2011_Jun</v>
      </c>
      <c r="E1177" s="12" t="str">
        <f t="shared" si="128"/>
        <v>20_Jun</v>
      </c>
      <c r="F1177" s="12" t="str">
        <f t="shared" si="129"/>
        <v>Jun-11</v>
      </c>
      <c r="G1177" s="12"/>
    </row>
    <row r="1178" spans="1:7">
      <c r="A1178" s="2">
        <v>40715</v>
      </c>
      <c r="B1178" t="str">
        <f t="shared" si="125"/>
        <v>2011_06</v>
      </c>
      <c r="C1178" t="str">
        <f t="shared" si="126"/>
        <v>Jun</v>
      </c>
      <c r="D1178" t="str">
        <f t="shared" si="127"/>
        <v>2011_Jun</v>
      </c>
      <c r="E1178" s="12" t="str">
        <f t="shared" si="128"/>
        <v>21_Jun</v>
      </c>
      <c r="F1178" s="12" t="str">
        <f t="shared" si="129"/>
        <v>Jun-11</v>
      </c>
      <c r="G1178" s="12"/>
    </row>
    <row r="1179" spans="1:7">
      <c r="A1179" s="2">
        <v>40716</v>
      </c>
      <c r="B1179" t="str">
        <f t="shared" si="125"/>
        <v>2011_06</v>
      </c>
      <c r="C1179" t="str">
        <f t="shared" si="126"/>
        <v>Jun</v>
      </c>
      <c r="D1179" t="str">
        <f t="shared" si="127"/>
        <v>2011_Jun</v>
      </c>
      <c r="E1179" s="12" t="str">
        <f t="shared" si="128"/>
        <v>22_Jun</v>
      </c>
      <c r="F1179" s="12" t="str">
        <f t="shared" si="129"/>
        <v>Jun-11</v>
      </c>
      <c r="G1179" s="12"/>
    </row>
    <row r="1180" spans="1:7">
      <c r="A1180" s="2">
        <v>40717</v>
      </c>
      <c r="B1180" t="str">
        <f t="shared" si="125"/>
        <v>2011_06</v>
      </c>
      <c r="C1180" t="str">
        <f t="shared" si="126"/>
        <v>Jun</v>
      </c>
      <c r="D1180" t="str">
        <f t="shared" si="127"/>
        <v>2011_Jun</v>
      </c>
      <c r="E1180" s="12" t="str">
        <f t="shared" si="128"/>
        <v>23_Jun</v>
      </c>
      <c r="F1180" s="12" t="str">
        <f t="shared" si="129"/>
        <v>Jun-11</v>
      </c>
      <c r="G1180" s="12"/>
    </row>
    <row r="1181" spans="1:7">
      <c r="A1181" s="2">
        <v>40718</v>
      </c>
      <c r="B1181" t="str">
        <f t="shared" si="125"/>
        <v>2011_06</v>
      </c>
      <c r="C1181" t="str">
        <f t="shared" si="126"/>
        <v>Jun</v>
      </c>
      <c r="D1181" t="str">
        <f t="shared" si="127"/>
        <v>2011_Jun</v>
      </c>
      <c r="E1181" s="12" t="str">
        <f t="shared" si="128"/>
        <v>24_Jun</v>
      </c>
      <c r="F1181" s="12" t="str">
        <f t="shared" si="129"/>
        <v>Jun-11</v>
      </c>
      <c r="G1181" s="12"/>
    </row>
    <row r="1182" spans="1:7">
      <c r="A1182" s="2">
        <v>40719</v>
      </c>
      <c r="B1182" t="str">
        <f t="shared" si="125"/>
        <v>2011_06</v>
      </c>
      <c r="C1182" t="str">
        <f t="shared" si="126"/>
        <v>Jun</v>
      </c>
      <c r="D1182" t="str">
        <f t="shared" si="127"/>
        <v>2011_Jun</v>
      </c>
      <c r="E1182" s="12" t="str">
        <f t="shared" si="128"/>
        <v>25_Jun</v>
      </c>
      <c r="F1182" s="12" t="str">
        <f t="shared" si="129"/>
        <v>Jun-11</v>
      </c>
      <c r="G1182" s="12"/>
    </row>
    <row r="1183" spans="1:7">
      <c r="A1183" s="2">
        <v>40720</v>
      </c>
      <c r="B1183" t="str">
        <f t="shared" si="125"/>
        <v>2011_06</v>
      </c>
      <c r="C1183" t="str">
        <f t="shared" si="126"/>
        <v>Jun</v>
      </c>
      <c r="D1183" t="str">
        <f t="shared" si="127"/>
        <v>2011_Jun</v>
      </c>
      <c r="E1183" s="12" t="str">
        <f t="shared" si="128"/>
        <v>26_Jun</v>
      </c>
      <c r="F1183" s="12" t="str">
        <f t="shared" si="129"/>
        <v>Jun-11</v>
      </c>
      <c r="G1183" s="12"/>
    </row>
    <row r="1184" spans="1:7">
      <c r="A1184" s="2">
        <v>40721</v>
      </c>
      <c r="B1184" t="str">
        <f t="shared" si="125"/>
        <v>2011_06</v>
      </c>
      <c r="C1184" t="str">
        <f t="shared" si="126"/>
        <v>Jun</v>
      </c>
      <c r="D1184" t="str">
        <f t="shared" si="127"/>
        <v>2011_Jun</v>
      </c>
      <c r="E1184" s="12" t="str">
        <f t="shared" si="128"/>
        <v>27_Jun</v>
      </c>
      <c r="F1184" s="12" t="str">
        <f t="shared" si="129"/>
        <v>Jun-11</v>
      </c>
      <c r="G1184" s="12"/>
    </row>
    <row r="1185" spans="1:7">
      <c r="A1185" s="2">
        <v>40722</v>
      </c>
      <c r="B1185" t="str">
        <f t="shared" si="125"/>
        <v>2011_06</v>
      </c>
      <c r="C1185" t="str">
        <f t="shared" si="126"/>
        <v>Jun</v>
      </c>
      <c r="D1185" t="str">
        <f t="shared" si="127"/>
        <v>2011_Jun</v>
      </c>
      <c r="E1185" s="12" t="str">
        <f t="shared" si="128"/>
        <v>28_Jun</v>
      </c>
      <c r="F1185" s="12" t="str">
        <f t="shared" si="129"/>
        <v>Jun-11</v>
      </c>
      <c r="G1185" s="12"/>
    </row>
    <row r="1186" spans="1:7">
      <c r="A1186" s="2">
        <v>40723</v>
      </c>
      <c r="B1186" t="str">
        <f t="shared" si="125"/>
        <v>2011_06</v>
      </c>
      <c r="C1186" t="str">
        <f t="shared" si="126"/>
        <v>Jun</v>
      </c>
      <c r="D1186" t="str">
        <f t="shared" si="127"/>
        <v>2011_Jun</v>
      </c>
      <c r="E1186" s="12" t="str">
        <f t="shared" si="128"/>
        <v>29_Jun</v>
      </c>
      <c r="F1186" s="12" t="str">
        <f t="shared" si="129"/>
        <v>Jun-11</v>
      </c>
      <c r="G1186" s="12"/>
    </row>
    <row r="1187" spans="1:7">
      <c r="A1187" s="2">
        <v>40724</v>
      </c>
      <c r="B1187" t="str">
        <f t="shared" si="125"/>
        <v>2011_06</v>
      </c>
      <c r="C1187" t="str">
        <f t="shared" si="126"/>
        <v>Jun</v>
      </c>
      <c r="D1187" t="str">
        <f t="shared" si="127"/>
        <v>2011_Jun</v>
      </c>
      <c r="E1187" s="12" t="str">
        <f t="shared" si="128"/>
        <v>30_Jun</v>
      </c>
      <c r="F1187" s="12" t="str">
        <f t="shared" si="129"/>
        <v>Jun-11</v>
      </c>
      <c r="G1187" s="12"/>
    </row>
    <row r="1188" spans="1:7">
      <c r="A1188" s="2">
        <v>40725</v>
      </c>
      <c r="B1188" t="str">
        <f t="shared" si="125"/>
        <v>2011_07</v>
      </c>
      <c r="C1188" t="str">
        <f t="shared" si="126"/>
        <v>Jul</v>
      </c>
      <c r="D1188" t="str">
        <f t="shared" si="127"/>
        <v>2011_Jul</v>
      </c>
      <c r="E1188" s="12" t="str">
        <f t="shared" si="128"/>
        <v>01_Jul</v>
      </c>
      <c r="F1188" s="12" t="str">
        <f t="shared" si="129"/>
        <v>Jul-11</v>
      </c>
      <c r="G1188" s="12"/>
    </row>
    <row r="1189" spans="1:7">
      <c r="A1189" s="2">
        <v>40726</v>
      </c>
      <c r="B1189" t="str">
        <f t="shared" si="125"/>
        <v>2011_07</v>
      </c>
      <c r="C1189" t="str">
        <f t="shared" si="126"/>
        <v>Jul</v>
      </c>
      <c r="D1189" t="str">
        <f t="shared" si="127"/>
        <v>2011_Jul</v>
      </c>
      <c r="E1189" s="12" t="str">
        <f t="shared" si="128"/>
        <v>02_Jul</v>
      </c>
      <c r="F1189" s="12" t="str">
        <f t="shared" si="129"/>
        <v>Jul-11</v>
      </c>
      <c r="G1189" s="12"/>
    </row>
    <row r="1190" spans="1:7">
      <c r="A1190" s="2">
        <v>40727</v>
      </c>
      <c r="B1190" t="str">
        <f t="shared" si="125"/>
        <v>2011_07</v>
      </c>
      <c r="C1190" t="str">
        <f t="shared" si="126"/>
        <v>Jul</v>
      </c>
      <c r="D1190" t="str">
        <f t="shared" si="127"/>
        <v>2011_Jul</v>
      </c>
      <c r="E1190" s="12" t="str">
        <f t="shared" si="128"/>
        <v>03_Jul</v>
      </c>
      <c r="F1190" s="12" t="str">
        <f t="shared" si="129"/>
        <v>Jul-11</v>
      </c>
      <c r="G1190" s="12"/>
    </row>
    <row r="1191" spans="1:7">
      <c r="A1191" s="2">
        <v>40728</v>
      </c>
      <c r="B1191" t="str">
        <f t="shared" si="125"/>
        <v>2011_07</v>
      </c>
      <c r="C1191" t="str">
        <f t="shared" si="126"/>
        <v>Jul</v>
      </c>
      <c r="D1191" t="str">
        <f t="shared" si="127"/>
        <v>2011_Jul</v>
      </c>
      <c r="E1191" s="12" t="str">
        <f t="shared" si="128"/>
        <v>04_Jul</v>
      </c>
      <c r="F1191" s="12" t="str">
        <f t="shared" si="129"/>
        <v>Jul-11</v>
      </c>
      <c r="G1191" s="12"/>
    </row>
    <row r="1192" spans="1:7">
      <c r="A1192" s="2">
        <v>40729</v>
      </c>
      <c r="B1192" t="str">
        <f t="shared" si="125"/>
        <v>2011_07</v>
      </c>
      <c r="C1192" t="str">
        <f t="shared" si="126"/>
        <v>Jul</v>
      </c>
      <c r="D1192" t="str">
        <f t="shared" si="127"/>
        <v>2011_Jul</v>
      </c>
      <c r="E1192" s="12" t="str">
        <f t="shared" si="128"/>
        <v>05_Jul</v>
      </c>
      <c r="F1192" s="12" t="str">
        <f t="shared" si="129"/>
        <v>Jul-11</v>
      </c>
      <c r="G1192" s="12"/>
    </row>
    <row r="1193" spans="1:7">
      <c r="A1193" s="2">
        <v>40730</v>
      </c>
      <c r="B1193" t="str">
        <f t="shared" si="125"/>
        <v>2011_07</v>
      </c>
      <c r="C1193" t="str">
        <f t="shared" si="126"/>
        <v>Jul</v>
      </c>
      <c r="D1193" t="str">
        <f t="shared" si="127"/>
        <v>2011_Jul</v>
      </c>
      <c r="E1193" s="12" t="str">
        <f t="shared" si="128"/>
        <v>06_Jul</v>
      </c>
      <c r="F1193" s="12" t="str">
        <f t="shared" si="129"/>
        <v>Jul-11</v>
      </c>
      <c r="G1193" s="12"/>
    </row>
    <row r="1194" spans="1:7">
      <c r="A1194" s="2">
        <v>40731</v>
      </c>
      <c r="B1194" t="str">
        <f t="shared" si="125"/>
        <v>2011_07</v>
      </c>
      <c r="C1194" t="str">
        <f t="shared" si="126"/>
        <v>Jul</v>
      </c>
      <c r="D1194" t="str">
        <f t="shared" si="127"/>
        <v>2011_Jul</v>
      </c>
      <c r="E1194" s="12" t="str">
        <f t="shared" si="128"/>
        <v>07_Jul</v>
      </c>
      <c r="F1194" s="12" t="str">
        <f t="shared" si="129"/>
        <v>Jul-11</v>
      </c>
      <c r="G1194" s="12"/>
    </row>
    <row r="1195" spans="1:7">
      <c r="A1195" s="2">
        <v>40732</v>
      </c>
      <c r="B1195" t="str">
        <f t="shared" si="125"/>
        <v>2011_07</v>
      </c>
      <c r="C1195" t="str">
        <f t="shared" si="126"/>
        <v>Jul</v>
      </c>
      <c r="D1195" t="str">
        <f t="shared" si="127"/>
        <v>2011_Jul</v>
      </c>
      <c r="E1195" s="12" t="str">
        <f t="shared" si="128"/>
        <v>08_Jul</v>
      </c>
      <c r="F1195" s="12" t="str">
        <f t="shared" si="129"/>
        <v>Jul-11</v>
      </c>
      <c r="G1195" s="12"/>
    </row>
    <row r="1196" spans="1:7">
      <c r="A1196" s="2">
        <v>40733</v>
      </c>
      <c r="B1196" t="str">
        <f t="shared" si="125"/>
        <v>2011_07</v>
      </c>
      <c r="C1196" t="str">
        <f t="shared" si="126"/>
        <v>Jul</v>
      </c>
      <c r="D1196" t="str">
        <f t="shared" si="127"/>
        <v>2011_Jul</v>
      </c>
      <c r="E1196" s="12" t="str">
        <f t="shared" si="128"/>
        <v>09_Jul</v>
      </c>
      <c r="F1196" s="12" t="str">
        <f t="shared" si="129"/>
        <v>Jul-11</v>
      </c>
      <c r="G1196" s="12"/>
    </row>
    <row r="1197" spans="1:7">
      <c r="A1197" s="2">
        <v>40734</v>
      </c>
      <c r="B1197" t="str">
        <f t="shared" si="125"/>
        <v>2011_07</v>
      </c>
      <c r="C1197" t="str">
        <f t="shared" si="126"/>
        <v>Jul</v>
      </c>
      <c r="D1197" t="str">
        <f t="shared" si="127"/>
        <v>2011_Jul</v>
      </c>
      <c r="E1197" s="12" t="str">
        <f t="shared" si="128"/>
        <v>10_Jul</v>
      </c>
      <c r="F1197" s="12" t="str">
        <f t="shared" si="129"/>
        <v>Jul-11</v>
      </c>
      <c r="G1197" s="12"/>
    </row>
    <row r="1198" spans="1:7">
      <c r="A1198" s="2">
        <v>40735</v>
      </c>
      <c r="B1198" t="str">
        <f t="shared" si="125"/>
        <v>2011_07</v>
      </c>
      <c r="C1198" t="str">
        <f t="shared" si="126"/>
        <v>Jul</v>
      </c>
      <c r="D1198" t="str">
        <f t="shared" si="127"/>
        <v>2011_Jul</v>
      </c>
      <c r="E1198" s="12" t="str">
        <f t="shared" si="128"/>
        <v>11_Jul</v>
      </c>
      <c r="F1198" s="12" t="str">
        <f t="shared" si="129"/>
        <v>Jul-11</v>
      </c>
      <c r="G1198" s="12"/>
    </row>
    <row r="1199" spans="1:7">
      <c r="A1199" s="2">
        <v>40736</v>
      </c>
      <c r="B1199" t="str">
        <f t="shared" si="125"/>
        <v>2011_07</v>
      </c>
      <c r="C1199" t="str">
        <f t="shared" si="126"/>
        <v>Jul</v>
      </c>
      <c r="D1199" t="str">
        <f t="shared" si="127"/>
        <v>2011_Jul</v>
      </c>
      <c r="E1199" s="12" t="str">
        <f t="shared" si="128"/>
        <v>12_Jul</v>
      </c>
      <c r="F1199" s="12" t="str">
        <f t="shared" si="129"/>
        <v>Jul-11</v>
      </c>
      <c r="G1199" s="12"/>
    </row>
    <row r="1200" spans="1:7">
      <c r="A1200" s="2">
        <v>40737</v>
      </c>
      <c r="B1200" t="str">
        <f t="shared" si="125"/>
        <v>2011_07</v>
      </c>
      <c r="C1200" t="str">
        <f t="shared" si="126"/>
        <v>Jul</v>
      </c>
      <c r="D1200" t="str">
        <f t="shared" si="127"/>
        <v>2011_Jul</v>
      </c>
      <c r="E1200" s="12" t="str">
        <f t="shared" si="128"/>
        <v>13_Jul</v>
      </c>
      <c r="F1200" s="12" t="str">
        <f t="shared" si="129"/>
        <v>Jul-11</v>
      </c>
      <c r="G1200" s="12"/>
    </row>
    <row r="1201" spans="1:7">
      <c r="A1201" s="2">
        <v>40738</v>
      </c>
      <c r="B1201" t="str">
        <f t="shared" si="125"/>
        <v>2011_07</v>
      </c>
      <c r="C1201" t="str">
        <f t="shared" si="126"/>
        <v>Jul</v>
      </c>
      <c r="D1201" t="str">
        <f t="shared" si="127"/>
        <v>2011_Jul</v>
      </c>
      <c r="E1201" s="12" t="str">
        <f t="shared" si="128"/>
        <v>14_Jul</v>
      </c>
      <c r="F1201" s="12" t="str">
        <f t="shared" si="129"/>
        <v>Jul-11</v>
      </c>
      <c r="G1201" s="12"/>
    </row>
    <row r="1202" spans="1:7">
      <c r="A1202" s="2">
        <v>40739</v>
      </c>
      <c r="B1202" t="str">
        <f t="shared" si="125"/>
        <v>2011_07</v>
      </c>
      <c r="C1202" t="str">
        <f t="shared" si="126"/>
        <v>Jul</v>
      </c>
      <c r="D1202" t="str">
        <f t="shared" si="127"/>
        <v>2011_Jul</v>
      </c>
      <c r="E1202" s="12" t="str">
        <f t="shared" si="128"/>
        <v>15_Jul</v>
      </c>
      <c r="F1202" s="12" t="str">
        <f t="shared" si="129"/>
        <v>Jul-11</v>
      </c>
      <c r="G1202" s="12"/>
    </row>
    <row r="1203" spans="1:7">
      <c r="A1203" s="2">
        <v>40740</v>
      </c>
      <c r="B1203" t="str">
        <f t="shared" si="125"/>
        <v>2011_07</v>
      </c>
      <c r="C1203" t="str">
        <f t="shared" si="126"/>
        <v>Jul</v>
      </c>
      <c r="D1203" t="str">
        <f t="shared" si="127"/>
        <v>2011_Jul</v>
      </c>
      <c r="E1203" s="12" t="str">
        <f t="shared" si="128"/>
        <v>16_Jul</v>
      </c>
      <c r="F1203" s="12" t="str">
        <f t="shared" si="129"/>
        <v>Jul-11</v>
      </c>
      <c r="G1203" s="12"/>
    </row>
    <row r="1204" spans="1:7">
      <c r="A1204" s="2">
        <v>40741</v>
      </c>
      <c r="B1204" t="str">
        <f t="shared" si="125"/>
        <v>2011_07</v>
      </c>
      <c r="C1204" t="str">
        <f t="shared" si="126"/>
        <v>Jul</v>
      </c>
      <c r="D1204" t="str">
        <f t="shared" si="127"/>
        <v>2011_Jul</v>
      </c>
      <c r="E1204" s="12" t="str">
        <f t="shared" si="128"/>
        <v>17_Jul</v>
      </c>
      <c r="F1204" s="12" t="str">
        <f t="shared" si="129"/>
        <v>Jul-11</v>
      </c>
      <c r="G1204" s="12"/>
    </row>
    <row r="1205" spans="1:7">
      <c r="A1205" s="2">
        <v>40742</v>
      </c>
      <c r="B1205" t="str">
        <f t="shared" si="125"/>
        <v>2011_07</v>
      </c>
      <c r="C1205" t="str">
        <f t="shared" si="126"/>
        <v>Jul</v>
      </c>
      <c r="D1205" t="str">
        <f t="shared" si="127"/>
        <v>2011_Jul</v>
      </c>
      <c r="E1205" s="12" t="str">
        <f t="shared" si="128"/>
        <v>18_Jul</v>
      </c>
      <c r="F1205" s="12" t="str">
        <f t="shared" si="129"/>
        <v>Jul-11</v>
      </c>
      <c r="G1205" s="12"/>
    </row>
    <row r="1206" spans="1:7">
      <c r="A1206" s="2">
        <v>40743</v>
      </c>
      <c r="B1206" t="str">
        <f t="shared" si="125"/>
        <v>2011_07</v>
      </c>
      <c r="C1206" t="str">
        <f t="shared" si="126"/>
        <v>Jul</v>
      </c>
      <c r="D1206" t="str">
        <f t="shared" si="127"/>
        <v>2011_Jul</v>
      </c>
      <c r="E1206" s="12" t="str">
        <f t="shared" si="128"/>
        <v>19_Jul</v>
      </c>
      <c r="F1206" s="12" t="str">
        <f t="shared" si="129"/>
        <v>Jul-11</v>
      </c>
      <c r="G1206" s="12"/>
    </row>
    <row r="1207" spans="1:7">
      <c r="A1207" s="2">
        <v>40744</v>
      </c>
      <c r="B1207" t="str">
        <f t="shared" si="125"/>
        <v>2011_07</v>
      </c>
      <c r="C1207" t="str">
        <f t="shared" si="126"/>
        <v>Jul</v>
      </c>
      <c r="D1207" t="str">
        <f t="shared" si="127"/>
        <v>2011_Jul</v>
      </c>
      <c r="E1207" s="12" t="str">
        <f t="shared" si="128"/>
        <v>20_Jul</v>
      </c>
      <c r="F1207" s="12" t="str">
        <f t="shared" si="129"/>
        <v>Jul-11</v>
      </c>
      <c r="G1207" s="12"/>
    </row>
    <row r="1208" spans="1:7">
      <c r="A1208" s="2">
        <v>40745</v>
      </c>
      <c r="B1208" t="str">
        <f t="shared" si="125"/>
        <v>2011_07</v>
      </c>
      <c r="C1208" t="str">
        <f t="shared" si="126"/>
        <v>Jul</v>
      </c>
      <c r="D1208" t="str">
        <f t="shared" si="127"/>
        <v>2011_Jul</v>
      </c>
      <c r="E1208" s="12" t="str">
        <f t="shared" si="128"/>
        <v>21_Jul</v>
      </c>
      <c r="F1208" s="12" t="str">
        <f t="shared" si="129"/>
        <v>Jul-11</v>
      </c>
      <c r="G1208" s="12"/>
    </row>
    <row r="1209" spans="1:7">
      <c r="A1209" s="2">
        <v>40746</v>
      </c>
      <c r="B1209" t="str">
        <f t="shared" si="125"/>
        <v>2011_07</v>
      </c>
      <c r="C1209" t="str">
        <f t="shared" si="126"/>
        <v>Jul</v>
      </c>
      <c r="D1209" t="str">
        <f t="shared" si="127"/>
        <v>2011_Jul</v>
      </c>
      <c r="E1209" s="12" t="str">
        <f t="shared" si="128"/>
        <v>22_Jul</v>
      </c>
      <c r="F1209" s="12" t="str">
        <f t="shared" si="129"/>
        <v>Jul-11</v>
      </c>
      <c r="G1209" s="12"/>
    </row>
    <row r="1210" spans="1:7">
      <c r="A1210" s="2">
        <v>40747</v>
      </c>
      <c r="B1210" t="str">
        <f t="shared" si="125"/>
        <v>2011_07</v>
      </c>
      <c r="C1210" t="str">
        <f t="shared" si="126"/>
        <v>Jul</v>
      </c>
      <c r="D1210" t="str">
        <f t="shared" si="127"/>
        <v>2011_Jul</v>
      </c>
      <c r="E1210" s="12" t="str">
        <f t="shared" si="128"/>
        <v>23_Jul</v>
      </c>
      <c r="F1210" s="12" t="str">
        <f t="shared" si="129"/>
        <v>Jul-11</v>
      </c>
      <c r="G1210" s="12"/>
    </row>
    <row r="1211" spans="1:7">
      <c r="A1211" s="2">
        <v>40748</v>
      </c>
      <c r="B1211" t="str">
        <f t="shared" si="125"/>
        <v>2011_07</v>
      </c>
      <c r="C1211" t="str">
        <f t="shared" si="126"/>
        <v>Jul</v>
      </c>
      <c r="D1211" t="str">
        <f t="shared" si="127"/>
        <v>2011_Jul</v>
      </c>
      <c r="E1211" s="12" t="str">
        <f t="shared" si="128"/>
        <v>24_Jul</v>
      </c>
      <c r="F1211" s="12" t="str">
        <f t="shared" si="129"/>
        <v>Jul-11</v>
      </c>
      <c r="G1211" s="12"/>
    </row>
    <row r="1212" spans="1:7">
      <c r="A1212" s="2">
        <v>40749</v>
      </c>
      <c r="B1212" t="str">
        <f t="shared" si="125"/>
        <v>2011_07</v>
      </c>
      <c r="C1212" t="str">
        <f t="shared" si="126"/>
        <v>Jul</v>
      </c>
      <c r="D1212" t="str">
        <f t="shared" si="127"/>
        <v>2011_Jul</v>
      </c>
      <c r="E1212" s="12" t="str">
        <f t="shared" si="128"/>
        <v>25_Jul</v>
      </c>
      <c r="F1212" s="12" t="str">
        <f t="shared" si="129"/>
        <v>Jul-11</v>
      </c>
      <c r="G1212" s="12"/>
    </row>
    <row r="1213" spans="1:7">
      <c r="A1213" s="2">
        <v>40750</v>
      </c>
      <c r="B1213" t="str">
        <f t="shared" si="125"/>
        <v>2011_07</v>
      </c>
      <c r="C1213" t="str">
        <f t="shared" si="126"/>
        <v>Jul</v>
      </c>
      <c r="D1213" t="str">
        <f t="shared" si="127"/>
        <v>2011_Jul</v>
      </c>
      <c r="E1213" s="12" t="str">
        <f t="shared" si="128"/>
        <v>26_Jul</v>
      </c>
      <c r="F1213" s="12" t="str">
        <f t="shared" si="129"/>
        <v>Jul-11</v>
      </c>
      <c r="G1213" s="12"/>
    </row>
    <row r="1214" spans="1:7">
      <c r="A1214" s="2">
        <v>40751</v>
      </c>
      <c r="B1214" t="str">
        <f t="shared" si="125"/>
        <v>2011_07</v>
      </c>
      <c r="C1214" t="str">
        <f t="shared" si="126"/>
        <v>Jul</v>
      </c>
      <c r="D1214" t="str">
        <f t="shared" si="127"/>
        <v>2011_Jul</v>
      </c>
      <c r="E1214" s="12" t="str">
        <f t="shared" si="128"/>
        <v>27_Jul</v>
      </c>
      <c r="F1214" s="12" t="str">
        <f t="shared" si="129"/>
        <v>Jul-11</v>
      </c>
      <c r="G1214" s="12"/>
    </row>
    <row r="1215" spans="1:7">
      <c r="A1215" s="2">
        <v>40752</v>
      </c>
      <c r="B1215" t="str">
        <f t="shared" si="125"/>
        <v>2011_07</v>
      </c>
      <c r="C1215" t="str">
        <f t="shared" si="126"/>
        <v>Jul</v>
      </c>
      <c r="D1215" t="str">
        <f t="shared" si="127"/>
        <v>2011_Jul</v>
      </c>
      <c r="E1215" s="12" t="str">
        <f t="shared" si="128"/>
        <v>28_Jul</v>
      </c>
      <c r="F1215" s="12" t="str">
        <f t="shared" si="129"/>
        <v>Jul-11</v>
      </c>
      <c r="G1215" s="12"/>
    </row>
    <row r="1216" spans="1:7">
      <c r="A1216" s="2">
        <v>40753</v>
      </c>
      <c r="B1216" t="str">
        <f t="shared" si="125"/>
        <v>2011_07</v>
      </c>
      <c r="C1216" t="str">
        <f t="shared" si="126"/>
        <v>Jul</v>
      </c>
      <c r="D1216" t="str">
        <f t="shared" si="127"/>
        <v>2011_Jul</v>
      </c>
      <c r="E1216" s="12" t="str">
        <f t="shared" si="128"/>
        <v>29_Jul</v>
      </c>
      <c r="F1216" s="12" t="str">
        <f t="shared" si="129"/>
        <v>Jul-11</v>
      </c>
      <c r="G1216" s="12"/>
    </row>
    <row r="1217" spans="1:7">
      <c r="A1217" s="2">
        <v>40754</v>
      </c>
      <c r="B1217" t="str">
        <f t="shared" si="125"/>
        <v>2011_07</v>
      </c>
      <c r="C1217" t="str">
        <f t="shared" si="126"/>
        <v>Jul</v>
      </c>
      <c r="D1217" t="str">
        <f t="shared" si="127"/>
        <v>2011_Jul</v>
      </c>
      <c r="E1217" s="12" t="str">
        <f t="shared" si="128"/>
        <v>30_Jul</v>
      </c>
      <c r="F1217" s="12" t="str">
        <f t="shared" si="129"/>
        <v>Jul-11</v>
      </c>
      <c r="G1217" s="12"/>
    </row>
    <row r="1218" spans="1:7">
      <c r="A1218" s="2">
        <v>40755</v>
      </c>
      <c r="B1218" t="str">
        <f t="shared" ref="B1218:B1281" si="130">TEXT(YEAR(A1218),"0000")&amp;"_"&amp;TEXT(MONTH(A1218),"00")</f>
        <v>2011_07</v>
      </c>
      <c r="C1218" t="str">
        <f t="shared" ref="C1218:C1281" si="131">VLOOKUP(TEXT(MONTH(A1218),"00"),$H$2:$I$13,2,FALSE)</f>
        <v>Jul</v>
      </c>
      <c r="D1218" t="str">
        <f t="shared" si="127"/>
        <v>2011_Jul</v>
      </c>
      <c r="E1218" s="12" t="str">
        <f t="shared" si="128"/>
        <v>31_Jul</v>
      </c>
      <c r="F1218" s="12" t="str">
        <f t="shared" si="129"/>
        <v>Jul-11</v>
      </c>
      <c r="G1218" s="12"/>
    </row>
    <row r="1219" spans="1:7">
      <c r="A1219" s="2">
        <v>40756</v>
      </c>
      <c r="B1219" t="str">
        <f t="shared" si="130"/>
        <v>2011_08</v>
      </c>
      <c r="C1219" t="str">
        <f t="shared" si="131"/>
        <v>Aug</v>
      </c>
      <c r="D1219" t="str">
        <f t="shared" ref="D1219:D1282" si="132">TEXT(YEAR(A1219),"0000")&amp;"_"&amp;C1219</f>
        <v>2011_Aug</v>
      </c>
      <c r="E1219" s="12" t="str">
        <f t="shared" ref="E1219:E1282" si="133">VLOOKUP(DAY(A1219),$G$2:$H$32,2,FALSE)&amp;"_"&amp;C1219</f>
        <v>01_Aug</v>
      </c>
      <c r="F1219" s="12" t="str">
        <f t="shared" si="129"/>
        <v>Aug-11</v>
      </c>
      <c r="G1219" s="12"/>
    </row>
    <row r="1220" spans="1:7">
      <c r="A1220" s="2">
        <v>40757</v>
      </c>
      <c r="B1220" t="str">
        <f t="shared" si="130"/>
        <v>2011_08</v>
      </c>
      <c r="C1220" t="str">
        <f t="shared" si="131"/>
        <v>Aug</v>
      </c>
      <c r="D1220" t="str">
        <f t="shared" si="132"/>
        <v>2011_Aug</v>
      </c>
      <c r="E1220" s="12" t="str">
        <f t="shared" si="133"/>
        <v>02_Aug</v>
      </c>
      <c r="F1220" s="12" t="str">
        <f t="shared" ref="F1220:F1283" si="134">C1220&amp;"-"&amp;RIGHT(YEAR(A1220),2)</f>
        <v>Aug-11</v>
      </c>
      <c r="G1220" s="12"/>
    </row>
    <row r="1221" spans="1:7">
      <c r="A1221" s="2">
        <v>40758</v>
      </c>
      <c r="B1221" t="str">
        <f t="shared" si="130"/>
        <v>2011_08</v>
      </c>
      <c r="C1221" t="str">
        <f t="shared" si="131"/>
        <v>Aug</v>
      </c>
      <c r="D1221" t="str">
        <f t="shared" si="132"/>
        <v>2011_Aug</v>
      </c>
      <c r="E1221" s="12" t="str">
        <f t="shared" si="133"/>
        <v>03_Aug</v>
      </c>
      <c r="F1221" s="12" t="str">
        <f t="shared" si="134"/>
        <v>Aug-11</v>
      </c>
      <c r="G1221" s="12"/>
    </row>
    <row r="1222" spans="1:7">
      <c r="A1222" s="2">
        <v>40759</v>
      </c>
      <c r="B1222" t="str">
        <f t="shared" si="130"/>
        <v>2011_08</v>
      </c>
      <c r="C1222" t="str">
        <f t="shared" si="131"/>
        <v>Aug</v>
      </c>
      <c r="D1222" t="str">
        <f t="shared" si="132"/>
        <v>2011_Aug</v>
      </c>
      <c r="E1222" s="12" t="str">
        <f t="shared" si="133"/>
        <v>04_Aug</v>
      </c>
      <c r="F1222" s="12" t="str">
        <f t="shared" si="134"/>
        <v>Aug-11</v>
      </c>
      <c r="G1222" s="12"/>
    </row>
    <row r="1223" spans="1:7">
      <c r="A1223" s="2">
        <v>40760</v>
      </c>
      <c r="B1223" t="str">
        <f t="shared" si="130"/>
        <v>2011_08</v>
      </c>
      <c r="C1223" t="str">
        <f t="shared" si="131"/>
        <v>Aug</v>
      </c>
      <c r="D1223" t="str">
        <f t="shared" si="132"/>
        <v>2011_Aug</v>
      </c>
      <c r="E1223" s="12" t="str">
        <f t="shared" si="133"/>
        <v>05_Aug</v>
      </c>
      <c r="F1223" s="12" t="str">
        <f t="shared" si="134"/>
        <v>Aug-11</v>
      </c>
      <c r="G1223" s="12"/>
    </row>
    <row r="1224" spans="1:7">
      <c r="A1224" s="2">
        <v>40761</v>
      </c>
      <c r="B1224" t="str">
        <f t="shared" si="130"/>
        <v>2011_08</v>
      </c>
      <c r="C1224" t="str">
        <f t="shared" si="131"/>
        <v>Aug</v>
      </c>
      <c r="D1224" t="str">
        <f t="shared" si="132"/>
        <v>2011_Aug</v>
      </c>
      <c r="E1224" s="12" t="str">
        <f t="shared" si="133"/>
        <v>06_Aug</v>
      </c>
      <c r="F1224" s="12" t="str">
        <f t="shared" si="134"/>
        <v>Aug-11</v>
      </c>
      <c r="G1224" s="12"/>
    </row>
    <row r="1225" spans="1:7">
      <c r="A1225" s="2">
        <v>40762</v>
      </c>
      <c r="B1225" t="str">
        <f t="shared" si="130"/>
        <v>2011_08</v>
      </c>
      <c r="C1225" t="str">
        <f t="shared" si="131"/>
        <v>Aug</v>
      </c>
      <c r="D1225" t="str">
        <f t="shared" si="132"/>
        <v>2011_Aug</v>
      </c>
      <c r="E1225" s="12" t="str">
        <f t="shared" si="133"/>
        <v>07_Aug</v>
      </c>
      <c r="F1225" s="12" t="str">
        <f t="shared" si="134"/>
        <v>Aug-11</v>
      </c>
      <c r="G1225" s="12"/>
    </row>
    <row r="1226" spans="1:7">
      <c r="A1226" s="2">
        <v>40763</v>
      </c>
      <c r="B1226" t="str">
        <f t="shared" si="130"/>
        <v>2011_08</v>
      </c>
      <c r="C1226" t="str">
        <f t="shared" si="131"/>
        <v>Aug</v>
      </c>
      <c r="D1226" t="str">
        <f t="shared" si="132"/>
        <v>2011_Aug</v>
      </c>
      <c r="E1226" s="12" t="str">
        <f t="shared" si="133"/>
        <v>08_Aug</v>
      </c>
      <c r="F1226" s="12" t="str">
        <f t="shared" si="134"/>
        <v>Aug-11</v>
      </c>
      <c r="G1226" s="12"/>
    </row>
    <row r="1227" spans="1:7">
      <c r="A1227" s="2">
        <v>40764</v>
      </c>
      <c r="B1227" t="str">
        <f t="shared" si="130"/>
        <v>2011_08</v>
      </c>
      <c r="C1227" t="str">
        <f t="shared" si="131"/>
        <v>Aug</v>
      </c>
      <c r="D1227" t="str">
        <f t="shared" si="132"/>
        <v>2011_Aug</v>
      </c>
      <c r="E1227" s="12" t="str">
        <f t="shared" si="133"/>
        <v>09_Aug</v>
      </c>
      <c r="F1227" s="12" t="str">
        <f t="shared" si="134"/>
        <v>Aug-11</v>
      </c>
      <c r="G1227" s="12"/>
    </row>
    <row r="1228" spans="1:7">
      <c r="A1228" s="2">
        <v>40765</v>
      </c>
      <c r="B1228" t="str">
        <f t="shared" si="130"/>
        <v>2011_08</v>
      </c>
      <c r="C1228" t="str">
        <f t="shared" si="131"/>
        <v>Aug</v>
      </c>
      <c r="D1228" t="str">
        <f t="shared" si="132"/>
        <v>2011_Aug</v>
      </c>
      <c r="E1228" s="12" t="str">
        <f t="shared" si="133"/>
        <v>10_Aug</v>
      </c>
      <c r="F1228" s="12" t="str">
        <f t="shared" si="134"/>
        <v>Aug-11</v>
      </c>
      <c r="G1228" s="12"/>
    </row>
    <row r="1229" spans="1:7">
      <c r="A1229" s="2">
        <v>40766</v>
      </c>
      <c r="B1229" t="str">
        <f t="shared" si="130"/>
        <v>2011_08</v>
      </c>
      <c r="C1229" t="str">
        <f t="shared" si="131"/>
        <v>Aug</v>
      </c>
      <c r="D1229" t="str">
        <f t="shared" si="132"/>
        <v>2011_Aug</v>
      </c>
      <c r="E1229" s="12" t="str">
        <f t="shared" si="133"/>
        <v>11_Aug</v>
      </c>
      <c r="F1229" s="12" t="str">
        <f t="shared" si="134"/>
        <v>Aug-11</v>
      </c>
      <c r="G1229" s="12"/>
    </row>
    <row r="1230" spans="1:7">
      <c r="A1230" s="2">
        <v>40767</v>
      </c>
      <c r="B1230" t="str">
        <f t="shared" si="130"/>
        <v>2011_08</v>
      </c>
      <c r="C1230" t="str">
        <f t="shared" si="131"/>
        <v>Aug</v>
      </c>
      <c r="D1230" t="str">
        <f t="shared" si="132"/>
        <v>2011_Aug</v>
      </c>
      <c r="E1230" s="12" t="str">
        <f t="shared" si="133"/>
        <v>12_Aug</v>
      </c>
      <c r="F1230" s="12" t="str">
        <f t="shared" si="134"/>
        <v>Aug-11</v>
      </c>
      <c r="G1230" s="12"/>
    </row>
    <row r="1231" spans="1:7">
      <c r="A1231" s="2">
        <v>40768</v>
      </c>
      <c r="B1231" t="str">
        <f t="shared" si="130"/>
        <v>2011_08</v>
      </c>
      <c r="C1231" t="str">
        <f t="shared" si="131"/>
        <v>Aug</v>
      </c>
      <c r="D1231" t="str">
        <f t="shared" si="132"/>
        <v>2011_Aug</v>
      </c>
      <c r="E1231" s="12" t="str">
        <f t="shared" si="133"/>
        <v>13_Aug</v>
      </c>
      <c r="F1231" s="12" t="str">
        <f t="shared" si="134"/>
        <v>Aug-11</v>
      </c>
      <c r="G1231" s="12"/>
    </row>
    <row r="1232" spans="1:7">
      <c r="A1232" s="2">
        <v>40769</v>
      </c>
      <c r="B1232" t="str">
        <f t="shared" si="130"/>
        <v>2011_08</v>
      </c>
      <c r="C1232" t="str">
        <f t="shared" si="131"/>
        <v>Aug</v>
      </c>
      <c r="D1232" t="str">
        <f t="shared" si="132"/>
        <v>2011_Aug</v>
      </c>
      <c r="E1232" s="12" t="str">
        <f t="shared" si="133"/>
        <v>14_Aug</v>
      </c>
      <c r="F1232" s="12" t="str">
        <f t="shared" si="134"/>
        <v>Aug-11</v>
      </c>
      <c r="G1232" s="12"/>
    </row>
    <row r="1233" spans="1:7">
      <c r="A1233" s="2">
        <v>40770</v>
      </c>
      <c r="B1233" t="str">
        <f t="shared" si="130"/>
        <v>2011_08</v>
      </c>
      <c r="C1233" t="str">
        <f t="shared" si="131"/>
        <v>Aug</v>
      </c>
      <c r="D1233" t="str">
        <f t="shared" si="132"/>
        <v>2011_Aug</v>
      </c>
      <c r="E1233" s="12" t="str">
        <f t="shared" si="133"/>
        <v>15_Aug</v>
      </c>
      <c r="F1233" s="12" t="str">
        <f t="shared" si="134"/>
        <v>Aug-11</v>
      </c>
      <c r="G1233" s="12"/>
    </row>
    <row r="1234" spans="1:7">
      <c r="A1234" s="2">
        <v>40771</v>
      </c>
      <c r="B1234" t="str">
        <f t="shared" si="130"/>
        <v>2011_08</v>
      </c>
      <c r="C1234" t="str">
        <f t="shared" si="131"/>
        <v>Aug</v>
      </c>
      <c r="D1234" t="str">
        <f t="shared" si="132"/>
        <v>2011_Aug</v>
      </c>
      <c r="E1234" s="12" t="str">
        <f t="shared" si="133"/>
        <v>16_Aug</v>
      </c>
      <c r="F1234" s="12" t="str">
        <f t="shared" si="134"/>
        <v>Aug-11</v>
      </c>
      <c r="G1234" s="12"/>
    </row>
    <row r="1235" spans="1:7">
      <c r="A1235" s="2">
        <v>40772</v>
      </c>
      <c r="B1235" t="str">
        <f t="shared" si="130"/>
        <v>2011_08</v>
      </c>
      <c r="C1235" t="str">
        <f t="shared" si="131"/>
        <v>Aug</v>
      </c>
      <c r="D1235" t="str">
        <f t="shared" si="132"/>
        <v>2011_Aug</v>
      </c>
      <c r="E1235" s="12" t="str">
        <f t="shared" si="133"/>
        <v>17_Aug</v>
      </c>
      <c r="F1235" s="12" t="str">
        <f t="shared" si="134"/>
        <v>Aug-11</v>
      </c>
      <c r="G1235" s="12"/>
    </row>
    <row r="1236" spans="1:7">
      <c r="A1236" s="2">
        <v>40773</v>
      </c>
      <c r="B1236" t="str">
        <f t="shared" si="130"/>
        <v>2011_08</v>
      </c>
      <c r="C1236" t="str">
        <f t="shared" si="131"/>
        <v>Aug</v>
      </c>
      <c r="D1236" t="str">
        <f t="shared" si="132"/>
        <v>2011_Aug</v>
      </c>
      <c r="E1236" s="12" t="str">
        <f t="shared" si="133"/>
        <v>18_Aug</v>
      </c>
      <c r="F1236" s="12" t="str">
        <f t="shared" si="134"/>
        <v>Aug-11</v>
      </c>
      <c r="G1236" s="12"/>
    </row>
    <row r="1237" spans="1:7">
      <c r="A1237" s="2">
        <v>40774</v>
      </c>
      <c r="B1237" t="str">
        <f t="shared" si="130"/>
        <v>2011_08</v>
      </c>
      <c r="C1237" t="str">
        <f t="shared" si="131"/>
        <v>Aug</v>
      </c>
      <c r="D1237" t="str">
        <f t="shared" si="132"/>
        <v>2011_Aug</v>
      </c>
      <c r="E1237" s="12" t="str">
        <f t="shared" si="133"/>
        <v>19_Aug</v>
      </c>
      <c r="F1237" s="12" t="str">
        <f t="shared" si="134"/>
        <v>Aug-11</v>
      </c>
      <c r="G1237" s="12"/>
    </row>
    <row r="1238" spans="1:7">
      <c r="A1238" s="2">
        <v>40775</v>
      </c>
      <c r="B1238" t="str">
        <f t="shared" si="130"/>
        <v>2011_08</v>
      </c>
      <c r="C1238" t="str">
        <f t="shared" si="131"/>
        <v>Aug</v>
      </c>
      <c r="D1238" t="str">
        <f t="shared" si="132"/>
        <v>2011_Aug</v>
      </c>
      <c r="E1238" s="12" t="str">
        <f t="shared" si="133"/>
        <v>20_Aug</v>
      </c>
      <c r="F1238" s="12" t="str">
        <f t="shared" si="134"/>
        <v>Aug-11</v>
      </c>
      <c r="G1238" s="12"/>
    </row>
    <row r="1239" spans="1:7">
      <c r="A1239" s="2">
        <v>40776</v>
      </c>
      <c r="B1239" t="str">
        <f t="shared" si="130"/>
        <v>2011_08</v>
      </c>
      <c r="C1239" t="str">
        <f t="shared" si="131"/>
        <v>Aug</v>
      </c>
      <c r="D1239" t="str">
        <f t="shared" si="132"/>
        <v>2011_Aug</v>
      </c>
      <c r="E1239" s="12" t="str">
        <f t="shared" si="133"/>
        <v>21_Aug</v>
      </c>
      <c r="F1239" s="12" t="str">
        <f t="shared" si="134"/>
        <v>Aug-11</v>
      </c>
      <c r="G1239" s="12"/>
    </row>
    <row r="1240" spans="1:7">
      <c r="A1240" s="2">
        <v>40777</v>
      </c>
      <c r="B1240" t="str">
        <f t="shared" si="130"/>
        <v>2011_08</v>
      </c>
      <c r="C1240" t="str">
        <f t="shared" si="131"/>
        <v>Aug</v>
      </c>
      <c r="D1240" t="str">
        <f t="shared" si="132"/>
        <v>2011_Aug</v>
      </c>
      <c r="E1240" s="12" t="str">
        <f t="shared" si="133"/>
        <v>22_Aug</v>
      </c>
      <c r="F1240" s="12" t="str">
        <f t="shared" si="134"/>
        <v>Aug-11</v>
      </c>
      <c r="G1240" s="12"/>
    </row>
    <row r="1241" spans="1:7">
      <c r="A1241" s="2">
        <v>40778</v>
      </c>
      <c r="B1241" t="str">
        <f t="shared" si="130"/>
        <v>2011_08</v>
      </c>
      <c r="C1241" t="str">
        <f t="shared" si="131"/>
        <v>Aug</v>
      </c>
      <c r="D1241" t="str">
        <f t="shared" si="132"/>
        <v>2011_Aug</v>
      </c>
      <c r="E1241" s="12" t="str">
        <f t="shared" si="133"/>
        <v>23_Aug</v>
      </c>
      <c r="F1241" s="12" t="str">
        <f t="shared" si="134"/>
        <v>Aug-11</v>
      </c>
      <c r="G1241" s="12"/>
    </row>
    <row r="1242" spans="1:7">
      <c r="A1242" s="2">
        <v>40779</v>
      </c>
      <c r="B1242" t="str">
        <f t="shared" si="130"/>
        <v>2011_08</v>
      </c>
      <c r="C1242" t="str">
        <f t="shared" si="131"/>
        <v>Aug</v>
      </c>
      <c r="D1242" t="str">
        <f t="shared" si="132"/>
        <v>2011_Aug</v>
      </c>
      <c r="E1242" s="12" t="str">
        <f t="shared" si="133"/>
        <v>24_Aug</v>
      </c>
      <c r="F1242" s="12" t="str">
        <f t="shared" si="134"/>
        <v>Aug-11</v>
      </c>
      <c r="G1242" s="12"/>
    </row>
    <row r="1243" spans="1:7">
      <c r="A1243" s="2">
        <v>40780</v>
      </c>
      <c r="B1243" t="str">
        <f t="shared" si="130"/>
        <v>2011_08</v>
      </c>
      <c r="C1243" t="str">
        <f t="shared" si="131"/>
        <v>Aug</v>
      </c>
      <c r="D1243" t="str">
        <f t="shared" si="132"/>
        <v>2011_Aug</v>
      </c>
      <c r="E1243" s="12" t="str">
        <f t="shared" si="133"/>
        <v>25_Aug</v>
      </c>
      <c r="F1243" s="12" t="str">
        <f t="shared" si="134"/>
        <v>Aug-11</v>
      </c>
      <c r="G1243" s="12"/>
    </row>
    <row r="1244" spans="1:7">
      <c r="A1244" s="2">
        <v>40781</v>
      </c>
      <c r="B1244" t="str">
        <f t="shared" si="130"/>
        <v>2011_08</v>
      </c>
      <c r="C1244" t="str">
        <f t="shared" si="131"/>
        <v>Aug</v>
      </c>
      <c r="D1244" t="str">
        <f t="shared" si="132"/>
        <v>2011_Aug</v>
      </c>
      <c r="E1244" s="12" t="str">
        <f t="shared" si="133"/>
        <v>26_Aug</v>
      </c>
      <c r="F1244" s="12" t="str">
        <f t="shared" si="134"/>
        <v>Aug-11</v>
      </c>
      <c r="G1244" s="12"/>
    </row>
    <row r="1245" spans="1:7">
      <c r="A1245" s="2">
        <v>40782</v>
      </c>
      <c r="B1245" t="str">
        <f t="shared" si="130"/>
        <v>2011_08</v>
      </c>
      <c r="C1245" t="str">
        <f t="shared" si="131"/>
        <v>Aug</v>
      </c>
      <c r="D1245" t="str">
        <f t="shared" si="132"/>
        <v>2011_Aug</v>
      </c>
      <c r="E1245" s="12" t="str">
        <f t="shared" si="133"/>
        <v>27_Aug</v>
      </c>
      <c r="F1245" s="12" t="str">
        <f t="shared" si="134"/>
        <v>Aug-11</v>
      </c>
      <c r="G1245" s="12"/>
    </row>
    <row r="1246" spans="1:7">
      <c r="A1246" s="2">
        <v>40783</v>
      </c>
      <c r="B1246" t="str">
        <f t="shared" si="130"/>
        <v>2011_08</v>
      </c>
      <c r="C1246" t="str">
        <f t="shared" si="131"/>
        <v>Aug</v>
      </c>
      <c r="D1246" t="str">
        <f t="shared" si="132"/>
        <v>2011_Aug</v>
      </c>
      <c r="E1246" s="12" t="str">
        <f t="shared" si="133"/>
        <v>28_Aug</v>
      </c>
      <c r="F1246" s="12" t="str">
        <f t="shared" si="134"/>
        <v>Aug-11</v>
      </c>
      <c r="G1246" s="12"/>
    </row>
    <row r="1247" spans="1:7">
      <c r="A1247" s="2">
        <v>40784</v>
      </c>
      <c r="B1247" t="str">
        <f t="shared" si="130"/>
        <v>2011_08</v>
      </c>
      <c r="C1247" t="str">
        <f t="shared" si="131"/>
        <v>Aug</v>
      </c>
      <c r="D1247" t="str">
        <f t="shared" si="132"/>
        <v>2011_Aug</v>
      </c>
      <c r="E1247" s="12" t="str">
        <f t="shared" si="133"/>
        <v>29_Aug</v>
      </c>
      <c r="F1247" s="12" t="str">
        <f t="shared" si="134"/>
        <v>Aug-11</v>
      </c>
      <c r="G1247" s="12"/>
    </row>
    <row r="1248" spans="1:7">
      <c r="A1248" s="2">
        <v>40785</v>
      </c>
      <c r="B1248" t="str">
        <f t="shared" si="130"/>
        <v>2011_08</v>
      </c>
      <c r="C1248" t="str">
        <f t="shared" si="131"/>
        <v>Aug</v>
      </c>
      <c r="D1248" t="str">
        <f t="shared" si="132"/>
        <v>2011_Aug</v>
      </c>
      <c r="E1248" s="12" t="str">
        <f t="shared" si="133"/>
        <v>30_Aug</v>
      </c>
      <c r="F1248" s="12" t="str">
        <f t="shared" si="134"/>
        <v>Aug-11</v>
      </c>
      <c r="G1248" s="12"/>
    </row>
    <row r="1249" spans="1:7">
      <c r="A1249" s="2">
        <v>40786</v>
      </c>
      <c r="B1249" t="str">
        <f t="shared" si="130"/>
        <v>2011_08</v>
      </c>
      <c r="C1249" t="str">
        <f t="shared" si="131"/>
        <v>Aug</v>
      </c>
      <c r="D1249" t="str">
        <f t="shared" si="132"/>
        <v>2011_Aug</v>
      </c>
      <c r="E1249" s="12" t="str">
        <f t="shared" si="133"/>
        <v>31_Aug</v>
      </c>
      <c r="F1249" s="12" t="str">
        <f t="shared" si="134"/>
        <v>Aug-11</v>
      </c>
      <c r="G1249" s="12"/>
    </row>
    <row r="1250" spans="1:7">
      <c r="A1250" s="2">
        <v>40787</v>
      </c>
      <c r="B1250" t="str">
        <f t="shared" si="130"/>
        <v>2011_09</v>
      </c>
      <c r="C1250" t="str">
        <f t="shared" si="131"/>
        <v>Sep</v>
      </c>
      <c r="D1250" t="str">
        <f t="shared" si="132"/>
        <v>2011_Sep</v>
      </c>
      <c r="E1250" s="12" t="str">
        <f t="shared" si="133"/>
        <v>01_Sep</v>
      </c>
      <c r="F1250" s="12" t="str">
        <f t="shared" si="134"/>
        <v>Sep-11</v>
      </c>
      <c r="G1250" s="12"/>
    </row>
    <row r="1251" spans="1:7">
      <c r="A1251" s="2">
        <v>40788</v>
      </c>
      <c r="B1251" t="str">
        <f t="shared" si="130"/>
        <v>2011_09</v>
      </c>
      <c r="C1251" t="str">
        <f t="shared" si="131"/>
        <v>Sep</v>
      </c>
      <c r="D1251" t="str">
        <f t="shared" si="132"/>
        <v>2011_Sep</v>
      </c>
      <c r="E1251" s="12" t="str">
        <f t="shared" si="133"/>
        <v>02_Sep</v>
      </c>
      <c r="F1251" s="12" t="str">
        <f t="shared" si="134"/>
        <v>Sep-11</v>
      </c>
      <c r="G1251" s="12"/>
    </row>
    <row r="1252" spans="1:7">
      <c r="A1252" s="2">
        <v>40789</v>
      </c>
      <c r="B1252" t="str">
        <f t="shared" si="130"/>
        <v>2011_09</v>
      </c>
      <c r="C1252" t="str">
        <f t="shared" si="131"/>
        <v>Sep</v>
      </c>
      <c r="D1252" t="str">
        <f t="shared" si="132"/>
        <v>2011_Sep</v>
      </c>
      <c r="E1252" s="12" t="str">
        <f t="shared" si="133"/>
        <v>03_Sep</v>
      </c>
      <c r="F1252" s="12" t="str">
        <f t="shared" si="134"/>
        <v>Sep-11</v>
      </c>
      <c r="G1252" s="12"/>
    </row>
    <row r="1253" spans="1:7">
      <c r="A1253" s="2">
        <v>40790</v>
      </c>
      <c r="B1253" t="str">
        <f t="shared" si="130"/>
        <v>2011_09</v>
      </c>
      <c r="C1253" t="str">
        <f t="shared" si="131"/>
        <v>Sep</v>
      </c>
      <c r="D1253" t="str">
        <f t="shared" si="132"/>
        <v>2011_Sep</v>
      </c>
      <c r="E1253" s="12" t="str">
        <f t="shared" si="133"/>
        <v>04_Sep</v>
      </c>
      <c r="F1253" s="12" t="str">
        <f t="shared" si="134"/>
        <v>Sep-11</v>
      </c>
      <c r="G1253" s="12"/>
    </row>
    <row r="1254" spans="1:7">
      <c r="A1254" s="2">
        <v>40791</v>
      </c>
      <c r="B1254" t="str">
        <f t="shared" si="130"/>
        <v>2011_09</v>
      </c>
      <c r="C1254" t="str">
        <f t="shared" si="131"/>
        <v>Sep</v>
      </c>
      <c r="D1254" t="str">
        <f t="shared" si="132"/>
        <v>2011_Sep</v>
      </c>
      <c r="E1254" s="12" t="str">
        <f t="shared" si="133"/>
        <v>05_Sep</v>
      </c>
      <c r="F1254" s="12" t="str">
        <f t="shared" si="134"/>
        <v>Sep-11</v>
      </c>
      <c r="G1254" s="12"/>
    </row>
    <row r="1255" spans="1:7">
      <c r="A1255" s="2">
        <v>40792</v>
      </c>
      <c r="B1255" t="str">
        <f t="shared" si="130"/>
        <v>2011_09</v>
      </c>
      <c r="C1255" t="str">
        <f t="shared" si="131"/>
        <v>Sep</v>
      </c>
      <c r="D1255" t="str">
        <f t="shared" si="132"/>
        <v>2011_Sep</v>
      </c>
      <c r="E1255" s="12" t="str">
        <f t="shared" si="133"/>
        <v>06_Sep</v>
      </c>
      <c r="F1255" s="12" t="str">
        <f t="shared" si="134"/>
        <v>Sep-11</v>
      </c>
      <c r="G1255" s="12"/>
    </row>
    <row r="1256" spans="1:7">
      <c r="A1256" s="2">
        <v>40793</v>
      </c>
      <c r="B1256" t="str">
        <f t="shared" si="130"/>
        <v>2011_09</v>
      </c>
      <c r="C1256" t="str">
        <f t="shared" si="131"/>
        <v>Sep</v>
      </c>
      <c r="D1256" t="str">
        <f t="shared" si="132"/>
        <v>2011_Sep</v>
      </c>
      <c r="E1256" s="12" t="str">
        <f t="shared" si="133"/>
        <v>07_Sep</v>
      </c>
      <c r="F1256" s="12" t="str">
        <f t="shared" si="134"/>
        <v>Sep-11</v>
      </c>
      <c r="G1256" s="12"/>
    </row>
    <row r="1257" spans="1:7">
      <c r="A1257" s="2">
        <v>40794</v>
      </c>
      <c r="B1257" t="str">
        <f t="shared" si="130"/>
        <v>2011_09</v>
      </c>
      <c r="C1257" t="str">
        <f t="shared" si="131"/>
        <v>Sep</v>
      </c>
      <c r="D1257" t="str">
        <f t="shared" si="132"/>
        <v>2011_Sep</v>
      </c>
      <c r="E1257" s="12" t="str">
        <f t="shared" si="133"/>
        <v>08_Sep</v>
      </c>
      <c r="F1257" s="12" t="str">
        <f t="shared" si="134"/>
        <v>Sep-11</v>
      </c>
      <c r="G1257" s="12"/>
    </row>
    <row r="1258" spans="1:7">
      <c r="A1258" s="2">
        <v>40795</v>
      </c>
      <c r="B1258" t="str">
        <f t="shared" si="130"/>
        <v>2011_09</v>
      </c>
      <c r="C1258" t="str">
        <f t="shared" si="131"/>
        <v>Sep</v>
      </c>
      <c r="D1258" t="str">
        <f t="shared" si="132"/>
        <v>2011_Sep</v>
      </c>
      <c r="E1258" s="12" t="str">
        <f t="shared" si="133"/>
        <v>09_Sep</v>
      </c>
      <c r="F1258" s="12" t="str">
        <f t="shared" si="134"/>
        <v>Sep-11</v>
      </c>
      <c r="G1258" s="12"/>
    </row>
    <row r="1259" spans="1:7">
      <c r="A1259" s="2">
        <v>40796</v>
      </c>
      <c r="B1259" t="str">
        <f t="shared" si="130"/>
        <v>2011_09</v>
      </c>
      <c r="C1259" t="str">
        <f t="shared" si="131"/>
        <v>Sep</v>
      </c>
      <c r="D1259" t="str">
        <f t="shared" si="132"/>
        <v>2011_Sep</v>
      </c>
      <c r="E1259" s="12" t="str">
        <f t="shared" si="133"/>
        <v>10_Sep</v>
      </c>
      <c r="F1259" s="12" t="str">
        <f t="shared" si="134"/>
        <v>Sep-11</v>
      </c>
      <c r="G1259" s="12"/>
    </row>
    <row r="1260" spans="1:7">
      <c r="A1260" s="2">
        <v>40797</v>
      </c>
      <c r="B1260" t="str">
        <f t="shared" si="130"/>
        <v>2011_09</v>
      </c>
      <c r="C1260" t="str">
        <f t="shared" si="131"/>
        <v>Sep</v>
      </c>
      <c r="D1260" t="str">
        <f t="shared" si="132"/>
        <v>2011_Sep</v>
      </c>
      <c r="E1260" s="12" t="str">
        <f t="shared" si="133"/>
        <v>11_Sep</v>
      </c>
      <c r="F1260" s="12" t="str">
        <f t="shared" si="134"/>
        <v>Sep-11</v>
      </c>
      <c r="G1260" s="12"/>
    </row>
    <row r="1261" spans="1:7">
      <c r="A1261" s="2">
        <v>40798</v>
      </c>
      <c r="B1261" t="str">
        <f t="shared" si="130"/>
        <v>2011_09</v>
      </c>
      <c r="C1261" t="str">
        <f t="shared" si="131"/>
        <v>Sep</v>
      </c>
      <c r="D1261" t="str">
        <f t="shared" si="132"/>
        <v>2011_Sep</v>
      </c>
      <c r="E1261" s="12" t="str">
        <f t="shared" si="133"/>
        <v>12_Sep</v>
      </c>
      <c r="F1261" s="12" t="str">
        <f t="shared" si="134"/>
        <v>Sep-11</v>
      </c>
      <c r="G1261" s="12"/>
    </row>
    <row r="1262" spans="1:7">
      <c r="A1262" s="2">
        <v>40799</v>
      </c>
      <c r="B1262" t="str">
        <f t="shared" si="130"/>
        <v>2011_09</v>
      </c>
      <c r="C1262" t="str">
        <f t="shared" si="131"/>
        <v>Sep</v>
      </c>
      <c r="D1262" t="str">
        <f t="shared" si="132"/>
        <v>2011_Sep</v>
      </c>
      <c r="E1262" s="12" t="str">
        <f t="shared" si="133"/>
        <v>13_Sep</v>
      </c>
      <c r="F1262" s="12" t="str">
        <f t="shared" si="134"/>
        <v>Sep-11</v>
      </c>
      <c r="G1262" s="12"/>
    </row>
    <row r="1263" spans="1:7">
      <c r="A1263" s="2">
        <v>40800</v>
      </c>
      <c r="B1263" t="str">
        <f t="shared" si="130"/>
        <v>2011_09</v>
      </c>
      <c r="C1263" t="str">
        <f t="shared" si="131"/>
        <v>Sep</v>
      </c>
      <c r="D1263" t="str">
        <f t="shared" si="132"/>
        <v>2011_Sep</v>
      </c>
      <c r="E1263" s="12" t="str">
        <f t="shared" si="133"/>
        <v>14_Sep</v>
      </c>
      <c r="F1263" s="12" t="str">
        <f t="shared" si="134"/>
        <v>Sep-11</v>
      </c>
      <c r="G1263" s="12"/>
    </row>
    <row r="1264" spans="1:7">
      <c r="A1264" s="2">
        <v>40801</v>
      </c>
      <c r="B1264" t="str">
        <f t="shared" si="130"/>
        <v>2011_09</v>
      </c>
      <c r="C1264" t="str">
        <f t="shared" si="131"/>
        <v>Sep</v>
      </c>
      <c r="D1264" t="str">
        <f t="shared" si="132"/>
        <v>2011_Sep</v>
      </c>
      <c r="E1264" s="12" t="str">
        <f t="shared" si="133"/>
        <v>15_Sep</v>
      </c>
      <c r="F1264" s="12" t="str">
        <f t="shared" si="134"/>
        <v>Sep-11</v>
      </c>
      <c r="G1264" s="12"/>
    </row>
    <row r="1265" spans="1:7">
      <c r="A1265" s="2">
        <v>40802</v>
      </c>
      <c r="B1265" t="str">
        <f t="shared" si="130"/>
        <v>2011_09</v>
      </c>
      <c r="C1265" t="str">
        <f t="shared" si="131"/>
        <v>Sep</v>
      </c>
      <c r="D1265" t="str">
        <f t="shared" si="132"/>
        <v>2011_Sep</v>
      </c>
      <c r="E1265" s="12" t="str">
        <f t="shared" si="133"/>
        <v>16_Sep</v>
      </c>
      <c r="F1265" s="12" t="str">
        <f t="shared" si="134"/>
        <v>Sep-11</v>
      </c>
      <c r="G1265" s="12"/>
    </row>
    <row r="1266" spans="1:7">
      <c r="A1266" s="2">
        <v>40803</v>
      </c>
      <c r="B1266" t="str">
        <f t="shared" si="130"/>
        <v>2011_09</v>
      </c>
      <c r="C1266" t="str">
        <f t="shared" si="131"/>
        <v>Sep</v>
      </c>
      <c r="D1266" t="str">
        <f t="shared" si="132"/>
        <v>2011_Sep</v>
      </c>
      <c r="E1266" s="12" t="str">
        <f t="shared" si="133"/>
        <v>17_Sep</v>
      </c>
      <c r="F1266" s="12" t="str">
        <f t="shared" si="134"/>
        <v>Sep-11</v>
      </c>
      <c r="G1266" s="12"/>
    </row>
    <row r="1267" spans="1:7">
      <c r="A1267" s="2">
        <v>40804</v>
      </c>
      <c r="B1267" t="str">
        <f t="shared" si="130"/>
        <v>2011_09</v>
      </c>
      <c r="C1267" t="str">
        <f t="shared" si="131"/>
        <v>Sep</v>
      </c>
      <c r="D1267" t="str">
        <f t="shared" si="132"/>
        <v>2011_Sep</v>
      </c>
      <c r="E1267" s="12" t="str">
        <f t="shared" si="133"/>
        <v>18_Sep</v>
      </c>
      <c r="F1267" s="12" t="str">
        <f t="shared" si="134"/>
        <v>Sep-11</v>
      </c>
      <c r="G1267" s="12"/>
    </row>
    <row r="1268" spans="1:7">
      <c r="A1268" s="2">
        <v>40805</v>
      </c>
      <c r="B1268" t="str">
        <f t="shared" si="130"/>
        <v>2011_09</v>
      </c>
      <c r="C1268" t="str">
        <f t="shared" si="131"/>
        <v>Sep</v>
      </c>
      <c r="D1268" t="str">
        <f t="shared" si="132"/>
        <v>2011_Sep</v>
      </c>
      <c r="E1268" s="12" t="str">
        <f t="shared" si="133"/>
        <v>19_Sep</v>
      </c>
      <c r="F1268" s="12" t="str">
        <f t="shared" si="134"/>
        <v>Sep-11</v>
      </c>
      <c r="G1268" s="12"/>
    </row>
    <row r="1269" spans="1:7">
      <c r="A1269" s="2">
        <v>40806</v>
      </c>
      <c r="B1269" t="str">
        <f t="shared" si="130"/>
        <v>2011_09</v>
      </c>
      <c r="C1269" t="str">
        <f t="shared" si="131"/>
        <v>Sep</v>
      </c>
      <c r="D1269" t="str">
        <f t="shared" si="132"/>
        <v>2011_Sep</v>
      </c>
      <c r="E1269" s="12" t="str">
        <f t="shared" si="133"/>
        <v>20_Sep</v>
      </c>
      <c r="F1269" s="12" t="str">
        <f t="shared" si="134"/>
        <v>Sep-11</v>
      </c>
      <c r="G1269" s="12"/>
    </row>
    <row r="1270" spans="1:7">
      <c r="A1270" s="2">
        <v>40807</v>
      </c>
      <c r="B1270" t="str">
        <f t="shared" si="130"/>
        <v>2011_09</v>
      </c>
      <c r="C1270" t="str">
        <f t="shared" si="131"/>
        <v>Sep</v>
      </c>
      <c r="D1270" t="str">
        <f t="shared" si="132"/>
        <v>2011_Sep</v>
      </c>
      <c r="E1270" s="12" t="str">
        <f t="shared" si="133"/>
        <v>21_Sep</v>
      </c>
      <c r="F1270" s="12" t="str">
        <f t="shared" si="134"/>
        <v>Sep-11</v>
      </c>
      <c r="G1270" s="12"/>
    </row>
    <row r="1271" spans="1:7">
      <c r="A1271" s="2">
        <v>40808</v>
      </c>
      <c r="B1271" t="str">
        <f t="shared" si="130"/>
        <v>2011_09</v>
      </c>
      <c r="C1271" t="str">
        <f t="shared" si="131"/>
        <v>Sep</v>
      </c>
      <c r="D1271" t="str">
        <f t="shared" si="132"/>
        <v>2011_Sep</v>
      </c>
      <c r="E1271" s="12" t="str">
        <f t="shared" si="133"/>
        <v>22_Sep</v>
      </c>
      <c r="F1271" s="12" t="str">
        <f t="shared" si="134"/>
        <v>Sep-11</v>
      </c>
      <c r="G1271" s="12"/>
    </row>
    <row r="1272" spans="1:7">
      <c r="A1272" s="2">
        <v>40809</v>
      </c>
      <c r="B1272" t="str">
        <f t="shared" si="130"/>
        <v>2011_09</v>
      </c>
      <c r="C1272" t="str">
        <f t="shared" si="131"/>
        <v>Sep</v>
      </c>
      <c r="D1272" t="str">
        <f t="shared" si="132"/>
        <v>2011_Sep</v>
      </c>
      <c r="E1272" s="12" t="str">
        <f t="shared" si="133"/>
        <v>23_Sep</v>
      </c>
      <c r="F1272" s="12" t="str">
        <f t="shared" si="134"/>
        <v>Sep-11</v>
      </c>
      <c r="G1272" s="12"/>
    </row>
    <row r="1273" spans="1:7">
      <c r="A1273" s="2">
        <v>40810</v>
      </c>
      <c r="B1273" t="str">
        <f t="shared" si="130"/>
        <v>2011_09</v>
      </c>
      <c r="C1273" t="str">
        <f t="shared" si="131"/>
        <v>Sep</v>
      </c>
      <c r="D1273" t="str">
        <f t="shared" si="132"/>
        <v>2011_Sep</v>
      </c>
      <c r="E1273" s="12" t="str">
        <f t="shared" si="133"/>
        <v>24_Sep</v>
      </c>
      <c r="F1273" s="12" t="str">
        <f t="shared" si="134"/>
        <v>Sep-11</v>
      </c>
      <c r="G1273" s="12"/>
    </row>
    <row r="1274" spans="1:7">
      <c r="A1274" s="2">
        <v>40811</v>
      </c>
      <c r="B1274" t="str">
        <f t="shared" si="130"/>
        <v>2011_09</v>
      </c>
      <c r="C1274" t="str">
        <f t="shared" si="131"/>
        <v>Sep</v>
      </c>
      <c r="D1274" t="str">
        <f t="shared" si="132"/>
        <v>2011_Sep</v>
      </c>
      <c r="E1274" s="12" t="str">
        <f t="shared" si="133"/>
        <v>25_Sep</v>
      </c>
      <c r="F1274" s="12" t="str">
        <f t="shared" si="134"/>
        <v>Sep-11</v>
      </c>
      <c r="G1274" s="12"/>
    </row>
    <row r="1275" spans="1:7">
      <c r="A1275" s="2">
        <v>40812</v>
      </c>
      <c r="B1275" t="str">
        <f t="shared" si="130"/>
        <v>2011_09</v>
      </c>
      <c r="C1275" t="str">
        <f t="shared" si="131"/>
        <v>Sep</v>
      </c>
      <c r="D1275" t="str">
        <f t="shared" si="132"/>
        <v>2011_Sep</v>
      </c>
      <c r="E1275" s="12" t="str">
        <f t="shared" si="133"/>
        <v>26_Sep</v>
      </c>
      <c r="F1275" s="12" t="str">
        <f t="shared" si="134"/>
        <v>Sep-11</v>
      </c>
      <c r="G1275" s="12"/>
    </row>
    <row r="1276" spans="1:7">
      <c r="A1276" s="2">
        <v>40813</v>
      </c>
      <c r="B1276" t="str">
        <f t="shared" si="130"/>
        <v>2011_09</v>
      </c>
      <c r="C1276" t="str">
        <f t="shared" si="131"/>
        <v>Sep</v>
      </c>
      <c r="D1276" t="str">
        <f t="shared" si="132"/>
        <v>2011_Sep</v>
      </c>
      <c r="E1276" s="12" t="str">
        <f t="shared" si="133"/>
        <v>27_Sep</v>
      </c>
      <c r="F1276" s="12" t="str">
        <f t="shared" si="134"/>
        <v>Sep-11</v>
      </c>
      <c r="G1276" s="12"/>
    </row>
    <row r="1277" spans="1:7">
      <c r="A1277" s="2">
        <v>40814</v>
      </c>
      <c r="B1277" t="str">
        <f t="shared" si="130"/>
        <v>2011_09</v>
      </c>
      <c r="C1277" t="str">
        <f t="shared" si="131"/>
        <v>Sep</v>
      </c>
      <c r="D1277" t="str">
        <f t="shared" si="132"/>
        <v>2011_Sep</v>
      </c>
      <c r="E1277" s="12" t="str">
        <f t="shared" si="133"/>
        <v>28_Sep</v>
      </c>
      <c r="F1277" s="12" t="str">
        <f t="shared" si="134"/>
        <v>Sep-11</v>
      </c>
      <c r="G1277" s="12"/>
    </row>
    <row r="1278" spans="1:7">
      <c r="A1278" s="2">
        <v>40815</v>
      </c>
      <c r="B1278" t="str">
        <f t="shared" si="130"/>
        <v>2011_09</v>
      </c>
      <c r="C1278" t="str">
        <f t="shared" si="131"/>
        <v>Sep</v>
      </c>
      <c r="D1278" t="str">
        <f t="shared" si="132"/>
        <v>2011_Sep</v>
      </c>
      <c r="E1278" s="12" t="str">
        <f t="shared" si="133"/>
        <v>29_Sep</v>
      </c>
      <c r="F1278" s="12" t="str">
        <f t="shared" si="134"/>
        <v>Sep-11</v>
      </c>
      <c r="G1278" s="12"/>
    </row>
    <row r="1279" spans="1:7">
      <c r="A1279" s="2">
        <v>40816</v>
      </c>
      <c r="B1279" t="str">
        <f t="shared" si="130"/>
        <v>2011_09</v>
      </c>
      <c r="C1279" t="str">
        <f t="shared" si="131"/>
        <v>Sep</v>
      </c>
      <c r="D1279" t="str">
        <f t="shared" si="132"/>
        <v>2011_Sep</v>
      </c>
      <c r="E1279" s="12" t="str">
        <f t="shared" si="133"/>
        <v>30_Sep</v>
      </c>
      <c r="F1279" s="12" t="str">
        <f t="shared" si="134"/>
        <v>Sep-11</v>
      </c>
      <c r="G1279" s="12"/>
    </row>
    <row r="1280" spans="1:7">
      <c r="A1280" s="2">
        <v>40817</v>
      </c>
      <c r="B1280" t="str">
        <f t="shared" si="130"/>
        <v>2011_10</v>
      </c>
      <c r="C1280" t="str">
        <f t="shared" si="131"/>
        <v>Oct</v>
      </c>
      <c r="D1280" t="str">
        <f t="shared" si="132"/>
        <v>2011_Oct</v>
      </c>
      <c r="E1280" s="12" t="str">
        <f t="shared" si="133"/>
        <v>01_Oct</v>
      </c>
      <c r="F1280" s="12" t="str">
        <f t="shared" si="134"/>
        <v>Oct-11</v>
      </c>
      <c r="G1280" s="12"/>
    </row>
    <row r="1281" spans="1:7">
      <c r="A1281" s="2">
        <v>40818</v>
      </c>
      <c r="B1281" t="str">
        <f t="shared" si="130"/>
        <v>2011_10</v>
      </c>
      <c r="C1281" t="str">
        <f t="shared" si="131"/>
        <v>Oct</v>
      </c>
      <c r="D1281" t="str">
        <f t="shared" si="132"/>
        <v>2011_Oct</v>
      </c>
      <c r="E1281" s="12" t="str">
        <f t="shared" si="133"/>
        <v>02_Oct</v>
      </c>
      <c r="F1281" s="12" t="str">
        <f t="shared" si="134"/>
        <v>Oct-11</v>
      </c>
      <c r="G1281" s="12"/>
    </row>
    <row r="1282" spans="1:7">
      <c r="A1282" s="2">
        <v>40819</v>
      </c>
      <c r="B1282" t="str">
        <f t="shared" ref="B1282:B1345" si="135">TEXT(YEAR(A1282),"0000")&amp;"_"&amp;TEXT(MONTH(A1282),"00")</f>
        <v>2011_10</v>
      </c>
      <c r="C1282" t="str">
        <f t="shared" ref="C1282:C1345" si="136">VLOOKUP(TEXT(MONTH(A1282),"00"),$H$2:$I$13,2,FALSE)</f>
        <v>Oct</v>
      </c>
      <c r="D1282" t="str">
        <f t="shared" si="132"/>
        <v>2011_Oct</v>
      </c>
      <c r="E1282" s="12" t="str">
        <f t="shared" si="133"/>
        <v>03_Oct</v>
      </c>
      <c r="F1282" s="12" t="str">
        <f t="shared" si="134"/>
        <v>Oct-11</v>
      </c>
      <c r="G1282" s="12"/>
    </row>
    <row r="1283" spans="1:7">
      <c r="A1283" s="2">
        <v>40820</v>
      </c>
      <c r="B1283" t="str">
        <f t="shared" si="135"/>
        <v>2011_10</v>
      </c>
      <c r="C1283" t="str">
        <f t="shared" si="136"/>
        <v>Oct</v>
      </c>
      <c r="D1283" t="str">
        <f t="shared" ref="D1283:D1346" si="137">TEXT(YEAR(A1283),"0000")&amp;"_"&amp;C1283</f>
        <v>2011_Oct</v>
      </c>
      <c r="E1283" s="12" t="str">
        <f t="shared" ref="E1283:E1346" si="138">VLOOKUP(DAY(A1283),$G$2:$H$32,2,FALSE)&amp;"_"&amp;C1283</f>
        <v>04_Oct</v>
      </c>
      <c r="F1283" s="12" t="str">
        <f t="shared" si="134"/>
        <v>Oct-11</v>
      </c>
      <c r="G1283" s="12"/>
    </row>
    <row r="1284" spans="1:7">
      <c r="A1284" s="2">
        <v>40821</v>
      </c>
      <c r="B1284" t="str">
        <f t="shared" si="135"/>
        <v>2011_10</v>
      </c>
      <c r="C1284" t="str">
        <f t="shared" si="136"/>
        <v>Oct</v>
      </c>
      <c r="D1284" t="str">
        <f t="shared" si="137"/>
        <v>2011_Oct</v>
      </c>
      <c r="E1284" s="12" t="str">
        <f t="shared" si="138"/>
        <v>05_Oct</v>
      </c>
      <c r="F1284" s="12" t="str">
        <f t="shared" ref="F1284:F1347" si="139">C1284&amp;"-"&amp;RIGHT(YEAR(A1284),2)</f>
        <v>Oct-11</v>
      </c>
      <c r="G1284" s="12"/>
    </row>
    <row r="1285" spans="1:7">
      <c r="A1285" s="2">
        <v>40822</v>
      </c>
      <c r="B1285" t="str">
        <f t="shared" si="135"/>
        <v>2011_10</v>
      </c>
      <c r="C1285" t="str">
        <f t="shared" si="136"/>
        <v>Oct</v>
      </c>
      <c r="D1285" t="str">
        <f t="shared" si="137"/>
        <v>2011_Oct</v>
      </c>
      <c r="E1285" s="12" t="str">
        <f t="shared" si="138"/>
        <v>06_Oct</v>
      </c>
      <c r="F1285" s="12" t="str">
        <f t="shared" si="139"/>
        <v>Oct-11</v>
      </c>
      <c r="G1285" s="12"/>
    </row>
    <row r="1286" spans="1:7">
      <c r="A1286" s="2">
        <v>40823</v>
      </c>
      <c r="B1286" t="str">
        <f t="shared" si="135"/>
        <v>2011_10</v>
      </c>
      <c r="C1286" t="str">
        <f t="shared" si="136"/>
        <v>Oct</v>
      </c>
      <c r="D1286" t="str">
        <f t="shared" si="137"/>
        <v>2011_Oct</v>
      </c>
      <c r="E1286" s="12" t="str">
        <f t="shared" si="138"/>
        <v>07_Oct</v>
      </c>
      <c r="F1286" s="12" t="str">
        <f t="shared" si="139"/>
        <v>Oct-11</v>
      </c>
      <c r="G1286" s="12"/>
    </row>
    <row r="1287" spans="1:7">
      <c r="A1287" s="2">
        <v>40824</v>
      </c>
      <c r="B1287" t="str">
        <f t="shared" si="135"/>
        <v>2011_10</v>
      </c>
      <c r="C1287" t="str">
        <f t="shared" si="136"/>
        <v>Oct</v>
      </c>
      <c r="D1287" t="str">
        <f t="shared" si="137"/>
        <v>2011_Oct</v>
      </c>
      <c r="E1287" s="12" t="str">
        <f t="shared" si="138"/>
        <v>08_Oct</v>
      </c>
      <c r="F1287" s="12" t="str">
        <f t="shared" si="139"/>
        <v>Oct-11</v>
      </c>
      <c r="G1287" s="12"/>
    </row>
    <row r="1288" spans="1:7">
      <c r="A1288" s="2">
        <v>40825</v>
      </c>
      <c r="B1288" t="str">
        <f t="shared" si="135"/>
        <v>2011_10</v>
      </c>
      <c r="C1288" t="str">
        <f t="shared" si="136"/>
        <v>Oct</v>
      </c>
      <c r="D1288" t="str">
        <f t="shared" si="137"/>
        <v>2011_Oct</v>
      </c>
      <c r="E1288" s="12" t="str">
        <f t="shared" si="138"/>
        <v>09_Oct</v>
      </c>
      <c r="F1288" s="12" t="str">
        <f t="shared" si="139"/>
        <v>Oct-11</v>
      </c>
      <c r="G1288" s="12"/>
    </row>
    <row r="1289" spans="1:7">
      <c r="A1289" s="2">
        <v>40826</v>
      </c>
      <c r="B1289" t="str">
        <f t="shared" si="135"/>
        <v>2011_10</v>
      </c>
      <c r="C1289" t="str">
        <f t="shared" si="136"/>
        <v>Oct</v>
      </c>
      <c r="D1289" t="str">
        <f t="shared" si="137"/>
        <v>2011_Oct</v>
      </c>
      <c r="E1289" s="12" t="str">
        <f t="shared" si="138"/>
        <v>10_Oct</v>
      </c>
      <c r="F1289" s="12" t="str">
        <f t="shared" si="139"/>
        <v>Oct-11</v>
      </c>
      <c r="G1289" s="12"/>
    </row>
    <row r="1290" spans="1:7">
      <c r="A1290" s="2">
        <v>40827</v>
      </c>
      <c r="B1290" t="str">
        <f t="shared" si="135"/>
        <v>2011_10</v>
      </c>
      <c r="C1290" t="str">
        <f t="shared" si="136"/>
        <v>Oct</v>
      </c>
      <c r="D1290" t="str">
        <f t="shared" si="137"/>
        <v>2011_Oct</v>
      </c>
      <c r="E1290" s="12" t="str">
        <f t="shared" si="138"/>
        <v>11_Oct</v>
      </c>
      <c r="F1290" s="12" t="str">
        <f t="shared" si="139"/>
        <v>Oct-11</v>
      </c>
      <c r="G1290" s="12"/>
    </row>
    <row r="1291" spans="1:7">
      <c r="A1291" s="2">
        <v>40828</v>
      </c>
      <c r="B1291" t="str">
        <f t="shared" si="135"/>
        <v>2011_10</v>
      </c>
      <c r="C1291" t="str">
        <f t="shared" si="136"/>
        <v>Oct</v>
      </c>
      <c r="D1291" t="str">
        <f t="shared" si="137"/>
        <v>2011_Oct</v>
      </c>
      <c r="E1291" s="12" t="str">
        <f t="shared" si="138"/>
        <v>12_Oct</v>
      </c>
      <c r="F1291" s="12" t="str">
        <f t="shared" si="139"/>
        <v>Oct-11</v>
      </c>
      <c r="G1291" s="12"/>
    </row>
    <row r="1292" spans="1:7">
      <c r="A1292" s="2">
        <v>40829</v>
      </c>
      <c r="B1292" t="str">
        <f t="shared" si="135"/>
        <v>2011_10</v>
      </c>
      <c r="C1292" t="str">
        <f t="shared" si="136"/>
        <v>Oct</v>
      </c>
      <c r="D1292" t="str">
        <f t="shared" si="137"/>
        <v>2011_Oct</v>
      </c>
      <c r="E1292" s="12" t="str">
        <f t="shared" si="138"/>
        <v>13_Oct</v>
      </c>
      <c r="F1292" s="12" t="str">
        <f t="shared" si="139"/>
        <v>Oct-11</v>
      </c>
      <c r="G1292" s="12"/>
    </row>
    <row r="1293" spans="1:7">
      <c r="A1293" s="2">
        <v>40830</v>
      </c>
      <c r="B1293" t="str">
        <f t="shared" si="135"/>
        <v>2011_10</v>
      </c>
      <c r="C1293" t="str">
        <f t="shared" si="136"/>
        <v>Oct</v>
      </c>
      <c r="D1293" t="str">
        <f t="shared" si="137"/>
        <v>2011_Oct</v>
      </c>
      <c r="E1293" s="12" t="str">
        <f t="shared" si="138"/>
        <v>14_Oct</v>
      </c>
      <c r="F1293" s="12" t="str">
        <f t="shared" si="139"/>
        <v>Oct-11</v>
      </c>
      <c r="G1293" s="12"/>
    </row>
    <row r="1294" spans="1:7">
      <c r="A1294" s="2">
        <v>40831</v>
      </c>
      <c r="B1294" t="str">
        <f t="shared" si="135"/>
        <v>2011_10</v>
      </c>
      <c r="C1294" t="str">
        <f t="shared" si="136"/>
        <v>Oct</v>
      </c>
      <c r="D1294" t="str">
        <f t="shared" si="137"/>
        <v>2011_Oct</v>
      </c>
      <c r="E1294" s="12" t="str">
        <f t="shared" si="138"/>
        <v>15_Oct</v>
      </c>
      <c r="F1294" s="12" t="str">
        <f t="shared" si="139"/>
        <v>Oct-11</v>
      </c>
      <c r="G1294" s="12"/>
    </row>
    <row r="1295" spans="1:7">
      <c r="A1295" s="2">
        <v>40832</v>
      </c>
      <c r="B1295" t="str">
        <f t="shared" si="135"/>
        <v>2011_10</v>
      </c>
      <c r="C1295" t="str">
        <f t="shared" si="136"/>
        <v>Oct</v>
      </c>
      <c r="D1295" t="str">
        <f t="shared" si="137"/>
        <v>2011_Oct</v>
      </c>
      <c r="E1295" s="12" t="str">
        <f t="shared" si="138"/>
        <v>16_Oct</v>
      </c>
      <c r="F1295" s="12" t="str">
        <f t="shared" si="139"/>
        <v>Oct-11</v>
      </c>
      <c r="G1295" s="12"/>
    </row>
    <row r="1296" spans="1:7">
      <c r="A1296" s="2">
        <v>40833</v>
      </c>
      <c r="B1296" t="str">
        <f t="shared" si="135"/>
        <v>2011_10</v>
      </c>
      <c r="C1296" t="str">
        <f t="shared" si="136"/>
        <v>Oct</v>
      </c>
      <c r="D1296" t="str">
        <f t="shared" si="137"/>
        <v>2011_Oct</v>
      </c>
      <c r="E1296" s="12" t="str">
        <f t="shared" si="138"/>
        <v>17_Oct</v>
      </c>
      <c r="F1296" s="12" t="str">
        <f t="shared" si="139"/>
        <v>Oct-11</v>
      </c>
      <c r="G1296" s="12"/>
    </row>
    <row r="1297" spans="1:7">
      <c r="A1297" s="2">
        <v>40834</v>
      </c>
      <c r="B1297" t="str">
        <f t="shared" si="135"/>
        <v>2011_10</v>
      </c>
      <c r="C1297" t="str">
        <f t="shared" si="136"/>
        <v>Oct</v>
      </c>
      <c r="D1297" t="str">
        <f t="shared" si="137"/>
        <v>2011_Oct</v>
      </c>
      <c r="E1297" s="12" t="str">
        <f t="shared" si="138"/>
        <v>18_Oct</v>
      </c>
      <c r="F1297" s="12" t="str">
        <f t="shared" si="139"/>
        <v>Oct-11</v>
      </c>
      <c r="G1297" s="12"/>
    </row>
    <row r="1298" spans="1:7">
      <c r="A1298" s="2">
        <v>40835</v>
      </c>
      <c r="B1298" t="str">
        <f t="shared" si="135"/>
        <v>2011_10</v>
      </c>
      <c r="C1298" t="str">
        <f t="shared" si="136"/>
        <v>Oct</v>
      </c>
      <c r="D1298" t="str">
        <f t="shared" si="137"/>
        <v>2011_Oct</v>
      </c>
      <c r="E1298" s="12" t="str">
        <f t="shared" si="138"/>
        <v>19_Oct</v>
      </c>
      <c r="F1298" s="12" t="str">
        <f t="shared" si="139"/>
        <v>Oct-11</v>
      </c>
      <c r="G1298" s="12"/>
    </row>
    <row r="1299" spans="1:7">
      <c r="A1299" s="2">
        <v>40836</v>
      </c>
      <c r="B1299" t="str">
        <f t="shared" si="135"/>
        <v>2011_10</v>
      </c>
      <c r="C1299" t="str">
        <f t="shared" si="136"/>
        <v>Oct</v>
      </c>
      <c r="D1299" t="str">
        <f t="shared" si="137"/>
        <v>2011_Oct</v>
      </c>
      <c r="E1299" s="12" t="str">
        <f t="shared" si="138"/>
        <v>20_Oct</v>
      </c>
      <c r="F1299" s="12" t="str">
        <f t="shared" si="139"/>
        <v>Oct-11</v>
      </c>
      <c r="G1299" s="12"/>
    </row>
    <row r="1300" spans="1:7">
      <c r="A1300" s="2">
        <v>40837</v>
      </c>
      <c r="B1300" t="str">
        <f t="shared" si="135"/>
        <v>2011_10</v>
      </c>
      <c r="C1300" t="str">
        <f t="shared" si="136"/>
        <v>Oct</v>
      </c>
      <c r="D1300" t="str">
        <f t="shared" si="137"/>
        <v>2011_Oct</v>
      </c>
      <c r="E1300" s="12" t="str">
        <f t="shared" si="138"/>
        <v>21_Oct</v>
      </c>
      <c r="F1300" s="12" t="str">
        <f t="shared" si="139"/>
        <v>Oct-11</v>
      </c>
      <c r="G1300" s="12"/>
    </row>
    <row r="1301" spans="1:7">
      <c r="A1301" s="2">
        <v>40838</v>
      </c>
      <c r="B1301" t="str">
        <f t="shared" si="135"/>
        <v>2011_10</v>
      </c>
      <c r="C1301" t="str">
        <f t="shared" si="136"/>
        <v>Oct</v>
      </c>
      <c r="D1301" t="str">
        <f t="shared" si="137"/>
        <v>2011_Oct</v>
      </c>
      <c r="E1301" s="12" t="str">
        <f t="shared" si="138"/>
        <v>22_Oct</v>
      </c>
      <c r="F1301" s="12" t="str">
        <f t="shared" si="139"/>
        <v>Oct-11</v>
      </c>
      <c r="G1301" s="12"/>
    </row>
    <row r="1302" spans="1:7">
      <c r="A1302" s="2">
        <v>40839</v>
      </c>
      <c r="B1302" t="str">
        <f t="shared" si="135"/>
        <v>2011_10</v>
      </c>
      <c r="C1302" t="str">
        <f t="shared" si="136"/>
        <v>Oct</v>
      </c>
      <c r="D1302" t="str">
        <f t="shared" si="137"/>
        <v>2011_Oct</v>
      </c>
      <c r="E1302" s="12" t="str">
        <f t="shared" si="138"/>
        <v>23_Oct</v>
      </c>
      <c r="F1302" s="12" t="str">
        <f t="shared" si="139"/>
        <v>Oct-11</v>
      </c>
      <c r="G1302" s="12"/>
    </row>
    <row r="1303" spans="1:7">
      <c r="A1303" s="2">
        <v>40840</v>
      </c>
      <c r="B1303" t="str">
        <f t="shared" si="135"/>
        <v>2011_10</v>
      </c>
      <c r="C1303" t="str">
        <f t="shared" si="136"/>
        <v>Oct</v>
      </c>
      <c r="D1303" t="str">
        <f t="shared" si="137"/>
        <v>2011_Oct</v>
      </c>
      <c r="E1303" s="12" t="str">
        <f t="shared" si="138"/>
        <v>24_Oct</v>
      </c>
      <c r="F1303" s="12" t="str">
        <f t="shared" si="139"/>
        <v>Oct-11</v>
      </c>
      <c r="G1303" s="12"/>
    </row>
    <row r="1304" spans="1:7">
      <c r="A1304" s="2">
        <v>40841</v>
      </c>
      <c r="B1304" t="str">
        <f t="shared" si="135"/>
        <v>2011_10</v>
      </c>
      <c r="C1304" t="str">
        <f t="shared" si="136"/>
        <v>Oct</v>
      </c>
      <c r="D1304" t="str">
        <f t="shared" si="137"/>
        <v>2011_Oct</v>
      </c>
      <c r="E1304" s="12" t="str">
        <f t="shared" si="138"/>
        <v>25_Oct</v>
      </c>
      <c r="F1304" s="12" t="str">
        <f t="shared" si="139"/>
        <v>Oct-11</v>
      </c>
      <c r="G1304" s="12"/>
    </row>
    <row r="1305" spans="1:7">
      <c r="A1305" s="2">
        <v>40842</v>
      </c>
      <c r="B1305" t="str">
        <f t="shared" si="135"/>
        <v>2011_10</v>
      </c>
      <c r="C1305" t="str">
        <f t="shared" si="136"/>
        <v>Oct</v>
      </c>
      <c r="D1305" t="str">
        <f t="shared" si="137"/>
        <v>2011_Oct</v>
      </c>
      <c r="E1305" s="12" t="str">
        <f t="shared" si="138"/>
        <v>26_Oct</v>
      </c>
      <c r="F1305" s="12" t="str">
        <f t="shared" si="139"/>
        <v>Oct-11</v>
      </c>
      <c r="G1305" s="12"/>
    </row>
    <row r="1306" spans="1:7">
      <c r="A1306" s="2">
        <v>40843</v>
      </c>
      <c r="B1306" t="str">
        <f t="shared" si="135"/>
        <v>2011_10</v>
      </c>
      <c r="C1306" t="str">
        <f t="shared" si="136"/>
        <v>Oct</v>
      </c>
      <c r="D1306" t="str">
        <f t="shared" si="137"/>
        <v>2011_Oct</v>
      </c>
      <c r="E1306" s="12" t="str">
        <f t="shared" si="138"/>
        <v>27_Oct</v>
      </c>
      <c r="F1306" s="12" t="str">
        <f t="shared" si="139"/>
        <v>Oct-11</v>
      </c>
      <c r="G1306" s="12"/>
    </row>
    <row r="1307" spans="1:7">
      <c r="A1307" s="2">
        <v>40844</v>
      </c>
      <c r="B1307" t="str">
        <f t="shared" si="135"/>
        <v>2011_10</v>
      </c>
      <c r="C1307" t="str">
        <f t="shared" si="136"/>
        <v>Oct</v>
      </c>
      <c r="D1307" t="str">
        <f t="shared" si="137"/>
        <v>2011_Oct</v>
      </c>
      <c r="E1307" s="12" t="str">
        <f t="shared" si="138"/>
        <v>28_Oct</v>
      </c>
      <c r="F1307" s="12" t="str">
        <f t="shared" si="139"/>
        <v>Oct-11</v>
      </c>
      <c r="G1307" s="12"/>
    </row>
    <row r="1308" spans="1:7">
      <c r="A1308" s="2">
        <v>40845</v>
      </c>
      <c r="B1308" t="str">
        <f t="shared" si="135"/>
        <v>2011_10</v>
      </c>
      <c r="C1308" t="str">
        <f t="shared" si="136"/>
        <v>Oct</v>
      </c>
      <c r="D1308" t="str">
        <f t="shared" si="137"/>
        <v>2011_Oct</v>
      </c>
      <c r="E1308" s="12" t="str">
        <f t="shared" si="138"/>
        <v>29_Oct</v>
      </c>
      <c r="F1308" s="12" t="str">
        <f t="shared" si="139"/>
        <v>Oct-11</v>
      </c>
      <c r="G1308" s="12"/>
    </row>
    <row r="1309" spans="1:7">
      <c r="A1309" s="2">
        <v>40846</v>
      </c>
      <c r="B1309" t="str">
        <f t="shared" si="135"/>
        <v>2011_10</v>
      </c>
      <c r="C1309" t="str">
        <f t="shared" si="136"/>
        <v>Oct</v>
      </c>
      <c r="D1309" t="str">
        <f t="shared" si="137"/>
        <v>2011_Oct</v>
      </c>
      <c r="E1309" s="12" t="str">
        <f t="shared" si="138"/>
        <v>30_Oct</v>
      </c>
      <c r="F1309" s="12" t="str">
        <f t="shared" si="139"/>
        <v>Oct-11</v>
      </c>
      <c r="G1309" s="12"/>
    </row>
    <row r="1310" spans="1:7">
      <c r="A1310" s="2">
        <v>40847</v>
      </c>
      <c r="B1310" t="str">
        <f t="shared" si="135"/>
        <v>2011_10</v>
      </c>
      <c r="C1310" t="str">
        <f t="shared" si="136"/>
        <v>Oct</v>
      </c>
      <c r="D1310" t="str">
        <f t="shared" si="137"/>
        <v>2011_Oct</v>
      </c>
      <c r="E1310" s="12" t="str">
        <f t="shared" si="138"/>
        <v>31_Oct</v>
      </c>
      <c r="F1310" s="12" t="str">
        <f t="shared" si="139"/>
        <v>Oct-11</v>
      </c>
      <c r="G1310" s="12"/>
    </row>
    <row r="1311" spans="1:7">
      <c r="A1311" s="2">
        <v>40848</v>
      </c>
      <c r="B1311" t="str">
        <f t="shared" si="135"/>
        <v>2011_11</v>
      </c>
      <c r="C1311" t="str">
        <f t="shared" si="136"/>
        <v>Nov</v>
      </c>
      <c r="D1311" t="str">
        <f t="shared" si="137"/>
        <v>2011_Nov</v>
      </c>
      <c r="E1311" s="12" t="str">
        <f t="shared" si="138"/>
        <v>01_Nov</v>
      </c>
      <c r="F1311" s="12" t="str">
        <f t="shared" si="139"/>
        <v>Nov-11</v>
      </c>
      <c r="G1311" s="12"/>
    </row>
    <row r="1312" spans="1:7">
      <c r="A1312" s="2">
        <v>40849</v>
      </c>
      <c r="B1312" t="str">
        <f t="shared" si="135"/>
        <v>2011_11</v>
      </c>
      <c r="C1312" t="str">
        <f t="shared" si="136"/>
        <v>Nov</v>
      </c>
      <c r="D1312" t="str">
        <f t="shared" si="137"/>
        <v>2011_Nov</v>
      </c>
      <c r="E1312" s="12" t="str">
        <f t="shared" si="138"/>
        <v>02_Nov</v>
      </c>
      <c r="F1312" s="12" t="str">
        <f t="shared" si="139"/>
        <v>Nov-11</v>
      </c>
      <c r="G1312" s="12"/>
    </row>
    <row r="1313" spans="1:7">
      <c r="A1313" s="2">
        <v>40850</v>
      </c>
      <c r="B1313" t="str">
        <f t="shared" si="135"/>
        <v>2011_11</v>
      </c>
      <c r="C1313" t="str">
        <f t="shared" si="136"/>
        <v>Nov</v>
      </c>
      <c r="D1313" t="str">
        <f t="shared" si="137"/>
        <v>2011_Nov</v>
      </c>
      <c r="E1313" s="12" t="str">
        <f t="shared" si="138"/>
        <v>03_Nov</v>
      </c>
      <c r="F1313" s="12" t="str">
        <f t="shared" si="139"/>
        <v>Nov-11</v>
      </c>
      <c r="G1313" s="12"/>
    </row>
    <row r="1314" spans="1:7">
      <c r="A1314" s="2">
        <v>40851</v>
      </c>
      <c r="B1314" t="str">
        <f t="shared" si="135"/>
        <v>2011_11</v>
      </c>
      <c r="C1314" t="str">
        <f t="shared" si="136"/>
        <v>Nov</v>
      </c>
      <c r="D1314" t="str">
        <f t="shared" si="137"/>
        <v>2011_Nov</v>
      </c>
      <c r="E1314" s="12" t="str">
        <f t="shared" si="138"/>
        <v>04_Nov</v>
      </c>
      <c r="F1314" s="12" t="str">
        <f t="shared" si="139"/>
        <v>Nov-11</v>
      </c>
      <c r="G1314" s="12"/>
    </row>
    <row r="1315" spans="1:7">
      <c r="A1315" s="2">
        <v>40852</v>
      </c>
      <c r="B1315" t="str">
        <f t="shared" si="135"/>
        <v>2011_11</v>
      </c>
      <c r="C1315" t="str">
        <f t="shared" si="136"/>
        <v>Nov</v>
      </c>
      <c r="D1315" t="str">
        <f t="shared" si="137"/>
        <v>2011_Nov</v>
      </c>
      <c r="E1315" s="12" t="str">
        <f t="shared" si="138"/>
        <v>05_Nov</v>
      </c>
      <c r="F1315" s="12" t="str">
        <f t="shared" si="139"/>
        <v>Nov-11</v>
      </c>
      <c r="G1315" s="12"/>
    </row>
    <row r="1316" spans="1:7">
      <c r="A1316" s="2">
        <v>40853</v>
      </c>
      <c r="B1316" t="str">
        <f t="shared" si="135"/>
        <v>2011_11</v>
      </c>
      <c r="C1316" t="str">
        <f t="shared" si="136"/>
        <v>Nov</v>
      </c>
      <c r="D1316" t="str">
        <f t="shared" si="137"/>
        <v>2011_Nov</v>
      </c>
      <c r="E1316" s="12" t="str">
        <f t="shared" si="138"/>
        <v>06_Nov</v>
      </c>
      <c r="F1316" s="12" t="str">
        <f t="shared" si="139"/>
        <v>Nov-11</v>
      </c>
      <c r="G1316" s="12"/>
    </row>
    <row r="1317" spans="1:7">
      <c r="A1317" s="2">
        <v>40854</v>
      </c>
      <c r="B1317" t="str">
        <f t="shared" si="135"/>
        <v>2011_11</v>
      </c>
      <c r="C1317" t="str">
        <f t="shared" si="136"/>
        <v>Nov</v>
      </c>
      <c r="D1317" t="str">
        <f t="shared" si="137"/>
        <v>2011_Nov</v>
      </c>
      <c r="E1317" s="12" t="str">
        <f t="shared" si="138"/>
        <v>07_Nov</v>
      </c>
      <c r="F1317" s="12" t="str">
        <f t="shared" si="139"/>
        <v>Nov-11</v>
      </c>
      <c r="G1317" s="12"/>
    </row>
    <row r="1318" spans="1:7">
      <c r="A1318" s="2">
        <v>40855</v>
      </c>
      <c r="B1318" t="str">
        <f t="shared" si="135"/>
        <v>2011_11</v>
      </c>
      <c r="C1318" t="str">
        <f t="shared" si="136"/>
        <v>Nov</v>
      </c>
      <c r="D1318" t="str">
        <f t="shared" si="137"/>
        <v>2011_Nov</v>
      </c>
      <c r="E1318" s="12" t="str">
        <f t="shared" si="138"/>
        <v>08_Nov</v>
      </c>
      <c r="F1318" s="12" t="str">
        <f t="shared" si="139"/>
        <v>Nov-11</v>
      </c>
      <c r="G1318" s="12"/>
    </row>
    <row r="1319" spans="1:7">
      <c r="A1319" s="2">
        <v>40856</v>
      </c>
      <c r="B1319" t="str">
        <f t="shared" si="135"/>
        <v>2011_11</v>
      </c>
      <c r="C1319" t="str">
        <f t="shared" si="136"/>
        <v>Nov</v>
      </c>
      <c r="D1319" t="str">
        <f t="shared" si="137"/>
        <v>2011_Nov</v>
      </c>
      <c r="E1319" s="12" t="str">
        <f t="shared" si="138"/>
        <v>09_Nov</v>
      </c>
      <c r="F1319" s="12" t="str">
        <f t="shared" si="139"/>
        <v>Nov-11</v>
      </c>
      <c r="G1319" s="12"/>
    </row>
    <row r="1320" spans="1:7">
      <c r="A1320" s="2">
        <v>40857</v>
      </c>
      <c r="B1320" t="str">
        <f t="shared" si="135"/>
        <v>2011_11</v>
      </c>
      <c r="C1320" t="str">
        <f t="shared" si="136"/>
        <v>Nov</v>
      </c>
      <c r="D1320" t="str">
        <f t="shared" si="137"/>
        <v>2011_Nov</v>
      </c>
      <c r="E1320" s="12" t="str">
        <f t="shared" si="138"/>
        <v>10_Nov</v>
      </c>
      <c r="F1320" s="12" t="str">
        <f t="shared" si="139"/>
        <v>Nov-11</v>
      </c>
      <c r="G1320" s="12"/>
    </row>
    <row r="1321" spans="1:7">
      <c r="A1321" s="2">
        <v>40858</v>
      </c>
      <c r="B1321" t="str">
        <f t="shared" si="135"/>
        <v>2011_11</v>
      </c>
      <c r="C1321" t="str">
        <f t="shared" si="136"/>
        <v>Nov</v>
      </c>
      <c r="D1321" t="str">
        <f t="shared" si="137"/>
        <v>2011_Nov</v>
      </c>
      <c r="E1321" s="12" t="str">
        <f t="shared" si="138"/>
        <v>11_Nov</v>
      </c>
      <c r="F1321" s="12" t="str">
        <f t="shared" si="139"/>
        <v>Nov-11</v>
      </c>
      <c r="G1321" s="12"/>
    </row>
    <row r="1322" spans="1:7">
      <c r="A1322" s="2">
        <v>40859</v>
      </c>
      <c r="B1322" t="str">
        <f t="shared" si="135"/>
        <v>2011_11</v>
      </c>
      <c r="C1322" t="str">
        <f t="shared" si="136"/>
        <v>Nov</v>
      </c>
      <c r="D1322" t="str">
        <f t="shared" si="137"/>
        <v>2011_Nov</v>
      </c>
      <c r="E1322" s="12" t="str">
        <f t="shared" si="138"/>
        <v>12_Nov</v>
      </c>
      <c r="F1322" s="12" t="str">
        <f t="shared" si="139"/>
        <v>Nov-11</v>
      </c>
      <c r="G1322" s="12"/>
    </row>
    <row r="1323" spans="1:7">
      <c r="A1323" s="2">
        <v>40860</v>
      </c>
      <c r="B1323" t="str">
        <f t="shared" si="135"/>
        <v>2011_11</v>
      </c>
      <c r="C1323" t="str">
        <f t="shared" si="136"/>
        <v>Nov</v>
      </c>
      <c r="D1323" t="str">
        <f t="shared" si="137"/>
        <v>2011_Nov</v>
      </c>
      <c r="E1323" s="12" t="str">
        <f t="shared" si="138"/>
        <v>13_Nov</v>
      </c>
      <c r="F1323" s="12" t="str">
        <f t="shared" si="139"/>
        <v>Nov-11</v>
      </c>
      <c r="G1323" s="12"/>
    </row>
    <row r="1324" spans="1:7">
      <c r="A1324" s="2">
        <v>40861</v>
      </c>
      <c r="B1324" t="str">
        <f t="shared" si="135"/>
        <v>2011_11</v>
      </c>
      <c r="C1324" t="str">
        <f t="shared" si="136"/>
        <v>Nov</v>
      </c>
      <c r="D1324" t="str">
        <f t="shared" si="137"/>
        <v>2011_Nov</v>
      </c>
      <c r="E1324" s="12" t="str">
        <f t="shared" si="138"/>
        <v>14_Nov</v>
      </c>
      <c r="F1324" s="12" t="str">
        <f t="shared" si="139"/>
        <v>Nov-11</v>
      </c>
      <c r="G1324" s="12"/>
    </row>
    <row r="1325" spans="1:7">
      <c r="A1325" s="2">
        <v>40862</v>
      </c>
      <c r="B1325" t="str">
        <f t="shared" si="135"/>
        <v>2011_11</v>
      </c>
      <c r="C1325" t="str">
        <f t="shared" si="136"/>
        <v>Nov</v>
      </c>
      <c r="D1325" t="str">
        <f t="shared" si="137"/>
        <v>2011_Nov</v>
      </c>
      <c r="E1325" s="12" t="str">
        <f t="shared" si="138"/>
        <v>15_Nov</v>
      </c>
      <c r="F1325" s="12" t="str">
        <f t="shared" si="139"/>
        <v>Nov-11</v>
      </c>
      <c r="G1325" s="12"/>
    </row>
    <row r="1326" spans="1:7">
      <c r="A1326" s="2">
        <v>40863</v>
      </c>
      <c r="B1326" t="str">
        <f t="shared" si="135"/>
        <v>2011_11</v>
      </c>
      <c r="C1326" t="str">
        <f t="shared" si="136"/>
        <v>Nov</v>
      </c>
      <c r="D1326" t="str">
        <f t="shared" si="137"/>
        <v>2011_Nov</v>
      </c>
      <c r="E1326" s="12" t="str">
        <f t="shared" si="138"/>
        <v>16_Nov</v>
      </c>
      <c r="F1326" s="12" t="str">
        <f t="shared" si="139"/>
        <v>Nov-11</v>
      </c>
      <c r="G1326" s="12"/>
    </row>
    <row r="1327" spans="1:7">
      <c r="A1327" s="2">
        <v>40864</v>
      </c>
      <c r="B1327" t="str">
        <f t="shared" si="135"/>
        <v>2011_11</v>
      </c>
      <c r="C1327" t="str">
        <f t="shared" si="136"/>
        <v>Nov</v>
      </c>
      <c r="D1327" t="str">
        <f t="shared" si="137"/>
        <v>2011_Nov</v>
      </c>
      <c r="E1327" s="12" t="str">
        <f t="shared" si="138"/>
        <v>17_Nov</v>
      </c>
      <c r="F1327" s="12" t="str">
        <f t="shared" si="139"/>
        <v>Nov-11</v>
      </c>
      <c r="G1327" s="12"/>
    </row>
    <row r="1328" spans="1:7">
      <c r="A1328" s="2">
        <v>40865</v>
      </c>
      <c r="B1328" t="str">
        <f t="shared" si="135"/>
        <v>2011_11</v>
      </c>
      <c r="C1328" t="str">
        <f t="shared" si="136"/>
        <v>Nov</v>
      </c>
      <c r="D1328" t="str">
        <f t="shared" si="137"/>
        <v>2011_Nov</v>
      </c>
      <c r="E1328" s="12" t="str">
        <f t="shared" si="138"/>
        <v>18_Nov</v>
      </c>
      <c r="F1328" s="12" t="str">
        <f t="shared" si="139"/>
        <v>Nov-11</v>
      </c>
      <c r="G1328" s="12"/>
    </row>
    <row r="1329" spans="1:7">
      <c r="A1329" s="2">
        <v>40866</v>
      </c>
      <c r="B1329" t="str">
        <f t="shared" si="135"/>
        <v>2011_11</v>
      </c>
      <c r="C1329" t="str">
        <f t="shared" si="136"/>
        <v>Nov</v>
      </c>
      <c r="D1329" t="str">
        <f t="shared" si="137"/>
        <v>2011_Nov</v>
      </c>
      <c r="E1329" s="12" t="str">
        <f t="shared" si="138"/>
        <v>19_Nov</v>
      </c>
      <c r="F1329" s="12" t="str">
        <f t="shared" si="139"/>
        <v>Nov-11</v>
      </c>
      <c r="G1329" s="12"/>
    </row>
    <row r="1330" spans="1:7">
      <c r="A1330" s="2">
        <v>40867</v>
      </c>
      <c r="B1330" t="str">
        <f t="shared" si="135"/>
        <v>2011_11</v>
      </c>
      <c r="C1330" t="str">
        <f t="shared" si="136"/>
        <v>Nov</v>
      </c>
      <c r="D1330" t="str">
        <f t="shared" si="137"/>
        <v>2011_Nov</v>
      </c>
      <c r="E1330" s="12" t="str">
        <f t="shared" si="138"/>
        <v>20_Nov</v>
      </c>
      <c r="F1330" s="12" t="str">
        <f t="shared" si="139"/>
        <v>Nov-11</v>
      </c>
      <c r="G1330" s="12"/>
    </row>
    <row r="1331" spans="1:7">
      <c r="A1331" s="2">
        <v>40868</v>
      </c>
      <c r="B1331" t="str">
        <f t="shared" si="135"/>
        <v>2011_11</v>
      </c>
      <c r="C1331" t="str">
        <f t="shared" si="136"/>
        <v>Nov</v>
      </c>
      <c r="D1331" t="str">
        <f t="shared" si="137"/>
        <v>2011_Nov</v>
      </c>
      <c r="E1331" s="12" t="str">
        <f t="shared" si="138"/>
        <v>21_Nov</v>
      </c>
      <c r="F1331" s="12" t="str">
        <f t="shared" si="139"/>
        <v>Nov-11</v>
      </c>
      <c r="G1331" s="12"/>
    </row>
    <row r="1332" spans="1:7">
      <c r="A1332" s="2">
        <v>40869</v>
      </c>
      <c r="B1332" t="str">
        <f t="shared" si="135"/>
        <v>2011_11</v>
      </c>
      <c r="C1332" t="str">
        <f t="shared" si="136"/>
        <v>Nov</v>
      </c>
      <c r="D1332" t="str">
        <f t="shared" si="137"/>
        <v>2011_Nov</v>
      </c>
      <c r="E1332" s="12" t="str">
        <f t="shared" si="138"/>
        <v>22_Nov</v>
      </c>
      <c r="F1332" s="12" t="str">
        <f t="shared" si="139"/>
        <v>Nov-11</v>
      </c>
      <c r="G1332" s="12"/>
    </row>
    <row r="1333" spans="1:7">
      <c r="A1333" s="2">
        <v>40870</v>
      </c>
      <c r="B1333" t="str">
        <f t="shared" si="135"/>
        <v>2011_11</v>
      </c>
      <c r="C1333" t="str">
        <f t="shared" si="136"/>
        <v>Nov</v>
      </c>
      <c r="D1333" t="str">
        <f t="shared" si="137"/>
        <v>2011_Nov</v>
      </c>
      <c r="E1333" s="12" t="str">
        <f t="shared" si="138"/>
        <v>23_Nov</v>
      </c>
      <c r="F1333" s="12" t="str">
        <f t="shared" si="139"/>
        <v>Nov-11</v>
      </c>
      <c r="G1333" s="12"/>
    </row>
    <row r="1334" spans="1:7">
      <c r="A1334" s="2">
        <v>40871</v>
      </c>
      <c r="B1334" t="str">
        <f t="shared" si="135"/>
        <v>2011_11</v>
      </c>
      <c r="C1334" t="str">
        <f t="shared" si="136"/>
        <v>Nov</v>
      </c>
      <c r="D1334" t="str">
        <f t="shared" si="137"/>
        <v>2011_Nov</v>
      </c>
      <c r="E1334" s="12" t="str">
        <f t="shared" si="138"/>
        <v>24_Nov</v>
      </c>
      <c r="F1334" s="12" t="str">
        <f t="shared" si="139"/>
        <v>Nov-11</v>
      </c>
      <c r="G1334" s="12"/>
    </row>
    <row r="1335" spans="1:7">
      <c r="A1335" s="2">
        <v>40872</v>
      </c>
      <c r="B1335" t="str">
        <f t="shared" si="135"/>
        <v>2011_11</v>
      </c>
      <c r="C1335" t="str">
        <f t="shared" si="136"/>
        <v>Nov</v>
      </c>
      <c r="D1335" t="str">
        <f t="shared" si="137"/>
        <v>2011_Nov</v>
      </c>
      <c r="E1335" s="12" t="str">
        <f t="shared" si="138"/>
        <v>25_Nov</v>
      </c>
      <c r="F1335" s="12" t="str">
        <f t="shared" si="139"/>
        <v>Nov-11</v>
      </c>
      <c r="G1335" s="12"/>
    </row>
    <row r="1336" spans="1:7">
      <c r="A1336" s="2">
        <v>40873</v>
      </c>
      <c r="B1336" t="str">
        <f t="shared" si="135"/>
        <v>2011_11</v>
      </c>
      <c r="C1336" t="str">
        <f t="shared" si="136"/>
        <v>Nov</v>
      </c>
      <c r="D1336" t="str">
        <f t="shared" si="137"/>
        <v>2011_Nov</v>
      </c>
      <c r="E1336" s="12" t="str">
        <f t="shared" si="138"/>
        <v>26_Nov</v>
      </c>
      <c r="F1336" s="12" t="str">
        <f t="shared" si="139"/>
        <v>Nov-11</v>
      </c>
      <c r="G1336" s="12"/>
    </row>
    <row r="1337" spans="1:7">
      <c r="A1337" s="2">
        <v>40874</v>
      </c>
      <c r="B1337" t="str">
        <f t="shared" si="135"/>
        <v>2011_11</v>
      </c>
      <c r="C1337" t="str">
        <f t="shared" si="136"/>
        <v>Nov</v>
      </c>
      <c r="D1337" t="str">
        <f t="shared" si="137"/>
        <v>2011_Nov</v>
      </c>
      <c r="E1337" s="12" t="str">
        <f t="shared" si="138"/>
        <v>27_Nov</v>
      </c>
      <c r="F1337" s="12" t="str">
        <f t="shared" si="139"/>
        <v>Nov-11</v>
      </c>
      <c r="G1337" s="12"/>
    </row>
    <row r="1338" spans="1:7">
      <c r="A1338" s="2">
        <v>40875</v>
      </c>
      <c r="B1338" t="str">
        <f t="shared" si="135"/>
        <v>2011_11</v>
      </c>
      <c r="C1338" t="str">
        <f t="shared" si="136"/>
        <v>Nov</v>
      </c>
      <c r="D1338" t="str">
        <f t="shared" si="137"/>
        <v>2011_Nov</v>
      </c>
      <c r="E1338" s="12" t="str">
        <f t="shared" si="138"/>
        <v>28_Nov</v>
      </c>
      <c r="F1338" s="12" t="str">
        <f t="shared" si="139"/>
        <v>Nov-11</v>
      </c>
      <c r="G1338" s="12"/>
    </row>
    <row r="1339" spans="1:7">
      <c r="A1339" s="2">
        <v>40876</v>
      </c>
      <c r="B1339" t="str">
        <f t="shared" si="135"/>
        <v>2011_11</v>
      </c>
      <c r="C1339" t="str">
        <f t="shared" si="136"/>
        <v>Nov</v>
      </c>
      <c r="D1339" t="str">
        <f t="shared" si="137"/>
        <v>2011_Nov</v>
      </c>
      <c r="E1339" s="12" t="str">
        <f t="shared" si="138"/>
        <v>29_Nov</v>
      </c>
      <c r="F1339" s="12" t="str">
        <f t="shared" si="139"/>
        <v>Nov-11</v>
      </c>
      <c r="G1339" s="12"/>
    </row>
    <row r="1340" spans="1:7">
      <c r="A1340" s="2">
        <v>40877</v>
      </c>
      <c r="B1340" t="str">
        <f t="shared" si="135"/>
        <v>2011_11</v>
      </c>
      <c r="C1340" t="str">
        <f t="shared" si="136"/>
        <v>Nov</v>
      </c>
      <c r="D1340" t="str">
        <f t="shared" si="137"/>
        <v>2011_Nov</v>
      </c>
      <c r="E1340" s="12" t="str">
        <f t="shared" si="138"/>
        <v>30_Nov</v>
      </c>
      <c r="F1340" s="12" t="str">
        <f t="shared" si="139"/>
        <v>Nov-11</v>
      </c>
      <c r="G1340" s="12"/>
    </row>
    <row r="1341" spans="1:7">
      <c r="A1341" s="2">
        <v>40878</v>
      </c>
      <c r="B1341" t="str">
        <f t="shared" si="135"/>
        <v>2011_12</v>
      </c>
      <c r="C1341" t="str">
        <f t="shared" si="136"/>
        <v>Dec</v>
      </c>
      <c r="D1341" t="str">
        <f t="shared" si="137"/>
        <v>2011_Dec</v>
      </c>
      <c r="E1341" s="12" t="str">
        <f t="shared" si="138"/>
        <v>01_Dec</v>
      </c>
      <c r="F1341" s="12" t="str">
        <f t="shared" si="139"/>
        <v>Dec-11</v>
      </c>
      <c r="G1341" s="12"/>
    </row>
    <row r="1342" spans="1:7">
      <c r="A1342" s="2">
        <v>40879</v>
      </c>
      <c r="B1342" t="str">
        <f t="shared" si="135"/>
        <v>2011_12</v>
      </c>
      <c r="C1342" t="str">
        <f t="shared" si="136"/>
        <v>Dec</v>
      </c>
      <c r="D1342" t="str">
        <f t="shared" si="137"/>
        <v>2011_Dec</v>
      </c>
      <c r="E1342" s="12" t="str">
        <f t="shared" si="138"/>
        <v>02_Dec</v>
      </c>
      <c r="F1342" s="12" t="str">
        <f t="shared" si="139"/>
        <v>Dec-11</v>
      </c>
      <c r="G1342" s="12"/>
    </row>
    <row r="1343" spans="1:7">
      <c r="A1343" s="2">
        <v>40880</v>
      </c>
      <c r="B1343" t="str">
        <f t="shared" si="135"/>
        <v>2011_12</v>
      </c>
      <c r="C1343" t="str">
        <f t="shared" si="136"/>
        <v>Dec</v>
      </c>
      <c r="D1343" t="str">
        <f t="shared" si="137"/>
        <v>2011_Dec</v>
      </c>
      <c r="E1343" s="12" t="str">
        <f t="shared" si="138"/>
        <v>03_Dec</v>
      </c>
      <c r="F1343" s="12" t="str">
        <f t="shared" si="139"/>
        <v>Dec-11</v>
      </c>
      <c r="G1343" s="12"/>
    </row>
    <row r="1344" spans="1:7">
      <c r="A1344" s="2">
        <v>40881</v>
      </c>
      <c r="B1344" t="str">
        <f t="shared" si="135"/>
        <v>2011_12</v>
      </c>
      <c r="C1344" t="str">
        <f t="shared" si="136"/>
        <v>Dec</v>
      </c>
      <c r="D1344" t="str">
        <f t="shared" si="137"/>
        <v>2011_Dec</v>
      </c>
      <c r="E1344" s="12" t="str">
        <f t="shared" si="138"/>
        <v>04_Dec</v>
      </c>
      <c r="F1344" s="12" t="str">
        <f t="shared" si="139"/>
        <v>Dec-11</v>
      </c>
      <c r="G1344" s="12"/>
    </row>
    <row r="1345" spans="1:7">
      <c r="A1345" s="2">
        <v>40882</v>
      </c>
      <c r="B1345" t="str">
        <f t="shared" si="135"/>
        <v>2011_12</v>
      </c>
      <c r="C1345" t="str">
        <f t="shared" si="136"/>
        <v>Dec</v>
      </c>
      <c r="D1345" t="str">
        <f t="shared" si="137"/>
        <v>2011_Dec</v>
      </c>
      <c r="E1345" s="12" t="str">
        <f t="shared" si="138"/>
        <v>05_Dec</v>
      </c>
      <c r="F1345" s="12" t="str">
        <f t="shared" si="139"/>
        <v>Dec-11</v>
      </c>
      <c r="G1345" s="12"/>
    </row>
    <row r="1346" spans="1:7">
      <c r="A1346" s="2">
        <v>40883</v>
      </c>
      <c r="B1346" t="str">
        <f t="shared" ref="B1346:B1409" si="140">TEXT(YEAR(A1346),"0000")&amp;"_"&amp;TEXT(MONTH(A1346),"00")</f>
        <v>2011_12</v>
      </c>
      <c r="C1346" t="str">
        <f t="shared" ref="C1346:C1409" si="141">VLOOKUP(TEXT(MONTH(A1346),"00"),$H$2:$I$13,2,FALSE)</f>
        <v>Dec</v>
      </c>
      <c r="D1346" t="str">
        <f t="shared" si="137"/>
        <v>2011_Dec</v>
      </c>
      <c r="E1346" s="12" t="str">
        <f t="shared" si="138"/>
        <v>06_Dec</v>
      </c>
      <c r="F1346" s="12" t="str">
        <f t="shared" si="139"/>
        <v>Dec-11</v>
      </c>
      <c r="G1346" s="12"/>
    </row>
    <row r="1347" spans="1:7">
      <c r="A1347" s="2">
        <v>40884</v>
      </c>
      <c r="B1347" t="str">
        <f t="shared" si="140"/>
        <v>2011_12</v>
      </c>
      <c r="C1347" t="str">
        <f t="shared" si="141"/>
        <v>Dec</v>
      </c>
      <c r="D1347" t="str">
        <f t="shared" ref="D1347:D1410" si="142">TEXT(YEAR(A1347),"0000")&amp;"_"&amp;C1347</f>
        <v>2011_Dec</v>
      </c>
      <c r="E1347" s="12" t="str">
        <f t="shared" ref="E1347:E1410" si="143">VLOOKUP(DAY(A1347),$G$2:$H$32,2,FALSE)&amp;"_"&amp;C1347</f>
        <v>07_Dec</v>
      </c>
      <c r="F1347" s="12" t="str">
        <f t="shared" si="139"/>
        <v>Dec-11</v>
      </c>
      <c r="G1347" s="12"/>
    </row>
    <row r="1348" spans="1:7">
      <c r="A1348" s="2">
        <v>40885</v>
      </c>
      <c r="B1348" t="str">
        <f t="shared" si="140"/>
        <v>2011_12</v>
      </c>
      <c r="C1348" t="str">
        <f t="shared" si="141"/>
        <v>Dec</v>
      </c>
      <c r="D1348" t="str">
        <f t="shared" si="142"/>
        <v>2011_Dec</v>
      </c>
      <c r="E1348" s="12" t="str">
        <f t="shared" si="143"/>
        <v>08_Dec</v>
      </c>
      <c r="F1348" s="12" t="str">
        <f t="shared" ref="F1348:F1411" si="144">C1348&amp;"-"&amp;RIGHT(YEAR(A1348),2)</f>
        <v>Dec-11</v>
      </c>
      <c r="G1348" s="12"/>
    </row>
    <row r="1349" spans="1:7">
      <c r="A1349" s="2">
        <v>40886</v>
      </c>
      <c r="B1349" t="str">
        <f t="shared" si="140"/>
        <v>2011_12</v>
      </c>
      <c r="C1349" t="str">
        <f t="shared" si="141"/>
        <v>Dec</v>
      </c>
      <c r="D1349" t="str">
        <f t="shared" si="142"/>
        <v>2011_Dec</v>
      </c>
      <c r="E1349" s="12" t="str">
        <f t="shared" si="143"/>
        <v>09_Dec</v>
      </c>
      <c r="F1349" s="12" t="str">
        <f t="shared" si="144"/>
        <v>Dec-11</v>
      </c>
      <c r="G1349" s="12"/>
    </row>
    <row r="1350" spans="1:7">
      <c r="A1350" s="2">
        <v>40887</v>
      </c>
      <c r="B1350" t="str">
        <f t="shared" si="140"/>
        <v>2011_12</v>
      </c>
      <c r="C1350" t="str">
        <f t="shared" si="141"/>
        <v>Dec</v>
      </c>
      <c r="D1350" t="str">
        <f t="shared" si="142"/>
        <v>2011_Dec</v>
      </c>
      <c r="E1350" s="12" t="str">
        <f t="shared" si="143"/>
        <v>10_Dec</v>
      </c>
      <c r="F1350" s="12" t="str">
        <f t="shared" si="144"/>
        <v>Dec-11</v>
      </c>
      <c r="G1350" s="12"/>
    </row>
    <row r="1351" spans="1:7">
      <c r="A1351" s="2">
        <v>40888</v>
      </c>
      <c r="B1351" t="str">
        <f t="shared" si="140"/>
        <v>2011_12</v>
      </c>
      <c r="C1351" t="str">
        <f t="shared" si="141"/>
        <v>Dec</v>
      </c>
      <c r="D1351" t="str">
        <f t="shared" si="142"/>
        <v>2011_Dec</v>
      </c>
      <c r="E1351" s="12" t="str">
        <f t="shared" si="143"/>
        <v>11_Dec</v>
      </c>
      <c r="F1351" s="12" t="str">
        <f t="shared" si="144"/>
        <v>Dec-11</v>
      </c>
      <c r="G1351" s="12"/>
    </row>
    <row r="1352" spans="1:7">
      <c r="A1352" s="2">
        <v>40889</v>
      </c>
      <c r="B1352" t="str">
        <f t="shared" si="140"/>
        <v>2011_12</v>
      </c>
      <c r="C1352" t="str">
        <f t="shared" si="141"/>
        <v>Dec</v>
      </c>
      <c r="D1352" t="str">
        <f t="shared" si="142"/>
        <v>2011_Dec</v>
      </c>
      <c r="E1352" s="12" t="str">
        <f t="shared" si="143"/>
        <v>12_Dec</v>
      </c>
      <c r="F1352" s="12" t="str">
        <f t="shared" si="144"/>
        <v>Dec-11</v>
      </c>
      <c r="G1352" s="12"/>
    </row>
    <row r="1353" spans="1:7">
      <c r="A1353" s="2">
        <v>40890</v>
      </c>
      <c r="B1353" t="str">
        <f t="shared" si="140"/>
        <v>2011_12</v>
      </c>
      <c r="C1353" t="str">
        <f t="shared" si="141"/>
        <v>Dec</v>
      </c>
      <c r="D1353" t="str">
        <f t="shared" si="142"/>
        <v>2011_Dec</v>
      </c>
      <c r="E1353" s="12" t="str">
        <f t="shared" si="143"/>
        <v>13_Dec</v>
      </c>
      <c r="F1353" s="12" t="str">
        <f t="shared" si="144"/>
        <v>Dec-11</v>
      </c>
      <c r="G1353" s="12"/>
    </row>
    <row r="1354" spans="1:7">
      <c r="A1354" s="2">
        <v>40891</v>
      </c>
      <c r="B1354" t="str">
        <f t="shared" si="140"/>
        <v>2011_12</v>
      </c>
      <c r="C1354" t="str">
        <f t="shared" si="141"/>
        <v>Dec</v>
      </c>
      <c r="D1354" t="str">
        <f t="shared" si="142"/>
        <v>2011_Dec</v>
      </c>
      <c r="E1354" s="12" t="str">
        <f t="shared" si="143"/>
        <v>14_Dec</v>
      </c>
      <c r="F1354" s="12" t="str">
        <f t="shared" si="144"/>
        <v>Dec-11</v>
      </c>
      <c r="G1354" s="12"/>
    </row>
    <row r="1355" spans="1:7">
      <c r="A1355" s="2">
        <v>40892</v>
      </c>
      <c r="B1355" t="str">
        <f t="shared" si="140"/>
        <v>2011_12</v>
      </c>
      <c r="C1355" t="str">
        <f t="shared" si="141"/>
        <v>Dec</v>
      </c>
      <c r="D1355" t="str">
        <f t="shared" si="142"/>
        <v>2011_Dec</v>
      </c>
      <c r="E1355" s="12" t="str">
        <f t="shared" si="143"/>
        <v>15_Dec</v>
      </c>
      <c r="F1355" s="12" t="str">
        <f t="shared" si="144"/>
        <v>Dec-11</v>
      </c>
      <c r="G1355" s="12"/>
    </row>
    <row r="1356" spans="1:7">
      <c r="A1356" s="2">
        <v>40893</v>
      </c>
      <c r="B1356" t="str">
        <f t="shared" si="140"/>
        <v>2011_12</v>
      </c>
      <c r="C1356" t="str">
        <f t="shared" si="141"/>
        <v>Dec</v>
      </c>
      <c r="D1356" t="str">
        <f t="shared" si="142"/>
        <v>2011_Dec</v>
      </c>
      <c r="E1356" s="12" t="str">
        <f t="shared" si="143"/>
        <v>16_Dec</v>
      </c>
      <c r="F1356" s="12" t="str">
        <f t="shared" si="144"/>
        <v>Dec-11</v>
      </c>
      <c r="G1356" s="12"/>
    </row>
    <row r="1357" spans="1:7">
      <c r="A1357" s="2">
        <v>40894</v>
      </c>
      <c r="B1357" t="str">
        <f t="shared" si="140"/>
        <v>2011_12</v>
      </c>
      <c r="C1357" t="str">
        <f t="shared" si="141"/>
        <v>Dec</v>
      </c>
      <c r="D1357" t="str">
        <f t="shared" si="142"/>
        <v>2011_Dec</v>
      </c>
      <c r="E1357" s="12" t="str">
        <f t="shared" si="143"/>
        <v>17_Dec</v>
      </c>
      <c r="F1357" s="12" t="str">
        <f t="shared" si="144"/>
        <v>Dec-11</v>
      </c>
      <c r="G1357" s="12"/>
    </row>
    <row r="1358" spans="1:7">
      <c r="A1358" s="2">
        <v>40895</v>
      </c>
      <c r="B1358" t="str">
        <f t="shared" si="140"/>
        <v>2011_12</v>
      </c>
      <c r="C1358" t="str">
        <f t="shared" si="141"/>
        <v>Dec</v>
      </c>
      <c r="D1358" t="str">
        <f t="shared" si="142"/>
        <v>2011_Dec</v>
      </c>
      <c r="E1358" s="12" t="str">
        <f t="shared" si="143"/>
        <v>18_Dec</v>
      </c>
      <c r="F1358" s="12" t="str">
        <f t="shared" si="144"/>
        <v>Dec-11</v>
      </c>
      <c r="G1358" s="12"/>
    </row>
    <row r="1359" spans="1:7">
      <c r="A1359" s="2">
        <v>40896</v>
      </c>
      <c r="B1359" t="str">
        <f t="shared" si="140"/>
        <v>2011_12</v>
      </c>
      <c r="C1359" t="str">
        <f t="shared" si="141"/>
        <v>Dec</v>
      </c>
      <c r="D1359" t="str">
        <f t="shared" si="142"/>
        <v>2011_Dec</v>
      </c>
      <c r="E1359" s="12" t="str">
        <f t="shared" si="143"/>
        <v>19_Dec</v>
      </c>
      <c r="F1359" s="12" t="str">
        <f t="shared" si="144"/>
        <v>Dec-11</v>
      </c>
      <c r="G1359" s="12"/>
    </row>
    <row r="1360" spans="1:7">
      <c r="A1360" s="2">
        <v>40897</v>
      </c>
      <c r="B1360" t="str">
        <f t="shared" si="140"/>
        <v>2011_12</v>
      </c>
      <c r="C1360" t="str">
        <f t="shared" si="141"/>
        <v>Dec</v>
      </c>
      <c r="D1360" t="str">
        <f t="shared" si="142"/>
        <v>2011_Dec</v>
      </c>
      <c r="E1360" s="12" t="str">
        <f t="shared" si="143"/>
        <v>20_Dec</v>
      </c>
      <c r="F1360" s="12" t="str">
        <f t="shared" si="144"/>
        <v>Dec-11</v>
      </c>
      <c r="G1360" s="12"/>
    </row>
    <row r="1361" spans="1:7">
      <c r="A1361" s="2">
        <v>40898</v>
      </c>
      <c r="B1361" t="str">
        <f t="shared" si="140"/>
        <v>2011_12</v>
      </c>
      <c r="C1361" t="str">
        <f t="shared" si="141"/>
        <v>Dec</v>
      </c>
      <c r="D1361" t="str">
        <f t="shared" si="142"/>
        <v>2011_Dec</v>
      </c>
      <c r="E1361" s="12" t="str">
        <f t="shared" si="143"/>
        <v>21_Dec</v>
      </c>
      <c r="F1361" s="12" t="str">
        <f t="shared" si="144"/>
        <v>Dec-11</v>
      </c>
      <c r="G1361" s="12"/>
    </row>
    <row r="1362" spans="1:7">
      <c r="A1362" s="2">
        <v>40899</v>
      </c>
      <c r="B1362" t="str">
        <f t="shared" si="140"/>
        <v>2011_12</v>
      </c>
      <c r="C1362" t="str">
        <f t="shared" si="141"/>
        <v>Dec</v>
      </c>
      <c r="D1362" t="str">
        <f t="shared" si="142"/>
        <v>2011_Dec</v>
      </c>
      <c r="E1362" s="12" t="str">
        <f t="shared" si="143"/>
        <v>22_Dec</v>
      </c>
      <c r="F1362" s="12" t="str">
        <f t="shared" si="144"/>
        <v>Dec-11</v>
      </c>
      <c r="G1362" s="12"/>
    </row>
    <row r="1363" spans="1:7">
      <c r="A1363" s="2">
        <v>40900</v>
      </c>
      <c r="B1363" t="str">
        <f t="shared" si="140"/>
        <v>2011_12</v>
      </c>
      <c r="C1363" t="str">
        <f t="shared" si="141"/>
        <v>Dec</v>
      </c>
      <c r="D1363" t="str">
        <f t="shared" si="142"/>
        <v>2011_Dec</v>
      </c>
      <c r="E1363" s="12" t="str">
        <f t="shared" si="143"/>
        <v>23_Dec</v>
      </c>
      <c r="F1363" s="12" t="str">
        <f t="shared" si="144"/>
        <v>Dec-11</v>
      </c>
      <c r="G1363" s="12"/>
    </row>
    <row r="1364" spans="1:7">
      <c r="A1364" s="2">
        <v>40901</v>
      </c>
      <c r="B1364" t="str">
        <f t="shared" si="140"/>
        <v>2011_12</v>
      </c>
      <c r="C1364" t="str">
        <f t="shared" si="141"/>
        <v>Dec</v>
      </c>
      <c r="D1364" t="str">
        <f t="shared" si="142"/>
        <v>2011_Dec</v>
      </c>
      <c r="E1364" s="12" t="str">
        <f t="shared" si="143"/>
        <v>24_Dec</v>
      </c>
      <c r="F1364" s="12" t="str">
        <f t="shared" si="144"/>
        <v>Dec-11</v>
      </c>
      <c r="G1364" s="12"/>
    </row>
    <row r="1365" spans="1:7">
      <c r="A1365" s="2">
        <v>40902</v>
      </c>
      <c r="B1365" t="str">
        <f t="shared" si="140"/>
        <v>2011_12</v>
      </c>
      <c r="C1365" t="str">
        <f t="shared" si="141"/>
        <v>Dec</v>
      </c>
      <c r="D1365" t="str">
        <f t="shared" si="142"/>
        <v>2011_Dec</v>
      </c>
      <c r="E1365" s="12" t="str">
        <f t="shared" si="143"/>
        <v>25_Dec</v>
      </c>
      <c r="F1365" s="12" t="str">
        <f t="shared" si="144"/>
        <v>Dec-11</v>
      </c>
      <c r="G1365" s="12"/>
    </row>
    <row r="1366" spans="1:7">
      <c r="A1366" s="2">
        <v>40903</v>
      </c>
      <c r="B1366" t="str">
        <f t="shared" si="140"/>
        <v>2011_12</v>
      </c>
      <c r="C1366" t="str">
        <f t="shared" si="141"/>
        <v>Dec</v>
      </c>
      <c r="D1366" t="str">
        <f t="shared" si="142"/>
        <v>2011_Dec</v>
      </c>
      <c r="E1366" s="12" t="str">
        <f t="shared" si="143"/>
        <v>26_Dec</v>
      </c>
      <c r="F1366" s="12" t="str">
        <f t="shared" si="144"/>
        <v>Dec-11</v>
      </c>
      <c r="G1366" s="12"/>
    </row>
    <row r="1367" spans="1:7">
      <c r="A1367" s="2">
        <v>40904</v>
      </c>
      <c r="B1367" t="str">
        <f t="shared" si="140"/>
        <v>2011_12</v>
      </c>
      <c r="C1367" t="str">
        <f t="shared" si="141"/>
        <v>Dec</v>
      </c>
      <c r="D1367" t="str">
        <f t="shared" si="142"/>
        <v>2011_Dec</v>
      </c>
      <c r="E1367" s="12" t="str">
        <f t="shared" si="143"/>
        <v>27_Dec</v>
      </c>
      <c r="F1367" s="12" t="str">
        <f t="shared" si="144"/>
        <v>Dec-11</v>
      </c>
      <c r="G1367" s="12"/>
    </row>
    <row r="1368" spans="1:7">
      <c r="A1368" s="2">
        <v>40905</v>
      </c>
      <c r="B1368" t="str">
        <f t="shared" si="140"/>
        <v>2011_12</v>
      </c>
      <c r="C1368" t="str">
        <f t="shared" si="141"/>
        <v>Dec</v>
      </c>
      <c r="D1368" t="str">
        <f t="shared" si="142"/>
        <v>2011_Dec</v>
      </c>
      <c r="E1368" s="12" t="str">
        <f t="shared" si="143"/>
        <v>28_Dec</v>
      </c>
      <c r="F1368" s="12" t="str">
        <f t="shared" si="144"/>
        <v>Dec-11</v>
      </c>
      <c r="G1368" s="12"/>
    </row>
    <row r="1369" spans="1:7">
      <c r="A1369" s="2">
        <v>40906</v>
      </c>
      <c r="B1369" t="str">
        <f t="shared" si="140"/>
        <v>2011_12</v>
      </c>
      <c r="C1369" t="str">
        <f t="shared" si="141"/>
        <v>Dec</v>
      </c>
      <c r="D1369" t="str">
        <f t="shared" si="142"/>
        <v>2011_Dec</v>
      </c>
      <c r="E1369" s="12" t="str">
        <f t="shared" si="143"/>
        <v>29_Dec</v>
      </c>
      <c r="F1369" s="12" t="str">
        <f t="shared" si="144"/>
        <v>Dec-11</v>
      </c>
      <c r="G1369" s="12"/>
    </row>
    <row r="1370" spans="1:7">
      <c r="A1370" s="2">
        <v>40907</v>
      </c>
      <c r="B1370" t="str">
        <f t="shared" si="140"/>
        <v>2011_12</v>
      </c>
      <c r="C1370" t="str">
        <f t="shared" si="141"/>
        <v>Dec</v>
      </c>
      <c r="D1370" t="str">
        <f t="shared" si="142"/>
        <v>2011_Dec</v>
      </c>
      <c r="E1370" s="12" t="str">
        <f t="shared" si="143"/>
        <v>30_Dec</v>
      </c>
      <c r="F1370" s="12" t="str">
        <f t="shared" si="144"/>
        <v>Dec-11</v>
      </c>
      <c r="G1370" s="12"/>
    </row>
    <row r="1371" spans="1:7">
      <c r="A1371" s="2">
        <v>40908</v>
      </c>
      <c r="B1371" t="str">
        <f t="shared" si="140"/>
        <v>2011_12</v>
      </c>
      <c r="C1371" t="str">
        <f t="shared" si="141"/>
        <v>Dec</v>
      </c>
      <c r="D1371" t="str">
        <f t="shared" si="142"/>
        <v>2011_Dec</v>
      </c>
      <c r="E1371" s="12" t="str">
        <f t="shared" si="143"/>
        <v>31_Dec</v>
      </c>
      <c r="F1371" s="12" t="str">
        <f t="shared" si="144"/>
        <v>Dec-11</v>
      </c>
      <c r="G1371" s="12"/>
    </row>
    <row r="1372" spans="1:7">
      <c r="A1372" s="2">
        <v>40909</v>
      </c>
      <c r="B1372" t="str">
        <f t="shared" si="140"/>
        <v>2012_01</v>
      </c>
      <c r="C1372" t="str">
        <f t="shared" si="141"/>
        <v>Jan</v>
      </c>
      <c r="D1372" t="str">
        <f t="shared" si="142"/>
        <v>2012_Jan</v>
      </c>
      <c r="E1372" s="12" t="str">
        <f t="shared" si="143"/>
        <v>01_Jan</v>
      </c>
      <c r="F1372" s="12" t="str">
        <f t="shared" si="144"/>
        <v>Jan-12</v>
      </c>
      <c r="G1372" s="12"/>
    </row>
    <row r="1373" spans="1:7">
      <c r="A1373" s="2">
        <v>40910</v>
      </c>
      <c r="B1373" t="str">
        <f t="shared" si="140"/>
        <v>2012_01</v>
      </c>
      <c r="C1373" t="str">
        <f t="shared" si="141"/>
        <v>Jan</v>
      </c>
      <c r="D1373" t="str">
        <f t="shared" si="142"/>
        <v>2012_Jan</v>
      </c>
      <c r="E1373" s="12" t="str">
        <f t="shared" si="143"/>
        <v>02_Jan</v>
      </c>
      <c r="F1373" s="12" t="str">
        <f t="shared" si="144"/>
        <v>Jan-12</v>
      </c>
      <c r="G1373" s="12"/>
    </row>
    <row r="1374" spans="1:7">
      <c r="A1374" s="2">
        <v>40911</v>
      </c>
      <c r="B1374" t="str">
        <f t="shared" si="140"/>
        <v>2012_01</v>
      </c>
      <c r="C1374" t="str">
        <f t="shared" si="141"/>
        <v>Jan</v>
      </c>
      <c r="D1374" t="str">
        <f t="shared" si="142"/>
        <v>2012_Jan</v>
      </c>
      <c r="E1374" s="12" t="str">
        <f t="shared" si="143"/>
        <v>03_Jan</v>
      </c>
      <c r="F1374" s="12" t="str">
        <f t="shared" si="144"/>
        <v>Jan-12</v>
      </c>
      <c r="G1374" s="12"/>
    </row>
    <row r="1375" spans="1:7">
      <c r="A1375" s="2">
        <v>40912</v>
      </c>
      <c r="B1375" t="str">
        <f t="shared" si="140"/>
        <v>2012_01</v>
      </c>
      <c r="C1375" t="str">
        <f t="shared" si="141"/>
        <v>Jan</v>
      </c>
      <c r="D1375" t="str">
        <f t="shared" si="142"/>
        <v>2012_Jan</v>
      </c>
      <c r="E1375" s="12" t="str">
        <f t="shared" si="143"/>
        <v>04_Jan</v>
      </c>
      <c r="F1375" s="12" t="str">
        <f t="shared" si="144"/>
        <v>Jan-12</v>
      </c>
      <c r="G1375" s="12"/>
    </row>
    <row r="1376" spans="1:7">
      <c r="A1376" s="2">
        <v>40913</v>
      </c>
      <c r="B1376" t="str">
        <f t="shared" si="140"/>
        <v>2012_01</v>
      </c>
      <c r="C1376" t="str">
        <f t="shared" si="141"/>
        <v>Jan</v>
      </c>
      <c r="D1376" t="str">
        <f t="shared" si="142"/>
        <v>2012_Jan</v>
      </c>
      <c r="E1376" s="12" t="str">
        <f t="shared" si="143"/>
        <v>05_Jan</v>
      </c>
      <c r="F1376" s="12" t="str">
        <f t="shared" si="144"/>
        <v>Jan-12</v>
      </c>
      <c r="G1376" s="12"/>
    </row>
    <row r="1377" spans="1:7">
      <c r="A1377" s="2">
        <v>40914</v>
      </c>
      <c r="B1377" t="str">
        <f t="shared" si="140"/>
        <v>2012_01</v>
      </c>
      <c r="C1377" t="str">
        <f t="shared" si="141"/>
        <v>Jan</v>
      </c>
      <c r="D1377" t="str">
        <f t="shared" si="142"/>
        <v>2012_Jan</v>
      </c>
      <c r="E1377" s="12" t="str">
        <f t="shared" si="143"/>
        <v>06_Jan</v>
      </c>
      <c r="F1377" s="12" t="str">
        <f t="shared" si="144"/>
        <v>Jan-12</v>
      </c>
      <c r="G1377" s="12"/>
    </row>
    <row r="1378" spans="1:7">
      <c r="A1378" s="2">
        <v>40915</v>
      </c>
      <c r="B1378" t="str">
        <f t="shared" si="140"/>
        <v>2012_01</v>
      </c>
      <c r="C1378" t="str">
        <f t="shared" si="141"/>
        <v>Jan</v>
      </c>
      <c r="D1378" t="str">
        <f t="shared" si="142"/>
        <v>2012_Jan</v>
      </c>
      <c r="E1378" s="12" t="str">
        <f t="shared" si="143"/>
        <v>07_Jan</v>
      </c>
      <c r="F1378" s="12" t="str">
        <f t="shared" si="144"/>
        <v>Jan-12</v>
      </c>
      <c r="G1378" s="12"/>
    </row>
    <row r="1379" spans="1:7">
      <c r="A1379" s="2">
        <v>40916</v>
      </c>
      <c r="B1379" t="str">
        <f t="shared" si="140"/>
        <v>2012_01</v>
      </c>
      <c r="C1379" t="str">
        <f t="shared" si="141"/>
        <v>Jan</v>
      </c>
      <c r="D1379" t="str">
        <f t="shared" si="142"/>
        <v>2012_Jan</v>
      </c>
      <c r="E1379" s="12" t="str">
        <f t="shared" si="143"/>
        <v>08_Jan</v>
      </c>
      <c r="F1379" s="12" t="str">
        <f t="shared" si="144"/>
        <v>Jan-12</v>
      </c>
      <c r="G1379" s="12"/>
    </row>
    <row r="1380" spans="1:7">
      <c r="A1380" s="2">
        <v>40917</v>
      </c>
      <c r="B1380" t="str">
        <f t="shared" si="140"/>
        <v>2012_01</v>
      </c>
      <c r="C1380" t="str">
        <f t="shared" si="141"/>
        <v>Jan</v>
      </c>
      <c r="D1380" t="str">
        <f t="shared" si="142"/>
        <v>2012_Jan</v>
      </c>
      <c r="E1380" s="12" t="str">
        <f t="shared" si="143"/>
        <v>09_Jan</v>
      </c>
      <c r="F1380" s="12" t="str">
        <f t="shared" si="144"/>
        <v>Jan-12</v>
      </c>
      <c r="G1380" s="12"/>
    </row>
    <row r="1381" spans="1:7">
      <c r="A1381" s="2">
        <v>40918</v>
      </c>
      <c r="B1381" t="str">
        <f t="shared" si="140"/>
        <v>2012_01</v>
      </c>
      <c r="C1381" t="str">
        <f t="shared" si="141"/>
        <v>Jan</v>
      </c>
      <c r="D1381" t="str">
        <f t="shared" si="142"/>
        <v>2012_Jan</v>
      </c>
      <c r="E1381" s="12" t="str">
        <f t="shared" si="143"/>
        <v>10_Jan</v>
      </c>
      <c r="F1381" s="12" t="str">
        <f t="shared" si="144"/>
        <v>Jan-12</v>
      </c>
      <c r="G1381" s="12"/>
    </row>
    <row r="1382" spans="1:7">
      <c r="A1382" s="2">
        <v>40919</v>
      </c>
      <c r="B1382" t="str">
        <f t="shared" si="140"/>
        <v>2012_01</v>
      </c>
      <c r="C1382" t="str">
        <f t="shared" si="141"/>
        <v>Jan</v>
      </c>
      <c r="D1382" t="str">
        <f t="shared" si="142"/>
        <v>2012_Jan</v>
      </c>
      <c r="E1382" s="12" t="str">
        <f t="shared" si="143"/>
        <v>11_Jan</v>
      </c>
      <c r="F1382" s="12" t="str">
        <f t="shared" si="144"/>
        <v>Jan-12</v>
      </c>
      <c r="G1382" s="12"/>
    </row>
    <row r="1383" spans="1:7">
      <c r="A1383" s="2">
        <v>40920</v>
      </c>
      <c r="B1383" t="str">
        <f t="shared" si="140"/>
        <v>2012_01</v>
      </c>
      <c r="C1383" t="str">
        <f t="shared" si="141"/>
        <v>Jan</v>
      </c>
      <c r="D1383" t="str">
        <f t="shared" si="142"/>
        <v>2012_Jan</v>
      </c>
      <c r="E1383" s="12" t="str">
        <f t="shared" si="143"/>
        <v>12_Jan</v>
      </c>
      <c r="F1383" s="12" t="str">
        <f t="shared" si="144"/>
        <v>Jan-12</v>
      </c>
      <c r="G1383" s="12"/>
    </row>
    <row r="1384" spans="1:7">
      <c r="A1384" s="2">
        <v>40921</v>
      </c>
      <c r="B1384" t="str">
        <f t="shared" si="140"/>
        <v>2012_01</v>
      </c>
      <c r="C1384" t="str">
        <f t="shared" si="141"/>
        <v>Jan</v>
      </c>
      <c r="D1384" t="str">
        <f t="shared" si="142"/>
        <v>2012_Jan</v>
      </c>
      <c r="E1384" s="12" t="str">
        <f t="shared" si="143"/>
        <v>13_Jan</v>
      </c>
      <c r="F1384" s="12" t="str">
        <f t="shared" si="144"/>
        <v>Jan-12</v>
      </c>
      <c r="G1384" s="12"/>
    </row>
    <row r="1385" spans="1:7">
      <c r="A1385" s="2">
        <v>40922</v>
      </c>
      <c r="B1385" t="str">
        <f t="shared" si="140"/>
        <v>2012_01</v>
      </c>
      <c r="C1385" t="str">
        <f t="shared" si="141"/>
        <v>Jan</v>
      </c>
      <c r="D1385" t="str">
        <f t="shared" si="142"/>
        <v>2012_Jan</v>
      </c>
      <c r="E1385" s="12" t="str">
        <f t="shared" si="143"/>
        <v>14_Jan</v>
      </c>
      <c r="F1385" s="12" t="str">
        <f t="shared" si="144"/>
        <v>Jan-12</v>
      </c>
      <c r="G1385" s="12"/>
    </row>
    <row r="1386" spans="1:7">
      <c r="A1386" s="2">
        <v>40923</v>
      </c>
      <c r="B1386" t="str">
        <f t="shared" si="140"/>
        <v>2012_01</v>
      </c>
      <c r="C1386" t="str">
        <f t="shared" si="141"/>
        <v>Jan</v>
      </c>
      <c r="D1386" t="str">
        <f t="shared" si="142"/>
        <v>2012_Jan</v>
      </c>
      <c r="E1386" s="12" t="str">
        <f t="shared" si="143"/>
        <v>15_Jan</v>
      </c>
      <c r="F1386" s="12" t="str">
        <f t="shared" si="144"/>
        <v>Jan-12</v>
      </c>
      <c r="G1386" s="12"/>
    </row>
    <row r="1387" spans="1:7">
      <c r="A1387" s="2">
        <v>40924</v>
      </c>
      <c r="B1387" t="str">
        <f t="shared" si="140"/>
        <v>2012_01</v>
      </c>
      <c r="C1387" t="str">
        <f t="shared" si="141"/>
        <v>Jan</v>
      </c>
      <c r="D1387" t="str">
        <f t="shared" si="142"/>
        <v>2012_Jan</v>
      </c>
      <c r="E1387" s="12" t="str">
        <f t="shared" si="143"/>
        <v>16_Jan</v>
      </c>
      <c r="F1387" s="12" t="str">
        <f t="shared" si="144"/>
        <v>Jan-12</v>
      </c>
      <c r="G1387" s="12"/>
    </row>
    <row r="1388" spans="1:7">
      <c r="A1388" s="2">
        <v>40925</v>
      </c>
      <c r="B1388" t="str">
        <f t="shared" si="140"/>
        <v>2012_01</v>
      </c>
      <c r="C1388" t="str">
        <f t="shared" si="141"/>
        <v>Jan</v>
      </c>
      <c r="D1388" t="str">
        <f t="shared" si="142"/>
        <v>2012_Jan</v>
      </c>
      <c r="E1388" s="12" t="str">
        <f t="shared" si="143"/>
        <v>17_Jan</v>
      </c>
      <c r="F1388" s="12" t="str">
        <f t="shared" si="144"/>
        <v>Jan-12</v>
      </c>
      <c r="G1388" s="12"/>
    </row>
    <row r="1389" spans="1:7">
      <c r="A1389" s="2">
        <v>40926</v>
      </c>
      <c r="B1389" t="str">
        <f t="shared" si="140"/>
        <v>2012_01</v>
      </c>
      <c r="C1389" t="str">
        <f t="shared" si="141"/>
        <v>Jan</v>
      </c>
      <c r="D1389" t="str">
        <f t="shared" si="142"/>
        <v>2012_Jan</v>
      </c>
      <c r="E1389" s="12" t="str">
        <f t="shared" si="143"/>
        <v>18_Jan</v>
      </c>
      <c r="F1389" s="12" t="str">
        <f t="shared" si="144"/>
        <v>Jan-12</v>
      </c>
      <c r="G1389" s="12"/>
    </row>
    <row r="1390" spans="1:7">
      <c r="A1390" s="2">
        <v>40927</v>
      </c>
      <c r="B1390" t="str">
        <f t="shared" si="140"/>
        <v>2012_01</v>
      </c>
      <c r="C1390" t="str">
        <f t="shared" si="141"/>
        <v>Jan</v>
      </c>
      <c r="D1390" t="str">
        <f t="shared" si="142"/>
        <v>2012_Jan</v>
      </c>
      <c r="E1390" s="12" t="str">
        <f t="shared" si="143"/>
        <v>19_Jan</v>
      </c>
      <c r="F1390" s="12" t="str">
        <f t="shared" si="144"/>
        <v>Jan-12</v>
      </c>
      <c r="G1390" s="12"/>
    </row>
    <row r="1391" spans="1:7">
      <c r="A1391" s="2">
        <v>40928</v>
      </c>
      <c r="B1391" t="str">
        <f t="shared" si="140"/>
        <v>2012_01</v>
      </c>
      <c r="C1391" t="str">
        <f t="shared" si="141"/>
        <v>Jan</v>
      </c>
      <c r="D1391" t="str">
        <f t="shared" si="142"/>
        <v>2012_Jan</v>
      </c>
      <c r="E1391" s="12" t="str">
        <f t="shared" si="143"/>
        <v>20_Jan</v>
      </c>
      <c r="F1391" s="12" t="str">
        <f t="shared" si="144"/>
        <v>Jan-12</v>
      </c>
      <c r="G1391" s="12"/>
    </row>
    <row r="1392" spans="1:7">
      <c r="A1392" s="2">
        <v>40929</v>
      </c>
      <c r="B1392" t="str">
        <f t="shared" si="140"/>
        <v>2012_01</v>
      </c>
      <c r="C1392" t="str">
        <f t="shared" si="141"/>
        <v>Jan</v>
      </c>
      <c r="D1392" t="str">
        <f t="shared" si="142"/>
        <v>2012_Jan</v>
      </c>
      <c r="E1392" s="12" t="str">
        <f t="shared" si="143"/>
        <v>21_Jan</v>
      </c>
      <c r="F1392" s="12" t="str">
        <f t="shared" si="144"/>
        <v>Jan-12</v>
      </c>
      <c r="G1392" s="12"/>
    </row>
    <row r="1393" spans="1:7">
      <c r="A1393" s="2">
        <v>40930</v>
      </c>
      <c r="B1393" t="str">
        <f t="shared" si="140"/>
        <v>2012_01</v>
      </c>
      <c r="C1393" t="str">
        <f t="shared" si="141"/>
        <v>Jan</v>
      </c>
      <c r="D1393" t="str">
        <f t="shared" si="142"/>
        <v>2012_Jan</v>
      </c>
      <c r="E1393" s="12" t="str">
        <f t="shared" si="143"/>
        <v>22_Jan</v>
      </c>
      <c r="F1393" s="12" t="str">
        <f t="shared" si="144"/>
        <v>Jan-12</v>
      </c>
      <c r="G1393" s="12"/>
    </row>
    <row r="1394" spans="1:7">
      <c r="A1394" s="2">
        <v>40931</v>
      </c>
      <c r="B1394" t="str">
        <f t="shared" si="140"/>
        <v>2012_01</v>
      </c>
      <c r="C1394" t="str">
        <f t="shared" si="141"/>
        <v>Jan</v>
      </c>
      <c r="D1394" t="str">
        <f t="shared" si="142"/>
        <v>2012_Jan</v>
      </c>
      <c r="E1394" s="12" t="str">
        <f t="shared" si="143"/>
        <v>23_Jan</v>
      </c>
      <c r="F1394" s="12" t="str">
        <f t="shared" si="144"/>
        <v>Jan-12</v>
      </c>
      <c r="G1394" s="12"/>
    </row>
    <row r="1395" spans="1:7">
      <c r="A1395" s="2">
        <v>40932</v>
      </c>
      <c r="B1395" t="str">
        <f t="shared" si="140"/>
        <v>2012_01</v>
      </c>
      <c r="C1395" t="str">
        <f t="shared" si="141"/>
        <v>Jan</v>
      </c>
      <c r="D1395" t="str">
        <f t="shared" si="142"/>
        <v>2012_Jan</v>
      </c>
      <c r="E1395" s="12" t="str">
        <f t="shared" si="143"/>
        <v>24_Jan</v>
      </c>
      <c r="F1395" s="12" t="str">
        <f t="shared" si="144"/>
        <v>Jan-12</v>
      </c>
      <c r="G1395" s="12"/>
    </row>
    <row r="1396" spans="1:7">
      <c r="A1396" s="2">
        <v>40933</v>
      </c>
      <c r="B1396" t="str">
        <f t="shared" si="140"/>
        <v>2012_01</v>
      </c>
      <c r="C1396" t="str">
        <f t="shared" si="141"/>
        <v>Jan</v>
      </c>
      <c r="D1396" t="str">
        <f t="shared" si="142"/>
        <v>2012_Jan</v>
      </c>
      <c r="E1396" s="12" t="str">
        <f t="shared" si="143"/>
        <v>25_Jan</v>
      </c>
      <c r="F1396" s="12" t="str">
        <f t="shared" si="144"/>
        <v>Jan-12</v>
      </c>
      <c r="G1396" s="12"/>
    </row>
    <row r="1397" spans="1:7">
      <c r="A1397" s="2">
        <v>40934</v>
      </c>
      <c r="B1397" t="str">
        <f t="shared" si="140"/>
        <v>2012_01</v>
      </c>
      <c r="C1397" t="str">
        <f t="shared" si="141"/>
        <v>Jan</v>
      </c>
      <c r="D1397" t="str">
        <f t="shared" si="142"/>
        <v>2012_Jan</v>
      </c>
      <c r="E1397" s="12" t="str">
        <f t="shared" si="143"/>
        <v>26_Jan</v>
      </c>
      <c r="F1397" s="12" t="str">
        <f t="shared" si="144"/>
        <v>Jan-12</v>
      </c>
      <c r="G1397" s="12"/>
    </row>
    <row r="1398" spans="1:7">
      <c r="A1398" s="2">
        <v>40935</v>
      </c>
      <c r="B1398" t="str">
        <f t="shared" si="140"/>
        <v>2012_01</v>
      </c>
      <c r="C1398" t="str">
        <f t="shared" si="141"/>
        <v>Jan</v>
      </c>
      <c r="D1398" t="str">
        <f t="shared" si="142"/>
        <v>2012_Jan</v>
      </c>
      <c r="E1398" s="12" t="str">
        <f t="shared" si="143"/>
        <v>27_Jan</v>
      </c>
      <c r="F1398" s="12" t="str">
        <f t="shared" si="144"/>
        <v>Jan-12</v>
      </c>
      <c r="G1398" s="12"/>
    </row>
    <row r="1399" spans="1:7">
      <c r="A1399" s="2">
        <v>40936</v>
      </c>
      <c r="B1399" t="str">
        <f t="shared" si="140"/>
        <v>2012_01</v>
      </c>
      <c r="C1399" t="str">
        <f t="shared" si="141"/>
        <v>Jan</v>
      </c>
      <c r="D1399" t="str">
        <f t="shared" si="142"/>
        <v>2012_Jan</v>
      </c>
      <c r="E1399" s="12" t="str">
        <f t="shared" si="143"/>
        <v>28_Jan</v>
      </c>
      <c r="F1399" s="12" t="str">
        <f t="shared" si="144"/>
        <v>Jan-12</v>
      </c>
      <c r="G1399" s="12"/>
    </row>
    <row r="1400" spans="1:7">
      <c r="A1400" s="2">
        <v>40937</v>
      </c>
      <c r="B1400" t="str">
        <f t="shared" si="140"/>
        <v>2012_01</v>
      </c>
      <c r="C1400" t="str">
        <f t="shared" si="141"/>
        <v>Jan</v>
      </c>
      <c r="D1400" t="str">
        <f t="shared" si="142"/>
        <v>2012_Jan</v>
      </c>
      <c r="E1400" s="12" t="str">
        <f t="shared" si="143"/>
        <v>29_Jan</v>
      </c>
      <c r="F1400" s="12" t="str">
        <f t="shared" si="144"/>
        <v>Jan-12</v>
      </c>
      <c r="G1400" s="12"/>
    </row>
    <row r="1401" spans="1:7">
      <c r="A1401" s="2">
        <v>40938</v>
      </c>
      <c r="B1401" t="str">
        <f t="shared" si="140"/>
        <v>2012_01</v>
      </c>
      <c r="C1401" t="str">
        <f t="shared" si="141"/>
        <v>Jan</v>
      </c>
      <c r="D1401" t="str">
        <f t="shared" si="142"/>
        <v>2012_Jan</v>
      </c>
      <c r="E1401" s="12" t="str">
        <f t="shared" si="143"/>
        <v>30_Jan</v>
      </c>
      <c r="F1401" s="12" t="str">
        <f t="shared" si="144"/>
        <v>Jan-12</v>
      </c>
      <c r="G1401" s="12"/>
    </row>
    <row r="1402" spans="1:7">
      <c r="A1402" s="2">
        <v>40939</v>
      </c>
      <c r="B1402" t="str">
        <f t="shared" si="140"/>
        <v>2012_01</v>
      </c>
      <c r="C1402" t="str">
        <f t="shared" si="141"/>
        <v>Jan</v>
      </c>
      <c r="D1402" t="str">
        <f t="shared" si="142"/>
        <v>2012_Jan</v>
      </c>
      <c r="E1402" s="12" t="str">
        <f t="shared" si="143"/>
        <v>31_Jan</v>
      </c>
      <c r="F1402" s="12" t="str">
        <f t="shared" si="144"/>
        <v>Jan-12</v>
      </c>
      <c r="G1402" s="12"/>
    </row>
    <row r="1403" spans="1:7">
      <c r="A1403" s="2">
        <v>40940</v>
      </c>
      <c r="B1403" t="str">
        <f t="shared" si="140"/>
        <v>2012_02</v>
      </c>
      <c r="C1403" t="str">
        <f t="shared" si="141"/>
        <v>Feb</v>
      </c>
      <c r="D1403" t="str">
        <f t="shared" si="142"/>
        <v>2012_Feb</v>
      </c>
      <c r="E1403" s="12" t="str">
        <f t="shared" si="143"/>
        <v>01_Feb</v>
      </c>
      <c r="F1403" s="12" t="str">
        <f t="shared" si="144"/>
        <v>Feb-12</v>
      </c>
      <c r="G1403" s="12"/>
    </row>
    <row r="1404" spans="1:7">
      <c r="A1404" s="2">
        <v>40941</v>
      </c>
      <c r="B1404" t="str">
        <f t="shared" si="140"/>
        <v>2012_02</v>
      </c>
      <c r="C1404" t="str">
        <f t="shared" si="141"/>
        <v>Feb</v>
      </c>
      <c r="D1404" t="str">
        <f t="shared" si="142"/>
        <v>2012_Feb</v>
      </c>
      <c r="E1404" s="12" t="str">
        <f t="shared" si="143"/>
        <v>02_Feb</v>
      </c>
      <c r="F1404" s="12" t="str">
        <f t="shared" si="144"/>
        <v>Feb-12</v>
      </c>
      <c r="G1404" s="12"/>
    </row>
    <row r="1405" spans="1:7">
      <c r="A1405" s="2">
        <v>40942</v>
      </c>
      <c r="B1405" t="str">
        <f t="shared" si="140"/>
        <v>2012_02</v>
      </c>
      <c r="C1405" t="str">
        <f t="shared" si="141"/>
        <v>Feb</v>
      </c>
      <c r="D1405" t="str">
        <f t="shared" si="142"/>
        <v>2012_Feb</v>
      </c>
      <c r="E1405" s="12" t="str">
        <f t="shared" si="143"/>
        <v>03_Feb</v>
      </c>
      <c r="F1405" s="12" t="str">
        <f t="shared" si="144"/>
        <v>Feb-12</v>
      </c>
      <c r="G1405" s="12"/>
    </row>
    <row r="1406" spans="1:7">
      <c r="A1406" s="2">
        <v>40943</v>
      </c>
      <c r="B1406" t="str">
        <f t="shared" si="140"/>
        <v>2012_02</v>
      </c>
      <c r="C1406" t="str">
        <f t="shared" si="141"/>
        <v>Feb</v>
      </c>
      <c r="D1406" t="str">
        <f t="shared" si="142"/>
        <v>2012_Feb</v>
      </c>
      <c r="E1406" s="12" t="str">
        <f t="shared" si="143"/>
        <v>04_Feb</v>
      </c>
      <c r="F1406" s="12" t="str">
        <f t="shared" si="144"/>
        <v>Feb-12</v>
      </c>
      <c r="G1406" s="12"/>
    </row>
    <row r="1407" spans="1:7">
      <c r="A1407" s="2">
        <v>40944</v>
      </c>
      <c r="B1407" t="str">
        <f t="shared" si="140"/>
        <v>2012_02</v>
      </c>
      <c r="C1407" t="str">
        <f t="shared" si="141"/>
        <v>Feb</v>
      </c>
      <c r="D1407" t="str">
        <f t="shared" si="142"/>
        <v>2012_Feb</v>
      </c>
      <c r="E1407" s="12" t="str">
        <f t="shared" si="143"/>
        <v>05_Feb</v>
      </c>
      <c r="F1407" s="12" t="str">
        <f t="shared" si="144"/>
        <v>Feb-12</v>
      </c>
      <c r="G1407" s="12"/>
    </row>
    <row r="1408" spans="1:7">
      <c r="A1408" s="2">
        <v>40945</v>
      </c>
      <c r="B1408" t="str">
        <f t="shared" si="140"/>
        <v>2012_02</v>
      </c>
      <c r="C1408" t="str">
        <f t="shared" si="141"/>
        <v>Feb</v>
      </c>
      <c r="D1408" t="str">
        <f t="shared" si="142"/>
        <v>2012_Feb</v>
      </c>
      <c r="E1408" s="12" t="str">
        <f t="shared" si="143"/>
        <v>06_Feb</v>
      </c>
      <c r="F1408" s="12" t="str">
        <f t="shared" si="144"/>
        <v>Feb-12</v>
      </c>
      <c r="G1408" s="12"/>
    </row>
    <row r="1409" spans="1:7">
      <c r="A1409" s="2">
        <v>40946</v>
      </c>
      <c r="B1409" t="str">
        <f t="shared" si="140"/>
        <v>2012_02</v>
      </c>
      <c r="C1409" t="str">
        <f t="shared" si="141"/>
        <v>Feb</v>
      </c>
      <c r="D1409" t="str">
        <f t="shared" si="142"/>
        <v>2012_Feb</v>
      </c>
      <c r="E1409" s="12" t="str">
        <f t="shared" si="143"/>
        <v>07_Feb</v>
      </c>
      <c r="F1409" s="12" t="str">
        <f t="shared" si="144"/>
        <v>Feb-12</v>
      </c>
      <c r="G1409" s="12"/>
    </row>
    <row r="1410" spans="1:7">
      <c r="A1410" s="2">
        <v>40947</v>
      </c>
      <c r="B1410" t="str">
        <f t="shared" ref="B1410:B1473" si="145">TEXT(YEAR(A1410),"0000")&amp;"_"&amp;TEXT(MONTH(A1410),"00")</f>
        <v>2012_02</v>
      </c>
      <c r="C1410" t="str">
        <f t="shared" ref="C1410:C1473" si="146">VLOOKUP(TEXT(MONTH(A1410),"00"),$H$2:$I$13,2,FALSE)</f>
        <v>Feb</v>
      </c>
      <c r="D1410" t="str">
        <f t="shared" si="142"/>
        <v>2012_Feb</v>
      </c>
      <c r="E1410" s="12" t="str">
        <f t="shared" si="143"/>
        <v>08_Feb</v>
      </c>
      <c r="F1410" s="12" t="str">
        <f t="shared" si="144"/>
        <v>Feb-12</v>
      </c>
      <c r="G1410" s="12"/>
    </row>
    <row r="1411" spans="1:7">
      <c r="A1411" s="2">
        <v>40948</v>
      </c>
      <c r="B1411" t="str">
        <f t="shared" si="145"/>
        <v>2012_02</v>
      </c>
      <c r="C1411" t="str">
        <f t="shared" si="146"/>
        <v>Feb</v>
      </c>
      <c r="D1411" t="str">
        <f t="shared" ref="D1411:D1474" si="147">TEXT(YEAR(A1411),"0000")&amp;"_"&amp;C1411</f>
        <v>2012_Feb</v>
      </c>
      <c r="E1411" s="12" t="str">
        <f t="shared" ref="E1411:E1474" si="148">VLOOKUP(DAY(A1411),$G$2:$H$32,2,FALSE)&amp;"_"&amp;C1411</f>
        <v>09_Feb</v>
      </c>
      <c r="F1411" s="12" t="str">
        <f t="shared" si="144"/>
        <v>Feb-12</v>
      </c>
      <c r="G1411" s="12"/>
    </row>
    <row r="1412" spans="1:7">
      <c r="A1412" s="2">
        <v>40949</v>
      </c>
      <c r="B1412" t="str">
        <f t="shared" si="145"/>
        <v>2012_02</v>
      </c>
      <c r="C1412" t="str">
        <f t="shared" si="146"/>
        <v>Feb</v>
      </c>
      <c r="D1412" t="str">
        <f t="shared" si="147"/>
        <v>2012_Feb</v>
      </c>
      <c r="E1412" s="12" t="str">
        <f t="shared" si="148"/>
        <v>10_Feb</v>
      </c>
      <c r="F1412" s="12" t="str">
        <f t="shared" ref="F1412:F1475" si="149">C1412&amp;"-"&amp;RIGHT(YEAR(A1412),2)</f>
        <v>Feb-12</v>
      </c>
      <c r="G1412" s="12"/>
    </row>
    <row r="1413" spans="1:7">
      <c r="A1413" s="2">
        <v>40950</v>
      </c>
      <c r="B1413" t="str">
        <f t="shared" si="145"/>
        <v>2012_02</v>
      </c>
      <c r="C1413" t="str">
        <f t="shared" si="146"/>
        <v>Feb</v>
      </c>
      <c r="D1413" t="str">
        <f t="shared" si="147"/>
        <v>2012_Feb</v>
      </c>
      <c r="E1413" s="12" t="str">
        <f t="shared" si="148"/>
        <v>11_Feb</v>
      </c>
      <c r="F1413" s="12" t="str">
        <f t="shared" si="149"/>
        <v>Feb-12</v>
      </c>
      <c r="G1413" s="12"/>
    </row>
    <row r="1414" spans="1:7">
      <c r="A1414" s="2">
        <v>40951</v>
      </c>
      <c r="B1414" t="str">
        <f t="shared" si="145"/>
        <v>2012_02</v>
      </c>
      <c r="C1414" t="str">
        <f t="shared" si="146"/>
        <v>Feb</v>
      </c>
      <c r="D1414" t="str">
        <f t="shared" si="147"/>
        <v>2012_Feb</v>
      </c>
      <c r="E1414" s="12" t="str">
        <f t="shared" si="148"/>
        <v>12_Feb</v>
      </c>
      <c r="F1414" s="12" t="str">
        <f t="shared" si="149"/>
        <v>Feb-12</v>
      </c>
      <c r="G1414" s="12"/>
    </row>
    <row r="1415" spans="1:7">
      <c r="A1415" s="2">
        <v>40952</v>
      </c>
      <c r="B1415" t="str">
        <f t="shared" si="145"/>
        <v>2012_02</v>
      </c>
      <c r="C1415" t="str">
        <f t="shared" si="146"/>
        <v>Feb</v>
      </c>
      <c r="D1415" t="str">
        <f t="shared" si="147"/>
        <v>2012_Feb</v>
      </c>
      <c r="E1415" s="12" t="str">
        <f t="shared" si="148"/>
        <v>13_Feb</v>
      </c>
      <c r="F1415" s="12" t="str">
        <f t="shared" si="149"/>
        <v>Feb-12</v>
      </c>
      <c r="G1415" s="12"/>
    </row>
    <row r="1416" spans="1:7">
      <c r="A1416" s="2">
        <v>40953</v>
      </c>
      <c r="B1416" t="str">
        <f t="shared" si="145"/>
        <v>2012_02</v>
      </c>
      <c r="C1416" t="str">
        <f t="shared" si="146"/>
        <v>Feb</v>
      </c>
      <c r="D1416" t="str">
        <f t="shared" si="147"/>
        <v>2012_Feb</v>
      </c>
      <c r="E1416" s="12" t="str">
        <f t="shared" si="148"/>
        <v>14_Feb</v>
      </c>
      <c r="F1416" s="12" t="str">
        <f t="shared" si="149"/>
        <v>Feb-12</v>
      </c>
      <c r="G1416" s="12"/>
    </row>
    <row r="1417" spans="1:7">
      <c r="A1417" s="2">
        <v>40954</v>
      </c>
      <c r="B1417" t="str">
        <f t="shared" si="145"/>
        <v>2012_02</v>
      </c>
      <c r="C1417" t="str">
        <f t="shared" si="146"/>
        <v>Feb</v>
      </c>
      <c r="D1417" t="str">
        <f t="shared" si="147"/>
        <v>2012_Feb</v>
      </c>
      <c r="E1417" s="12" t="str">
        <f t="shared" si="148"/>
        <v>15_Feb</v>
      </c>
      <c r="F1417" s="12" t="str">
        <f t="shared" si="149"/>
        <v>Feb-12</v>
      </c>
      <c r="G1417" s="12"/>
    </row>
    <row r="1418" spans="1:7">
      <c r="A1418" s="2">
        <v>40955</v>
      </c>
      <c r="B1418" t="str">
        <f t="shared" si="145"/>
        <v>2012_02</v>
      </c>
      <c r="C1418" t="str">
        <f t="shared" si="146"/>
        <v>Feb</v>
      </c>
      <c r="D1418" t="str">
        <f t="shared" si="147"/>
        <v>2012_Feb</v>
      </c>
      <c r="E1418" s="12" t="str">
        <f t="shared" si="148"/>
        <v>16_Feb</v>
      </c>
      <c r="F1418" s="12" t="str">
        <f t="shared" si="149"/>
        <v>Feb-12</v>
      </c>
      <c r="G1418" s="12"/>
    </row>
    <row r="1419" spans="1:7">
      <c r="A1419" s="2">
        <v>40956</v>
      </c>
      <c r="B1419" t="str">
        <f t="shared" si="145"/>
        <v>2012_02</v>
      </c>
      <c r="C1419" t="str">
        <f t="shared" si="146"/>
        <v>Feb</v>
      </c>
      <c r="D1419" t="str">
        <f t="shared" si="147"/>
        <v>2012_Feb</v>
      </c>
      <c r="E1419" s="12" t="str">
        <f t="shared" si="148"/>
        <v>17_Feb</v>
      </c>
      <c r="F1419" s="12" t="str">
        <f t="shared" si="149"/>
        <v>Feb-12</v>
      </c>
      <c r="G1419" s="12"/>
    </row>
    <row r="1420" spans="1:7">
      <c r="A1420" s="2">
        <v>40957</v>
      </c>
      <c r="B1420" t="str">
        <f t="shared" si="145"/>
        <v>2012_02</v>
      </c>
      <c r="C1420" t="str">
        <f t="shared" si="146"/>
        <v>Feb</v>
      </c>
      <c r="D1420" t="str">
        <f t="shared" si="147"/>
        <v>2012_Feb</v>
      </c>
      <c r="E1420" s="12" t="str">
        <f t="shared" si="148"/>
        <v>18_Feb</v>
      </c>
      <c r="F1420" s="12" t="str">
        <f t="shared" si="149"/>
        <v>Feb-12</v>
      </c>
      <c r="G1420" s="12"/>
    </row>
    <row r="1421" spans="1:7">
      <c r="A1421" s="2">
        <v>40958</v>
      </c>
      <c r="B1421" t="str">
        <f t="shared" si="145"/>
        <v>2012_02</v>
      </c>
      <c r="C1421" t="str">
        <f t="shared" si="146"/>
        <v>Feb</v>
      </c>
      <c r="D1421" t="str">
        <f t="shared" si="147"/>
        <v>2012_Feb</v>
      </c>
      <c r="E1421" s="12" t="str">
        <f t="shared" si="148"/>
        <v>19_Feb</v>
      </c>
      <c r="F1421" s="12" t="str">
        <f t="shared" si="149"/>
        <v>Feb-12</v>
      </c>
      <c r="G1421" s="12"/>
    </row>
    <row r="1422" spans="1:7">
      <c r="A1422" s="2">
        <v>40959</v>
      </c>
      <c r="B1422" t="str">
        <f t="shared" si="145"/>
        <v>2012_02</v>
      </c>
      <c r="C1422" t="str">
        <f t="shared" si="146"/>
        <v>Feb</v>
      </c>
      <c r="D1422" t="str">
        <f t="shared" si="147"/>
        <v>2012_Feb</v>
      </c>
      <c r="E1422" s="12" t="str">
        <f t="shared" si="148"/>
        <v>20_Feb</v>
      </c>
      <c r="F1422" s="12" t="str">
        <f t="shared" si="149"/>
        <v>Feb-12</v>
      </c>
      <c r="G1422" s="12"/>
    </row>
    <row r="1423" spans="1:7">
      <c r="A1423" s="2">
        <v>40960</v>
      </c>
      <c r="B1423" t="str">
        <f t="shared" si="145"/>
        <v>2012_02</v>
      </c>
      <c r="C1423" t="str">
        <f t="shared" si="146"/>
        <v>Feb</v>
      </c>
      <c r="D1423" t="str">
        <f t="shared" si="147"/>
        <v>2012_Feb</v>
      </c>
      <c r="E1423" s="12" t="str">
        <f t="shared" si="148"/>
        <v>21_Feb</v>
      </c>
      <c r="F1423" s="12" t="str">
        <f t="shared" si="149"/>
        <v>Feb-12</v>
      </c>
      <c r="G1423" s="12"/>
    </row>
    <row r="1424" spans="1:7">
      <c r="A1424" s="2">
        <v>40961</v>
      </c>
      <c r="B1424" t="str">
        <f t="shared" si="145"/>
        <v>2012_02</v>
      </c>
      <c r="C1424" t="str">
        <f t="shared" si="146"/>
        <v>Feb</v>
      </c>
      <c r="D1424" t="str">
        <f t="shared" si="147"/>
        <v>2012_Feb</v>
      </c>
      <c r="E1424" s="12" t="str">
        <f t="shared" si="148"/>
        <v>22_Feb</v>
      </c>
      <c r="F1424" s="12" t="str">
        <f t="shared" si="149"/>
        <v>Feb-12</v>
      </c>
      <c r="G1424" s="12"/>
    </row>
    <row r="1425" spans="1:7">
      <c r="A1425" s="2">
        <v>40962</v>
      </c>
      <c r="B1425" t="str">
        <f t="shared" si="145"/>
        <v>2012_02</v>
      </c>
      <c r="C1425" t="str">
        <f t="shared" si="146"/>
        <v>Feb</v>
      </c>
      <c r="D1425" t="str">
        <f t="shared" si="147"/>
        <v>2012_Feb</v>
      </c>
      <c r="E1425" s="12" t="str">
        <f t="shared" si="148"/>
        <v>23_Feb</v>
      </c>
      <c r="F1425" s="12" t="str">
        <f t="shared" si="149"/>
        <v>Feb-12</v>
      </c>
      <c r="G1425" s="12"/>
    </row>
    <row r="1426" spans="1:7">
      <c r="A1426" s="2">
        <v>40963</v>
      </c>
      <c r="B1426" t="str">
        <f t="shared" si="145"/>
        <v>2012_02</v>
      </c>
      <c r="C1426" t="str">
        <f t="shared" si="146"/>
        <v>Feb</v>
      </c>
      <c r="D1426" t="str">
        <f t="shared" si="147"/>
        <v>2012_Feb</v>
      </c>
      <c r="E1426" s="12" t="str">
        <f t="shared" si="148"/>
        <v>24_Feb</v>
      </c>
      <c r="F1426" s="12" t="str">
        <f t="shared" si="149"/>
        <v>Feb-12</v>
      </c>
      <c r="G1426" s="12"/>
    </row>
    <row r="1427" spans="1:7">
      <c r="A1427" s="2">
        <v>40964</v>
      </c>
      <c r="B1427" t="str">
        <f t="shared" si="145"/>
        <v>2012_02</v>
      </c>
      <c r="C1427" t="str">
        <f t="shared" si="146"/>
        <v>Feb</v>
      </c>
      <c r="D1427" t="str">
        <f t="shared" si="147"/>
        <v>2012_Feb</v>
      </c>
      <c r="E1427" s="12" t="str">
        <f t="shared" si="148"/>
        <v>25_Feb</v>
      </c>
      <c r="F1427" s="12" t="str">
        <f t="shared" si="149"/>
        <v>Feb-12</v>
      </c>
      <c r="G1427" s="12"/>
    </row>
    <row r="1428" spans="1:7">
      <c r="A1428" s="2">
        <v>40965</v>
      </c>
      <c r="B1428" t="str">
        <f t="shared" si="145"/>
        <v>2012_02</v>
      </c>
      <c r="C1428" t="str">
        <f t="shared" si="146"/>
        <v>Feb</v>
      </c>
      <c r="D1428" t="str">
        <f t="shared" si="147"/>
        <v>2012_Feb</v>
      </c>
      <c r="E1428" s="12" t="str">
        <f t="shared" si="148"/>
        <v>26_Feb</v>
      </c>
      <c r="F1428" s="12" t="str">
        <f t="shared" si="149"/>
        <v>Feb-12</v>
      </c>
      <c r="G1428" s="12"/>
    </row>
    <row r="1429" spans="1:7">
      <c r="A1429" s="2">
        <v>40966</v>
      </c>
      <c r="B1429" t="str">
        <f t="shared" si="145"/>
        <v>2012_02</v>
      </c>
      <c r="C1429" t="str">
        <f t="shared" si="146"/>
        <v>Feb</v>
      </c>
      <c r="D1429" t="str">
        <f t="shared" si="147"/>
        <v>2012_Feb</v>
      </c>
      <c r="E1429" s="12" t="str">
        <f t="shared" si="148"/>
        <v>27_Feb</v>
      </c>
      <c r="F1429" s="12" t="str">
        <f t="shared" si="149"/>
        <v>Feb-12</v>
      </c>
      <c r="G1429" s="12"/>
    </row>
    <row r="1430" spans="1:7">
      <c r="A1430" s="2">
        <v>40967</v>
      </c>
      <c r="B1430" t="str">
        <f t="shared" si="145"/>
        <v>2012_02</v>
      </c>
      <c r="C1430" t="str">
        <f t="shared" si="146"/>
        <v>Feb</v>
      </c>
      <c r="D1430" t="str">
        <f t="shared" si="147"/>
        <v>2012_Feb</v>
      </c>
      <c r="E1430" s="12" t="str">
        <f t="shared" si="148"/>
        <v>28_Feb</v>
      </c>
      <c r="F1430" s="12" t="str">
        <f t="shared" si="149"/>
        <v>Feb-12</v>
      </c>
      <c r="G1430" s="12"/>
    </row>
    <row r="1431" spans="1:7">
      <c r="A1431" s="2">
        <v>40968</v>
      </c>
      <c r="B1431" t="str">
        <f t="shared" si="145"/>
        <v>2012_02</v>
      </c>
      <c r="C1431" t="str">
        <f t="shared" si="146"/>
        <v>Feb</v>
      </c>
      <c r="D1431" t="str">
        <f t="shared" si="147"/>
        <v>2012_Feb</v>
      </c>
      <c r="E1431" s="12" t="str">
        <f t="shared" si="148"/>
        <v>29_Feb</v>
      </c>
      <c r="F1431" s="12" t="str">
        <f t="shared" si="149"/>
        <v>Feb-12</v>
      </c>
      <c r="G1431" s="12"/>
    </row>
    <row r="1432" spans="1:7">
      <c r="A1432" s="2">
        <v>40969</v>
      </c>
      <c r="B1432" t="str">
        <f t="shared" si="145"/>
        <v>2012_03</v>
      </c>
      <c r="C1432" t="str">
        <f t="shared" si="146"/>
        <v>Mar</v>
      </c>
      <c r="D1432" t="str">
        <f t="shared" si="147"/>
        <v>2012_Mar</v>
      </c>
      <c r="E1432" s="12" t="str">
        <f t="shared" si="148"/>
        <v>01_Mar</v>
      </c>
      <c r="F1432" s="12" t="str">
        <f t="shared" si="149"/>
        <v>Mar-12</v>
      </c>
      <c r="G1432" s="12"/>
    </row>
    <row r="1433" spans="1:7">
      <c r="A1433" s="2">
        <v>40970</v>
      </c>
      <c r="B1433" t="str">
        <f t="shared" si="145"/>
        <v>2012_03</v>
      </c>
      <c r="C1433" t="str">
        <f t="shared" si="146"/>
        <v>Mar</v>
      </c>
      <c r="D1433" t="str">
        <f t="shared" si="147"/>
        <v>2012_Mar</v>
      </c>
      <c r="E1433" s="12" t="str">
        <f t="shared" si="148"/>
        <v>02_Mar</v>
      </c>
      <c r="F1433" s="12" t="str">
        <f t="shared" si="149"/>
        <v>Mar-12</v>
      </c>
      <c r="G1433" s="12"/>
    </row>
    <row r="1434" spans="1:7">
      <c r="A1434" s="2">
        <v>40971</v>
      </c>
      <c r="B1434" t="str">
        <f t="shared" si="145"/>
        <v>2012_03</v>
      </c>
      <c r="C1434" t="str">
        <f t="shared" si="146"/>
        <v>Mar</v>
      </c>
      <c r="D1434" t="str">
        <f t="shared" si="147"/>
        <v>2012_Mar</v>
      </c>
      <c r="E1434" s="12" t="str">
        <f t="shared" si="148"/>
        <v>03_Mar</v>
      </c>
      <c r="F1434" s="12" t="str">
        <f t="shared" si="149"/>
        <v>Mar-12</v>
      </c>
      <c r="G1434" s="12"/>
    </row>
    <row r="1435" spans="1:7">
      <c r="A1435" s="2">
        <v>40972</v>
      </c>
      <c r="B1435" t="str">
        <f t="shared" si="145"/>
        <v>2012_03</v>
      </c>
      <c r="C1435" t="str">
        <f t="shared" si="146"/>
        <v>Mar</v>
      </c>
      <c r="D1435" t="str">
        <f t="shared" si="147"/>
        <v>2012_Mar</v>
      </c>
      <c r="E1435" s="12" t="str">
        <f t="shared" si="148"/>
        <v>04_Mar</v>
      </c>
      <c r="F1435" s="12" t="str">
        <f t="shared" si="149"/>
        <v>Mar-12</v>
      </c>
      <c r="G1435" s="12"/>
    </row>
    <row r="1436" spans="1:7">
      <c r="A1436" s="2">
        <v>40973</v>
      </c>
      <c r="B1436" t="str">
        <f t="shared" si="145"/>
        <v>2012_03</v>
      </c>
      <c r="C1436" t="str">
        <f t="shared" si="146"/>
        <v>Mar</v>
      </c>
      <c r="D1436" t="str">
        <f t="shared" si="147"/>
        <v>2012_Mar</v>
      </c>
      <c r="E1436" s="12" t="str">
        <f t="shared" si="148"/>
        <v>05_Mar</v>
      </c>
      <c r="F1436" s="12" t="str">
        <f t="shared" si="149"/>
        <v>Mar-12</v>
      </c>
      <c r="G1436" s="12"/>
    </row>
    <row r="1437" spans="1:7">
      <c r="A1437" s="2">
        <v>40974</v>
      </c>
      <c r="B1437" t="str">
        <f t="shared" si="145"/>
        <v>2012_03</v>
      </c>
      <c r="C1437" t="str">
        <f t="shared" si="146"/>
        <v>Mar</v>
      </c>
      <c r="D1437" t="str">
        <f t="shared" si="147"/>
        <v>2012_Mar</v>
      </c>
      <c r="E1437" s="12" t="str">
        <f t="shared" si="148"/>
        <v>06_Mar</v>
      </c>
      <c r="F1437" s="12" t="str">
        <f t="shared" si="149"/>
        <v>Mar-12</v>
      </c>
      <c r="G1437" s="12"/>
    </row>
    <row r="1438" spans="1:7">
      <c r="A1438" s="2">
        <v>40975</v>
      </c>
      <c r="B1438" t="str">
        <f t="shared" si="145"/>
        <v>2012_03</v>
      </c>
      <c r="C1438" t="str">
        <f t="shared" si="146"/>
        <v>Mar</v>
      </c>
      <c r="D1438" t="str">
        <f t="shared" si="147"/>
        <v>2012_Mar</v>
      </c>
      <c r="E1438" s="12" t="str">
        <f t="shared" si="148"/>
        <v>07_Mar</v>
      </c>
      <c r="F1438" s="12" t="str">
        <f t="shared" si="149"/>
        <v>Mar-12</v>
      </c>
      <c r="G1438" s="12"/>
    </row>
    <row r="1439" spans="1:7">
      <c r="A1439" s="2">
        <v>40976</v>
      </c>
      <c r="B1439" t="str">
        <f t="shared" si="145"/>
        <v>2012_03</v>
      </c>
      <c r="C1439" t="str">
        <f t="shared" si="146"/>
        <v>Mar</v>
      </c>
      <c r="D1439" t="str">
        <f t="shared" si="147"/>
        <v>2012_Mar</v>
      </c>
      <c r="E1439" s="12" t="str">
        <f t="shared" si="148"/>
        <v>08_Mar</v>
      </c>
      <c r="F1439" s="12" t="str">
        <f t="shared" si="149"/>
        <v>Mar-12</v>
      </c>
      <c r="G1439" s="12"/>
    </row>
    <row r="1440" spans="1:7">
      <c r="A1440" s="2">
        <v>40977</v>
      </c>
      <c r="B1440" t="str">
        <f t="shared" si="145"/>
        <v>2012_03</v>
      </c>
      <c r="C1440" t="str">
        <f t="shared" si="146"/>
        <v>Mar</v>
      </c>
      <c r="D1440" t="str">
        <f t="shared" si="147"/>
        <v>2012_Mar</v>
      </c>
      <c r="E1440" s="12" t="str">
        <f t="shared" si="148"/>
        <v>09_Mar</v>
      </c>
      <c r="F1440" s="12" t="str">
        <f t="shared" si="149"/>
        <v>Mar-12</v>
      </c>
      <c r="G1440" s="12"/>
    </row>
    <row r="1441" spans="1:7">
      <c r="A1441" s="2">
        <v>40978</v>
      </c>
      <c r="B1441" t="str">
        <f t="shared" si="145"/>
        <v>2012_03</v>
      </c>
      <c r="C1441" t="str">
        <f t="shared" si="146"/>
        <v>Mar</v>
      </c>
      <c r="D1441" t="str">
        <f t="shared" si="147"/>
        <v>2012_Mar</v>
      </c>
      <c r="E1441" s="12" t="str">
        <f t="shared" si="148"/>
        <v>10_Mar</v>
      </c>
      <c r="F1441" s="12" t="str">
        <f t="shared" si="149"/>
        <v>Mar-12</v>
      </c>
      <c r="G1441" s="12"/>
    </row>
    <row r="1442" spans="1:7">
      <c r="A1442" s="2">
        <v>40979</v>
      </c>
      <c r="B1442" t="str">
        <f t="shared" si="145"/>
        <v>2012_03</v>
      </c>
      <c r="C1442" t="str">
        <f t="shared" si="146"/>
        <v>Mar</v>
      </c>
      <c r="D1442" t="str">
        <f t="shared" si="147"/>
        <v>2012_Mar</v>
      </c>
      <c r="E1442" s="12" t="str">
        <f t="shared" si="148"/>
        <v>11_Mar</v>
      </c>
      <c r="F1442" s="12" t="str">
        <f t="shared" si="149"/>
        <v>Mar-12</v>
      </c>
      <c r="G1442" s="12"/>
    </row>
    <row r="1443" spans="1:7">
      <c r="A1443" s="2">
        <v>40980</v>
      </c>
      <c r="B1443" t="str">
        <f t="shared" si="145"/>
        <v>2012_03</v>
      </c>
      <c r="C1443" t="str">
        <f t="shared" si="146"/>
        <v>Mar</v>
      </c>
      <c r="D1443" t="str">
        <f t="shared" si="147"/>
        <v>2012_Mar</v>
      </c>
      <c r="E1443" s="12" t="str">
        <f t="shared" si="148"/>
        <v>12_Mar</v>
      </c>
      <c r="F1443" s="12" t="str">
        <f t="shared" si="149"/>
        <v>Mar-12</v>
      </c>
      <c r="G1443" s="12"/>
    </row>
    <row r="1444" spans="1:7">
      <c r="A1444" s="2">
        <v>40981</v>
      </c>
      <c r="B1444" t="str">
        <f t="shared" si="145"/>
        <v>2012_03</v>
      </c>
      <c r="C1444" t="str">
        <f t="shared" si="146"/>
        <v>Mar</v>
      </c>
      <c r="D1444" t="str">
        <f t="shared" si="147"/>
        <v>2012_Mar</v>
      </c>
      <c r="E1444" s="12" t="str">
        <f t="shared" si="148"/>
        <v>13_Mar</v>
      </c>
      <c r="F1444" s="12" t="str">
        <f t="shared" si="149"/>
        <v>Mar-12</v>
      </c>
      <c r="G1444" s="12"/>
    </row>
    <row r="1445" spans="1:7">
      <c r="A1445" s="2">
        <v>40982</v>
      </c>
      <c r="B1445" t="str">
        <f t="shared" si="145"/>
        <v>2012_03</v>
      </c>
      <c r="C1445" t="str">
        <f t="shared" si="146"/>
        <v>Mar</v>
      </c>
      <c r="D1445" t="str">
        <f t="shared" si="147"/>
        <v>2012_Mar</v>
      </c>
      <c r="E1445" s="12" t="str">
        <f t="shared" si="148"/>
        <v>14_Mar</v>
      </c>
      <c r="F1445" s="12" t="str">
        <f t="shared" si="149"/>
        <v>Mar-12</v>
      </c>
      <c r="G1445" s="12"/>
    </row>
    <row r="1446" spans="1:7">
      <c r="A1446" s="2">
        <v>40983</v>
      </c>
      <c r="B1446" t="str">
        <f t="shared" si="145"/>
        <v>2012_03</v>
      </c>
      <c r="C1446" t="str">
        <f t="shared" si="146"/>
        <v>Mar</v>
      </c>
      <c r="D1446" t="str">
        <f t="shared" si="147"/>
        <v>2012_Mar</v>
      </c>
      <c r="E1446" s="12" t="str">
        <f t="shared" si="148"/>
        <v>15_Mar</v>
      </c>
      <c r="F1446" s="12" t="str">
        <f t="shared" si="149"/>
        <v>Mar-12</v>
      </c>
      <c r="G1446" s="12"/>
    </row>
    <row r="1447" spans="1:7">
      <c r="A1447" s="2">
        <v>40984</v>
      </c>
      <c r="B1447" t="str">
        <f t="shared" si="145"/>
        <v>2012_03</v>
      </c>
      <c r="C1447" t="str">
        <f t="shared" si="146"/>
        <v>Mar</v>
      </c>
      <c r="D1447" t="str">
        <f t="shared" si="147"/>
        <v>2012_Mar</v>
      </c>
      <c r="E1447" s="12" t="str">
        <f t="shared" si="148"/>
        <v>16_Mar</v>
      </c>
      <c r="F1447" s="12" t="str">
        <f t="shared" si="149"/>
        <v>Mar-12</v>
      </c>
      <c r="G1447" s="12"/>
    </row>
    <row r="1448" spans="1:7">
      <c r="A1448" s="2">
        <v>40985</v>
      </c>
      <c r="B1448" t="str">
        <f t="shared" si="145"/>
        <v>2012_03</v>
      </c>
      <c r="C1448" t="str">
        <f t="shared" si="146"/>
        <v>Mar</v>
      </c>
      <c r="D1448" t="str">
        <f t="shared" si="147"/>
        <v>2012_Mar</v>
      </c>
      <c r="E1448" s="12" t="str">
        <f t="shared" si="148"/>
        <v>17_Mar</v>
      </c>
      <c r="F1448" s="12" t="str">
        <f t="shared" si="149"/>
        <v>Mar-12</v>
      </c>
      <c r="G1448" s="12"/>
    </row>
    <row r="1449" spans="1:7">
      <c r="A1449" s="2">
        <v>40986</v>
      </c>
      <c r="B1449" t="str">
        <f t="shared" si="145"/>
        <v>2012_03</v>
      </c>
      <c r="C1449" t="str">
        <f t="shared" si="146"/>
        <v>Mar</v>
      </c>
      <c r="D1449" t="str">
        <f t="shared" si="147"/>
        <v>2012_Mar</v>
      </c>
      <c r="E1449" s="12" t="str">
        <f t="shared" si="148"/>
        <v>18_Mar</v>
      </c>
      <c r="F1449" s="12" t="str">
        <f t="shared" si="149"/>
        <v>Mar-12</v>
      </c>
      <c r="G1449" s="12"/>
    </row>
    <row r="1450" spans="1:7">
      <c r="A1450" s="2">
        <v>40987</v>
      </c>
      <c r="B1450" t="str">
        <f t="shared" si="145"/>
        <v>2012_03</v>
      </c>
      <c r="C1450" t="str">
        <f t="shared" si="146"/>
        <v>Mar</v>
      </c>
      <c r="D1450" t="str">
        <f t="shared" si="147"/>
        <v>2012_Mar</v>
      </c>
      <c r="E1450" s="12" t="str">
        <f t="shared" si="148"/>
        <v>19_Mar</v>
      </c>
      <c r="F1450" s="12" t="str">
        <f t="shared" si="149"/>
        <v>Mar-12</v>
      </c>
      <c r="G1450" s="12"/>
    </row>
    <row r="1451" spans="1:7">
      <c r="A1451" s="2">
        <v>40988</v>
      </c>
      <c r="B1451" t="str">
        <f t="shared" si="145"/>
        <v>2012_03</v>
      </c>
      <c r="C1451" t="str">
        <f t="shared" si="146"/>
        <v>Mar</v>
      </c>
      <c r="D1451" t="str">
        <f t="shared" si="147"/>
        <v>2012_Mar</v>
      </c>
      <c r="E1451" s="12" t="str">
        <f t="shared" si="148"/>
        <v>20_Mar</v>
      </c>
      <c r="F1451" s="12" t="str">
        <f t="shared" si="149"/>
        <v>Mar-12</v>
      </c>
      <c r="G1451" s="12"/>
    </row>
    <row r="1452" spans="1:7">
      <c r="A1452" s="2">
        <v>40989</v>
      </c>
      <c r="B1452" t="str">
        <f t="shared" si="145"/>
        <v>2012_03</v>
      </c>
      <c r="C1452" t="str">
        <f t="shared" si="146"/>
        <v>Mar</v>
      </c>
      <c r="D1452" t="str">
        <f t="shared" si="147"/>
        <v>2012_Mar</v>
      </c>
      <c r="E1452" s="12" t="str">
        <f t="shared" si="148"/>
        <v>21_Mar</v>
      </c>
      <c r="F1452" s="12" t="str">
        <f t="shared" si="149"/>
        <v>Mar-12</v>
      </c>
      <c r="G1452" s="12"/>
    </row>
    <row r="1453" spans="1:7">
      <c r="A1453" s="2">
        <v>40990</v>
      </c>
      <c r="B1453" t="str">
        <f t="shared" si="145"/>
        <v>2012_03</v>
      </c>
      <c r="C1453" t="str">
        <f t="shared" si="146"/>
        <v>Mar</v>
      </c>
      <c r="D1453" t="str">
        <f t="shared" si="147"/>
        <v>2012_Mar</v>
      </c>
      <c r="E1453" s="12" t="str">
        <f t="shared" si="148"/>
        <v>22_Mar</v>
      </c>
      <c r="F1453" s="12" t="str">
        <f t="shared" si="149"/>
        <v>Mar-12</v>
      </c>
      <c r="G1453" s="12"/>
    </row>
    <row r="1454" spans="1:7">
      <c r="A1454" s="2">
        <v>40991</v>
      </c>
      <c r="B1454" t="str">
        <f t="shared" si="145"/>
        <v>2012_03</v>
      </c>
      <c r="C1454" t="str">
        <f t="shared" si="146"/>
        <v>Mar</v>
      </c>
      <c r="D1454" t="str">
        <f t="shared" si="147"/>
        <v>2012_Mar</v>
      </c>
      <c r="E1454" s="12" t="str">
        <f t="shared" si="148"/>
        <v>23_Mar</v>
      </c>
      <c r="F1454" s="12" t="str">
        <f t="shared" si="149"/>
        <v>Mar-12</v>
      </c>
      <c r="G1454" s="12"/>
    </row>
    <row r="1455" spans="1:7">
      <c r="A1455" s="2">
        <v>40992</v>
      </c>
      <c r="B1455" t="str">
        <f t="shared" si="145"/>
        <v>2012_03</v>
      </c>
      <c r="C1455" t="str">
        <f t="shared" si="146"/>
        <v>Mar</v>
      </c>
      <c r="D1455" t="str">
        <f t="shared" si="147"/>
        <v>2012_Mar</v>
      </c>
      <c r="E1455" s="12" t="str">
        <f t="shared" si="148"/>
        <v>24_Mar</v>
      </c>
      <c r="F1455" s="12" t="str">
        <f t="shared" si="149"/>
        <v>Mar-12</v>
      </c>
      <c r="G1455" s="12"/>
    </row>
    <row r="1456" spans="1:7">
      <c r="A1456" s="2">
        <v>40993</v>
      </c>
      <c r="B1456" t="str">
        <f t="shared" si="145"/>
        <v>2012_03</v>
      </c>
      <c r="C1456" t="str">
        <f t="shared" si="146"/>
        <v>Mar</v>
      </c>
      <c r="D1456" t="str">
        <f t="shared" si="147"/>
        <v>2012_Mar</v>
      </c>
      <c r="E1456" s="12" t="str">
        <f t="shared" si="148"/>
        <v>25_Mar</v>
      </c>
      <c r="F1456" s="12" t="str">
        <f t="shared" si="149"/>
        <v>Mar-12</v>
      </c>
      <c r="G1456" s="12"/>
    </row>
    <row r="1457" spans="1:7">
      <c r="A1457" s="2">
        <v>40994</v>
      </c>
      <c r="B1457" t="str">
        <f t="shared" si="145"/>
        <v>2012_03</v>
      </c>
      <c r="C1457" t="str">
        <f t="shared" si="146"/>
        <v>Mar</v>
      </c>
      <c r="D1457" t="str">
        <f t="shared" si="147"/>
        <v>2012_Mar</v>
      </c>
      <c r="E1457" s="12" t="str">
        <f t="shared" si="148"/>
        <v>26_Mar</v>
      </c>
      <c r="F1457" s="12" t="str">
        <f t="shared" si="149"/>
        <v>Mar-12</v>
      </c>
      <c r="G1457" s="12"/>
    </row>
    <row r="1458" spans="1:7">
      <c r="A1458" s="2">
        <v>40995</v>
      </c>
      <c r="B1458" t="str">
        <f t="shared" si="145"/>
        <v>2012_03</v>
      </c>
      <c r="C1458" t="str">
        <f t="shared" si="146"/>
        <v>Mar</v>
      </c>
      <c r="D1458" t="str">
        <f t="shared" si="147"/>
        <v>2012_Mar</v>
      </c>
      <c r="E1458" s="12" t="str">
        <f t="shared" si="148"/>
        <v>27_Mar</v>
      </c>
      <c r="F1458" s="12" t="str">
        <f t="shared" si="149"/>
        <v>Mar-12</v>
      </c>
      <c r="G1458" s="12"/>
    </row>
    <row r="1459" spans="1:7">
      <c r="A1459" s="2">
        <v>40996</v>
      </c>
      <c r="B1459" t="str">
        <f t="shared" si="145"/>
        <v>2012_03</v>
      </c>
      <c r="C1459" t="str">
        <f t="shared" si="146"/>
        <v>Mar</v>
      </c>
      <c r="D1459" t="str">
        <f t="shared" si="147"/>
        <v>2012_Mar</v>
      </c>
      <c r="E1459" s="12" t="str">
        <f t="shared" si="148"/>
        <v>28_Mar</v>
      </c>
      <c r="F1459" s="12" t="str">
        <f t="shared" si="149"/>
        <v>Mar-12</v>
      </c>
      <c r="G1459" s="12"/>
    </row>
    <row r="1460" spans="1:7">
      <c r="A1460" s="2">
        <v>40997</v>
      </c>
      <c r="B1460" t="str">
        <f t="shared" si="145"/>
        <v>2012_03</v>
      </c>
      <c r="C1460" t="str">
        <f t="shared" si="146"/>
        <v>Mar</v>
      </c>
      <c r="D1460" t="str">
        <f t="shared" si="147"/>
        <v>2012_Mar</v>
      </c>
      <c r="E1460" s="12" t="str">
        <f t="shared" si="148"/>
        <v>29_Mar</v>
      </c>
      <c r="F1460" s="12" t="str">
        <f t="shared" si="149"/>
        <v>Mar-12</v>
      </c>
      <c r="G1460" s="12"/>
    </row>
    <row r="1461" spans="1:7">
      <c r="A1461" s="2">
        <v>40998</v>
      </c>
      <c r="B1461" t="str">
        <f t="shared" si="145"/>
        <v>2012_03</v>
      </c>
      <c r="C1461" t="str">
        <f t="shared" si="146"/>
        <v>Mar</v>
      </c>
      <c r="D1461" t="str">
        <f t="shared" si="147"/>
        <v>2012_Mar</v>
      </c>
      <c r="E1461" s="12" t="str">
        <f t="shared" si="148"/>
        <v>30_Mar</v>
      </c>
      <c r="F1461" s="12" t="str">
        <f t="shared" si="149"/>
        <v>Mar-12</v>
      </c>
      <c r="G1461" s="12"/>
    </row>
    <row r="1462" spans="1:7">
      <c r="A1462" s="2">
        <v>40999</v>
      </c>
      <c r="B1462" t="str">
        <f t="shared" si="145"/>
        <v>2012_03</v>
      </c>
      <c r="C1462" t="str">
        <f t="shared" si="146"/>
        <v>Mar</v>
      </c>
      <c r="D1462" t="str">
        <f t="shared" si="147"/>
        <v>2012_Mar</v>
      </c>
      <c r="E1462" s="12" t="str">
        <f t="shared" si="148"/>
        <v>31_Mar</v>
      </c>
      <c r="F1462" s="12" t="str">
        <f t="shared" si="149"/>
        <v>Mar-12</v>
      </c>
      <c r="G1462" s="12"/>
    </row>
    <row r="1463" spans="1:7">
      <c r="A1463" s="2">
        <v>41000</v>
      </c>
      <c r="B1463" t="str">
        <f t="shared" si="145"/>
        <v>2012_04</v>
      </c>
      <c r="C1463" t="str">
        <f t="shared" si="146"/>
        <v>Apr</v>
      </c>
      <c r="D1463" t="str">
        <f t="shared" si="147"/>
        <v>2012_Apr</v>
      </c>
      <c r="E1463" s="12" t="str">
        <f t="shared" si="148"/>
        <v>01_Apr</v>
      </c>
      <c r="F1463" s="12" t="str">
        <f t="shared" si="149"/>
        <v>Apr-12</v>
      </c>
      <c r="G1463" s="12"/>
    </row>
    <row r="1464" spans="1:7">
      <c r="A1464" s="2">
        <v>41001</v>
      </c>
      <c r="B1464" t="str">
        <f t="shared" si="145"/>
        <v>2012_04</v>
      </c>
      <c r="C1464" t="str">
        <f t="shared" si="146"/>
        <v>Apr</v>
      </c>
      <c r="D1464" t="str">
        <f t="shared" si="147"/>
        <v>2012_Apr</v>
      </c>
      <c r="E1464" s="12" t="str">
        <f t="shared" si="148"/>
        <v>02_Apr</v>
      </c>
      <c r="F1464" s="12" t="str">
        <f t="shared" si="149"/>
        <v>Apr-12</v>
      </c>
      <c r="G1464" s="12"/>
    </row>
    <row r="1465" spans="1:7">
      <c r="A1465" s="2">
        <v>41002</v>
      </c>
      <c r="B1465" t="str">
        <f t="shared" si="145"/>
        <v>2012_04</v>
      </c>
      <c r="C1465" t="str">
        <f t="shared" si="146"/>
        <v>Apr</v>
      </c>
      <c r="D1465" t="str">
        <f t="shared" si="147"/>
        <v>2012_Apr</v>
      </c>
      <c r="E1465" s="12" t="str">
        <f t="shared" si="148"/>
        <v>03_Apr</v>
      </c>
      <c r="F1465" s="12" t="str">
        <f t="shared" si="149"/>
        <v>Apr-12</v>
      </c>
      <c r="G1465" s="12"/>
    </row>
    <row r="1466" spans="1:7">
      <c r="A1466" s="2">
        <v>41003</v>
      </c>
      <c r="B1466" t="str">
        <f t="shared" si="145"/>
        <v>2012_04</v>
      </c>
      <c r="C1466" t="str">
        <f t="shared" si="146"/>
        <v>Apr</v>
      </c>
      <c r="D1466" t="str">
        <f t="shared" si="147"/>
        <v>2012_Apr</v>
      </c>
      <c r="E1466" s="12" t="str">
        <f t="shared" si="148"/>
        <v>04_Apr</v>
      </c>
      <c r="F1466" s="12" t="str">
        <f t="shared" si="149"/>
        <v>Apr-12</v>
      </c>
      <c r="G1466" s="12"/>
    </row>
    <row r="1467" spans="1:7">
      <c r="A1467" s="2">
        <v>41004</v>
      </c>
      <c r="B1467" t="str">
        <f t="shared" si="145"/>
        <v>2012_04</v>
      </c>
      <c r="C1467" t="str">
        <f t="shared" si="146"/>
        <v>Apr</v>
      </c>
      <c r="D1467" t="str">
        <f t="shared" si="147"/>
        <v>2012_Apr</v>
      </c>
      <c r="E1467" s="12" t="str">
        <f t="shared" si="148"/>
        <v>05_Apr</v>
      </c>
      <c r="F1467" s="12" t="str">
        <f t="shared" si="149"/>
        <v>Apr-12</v>
      </c>
      <c r="G1467" s="12"/>
    </row>
    <row r="1468" spans="1:7">
      <c r="A1468" s="2">
        <v>41005</v>
      </c>
      <c r="B1468" t="str">
        <f t="shared" si="145"/>
        <v>2012_04</v>
      </c>
      <c r="C1468" t="str">
        <f t="shared" si="146"/>
        <v>Apr</v>
      </c>
      <c r="D1468" t="str">
        <f t="shared" si="147"/>
        <v>2012_Apr</v>
      </c>
      <c r="E1468" s="12" t="str">
        <f t="shared" si="148"/>
        <v>06_Apr</v>
      </c>
      <c r="F1468" s="12" t="str">
        <f t="shared" si="149"/>
        <v>Apr-12</v>
      </c>
      <c r="G1468" s="12"/>
    </row>
    <row r="1469" spans="1:7">
      <c r="A1469" s="2">
        <v>41006</v>
      </c>
      <c r="B1469" t="str">
        <f t="shared" si="145"/>
        <v>2012_04</v>
      </c>
      <c r="C1469" t="str">
        <f t="shared" si="146"/>
        <v>Apr</v>
      </c>
      <c r="D1469" t="str">
        <f t="shared" si="147"/>
        <v>2012_Apr</v>
      </c>
      <c r="E1469" s="12" t="str">
        <f t="shared" si="148"/>
        <v>07_Apr</v>
      </c>
      <c r="F1469" s="12" t="str">
        <f t="shared" si="149"/>
        <v>Apr-12</v>
      </c>
      <c r="G1469" s="12"/>
    </row>
    <row r="1470" spans="1:7">
      <c r="A1470" s="2">
        <v>41007</v>
      </c>
      <c r="B1470" t="str">
        <f t="shared" si="145"/>
        <v>2012_04</v>
      </c>
      <c r="C1470" t="str">
        <f t="shared" si="146"/>
        <v>Apr</v>
      </c>
      <c r="D1470" t="str">
        <f t="shared" si="147"/>
        <v>2012_Apr</v>
      </c>
      <c r="E1470" s="12" t="str">
        <f t="shared" si="148"/>
        <v>08_Apr</v>
      </c>
      <c r="F1470" s="12" t="str">
        <f t="shared" si="149"/>
        <v>Apr-12</v>
      </c>
      <c r="G1470" s="12"/>
    </row>
    <row r="1471" spans="1:7">
      <c r="A1471" s="2">
        <v>41008</v>
      </c>
      <c r="B1471" t="str">
        <f t="shared" si="145"/>
        <v>2012_04</v>
      </c>
      <c r="C1471" t="str">
        <f t="shared" si="146"/>
        <v>Apr</v>
      </c>
      <c r="D1471" t="str">
        <f t="shared" si="147"/>
        <v>2012_Apr</v>
      </c>
      <c r="E1471" s="12" t="str">
        <f t="shared" si="148"/>
        <v>09_Apr</v>
      </c>
      <c r="F1471" s="12" t="str">
        <f t="shared" si="149"/>
        <v>Apr-12</v>
      </c>
      <c r="G1471" s="12"/>
    </row>
    <row r="1472" spans="1:7">
      <c r="A1472" s="2">
        <v>41009</v>
      </c>
      <c r="B1472" t="str">
        <f t="shared" si="145"/>
        <v>2012_04</v>
      </c>
      <c r="C1472" t="str">
        <f t="shared" si="146"/>
        <v>Apr</v>
      </c>
      <c r="D1472" t="str">
        <f t="shared" si="147"/>
        <v>2012_Apr</v>
      </c>
      <c r="E1472" s="12" t="str">
        <f t="shared" si="148"/>
        <v>10_Apr</v>
      </c>
      <c r="F1472" s="12" t="str">
        <f t="shared" si="149"/>
        <v>Apr-12</v>
      </c>
      <c r="G1472" s="12"/>
    </row>
    <row r="1473" spans="1:7">
      <c r="A1473" s="2">
        <v>41010</v>
      </c>
      <c r="B1473" t="str">
        <f t="shared" si="145"/>
        <v>2012_04</v>
      </c>
      <c r="C1473" t="str">
        <f t="shared" si="146"/>
        <v>Apr</v>
      </c>
      <c r="D1473" t="str">
        <f t="shared" si="147"/>
        <v>2012_Apr</v>
      </c>
      <c r="E1473" s="12" t="str">
        <f t="shared" si="148"/>
        <v>11_Apr</v>
      </c>
      <c r="F1473" s="12" t="str">
        <f t="shared" si="149"/>
        <v>Apr-12</v>
      </c>
      <c r="G1473" s="12"/>
    </row>
    <row r="1474" spans="1:7">
      <c r="A1474" s="2">
        <v>41011</v>
      </c>
      <c r="B1474" t="str">
        <f t="shared" ref="B1474:B1537" si="150">TEXT(YEAR(A1474),"0000")&amp;"_"&amp;TEXT(MONTH(A1474),"00")</f>
        <v>2012_04</v>
      </c>
      <c r="C1474" t="str">
        <f t="shared" ref="C1474:C1537" si="151">VLOOKUP(TEXT(MONTH(A1474),"00"),$H$2:$I$13,2,FALSE)</f>
        <v>Apr</v>
      </c>
      <c r="D1474" t="str">
        <f t="shared" si="147"/>
        <v>2012_Apr</v>
      </c>
      <c r="E1474" s="12" t="str">
        <f t="shared" si="148"/>
        <v>12_Apr</v>
      </c>
      <c r="F1474" s="12" t="str">
        <f t="shared" si="149"/>
        <v>Apr-12</v>
      </c>
      <c r="G1474" s="12"/>
    </row>
    <row r="1475" spans="1:7">
      <c r="A1475" s="2">
        <v>41012</v>
      </c>
      <c r="B1475" t="str">
        <f t="shared" si="150"/>
        <v>2012_04</v>
      </c>
      <c r="C1475" t="str">
        <f t="shared" si="151"/>
        <v>Apr</v>
      </c>
      <c r="D1475" t="str">
        <f t="shared" ref="D1475:D1538" si="152">TEXT(YEAR(A1475),"0000")&amp;"_"&amp;C1475</f>
        <v>2012_Apr</v>
      </c>
      <c r="E1475" s="12" t="str">
        <f t="shared" ref="E1475:E1538" si="153">VLOOKUP(DAY(A1475),$G$2:$H$32,2,FALSE)&amp;"_"&amp;C1475</f>
        <v>13_Apr</v>
      </c>
      <c r="F1475" s="12" t="str">
        <f t="shared" si="149"/>
        <v>Apr-12</v>
      </c>
      <c r="G1475" s="12"/>
    </row>
    <row r="1476" spans="1:7">
      <c r="A1476" s="2">
        <v>41013</v>
      </c>
      <c r="B1476" t="str">
        <f t="shared" si="150"/>
        <v>2012_04</v>
      </c>
      <c r="C1476" t="str">
        <f t="shared" si="151"/>
        <v>Apr</v>
      </c>
      <c r="D1476" t="str">
        <f t="shared" si="152"/>
        <v>2012_Apr</v>
      </c>
      <c r="E1476" s="12" t="str">
        <f t="shared" si="153"/>
        <v>14_Apr</v>
      </c>
      <c r="F1476" s="12" t="str">
        <f t="shared" ref="F1476:F1539" si="154">C1476&amp;"-"&amp;RIGHT(YEAR(A1476),2)</f>
        <v>Apr-12</v>
      </c>
      <c r="G1476" s="12"/>
    </row>
    <row r="1477" spans="1:7">
      <c r="A1477" s="2">
        <v>41014</v>
      </c>
      <c r="B1477" t="str">
        <f t="shared" si="150"/>
        <v>2012_04</v>
      </c>
      <c r="C1477" t="str">
        <f t="shared" si="151"/>
        <v>Apr</v>
      </c>
      <c r="D1477" t="str">
        <f t="shared" si="152"/>
        <v>2012_Apr</v>
      </c>
      <c r="E1477" s="12" t="str">
        <f t="shared" si="153"/>
        <v>15_Apr</v>
      </c>
      <c r="F1477" s="12" t="str">
        <f t="shared" si="154"/>
        <v>Apr-12</v>
      </c>
      <c r="G1477" s="12"/>
    </row>
    <row r="1478" spans="1:7">
      <c r="A1478" s="2">
        <v>41015</v>
      </c>
      <c r="B1478" t="str">
        <f t="shared" si="150"/>
        <v>2012_04</v>
      </c>
      <c r="C1478" t="str">
        <f t="shared" si="151"/>
        <v>Apr</v>
      </c>
      <c r="D1478" t="str">
        <f t="shared" si="152"/>
        <v>2012_Apr</v>
      </c>
      <c r="E1478" s="12" t="str">
        <f t="shared" si="153"/>
        <v>16_Apr</v>
      </c>
      <c r="F1478" s="12" t="str">
        <f t="shared" si="154"/>
        <v>Apr-12</v>
      </c>
      <c r="G1478" s="12"/>
    </row>
    <row r="1479" spans="1:7">
      <c r="A1479" s="2">
        <v>41016</v>
      </c>
      <c r="B1479" t="str">
        <f t="shared" si="150"/>
        <v>2012_04</v>
      </c>
      <c r="C1479" t="str">
        <f t="shared" si="151"/>
        <v>Apr</v>
      </c>
      <c r="D1479" t="str">
        <f t="shared" si="152"/>
        <v>2012_Apr</v>
      </c>
      <c r="E1479" s="12" t="str">
        <f t="shared" si="153"/>
        <v>17_Apr</v>
      </c>
      <c r="F1479" s="12" t="str">
        <f t="shared" si="154"/>
        <v>Apr-12</v>
      </c>
      <c r="G1479" s="12"/>
    </row>
    <row r="1480" spans="1:7">
      <c r="A1480" s="2">
        <v>41017</v>
      </c>
      <c r="B1480" t="str">
        <f t="shared" si="150"/>
        <v>2012_04</v>
      </c>
      <c r="C1480" t="str">
        <f t="shared" si="151"/>
        <v>Apr</v>
      </c>
      <c r="D1480" t="str">
        <f t="shared" si="152"/>
        <v>2012_Apr</v>
      </c>
      <c r="E1480" s="12" t="str">
        <f t="shared" si="153"/>
        <v>18_Apr</v>
      </c>
      <c r="F1480" s="12" t="str">
        <f t="shared" si="154"/>
        <v>Apr-12</v>
      </c>
      <c r="G1480" s="12"/>
    </row>
    <row r="1481" spans="1:7">
      <c r="A1481" s="2">
        <v>41018</v>
      </c>
      <c r="B1481" t="str">
        <f t="shared" si="150"/>
        <v>2012_04</v>
      </c>
      <c r="C1481" t="str">
        <f t="shared" si="151"/>
        <v>Apr</v>
      </c>
      <c r="D1481" t="str">
        <f t="shared" si="152"/>
        <v>2012_Apr</v>
      </c>
      <c r="E1481" s="12" t="str">
        <f t="shared" si="153"/>
        <v>19_Apr</v>
      </c>
      <c r="F1481" s="12" t="str">
        <f t="shared" si="154"/>
        <v>Apr-12</v>
      </c>
      <c r="G1481" s="12"/>
    </row>
    <row r="1482" spans="1:7">
      <c r="A1482" s="2">
        <v>41019</v>
      </c>
      <c r="B1482" t="str">
        <f t="shared" si="150"/>
        <v>2012_04</v>
      </c>
      <c r="C1482" t="str">
        <f t="shared" si="151"/>
        <v>Apr</v>
      </c>
      <c r="D1482" t="str">
        <f t="shared" si="152"/>
        <v>2012_Apr</v>
      </c>
      <c r="E1482" s="12" t="str">
        <f t="shared" si="153"/>
        <v>20_Apr</v>
      </c>
      <c r="F1482" s="12" t="str">
        <f t="shared" si="154"/>
        <v>Apr-12</v>
      </c>
      <c r="G1482" s="12"/>
    </row>
    <row r="1483" spans="1:7">
      <c r="A1483" s="2">
        <v>41020</v>
      </c>
      <c r="B1483" t="str">
        <f t="shared" si="150"/>
        <v>2012_04</v>
      </c>
      <c r="C1483" t="str">
        <f t="shared" si="151"/>
        <v>Apr</v>
      </c>
      <c r="D1483" t="str">
        <f t="shared" si="152"/>
        <v>2012_Apr</v>
      </c>
      <c r="E1483" s="12" t="str">
        <f t="shared" si="153"/>
        <v>21_Apr</v>
      </c>
      <c r="F1483" s="12" t="str">
        <f t="shared" si="154"/>
        <v>Apr-12</v>
      </c>
      <c r="G1483" s="12"/>
    </row>
    <row r="1484" spans="1:7">
      <c r="A1484" s="2">
        <v>41021</v>
      </c>
      <c r="B1484" t="str">
        <f t="shared" si="150"/>
        <v>2012_04</v>
      </c>
      <c r="C1484" t="str">
        <f t="shared" si="151"/>
        <v>Apr</v>
      </c>
      <c r="D1484" t="str">
        <f t="shared" si="152"/>
        <v>2012_Apr</v>
      </c>
      <c r="E1484" s="12" t="str">
        <f t="shared" si="153"/>
        <v>22_Apr</v>
      </c>
      <c r="F1484" s="12" t="str">
        <f t="shared" si="154"/>
        <v>Apr-12</v>
      </c>
      <c r="G1484" s="12"/>
    </row>
    <row r="1485" spans="1:7">
      <c r="A1485" s="2">
        <v>41022</v>
      </c>
      <c r="B1485" t="str">
        <f t="shared" si="150"/>
        <v>2012_04</v>
      </c>
      <c r="C1485" t="str">
        <f t="shared" si="151"/>
        <v>Apr</v>
      </c>
      <c r="D1485" t="str">
        <f t="shared" si="152"/>
        <v>2012_Apr</v>
      </c>
      <c r="E1485" s="12" t="str">
        <f t="shared" si="153"/>
        <v>23_Apr</v>
      </c>
      <c r="F1485" s="12" t="str">
        <f t="shared" si="154"/>
        <v>Apr-12</v>
      </c>
      <c r="G1485" s="12"/>
    </row>
    <row r="1486" spans="1:7">
      <c r="A1486" s="2">
        <v>41023</v>
      </c>
      <c r="B1486" t="str">
        <f t="shared" si="150"/>
        <v>2012_04</v>
      </c>
      <c r="C1486" t="str">
        <f t="shared" si="151"/>
        <v>Apr</v>
      </c>
      <c r="D1486" t="str">
        <f t="shared" si="152"/>
        <v>2012_Apr</v>
      </c>
      <c r="E1486" s="12" t="str">
        <f t="shared" si="153"/>
        <v>24_Apr</v>
      </c>
      <c r="F1486" s="12" t="str">
        <f t="shared" si="154"/>
        <v>Apr-12</v>
      </c>
      <c r="G1486" s="12"/>
    </row>
    <row r="1487" spans="1:7">
      <c r="A1487" s="2">
        <v>41024</v>
      </c>
      <c r="B1487" t="str">
        <f t="shared" si="150"/>
        <v>2012_04</v>
      </c>
      <c r="C1487" t="str">
        <f t="shared" si="151"/>
        <v>Apr</v>
      </c>
      <c r="D1487" t="str">
        <f t="shared" si="152"/>
        <v>2012_Apr</v>
      </c>
      <c r="E1487" s="12" t="str">
        <f t="shared" si="153"/>
        <v>25_Apr</v>
      </c>
      <c r="F1487" s="12" t="str">
        <f t="shared" si="154"/>
        <v>Apr-12</v>
      </c>
      <c r="G1487" s="12"/>
    </row>
    <row r="1488" spans="1:7">
      <c r="A1488" s="2">
        <v>41025</v>
      </c>
      <c r="B1488" t="str">
        <f t="shared" si="150"/>
        <v>2012_04</v>
      </c>
      <c r="C1488" t="str">
        <f t="shared" si="151"/>
        <v>Apr</v>
      </c>
      <c r="D1488" t="str">
        <f t="shared" si="152"/>
        <v>2012_Apr</v>
      </c>
      <c r="E1488" s="12" t="str">
        <f t="shared" si="153"/>
        <v>26_Apr</v>
      </c>
      <c r="F1488" s="12" t="str">
        <f t="shared" si="154"/>
        <v>Apr-12</v>
      </c>
      <c r="G1488" s="12"/>
    </row>
    <row r="1489" spans="1:7">
      <c r="A1489" s="2">
        <v>41026</v>
      </c>
      <c r="B1489" t="str">
        <f t="shared" si="150"/>
        <v>2012_04</v>
      </c>
      <c r="C1489" t="str">
        <f t="shared" si="151"/>
        <v>Apr</v>
      </c>
      <c r="D1489" t="str">
        <f t="shared" si="152"/>
        <v>2012_Apr</v>
      </c>
      <c r="E1489" s="12" t="str">
        <f t="shared" si="153"/>
        <v>27_Apr</v>
      </c>
      <c r="F1489" s="12" t="str">
        <f t="shared" si="154"/>
        <v>Apr-12</v>
      </c>
      <c r="G1489" s="12"/>
    </row>
    <row r="1490" spans="1:7">
      <c r="A1490" s="2">
        <v>41027</v>
      </c>
      <c r="B1490" t="str">
        <f t="shared" si="150"/>
        <v>2012_04</v>
      </c>
      <c r="C1490" t="str">
        <f t="shared" si="151"/>
        <v>Apr</v>
      </c>
      <c r="D1490" t="str">
        <f t="shared" si="152"/>
        <v>2012_Apr</v>
      </c>
      <c r="E1490" s="12" t="str">
        <f t="shared" si="153"/>
        <v>28_Apr</v>
      </c>
      <c r="F1490" s="12" t="str">
        <f t="shared" si="154"/>
        <v>Apr-12</v>
      </c>
      <c r="G1490" s="12"/>
    </row>
    <row r="1491" spans="1:7">
      <c r="A1491" s="2">
        <v>41028</v>
      </c>
      <c r="B1491" t="str">
        <f t="shared" si="150"/>
        <v>2012_04</v>
      </c>
      <c r="C1491" t="str">
        <f t="shared" si="151"/>
        <v>Apr</v>
      </c>
      <c r="D1491" t="str">
        <f t="shared" si="152"/>
        <v>2012_Apr</v>
      </c>
      <c r="E1491" s="12" t="str">
        <f t="shared" si="153"/>
        <v>29_Apr</v>
      </c>
      <c r="F1491" s="12" t="str">
        <f t="shared" si="154"/>
        <v>Apr-12</v>
      </c>
      <c r="G1491" s="12"/>
    </row>
    <row r="1492" spans="1:7">
      <c r="A1492" s="2">
        <v>41029</v>
      </c>
      <c r="B1492" t="str">
        <f t="shared" si="150"/>
        <v>2012_04</v>
      </c>
      <c r="C1492" t="str">
        <f t="shared" si="151"/>
        <v>Apr</v>
      </c>
      <c r="D1492" t="str">
        <f t="shared" si="152"/>
        <v>2012_Apr</v>
      </c>
      <c r="E1492" s="12" t="str">
        <f t="shared" si="153"/>
        <v>30_Apr</v>
      </c>
      <c r="F1492" s="12" t="str">
        <f t="shared" si="154"/>
        <v>Apr-12</v>
      </c>
      <c r="G1492" s="12"/>
    </row>
    <row r="1493" spans="1:7">
      <c r="A1493" s="2">
        <v>41030</v>
      </c>
      <c r="B1493" t="str">
        <f t="shared" si="150"/>
        <v>2012_05</v>
      </c>
      <c r="C1493" t="str">
        <f t="shared" si="151"/>
        <v>May</v>
      </c>
      <c r="D1493" t="str">
        <f t="shared" si="152"/>
        <v>2012_May</v>
      </c>
      <c r="E1493" s="12" t="str">
        <f t="shared" si="153"/>
        <v>01_May</v>
      </c>
      <c r="F1493" s="12" t="str">
        <f t="shared" si="154"/>
        <v>May-12</v>
      </c>
      <c r="G1493" s="12"/>
    </row>
    <row r="1494" spans="1:7">
      <c r="A1494" s="2">
        <v>41031</v>
      </c>
      <c r="B1494" t="str">
        <f t="shared" si="150"/>
        <v>2012_05</v>
      </c>
      <c r="C1494" t="str">
        <f t="shared" si="151"/>
        <v>May</v>
      </c>
      <c r="D1494" t="str">
        <f t="shared" si="152"/>
        <v>2012_May</v>
      </c>
      <c r="E1494" s="12" t="str">
        <f t="shared" si="153"/>
        <v>02_May</v>
      </c>
      <c r="F1494" s="12" t="str">
        <f t="shared" si="154"/>
        <v>May-12</v>
      </c>
      <c r="G1494" s="12"/>
    </row>
    <row r="1495" spans="1:7">
      <c r="A1495" s="2">
        <v>41032</v>
      </c>
      <c r="B1495" t="str">
        <f t="shared" si="150"/>
        <v>2012_05</v>
      </c>
      <c r="C1495" t="str">
        <f t="shared" si="151"/>
        <v>May</v>
      </c>
      <c r="D1495" t="str">
        <f t="shared" si="152"/>
        <v>2012_May</v>
      </c>
      <c r="E1495" s="12" t="str">
        <f t="shared" si="153"/>
        <v>03_May</v>
      </c>
      <c r="F1495" s="12" t="str">
        <f t="shared" si="154"/>
        <v>May-12</v>
      </c>
      <c r="G1495" s="12"/>
    </row>
    <row r="1496" spans="1:7">
      <c r="A1496" s="2">
        <v>41033</v>
      </c>
      <c r="B1496" t="str">
        <f t="shared" si="150"/>
        <v>2012_05</v>
      </c>
      <c r="C1496" t="str">
        <f t="shared" si="151"/>
        <v>May</v>
      </c>
      <c r="D1496" t="str">
        <f t="shared" si="152"/>
        <v>2012_May</v>
      </c>
      <c r="E1496" s="12" t="str">
        <f t="shared" si="153"/>
        <v>04_May</v>
      </c>
      <c r="F1496" s="12" t="str">
        <f t="shared" si="154"/>
        <v>May-12</v>
      </c>
      <c r="G1496" s="12"/>
    </row>
    <row r="1497" spans="1:7">
      <c r="A1497" s="2">
        <v>41034</v>
      </c>
      <c r="B1497" t="str">
        <f t="shared" si="150"/>
        <v>2012_05</v>
      </c>
      <c r="C1497" t="str">
        <f t="shared" si="151"/>
        <v>May</v>
      </c>
      <c r="D1497" t="str">
        <f t="shared" si="152"/>
        <v>2012_May</v>
      </c>
      <c r="E1497" s="12" t="str">
        <f t="shared" si="153"/>
        <v>05_May</v>
      </c>
      <c r="F1497" s="12" t="str">
        <f t="shared" si="154"/>
        <v>May-12</v>
      </c>
      <c r="G1497" s="12"/>
    </row>
    <row r="1498" spans="1:7">
      <c r="A1498" s="2">
        <v>41035</v>
      </c>
      <c r="B1498" t="str">
        <f t="shared" si="150"/>
        <v>2012_05</v>
      </c>
      <c r="C1498" t="str">
        <f t="shared" si="151"/>
        <v>May</v>
      </c>
      <c r="D1498" t="str">
        <f t="shared" si="152"/>
        <v>2012_May</v>
      </c>
      <c r="E1498" s="12" t="str">
        <f t="shared" si="153"/>
        <v>06_May</v>
      </c>
      <c r="F1498" s="12" t="str">
        <f t="shared" si="154"/>
        <v>May-12</v>
      </c>
      <c r="G1498" s="12"/>
    </row>
    <row r="1499" spans="1:7">
      <c r="A1499" s="2">
        <v>41036</v>
      </c>
      <c r="B1499" t="str">
        <f t="shared" si="150"/>
        <v>2012_05</v>
      </c>
      <c r="C1499" t="str">
        <f t="shared" si="151"/>
        <v>May</v>
      </c>
      <c r="D1499" t="str">
        <f t="shared" si="152"/>
        <v>2012_May</v>
      </c>
      <c r="E1499" s="12" t="str">
        <f t="shared" si="153"/>
        <v>07_May</v>
      </c>
      <c r="F1499" s="12" t="str">
        <f t="shared" si="154"/>
        <v>May-12</v>
      </c>
      <c r="G1499" s="12"/>
    </row>
    <row r="1500" spans="1:7">
      <c r="A1500" s="2">
        <v>41037</v>
      </c>
      <c r="B1500" t="str">
        <f t="shared" si="150"/>
        <v>2012_05</v>
      </c>
      <c r="C1500" t="str">
        <f t="shared" si="151"/>
        <v>May</v>
      </c>
      <c r="D1500" t="str">
        <f t="shared" si="152"/>
        <v>2012_May</v>
      </c>
      <c r="E1500" s="12" t="str">
        <f t="shared" si="153"/>
        <v>08_May</v>
      </c>
      <c r="F1500" s="12" t="str">
        <f t="shared" si="154"/>
        <v>May-12</v>
      </c>
      <c r="G1500" s="12"/>
    </row>
    <row r="1501" spans="1:7">
      <c r="A1501" s="2">
        <v>41038</v>
      </c>
      <c r="B1501" t="str">
        <f t="shared" si="150"/>
        <v>2012_05</v>
      </c>
      <c r="C1501" t="str">
        <f t="shared" si="151"/>
        <v>May</v>
      </c>
      <c r="D1501" t="str">
        <f t="shared" si="152"/>
        <v>2012_May</v>
      </c>
      <c r="E1501" s="12" t="str">
        <f t="shared" si="153"/>
        <v>09_May</v>
      </c>
      <c r="F1501" s="12" t="str">
        <f t="shared" si="154"/>
        <v>May-12</v>
      </c>
      <c r="G1501" s="12"/>
    </row>
    <row r="1502" spans="1:7">
      <c r="A1502" s="2">
        <v>41039</v>
      </c>
      <c r="B1502" t="str">
        <f t="shared" si="150"/>
        <v>2012_05</v>
      </c>
      <c r="C1502" t="str">
        <f t="shared" si="151"/>
        <v>May</v>
      </c>
      <c r="D1502" t="str">
        <f t="shared" si="152"/>
        <v>2012_May</v>
      </c>
      <c r="E1502" s="12" t="str">
        <f t="shared" si="153"/>
        <v>10_May</v>
      </c>
      <c r="F1502" s="12" t="str">
        <f t="shared" si="154"/>
        <v>May-12</v>
      </c>
      <c r="G1502" s="12"/>
    </row>
    <row r="1503" spans="1:7">
      <c r="A1503" s="2">
        <v>41040</v>
      </c>
      <c r="B1503" t="str">
        <f t="shared" si="150"/>
        <v>2012_05</v>
      </c>
      <c r="C1503" t="str">
        <f t="shared" si="151"/>
        <v>May</v>
      </c>
      <c r="D1503" t="str">
        <f t="shared" si="152"/>
        <v>2012_May</v>
      </c>
      <c r="E1503" s="12" t="str">
        <f t="shared" si="153"/>
        <v>11_May</v>
      </c>
      <c r="F1503" s="12" t="str">
        <f t="shared" si="154"/>
        <v>May-12</v>
      </c>
      <c r="G1503" s="12"/>
    </row>
    <row r="1504" spans="1:7">
      <c r="A1504" s="2">
        <v>41041</v>
      </c>
      <c r="B1504" t="str">
        <f t="shared" si="150"/>
        <v>2012_05</v>
      </c>
      <c r="C1504" t="str">
        <f t="shared" si="151"/>
        <v>May</v>
      </c>
      <c r="D1504" t="str">
        <f t="shared" si="152"/>
        <v>2012_May</v>
      </c>
      <c r="E1504" s="12" t="str">
        <f t="shared" si="153"/>
        <v>12_May</v>
      </c>
      <c r="F1504" s="12" t="str">
        <f t="shared" si="154"/>
        <v>May-12</v>
      </c>
      <c r="G1504" s="12"/>
    </row>
    <row r="1505" spans="1:7">
      <c r="A1505" s="2">
        <v>41042</v>
      </c>
      <c r="B1505" t="str">
        <f t="shared" si="150"/>
        <v>2012_05</v>
      </c>
      <c r="C1505" t="str">
        <f t="shared" si="151"/>
        <v>May</v>
      </c>
      <c r="D1505" t="str">
        <f t="shared" si="152"/>
        <v>2012_May</v>
      </c>
      <c r="E1505" s="12" t="str">
        <f t="shared" si="153"/>
        <v>13_May</v>
      </c>
      <c r="F1505" s="12" t="str">
        <f t="shared" si="154"/>
        <v>May-12</v>
      </c>
      <c r="G1505" s="12"/>
    </row>
    <row r="1506" spans="1:7">
      <c r="A1506" s="2">
        <v>41043</v>
      </c>
      <c r="B1506" t="str">
        <f t="shared" si="150"/>
        <v>2012_05</v>
      </c>
      <c r="C1506" t="str">
        <f t="shared" si="151"/>
        <v>May</v>
      </c>
      <c r="D1506" t="str">
        <f t="shared" si="152"/>
        <v>2012_May</v>
      </c>
      <c r="E1506" s="12" t="str">
        <f t="shared" si="153"/>
        <v>14_May</v>
      </c>
      <c r="F1506" s="12" t="str">
        <f t="shared" si="154"/>
        <v>May-12</v>
      </c>
      <c r="G1506" s="12"/>
    </row>
    <row r="1507" spans="1:7">
      <c r="A1507" s="2">
        <v>41044</v>
      </c>
      <c r="B1507" t="str">
        <f t="shared" si="150"/>
        <v>2012_05</v>
      </c>
      <c r="C1507" t="str">
        <f t="shared" si="151"/>
        <v>May</v>
      </c>
      <c r="D1507" t="str">
        <f t="shared" si="152"/>
        <v>2012_May</v>
      </c>
      <c r="E1507" s="12" t="str">
        <f t="shared" si="153"/>
        <v>15_May</v>
      </c>
      <c r="F1507" s="12" t="str">
        <f t="shared" si="154"/>
        <v>May-12</v>
      </c>
      <c r="G1507" s="12"/>
    </row>
    <row r="1508" spans="1:7">
      <c r="A1508" s="2">
        <v>41045</v>
      </c>
      <c r="B1508" t="str">
        <f t="shared" si="150"/>
        <v>2012_05</v>
      </c>
      <c r="C1508" t="str">
        <f t="shared" si="151"/>
        <v>May</v>
      </c>
      <c r="D1508" t="str">
        <f t="shared" si="152"/>
        <v>2012_May</v>
      </c>
      <c r="E1508" s="12" t="str">
        <f t="shared" si="153"/>
        <v>16_May</v>
      </c>
      <c r="F1508" s="12" t="str">
        <f t="shared" si="154"/>
        <v>May-12</v>
      </c>
      <c r="G1508" s="12"/>
    </row>
    <row r="1509" spans="1:7">
      <c r="A1509" s="2">
        <v>41046</v>
      </c>
      <c r="B1509" t="str">
        <f t="shared" si="150"/>
        <v>2012_05</v>
      </c>
      <c r="C1509" t="str">
        <f t="shared" si="151"/>
        <v>May</v>
      </c>
      <c r="D1509" t="str">
        <f t="shared" si="152"/>
        <v>2012_May</v>
      </c>
      <c r="E1509" s="12" t="str">
        <f t="shared" si="153"/>
        <v>17_May</v>
      </c>
      <c r="F1509" s="12" t="str">
        <f t="shared" si="154"/>
        <v>May-12</v>
      </c>
      <c r="G1509" s="12"/>
    </row>
    <row r="1510" spans="1:7">
      <c r="A1510" s="2">
        <v>41047</v>
      </c>
      <c r="B1510" t="str">
        <f t="shared" si="150"/>
        <v>2012_05</v>
      </c>
      <c r="C1510" t="str">
        <f t="shared" si="151"/>
        <v>May</v>
      </c>
      <c r="D1510" t="str">
        <f t="shared" si="152"/>
        <v>2012_May</v>
      </c>
      <c r="E1510" s="12" t="str">
        <f t="shared" si="153"/>
        <v>18_May</v>
      </c>
      <c r="F1510" s="12" t="str">
        <f t="shared" si="154"/>
        <v>May-12</v>
      </c>
      <c r="G1510" s="12"/>
    </row>
    <row r="1511" spans="1:7">
      <c r="A1511" s="2">
        <v>41048</v>
      </c>
      <c r="B1511" t="str">
        <f t="shared" si="150"/>
        <v>2012_05</v>
      </c>
      <c r="C1511" t="str">
        <f t="shared" si="151"/>
        <v>May</v>
      </c>
      <c r="D1511" t="str">
        <f t="shared" si="152"/>
        <v>2012_May</v>
      </c>
      <c r="E1511" s="12" t="str">
        <f t="shared" si="153"/>
        <v>19_May</v>
      </c>
      <c r="F1511" s="12" t="str">
        <f t="shared" si="154"/>
        <v>May-12</v>
      </c>
      <c r="G1511" s="12"/>
    </row>
    <row r="1512" spans="1:7">
      <c r="A1512" s="2">
        <v>41049</v>
      </c>
      <c r="B1512" t="str">
        <f t="shared" si="150"/>
        <v>2012_05</v>
      </c>
      <c r="C1512" t="str">
        <f t="shared" si="151"/>
        <v>May</v>
      </c>
      <c r="D1512" t="str">
        <f t="shared" si="152"/>
        <v>2012_May</v>
      </c>
      <c r="E1512" s="12" t="str">
        <f t="shared" si="153"/>
        <v>20_May</v>
      </c>
      <c r="F1512" s="12" t="str">
        <f t="shared" si="154"/>
        <v>May-12</v>
      </c>
      <c r="G1512" s="12"/>
    </row>
    <row r="1513" spans="1:7">
      <c r="A1513" s="2">
        <v>41050</v>
      </c>
      <c r="B1513" t="str">
        <f t="shared" si="150"/>
        <v>2012_05</v>
      </c>
      <c r="C1513" t="str">
        <f t="shared" si="151"/>
        <v>May</v>
      </c>
      <c r="D1513" t="str">
        <f t="shared" si="152"/>
        <v>2012_May</v>
      </c>
      <c r="E1513" s="12" t="str">
        <f t="shared" si="153"/>
        <v>21_May</v>
      </c>
      <c r="F1513" s="12" t="str">
        <f t="shared" si="154"/>
        <v>May-12</v>
      </c>
      <c r="G1513" s="12"/>
    </row>
    <row r="1514" spans="1:7">
      <c r="A1514" s="2">
        <v>41051</v>
      </c>
      <c r="B1514" t="str">
        <f t="shared" si="150"/>
        <v>2012_05</v>
      </c>
      <c r="C1514" t="str">
        <f t="shared" si="151"/>
        <v>May</v>
      </c>
      <c r="D1514" t="str">
        <f t="shared" si="152"/>
        <v>2012_May</v>
      </c>
      <c r="E1514" s="12" t="str">
        <f t="shared" si="153"/>
        <v>22_May</v>
      </c>
      <c r="F1514" s="12" t="str">
        <f t="shared" si="154"/>
        <v>May-12</v>
      </c>
      <c r="G1514" s="12"/>
    </row>
    <row r="1515" spans="1:7">
      <c r="A1515" s="2">
        <v>41052</v>
      </c>
      <c r="B1515" t="str">
        <f t="shared" si="150"/>
        <v>2012_05</v>
      </c>
      <c r="C1515" t="str">
        <f t="shared" si="151"/>
        <v>May</v>
      </c>
      <c r="D1515" t="str">
        <f t="shared" si="152"/>
        <v>2012_May</v>
      </c>
      <c r="E1515" s="12" t="str">
        <f t="shared" si="153"/>
        <v>23_May</v>
      </c>
      <c r="F1515" s="12" t="str">
        <f t="shared" si="154"/>
        <v>May-12</v>
      </c>
      <c r="G1515" s="12"/>
    </row>
    <row r="1516" spans="1:7">
      <c r="A1516" s="2">
        <v>41053</v>
      </c>
      <c r="B1516" t="str">
        <f t="shared" si="150"/>
        <v>2012_05</v>
      </c>
      <c r="C1516" t="str">
        <f t="shared" si="151"/>
        <v>May</v>
      </c>
      <c r="D1516" t="str">
        <f t="shared" si="152"/>
        <v>2012_May</v>
      </c>
      <c r="E1516" s="12" t="str">
        <f t="shared" si="153"/>
        <v>24_May</v>
      </c>
      <c r="F1516" s="12" t="str">
        <f t="shared" si="154"/>
        <v>May-12</v>
      </c>
      <c r="G1516" s="12"/>
    </row>
    <row r="1517" spans="1:7">
      <c r="A1517" s="2">
        <v>41054</v>
      </c>
      <c r="B1517" t="str">
        <f t="shared" si="150"/>
        <v>2012_05</v>
      </c>
      <c r="C1517" t="str">
        <f t="shared" si="151"/>
        <v>May</v>
      </c>
      <c r="D1517" t="str">
        <f t="shared" si="152"/>
        <v>2012_May</v>
      </c>
      <c r="E1517" s="12" t="str">
        <f t="shared" si="153"/>
        <v>25_May</v>
      </c>
      <c r="F1517" s="12" t="str">
        <f t="shared" si="154"/>
        <v>May-12</v>
      </c>
      <c r="G1517" s="12"/>
    </row>
    <row r="1518" spans="1:7">
      <c r="A1518" s="2">
        <v>41055</v>
      </c>
      <c r="B1518" t="str">
        <f t="shared" si="150"/>
        <v>2012_05</v>
      </c>
      <c r="C1518" t="str">
        <f t="shared" si="151"/>
        <v>May</v>
      </c>
      <c r="D1518" t="str">
        <f t="shared" si="152"/>
        <v>2012_May</v>
      </c>
      <c r="E1518" s="12" t="str">
        <f t="shared" si="153"/>
        <v>26_May</v>
      </c>
      <c r="F1518" s="12" t="str">
        <f t="shared" si="154"/>
        <v>May-12</v>
      </c>
      <c r="G1518" s="12"/>
    </row>
    <row r="1519" spans="1:7">
      <c r="A1519" s="2">
        <v>41056</v>
      </c>
      <c r="B1519" t="str">
        <f t="shared" si="150"/>
        <v>2012_05</v>
      </c>
      <c r="C1519" t="str">
        <f t="shared" si="151"/>
        <v>May</v>
      </c>
      <c r="D1519" t="str">
        <f t="shared" si="152"/>
        <v>2012_May</v>
      </c>
      <c r="E1519" s="12" t="str">
        <f t="shared" si="153"/>
        <v>27_May</v>
      </c>
      <c r="F1519" s="12" t="str">
        <f t="shared" si="154"/>
        <v>May-12</v>
      </c>
      <c r="G1519" s="12"/>
    </row>
    <row r="1520" spans="1:7">
      <c r="A1520" s="2">
        <v>41057</v>
      </c>
      <c r="B1520" t="str">
        <f t="shared" si="150"/>
        <v>2012_05</v>
      </c>
      <c r="C1520" t="str">
        <f t="shared" si="151"/>
        <v>May</v>
      </c>
      <c r="D1520" t="str">
        <f t="shared" si="152"/>
        <v>2012_May</v>
      </c>
      <c r="E1520" s="12" t="str">
        <f t="shared" si="153"/>
        <v>28_May</v>
      </c>
      <c r="F1520" s="12" t="str">
        <f t="shared" si="154"/>
        <v>May-12</v>
      </c>
      <c r="G1520" s="12"/>
    </row>
    <row r="1521" spans="1:7">
      <c r="A1521" s="2">
        <v>41058</v>
      </c>
      <c r="B1521" t="str">
        <f t="shared" si="150"/>
        <v>2012_05</v>
      </c>
      <c r="C1521" t="str">
        <f t="shared" si="151"/>
        <v>May</v>
      </c>
      <c r="D1521" t="str">
        <f t="shared" si="152"/>
        <v>2012_May</v>
      </c>
      <c r="E1521" s="12" t="str">
        <f t="shared" si="153"/>
        <v>29_May</v>
      </c>
      <c r="F1521" s="12" t="str">
        <f t="shared" si="154"/>
        <v>May-12</v>
      </c>
      <c r="G1521" s="12"/>
    </row>
    <row r="1522" spans="1:7">
      <c r="A1522" s="2">
        <v>41059</v>
      </c>
      <c r="B1522" t="str">
        <f t="shared" si="150"/>
        <v>2012_05</v>
      </c>
      <c r="C1522" t="str">
        <f t="shared" si="151"/>
        <v>May</v>
      </c>
      <c r="D1522" t="str">
        <f t="shared" si="152"/>
        <v>2012_May</v>
      </c>
      <c r="E1522" s="12" t="str">
        <f t="shared" si="153"/>
        <v>30_May</v>
      </c>
      <c r="F1522" s="12" t="str">
        <f t="shared" si="154"/>
        <v>May-12</v>
      </c>
      <c r="G1522" s="12"/>
    </row>
    <row r="1523" spans="1:7">
      <c r="A1523" s="2">
        <v>41060</v>
      </c>
      <c r="B1523" t="str">
        <f t="shared" si="150"/>
        <v>2012_05</v>
      </c>
      <c r="C1523" t="str">
        <f t="shared" si="151"/>
        <v>May</v>
      </c>
      <c r="D1523" t="str">
        <f t="shared" si="152"/>
        <v>2012_May</v>
      </c>
      <c r="E1523" s="12" t="str">
        <f t="shared" si="153"/>
        <v>31_May</v>
      </c>
      <c r="F1523" s="12" t="str">
        <f t="shared" si="154"/>
        <v>May-12</v>
      </c>
      <c r="G1523" s="12"/>
    </row>
    <row r="1524" spans="1:7">
      <c r="A1524" s="2">
        <v>41061</v>
      </c>
      <c r="B1524" t="str">
        <f t="shared" si="150"/>
        <v>2012_06</v>
      </c>
      <c r="C1524" t="str">
        <f t="shared" si="151"/>
        <v>Jun</v>
      </c>
      <c r="D1524" t="str">
        <f t="shared" si="152"/>
        <v>2012_Jun</v>
      </c>
      <c r="E1524" s="12" t="str">
        <f t="shared" si="153"/>
        <v>01_Jun</v>
      </c>
      <c r="F1524" s="12" t="str">
        <f t="shared" si="154"/>
        <v>Jun-12</v>
      </c>
      <c r="G1524" s="12"/>
    </row>
    <row r="1525" spans="1:7">
      <c r="A1525" s="2">
        <v>41062</v>
      </c>
      <c r="B1525" t="str">
        <f t="shared" si="150"/>
        <v>2012_06</v>
      </c>
      <c r="C1525" t="str">
        <f t="shared" si="151"/>
        <v>Jun</v>
      </c>
      <c r="D1525" t="str">
        <f t="shared" si="152"/>
        <v>2012_Jun</v>
      </c>
      <c r="E1525" s="12" t="str">
        <f t="shared" si="153"/>
        <v>02_Jun</v>
      </c>
      <c r="F1525" s="12" t="str">
        <f t="shared" si="154"/>
        <v>Jun-12</v>
      </c>
      <c r="G1525" s="12"/>
    </row>
    <row r="1526" spans="1:7">
      <c r="A1526" s="2">
        <v>41063</v>
      </c>
      <c r="B1526" t="str">
        <f t="shared" si="150"/>
        <v>2012_06</v>
      </c>
      <c r="C1526" t="str">
        <f t="shared" si="151"/>
        <v>Jun</v>
      </c>
      <c r="D1526" t="str">
        <f t="shared" si="152"/>
        <v>2012_Jun</v>
      </c>
      <c r="E1526" s="12" t="str">
        <f t="shared" si="153"/>
        <v>03_Jun</v>
      </c>
      <c r="F1526" s="12" t="str">
        <f t="shared" si="154"/>
        <v>Jun-12</v>
      </c>
      <c r="G1526" s="12"/>
    </row>
    <row r="1527" spans="1:7">
      <c r="A1527" s="2">
        <v>41064</v>
      </c>
      <c r="B1527" t="str">
        <f t="shared" si="150"/>
        <v>2012_06</v>
      </c>
      <c r="C1527" t="str">
        <f t="shared" si="151"/>
        <v>Jun</v>
      </c>
      <c r="D1527" t="str">
        <f t="shared" si="152"/>
        <v>2012_Jun</v>
      </c>
      <c r="E1527" s="12" t="str">
        <f t="shared" si="153"/>
        <v>04_Jun</v>
      </c>
      <c r="F1527" s="12" t="str">
        <f t="shared" si="154"/>
        <v>Jun-12</v>
      </c>
      <c r="G1527" s="12"/>
    </row>
    <row r="1528" spans="1:7">
      <c r="A1528" s="2">
        <v>41065</v>
      </c>
      <c r="B1528" t="str">
        <f t="shared" si="150"/>
        <v>2012_06</v>
      </c>
      <c r="C1528" t="str">
        <f t="shared" si="151"/>
        <v>Jun</v>
      </c>
      <c r="D1528" t="str">
        <f t="shared" si="152"/>
        <v>2012_Jun</v>
      </c>
      <c r="E1528" s="12" t="str">
        <f t="shared" si="153"/>
        <v>05_Jun</v>
      </c>
      <c r="F1528" s="12" t="str">
        <f t="shared" si="154"/>
        <v>Jun-12</v>
      </c>
      <c r="G1528" s="12"/>
    </row>
    <row r="1529" spans="1:7">
      <c r="A1529" s="2">
        <v>41066</v>
      </c>
      <c r="B1529" t="str">
        <f t="shared" si="150"/>
        <v>2012_06</v>
      </c>
      <c r="C1529" t="str">
        <f t="shared" si="151"/>
        <v>Jun</v>
      </c>
      <c r="D1529" t="str">
        <f t="shared" si="152"/>
        <v>2012_Jun</v>
      </c>
      <c r="E1529" s="12" t="str">
        <f t="shared" si="153"/>
        <v>06_Jun</v>
      </c>
      <c r="F1529" s="12" t="str">
        <f t="shared" si="154"/>
        <v>Jun-12</v>
      </c>
      <c r="G1529" s="12"/>
    </row>
    <row r="1530" spans="1:7">
      <c r="A1530" s="2">
        <v>41067</v>
      </c>
      <c r="B1530" t="str">
        <f t="shared" si="150"/>
        <v>2012_06</v>
      </c>
      <c r="C1530" t="str">
        <f t="shared" si="151"/>
        <v>Jun</v>
      </c>
      <c r="D1530" t="str">
        <f t="shared" si="152"/>
        <v>2012_Jun</v>
      </c>
      <c r="E1530" s="12" t="str">
        <f t="shared" si="153"/>
        <v>07_Jun</v>
      </c>
      <c r="F1530" s="12" t="str">
        <f t="shared" si="154"/>
        <v>Jun-12</v>
      </c>
      <c r="G1530" s="12"/>
    </row>
    <row r="1531" spans="1:7">
      <c r="A1531" s="2">
        <v>41068</v>
      </c>
      <c r="B1531" t="str">
        <f t="shared" si="150"/>
        <v>2012_06</v>
      </c>
      <c r="C1531" t="str">
        <f t="shared" si="151"/>
        <v>Jun</v>
      </c>
      <c r="D1531" t="str">
        <f t="shared" si="152"/>
        <v>2012_Jun</v>
      </c>
      <c r="E1531" s="12" t="str">
        <f t="shared" si="153"/>
        <v>08_Jun</v>
      </c>
      <c r="F1531" s="12" t="str">
        <f t="shared" si="154"/>
        <v>Jun-12</v>
      </c>
      <c r="G1531" s="12"/>
    </row>
    <row r="1532" spans="1:7">
      <c r="A1532" s="2">
        <v>41069</v>
      </c>
      <c r="B1532" t="str">
        <f t="shared" si="150"/>
        <v>2012_06</v>
      </c>
      <c r="C1532" t="str">
        <f t="shared" si="151"/>
        <v>Jun</v>
      </c>
      <c r="D1532" t="str">
        <f t="shared" si="152"/>
        <v>2012_Jun</v>
      </c>
      <c r="E1532" s="12" t="str">
        <f t="shared" si="153"/>
        <v>09_Jun</v>
      </c>
      <c r="F1532" s="12" t="str">
        <f t="shared" si="154"/>
        <v>Jun-12</v>
      </c>
      <c r="G1532" s="12"/>
    </row>
    <row r="1533" spans="1:7">
      <c r="A1533" s="2">
        <v>41070</v>
      </c>
      <c r="B1533" t="str">
        <f t="shared" si="150"/>
        <v>2012_06</v>
      </c>
      <c r="C1533" t="str">
        <f t="shared" si="151"/>
        <v>Jun</v>
      </c>
      <c r="D1533" t="str">
        <f t="shared" si="152"/>
        <v>2012_Jun</v>
      </c>
      <c r="E1533" s="12" t="str">
        <f t="shared" si="153"/>
        <v>10_Jun</v>
      </c>
      <c r="F1533" s="12" t="str">
        <f t="shared" si="154"/>
        <v>Jun-12</v>
      </c>
      <c r="G1533" s="12"/>
    </row>
    <row r="1534" spans="1:7">
      <c r="A1534" s="2">
        <v>41071</v>
      </c>
      <c r="B1534" t="str">
        <f t="shared" si="150"/>
        <v>2012_06</v>
      </c>
      <c r="C1534" t="str">
        <f t="shared" si="151"/>
        <v>Jun</v>
      </c>
      <c r="D1534" t="str">
        <f t="shared" si="152"/>
        <v>2012_Jun</v>
      </c>
      <c r="E1534" s="12" t="str">
        <f t="shared" si="153"/>
        <v>11_Jun</v>
      </c>
      <c r="F1534" s="12" t="str">
        <f t="shared" si="154"/>
        <v>Jun-12</v>
      </c>
      <c r="G1534" s="12"/>
    </row>
    <row r="1535" spans="1:7">
      <c r="A1535" s="2">
        <v>41072</v>
      </c>
      <c r="B1535" t="str">
        <f t="shared" si="150"/>
        <v>2012_06</v>
      </c>
      <c r="C1535" t="str">
        <f t="shared" si="151"/>
        <v>Jun</v>
      </c>
      <c r="D1535" t="str">
        <f t="shared" si="152"/>
        <v>2012_Jun</v>
      </c>
      <c r="E1535" s="12" t="str">
        <f t="shared" si="153"/>
        <v>12_Jun</v>
      </c>
      <c r="F1535" s="12" t="str">
        <f t="shared" si="154"/>
        <v>Jun-12</v>
      </c>
      <c r="G1535" s="12"/>
    </row>
    <row r="1536" spans="1:7">
      <c r="A1536" s="2">
        <v>41073</v>
      </c>
      <c r="B1536" t="str">
        <f t="shared" si="150"/>
        <v>2012_06</v>
      </c>
      <c r="C1536" t="str">
        <f t="shared" si="151"/>
        <v>Jun</v>
      </c>
      <c r="D1536" t="str">
        <f t="shared" si="152"/>
        <v>2012_Jun</v>
      </c>
      <c r="E1536" s="12" t="str">
        <f t="shared" si="153"/>
        <v>13_Jun</v>
      </c>
      <c r="F1536" s="12" t="str">
        <f t="shared" si="154"/>
        <v>Jun-12</v>
      </c>
      <c r="G1536" s="12"/>
    </row>
    <row r="1537" spans="1:7">
      <c r="A1537" s="2">
        <v>41074</v>
      </c>
      <c r="B1537" t="str">
        <f t="shared" si="150"/>
        <v>2012_06</v>
      </c>
      <c r="C1537" t="str">
        <f t="shared" si="151"/>
        <v>Jun</v>
      </c>
      <c r="D1537" t="str">
        <f t="shared" si="152"/>
        <v>2012_Jun</v>
      </c>
      <c r="E1537" s="12" t="str">
        <f t="shared" si="153"/>
        <v>14_Jun</v>
      </c>
      <c r="F1537" s="12" t="str">
        <f t="shared" si="154"/>
        <v>Jun-12</v>
      </c>
      <c r="G1537" s="12"/>
    </row>
    <row r="1538" spans="1:7">
      <c r="A1538" s="2">
        <v>41075</v>
      </c>
      <c r="B1538" t="str">
        <f t="shared" ref="B1538:B1601" si="155">TEXT(YEAR(A1538),"0000")&amp;"_"&amp;TEXT(MONTH(A1538),"00")</f>
        <v>2012_06</v>
      </c>
      <c r="C1538" t="str">
        <f t="shared" ref="C1538:C1601" si="156">VLOOKUP(TEXT(MONTH(A1538),"00"),$H$2:$I$13,2,FALSE)</f>
        <v>Jun</v>
      </c>
      <c r="D1538" t="str">
        <f t="shared" si="152"/>
        <v>2012_Jun</v>
      </c>
      <c r="E1538" s="12" t="str">
        <f t="shared" si="153"/>
        <v>15_Jun</v>
      </c>
      <c r="F1538" s="12" t="str">
        <f t="shared" si="154"/>
        <v>Jun-12</v>
      </c>
      <c r="G1538" s="12"/>
    </row>
    <row r="1539" spans="1:7">
      <c r="A1539" s="2">
        <v>41076</v>
      </c>
      <c r="B1539" t="str">
        <f t="shared" si="155"/>
        <v>2012_06</v>
      </c>
      <c r="C1539" t="str">
        <f t="shared" si="156"/>
        <v>Jun</v>
      </c>
      <c r="D1539" t="str">
        <f t="shared" ref="D1539:D1602" si="157">TEXT(YEAR(A1539),"0000")&amp;"_"&amp;C1539</f>
        <v>2012_Jun</v>
      </c>
      <c r="E1539" s="12" t="str">
        <f t="shared" ref="E1539:E1602" si="158">VLOOKUP(DAY(A1539),$G$2:$H$32,2,FALSE)&amp;"_"&amp;C1539</f>
        <v>16_Jun</v>
      </c>
      <c r="F1539" s="12" t="str">
        <f t="shared" si="154"/>
        <v>Jun-12</v>
      </c>
      <c r="G1539" s="12"/>
    </row>
    <row r="1540" spans="1:7">
      <c r="A1540" s="2">
        <v>41077</v>
      </c>
      <c r="B1540" t="str">
        <f t="shared" si="155"/>
        <v>2012_06</v>
      </c>
      <c r="C1540" t="str">
        <f t="shared" si="156"/>
        <v>Jun</v>
      </c>
      <c r="D1540" t="str">
        <f t="shared" si="157"/>
        <v>2012_Jun</v>
      </c>
      <c r="E1540" s="12" t="str">
        <f t="shared" si="158"/>
        <v>17_Jun</v>
      </c>
      <c r="F1540" s="12" t="str">
        <f t="shared" ref="F1540:F1603" si="159">C1540&amp;"-"&amp;RIGHT(YEAR(A1540),2)</f>
        <v>Jun-12</v>
      </c>
      <c r="G1540" s="12"/>
    </row>
    <row r="1541" spans="1:7">
      <c r="A1541" s="2">
        <v>41078</v>
      </c>
      <c r="B1541" t="str">
        <f t="shared" si="155"/>
        <v>2012_06</v>
      </c>
      <c r="C1541" t="str">
        <f t="shared" si="156"/>
        <v>Jun</v>
      </c>
      <c r="D1541" t="str">
        <f t="shared" si="157"/>
        <v>2012_Jun</v>
      </c>
      <c r="E1541" s="12" t="str">
        <f t="shared" si="158"/>
        <v>18_Jun</v>
      </c>
      <c r="F1541" s="12" t="str">
        <f t="shared" si="159"/>
        <v>Jun-12</v>
      </c>
      <c r="G1541" s="12"/>
    </row>
    <row r="1542" spans="1:7">
      <c r="A1542" s="2">
        <v>41079</v>
      </c>
      <c r="B1542" t="str">
        <f t="shared" si="155"/>
        <v>2012_06</v>
      </c>
      <c r="C1542" t="str">
        <f t="shared" si="156"/>
        <v>Jun</v>
      </c>
      <c r="D1542" t="str">
        <f t="shared" si="157"/>
        <v>2012_Jun</v>
      </c>
      <c r="E1542" s="12" t="str">
        <f t="shared" si="158"/>
        <v>19_Jun</v>
      </c>
      <c r="F1542" s="12" t="str">
        <f t="shared" si="159"/>
        <v>Jun-12</v>
      </c>
      <c r="G1542" s="12"/>
    </row>
    <row r="1543" spans="1:7">
      <c r="A1543" s="2">
        <v>41080</v>
      </c>
      <c r="B1543" t="str">
        <f t="shared" si="155"/>
        <v>2012_06</v>
      </c>
      <c r="C1543" t="str">
        <f t="shared" si="156"/>
        <v>Jun</v>
      </c>
      <c r="D1543" t="str">
        <f t="shared" si="157"/>
        <v>2012_Jun</v>
      </c>
      <c r="E1543" s="12" t="str">
        <f t="shared" si="158"/>
        <v>20_Jun</v>
      </c>
      <c r="F1543" s="12" t="str">
        <f t="shared" si="159"/>
        <v>Jun-12</v>
      </c>
      <c r="G1543" s="12"/>
    </row>
    <row r="1544" spans="1:7">
      <c r="A1544" s="2">
        <v>41081</v>
      </c>
      <c r="B1544" t="str">
        <f t="shared" si="155"/>
        <v>2012_06</v>
      </c>
      <c r="C1544" t="str">
        <f t="shared" si="156"/>
        <v>Jun</v>
      </c>
      <c r="D1544" t="str">
        <f t="shared" si="157"/>
        <v>2012_Jun</v>
      </c>
      <c r="E1544" s="12" t="str">
        <f t="shared" si="158"/>
        <v>21_Jun</v>
      </c>
      <c r="F1544" s="12" t="str">
        <f t="shared" si="159"/>
        <v>Jun-12</v>
      </c>
      <c r="G1544" s="12"/>
    </row>
    <row r="1545" spans="1:7">
      <c r="A1545" s="2">
        <v>41082</v>
      </c>
      <c r="B1545" t="str">
        <f t="shared" si="155"/>
        <v>2012_06</v>
      </c>
      <c r="C1545" t="str">
        <f t="shared" si="156"/>
        <v>Jun</v>
      </c>
      <c r="D1545" t="str">
        <f t="shared" si="157"/>
        <v>2012_Jun</v>
      </c>
      <c r="E1545" s="12" t="str">
        <f t="shared" si="158"/>
        <v>22_Jun</v>
      </c>
      <c r="F1545" s="12" t="str">
        <f t="shared" si="159"/>
        <v>Jun-12</v>
      </c>
      <c r="G1545" s="12"/>
    </row>
    <row r="1546" spans="1:7">
      <c r="A1546" s="2">
        <v>41083</v>
      </c>
      <c r="B1546" t="str">
        <f t="shared" si="155"/>
        <v>2012_06</v>
      </c>
      <c r="C1546" t="str">
        <f t="shared" si="156"/>
        <v>Jun</v>
      </c>
      <c r="D1546" t="str">
        <f t="shared" si="157"/>
        <v>2012_Jun</v>
      </c>
      <c r="E1546" s="12" t="str">
        <f t="shared" si="158"/>
        <v>23_Jun</v>
      </c>
      <c r="F1546" s="12" t="str">
        <f t="shared" si="159"/>
        <v>Jun-12</v>
      </c>
      <c r="G1546" s="12"/>
    </row>
    <row r="1547" spans="1:7">
      <c r="A1547" s="2">
        <v>41084</v>
      </c>
      <c r="B1547" t="str">
        <f t="shared" si="155"/>
        <v>2012_06</v>
      </c>
      <c r="C1547" t="str">
        <f t="shared" si="156"/>
        <v>Jun</v>
      </c>
      <c r="D1547" t="str">
        <f t="shared" si="157"/>
        <v>2012_Jun</v>
      </c>
      <c r="E1547" s="12" t="str">
        <f t="shared" si="158"/>
        <v>24_Jun</v>
      </c>
      <c r="F1547" s="12" t="str">
        <f t="shared" si="159"/>
        <v>Jun-12</v>
      </c>
      <c r="G1547" s="12"/>
    </row>
    <row r="1548" spans="1:7">
      <c r="A1548" s="2">
        <v>41085</v>
      </c>
      <c r="B1548" t="str">
        <f t="shared" si="155"/>
        <v>2012_06</v>
      </c>
      <c r="C1548" t="str">
        <f t="shared" si="156"/>
        <v>Jun</v>
      </c>
      <c r="D1548" t="str">
        <f t="shared" si="157"/>
        <v>2012_Jun</v>
      </c>
      <c r="E1548" s="12" t="str">
        <f t="shared" si="158"/>
        <v>25_Jun</v>
      </c>
      <c r="F1548" s="12" t="str">
        <f t="shared" si="159"/>
        <v>Jun-12</v>
      </c>
      <c r="G1548" s="12"/>
    </row>
    <row r="1549" spans="1:7">
      <c r="A1549" s="2">
        <v>41086</v>
      </c>
      <c r="B1549" t="str">
        <f t="shared" si="155"/>
        <v>2012_06</v>
      </c>
      <c r="C1549" t="str">
        <f t="shared" si="156"/>
        <v>Jun</v>
      </c>
      <c r="D1549" t="str">
        <f t="shared" si="157"/>
        <v>2012_Jun</v>
      </c>
      <c r="E1549" s="12" t="str">
        <f t="shared" si="158"/>
        <v>26_Jun</v>
      </c>
      <c r="F1549" s="12" t="str">
        <f t="shared" si="159"/>
        <v>Jun-12</v>
      </c>
      <c r="G1549" s="12"/>
    </row>
    <row r="1550" spans="1:7">
      <c r="A1550" s="2">
        <v>41087</v>
      </c>
      <c r="B1550" t="str">
        <f t="shared" si="155"/>
        <v>2012_06</v>
      </c>
      <c r="C1550" t="str">
        <f t="shared" si="156"/>
        <v>Jun</v>
      </c>
      <c r="D1550" t="str">
        <f t="shared" si="157"/>
        <v>2012_Jun</v>
      </c>
      <c r="E1550" s="12" t="str">
        <f t="shared" si="158"/>
        <v>27_Jun</v>
      </c>
      <c r="F1550" s="12" t="str">
        <f t="shared" si="159"/>
        <v>Jun-12</v>
      </c>
      <c r="G1550" s="12"/>
    </row>
    <row r="1551" spans="1:7">
      <c r="A1551" s="2">
        <v>41088</v>
      </c>
      <c r="B1551" t="str">
        <f t="shared" si="155"/>
        <v>2012_06</v>
      </c>
      <c r="C1551" t="str">
        <f t="shared" si="156"/>
        <v>Jun</v>
      </c>
      <c r="D1551" t="str">
        <f t="shared" si="157"/>
        <v>2012_Jun</v>
      </c>
      <c r="E1551" s="12" t="str">
        <f t="shared" si="158"/>
        <v>28_Jun</v>
      </c>
      <c r="F1551" s="12" t="str">
        <f t="shared" si="159"/>
        <v>Jun-12</v>
      </c>
      <c r="G1551" s="12"/>
    </row>
    <row r="1552" spans="1:7">
      <c r="A1552" s="2">
        <v>41089</v>
      </c>
      <c r="B1552" t="str">
        <f t="shared" si="155"/>
        <v>2012_06</v>
      </c>
      <c r="C1552" t="str">
        <f t="shared" si="156"/>
        <v>Jun</v>
      </c>
      <c r="D1552" t="str">
        <f t="shared" si="157"/>
        <v>2012_Jun</v>
      </c>
      <c r="E1552" s="12" t="str">
        <f t="shared" si="158"/>
        <v>29_Jun</v>
      </c>
      <c r="F1552" s="12" t="str">
        <f t="shared" si="159"/>
        <v>Jun-12</v>
      </c>
      <c r="G1552" s="12"/>
    </row>
    <row r="1553" spans="1:7">
      <c r="A1553" s="2">
        <v>41090</v>
      </c>
      <c r="B1553" t="str">
        <f t="shared" si="155"/>
        <v>2012_06</v>
      </c>
      <c r="C1553" t="str">
        <f t="shared" si="156"/>
        <v>Jun</v>
      </c>
      <c r="D1553" t="str">
        <f t="shared" si="157"/>
        <v>2012_Jun</v>
      </c>
      <c r="E1553" s="12" t="str">
        <f t="shared" si="158"/>
        <v>30_Jun</v>
      </c>
      <c r="F1553" s="12" t="str">
        <f t="shared" si="159"/>
        <v>Jun-12</v>
      </c>
      <c r="G1553" s="12"/>
    </row>
    <row r="1554" spans="1:7">
      <c r="A1554" s="2">
        <v>41091</v>
      </c>
      <c r="B1554" t="str">
        <f t="shared" si="155"/>
        <v>2012_07</v>
      </c>
      <c r="C1554" t="str">
        <f t="shared" si="156"/>
        <v>Jul</v>
      </c>
      <c r="D1554" t="str">
        <f t="shared" si="157"/>
        <v>2012_Jul</v>
      </c>
      <c r="E1554" s="12" t="str">
        <f t="shared" si="158"/>
        <v>01_Jul</v>
      </c>
      <c r="F1554" s="12" t="str">
        <f t="shared" si="159"/>
        <v>Jul-12</v>
      </c>
      <c r="G1554" s="12"/>
    </row>
    <row r="1555" spans="1:7">
      <c r="A1555" s="2">
        <v>41092</v>
      </c>
      <c r="B1555" t="str">
        <f t="shared" si="155"/>
        <v>2012_07</v>
      </c>
      <c r="C1555" t="str">
        <f t="shared" si="156"/>
        <v>Jul</v>
      </c>
      <c r="D1555" t="str">
        <f t="shared" si="157"/>
        <v>2012_Jul</v>
      </c>
      <c r="E1555" s="12" t="str">
        <f t="shared" si="158"/>
        <v>02_Jul</v>
      </c>
      <c r="F1555" s="12" t="str">
        <f t="shared" si="159"/>
        <v>Jul-12</v>
      </c>
      <c r="G1555" s="12"/>
    </row>
    <row r="1556" spans="1:7">
      <c r="A1556" s="2">
        <v>41093</v>
      </c>
      <c r="B1556" t="str">
        <f t="shared" si="155"/>
        <v>2012_07</v>
      </c>
      <c r="C1556" t="str">
        <f t="shared" si="156"/>
        <v>Jul</v>
      </c>
      <c r="D1556" t="str">
        <f t="shared" si="157"/>
        <v>2012_Jul</v>
      </c>
      <c r="E1556" s="12" t="str">
        <f t="shared" si="158"/>
        <v>03_Jul</v>
      </c>
      <c r="F1556" s="12" t="str">
        <f t="shared" si="159"/>
        <v>Jul-12</v>
      </c>
      <c r="G1556" s="12"/>
    </row>
    <row r="1557" spans="1:7">
      <c r="A1557" s="2">
        <v>41094</v>
      </c>
      <c r="B1557" t="str">
        <f t="shared" si="155"/>
        <v>2012_07</v>
      </c>
      <c r="C1557" t="str">
        <f t="shared" si="156"/>
        <v>Jul</v>
      </c>
      <c r="D1557" t="str">
        <f t="shared" si="157"/>
        <v>2012_Jul</v>
      </c>
      <c r="E1557" s="12" t="str">
        <f t="shared" si="158"/>
        <v>04_Jul</v>
      </c>
      <c r="F1557" s="12" t="str">
        <f t="shared" si="159"/>
        <v>Jul-12</v>
      </c>
      <c r="G1557" s="12"/>
    </row>
    <row r="1558" spans="1:7">
      <c r="A1558" s="2">
        <v>41095</v>
      </c>
      <c r="B1558" t="str">
        <f t="shared" si="155"/>
        <v>2012_07</v>
      </c>
      <c r="C1558" t="str">
        <f t="shared" si="156"/>
        <v>Jul</v>
      </c>
      <c r="D1558" t="str">
        <f t="shared" si="157"/>
        <v>2012_Jul</v>
      </c>
      <c r="E1558" s="12" t="str">
        <f t="shared" si="158"/>
        <v>05_Jul</v>
      </c>
      <c r="F1558" s="12" t="str">
        <f t="shared" si="159"/>
        <v>Jul-12</v>
      </c>
      <c r="G1558" s="12"/>
    </row>
    <row r="1559" spans="1:7">
      <c r="A1559" s="2">
        <v>41096</v>
      </c>
      <c r="B1559" t="str">
        <f t="shared" si="155"/>
        <v>2012_07</v>
      </c>
      <c r="C1559" t="str">
        <f t="shared" si="156"/>
        <v>Jul</v>
      </c>
      <c r="D1559" t="str">
        <f t="shared" si="157"/>
        <v>2012_Jul</v>
      </c>
      <c r="E1559" s="12" t="str">
        <f t="shared" si="158"/>
        <v>06_Jul</v>
      </c>
      <c r="F1559" s="12" t="str">
        <f t="shared" si="159"/>
        <v>Jul-12</v>
      </c>
      <c r="G1559" s="12"/>
    </row>
    <row r="1560" spans="1:7">
      <c r="A1560" s="2">
        <v>41097</v>
      </c>
      <c r="B1560" t="str">
        <f t="shared" si="155"/>
        <v>2012_07</v>
      </c>
      <c r="C1560" t="str">
        <f t="shared" si="156"/>
        <v>Jul</v>
      </c>
      <c r="D1560" t="str">
        <f t="shared" si="157"/>
        <v>2012_Jul</v>
      </c>
      <c r="E1560" s="12" t="str">
        <f t="shared" si="158"/>
        <v>07_Jul</v>
      </c>
      <c r="F1560" s="12" t="str">
        <f t="shared" si="159"/>
        <v>Jul-12</v>
      </c>
      <c r="G1560" s="12"/>
    </row>
    <row r="1561" spans="1:7">
      <c r="A1561" s="2">
        <v>41098</v>
      </c>
      <c r="B1561" t="str">
        <f t="shared" si="155"/>
        <v>2012_07</v>
      </c>
      <c r="C1561" t="str">
        <f t="shared" si="156"/>
        <v>Jul</v>
      </c>
      <c r="D1561" t="str">
        <f t="shared" si="157"/>
        <v>2012_Jul</v>
      </c>
      <c r="E1561" s="12" t="str">
        <f t="shared" si="158"/>
        <v>08_Jul</v>
      </c>
      <c r="F1561" s="12" t="str">
        <f t="shared" si="159"/>
        <v>Jul-12</v>
      </c>
      <c r="G1561" s="12"/>
    </row>
    <row r="1562" spans="1:7">
      <c r="A1562" s="2">
        <v>41099</v>
      </c>
      <c r="B1562" t="str">
        <f t="shared" si="155"/>
        <v>2012_07</v>
      </c>
      <c r="C1562" t="str">
        <f t="shared" si="156"/>
        <v>Jul</v>
      </c>
      <c r="D1562" t="str">
        <f t="shared" si="157"/>
        <v>2012_Jul</v>
      </c>
      <c r="E1562" s="12" t="str">
        <f t="shared" si="158"/>
        <v>09_Jul</v>
      </c>
      <c r="F1562" s="12" t="str">
        <f t="shared" si="159"/>
        <v>Jul-12</v>
      </c>
      <c r="G1562" s="12"/>
    </row>
    <row r="1563" spans="1:7">
      <c r="A1563" s="2">
        <v>41100</v>
      </c>
      <c r="B1563" t="str">
        <f t="shared" si="155"/>
        <v>2012_07</v>
      </c>
      <c r="C1563" t="str">
        <f t="shared" si="156"/>
        <v>Jul</v>
      </c>
      <c r="D1563" t="str">
        <f t="shared" si="157"/>
        <v>2012_Jul</v>
      </c>
      <c r="E1563" s="12" t="str">
        <f t="shared" si="158"/>
        <v>10_Jul</v>
      </c>
      <c r="F1563" s="12" t="str">
        <f t="shared" si="159"/>
        <v>Jul-12</v>
      </c>
      <c r="G1563" s="12"/>
    </row>
    <row r="1564" spans="1:7">
      <c r="A1564" s="2">
        <v>41101</v>
      </c>
      <c r="B1564" t="str">
        <f t="shared" si="155"/>
        <v>2012_07</v>
      </c>
      <c r="C1564" t="str">
        <f t="shared" si="156"/>
        <v>Jul</v>
      </c>
      <c r="D1564" t="str">
        <f t="shared" si="157"/>
        <v>2012_Jul</v>
      </c>
      <c r="E1564" s="12" t="str">
        <f t="shared" si="158"/>
        <v>11_Jul</v>
      </c>
      <c r="F1564" s="12" t="str">
        <f t="shared" si="159"/>
        <v>Jul-12</v>
      </c>
      <c r="G1564" s="12"/>
    </row>
    <row r="1565" spans="1:7">
      <c r="A1565" s="2">
        <v>41102</v>
      </c>
      <c r="B1565" t="str">
        <f t="shared" si="155"/>
        <v>2012_07</v>
      </c>
      <c r="C1565" t="str">
        <f t="shared" si="156"/>
        <v>Jul</v>
      </c>
      <c r="D1565" t="str">
        <f t="shared" si="157"/>
        <v>2012_Jul</v>
      </c>
      <c r="E1565" s="12" t="str">
        <f t="shared" si="158"/>
        <v>12_Jul</v>
      </c>
      <c r="F1565" s="12" t="str">
        <f t="shared" si="159"/>
        <v>Jul-12</v>
      </c>
      <c r="G1565" s="12"/>
    </row>
    <row r="1566" spans="1:7">
      <c r="A1566" s="2">
        <v>41103</v>
      </c>
      <c r="B1566" t="str">
        <f t="shared" si="155"/>
        <v>2012_07</v>
      </c>
      <c r="C1566" t="str">
        <f t="shared" si="156"/>
        <v>Jul</v>
      </c>
      <c r="D1566" t="str">
        <f t="shared" si="157"/>
        <v>2012_Jul</v>
      </c>
      <c r="E1566" s="12" t="str">
        <f t="shared" si="158"/>
        <v>13_Jul</v>
      </c>
      <c r="F1566" s="12" t="str">
        <f t="shared" si="159"/>
        <v>Jul-12</v>
      </c>
      <c r="G1566" s="12"/>
    </row>
    <row r="1567" spans="1:7">
      <c r="A1567" s="2">
        <v>41104</v>
      </c>
      <c r="B1567" t="str">
        <f t="shared" si="155"/>
        <v>2012_07</v>
      </c>
      <c r="C1567" t="str">
        <f t="shared" si="156"/>
        <v>Jul</v>
      </c>
      <c r="D1567" t="str">
        <f t="shared" si="157"/>
        <v>2012_Jul</v>
      </c>
      <c r="E1567" s="12" t="str">
        <f t="shared" si="158"/>
        <v>14_Jul</v>
      </c>
      <c r="F1567" s="12" t="str">
        <f t="shared" si="159"/>
        <v>Jul-12</v>
      </c>
      <c r="G1567" s="12"/>
    </row>
    <row r="1568" spans="1:7">
      <c r="A1568" s="2">
        <v>41105</v>
      </c>
      <c r="B1568" t="str">
        <f t="shared" si="155"/>
        <v>2012_07</v>
      </c>
      <c r="C1568" t="str">
        <f t="shared" si="156"/>
        <v>Jul</v>
      </c>
      <c r="D1568" t="str">
        <f t="shared" si="157"/>
        <v>2012_Jul</v>
      </c>
      <c r="E1568" s="12" t="str">
        <f t="shared" si="158"/>
        <v>15_Jul</v>
      </c>
      <c r="F1568" s="12" t="str">
        <f t="shared" si="159"/>
        <v>Jul-12</v>
      </c>
      <c r="G1568" s="12"/>
    </row>
    <row r="1569" spans="1:7">
      <c r="A1569" s="2">
        <v>41106</v>
      </c>
      <c r="B1569" t="str">
        <f t="shared" si="155"/>
        <v>2012_07</v>
      </c>
      <c r="C1569" t="str">
        <f t="shared" si="156"/>
        <v>Jul</v>
      </c>
      <c r="D1569" t="str">
        <f t="shared" si="157"/>
        <v>2012_Jul</v>
      </c>
      <c r="E1569" s="12" t="str">
        <f t="shared" si="158"/>
        <v>16_Jul</v>
      </c>
      <c r="F1569" s="12" t="str">
        <f t="shared" si="159"/>
        <v>Jul-12</v>
      </c>
      <c r="G1569" s="12"/>
    </row>
    <row r="1570" spans="1:7">
      <c r="A1570" s="2">
        <v>41107</v>
      </c>
      <c r="B1570" t="str">
        <f t="shared" si="155"/>
        <v>2012_07</v>
      </c>
      <c r="C1570" t="str">
        <f t="shared" si="156"/>
        <v>Jul</v>
      </c>
      <c r="D1570" t="str">
        <f t="shared" si="157"/>
        <v>2012_Jul</v>
      </c>
      <c r="E1570" s="12" t="str">
        <f t="shared" si="158"/>
        <v>17_Jul</v>
      </c>
      <c r="F1570" s="12" t="str">
        <f t="shared" si="159"/>
        <v>Jul-12</v>
      </c>
      <c r="G1570" s="12"/>
    </row>
    <row r="1571" spans="1:7">
      <c r="A1571" s="2">
        <v>41108</v>
      </c>
      <c r="B1571" t="str">
        <f t="shared" si="155"/>
        <v>2012_07</v>
      </c>
      <c r="C1571" t="str">
        <f t="shared" si="156"/>
        <v>Jul</v>
      </c>
      <c r="D1571" t="str">
        <f t="shared" si="157"/>
        <v>2012_Jul</v>
      </c>
      <c r="E1571" s="12" t="str">
        <f t="shared" si="158"/>
        <v>18_Jul</v>
      </c>
      <c r="F1571" s="12" t="str">
        <f t="shared" si="159"/>
        <v>Jul-12</v>
      </c>
      <c r="G1571" s="12"/>
    </row>
    <row r="1572" spans="1:7">
      <c r="A1572" s="2">
        <v>41109</v>
      </c>
      <c r="B1572" t="str">
        <f t="shared" si="155"/>
        <v>2012_07</v>
      </c>
      <c r="C1572" t="str">
        <f t="shared" si="156"/>
        <v>Jul</v>
      </c>
      <c r="D1572" t="str">
        <f t="shared" si="157"/>
        <v>2012_Jul</v>
      </c>
      <c r="E1572" s="12" t="str">
        <f t="shared" si="158"/>
        <v>19_Jul</v>
      </c>
      <c r="F1572" s="12" t="str">
        <f t="shared" si="159"/>
        <v>Jul-12</v>
      </c>
      <c r="G1572" s="12"/>
    </row>
    <row r="1573" spans="1:7">
      <c r="A1573" s="2">
        <v>41110</v>
      </c>
      <c r="B1573" t="str">
        <f t="shared" si="155"/>
        <v>2012_07</v>
      </c>
      <c r="C1573" t="str">
        <f t="shared" si="156"/>
        <v>Jul</v>
      </c>
      <c r="D1573" t="str">
        <f t="shared" si="157"/>
        <v>2012_Jul</v>
      </c>
      <c r="E1573" s="12" t="str">
        <f t="shared" si="158"/>
        <v>20_Jul</v>
      </c>
      <c r="F1573" s="12" t="str">
        <f t="shared" si="159"/>
        <v>Jul-12</v>
      </c>
      <c r="G1573" s="12"/>
    </row>
    <row r="1574" spans="1:7">
      <c r="A1574" s="2">
        <v>41111</v>
      </c>
      <c r="B1574" t="str">
        <f t="shared" si="155"/>
        <v>2012_07</v>
      </c>
      <c r="C1574" t="str">
        <f t="shared" si="156"/>
        <v>Jul</v>
      </c>
      <c r="D1574" t="str">
        <f t="shared" si="157"/>
        <v>2012_Jul</v>
      </c>
      <c r="E1574" s="12" t="str">
        <f t="shared" si="158"/>
        <v>21_Jul</v>
      </c>
      <c r="F1574" s="12" t="str">
        <f t="shared" si="159"/>
        <v>Jul-12</v>
      </c>
      <c r="G1574" s="12"/>
    </row>
    <row r="1575" spans="1:7">
      <c r="A1575" s="2">
        <v>41112</v>
      </c>
      <c r="B1575" t="str">
        <f t="shared" si="155"/>
        <v>2012_07</v>
      </c>
      <c r="C1575" t="str">
        <f t="shared" si="156"/>
        <v>Jul</v>
      </c>
      <c r="D1575" t="str">
        <f t="shared" si="157"/>
        <v>2012_Jul</v>
      </c>
      <c r="E1575" s="12" t="str">
        <f t="shared" si="158"/>
        <v>22_Jul</v>
      </c>
      <c r="F1575" s="12" t="str">
        <f t="shared" si="159"/>
        <v>Jul-12</v>
      </c>
      <c r="G1575" s="12"/>
    </row>
    <row r="1576" spans="1:7">
      <c r="A1576" s="2">
        <v>41113</v>
      </c>
      <c r="B1576" t="str">
        <f t="shared" si="155"/>
        <v>2012_07</v>
      </c>
      <c r="C1576" t="str">
        <f t="shared" si="156"/>
        <v>Jul</v>
      </c>
      <c r="D1576" t="str">
        <f t="shared" si="157"/>
        <v>2012_Jul</v>
      </c>
      <c r="E1576" s="12" t="str">
        <f t="shared" si="158"/>
        <v>23_Jul</v>
      </c>
      <c r="F1576" s="12" t="str">
        <f t="shared" si="159"/>
        <v>Jul-12</v>
      </c>
      <c r="G1576" s="12"/>
    </row>
    <row r="1577" spans="1:7">
      <c r="A1577" s="2">
        <v>41114</v>
      </c>
      <c r="B1577" t="str">
        <f t="shared" si="155"/>
        <v>2012_07</v>
      </c>
      <c r="C1577" t="str">
        <f t="shared" si="156"/>
        <v>Jul</v>
      </c>
      <c r="D1577" t="str">
        <f t="shared" si="157"/>
        <v>2012_Jul</v>
      </c>
      <c r="E1577" s="12" t="str">
        <f t="shared" si="158"/>
        <v>24_Jul</v>
      </c>
      <c r="F1577" s="12" t="str">
        <f t="shared" si="159"/>
        <v>Jul-12</v>
      </c>
      <c r="G1577" s="12"/>
    </row>
    <row r="1578" spans="1:7">
      <c r="A1578" s="2">
        <v>41115</v>
      </c>
      <c r="B1578" t="str">
        <f t="shared" si="155"/>
        <v>2012_07</v>
      </c>
      <c r="C1578" t="str">
        <f t="shared" si="156"/>
        <v>Jul</v>
      </c>
      <c r="D1578" t="str">
        <f t="shared" si="157"/>
        <v>2012_Jul</v>
      </c>
      <c r="E1578" s="12" t="str">
        <f t="shared" si="158"/>
        <v>25_Jul</v>
      </c>
      <c r="F1578" s="12" t="str">
        <f t="shared" si="159"/>
        <v>Jul-12</v>
      </c>
      <c r="G1578" s="12"/>
    </row>
    <row r="1579" spans="1:7">
      <c r="A1579" s="2">
        <v>41116</v>
      </c>
      <c r="B1579" t="str">
        <f t="shared" si="155"/>
        <v>2012_07</v>
      </c>
      <c r="C1579" t="str">
        <f t="shared" si="156"/>
        <v>Jul</v>
      </c>
      <c r="D1579" t="str">
        <f t="shared" si="157"/>
        <v>2012_Jul</v>
      </c>
      <c r="E1579" s="12" t="str">
        <f t="shared" si="158"/>
        <v>26_Jul</v>
      </c>
      <c r="F1579" s="12" t="str">
        <f t="shared" si="159"/>
        <v>Jul-12</v>
      </c>
      <c r="G1579" s="12"/>
    </row>
    <row r="1580" spans="1:7">
      <c r="A1580" s="2">
        <v>41117</v>
      </c>
      <c r="B1580" t="str">
        <f t="shared" si="155"/>
        <v>2012_07</v>
      </c>
      <c r="C1580" t="str">
        <f t="shared" si="156"/>
        <v>Jul</v>
      </c>
      <c r="D1580" t="str">
        <f t="shared" si="157"/>
        <v>2012_Jul</v>
      </c>
      <c r="E1580" s="12" t="str">
        <f t="shared" si="158"/>
        <v>27_Jul</v>
      </c>
      <c r="F1580" s="12" t="str">
        <f t="shared" si="159"/>
        <v>Jul-12</v>
      </c>
      <c r="G1580" s="12"/>
    </row>
    <row r="1581" spans="1:7">
      <c r="A1581" s="2">
        <v>41118</v>
      </c>
      <c r="B1581" t="str">
        <f t="shared" si="155"/>
        <v>2012_07</v>
      </c>
      <c r="C1581" t="str">
        <f t="shared" si="156"/>
        <v>Jul</v>
      </c>
      <c r="D1581" t="str">
        <f t="shared" si="157"/>
        <v>2012_Jul</v>
      </c>
      <c r="E1581" s="12" t="str">
        <f t="shared" si="158"/>
        <v>28_Jul</v>
      </c>
      <c r="F1581" s="12" t="str">
        <f t="shared" si="159"/>
        <v>Jul-12</v>
      </c>
      <c r="G1581" s="12"/>
    </row>
    <row r="1582" spans="1:7">
      <c r="A1582" s="2">
        <v>41119</v>
      </c>
      <c r="B1582" t="str">
        <f t="shared" si="155"/>
        <v>2012_07</v>
      </c>
      <c r="C1582" t="str">
        <f t="shared" si="156"/>
        <v>Jul</v>
      </c>
      <c r="D1582" t="str">
        <f t="shared" si="157"/>
        <v>2012_Jul</v>
      </c>
      <c r="E1582" s="12" t="str">
        <f t="shared" si="158"/>
        <v>29_Jul</v>
      </c>
      <c r="F1582" s="12" t="str">
        <f t="shared" si="159"/>
        <v>Jul-12</v>
      </c>
      <c r="G1582" s="12"/>
    </row>
    <row r="1583" spans="1:7">
      <c r="A1583" s="2">
        <v>41120</v>
      </c>
      <c r="B1583" t="str">
        <f t="shared" si="155"/>
        <v>2012_07</v>
      </c>
      <c r="C1583" t="str">
        <f t="shared" si="156"/>
        <v>Jul</v>
      </c>
      <c r="D1583" t="str">
        <f t="shared" si="157"/>
        <v>2012_Jul</v>
      </c>
      <c r="E1583" s="12" t="str">
        <f t="shared" si="158"/>
        <v>30_Jul</v>
      </c>
      <c r="F1583" s="12" t="str">
        <f t="shared" si="159"/>
        <v>Jul-12</v>
      </c>
      <c r="G1583" s="12"/>
    </row>
    <row r="1584" spans="1:7">
      <c r="A1584" s="2">
        <v>41121</v>
      </c>
      <c r="B1584" t="str">
        <f t="shared" si="155"/>
        <v>2012_07</v>
      </c>
      <c r="C1584" t="str">
        <f t="shared" si="156"/>
        <v>Jul</v>
      </c>
      <c r="D1584" t="str">
        <f t="shared" si="157"/>
        <v>2012_Jul</v>
      </c>
      <c r="E1584" s="12" t="str">
        <f t="shared" si="158"/>
        <v>31_Jul</v>
      </c>
      <c r="F1584" s="12" t="str">
        <f t="shared" si="159"/>
        <v>Jul-12</v>
      </c>
      <c r="G1584" s="12"/>
    </row>
    <row r="1585" spans="1:7">
      <c r="A1585" s="2">
        <v>41122</v>
      </c>
      <c r="B1585" t="str">
        <f t="shared" si="155"/>
        <v>2012_08</v>
      </c>
      <c r="C1585" t="str">
        <f t="shared" si="156"/>
        <v>Aug</v>
      </c>
      <c r="D1585" t="str">
        <f t="shared" si="157"/>
        <v>2012_Aug</v>
      </c>
      <c r="E1585" s="12" t="str">
        <f t="shared" si="158"/>
        <v>01_Aug</v>
      </c>
      <c r="F1585" s="12" t="str">
        <f t="shared" si="159"/>
        <v>Aug-12</v>
      </c>
      <c r="G1585" s="12"/>
    </row>
    <row r="1586" spans="1:7">
      <c r="A1586" s="2">
        <v>41123</v>
      </c>
      <c r="B1586" t="str">
        <f t="shared" si="155"/>
        <v>2012_08</v>
      </c>
      <c r="C1586" t="str">
        <f t="shared" si="156"/>
        <v>Aug</v>
      </c>
      <c r="D1586" t="str">
        <f t="shared" si="157"/>
        <v>2012_Aug</v>
      </c>
      <c r="E1586" s="12" t="str">
        <f t="shared" si="158"/>
        <v>02_Aug</v>
      </c>
      <c r="F1586" s="12" t="str">
        <f t="shared" si="159"/>
        <v>Aug-12</v>
      </c>
      <c r="G1586" s="12"/>
    </row>
    <row r="1587" spans="1:7">
      <c r="A1587" s="2">
        <v>41124</v>
      </c>
      <c r="B1587" t="str">
        <f t="shared" si="155"/>
        <v>2012_08</v>
      </c>
      <c r="C1587" t="str">
        <f t="shared" si="156"/>
        <v>Aug</v>
      </c>
      <c r="D1587" t="str">
        <f t="shared" si="157"/>
        <v>2012_Aug</v>
      </c>
      <c r="E1587" s="12" t="str">
        <f t="shared" si="158"/>
        <v>03_Aug</v>
      </c>
      <c r="F1587" s="12" t="str">
        <f t="shared" si="159"/>
        <v>Aug-12</v>
      </c>
      <c r="G1587" s="12"/>
    </row>
    <row r="1588" spans="1:7">
      <c r="A1588" s="2">
        <v>41125</v>
      </c>
      <c r="B1588" t="str">
        <f t="shared" si="155"/>
        <v>2012_08</v>
      </c>
      <c r="C1588" t="str">
        <f t="shared" si="156"/>
        <v>Aug</v>
      </c>
      <c r="D1588" t="str">
        <f t="shared" si="157"/>
        <v>2012_Aug</v>
      </c>
      <c r="E1588" s="12" t="str">
        <f t="shared" si="158"/>
        <v>04_Aug</v>
      </c>
      <c r="F1588" s="12" t="str">
        <f t="shared" si="159"/>
        <v>Aug-12</v>
      </c>
      <c r="G1588" s="12"/>
    </row>
    <row r="1589" spans="1:7">
      <c r="A1589" s="2">
        <v>41126</v>
      </c>
      <c r="B1589" t="str">
        <f t="shared" si="155"/>
        <v>2012_08</v>
      </c>
      <c r="C1589" t="str">
        <f t="shared" si="156"/>
        <v>Aug</v>
      </c>
      <c r="D1589" t="str">
        <f t="shared" si="157"/>
        <v>2012_Aug</v>
      </c>
      <c r="E1589" s="12" t="str">
        <f t="shared" si="158"/>
        <v>05_Aug</v>
      </c>
      <c r="F1589" s="12" t="str">
        <f t="shared" si="159"/>
        <v>Aug-12</v>
      </c>
      <c r="G1589" s="12"/>
    </row>
    <row r="1590" spans="1:7">
      <c r="A1590" s="2">
        <v>41127</v>
      </c>
      <c r="B1590" t="str">
        <f t="shared" si="155"/>
        <v>2012_08</v>
      </c>
      <c r="C1590" t="str">
        <f t="shared" si="156"/>
        <v>Aug</v>
      </c>
      <c r="D1590" t="str">
        <f t="shared" si="157"/>
        <v>2012_Aug</v>
      </c>
      <c r="E1590" s="12" t="str">
        <f t="shared" si="158"/>
        <v>06_Aug</v>
      </c>
      <c r="F1590" s="12" t="str">
        <f t="shared" si="159"/>
        <v>Aug-12</v>
      </c>
      <c r="G1590" s="12"/>
    </row>
    <row r="1591" spans="1:7">
      <c r="A1591" s="2">
        <v>41128</v>
      </c>
      <c r="B1591" t="str">
        <f t="shared" si="155"/>
        <v>2012_08</v>
      </c>
      <c r="C1591" t="str">
        <f t="shared" si="156"/>
        <v>Aug</v>
      </c>
      <c r="D1591" t="str">
        <f t="shared" si="157"/>
        <v>2012_Aug</v>
      </c>
      <c r="E1591" s="12" t="str">
        <f t="shared" si="158"/>
        <v>07_Aug</v>
      </c>
      <c r="F1591" s="12" t="str">
        <f t="shared" si="159"/>
        <v>Aug-12</v>
      </c>
      <c r="G1591" s="12"/>
    </row>
    <row r="1592" spans="1:7">
      <c r="A1592" s="2">
        <v>41129</v>
      </c>
      <c r="B1592" t="str">
        <f t="shared" si="155"/>
        <v>2012_08</v>
      </c>
      <c r="C1592" t="str">
        <f t="shared" si="156"/>
        <v>Aug</v>
      </c>
      <c r="D1592" t="str">
        <f t="shared" si="157"/>
        <v>2012_Aug</v>
      </c>
      <c r="E1592" s="12" t="str">
        <f t="shared" si="158"/>
        <v>08_Aug</v>
      </c>
      <c r="F1592" s="12" t="str">
        <f t="shared" si="159"/>
        <v>Aug-12</v>
      </c>
      <c r="G1592" s="12"/>
    </row>
    <row r="1593" spans="1:7">
      <c r="A1593" s="2">
        <v>41130</v>
      </c>
      <c r="B1593" t="str">
        <f t="shared" si="155"/>
        <v>2012_08</v>
      </c>
      <c r="C1593" t="str">
        <f t="shared" si="156"/>
        <v>Aug</v>
      </c>
      <c r="D1593" t="str">
        <f t="shared" si="157"/>
        <v>2012_Aug</v>
      </c>
      <c r="E1593" s="12" t="str">
        <f t="shared" si="158"/>
        <v>09_Aug</v>
      </c>
      <c r="F1593" s="12" t="str">
        <f t="shared" si="159"/>
        <v>Aug-12</v>
      </c>
      <c r="G1593" s="12"/>
    </row>
    <row r="1594" spans="1:7">
      <c r="A1594" s="2">
        <v>41131</v>
      </c>
      <c r="B1594" t="str">
        <f t="shared" si="155"/>
        <v>2012_08</v>
      </c>
      <c r="C1594" t="str">
        <f t="shared" si="156"/>
        <v>Aug</v>
      </c>
      <c r="D1594" t="str">
        <f t="shared" si="157"/>
        <v>2012_Aug</v>
      </c>
      <c r="E1594" s="12" t="str">
        <f t="shared" si="158"/>
        <v>10_Aug</v>
      </c>
      <c r="F1594" s="12" t="str">
        <f t="shared" si="159"/>
        <v>Aug-12</v>
      </c>
      <c r="G1594" s="12"/>
    </row>
    <row r="1595" spans="1:7">
      <c r="A1595" s="2">
        <v>41132</v>
      </c>
      <c r="B1595" t="str">
        <f t="shared" si="155"/>
        <v>2012_08</v>
      </c>
      <c r="C1595" t="str">
        <f t="shared" si="156"/>
        <v>Aug</v>
      </c>
      <c r="D1595" t="str">
        <f t="shared" si="157"/>
        <v>2012_Aug</v>
      </c>
      <c r="E1595" s="12" t="str">
        <f t="shared" si="158"/>
        <v>11_Aug</v>
      </c>
      <c r="F1595" s="12" t="str">
        <f t="shared" si="159"/>
        <v>Aug-12</v>
      </c>
      <c r="G1595" s="12"/>
    </row>
    <row r="1596" spans="1:7">
      <c r="A1596" s="2">
        <v>41133</v>
      </c>
      <c r="B1596" t="str">
        <f t="shared" si="155"/>
        <v>2012_08</v>
      </c>
      <c r="C1596" t="str">
        <f t="shared" si="156"/>
        <v>Aug</v>
      </c>
      <c r="D1596" t="str">
        <f t="shared" si="157"/>
        <v>2012_Aug</v>
      </c>
      <c r="E1596" s="12" t="str">
        <f t="shared" si="158"/>
        <v>12_Aug</v>
      </c>
      <c r="F1596" s="12" t="str">
        <f t="shared" si="159"/>
        <v>Aug-12</v>
      </c>
      <c r="G1596" s="12"/>
    </row>
    <row r="1597" spans="1:7">
      <c r="A1597" s="2">
        <v>41134</v>
      </c>
      <c r="B1597" t="str">
        <f t="shared" si="155"/>
        <v>2012_08</v>
      </c>
      <c r="C1597" t="str">
        <f t="shared" si="156"/>
        <v>Aug</v>
      </c>
      <c r="D1597" t="str">
        <f t="shared" si="157"/>
        <v>2012_Aug</v>
      </c>
      <c r="E1597" s="12" t="str">
        <f t="shared" si="158"/>
        <v>13_Aug</v>
      </c>
      <c r="F1597" s="12" t="str">
        <f t="shared" si="159"/>
        <v>Aug-12</v>
      </c>
      <c r="G1597" s="12"/>
    </row>
    <row r="1598" spans="1:7">
      <c r="A1598" s="2">
        <v>41135</v>
      </c>
      <c r="B1598" t="str">
        <f t="shared" si="155"/>
        <v>2012_08</v>
      </c>
      <c r="C1598" t="str">
        <f t="shared" si="156"/>
        <v>Aug</v>
      </c>
      <c r="D1598" t="str">
        <f t="shared" si="157"/>
        <v>2012_Aug</v>
      </c>
      <c r="E1598" s="12" t="str">
        <f t="shared" si="158"/>
        <v>14_Aug</v>
      </c>
      <c r="F1598" s="12" t="str">
        <f t="shared" si="159"/>
        <v>Aug-12</v>
      </c>
      <c r="G1598" s="12"/>
    </row>
    <row r="1599" spans="1:7">
      <c r="A1599" s="2">
        <v>41136</v>
      </c>
      <c r="B1599" t="str">
        <f t="shared" si="155"/>
        <v>2012_08</v>
      </c>
      <c r="C1599" t="str">
        <f t="shared" si="156"/>
        <v>Aug</v>
      </c>
      <c r="D1599" t="str">
        <f t="shared" si="157"/>
        <v>2012_Aug</v>
      </c>
      <c r="E1599" s="12" t="str">
        <f t="shared" si="158"/>
        <v>15_Aug</v>
      </c>
      <c r="F1599" s="12" t="str">
        <f t="shared" si="159"/>
        <v>Aug-12</v>
      </c>
      <c r="G1599" s="12"/>
    </row>
    <row r="1600" spans="1:7">
      <c r="A1600" s="2">
        <v>41137</v>
      </c>
      <c r="B1600" t="str">
        <f t="shared" si="155"/>
        <v>2012_08</v>
      </c>
      <c r="C1600" t="str">
        <f t="shared" si="156"/>
        <v>Aug</v>
      </c>
      <c r="D1600" t="str">
        <f t="shared" si="157"/>
        <v>2012_Aug</v>
      </c>
      <c r="E1600" s="12" t="str">
        <f t="shared" si="158"/>
        <v>16_Aug</v>
      </c>
      <c r="F1600" s="12" t="str">
        <f t="shared" si="159"/>
        <v>Aug-12</v>
      </c>
      <c r="G1600" s="12"/>
    </row>
    <row r="1601" spans="1:7">
      <c r="A1601" s="2">
        <v>41138</v>
      </c>
      <c r="B1601" t="str">
        <f t="shared" si="155"/>
        <v>2012_08</v>
      </c>
      <c r="C1601" t="str">
        <f t="shared" si="156"/>
        <v>Aug</v>
      </c>
      <c r="D1601" t="str">
        <f t="shared" si="157"/>
        <v>2012_Aug</v>
      </c>
      <c r="E1601" s="12" t="str">
        <f t="shared" si="158"/>
        <v>17_Aug</v>
      </c>
      <c r="F1601" s="12" t="str">
        <f t="shared" si="159"/>
        <v>Aug-12</v>
      </c>
      <c r="G1601" s="12"/>
    </row>
    <row r="1602" spans="1:7">
      <c r="A1602" s="2">
        <v>41139</v>
      </c>
      <c r="B1602" t="str">
        <f t="shared" ref="B1602:B1665" si="160">TEXT(YEAR(A1602),"0000")&amp;"_"&amp;TEXT(MONTH(A1602),"00")</f>
        <v>2012_08</v>
      </c>
      <c r="C1602" t="str">
        <f t="shared" ref="C1602:C1665" si="161">VLOOKUP(TEXT(MONTH(A1602),"00"),$H$2:$I$13,2,FALSE)</f>
        <v>Aug</v>
      </c>
      <c r="D1602" t="str">
        <f t="shared" si="157"/>
        <v>2012_Aug</v>
      </c>
      <c r="E1602" s="12" t="str">
        <f t="shared" si="158"/>
        <v>18_Aug</v>
      </c>
      <c r="F1602" s="12" t="str">
        <f t="shared" si="159"/>
        <v>Aug-12</v>
      </c>
      <c r="G1602" s="12"/>
    </row>
    <row r="1603" spans="1:7">
      <c r="A1603" s="2">
        <v>41140</v>
      </c>
      <c r="B1603" t="str">
        <f t="shared" si="160"/>
        <v>2012_08</v>
      </c>
      <c r="C1603" t="str">
        <f t="shared" si="161"/>
        <v>Aug</v>
      </c>
      <c r="D1603" t="str">
        <f t="shared" ref="D1603:D1666" si="162">TEXT(YEAR(A1603),"0000")&amp;"_"&amp;C1603</f>
        <v>2012_Aug</v>
      </c>
      <c r="E1603" s="12" t="str">
        <f t="shared" ref="E1603:E1666" si="163">VLOOKUP(DAY(A1603),$G$2:$H$32,2,FALSE)&amp;"_"&amp;C1603</f>
        <v>19_Aug</v>
      </c>
      <c r="F1603" s="12" t="str">
        <f t="shared" si="159"/>
        <v>Aug-12</v>
      </c>
      <c r="G1603" s="12"/>
    </row>
    <row r="1604" spans="1:7">
      <c r="A1604" s="2">
        <v>41141</v>
      </c>
      <c r="B1604" t="str">
        <f t="shared" si="160"/>
        <v>2012_08</v>
      </c>
      <c r="C1604" t="str">
        <f t="shared" si="161"/>
        <v>Aug</v>
      </c>
      <c r="D1604" t="str">
        <f t="shared" si="162"/>
        <v>2012_Aug</v>
      </c>
      <c r="E1604" s="12" t="str">
        <f t="shared" si="163"/>
        <v>20_Aug</v>
      </c>
      <c r="F1604" s="12" t="str">
        <f t="shared" ref="F1604:F1667" si="164">C1604&amp;"-"&amp;RIGHT(YEAR(A1604),2)</f>
        <v>Aug-12</v>
      </c>
      <c r="G1604" s="12"/>
    </row>
    <row r="1605" spans="1:7">
      <c r="A1605" s="2">
        <v>41142</v>
      </c>
      <c r="B1605" t="str">
        <f t="shared" si="160"/>
        <v>2012_08</v>
      </c>
      <c r="C1605" t="str">
        <f t="shared" si="161"/>
        <v>Aug</v>
      </c>
      <c r="D1605" t="str">
        <f t="shared" si="162"/>
        <v>2012_Aug</v>
      </c>
      <c r="E1605" s="12" t="str">
        <f t="shared" si="163"/>
        <v>21_Aug</v>
      </c>
      <c r="F1605" s="12" t="str">
        <f t="shared" si="164"/>
        <v>Aug-12</v>
      </c>
      <c r="G1605" s="12"/>
    </row>
    <row r="1606" spans="1:7">
      <c r="A1606" s="2">
        <v>41143</v>
      </c>
      <c r="B1606" t="str">
        <f t="shared" si="160"/>
        <v>2012_08</v>
      </c>
      <c r="C1606" t="str">
        <f t="shared" si="161"/>
        <v>Aug</v>
      </c>
      <c r="D1606" t="str">
        <f t="shared" si="162"/>
        <v>2012_Aug</v>
      </c>
      <c r="E1606" s="12" t="str">
        <f t="shared" si="163"/>
        <v>22_Aug</v>
      </c>
      <c r="F1606" s="12" t="str">
        <f t="shared" si="164"/>
        <v>Aug-12</v>
      </c>
      <c r="G1606" s="12"/>
    </row>
    <row r="1607" spans="1:7">
      <c r="A1607" s="2">
        <v>41144</v>
      </c>
      <c r="B1607" t="str">
        <f t="shared" si="160"/>
        <v>2012_08</v>
      </c>
      <c r="C1607" t="str">
        <f t="shared" si="161"/>
        <v>Aug</v>
      </c>
      <c r="D1607" t="str">
        <f t="shared" si="162"/>
        <v>2012_Aug</v>
      </c>
      <c r="E1607" s="12" t="str">
        <f t="shared" si="163"/>
        <v>23_Aug</v>
      </c>
      <c r="F1607" s="12" t="str">
        <f t="shared" si="164"/>
        <v>Aug-12</v>
      </c>
      <c r="G1607" s="12"/>
    </row>
    <row r="1608" spans="1:7">
      <c r="A1608" s="2">
        <v>41145</v>
      </c>
      <c r="B1608" t="str">
        <f t="shared" si="160"/>
        <v>2012_08</v>
      </c>
      <c r="C1608" t="str">
        <f t="shared" si="161"/>
        <v>Aug</v>
      </c>
      <c r="D1608" t="str">
        <f t="shared" si="162"/>
        <v>2012_Aug</v>
      </c>
      <c r="E1608" s="12" t="str">
        <f t="shared" si="163"/>
        <v>24_Aug</v>
      </c>
      <c r="F1608" s="12" t="str">
        <f t="shared" si="164"/>
        <v>Aug-12</v>
      </c>
      <c r="G1608" s="12"/>
    </row>
    <row r="1609" spans="1:7">
      <c r="A1609" s="2">
        <v>41146</v>
      </c>
      <c r="B1609" t="str">
        <f t="shared" si="160"/>
        <v>2012_08</v>
      </c>
      <c r="C1609" t="str">
        <f t="shared" si="161"/>
        <v>Aug</v>
      </c>
      <c r="D1609" t="str">
        <f t="shared" si="162"/>
        <v>2012_Aug</v>
      </c>
      <c r="E1609" s="12" t="str">
        <f t="shared" si="163"/>
        <v>25_Aug</v>
      </c>
      <c r="F1609" s="12" t="str">
        <f t="shared" si="164"/>
        <v>Aug-12</v>
      </c>
      <c r="G1609" s="12"/>
    </row>
    <row r="1610" spans="1:7">
      <c r="A1610" s="2">
        <v>41147</v>
      </c>
      <c r="B1610" t="str">
        <f t="shared" si="160"/>
        <v>2012_08</v>
      </c>
      <c r="C1610" t="str">
        <f t="shared" si="161"/>
        <v>Aug</v>
      </c>
      <c r="D1610" t="str">
        <f t="shared" si="162"/>
        <v>2012_Aug</v>
      </c>
      <c r="E1610" s="12" t="str">
        <f t="shared" si="163"/>
        <v>26_Aug</v>
      </c>
      <c r="F1610" s="12" t="str">
        <f t="shared" si="164"/>
        <v>Aug-12</v>
      </c>
      <c r="G1610" s="12"/>
    </row>
    <row r="1611" spans="1:7">
      <c r="A1611" s="2">
        <v>41148</v>
      </c>
      <c r="B1611" t="str">
        <f t="shared" si="160"/>
        <v>2012_08</v>
      </c>
      <c r="C1611" t="str">
        <f t="shared" si="161"/>
        <v>Aug</v>
      </c>
      <c r="D1611" t="str">
        <f t="shared" si="162"/>
        <v>2012_Aug</v>
      </c>
      <c r="E1611" s="12" t="str">
        <f t="shared" si="163"/>
        <v>27_Aug</v>
      </c>
      <c r="F1611" s="12" t="str">
        <f t="shared" si="164"/>
        <v>Aug-12</v>
      </c>
      <c r="G1611" s="12"/>
    </row>
    <row r="1612" spans="1:7">
      <c r="A1612" s="2">
        <v>41149</v>
      </c>
      <c r="B1612" t="str">
        <f t="shared" si="160"/>
        <v>2012_08</v>
      </c>
      <c r="C1612" t="str">
        <f t="shared" si="161"/>
        <v>Aug</v>
      </c>
      <c r="D1612" t="str">
        <f t="shared" si="162"/>
        <v>2012_Aug</v>
      </c>
      <c r="E1612" s="12" t="str">
        <f t="shared" si="163"/>
        <v>28_Aug</v>
      </c>
      <c r="F1612" s="12" t="str">
        <f t="shared" si="164"/>
        <v>Aug-12</v>
      </c>
      <c r="G1612" s="12"/>
    </row>
    <row r="1613" spans="1:7">
      <c r="A1613" s="2">
        <v>41150</v>
      </c>
      <c r="B1613" t="str">
        <f t="shared" si="160"/>
        <v>2012_08</v>
      </c>
      <c r="C1613" t="str">
        <f t="shared" si="161"/>
        <v>Aug</v>
      </c>
      <c r="D1613" t="str">
        <f t="shared" si="162"/>
        <v>2012_Aug</v>
      </c>
      <c r="E1613" s="12" t="str">
        <f t="shared" si="163"/>
        <v>29_Aug</v>
      </c>
      <c r="F1613" s="12" t="str">
        <f t="shared" si="164"/>
        <v>Aug-12</v>
      </c>
      <c r="G1613" s="12"/>
    </row>
    <row r="1614" spans="1:7">
      <c r="A1614" s="2">
        <v>41151</v>
      </c>
      <c r="B1614" t="str">
        <f t="shared" si="160"/>
        <v>2012_08</v>
      </c>
      <c r="C1614" t="str">
        <f t="shared" si="161"/>
        <v>Aug</v>
      </c>
      <c r="D1614" t="str">
        <f t="shared" si="162"/>
        <v>2012_Aug</v>
      </c>
      <c r="E1614" s="12" t="str">
        <f t="shared" si="163"/>
        <v>30_Aug</v>
      </c>
      <c r="F1614" s="12" t="str">
        <f t="shared" si="164"/>
        <v>Aug-12</v>
      </c>
      <c r="G1614" s="12"/>
    </row>
    <row r="1615" spans="1:7">
      <c r="A1615" s="2">
        <v>41152</v>
      </c>
      <c r="B1615" t="str">
        <f t="shared" si="160"/>
        <v>2012_08</v>
      </c>
      <c r="C1615" t="str">
        <f t="shared" si="161"/>
        <v>Aug</v>
      </c>
      <c r="D1615" t="str">
        <f t="shared" si="162"/>
        <v>2012_Aug</v>
      </c>
      <c r="E1615" s="12" t="str">
        <f t="shared" si="163"/>
        <v>31_Aug</v>
      </c>
      <c r="F1615" s="12" t="str">
        <f t="shared" si="164"/>
        <v>Aug-12</v>
      </c>
      <c r="G1615" s="12"/>
    </row>
    <row r="1616" spans="1:7">
      <c r="A1616" s="2">
        <v>41153</v>
      </c>
      <c r="B1616" t="str">
        <f t="shared" si="160"/>
        <v>2012_09</v>
      </c>
      <c r="C1616" t="str">
        <f t="shared" si="161"/>
        <v>Sep</v>
      </c>
      <c r="D1616" t="str">
        <f t="shared" si="162"/>
        <v>2012_Sep</v>
      </c>
      <c r="E1616" s="12" t="str">
        <f t="shared" si="163"/>
        <v>01_Sep</v>
      </c>
      <c r="F1616" s="12" t="str">
        <f t="shared" si="164"/>
        <v>Sep-12</v>
      </c>
      <c r="G1616" s="12"/>
    </row>
    <row r="1617" spans="1:7">
      <c r="A1617" s="2">
        <v>41154</v>
      </c>
      <c r="B1617" t="str">
        <f t="shared" si="160"/>
        <v>2012_09</v>
      </c>
      <c r="C1617" t="str">
        <f t="shared" si="161"/>
        <v>Sep</v>
      </c>
      <c r="D1617" t="str">
        <f t="shared" si="162"/>
        <v>2012_Sep</v>
      </c>
      <c r="E1617" s="12" t="str">
        <f t="shared" si="163"/>
        <v>02_Sep</v>
      </c>
      <c r="F1617" s="12" t="str">
        <f t="shared" si="164"/>
        <v>Sep-12</v>
      </c>
      <c r="G1617" s="12"/>
    </row>
    <row r="1618" spans="1:7">
      <c r="A1618" s="2">
        <v>41155</v>
      </c>
      <c r="B1618" t="str">
        <f t="shared" si="160"/>
        <v>2012_09</v>
      </c>
      <c r="C1618" t="str">
        <f t="shared" si="161"/>
        <v>Sep</v>
      </c>
      <c r="D1618" t="str">
        <f t="shared" si="162"/>
        <v>2012_Sep</v>
      </c>
      <c r="E1618" s="12" t="str">
        <f t="shared" si="163"/>
        <v>03_Sep</v>
      </c>
      <c r="F1618" s="12" t="str">
        <f t="shared" si="164"/>
        <v>Sep-12</v>
      </c>
      <c r="G1618" s="12"/>
    </row>
    <row r="1619" spans="1:7">
      <c r="A1619" s="2">
        <v>41156</v>
      </c>
      <c r="B1619" t="str">
        <f t="shared" si="160"/>
        <v>2012_09</v>
      </c>
      <c r="C1619" t="str">
        <f t="shared" si="161"/>
        <v>Sep</v>
      </c>
      <c r="D1619" t="str">
        <f t="shared" si="162"/>
        <v>2012_Sep</v>
      </c>
      <c r="E1619" s="12" t="str">
        <f t="shared" si="163"/>
        <v>04_Sep</v>
      </c>
      <c r="F1619" s="12" t="str">
        <f t="shared" si="164"/>
        <v>Sep-12</v>
      </c>
      <c r="G1619" s="12"/>
    </row>
    <row r="1620" spans="1:7">
      <c r="A1620" s="2">
        <v>41157</v>
      </c>
      <c r="B1620" t="str">
        <f t="shared" si="160"/>
        <v>2012_09</v>
      </c>
      <c r="C1620" t="str">
        <f t="shared" si="161"/>
        <v>Sep</v>
      </c>
      <c r="D1620" t="str">
        <f t="shared" si="162"/>
        <v>2012_Sep</v>
      </c>
      <c r="E1620" s="12" t="str">
        <f t="shared" si="163"/>
        <v>05_Sep</v>
      </c>
      <c r="F1620" s="12" t="str">
        <f t="shared" si="164"/>
        <v>Sep-12</v>
      </c>
      <c r="G1620" s="12"/>
    </row>
    <row r="1621" spans="1:7">
      <c r="A1621" s="2">
        <v>41158</v>
      </c>
      <c r="B1621" t="str">
        <f t="shared" si="160"/>
        <v>2012_09</v>
      </c>
      <c r="C1621" t="str">
        <f t="shared" si="161"/>
        <v>Sep</v>
      </c>
      <c r="D1621" t="str">
        <f t="shared" si="162"/>
        <v>2012_Sep</v>
      </c>
      <c r="E1621" s="12" t="str">
        <f t="shared" si="163"/>
        <v>06_Sep</v>
      </c>
      <c r="F1621" s="12" t="str">
        <f t="shared" si="164"/>
        <v>Sep-12</v>
      </c>
      <c r="G1621" s="12"/>
    </row>
    <row r="1622" spans="1:7">
      <c r="A1622" s="2">
        <v>41159</v>
      </c>
      <c r="B1622" t="str">
        <f t="shared" si="160"/>
        <v>2012_09</v>
      </c>
      <c r="C1622" t="str">
        <f t="shared" si="161"/>
        <v>Sep</v>
      </c>
      <c r="D1622" t="str">
        <f t="shared" si="162"/>
        <v>2012_Sep</v>
      </c>
      <c r="E1622" s="12" t="str">
        <f t="shared" si="163"/>
        <v>07_Sep</v>
      </c>
      <c r="F1622" s="12" t="str">
        <f t="shared" si="164"/>
        <v>Sep-12</v>
      </c>
      <c r="G1622" s="12"/>
    </row>
    <row r="1623" spans="1:7">
      <c r="A1623" s="2">
        <v>41160</v>
      </c>
      <c r="B1623" t="str">
        <f t="shared" si="160"/>
        <v>2012_09</v>
      </c>
      <c r="C1623" t="str">
        <f t="shared" si="161"/>
        <v>Sep</v>
      </c>
      <c r="D1623" t="str">
        <f t="shared" si="162"/>
        <v>2012_Sep</v>
      </c>
      <c r="E1623" s="12" t="str">
        <f t="shared" si="163"/>
        <v>08_Sep</v>
      </c>
      <c r="F1623" s="12" t="str">
        <f t="shared" si="164"/>
        <v>Sep-12</v>
      </c>
      <c r="G1623" s="12"/>
    </row>
    <row r="1624" spans="1:7">
      <c r="A1624" s="2">
        <v>41161</v>
      </c>
      <c r="B1624" t="str">
        <f t="shared" si="160"/>
        <v>2012_09</v>
      </c>
      <c r="C1624" t="str">
        <f t="shared" si="161"/>
        <v>Sep</v>
      </c>
      <c r="D1624" t="str">
        <f t="shared" si="162"/>
        <v>2012_Sep</v>
      </c>
      <c r="E1624" s="12" t="str">
        <f t="shared" si="163"/>
        <v>09_Sep</v>
      </c>
      <c r="F1624" s="12" t="str">
        <f t="shared" si="164"/>
        <v>Sep-12</v>
      </c>
      <c r="G1624" s="12"/>
    </row>
    <row r="1625" spans="1:7">
      <c r="A1625" s="2">
        <v>41162</v>
      </c>
      <c r="B1625" t="str">
        <f t="shared" si="160"/>
        <v>2012_09</v>
      </c>
      <c r="C1625" t="str">
        <f t="shared" si="161"/>
        <v>Sep</v>
      </c>
      <c r="D1625" t="str">
        <f t="shared" si="162"/>
        <v>2012_Sep</v>
      </c>
      <c r="E1625" s="12" t="str">
        <f t="shared" si="163"/>
        <v>10_Sep</v>
      </c>
      <c r="F1625" s="12" t="str">
        <f t="shared" si="164"/>
        <v>Sep-12</v>
      </c>
      <c r="G1625" s="12"/>
    </row>
    <row r="1626" spans="1:7">
      <c r="A1626" s="2">
        <v>41163</v>
      </c>
      <c r="B1626" t="str">
        <f t="shared" si="160"/>
        <v>2012_09</v>
      </c>
      <c r="C1626" t="str">
        <f t="shared" si="161"/>
        <v>Sep</v>
      </c>
      <c r="D1626" t="str">
        <f t="shared" si="162"/>
        <v>2012_Sep</v>
      </c>
      <c r="E1626" s="12" t="str">
        <f t="shared" si="163"/>
        <v>11_Sep</v>
      </c>
      <c r="F1626" s="12" t="str">
        <f t="shared" si="164"/>
        <v>Sep-12</v>
      </c>
      <c r="G1626" s="12"/>
    </row>
    <row r="1627" spans="1:7">
      <c r="A1627" s="2">
        <v>41164</v>
      </c>
      <c r="B1627" t="str">
        <f t="shared" si="160"/>
        <v>2012_09</v>
      </c>
      <c r="C1627" t="str">
        <f t="shared" si="161"/>
        <v>Sep</v>
      </c>
      <c r="D1627" t="str">
        <f t="shared" si="162"/>
        <v>2012_Sep</v>
      </c>
      <c r="E1627" s="12" t="str">
        <f t="shared" si="163"/>
        <v>12_Sep</v>
      </c>
      <c r="F1627" s="12" t="str">
        <f t="shared" si="164"/>
        <v>Sep-12</v>
      </c>
      <c r="G1627" s="12"/>
    </row>
    <row r="1628" spans="1:7">
      <c r="A1628" s="2">
        <v>41165</v>
      </c>
      <c r="B1628" t="str">
        <f t="shared" si="160"/>
        <v>2012_09</v>
      </c>
      <c r="C1628" t="str">
        <f t="shared" si="161"/>
        <v>Sep</v>
      </c>
      <c r="D1628" t="str">
        <f t="shared" si="162"/>
        <v>2012_Sep</v>
      </c>
      <c r="E1628" s="12" t="str">
        <f t="shared" si="163"/>
        <v>13_Sep</v>
      </c>
      <c r="F1628" s="12" t="str">
        <f t="shared" si="164"/>
        <v>Sep-12</v>
      </c>
      <c r="G1628" s="12"/>
    </row>
    <row r="1629" spans="1:7">
      <c r="A1629" s="2">
        <v>41166</v>
      </c>
      <c r="B1629" t="str">
        <f t="shared" si="160"/>
        <v>2012_09</v>
      </c>
      <c r="C1629" t="str">
        <f t="shared" si="161"/>
        <v>Sep</v>
      </c>
      <c r="D1629" t="str">
        <f t="shared" si="162"/>
        <v>2012_Sep</v>
      </c>
      <c r="E1629" s="12" t="str">
        <f t="shared" si="163"/>
        <v>14_Sep</v>
      </c>
      <c r="F1629" s="12" t="str">
        <f t="shared" si="164"/>
        <v>Sep-12</v>
      </c>
      <c r="G1629" s="12"/>
    </row>
    <row r="1630" spans="1:7">
      <c r="A1630" s="2">
        <v>41167</v>
      </c>
      <c r="B1630" t="str">
        <f t="shared" si="160"/>
        <v>2012_09</v>
      </c>
      <c r="C1630" t="str">
        <f t="shared" si="161"/>
        <v>Sep</v>
      </c>
      <c r="D1630" t="str">
        <f t="shared" si="162"/>
        <v>2012_Sep</v>
      </c>
      <c r="E1630" s="12" t="str">
        <f t="shared" si="163"/>
        <v>15_Sep</v>
      </c>
      <c r="F1630" s="12" t="str">
        <f t="shared" si="164"/>
        <v>Sep-12</v>
      </c>
      <c r="G1630" s="12"/>
    </row>
    <row r="1631" spans="1:7">
      <c r="A1631" s="2">
        <v>41168</v>
      </c>
      <c r="B1631" t="str">
        <f t="shared" si="160"/>
        <v>2012_09</v>
      </c>
      <c r="C1631" t="str">
        <f t="shared" si="161"/>
        <v>Sep</v>
      </c>
      <c r="D1631" t="str">
        <f t="shared" si="162"/>
        <v>2012_Sep</v>
      </c>
      <c r="E1631" s="12" t="str">
        <f t="shared" si="163"/>
        <v>16_Sep</v>
      </c>
      <c r="F1631" s="12" t="str">
        <f t="shared" si="164"/>
        <v>Sep-12</v>
      </c>
      <c r="G1631" s="12"/>
    </row>
    <row r="1632" spans="1:7">
      <c r="A1632" s="2">
        <v>41169</v>
      </c>
      <c r="B1632" t="str">
        <f t="shared" si="160"/>
        <v>2012_09</v>
      </c>
      <c r="C1632" t="str">
        <f t="shared" si="161"/>
        <v>Sep</v>
      </c>
      <c r="D1632" t="str">
        <f t="shared" si="162"/>
        <v>2012_Sep</v>
      </c>
      <c r="E1632" s="12" t="str">
        <f t="shared" si="163"/>
        <v>17_Sep</v>
      </c>
      <c r="F1632" s="12" t="str">
        <f t="shared" si="164"/>
        <v>Sep-12</v>
      </c>
      <c r="G1632" s="12"/>
    </row>
    <row r="1633" spans="1:7">
      <c r="A1633" s="2">
        <v>41170</v>
      </c>
      <c r="B1633" t="str">
        <f t="shared" si="160"/>
        <v>2012_09</v>
      </c>
      <c r="C1633" t="str">
        <f t="shared" si="161"/>
        <v>Sep</v>
      </c>
      <c r="D1633" t="str">
        <f t="shared" si="162"/>
        <v>2012_Sep</v>
      </c>
      <c r="E1633" s="12" t="str">
        <f t="shared" si="163"/>
        <v>18_Sep</v>
      </c>
      <c r="F1633" s="12" t="str">
        <f t="shared" si="164"/>
        <v>Sep-12</v>
      </c>
      <c r="G1633" s="12"/>
    </row>
    <row r="1634" spans="1:7">
      <c r="A1634" s="2">
        <v>41171</v>
      </c>
      <c r="B1634" t="str">
        <f t="shared" si="160"/>
        <v>2012_09</v>
      </c>
      <c r="C1634" t="str">
        <f t="shared" si="161"/>
        <v>Sep</v>
      </c>
      <c r="D1634" t="str">
        <f t="shared" si="162"/>
        <v>2012_Sep</v>
      </c>
      <c r="E1634" s="12" t="str">
        <f t="shared" si="163"/>
        <v>19_Sep</v>
      </c>
      <c r="F1634" s="12" t="str">
        <f t="shared" si="164"/>
        <v>Sep-12</v>
      </c>
      <c r="G1634" s="12"/>
    </row>
    <row r="1635" spans="1:7">
      <c r="A1635" s="2">
        <v>41172</v>
      </c>
      <c r="B1635" t="str">
        <f t="shared" si="160"/>
        <v>2012_09</v>
      </c>
      <c r="C1635" t="str">
        <f t="shared" si="161"/>
        <v>Sep</v>
      </c>
      <c r="D1635" t="str">
        <f t="shared" si="162"/>
        <v>2012_Sep</v>
      </c>
      <c r="E1635" s="12" t="str">
        <f t="shared" si="163"/>
        <v>20_Sep</v>
      </c>
      <c r="F1635" s="12" t="str">
        <f t="shared" si="164"/>
        <v>Sep-12</v>
      </c>
      <c r="G1635" s="12"/>
    </row>
    <row r="1636" spans="1:7">
      <c r="A1636" s="2">
        <v>41173</v>
      </c>
      <c r="B1636" t="str">
        <f t="shared" si="160"/>
        <v>2012_09</v>
      </c>
      <c r="C1636" t="str">
        <f t="shared" si="161"/>
        <v>Sep</v>
      </c>
      <c r="D1636" t="str">
        <f t="shared" si="162"/>
        <v>2012_Sep</v>
      </c>
      <c r="E1636" s="12" t="str">
        <f t="shared" si="163"/>
        <v>21_Sep</v>
      </c>
      <c r="F1636" s="12" t="str">
        <f t="shared" si="164"/>
        <v>Sep-12</v>
      </c>
      <c r="G1636" s="12"/>
    </row>
    <row r="1637" spans="1:7">
      <c r="A1637" s="2">
        <v>41174</v>
      </c>
      <c r="B1637" t="str">
        <f t="shared" si="160"/>
        <v>2012_09</v>
      </c>
      <c r="C1637" t="str">
        <f t="shared" si="161"/>
        <v>Sep</v>
      </c>
      <c r="D1637" t="str">
        <f t="shared" si="162"/>
        <v>2012_Sep</v>
      </c>
      <c r="E1637" s="12" t="str">
        <f t="shared" si="163"/>
        <v>22_Sep</v>
      </c>
      <c r="F1637" s="12" t="str">
        <f t="shared" si="164"/>
        <v>Sep-12</v>
      </c>
      <c r="G1637" s="12"/>
    </row>
    <row r="1638" spans="1:7">
      <c r="A1638" s="2">
        <v>41175</v>
      </c>
      <c r="B1638" t="str">
        <f t="shared" si="160"/>
        <v>2012_09</v>
      </c>
      <c r="C1638" t="str">
        <f t="shared" si="161"/>
        <v>Sep</v>
      </c>
      <c r="D1638" t="str">
        <f t="shared" si="162"/>
        <v>2012_Sep</v>
      </c>
      <c r="E1638" s="12" t="str">
        <f t="shared" si="163"/>
        <v>23_Sep</v>
      </c>
      <c r="F1638" s="12" t="str">
        <f t="shared" si="164"/>
        <v>Sep-12</v>
      </c>
      <c r="G1638" s="12"/>
    </row>
    <row r="1639" spans="1:7">
      <c r="A1639" s="2">
        <v>41176</v>
      </c>
      <c r="B1639" t="str">
        <f t="shared" si="160"/>
        <v>2012_09</v>
      </c>
      <c r="C1639" t="str">
        <f t="shared" si="161"/>
        <v>Sep</v>
      </c>
      <c r="D1639" t="str">
        <f t="shared" si="162"/>
        <v>2012_Sep</v>
      </c>
      <c r="E1639" s="12" t="str">
        <f t="shared" si="163"/>
        <v>24_Sep</v>
      </c>
      <c r="F1639" s="12" t="str">
        <f t="shared" si="164"/>
        <v>Sep-12</v>
      </c>
      <c r="G1639" s="12"/>
    </row>
    <row r="1640" spans="1:7">
      <c r="A1640" s="2">
        <v>41177</v>
      </c>
      <c r="B1640" t="str">
        <f t="shared" si="160"/>
        <v>2012_09</v>
      </c>
      <c r="C1640" t="str">
        <f t="shared" si="161"/>
        <v>Sep</v>
      </c>
      <c r="D1640" t="str">
        <f t="shared" si="162"/>
        <v>2012_Sep</v>
      </c>
      <c r="E1640" s="12" t="str">
        <f t="shared" si="163"/>
        <v>25_Sep</v>
      </c>
      <c r="F1640" s="12" t="str">
        <f t="shared" si="164"/>
        <v>Sep-12</v>
      </c>
      <c r="G1640" s="12"/>
    </row>
    <row r="1641" spans="1:7">
      <c r="A1641" s="2">
        <v>41178</v>
      </c>
      <c r="B1641" t="str">
        <f t="shared" si="160"/>
        <v>2012_09</v>
      </c>
      <c r="C1641" t="str">
        <f t="shared" si="161"/>
        <v>Sep</v>
      </c>
      <c r="D1641" t="str">
        <f t="shared" si="162"/>
        <v>2012_Sep</v>
      </c>
      <c r="E1641" s="12" t="str">
        <f t="shared" si="163"/>
        <v>26_Sep</v>
      </c>
      <c r="F1641" s="12" t="str">
        <f t="shared" si="164"/>
        <v>Sep-12</v>
      </c>
      <c r="G1641" s="12"/>
    </row>
    <row r="1642" spans="1:7">
      <c r="A1642" s="2">
        <v>41179</v>
      </c>
      <c r="B1642" t="str">
        <f t="shared" si="160"/>
        <v>2012_09</v>
      </c>
      <c r="C1642" t="str">
        <f t="shared" si="161"/>
        <v>Sep</v>
      </c>
      <c r="D1642" t="str">
        <f t="shared" si="162"/>
        <v>2012_Sep</v>
      </c>
      <c r="E1642" s="12" t="str">
        <f t="shared" si="163"/>
        <v>27_Sep</v>
      </c>
      <c r="F1642" s="12" t="str">
        <f t="shared" si="164"/>
        <v>Sep-12</v>
      </c>
      <c r="G1642" s="12"/>
    </row>
    <row r="1643" spans="1:7">
      <c r="A1643" s="2">
        <v>41180</v>
      </c>
      <c r="B1643" t="str">
        <f t="shared" si="160"/>
        <v>2012_09</v>
      </c>
      <c r="C1643" t="str">
        <f t="shared" si="161"/>
        <v>Sep</v>
      </c>
      <c r="D1643" t="str">
        <f t="shared" si="162"/>
        <v>2012_Sep</v>
      </c>
      <c r="E1643" s="12" t="str">
        <f t="shared" si="163"/>
        <v>28_Sep</v>
      </c>
      <c r="F1643" s="12" t="str">
        <f t="shared" si="164"/>
        <v>Sep-12</v>
      </c>
      <c r="G1643" s="12"/>
    </row>
    <row r="1644" spans="1:7">
      <c r="A1644" s="2">
        <v>41181</v>
      </c>
      <c r="B1644" t="str">
        <f t="shared" si="160"/>
        <v>2012_09</v>
      </c>
      <c r="C1644" t="str">
        <f t="shared" si="161"/>
        <v>Sep</v>
      </c>
      <c r="D1644" t="str">
        <f t="shared" si="162"/>
        <v>2012_Sep</v>
      </c>
      <c r="E1644" s="12" t="str">
        <f t="shared" si="163"/>
        <v>29_Sep</v>
      </c>
      <c r="F1644" s="12" t="str">
        <f t="shared" si="164"/>
        <v>Sep-12</v>
      </c>
      <c r="G1644" s="12"/>
    </row>
    <row r="1645" spans="1:7">
      <c r="A1645" s="2">
        <v>41182</v>
      </c>
      <c r="B1645" t="str">
        <f t="shared" si="160"/>
        <v>2012_09</v>
      </c>
      <c r="C1645" t="str">
        <f t="shared" si="161"/>
        <v>Sep</v>
      </c>
      <c r="D1645" t="str">
        <f t="shared" si="162"/>
        <v>2012_Sep</v>
      </c>
      <c r="E1645" s="12" t="str">
        <f t="shared" si="163"/>
        <v>30_Sep</v>
      </c>
      <c r="F1645" s="12" t="str">
        <f t="shared" si="164"/>
        <v>Sep-12</v>
      </c>
      <c r="G1645" s="12"/>
    </row>
    <row r="1646" spans="1:7">
      <c r="A1646" s="2">
        <v>41183</v>
      </c>
      <c r="B1646" t="str">
        <f t="shared" si="160"/>
        <v>2012_10</v>
      </c>
      <c r="C1646" t="str">
        <f t="shared" si="161"/>
        <v>Oct</v>
      </c>
      <c r="D1646" t="str">
        <f t="shared" si="162"/>
        <v>2012_Oct</v>
      </c>
      <c r="E1646" s="12" t="str">
        <f t="shared" si="163"/>
        <v>01_Oct</v>
      </c>
      <c r="F1646" s="12" t="str">
        <f t="shared" si="164"/>
        <v>Oct-12</v>
      </c>
      <c r="G1646" s="12"/>
    </row>
    <row r="1647" spans="1:7">
      <c r="A1647" s="2">
        <v>41184</v>
      </c>
      <c r="B1647" t="str">
        <f t="shared" si="160"/>
        <v>2012_10</v>
      </c>
      <c r="C1647" t="str">
        <f t="shared" si="161"/>
        <v>Oct</v>
      </c>
      <c r="D1647" t="str">
        <f t="shared" si="162"/>
        <v>2012_Oct</v>
      </c>
      <c r="E1647" s="12" t="str">
        <f t="shared" si="163"/>
        <v>02_Oct</v>
      </c>
      <c r="F1647" s="12" t="str">
        <f t="shared" si="164"/>
        <v>Oct-12</v>
      </c>
      <c r="G1647" s="12"/>
    </row>
    <row r="1648" spans="1:7">
      <c r="A1648" s="2">
        <v>41185</v>
      </c>
      <c r="B1648" t="str">
        <f t="shared" si="160"/>
        <v>2012_10</v>
      </c>
      <c r="C1648" t="str">
        <f t="shared" si="161"/>
        <v>Oct</v>
      </c>
      <c r="D1648" t="str">
        <f t="shared" si="162"/>
        <v>2012_Oct</v>
      </c>
      <c r="E1648" s="12" t="str">
        <f t="shared" si="163"/>
        <v>03_Oct</v>
      </c>
      <c r="F1648" s="12" t="str">
        <f t="shared" si="164"/>
        <v>Oct-12</v>
      </c>
      <c r="G1648" s="12"/>
    </row>
    <row r="1649" spans="1:7">
      <c r="A1649" s="2">
        <v>41186</v>
      </c>
      <c r="B1649" t="str">
        <f t="shared" si="160"/>
        <v>2012_10</v>
      </c>
      <c r="C1649" t="str">
        <f t="shared" si="161"/>
        <v>Oct</v>
      </c>
      <c r="D1649" t="str">
        <f t="shared" si="162"/>
        <v>2012_Oct</v>
      </c>
      <c r="E1649" s="12" t="str">
        <f t="shared" si="163"/>
        <v>04_Oct</v>
      </c>
      <c r="F1649" s="12" t="str">
        <f t="shared" si="164"/>
        <v>Oct-12</v>
      </c>
      <c r="G1649" s="12"/>
    </row>
    <row r="1650" spans="1:7">
      <c r="A1650" s="2">
        <v>41187</v>
      </c>
      <c r="B1650" t="str">
        <f t="shared" si="160"/>
        <v>2012_10</v>
      </c>
      <c r="C1650" t="str">
        <f t="shared" si="161"/>
        <v>Oct</v>
      </c>
      <c r="D1650" t="str">
        <f t="shared" si="162"/>
        <v>2012_Oct</v>
      </c>
      <c r="E1650" s="12" t="str">
        <f t="shared" si="163"/>
        <v>05_Oct</v>
      </c>
      <c r="F1650" s="12" t="str">
        <f t="shared" si="164"/>
        <v>Oct-12</v>
      </c>
      <c r="G1650" s="12"/>
    </row>
    <row r="1651" spans="1:7">
      <c r="A1651" s="2">
        <v>41188</v>
      </c>
      <c r="B1651" t="str">
        <f t="shared" si="160"/>
        <v>2012_10</v>
      </c>
      <c r="C1651" t="str">
        <f t="shared" si="161"/>
        <v>Oct</v>
      </c>
      <c r="D1651" t="str">
        <f t="shared" si="162"/>
        <v>2012_Oct</v>
      </c>
      <c r="E1651" s="12" t="str">
        <f t="shared" si="163"/>
        <v>06_Oct</v>
      </c>
      <c r="F1651" s="12" t="str">
        <f t="shared" si="164"/>
        <v>Oct-12</v>
      </c>
      <c r="G1651" s="12"/>
    </row>
    <row r="1652" spans="1:7">
      <c r="A1652" s="2">
        <v>41189</v>
      </c>
      <c r="B1652" t="str">
        <f t="shared" si="160"/>
        <v>2012_10</v>
      </c>
      <c r="C1652" t="str">
        <f t="shared" si="161"/>
        <v>Oct</v>
      </c>
      <c r="D1652" t="str">
        <f t="shared" si="162"/>
        <v>2012_Oct</v>
      </c>
      <c r="E1652" s="12" t="str">
        <f t="shared" si="163"/>
        <v>07_Oct</v>
      </c>
      <c r="F1652" s="12" t="str">
        <f t="shared" si="164"/>
        <v>Oct-12</v>
      </c>
      <c r="G1652" s="12"/>
    </row>
    <row r="1653" spans="1:7">
      <c r="A1653" s="2">
        <v>41190</v>
      </c>
      <c r="B1653" t="str">
        <f t="shared" si="160"/>
        <v>2012_10</v>
      </c>
      <c r="C1653" t="str">
        <f t="shared" si="161"/>
        <v>Oct</v>
      </c>
      <c r="D1653" t="str">
        <f t="shared" si="162"/>
        <v>2012_Oct</v>
      </c>
      <c r="E1653" s="12" t="str">
        <f t="shared" si="163"/>
        <v>08_Oct</v>
      </c>
      <c r="F1653" s="12" t="str">
        <f t="shared" si="164"/>
        <v>Oct-12</v>
      </c>
      <c r="G1653" s="12"/>
    </row>
    <row r="1654" spans="1:7">
      <c r="A1654" s="2">
        <v>41191</v>
      </c>
      <c r="B1654" t="str">
        <f t="shared" si="160"/>
        <v>2012_10</v>
      </c>
      <c r="C1654" t="str">
        <f t="shared" si="161"/>
        <v>Oct</v>
      </c>
      <c r="D1654" t="str">
        <f t="shared" si="162"/>
        <v>2012_Oct</v>
      </c>
      <c r="E1654" s="12" t="str">
        <f t="shared" si="163"/>
        <v>09_Oct</v>
      </c>
      <c r="F1654" s="12" t="str">
        <f t="shared" si="164"/>
        <v>Oct-12</v>
      </c>
      <c r="G1654" s="12"/>
    </row>
    <row r="1655" spans="1:7">
      <c r="A1655" s="2">
        <v>41192</v>
      </c>
      <c r="B1655" t="str">
        <f t="shared" si="160"/>
        <v>2012_10</v>
      </c>
      <c r="C1655" t="str">
        <f t="shared" si="161"/>
        <v>Oct</v>
      </c>
      <c r="D1655" t="str">
        <f t="shared" si="162"/>
        <v>2012_Oct</v>
      </c>
      <c r="E1655" s="12" t="str">
        <f t="shared" si="163"/>
        <v>10_Oct</v>
      </c>
      <c r="F1655" s="12" t="str">
        <f t="shared" si="164"/>
        <v>Oct-12</v>
      </c>
      <c r="G1655" s="12"/>
    </row>
    <row r="1656" spans="1:7">
      <c r="A1656" s="2">
        <v>41193</v>
      </c>
      <c r="B1656" t="str">
        <f t="shared" si="160"/>
        <v>2012_10</v>
      </c>
      <c r="C1656" t="str">
        <f t="shared" si="161"/>
        <v>Oct</v>
      </c>
      <c r="D1656" t="str">
        <f t="shared" si="162"/>
        <v>2012_Oct</v>
      </c>
      <c r="E1656" s="12" t="str">
        <f t="shared" si="163"/>
        <v>11_Oct</v>
      </c>
      <c r="F1656" s="12" t="str">
        <f t="shared" si="164"/>
        <v>Oct-12</v>
      </c>
      <c r="G1656" s="12"/>
    </row>
    <row r="1657" spans="1:7">
      <c r="A1657" s="2">
        <v>41194</v>
      </c>
      <c r="B1657" t="str">
        <f t="shared" si="160"/>
        <v>2012_10</v>
      </c>
      <c r="C1657" t="str">
        <f t="shared" si="161"/>
        <v>Oct</v>
      </c>
      <c r="D1657" t="str">
        <f t="shared" si="162"/>
        <v>2012_Oct</v>
      </c>
      <c r="E1657" s="12" t="str">
        <f t="shared" si="163"/>
        <v>12_Oct</v>
      </c>
      <c r="F1657" s="12" t="str">
        <f t="shared" si="164"/>
        <v>Oct-12</v>
      </c>
      <c r="G1657" s="12"/>
    </row>
    <row r="1658" spans="1:7">
      <c r="A1658" s="2">
        <v>41195</v>
      </c>
      <c r="B1658" t="str">
        <f t="shared" si="160"/>
        <v>2012_10</v>
      </c>
      <c r="C1658" t="str">
        <f t="shared" si="161"/>
        <v>Oct</v>
      </c>
      <c r="D1658" t="str">
        <f t="shared" si="162"/>
        <v>2012_Oct</v>
      </c>
      <c r="E1658" s="12" t="str">
        <f t="shared" si="163"/>
        <v>13_Oct</v>
      </c>
      <c r="F1658" s="12" t="str">
        <f t="shared" si="164"/>
        <v>Oct-12</v>
      </c>
      <c r="G1658" s="12"/>
    </row>
    <row r="1659" spans="1:7">
      <c r="A1659" s="2">
        <v>41196</v>
      </c>
      <c r="B1659" t="str">
        <f t="shared" si="160"/>
        <v>2012_10</v>
      </c>
      <c r="C1659" t="str">
        <f t="shared" si="161"/>
        <v>Oct</v>
      </c>
      <c r="D1659" t="str">
        <f t="shared" si="162"/>
        <v>2012_Oct</v>
      </c>
      <c r="E1659" s="12" t="str">
        <f t="shared" si="163"/>
        <v>14_Oct</v>
      </c>
      <c r="F1659" s="12" t="str">
        <f t="shared" si="164"/>
        <v>Oct-12</v>
      </c>
      <c r="G1659" s="12"/>
    </row>
    <row r="1660" spans="1:7">
      <c r="A1660" s="2">
        <v>41197</v>
      </c>
      <c r="B1660" t="str">
        <f t="shared" si="160"/>
        <v>2012_10</v>
      </c>
      <c r="C1660" t="str">
        <f t="shared" si="161"/>
        <v>Oct</v>
      </c>
      <c r="D1660" t="str">
        <f t="shared" si="162"/>
        <v>2012_Oct</v>
      </c>
      <c r="E1660" s="12" t="str">
        <f t="shared" si="163"/>
        <v>15_Oct</v>
      </c>
      <c r="F1660" s="12" t="str">
        <f t="shared" si="164"/>
        <v>Oct-12</v>
      </c>
      <c r="G1660" s="12"/>
    </row>
    <row r="1661" spans="1:7">
      <c r="A1661" s="2">
        <v>41198</v>
      </c>
      <c r="B1661" t="str">
        <f t="shared" si="160"/>
        <v>2012_10</v>
      </c>
      <c r="C1661" t="str">
        <f t="shared" si="161"/>
        <v>Oct</v>
      </c>
      <c r="D1661" t="str">
        <f t="shared" si="162"/>
        <v>2012_Oct</v>
      </c>
      <c r="E1661" s="12" t="str">
        <f t="shared" si="163"/>
        <v>16_Oct</v>
      </c>
      <c r="F1661" s="12" t="str">
        <f t="shared" si="164"/>
        <v>Oct-12</v>
      </c>
      <c r="G1661" s="12"/>
    </row>
    <row r="1662" spans="1:7">
      <c r="A1662" s="2">
        <v>41199</v>
      </c>
      <c r="B1662" t="str">
        <f t="shared" si="160"/>
        <v>2012_10</v>
      </c>
      <c r="C1662" t="str">
        <f t="shared" si="161"/>
        <v>Oct</v>
      </c>
      <c r="D1662" t="str">
        <f t="shared" si="162"/>
        <v>2012_Oct</v>
      </c>
      <c r="E1662" s="12" t="str">
        <f t="shared" si="163"/>
        <v>17_Oct</v>
      </c>
      <c r="F1662" s="12" t="str">
        <f t="shared" si="164"/>
        <v>Oct-12</v>
      </c>
      <c r="G1662" s="12"/>
    </row>
    <row r="1663" spans="1:7">
      <c r="A1663" s="2">
        <v>41200</v>
      </c>
      <c r="B1663" t="str">
        <f t="shared" si="160"/>
        <v>2012_10</v>
      </c>
      <c r="C1663" t="str">
        <f t="shared" si="161"/>
        <v>Oct</v>
      </c>
      <c r="D1663" t="str">
        <f t="shared" si="162"/>
        <v>2012_Oct</v>
      </c>
      <c r="E1663" s="12" t="str">
        <f t="shared" si="163"/>
        <v>18_Oct</v>
      </c>
      <c r="F1663" s="12" t="str">
        <f t="shared" si="164"/>
        <v>Oct-12</v>
      </c>
      <c r="G1663" s="12"/>
    </row>
    <row r="1664" spans="1:7">
      <c r="A1664" s="2">
        <v>41201</v>
      </c>
      <c r="B1664" t="str">
        <f t="shared" si="160"/>
        <v>2012_10</v>
      </c>
      <c r="C1664" t="str">
        <f t="shared" si="161"/>
        <v>Oct</v>
      </c>
      <c r="D1664" t="str">
        <f t="shared" si="162"/>
        <v>2012_Oct</v>
      </c>
      <c r="E1664" s="12" t="str">
        <f t="shared" si="163"/>
        <v>19_Oct</v>
      </c>
      <c r="F1664" s="12" t="str">
        <f t="shared" si="164"/>
        <v>Oct-12</v>
      </c>
      <c r="G1664" s="12"/>
    </row>
    <row r="1665" spans="1:7">
      <c r="A1665" s="2">
        <v>41202</v>
      </c>
      <c r="B1665" t="str">
        <f t="shared" si="160"/>
        <v>2012_10</v>
      </c>
      <c r="C1665" t="str">
        <f t="shared" si="161"/>
        <v>Oct</v>
      </c>
      <c r="D1665" t="str">
        <f t="shared" si="162"/>
        <v>2012_Oct</v>
      </c>
      <c r="E1665" s="12" t="str">
        <f t="shared" si="163"/>
        <v>20_Oct</v>
      </c>
      <c r="F1665" s="12" t="str">
        <f t="shared" si="164"/>
        <v>Oct-12</v>
      </c>
      <c r="G1665" s="12"/>
    </row>
    <row r="1666" spans="1:7">
      <c r="A1666" s="2">
        <v>41203</v>
      </c>
      <c r="B1666" t="str">
        <f t="shared" ref="B1666:B1729" si="165">TEXT(YEAR(A1666),"0000")&amp;"_"&amp;TEXT(MONTH(A1666),"00")</f>
        <v>2012_10</v>
      </c>
      <c r="C1666" t="str">
        <f t="shared" ref="C1666:C1729" si="166">VLOOKUP(TEXT(MONTH(A1666),"00"),$H$2:$I$13,2,FALSE)</f>
        <v>Oct</v>
      </c>
      <c r="D1666" t="str">
        <f t="shared" si="162"/>
        <v>2012_Oct</v>
      </c>
      <c r="E1666" s="12" t="str">
        <f t="shared" si="163"/>
        <v>21_Oct</v>
      </c>
      <c r="F1666" s="12" t="str">
        <f t="shared" si="164"/>
        <v>Oct-12</v>
      </c>
      <c r="G1666" s="12"/>
    </row>
    <row r="1667" spans="1:7">
      <c r="A1667" s="2">
        <v>41204</v>
      </c>
      <c r="B1667" t="str">
        <f t="shared" si="165"/>
        <v>2012_10</v>
      </c>
      <c r="C1667" t="str">
        <f t="shared" si="166"/>
        <v>Oct</v>
      </c>
      <c r="D1667" t="str">
        <f t="shared" ref="D1667:D1730" si="167">TEXT(YEAR(A1667),"0000")&amp;"_"&amp;C1667</f>
        <v>2012_Oct</v>
      </c>
      <c r="E1667" s="12" t="str">
        <f t="shared" ref="E1667:E1730" si="168">VLOOKUP(DAY(A1667),$G$2:$H$32,2,FALSE)&amp;"_"&amp;C1667</f>
        <v>22_Oct</v>
      </c>
      <c r="F1667" s="12" t="str">
        <f t="shared" si="164"/>
        <v>Oct-12</v>
      </c>
      <c r="G1667" s="12"/>
    </row>
    <row r="1668" spans="1:7">
      <c r="A1668" s="2">
        <v>41205</v>
      </c>
      <c r="B1668" t="str">
        <f t="shared" si="165"/>
        <v>2012_10</v>
      </c>
      <c r="C1668" t="str">
        <f t="shared" si="166"/>
        <v>Oct</v>
      </c>
      <c r="D1668" t="str">
        <f t="shared" si="167"/>
        <v>2012_Oct</v>
      </c>
      <c r="E1668" s="12" t="str">
        <f t="shared" si="168"/>
        <v>23_Oct</v>
      </c>
      <c r="F1668" s="12" t="str">
        <f t="shared" ref="F1668:F1731" si="169">C1668&amp;"-"&amp;RIGHT(YEAR(A1668),2)</f>
        <v>Oct-12</v>
      </c>
      <c r="G1668" s="12"/>
    </row>
    <row r="1669" spans="1:7">
      <c r="A1669" s="2">
        <v>41206</v>
      </c>
      <c r="B1669" t="str">
        <f t="shared" si="165"/>
        <v>2012_10</v>
      </c>
      <c r="C1669" t="str">
        <f t="shared" si="166"/>
        <v>Oct</v>
      </c>
      <c r="D1669" t="str">
        <f t="shared" si="167"/>
        <v>2012_Oct</v>
      </c>
      <c r="E1669" s="12" t="str">
        <f t="shared" si="168"/>
        <v>24_Oct</v>
      </c>
      <c r="F1669" s="12" t="str">
        <f t="shared" si="169"/>
        <v>Oct-12</v>
      </c>
      <c r="G1669" s="12"/>
    </row>
    <row r="1670" spans="1:7">
      <c r="A1670" s="2">
        <v>41207</v>
      </c>
      <c r="B1670" t="str">
        <f t="shared" si="165"/>
        <v>2012_10</v>
      </c>
      <c r="C1670" t="str">
        <f t="shared" si="166"/>
        <v>Oct</v>
      </c>
      <c r="D1670" t="str">
        <f t="shared" si="167"/>
        <v>2012_Oct</v>
      </c>
      <c r="E1670" s="12" t="str">
        <f t="shared" si="168"/>
        <v>25_Oct</v>
      </c>
      <c r="F1670" s="12" t="str">
        <f t="shared" si="169"/>
        <v>Oct-12</v>
      </c>
      <c r="G1670" s="12"/>
    </row>
    <row r="1671" spans="1:7">
      <c r="A1671" s="2">
        <v>41208</v>
      </c>
      <c r="B1671" t="str">
        <f t="shared" si="165"/>
        <v>2012_10</v>
      </c>
      <c r="C1671" t="str">
        <f t="shared" si="166"/>
        <v>Oct</v>
      </c>
      <c r="D1671" t="str">
        <f t="shared" si="167"/>
        <v>2012_Oct</v>
      </c>
      <c r="E1671" s="12" t="str">
        <f t="shared" si="168"/>
        <v>26_Oct</v>
      </c>
      <c r="F1671" s="12" t="str">
        <f t="shared" si="169"/>
        <v>Oct-12</v>
      </c>
      <c r="G1671" s="12"/>
    </row>
    <row r="1672" spans="1:7">
      <c r="A1672" s="2">
        <v>41209</v>
      </c>
      <c r="B1672" t="str">
        <f t="shared" si="165"/>
        <v>2012_10</v>
      </c>
      <c r="C1672" t="str">
        <f t="shared" si="166"/>
        <v>Oct</v>
      </c>
      <c r="D1672" t="str">
        <f t="shared" si="167"/>
        <v>2012_Oct</v>
      </c>
      <c r="E1672" s="12" t="str">
        <f t="shared" si="168"/>
        <v>27_Oct</v>
      </c>
      <c r="F1672" s="12" t="str">
        <f t="shared" si="169"/>
        <v>Oct-12</v>
      </c>
      <c r="G1672" s="12"/>
    </row>
    <row r="1673" spans="1:7">
      <c r="A1673" s="2">
        <v>41210</v>
      </c>
      <c r="B1673" t="str">
        <f t="shared" si="165"/>
        <v>2012_10</v>
      </c>
      <c r="C1673" t="str">
        <f t="shared" si="166"/>
        <v>Oct</v>
      </c>
      <c r="D1673" t="str">
        <f t="shared" si="167"/>
        <v>2012_Oct</v>
      </c>
      <c r="E1673" s="12" t="str">
        <f t="shared" si="168"/>
        <v>28_Oct</v>
      </c>
      <c r="F1673" s="12" t="str">
        <f t="shared" si="169"/>
        <v>Oct-12</v>
      </c>
      <c r="G1673" s="12"/>
    </row>
    <row r="1674" spans="1:7">
      <c r="A1674" s="2">
        <v>41211</v>
      </c>
      <c r="B1674" t="str">
        <f t="shared" si="165"/>
        <v>2012_10</v>
      </c>
      <c r="C1674" t="str">
        <f t="shared" si="166"/>
        <v>Oct</v>
      </c>
      <c r="D1674" t="str">
        <f t="shared" si="167"/>
        <v>2012_Oct</v>
      </c>
      <c r="E1674" s="12" t="str">
        <f t="shared" si="168"/>
        <v>29_Oct</v>
      </c>
      <c r="F1674" s="12" t="str">
        <f t="shared" si="169"/>
        <v>Oct-12</v>
      </c>
      <c r="G1674" s="12"/>
    </row>
    <row r="1675" spans="1:7">
      <c r="A1675" s="2">
        <v>41212</v>
      </c>
      <c r="B1675" t="str">
        <f t="shared" si="165"/>
        <v>2012_10</v>
      </c>
      <c r="C1675" t="str">
        <f t="shared" si="166"/>
        <v>Oct</v>
      </c>
      <c r="D1675" t="str">
        <f t="shared" si="167"/>
        <v>2012_Oct</v>
      </c>
      <c r="E1675" s="12" t="str">
        <f t="shared" si="168"/>
        <v>30_Oct</v>
      </c>
      <c r="F1675" s="12" t="str">
        <f t="shared" si="169"/>
        <v>Oct-12</v>
      </c>
      <c r="G1675" s="12"/>
    </row>
    <row r="1676" spans="1:7">
      <c r="A1676" s="2">
        <v>41213</v>
      </c>
      <c r="B1676" t="str">
        <f t="shared" si="165"/>
        <v>2012_10</v>
      </c>
      <c r="C1676" t="str">
        <f t="shared" si="166"/>
        <v>Oct</v>
      </c>
      <c r="D1676" t="str">
        <f t="shared" si="167"/>
        <v>2012_Oct</v>
      </c>
      <c r="E1676" s="12" t="str">
        <f t="shared" si="168"/>
        <v>31_Oct</v>
      </c>
      <c r="F1676" s="12" t="str">
        <f t="shared" si="169"/>
        <v>Oct-12</v>
      </c>
      <c r="G1676" s="12"/>
    </row>
    <row r="1677" spans="1:7">
      <c r="A1677" s="2">
        <v>41214</v>
      </c>
      <c r="B1677" t="str">
        <f t="shared" si="165"/>
        <v>2012_11</v>
      </c>
      <c r="C1677" t="str">
        <f t="shared" si="166"/>
        <v>Nov</v>
      </c>
      <c r="D1677" t="str">
        <f t="shared" si="167"/>
        <v>2012_Nov</v>
      </c>
      <c r="E1677" s="12" t="str">
        <f t="shared" si="168"/>
        <v>01_Nov</v>
      </c>
      <c r="F1677" s="12" t="str">
        <f t="shared" si="169"/>
        <v>Nov-12</v>
      </c>
      <c r="G1677" s="12"/>
    </row>
    <row r="1678" spans="1:7">
      <c r="A1678" s="2">
        <v>41215</v>
      </c>
      <c r="B1678" t="str">
        <f t="shared" si="165"/>
        <v>2012_11</v>
      </c>
      <c r="C1678" t="str">
        <f t="shared" si="166"/>
        <v>Nov</v>
      </c>
      <c r="D1678" t="str">
        <f t="shared" si="167"/>
        <v>2012_Nov</v>
      </c>
      <c r="E1678" s="12" t="str">
        <f t="shared" si="168"/>
        <v>02_Nov</v>
      </c>
      <c r="F1678" s="12" t="str">
        <f t="shared" si="169"/>
        <v>Nov-12</v>
      </c>
      <c r="G1678" s="12"/>
    </row>
    <row r="1679" spans="1:7">
      <c r="A1679" s="2">
        <v>41216</v>
      </c>
      <c r="B1679" t="str">
        <f t="shared" si="165"/>
        <v>2012_11</v>
      </c>
      <c r="C1679" t="str">
        <f t="shared" si="166"/>
        <v>Nov</v>
      </c>
      <c r="D1679" t="str">
        <f t="shared" si="167"/>
        <v>2012_Nov</v>
      </c>
      <c r="E1679" s="12" t="str">
        <f t="shared" si="168"/>
        <v>03_Nov</v>
      </c>
      <c r="F1679" s="12" t="str">
        <f t="shared" si="169"/>
        <v>Nov-12</v>
      </c>
      <c r="G1679" s="12"/>
    </row>
    <row r="1680" spans="1:7">
      <c r="A1680" s="2">
        <v>41217</v>
      </c>
      <c r="B1680" t="str">
        <f t="shared" si="165"/>
        <v>2012_11</v>
      </c>
      <c r="C1680" t="str">
        <f t="shared" si="166"/>
        <v>Nov</v>
      </c>
      <c r="D1680" t="str">
        <f t="shared" si="167"/>
        <v>2012_Nov</v>
      </c>
      <c r="E1680" s="12" t="str">
        <f t="shared" si="168"/>
        <v>04_Nov</v>
      </c>
      <c r="F1680" s="12" t="str">
        <f t="shared" si="169"/>
        <v>Nov-12</v>
      </c>
      <c r="G1680" s="12"/>
    </row>
    <row r="1681" spans="1:7">
      <c r="A1681" s="2">
        <v>41218</v>
      </c>
      <c r="B1681" t="str">
        <f t="shared" si="165"/>
        <v>2012_11</v>
      </c>
      <c r="C1681" t="str">
        <f t="shared" si="166"/>
        <v>Nov</v>
      </c>
      <c r="D1681" t="str">
        <f t="shared" si="167"/>
        <v>2012_Nov</v>
      </c>
      <c r="E1681" s="12" t="str">
        <f t="shared" si="168"/>
        <v>05_Nov</v>
      </c>
      <c r="F1681" s="12" t="str">
        <f t="shared" si="169"/>
        <v>Nov-12</v>
      </c>
      <c r="G1681" s="12"/>
    </row>
    <row r="1682" spans="1:7">
      <c r="A1682" s="2">
        <v>41219</v>
      </c>
      <c r="B1682" t="str">
        <f t="shared" si="165"/>
        <v>2012_11</v>
      </c>
      <c r="C1682" t="str">
        <f t="shared" si="166"/>
        <v>Nov</v>
      </c>
      <c r="D1682" t="str">
        <f t="shared" si="167"/>
        <v>2012_Nov</v>
      </c>
      <c r="E1682" s="12" t="str">
        <f t="shared" si="168"/>
        <v>06_Nov</v>
      </c>
      <c r="F1682" s="12" t="str">
        <f t="shared" si="169"/>
        <v>Nov-12</v>
      </c>
      <c r="G1682" s="12"/>
    </row>
    <row r="1683" spans="1:7">
      <c r="A1683" s="2">
        <v>41220</v>
      </c>
      <c r="B1683" t="str">
        <f t="shared" si="165"/>
        <v>2012_11</v>
      </c>
      <c r="C1683" t="str">
        <f t="shared" si="166"/>
        <v>Nov</v>
      </c>
      <c r="D1683" t="str">
        <f t="shared" si="167"/>
        <v>2012_Nov</v>
      </c>
      <c r="E1683" s="12" t="str">
        <f t="shared" si="168"/>
        <v>07_Nov</v>
      </c>
      <c r="F1683" s="12" t="str">
        <f t="shared" si="169"/>
        <v>Nov-12</v>
      </c>
      <c r="G1683" s="12"/>
    </row>
    <row r="1684" spans="1:7">
      <c r="A1684" s="2">
        <v>41221</v>
      </c>
      <c r="B1684" t="str">
        <f t="shared" si="165"/>
        <v>2012_11</v>
      </c>
      <c r="C1684" t="str">
        <f t="shared" si="166"/>
        <v>Nov</v>
      </c>
      <c r="D1684" t="str">
        <f t="shared" si="167"/>
        <v>2012_Nov</v>
      </c>
      <c r="E1684" s="12" t="str">
        <f t="shared" si="168"/>
        <v>08_Nov</v>
      </c>
      <c r="F1684" s="12" t="str">
        <f t="shared" si="169"/>
        <v>Nov-12</v>
      </c>
      <c r="G1684" s="12"/>
    </row>
    <row r="1685" spans="1:7">
      <c r="A1685" s="2">
        <v>41222</v>
      </c>
      <c r="B1685" t="str">
        <f t="shared" si="165"/>
        <v>2012_11</v>
      </c>
      <c r="C1685" t="str">
        <f t="shared" si="166"/>
        <v>Nov</v>
      </c>
      <c r="D1685" t="str">
        <f t="shared" si="167"/>
        <v>2012_Nov</v>
      </c>
      <c r="E1685" s="12" t="str">
        <f t="shared" si="168"/>
        <v>09_Nov</v>
      </c>
      <c r="F1685" s="12" t="str">
        <f t="shared" si="169"/>
        <v>Nov-12</v>
      </c>
      <c r="G1685" s="12"/>
    </row>
    <row r="1686" spans="1:7">
      <c r="A1686" s="2">
        <v>41223</v>
      </c>
      <c r="B1686" t="str">
        <f t="shared" si="165"/>
        <v>2012_11</v>
      </c>
      <c r="C1686" t="str">
        <f t="shared" si="166"/>
        <v>Nov</v>
      </c>
      <c r="D1686" t="str">
        <f t="shared" si="167"/>
        <v>2012_Nov</v>
      </c>
      <c r="E1686" s="12" t="str">
        <f t="shared" si="168"/>
        <v>10_Nov</v>
      </c>
      <c r="F1686" s="12" t="str">
        <f t="shared" si="169"/>
        <v>Nov-12</v>
      </c>
      <c r="G1686" s="12"/>
    </row>
    <row r="1687" spans="1:7">
      <c r="A1687" s="2">
        <v>41224</v>
      </c>
      <c r="B1687" t="str">
        <f t="shared" si="165"/>
        <v>2012_11</v>
      </c>
      <c r="C1687" t="str">
        <f t="shared" si="166"/>
        <v>Nov</v>
      </c>
      <c r="D1687" t="str">
        <f t="shared" si="167"/>
        <v>2012_Nov</v>
      </c>
      <c r="E1687" s="12" t="str">
        <f t="shared" si="168"/>
        <v>11_Nov</v>
      </c>
      <c r="F1687" s="12" t="str">
        <f t="shared" si="169"/>
        <v>Nov-12</v>
      </c>
      <c r="G1687" s="12"/>
    </row>
    <row r="1688" spans="1:7">
      <c r="A1688" s="2">
        <v>41225</v>
      </c>
      <c r="B1688" t="str">
        <f t="shared" si="165"/>
        <v>2012_11</v>
      </c>
      <c r="C1688" t="str">
        <f t="shared" si="166"/>
        <v>Nov</v>
      </c>
      <c r="D1688" t="str">
        <f t="shared" si="167"/>
        <v>2012_Nov</v>
      </c>
      <c r="E1688" s="12" t="str">
        <f t="shared" si="168"/>
        <v>12_Nov</v>
      </c>
      <c r="F1688" s="12" t="str">
        <f t="shared" si="169"/>
        <v>Nov-12</v>
      </c>
      <c r="G1688" s="12"/>
    </row>
    <row r="1689" spans="1:7">
      <c r="A1689" s="2">
        <v>41226</v>
      </c>
      <c r="B1689" t="str">
        <f t="shared" si="165"/>
        <v>2012_11</v>
      </c>
      <c r="C1689" t="str">
        <f t="shared" si="166"/>
        <v>Nov</v>
      </c>
      <c r="D1689" t="str">
        <f t="shared" si="167"/>
        <v>2012_Nov</v>
      </c>
      <c r="E1689" s="12" t="str">
        <f t="shared" si="168"/>
        <v>13_Nov</v>
      </c>
      <c r="F1689" s="12" t="str">
        <f t="shared" si="169"/>
        <v>Nov-12</v>
      </c>
      <c r="G1689" s="12"/>
    </row>
    <row r="1690" spans="1:7">
      <c r="A1690" s="2">
        <v>41227</v>
      </c>
      <c r="B1690" t="str">
        <f t="shared" si="165"/>
        <v>2012_11</v>
      </c>
      <c r="C1690" t="str">
        <f t="shared" si="166"/>
        <v>Nov</v>
      </c>
      <c r="D1690" t="str">
        <f t="shared" si="167"/>
        <v>2012_Nov</v>
      </c>
      <c r="E1690" s="12" t="str">
        <f t="shared" si="168"/>
        <v>14_Nov</v>
      </c>
      <c r="F1690" s="12" t="str">
        <f t="shared" si="169"/>
        <v>Nov-12</v>
      </c>
      <c r="G1690" s="12"/>
    </row>
    <row r="1691" spans="1:7">
      <c r="A1691" s="2">
        <v>41228</v>
      </c>
      <c r="B1691" t="str">
        <f t="shared" si="165"/>
        <v>2012_11</v>
      </c>
      <c r="C1691" t="str">
        <f t="shared" si="166"/>
        <v>Nov</v>
      </c>
      <c r="D1691" t="str">
        <f t="shared" si="167"/>
        <v>2012_Nov</v>
      </c>
      <c r="E1691" s="12" t="str">
        <f t="shared" si="168"/>
        <v>15_Nov</v>
      </c>
      <c r="F1691" s="12" t="str">
        <f t="shared" si="169"/>
        <v>Nov-12</v>
      </c>
      <c r="G1691" s="12"/>
    </row>
    <row r="1692" spans="1:7">
      <c r="A1692" s="2">
        <v>41229</v>
      </c>
      <c r="B1692" t="str">
        <f t="shared" si="165"/>
        <v>2012_11</v>
      </c>
      <c r="C1692" t="str">
        <f t="shared" si="166"/>
        <v>Nov</v>
      </c>
      <c r="D1692" t="str">
        <f t="shared" si="167"/>
        <v>2012_Nov</v>
      </c>
      <c r="E1692" s="12" t="str">
        <f t="shared" si="168"/>
        <v>16_Nov</v>
      </c>
      <c r="F1692" s="12" t="str">
        <f t="shared" si="169"/>
        <v>Nov-12</v>
      </c>
      <c r="G1692" s="12"/>
    </row>
    <row r="1693" spans="1:7">
      <c r="A1693" s="2">
        <v>41230</v>
      </c>
      <c r="B1693" t="str">
        <f t="shared" si="165"/>
        <v>2012_11</v>
      </c>
      <c r="C1693" t="str">
        <f t="shared" si="166"/>
        <v>Nov</v>
      </c>
      <c r="D1693" t="str">
        <f t="shared" si="167"/>
        <v>2012_Nov</v>
      </c>
      <c r="E1693" s="12" t="str">
        <f t="shared" si="168"/>
        <v>17_Nov</v>
      </c>
      <c r="F1693" s="12" t="str">
        <f t="shared" si="169"/>
        <v>Nov-12</v>
      </c>
      <c r="G1693" s="12"/>
    </row>
    <row r="1694" spans="1:7">
      <c r="A1694" s="2">
        <v>41231</v>
      </c>
      <c r="B1694" t="str">
        <f t="shared" si="165"/>
        <v>2012_11</v>
      </c>
      <c r="C1694" t="str">
        <f t="shared" si="166"/>
        <v>Nov</v>
      </c>
      <c r="D1694" t="str">
        <f t="shared" si="167"/>
        <v>2012_Nov</v>
      </c>
      <c r="E1694" s="12" t="str">
        <f t="shared" si="168"/>
        <v>18_Nov</v>
      </c>
      <c r="F1694" s="12" t="str">
        <f t="shared" si="169"/>
        <v>Nov-12</v>
      </c>
      <c r="G1694" s="12"/>
    </row>
    <row r="1695" spans="1:7">
      <c r="A1695" s="2">
        <v>41232</v>
      </c>
      <c r="B1695" t="str">
        <f t="shared" si="165"/>
        <v>2012_11</v>
      </c>
      <c r="C1695" t="str">
        <f t="shared" si="166"/>
        <v>Nov</v>
      </c>
      <c r="D1695" t="str">
        <f t="shared" si="167"/>
        <v>2012_Nov</v>
      </c>
      <c r="E1695" s="12" t="str">
        <f t="shared" si="168"/>
        <v>19_Nov</v>
      </c>
      <c r="F1695" s="12" t="str">
        <f t="shared" si="169"/>
        <v>Nov-12</v>
      </c>
      <c r="G1695" s="12"/>
    </row>
    <row r="1696" spans="1:7">
      <c r="A1696" s="2">
        <v>41233</v>
      </c>
      <c r="B1696" t="str">
        <f t="shared" si="165"/>
        <v>2012_11</v>
      </c>
      <c r="C1696" t="str">
        <f t="shared" si="166"/>
        <v>Nov</v>
      </c>
      <c r="D1696" t="str">
        <f t="shared" si="167"/>
        <v>2012_Nov</v>
      </c>
      <c r="E1696" s="12" t="str">
        <f t="shared" si="168"/>
        <v>20_Nov</v>
      </c>
      <c r="F1696" s="12" t="str">
        <f t="shared" si="169"/>
        <v>Nov-12</v>
      </c>
      <c r="G1696" s="12"/>
    </row>
    <row r="1697" spans="1:7">
      <c r="A1697" s="2">
        <v>41234</v>
      </c>
      <c r="B1697" t="str">
        <f t="shared" si="165"/>
        <v>2012_11</v>
      </c>
      <c r="C1697" t="str">
        <f t="shared" si="166"/>
        <v>Nov</v>
      </c>
      <c r="D1697" t="str">
        <f t="shared" si="167"/>
        <v>2012_Nov</v>
      </c>
      <c r="E1697" s="12" t="str">
        <f t="shared" si="168"/>
        <v>21_Nov</v>
      </c>
      <c r="F1697" s="12" t="str">
        <f t="shared" si="169"/>
        <v>Nov-12</v>
      </c>
      <c r="G1697" s="12"/>
    </row>
    <row r="1698" spans="1:7">
      <c r="A1698" s="2">
        <v>41235</v>
      </c>
      <c r="B1698" t="str">
        <f t="shared" si="165"/>
        <v>2012_11</v>
      </c>
      <c r="C1698" t="str">
        <f t="shared" si="166"/>
        <v>Nov</v>
      </c>
      <c r="D1698" t="str">
        <f t="shared" si="167"/>
        <v>2012_Nov</v>
      </c>
      <c r="E1698" s="12" t="str">
        <f t="shared" si="168"/>
        <v>22_Nov</v>
      </c>
      <c r="F1698" s="12" t="str">
        <f t="shared" si="169"/>
        <v>Nov-12</v>
      </c>
      <c r="G1698" s="12"/>
    </row>
    <row r="1699" spans="1:7">
      <c r="A1699" s="2">
        <v>41236</v>
      </c>
      <c r="B1699" t="str">
        <f t="shared" si="165"/>
        <v>2012_11</v>
      </c>
      <c r="C1699" t="str">
        <f t="shared" si="166"/>
        <v>Nov</v>
      </c>
      <c r="D1699" t="str">
        <f t="shared" si="167"/>
        <v>2012_Nov</v>
      </c>
      <c r="E1699" s="12" t="str">
        <f t="shared" si="168"/>
        <v>23_Nov</v>
      </c>
      <c r="F1699" s="12" t="str">
        <f t="shared" si="169"/>
        <v>Nov-12</v>
      </c>
      <c r="G1699" s="12"/>
    </row>
    <row r="1700" spans="1:7">
      <c r="A1700" s="2">
        <v>41237</v>
      </c>
      <c r="B1700" t="str">
        <f t="shared" si="165"/>
        <v>2012_11</v>
      </c>
      <c r="C1700" t="str">
        <f t="shared" si="166"/>
        <v>Nov</v>
      </c>
      <c r="D1700" t="str">
        <f t="shared" si="167"/>
        <v>2012_Nov</v>
      </c>
      <c r="E1700" s="12" t="str">
        <f t="shared" si="168"/>
        <v>24_Nov</v>
      </c>
      <c r="F1700" s="12" t="str">
        <f t="shared" si="169"/>
        <v>Nov-12</v>
      </c>
      <c r="G1700" s="12"/>
    </row>
    <row r="1701" spans="1:7">
      <c r="A1701" s="2">
        <v>41238</v>
      </c>
      <c r="B1701" t="str">
        <f t="shared" si="165"/>
        <v>2012_11</v>
      </c>
      <c r="C1701" t="str">
        <f t="shared" si="166"/>
        <v>Nov</v>
      </c>
      <c r="D1701" t="str">
        <f t="shared" si="167"/>
        <v>2012_Nov</v>
      </c>
      <c r="E1701" s="12" t="str">
        <f t="shared" si="168"/>
        <v>25_Nov</v>
      </c>
      <c r="F1701" s="12" t="str">
        <f t="shared" si="169"/>
        <v>Nov-12</v>
      </c>
      <c r="G1701" s="12"/>
    </row>
    <row r="1702" spans="1:7">
      <c r="A1702" s="2">
        <v>41239</v>
      </c>
      <c r="B1702" t="str">
        <f t="shared" si="165"/>
        <v>2012_11</v>
      </c>
      <c r="C1702" t="str">
        <f t="shared" si="166"/>
        <v>Nov</v>
      </c>
      <c r="D1702" t="str">
        <f t="shared" si="167"/>
        <v>2012_Nov</v>
      </c>
      <c r="E1702" s="12" t="str">
        <f t="shared" si="168"/>
        <v>26_Nov</v>
      </c>
      <c r="F1702" s="12" t="str">
        <f t="shared" si="169"/>
        <v>Nov-12</v>
      </c>
      <c r="G1702" s="12"/>
    </row>
    <row r="1703" spans="1:7">
      <c r="A1703" s="2">
        <v>41240</v>
      </c>
      <c r="B1703" t="str">
        <f t="shared" si="165"/>
        <v>2012_11</v>
      </c>
      <c r="C1703" t="str">
        <f t="shared" si="166"/>
        <v>Nov</v>
      </c>
      <c r="D1703" t="str">
        <f t="shared" si="167"/>
        <v>2012_Nov</v>
      </c>
      <c r="E1703" s="12" t="str">
        <f t="shared" si="168"/>
        <v>27_Nov</v>
      </c>
      <c r="F1703" s="12" t="str">
        <f t="shared" si="169"/>
        <v>Nov-12</v>
      </c>
      <c r="G1703" s="12"/>
    </row>
    <row r="1704" spans="1:7">
      <c r="A1704" s="2">
        <v>41241</v>
      </c>
      <c r="B1704" t="str">
        <f t="shared" si="165"/>
        <v>2012_11</v>
      </c>
      <c r="C1704" t="str">
        <f t="shared" si="166"/>
        <v>Nov</v>
      </c>
      <c r="D1704" t="str">
        <f t="shared" si="167"/>
        <v>2012_Nov</v>
      </c>
      <c r="E1704" s="12" t="str">
        <f t="shared" si="168"/>
        <v>28_Nov</v>
      </c>
      <c r="F1704" s="12" t="str">
        <f t="shared" si="169"/>
        <v>Nov-12</v>
      </c>
      <c r="G1704" s="12"/>
    </row>
    <row r="1705" spans="1:7">
      <c r="A1705" s="2">
        <v>41242</v>
      </c>
      <c r="B1705" t="str">
        <f t="shared" si="165"/>
        <v>2012_11</v>
      </c>
      <c r="C1705" t="str">
        <f t="shared" si="166"/>
        <v>Nov</v>
      </c>
      <c r="D1705" t="str">
        <f t="shared" si="167"/>
        <v>2012_Nov</v>
      </c>
      <c r="E1705" s="12" t="str">
        <f t="shared" si="168"/>
        <v>29_Nov</v>
      </c>
      <c r="F1705" s="12" t="str">
        <f t="shared" si="169"/>
        <v>Nov-12</v>
      </c>
      <c r="G1705" s="12"/>
    </row>
    <row r="1706" spans="1:7">
      <c r="A1706" s="2">
        <v>41243</v>
      </c>
      <c r="B1706" t="str">
        <f t="shared" si="165"/>
        <v>2012_11</v>
      </c>
      <c r="C1706" t="str">
        <f t="shared" si="166"/>
        <v>Nov</v>
      </c>
      <c r="D1706" t="str">
        <f t="shared" si="167"/>
        <v>2012_Nov</v>
      </c>
      <c r="E1706" s="12" t="str">
        <f t="shared" si="168"/>
        <v>30_Nov</v>
      </c>
      <c r="F1706" s="12" t="str">
        <f t="shared" si="169"/>
        <v>Nov-12</v>
      </c>
      <c r="G1706" s="12"/>
    </row>
    <row r="1707" spans="1:7">
      <c r="A1707" s="2">
        <v>41244</v>
      </c>
      <c r="B1707" t="str">
        <f t="shared" si="165"/>
        <v>2012_12</v>
      </c>
      <c r="C1707" t="str">
        <f t="shared" si="166"/>
        <v>Dec</v>
      </c>
      <c r="D1707" t="str">
        <f t="shared" si="167"/>
        <v>2012_Dec</v>
      </c>
      <c r="E1707" s="12" t="str">
        <f t="shared" si="168"/>
        <v>01_Dec</v>
      </c>
      <c r="F1707" s="12" t="str">
        <f t="shared" si="169"/>
        <v>Dec-12</v>
      </c>
      <c r="G1707" s="12"/>
    </row>
    <row r="1708" spans="1:7">
      <c r="A1708" s="2">
        <v>41245</v>
      </c>
      <c r="B1708" t="str">
        <f t="shared" si="165"/>
        <v>2012_12</v>
      </c>
      <c r="C1708" t="str">
        <f t="shared" si="166"/>
        <v>Dec</v>
      </c>
      <c r="D1708" t="str">
        <f t="shared" si="167"/>
        <v>2012_Dec</v>
      </c>
      <c r="E1708" s="12" t="str">
        <f t="shared" si="168"/>
        <v>02_Dec</v>
      </c>
      <c r="F1708" s="12" t="str">
        <f t="shared" si="169"/>
        <v>Dec-12</v>
      </c>
      <c r="G1708" s="12"/>
    </row>
    <row r="1709" spans="1:7">
      <c r="A1709" s="2">
        <v>41246</v>
      </c>
      <c r="B1709" t="str">
        <f t="shared" si="165"/>
        <v>2012_12</v>
      </c>
      <c r="C1709" t="str">
        <f t="shared" si="166"/>
        <v>Dec</v>
      </c>
      <c r="D1709" t="str">
        <f t="shared" si="167"/>
        <v>2012_Dec</v>
      </c>
      <c r="E1709" s="12" t="str">
        <f t="shared" si="168"/>
        <v>03_Dec</v>
      </c>
      <c r="F1709" s="12" t="str">
        <f t="shared" si="169"/>
        <v>Dec-12</v>
      </c>
      <c r="G1709" s="12"/>
    </row>
    <row r="1710" spans="1:7">
      <c r="A1710" s="2">
        <v>41247</v>
      </c>
      <c r="B1710" t="str">
        <f t="shared" si="165"/>
        <v>2012_12</v>
      </c>
      <c r="C1710" t="str">
        <f t="shared" si="166"/>
        <v>Dec</v>
      </c>
      <c r="D1710" t="str">
        <f t="shared" si="167"/>
        <v>2012_Dec</v>
      </c>
      <c r="E1710" s="12" t="str">
        <f t="shared" si="168"/>
        <v>04_Dec</v>
      </c>
      <c r="F1710" s="12" t="str">
        <f t="shared" si="169"/>
        <v>Dec-12</v>
      </c>
      <c r="G1710" s="12"/>
    </row>
    <row r="1711" spans="1:7">
      <c r="A1711" s="2">
        <v>41248</v>
      </c>
      <c r="B1711" t="str">
        <f t="shared" si="165"/>
        <v>2012_12</v>
      </c>
      <c r="C1711" t="str">
        <f t="shared" si="166"/>
        <v>Dec</v>
      </c>
      <c r="D1711" t="str">
        <f t="shared" si="167"/>
        <v>2012_Dec</v>
      </c>
      <c r="E1711" s="12" t="str">
        <f t="shared" si="168"/>
        <v>05_Dec</v>
      </c>
      <c r="F1711" s="12" t="str">
        <f t="shared" si="169"/>
        <v>Dec-12</v>
      </c>
      <c r="G1711" s="12"/>
    </row>
    <row r="1712" spans="1:7">
      <c r="A1712" s="2">
        <v>41249</v>
      </c>
      <c r="B1712" t="str">
        <f t="shared" si="165"/>
        <v>2012_12</v>
      </c>
      <c r="C1712" t="str">
        <f t="shared" si="166"/>
        <v>Dec</v>
      </c>
      <c r="D1712" t="str">
        <f t="shared" si="167"/>
        <v>2012_Dec</v>
      </c>
      <c r="E1712" s="12" t="str">
        <f t="shared" si="168"/>
        <v>06_Dec</v>
      </c>
      <c r="F1712" s="12" t="str">
        <f t="shared" si="169"/>
        <v>Dec-12</v>
      </c>
      <c r="G1712" s="12"/>
    </row>
    <row r="1713" spans="1:7">
      <c r="A1713" s="2">
        <v>41250</v>
      </c>
      <c r="B1713" t="str">
        <f t="shared" si="165"/>
        <v>2012_12</v>
      </c>
      <c r="C1713" t="str">
        <f t="shared" si="166"/>
        <v>Dec</v>
      </c>
      <c r="D1713" t="str">
        <f t="shared" si="167"/>
        <v>2012_Dec</v>
      </c>
      <c r="E1713" s="12" t="str">
        <f t="shared" si="168"/>
        <v>07_Dec</v>
      </c>
      <c r="F1713" s="12" t="str">
        <f t="shared" si="169"/>
        <v>Dec-12</v>
      </c>
      <c r="G1713" s="12"/>
    </row>
    <row r="1714" spans="1:7">
      <c r="A1714" s="2">
        <v>41251</v>
      </c>
      <c r="B1714" t="str">
        <f t="shared" si="165"/>
        <v>2012_12</v>
      </c>
      <c r="C1714" t="str">
        <f t="shared" si="166"/>
        <v>Dec</v>
      </c>
      <c r="D1714" t="str">
        <f t="shared" si="167"/>
        <v>2012_Dec</v>
      </c>
      <c r="E1714" s="12" t="str">
        <f t="shared" si="168"/>
        <v>08_Dec</v>
      </c>
      <c r="F1714" s="12" t="str">
        <f t="shared" si="169"/>
        <v>Dec-12</v>
      </c>
      <c r="G1714" s="12"/>
    </row>
    <row r="1715" spans="1:7">
      <c r="A1715" s="2">
        <v>41252</v>
      </c>
      <c r="B1715" t="str">
        <f t="shared" si="165"/>
        <v>2012_12</v>
      </c>
      <c r="C1715" t="str">
        <f t="shared" si="166"/>
        <v>Dec</v>
      </c>
      <c r="D1715" t="str">
        <f t="shared" si="167"/>
        <v>2012_Dec</v>
      </c>
      <c r="E1715" s="12" t="str">
        <f t="shared" si="168"/>
        <v>09_Dec</v>
      </c>
      <c r="F1715" s="12" t="str">
        <f t="shared" si="169"/>
        <v>Dec-12</v>
      </c>
      <c r="G1715" s="12"/>
    </row>
    <row r="1716" spans="1:7">
      <c r="A1716" s="2">
        <v>41253</v>
      </c>
      <c r="B1716" t="str">
        <f t="shared" si="165"/>
        <v>2012_12</v>
      </c>
      <c r="C1716" t="str">
        <f t="shared" si="166"/>
        <v>Dec</v>
      </c>
      <c r="D1716" t="str">
        <f t="shared" si="167"/>
        <v>2012_Dec</v>
      </c>
      <c r="E1716" s="12" t="str">
        <f t="shared" si="168"/>
        <v>10_Dec</v>
      </c>
      <c r="F1716" s="12" t="str">
        <f t="shared" si="169"/>
        <v>Dec-12</v>
      </c>
      <c r="G1716" s="12"/>
    </row>
    <row r="1717" spans="1:7">
      <c r="A1717" s="2">
        <v>41254</v>
      </c>
      <c r="B1717" t="str">
        <f t="shared" si="165"/>
        <v>2012_12</v>
      </c>
      <c r="C1717" t="str">
        <f t="shared" si="166"/>
        <v>Dec</v>
      </c>
      <c r="D1717" t="str">
        <f t="shared" si="167"/>
        <v>2012_Dec</v>
      </c>
      <c r="E1717" s="12" t="str">
        <f t="shared" si="168"/>
        <v>11_Dec</v>
      </c>
      <c r="F1717" s="12" t="str">
        <f t="shared" si="169"/>
        <v>Dec-12</v>
      </c>
      <c r="G1717" s="12"/>
    </row>
    <row r="1718" spans="1:7">
      <c r="A1718" s="2">
        <v>41255</v>
      </c>
      <c r="B1718" t="str">
        <f t="shared" si="165"/>
        <v>2012_12</v>
      </c>
      <c r="C1718" t="str">
        <f t="shared" si="166"/>
        <v>Dec</v>
      </c>
      <c r="D1718" t="str">
        <f t="shared" si="167"/>
        <v>2012_Dec</v>
      </c>
      <c r="E1718" s="12" t="str">
        <f t="shared" si="168"/>
        <v>12_Dec</v>
      </c>
      <c r="F1718" s="12" t="str">
        <f t="shared" si="169"/>
        <v>Dec-12</v>
      </c>
      <c r="G1718" s="12"/>
    </row>
    <row r="1719" spans="1:7">
      <c r="A1719" s="2">
        <v>41256</v>
      </c>
      <c r="B1719" t="str">
        <f t="shared" si="165"/>
        <v>2012_12</v>
      </c>
      <c r="C1719" t="str">
        <f t="shared" si="166"/>
        <v>Dec</v>
      </c>
      <c r="D1719" t="str">
        <f t="shared" si="167"/>
        <v>2012_Dec</v>
      </c>
      <c r="E1719" s="12" t="str">
        <f t="shared" si="168"/>
        <v>13_Dec</v>
      </c>
      <c r="F1719" s="12" t="str">
        <f t="shared" si="169"/>
        <v>Dec-12</v>
      </c>
      <c r="G1719" s="12"/>
    </row>
    <row r="1720" spans="1:7">
      <c r="A1720" s="2">
        <v>41257</v>
      </c>
      <c r="B1720" t="str">
        <f t="shared" si="165"/>
        <v>2012_12</v>
      </c>
      <c r="C1720" t="str">
        <f t="shared" si="166"/>
        <v>Dec</v>
      </c>
      <c r="D1720" t="str">
        <f t="shared" si="167"/>
        <v>2012_Dec</v>
      </c>
      <c r="E1720" s="12" t="str">
        <f t="shared" si="168"/>
        <v>14_Dec</v>
      </c>
      <c r="F1720" s="12" t="str">
        <f t="shared" si="169"/>
        <v>Dec-12</v>
      </c>
      <c r="G1720" s="12"/>
    </row>
    <row r="1721" spans="1:7">
      <c r="A1721" s="2">
        <v>41258</v>
      </c>
      <c r="B1721" t="str">
        <f t="shared" si="165"/>
        <v>2012_12</v>
      </c>
      <c r="C1721" t="str">
        <f t="shared" si="166"/>
        <v>Dec</v>
      </c>
      <c r="D1721" t="str">
        <f t="shared" si="167"/>
        <v>2012_Dec</v>
      </c>
      <c r="E1721" s="12" t="str">
        <f t="shared" si="168"/>
        <v>15_Dec</v>
      </c>
      <c r="F1721" s="12" t="str">
        <f t="shared" si="169"/>
        <v>Dec-12</v>
      </c>
      <c r="G1721" s="12"/>
    </row>
    <row r="1722" spans="1:7">
      <c r="A1722" s="2">
        <v>41259</v>
      </c>
      <c r="B1722" t="str">
        <f t="shared" si="165"/>
        <v>2012_12</v>
      </c>
      <c r="C1722" t="str">
        <f t="shared" si="166"/>
        <v>Dec</v>
      </c>
      <c r="D1722" t="str">
        <f t="shared" si="167"/>
        <v>2012_Dec</v>
      </c>
      <c r="E1722" s="12" t="str">
        <f t="shared" si="168"/>
        <v>16_Dec</v>
      </c>
      <c r="F1722" s="12" t="str">
        <f t="shared" si="169"/>
        <v>Dec-12</v>
      </c>
      <c r="G1722" s="12"/>
    </row>
    <row r="1723" spans="1:7">
      <c r="A1723" s="2">
        <v>41260</v>
      </c>
      <c r="B1723" t="str">
        <f t="shared" si="165"/>
        <v>2012_12</v>
      </c>
      <c r="C1723" t="str">
        <f t="shared" si="166"/>
        <v>Dec</v>
      </c>
      <c r="D1723" t="str">
        <f t="shared" si="167"/>
        <v>2012_Dec</v>
      </c>
      <c r="E1723" s="12" t="str">
        <f t="shared" si="168"/>
        <v>17_Dec</v>
      </c>
      <c r="F1723" s="12" t="str">
        <f t="shared" si="169"/>
        <v>Dec-12</v>
      </c>
      <c r="G1723" s="12"/>
    </row>
    <row r="1724" spans="1:7">
      <c r="A1724" s="2">
        <v>41261</v>
      </c>
      <c r="B1724" t="str">
        <f t="shared" si="165"/>
        <v>2012_12</v>
      </c>
      <c r="C1724" t="str">
        <f t="shared" si="166"/>
        <v>Dec</v>
      </c>
      <c r="D1724" t="str">
        <f t="shared" si="167"/>
        <v>2012_Dec</v>
      </c>
      <c r="E1724" s="12" t="str">
        <f t="shared" si="168"/>
        <v>18_Dec</v>
      </c>
      <c r="F1724" s="12" t="str">
        <f t="shared" si="169"/>
        <v>Dec-12</v>
      </c>
      <c r="G1724" s="12"/>
    </row>
    <row r="1725" spans="1:7">
      <c r="A1725" s="2">
        <v>41262</v>
      </c>
      <c r="B1725" t="str">
        <f t="shared" si="165"/>
        <v>2012_12</v>
      </c>
      <c r="C1725" t="str">
        <f t="shared" si="166"/>
        <v>Dec</v>
      </c>
      <c r="D1725" t="str">
        <f t="shared" si="167"/>
        <v>2012_Dec</v>
      </c>
      <c r="E1725" s="12" t="str">
        <f t="shared" si="168"/>
        <v>19_Dec</v>
      </c>
      <c r="F1725" s="12" t="str">
        <f t="shared" si="169"/>
        <v>Dec-12</v>
      </c>
      <c r="G1725" s="12"/>
    </row>
    <row r="1726" spans="1:7">
      <c r="A1726" s="2">
        <v>41263</v>
      </c>
      <c r="B1726" t="str">
        <f t="shared" si="165"/>
        <v>2012_12</v>
      </c>
      <c r="C1726" t="str">
        <f t="shared" si="166"/>
        <v>Dec</v>
      </c>
      <c r="D1726" t="str">
        <f t="shared" si="167"/>
        <v>2012_Dec</v>
      </c>
      <c r="E1726" s="12" t="str">
        <f t="shared" si="168"/>
        <v>20_Dec</v>
      </c>
      <c r="F1726" s="12" t="str">
        <f t="shared" si="169"/>
        <v>Dec-12</v>
      </c>
      <c r="G1726" s="12"/>
    </row>
    <row r="1727" spans="1:7">
      <c r="A1727" s="2">
        <v>41264</v>
      </c>
      <c r="B1727" t="str">
        <f t="shared" si="165"/>
        <v>2012_12</v>
      </c>
      <c r="C1727" t="str">
        <f t="shared" si="166"/>
        <v>Dec</v>
      </c>
      <c r="D1727" t="str">
        <f t="shared" si="167"/>
        <v>2012_Dec</v>
      </c>
      <c r="E1727" s="12" t="str">
        <f t="shared" si="168"/>
        <v>21_Dec</v>
      </c>
      <c r="F1727" s="12" t="str">
        <f t="shared" si="169"/>
        <v>Dec-12</v>
      </c>
      <c r="G1727" s="12"/>
    </row>
    <row r="1728" spans="1:7">
      <c r="A1728" s="2">
        <v>41265</v>
      </c>
      <c r="B1728" t="str">
        <f t="shared" si="165"/>
        <v>2012_12</v>
      </c>
      <c r="C1728" t="str">
        <f t="shared" si="166"/>
        <v>Dec</v>
      </c>
      <c r="D1728" t="str">
        <f t="shared" si="167"/>
        <v>2012_Dec</v>
      </c>
      <c r="E1728" s="12" t="str">
        <f t="shared" si="168"/>
        <v>22_Dec</v>
      </c>
      <c r="F1728" s="12" t="str">
        <f t="shared" si="169"/>
        <v>Dec-12</v>
      </c>
      <c r="G1728" s="12"/>
    </row>
    <row r="1729" spans="1:7">
      <c r="A1729" s="2">
        <v>41266</v>
      </c>
      <c r="B1729" t="str">
        <f t="shared" si="165"/>
        <v>2012_12</v>
      </c>
      <c r="C1729" t="str">
        <f t="shared" si="166"/>
        <v>Dec</v>
      </c>
      <c r="D1729" t="str">
        <f t="shared" si="167"/>
        <v>2012_Dec</v>
      </c>
      <c r="E1729" s="12" t="str">
        <f t="shared" si="168"/>
        <v>23_Dec</v>
      </c>
      <c r="F1729" s="12" t="str">
        <f t="shared" si="169"/>
        <v>Dec-12</v>
      </c>
      <c r="G1729" s="12"/>
    </row>
    <row r="1730" spans="1:7">
      <c r="A1730" s="2">
        <v>41267</v>
      </c>
      <c r="B1730" t="str">
        <f t="shared" ref="B1730:B1737" si="170">TEXT(YEAR(A1730),"0000")&amp;"_"&amp;TEXT(MONTH(A1730),"00")</f>
        <v>2012_12</v>
      </c>
      <c r="C1730" t="str">
        <f t="shared" ref="C1730:C1793" si="171">VLOOKUP(TEXT(MONTH(A1730),"00"),$H$2:$I$13,2,FALSE)</f>
        <v>Dec</v>
      </c>
      <c r="D1730" t="str">
        <f t="shared" si="167"/>
        <v>2012_Dec</v>
      </c>
      <c r="E1730" s="12" t="str">
        <f t="shared" si="168"/>
        <v>24_Dec</v>
      </c>
      <c r="F1730" s="12" t="str">
        <f t="shared" si="169"/>
        <v>Dec-12</v>
      </c>
      <c r="G1730" s="12"/>
    </row>
    <row r="1731" spans="1:7">
      <c r="A1731" s="2">
        <v>41268</v>
      </c>
      <c r="B1731" t="str">
        <f t="shared" si="170"/>
        <v>2012_12</v>
      </c>
      <c r="C1731" t="str">
        <f t="shared" si="171"/>
        <v>Dec</v>
      </c>
      <c r="D1731" t="str">
        <f t="shared" ref="D1731:D1794" si="172">TEXT(YEAR(A1731),"0000")&amp;"_"&amp;C1731</f>
        <v>2012_Dec</v>
      </c>
      <c r="E1731" s="12" t="str">
        <f t="shared" ref="E1731:E1794" si="173">VLOOKUP(DAY(A1731),$G$2:$H$32,2,FALSE)&amp;"_"&amp;C1731</f>
        <v>25_Dec</v>
      </c>
      <c r="F1731" s="12" t="str">
        <f t="shared" si="169"/>
        <v>Dec-12</v>
      </c>
      <c r="G1731" s="12"/>
    </row>
    <row r="1732" spans="1:7">
      <c r="A1732" s="2">
        <v>41269</v>
      </c>
      <c r="B1732" t="str">
        <f t="shared" si="170"/>
        <v>2012_12</v>
      </c>
      <c r="C1732" t="str">
        <f t="shared" si="171"/>
        <v>Dec</v>
      </c>
      <c r="D1732" t="str">
        <f t="shared" si="172"/>
        <v>2012_Dec</v>
      </c>
      <c r="E1732" s="12" t="str">
        <f t="shared" si="173"/>
        <v>26_Dec</v>
      </c>
      <c r="F1732" s="12" t="str">
        <f t="shared" ref="F1732:F1795" si="174">C1732&amp;"-"&amp;RIGHT(YEAR(A1732),2)</f>
        <v>Dec-12</v>
      </c>
      <c r="G1732" s="12"/>
    </row>
    <row r="1733" spans="1:7">
      <c r="A1733" s="2">
        <v>41270</v>
      </c>
      <c r="B1733" t="str">
        <f t="shared" si="170"/>
        <v>2012_12</v>
      </c>
      <c r="C1733" t="str">
        <f t="shared" si="171"/>
        <v>Dec</v>
      </c>
      <c r="D1733" t="str">
        <f t="shared" si="172"/>
        <v>2012_Dec</v>
      </c>
      <c r="E1733" s="12" t="str">
        <f t="shared" si="173"/>
        <v>27_Dec</v>
      </c>
      <c r="F1733" s="12" t="str">
        <f t="shared" si="174"/>
        <v>Dec-12</v>
      </c>
      <c r="G1733" s="12"/>
    </row>
    <row r="1734" spans="1:7">
      <c r="A1734" s="2">
        <v>41271</v>
      </c>
      <c r="B1734" t="str">
        <f t="shared" si="170"/>
        <v>2012_12</v>
      </c>
      <c r="C1734" t="str">
        <f t="shared" si="171"/>
        <v>Dec</v>
      </c>
      <c r="D1734" t="str">
        <f t="shared" si="172"/>
        <v>2012_Dec</v>
      </c>
      <c r="E1734" s="12" t="str">
        <f t="shared" si="173"/>
        <v>28_Dec</v>
      </c>
      <c r="F1734" s="12" t="str">
        <f t="shared" si="174"/>
        <v>Dec-12</v>
      </c>
      <c r="G1734" s="12"/>
    </row>
    <row r="1735" spans="1:7">
      <c r="A1735" s="2">
        <v>41272</v>
      </c>
      <c r="B1735" t="str">
        <f t="shared" si="170"/>
        <v>2012_12</v>
      </c>
      <c r="C1735" t="str">
        <f t="shared" si="171"/>
        <v>Dec</v>
      </c>
      <c r="D1735" t="str">
        <f t="shared" si="172"/>
        <v>2012_Dec</v>
      </c>
      <c r="E1735" s="12" t="str">
        <f t="shared" si="173"/>
        <v>29_Dec</v>
      </c>
      <c r="F1735" s="12" t="str">
        <f t="shared" si="174"/>
        <v>Dec-12</v>
      </c>
      <c r="G1735" s="12"/>
    </row>
    <row r="1736" spans="1:7">
      <c r="A1736" s="2">
        <v>41273</v>
      </c>
      <c r="B1736" t="str">
        <f t="shared" si="170"/>
        <v>2012_12</v>
      </c>
      <c r="C1736" t="str">
        <f t="shared" si="171"/>
        <v>Dec</v>
      </c>
      <c r="D1736" t="str">
        <f t="shared" si="172"/>
        <v>2012_Dec</v>
      </c>
      <c r="E1736" s="12" t="str">
        <f t="shared" si="173"/>
        <v>30_Dec</v>
      </c>
      <c r="F1736" s="12" t="str">
        <f t="shared" si="174"/>
        <v>Dec-12</v>
      </c>
      <c r="G1736" s="12"/>
    </row>
    <row r="1737" spans="1:7">
      <c r="A1737" s="2">
        <v>41274</v>
      </c>
      <c r="B1737" t="str">
        <f t="shared" si="170"/>
        <v>2012_12</v>
      </c>
      <c r="C1737" t="str">
        <f t="shared" si="171"/>
        <v>Dec</v>
      </c>
      <c r="D1737" t="str">
        <f t="shared" si="172"/>
        <v>2012_Dec</v>
      </c>
      <c r="E1737" s="12" t="str">
        <f t="shared" si="173"/>
        <v>31_Dec</v>
      </c>
      <c r="F1737" s="12" t="str">
        <f t="shared" si="174"/>
        <v>Dec-12</v>
      </c>
      <c r="G1737" s="12"/>
    </row>
    <row r="1738" spans="1:7">
      <c r="A1738" s="2">
        <v>41275</v>
      </c>
      <c r="B1738" t="str">
        <f>TEXT(YEAR(A1738),"0000")&amp;"_"&amp;TEXT(MONTH(A1738),"00")</f>
        <v>2013_01</v>
      </c>
      <c r="C1738" t="str">
        <f t="shared" si="171"/>
        <v>Jan</v>
      </c>
      <c r="D1738" t="str">
        <f t="shared" si="172"/>
        <v>2013_Jan</v>
      </c>
      <c r="E1738" s="12" t="str">
        <f t="shared" si="173"/>
        <v>01_Jan</v>
      </c>
      <c r="F1738" s="12" t="str">
        <f t="shared" si="174"/>
        <v>Jan-13</v>
      </c>
      <c r="G1738" s="12"/>
    </row>
    <row r="1739" spans="1:7">
      <c r="A1739" s="2">
        <f>A1738+1</f>
        <v>41276</v>
      </c>
      <c r="B1739" t="str">
        <f t="shared" ref="B1739:B1802" si="175">TEXT(YEAR(A1739),"0000")&amp;"_"&amp;TEXT(MONTH(A1739),"00")</f>
        <v>2013_01</v>
      </c>
      <c r="C1739" t="str">
        <f t="shared" si="171"/>
        <v>Jan</v>
      </c>
      <c r="D1739" t="str">
        <f t="shared" si="172"/>
        <v>2013_Jan</v>
      </c>
      <c r="E1739" s="12" t="str">
        <f t="shared" si="173"/>
        <v>02_Jan</v>
      </c>
      <c r="F1739" s="12" t="str">
        <f t="shared" si="174"/>
        <v>Jan-13</v>
      </c>
      <c r="G1739" s="12"/>
    </row>
    <row r="1740" spans="1:7">
      <c r="A1740" s="2">
        <f t="shared" ref="A1740:A1803" si="176">A1739+1</f>
        <v>41277</v>
      </c>
      <c r="B1740" t="str">
        <f t="shared" si="175"/>
        <v>2013_01</v>
      </c>
      <c r="C1740" t="str">
        <f t="shared" si="171"/>
        <v>Jan</v>
      </c>
      <c r="D1740" t="str">
        <f t="shared" si="172"/>
        <v>2013_Jan</v>
      </c>
      <c r="E1740" s="12" t="str">
        <f t="shared" si="173"/>
        <v>03_Jan</v>
      </c>
      <c r="F1740" s="12" t="str">
        <f t="shared" si="174"/>
        <v>Jan-13</v>
      </c>
      <c r="G1740" s="12"/>
    </row>
    <row r="1741" spans="1:7">
      <c r="A1741" s="2">
        <f t="shared" si="176"/>
        <v>41278</v>
      </c>
      <c r="B1741" t="str">
        <f t="shared" si="175"/>
        <v>2013_01</v>
      </c>
      <c r="C1741" t="str">
        <f t="shared" si="171"/>
        <v>Jan</v>
      </c>
      <c r="D1741" t="str">
        <f t="shared" si="172"/>
        <v>2013_Jan</v>
      </c>
      <c r="E1741" s="12" t="str">
        <f t="shared" si="173"/>
        <v>04_Jan</v>
      </c>
      <c r="F1741" s="12" t="str">
        <f t="shared" si="174"/>
        <v>Jan-13</v>
      </c>
      <c r="G1741" s="12"/>
    </row>
    <row r="1742" spans="1:7">
      <c r="A1742" s="2">
        <f t="shared" si="176"/>
        <v>41279</v>
      </c>
      <c r="B1742" t="str">
        <f t="shared" si="175"/>
        <v>2013_01</v>
      </c>
      <c r="C1742" t="str">
        <f t="shared" si="171"/>
        <v>Jan</v>
      </c>
      <c r="D1742" t="str">
        <f t="shared" si="172"/>
        <v>2013_Jan</v>
      </c>
      <c r="E1742" s="12" t="str">
        <f t="shared" si="173"/>
        <v>05_Jan</v>
      </c>
      <c r="F1742" s="12" t="str">
        <f t="shared" si="174"/>
        <v>Jan-13</v>
      </c>
      <c r="G1742" s="12"/>
    </row>
    <row r="1743" spans="1:7">
      <c r="A1743" s="2">
        <f t="shared" si="176"/>
        <v>41280</v>
      </c>
      <c r="B1743" t="str">
        <f t="shared" si="175"/>
        <v>2013_01</v>
      </c>
      <c r="C1743" t="str">
        <f t="shared" si="171"/>
        <v>Jan</v>
      </c>
      <c r="D1743" t="str">
        <f t="shared" si="172"/>
        <v>2013_Jan</v>
      </c>
      <c r="E1743" s="12" t="str">
        <f t="shared" si="173"/>
        <v>06_Jan</v>
      </c>
      <c r="F1743" s="12" t="str">
        <f t="shared" si="174"/>
        <v>Jan-13</v>
      </c>
      <c r="G1743" s="12"/>
    </row>
    <row r="1744" spans="1:7">
      <c r="A1744" s="2">
        <f t="shared" si="176"/>
        <v>41281</v>
      </c>
      <c r="B1744" t="str">
        <f t="shared" si="175"/>
        <v>2013_01</v>
      </c>
      <c r="C1744" t="str">
        <f t="shared" si="171"/>
        <v>Jan</v>
      </c>
      <c r="D1744" t="str">
        <f t="shared" si="172"/>
        <v>2013_Jan</v>
      </c>
      <c r="E1744" s="12" t="str">
        <f t="shared" si="173"/>
        <v>07_Jan</v>
      </c>
      <c r="F1744" s="12" t="str">
        <f t="shared" si="174"/>
        <v>Jan-13</v>
      </c>
      <c r="G1744" s="12"/>
    </row>
    <row r="1745" spans="1:7">
      <c r="A1745" s="2">
        <f t="shared" si="176"/>
        <v>41282</v>
      </c>
      <c r="B1745" t="str">
        <f t="shared" si="175"/>
        <v>2013_01</v>
      </c>
      <c r="C1745" t="str">
        <f t="shared" si="171"/>
        <v>Jan</v>
      </c>
      <c r="D1745" t="str">
        <f t="shared" si="172"/>
        <v>2013_Jan</v>
      </c>
      <c r="E1745" s="12" t="str">
        <f t="shared" si="173"/>
        <v>08_Jan</v>
      </c>
      <c r="F1745" s="12" t="str">
        <f t="shared" si="174"/>
        <v>Jan-13</v>
      </c>
      <c r="G1745" s="12"/>
    </row>
    <row r="1746" spans="1:7">
      <c r="A1746" s="2">
        <f t="shared" si="176"/>
        <v>41283</v>
      </c>
      <c r="B1746" t="str">
        <f t="shared" si="175"/>
        <v>2013_01</v>
      </c>
      <c r="C1746" t="str">
        <f t="shared" si="171"/>
        <v>Jan</v>
      </c>
      <c r="D1746" t="str">
        <f t="shared" si="172"/>
        <v>2013_Jan</v>
      </c>
      <c r="E1746" s="12" t="str">
        <f t="shared" si="173"/>
        <v>09_Jan</v>
      </c>
      <c r="F1746" s="12" t="str">
        <f t="shared" si="174"/>
        <v>Jan-13</v>
      </c>
      <c r="G1746" s="12"/>
    </row>
    <row r="1747" spans="1:7">
      <c r="A1747" s="2">
        <f t="shared" si="176"/>
        <v>41284</v>
      </c>
      <c r="B1747" t="str">
        <f t="shared" si="175"/>
        <v>2013_01</v>
      </c>
      <c r="C1747" t="str">
        <f t="shared" si="171"/>
        <v>Jan</v>
      </c>
      <c r="D1747" t="str">
        <f t="shared" si="172"/>
        <v>2013_Jan</v>
      </c>
      <c r="E1747" s="12" t="str">
        <f t="shared" si="173"/>
        <v>10_Jan</v>
      </c>
      <c r="F1747" s="12" t="str">
        <f t="shared" si="174"/>
        <v>Jan-13</v>
      </c>
      <c r="G1747" s="12"/>
    </row>
    <row r="1748" spans="1:7">
      <c r="A1748" s="2">
        <f t="shared" si="176"/>
        <v>41285</v>
      </c>
      <c r="B1748" t="str">
        <f t="shared" si="175"/>
        <v>2013_01</v>
      </c>
      <c r="C1748" t="str">
        <f t="shared" si="171"/>
        <v>Jan</v>
      </c>
      <c r="D1748" t="str">
        <f t="shared" si="172"/>
        <v>2013_Jan</v>
      </c>
      <c r="E1748" s="12" t="str">
        <f t="shared" si="173"/>
        <v>11_Jan</v>
      </c>
      <c r="F1748" s="12" t="str">
        <f t="shared" si="174"/>
        <v>Jan-13</v>
      </c>
      <c r="G1748" s="12"/>
    </row>
    <row r="1749" spans="1:7">
      <c r="A1749" s="2">
        <f t="shared" si="176"/>
        <v>41286</v>
      </c>
      <c r="B1749" t="str">
        <f t="shared" si="175"/>
        <v>2013_01</v>
      </c>
      <c r="C1749" t="str">
        <f t="shared" si="171"/>
        <v>Jan</v>
      </c>
      <c r="D1749" t="str">
        <f t="shared" si="172"/>
        <v>2013_Jan</v>
      </c>
      <c r="E1749" s="12" t="str">
        <f t="shared" si="173"/>
        <v>12_Jan</v>
      </c>
      <c r="F1749" s="12" t="str">
        <f t="shared" si="174"/>
        <v>Jan-13</v>
      </c>
      <c r="G1749" s="12"/>
    </row>
    <row r="1750" spans="1:7">
      <c r="A1750" s="2">
        <f t="shared" si="176"/>
        <v>41287</v>
      </c>
      <c r="B1750" t="str">
        <f t="shared" si="175"/>
        <v>2013_01</v>
      </c>
      <c r="C1750" t="str">
        <f t="shared" si="171"/>
        <v>Jan</v>
      </c>
      <c r="D1750" t="str">
        <f t="shared" si="172"/>
        <v>2013_Jan</v>
      </c>
      <c r="E1750" s="12" t="str">
        <f t="shared" si="173"/>
        <v>13_Jan</v>
      </c>
      <c r="F1750" s="12" t="str">
        <f t="shared" si="174"/>
        <v>Jan-13</v>
      </c>
      <c r="G1750" s="12"/>
    </row>
    <row r="1751" spans="1:7">
      <c r="A1751" s="2">
        <f t="shared" si="176"/>
        <v>41288</v>
      </c>
      <c r="B1751" t="str">
        <f t="shared" si="175"/>
        <v>2013_01</v>
      </c>
      <c r="C1751" t="str">
        <f t="shared" si="171"/>
        <v>Jan</v>
      </c>
      <c r="D1751" t="str">
        <f t="shared" si="172"/>
        <v>2013_Jan</v>
      </c>
      <c r="E1751" s="12" t="str">
        <f t="shared" si="173"/>
        <v>14_Jan</v>
      </c>
      <c r="F1751" s="12" t="str">
        <f t="shared" si="174"/>
        <v>Jan-13</v>
      </c>
      <c r="G1751" s="12"/>
    </row>
    <row r="1752" spans="1:7">
      <c r="A1752" s="2">
        <f t="shared" si="176"/>
        <v>41289</v>
      </c>
      <c r="B1752" t="str">
        <f t="shared" si="175"/>
        <v>2013_01</v>
      </c>
      <c r="C1752" t="str">
        <f t="shared" si="171"/>
        <v>Jan</v>
      </c>
      <c r="D1752" t="str">
        <f t="shared" si="172"/>
        <v>2013_Jan</v>
      </c>
      <c r="E1752" s="12" t="str">
        <f t="shared" si="173"/>
        <v>15_Jan</v>
      </c>
      <c r="F1752" s="12" t="str">
        <f t="shared" si="174"/>
        <v>Jan-13</v>
      </c>
      <c r="G1752" s="12"/>
    </row>
    <row r="1753" spans="1:7">
      <c r="A1753" s="2">
        <f t="shared" si="176"/>
        <v>41290</v>
      </c>
      <c r="B1753" t="str">
        <f t="shared" si="175"/>
        <v>2013_01</v>
      </c>
      <c r="C1753" t="str">
        <f t="shared" si="171"/>
        <v>Jan</v>
      </c>
      <c r="D1753" t="str">
        <f t="shared" si="172"/>
        <v>2013_Jan</v>
      </c>
      <c r="E1753" s="12" t="str">
        <f t="shared" si="173"/>
        <v>16_Jan</v>
      </c>
      <c r="F1753" s="12" t="str">
        <f t="shared" si="174"/>
        <v>Jan-13</v>
      </c>
      <c r="G1753" s="12"/>
    </row>
    <row r="1754" spans="1:7">
      <c r="A1754" s="2">
        <f t="shared" si="176"/>
        <v>41291</v>
      </c>
      <c r="B1754" t="str">
        <f t="shared" si="175"/>
        <v>2013_01</v>
      </c>
      <c r="C1754" t="str">
        <f t="shared" si="171"/>
        <v>Jan</v>
      </c>
      <c r="D1754" t="str">
        <f t="shared" si="172"/>
        <v>2013_Jan</v>
      </c>
      <c r="E1754" s="12" t="str">
        <f t="shared" si="173"/>
        <v>17_Jan</v>
      </c>
      <c r="F1754" s="12" t="str">
        <f t="shared" si="174"/>
        <v>Jan-13</v>
      </c>
      <c r="G1754" s="12"/>
    </row>
    <row r="1755" spans="1:7">
      <c r="A1755" s="2">
        <f t="shared" si="176"/>
        <v>41292</v>
      </c>
      <c r="B1755" t="str">
        <f t="shared" si="175"/>
        <v>2013_01</v>
      </c>
      <c r="C1755" t="str">
        <f t="shared" si="171"/>
        <v>Jan</v>
      </c>
      <c r="D1755" t="str">
        <f t="shared" si="172"/>
        <v>2013_Jan</v>
      </c>
      <c r="E1755" s="12" t="str">
        <f t="shared" si="173"/>
        <v>18_Jan</v>
      </c>
      <c r="F1755" s="12" t="str">
        <f t="shared" si="174"/>
        <v>Jan-13</v>
      </c>
      <c r="G1755" s="12"/>
    </row>
    <row r="1756" spans="1:7">
      <c r="A1756" s="2">
        <f t="shared" si="176"/>
        <v>41293</v>
      </c>
      <c r="B1756" t="str">
        <f t="shared" si="175"/>
        <v>2013_01</v>
      </c>
      <c r="C1756" t="str">
        <f t="shared" si="171"/>
        <v>Jan</v>
      </c>
      <c r="D1756" t="str">
        <f t="shared" si="172"/>
        <v>2013_Jan</v>
      </c>
      <c r="E1756" s="12" t="str">
        <f t="shared" si="173"/>
        <v>19_Jan</v>
      </c>
      <c r="F1756" s="12" t="str">
        <f t="shared" si="174"/>
        <v>Jan-13</v>
      </c>
      <c r="G1756" s="12"/>
    </row>
    <row r="1757" spans="1:7">
      <c r="A1757" s="2">
        <f t="shared" si="176"/>
        <v>41294</v>
      </c>
      <c r="B1757" t="str">
        <f t="shared" si="175"/>
        <v>2013_01</v>
      </c>
      <c r="C1757" t="str">
        <f t="shared" si="171"/>
        <v>Jan</v>
      </c>
      <c r="D1757" t="str">
        <f t="shared" si="172"/>
        <v>2013_Jan</v>
      </c>
      <c r="E1757" s="12" t="str">
        <f t="shared" si="173"/>
        <v>20_Jan</v>
      </c>
      <c r="F1757" s="12" t="str">
        <f t="shared" si="174"/>
        <v>Jan-13</v>
      </c>
      <c r="G1757" s="12"/>
    </row>
    <row r="1758" spans="1:7">
      <c r="A1758" s="2">
        <f t="shared" si="176"/>
        <v>41295</v>
      </c>
      <c r="B1758" t="str">
        <f t="shared" si="175"/>
        <v>2013_01</v>
      </c>
      <c r="C1758" t="str">
        <f t="shared" si="171"/>
        <v>Jan</v>
      </c>
      <c r="D1758" t="str">
        <f t="shared" si="172"/>
        <v>2013_Jan</v>
      </c>
      <c r="E1758" s="12" t="str">
        <f t="shared" si="173"/>
        <v>21_Jan</v>
      </c>
      <c r="F1758" s="12" t="str">
        <f t="shared" si="174"/>
        <v>Jan-13</v>
      </c>
      <c r="G1758" s="12"/>
    </row>
    <row r="1759" spans="1:7">
      <c r="A1759" s="2">
        <f t="shared" si="176"/>
        <v>41296</v>
      </c>
      <c r="B1759" t="str">
        <f t="shared" si="175"/>
        <v>2013_01</v>
      </c>
      <c r="C1759" t="str">
        <f t="shared" si="171"/>
        <v>Jan</v>
      </c>
      <c r="D1759" t="str">
        <f t="shared" si="172"/>
        <v>2013_Jan</v>
      </c>
      <c r="E1759" s="12" t="str">
        <f t="shared" si="173"/>
        <v>22_Jan</v>
      </c>
      <c r="F1759" s="12" t="str">
        <f t="shared" si="174"/>
        <v>Jan-13</v>
      </c>
      <c r="G1759" s="12"/>
    </row>
    <row r="1760" spans="1:7">
      <c r="A1760" s="2">
        <f t="shared" si="176"/>
        <v>41297</v>
      </c>
      <c r="B1760" t="str">
        <f t="shared" si="175"/>
        <v>2013_01</v>
      </c>
      <c r="C1760" t="str">
        <f t="shared" si="171"/>
        <v>Jan</v>
      </c>
      <c r="D1760" t="str">
        <f t="shared" si="172"/>
        <v>2013_Jan</v>
      </c>
      <c r="E1760" s="12" t="str">
        <f t="shared" si="173"/>
        <v>23_Jan</v>
      </c>
      <c r="F1760" s="12" t="str">
        <f t="shared" si="174"/>
        <v>Jan-13</v>
      </c>
      <c r="G1760" s="12"/>
    </row>
    <row r="1761" spans="1:7">
      <c r="A1761" s="2">
        <f t="shared" si="176"/>
        <v>41298</v>
      </c>
      <c r="B1761" t="str">
        <f t="shared" si="175"/>
        <v>2013_01</v>
      </c>
      <c r="C1761" t="str">
        <f t="shared" si="171"/>
        <v>Jan</v>
      </c>
      <c r="D1761" t="str">
        <f t="shared" si="172"/>
        <v>2013_Jan</v>
      </c>
      <c r="E1761" s="12" t="str">
        <f t="shared" si="173"/>
        <v>24_Jan</v>
      </c>
      <c r="F1761" s="12" t="str">
        <f t="shared" si="174"/>
        <v>Jan-13</v>
      </c>
      <c r="G1761" s="12"/>
    </row>
    <row r="1762" spans="1:7">
      <c r="A1762" s="2">
        <f t="shared" si="176"/>
        <v>41299</v>
      </c>
      <c r="B1762" t="str">
        <f t="shared" si="175"/>
        <v>2013_01</v>
      </c>
      <c r="C1762" t="str">
        <f t="shared" si="171"/>
        <v>Jan</v>
      </c>
      <c r="D1762" t="str">
        <f t="shared" si="172"/>
        <v>2013_Jan</v>
      </c>
      <c r="E1762" s="12" t="str">
        <f t="shared" si="173"/>
        <v>25_Jan</v>
      </c>
      <c r="F1762" s="12" t="str">
        <f t="shared" si="174"/>
        <v>Jan-13</v>
      </c>
      <c r="G1762" s="12"/>
    </row>
    <row r="1763" spans="1:7">
      <c r="A1763" s="2">
        <f t="shared" si="176"/>
        <v>41300</v>
      </c>
      <c r="B1763" t="str">
        <f t="shared" si="175"/>
        <v>2013_01</v>
      </c>
      <c r="C1763" t="str">
        <f t="shared" si="171"/>
        <v>Jan</v>
      </c>
      <c r="D1763" t="str">
        <f t="shared" si="172"/>
        <v>2013_Jan</v>
      </c>
      <c r="E1763" s="12" t="str">
        <f t="shared" si="173"/>
        <v>26_Jan</v>
      </c>
      <c r="F1763" s="12" t="str">
        <f t="shared" si="174"/>
        <v>Jan-13</v>
      </c>
      <c r="G1763" s="12"/>
    </row>
    <row r="1764" spans="1:7">
      <c r="A1764" s="2">
        <f t="shared" si="176"/>
        <v>41301</v>
      </c>
      <c r="B1764" t="str">
        <f t="shared" si="175"/>
        <v>2013_01</v>
      </c>
      <c r="C1764" t="str">
        <f t="shared" si="171"/>
        <v>Jan</v>
      </c>
      <c r="D1764" t="str">
        <f t="shared" si="172"/>
        <v>2013_Jan</v>
      </c>
      <c r="E1764" s="12" t="str">
        <f t="shared" si="173"/>
        <v>27_Jan</v>
      </c>
      <c r="F1764" s="12" t="str">
        <f t="shared" si="174"/>
        <v>Jan-13</v>
      </c>
      <c r="G1764" s="12"/>
    </row>
    <row r="1765" spans="1:7">
      <c r="A1765" s="2">
        <f t="shared" si="176"/>
        <v>41302</v>
      </c>
      <c r="B1765" t="str">
        <f t="shared" si="175"/>
        <v>2013_01</v>
      </c>
      <c r="C1765" t="str">
        <f t="shared" si="171"/>
        <v>Jan</v>
      </c>
      <c r="D1765" t="str">
        <f t="shared" si="172"/>
        <v>2013_Jan</v>
      </c>
      <c r="E1765" s="12" t="str">
        <f t="shared" si="173"/>
        <v>28_Jan</v>
      </c>
      <c r="F1765" s="12" t="str">
        <f t="shared" si="174"/>
        <v>Jan-13</v>
      </c>
      <c r="G1765" s="12"/>
    </row>
    <row r="1766" spans="1:7">
      <c r="A1766" s="2">
        <f t="shared" si="176"/>
        <v>41303</v>
      </c>
      <c r="B1766" t="str">
        <f t="shared" si="175"/>
        <v>2013_01</v>
      </c>
      <c r="C1766" t="str">
        <f t="shared" si="171"/>
        <v>Jan</v>
      </c>
      <c r="D1766" t="str">
        <f t="shared" si="172"/>
        <v>2013_Jan</v>
      </c>
      <c r="E1766" s="12" t="str">
        <f t="shared" si="173"/>
        <v>29_Jan</v>
      </c>
      <c r="F1766" s="12" t="str">
        <f t="shared" si="174"/>
        <v>Jan-13</v>
      </c>
      <c r="G1766" s="12"/>
    </row>
    <row r="1767" spans="1:7">
      <c r="A1767" s="2">
        <f t="shared" si="176"/>
        <v>41304</v>
      </c>
      <c r="B1767" t="str">
        <f t="shared" si="175"/>
        <v>2013_01</v>
      </c>
      <c r="C1767" t="str">
        <f t="shared" si="171"/>
        <v>Jan</v>
      </c>
      <c r="D1767" t="str">
        <f t="shared" si="172"/>
        <v>2013_Jan</v>
      </c>
      <c r="E1767" s="12" t="str">
        <f t="shared" si="173"/>
        <v>30_Jan</v>
      </c>
      <c r="F1767" s="12" t="str">
        <f t="shared" si="174"/>
        <v>Jan-13</v>
      </c>
      <c r="G1767" s="12"/>
    </row>
    <row r="1768" spans="1:7">
      <c r="A1768" s="2">
        <f t="shared" si="176"/>
        <v>41305</v>
      </c>
      <c r="B1768" t="str">
        <f t="shared" si="175"/>
        <v>2013_01</v>
      </c>
      <c r="C1768" t="str">
        <f t="shared" si="171"/>
        <v>Jan</v>
      </c>
      <c r="D1768" t="str">
        <f t="shared" si="172"/>
        <v>2013_Jan</v>
      </c>
      <c r="E1768" s="12" t="str">
        <f t="shared" si="173"/>
        <v>31_Jan</v>
      </c>
      <c r="F1768" s="12" t="str">
        <f t="shared" si="174"/>
        <v>Jan-13</v>
      </c>
      <c r="G1768" s="12"/>
    </row>
    <row r="1769" spans="1:7">
      <c r="A1769" s="2">
        <f t="shared" si="176"/>
        <v>41306</v>
      </c>
      <c r="B1769" t="str">
        <f t="shared" si="175"/>
        <v>2013_02</v>
      </c>
      <c r="C1769" t="str">
        <f t="shared" si="171"/>
        <v>Feb</v>
      </c>
      <c r="D1769" t="str">
        <f t="shared" si="172"/>
        <v>2013_Feb</v>
      </c>
      <c r="E1769" s="12" t="str">
        <f t="shared" si="173"/>
        <v>01_Feb</v>
      </c>
      <c r="F1769" s="12" t="str">
        <f t="shared" si="174"/>
        <v>Feb-13</v>
      </c>
      <c r="G1769" s="12"/>
    </row>
    <row r="1770" spans="1:7">
      <c r="A1770" s="2">
        <f t="shared" si="176"/>
        <v>41307</v>
      </c>
      <c r="B1770" t="str">
        <f t="shared" si="175"/>
        <v>2013_02</v>
      </c>
      <c r="C1770" t="str">
        <f t="shared" si="171"/>
        <v>Feb</v>
      </c>
      <c r="D1770" t="str">
        <f t="shared" si="172"/>
        <v>2013_Feb</v>
      </c>
      <c r="E1770" s="12" t="str">
        <f t="shared" si="173"/>
        <v>02_Feb</v>
      </c>
      <c r="F1770" s="12" t="str">
        <f t="shared" si="174"/>
        <v>Feb-13</v>
      </c>
      <c r="G1770" s="12"/>
    </row>
    <row r="1771" spans="1:7">
      <c r="A1771" s="2">
        <f t="shared" si="176"/>
        <v>41308</v>
      </c>
      <c r="B1771" t="str">
        <f t="shared" si="175"/>
        <v>2013_02</v>
      </c>
      <c r="C1771" t="str">
        <f t="shared" si="171"/>
        <v>Feb</v>
      </c>
      <c r="D1771" t="str">
        <f t="shared" si="172"/>
        <v>2013_Feb</v>
      </c>
      <c r="E1771" s="12" t="str">
        <f t="shared" si="173"/>
        <v>03_Feb</v>
      </c>
      <c r="F1771" s="12" t="str">
        <f t="shared" si="174"/>
        <v>Feb-13</v>
      </c>
      <c r="G1771" s="12"/>
    </row>
    <row r="1772" spans="1:7">
      <c r="A1772" s="2">
        <f t="shared" si="176"/>
        <v>41309</v>
      </c>
      <c r="B1772" t="str">
        <f t="shared" si="175"/>
        <v>2013_02</v>
      </c>
      <c r="C1772" t="str">
        <f t="shared" si="171"/>
        <v>Feb</v>
      </c>
      <c r="D1772" t="str">
        <f t="shared" si="172"/>
        <v>2013_Feb</v>
      </c>
      <c r="E1772" s="12" t="str">
        <f t="shared" si="173"/>
        <v>04_Feb</v>
      </c>
      <c r="F1772" s="12" t="str">
        <f t="shared" si="174"/>
        <v>Feb-13</v>
      </c>
      <c r="G1772" s="12"/>
    </row>
    <row r="1773" spans="1:7">
      <c r="A1773" s="2">
        <f t="shared" si="176"/>
        <v>41310</v>
      </c>
      <c r="B1773" t="str">
        <f t="shared" si="175"/>
        <v>2013_02</v>
      </c>
      <c r="C1773" t="str">
        <f t="shared" si="171"/>
        <v>Feb</v>
      </c>
      <c r="D1773" t="str">
        <f t="shared" si="172"/>
        <v>2013_Feb</v>
      </c>
      <c r="E1773" s="12" t="str">
        <f t="shared" si="173"/>
        <v>05_Feb</v>
      </c>
      <c r="F1773" s="12" t="str">
        <f t="shared" si="174"/>
        <v>Feb-13</v>
      </c>
      <c r="G1773" s="12"/>
    </row>
    <row r="1774" spans="1:7">
      <c r="A1774" s="2">
        <f t="shared" si="176"/>
        <v>41311</v>
      </c>
      <c r="B1774" t="str">
        <f t="shared" si="175"/>
        <v>2013_02</v>
      </c>
      <c r="C1774" t="str">
        <f t="shared" si="171"/>
        <v>Feb</v>
      </c>
      <c r="D1774" t="str">
        <f t="shared" si="172"/>
        <v>2013_Feb</v>
      </c>
      <c r="E1774" s="12" t="str">
        <f t="shared" si="173"/>
        <v>06_Feb</v>
      </c>
      <c r="F1774" s="12" t="str">
        <f t="shared" si="174"/>
        <v>Feb-13</v>
      </c>
      <c r="G1774" s="12"/>
    </row>
    <row r="1775" spans="1:7">
      <c r="A1775" s="2">
        <f t="shared" si="176"/>
        <v>41312</v>
      </c>
      <c r="B1775" t="str">
        <f t="shared" si="175"/>
        <v>2013_02</v>
      </c>
      <c r="C1775" t="str">
        <f t="shared" si="171"/>
        <v>Feb</v>
      </c>
      <c r="D1775" t="str">
        <f t="shared" si="172"/>
        <v>2013_Feb</v>
      </c>
      <c r="E1775" s="12" t="str">
        <f t="shared" si="173"/>
        <v>07_Feb</v>
      </c>
      <c r="F1775" s="12" t="str">
        <f t="shared" si="174"/>
        <v>Feb-13</v>
      </c>
      <c r="G1775" s="12"/>
    </row>
    <row r="1776" spans="1:7">
      <c r="A1776" s="2">
        <f t="shared" si="176"/>
        <v>41313</v>
      </c>
      <c r="B1776" t="str">
        <f t="shared" si="175"/>
        <v>2013_02</v>
      </c>
      <c r="C1776" t="str">
        <f t="shared" si="171"/>
        <v>Feb</v>
      </c>
      <c r="D1776" t="str">
        <f t="shared" si="172"/>
        <v>2013_Feb</v>
      </c>
      <c r="E1776" s="12" t="str">
        <f t="shared" si="173"/>
        <v>08_Feb</v>
      </c>
      <c r="F1776" s="12" t="str">
        <f t="shared" si="174"/>
        <v>Feb-13</v>
      </c>
      <c r="G1776" s="12"/>
    </row>
    <row r="1777" spans="1:7">
      <c r="A1777" s="2">
        <f t="shared" si="176"/>
        <v>41314</v>
      </c>
      <c r="B1777" t="str">
        <f t="shared" si="175"/>
        <v>2013_02</v>
      </c>
      <c r="C1777" t="str">
        <f t="shared" si="171"/>
        <v>Feb</v>
      </c>
      <c r="D1777" t="str">
        <f t="shared" si="172"/>
        <v>2013_Feb</v>
      </c>
      <c r="E1777" s="12" t="str">
        <f t="shared" si="173"/>
        <v>09_Feb</v>
      </c>
      <c r="F1777" s="12" t="str">
        <f t="shared" si="174"/>
        <v>Feb-13</v>
      </c>
      <c r="G1777" s="12"/>
    </row>
    <row r="1778" spans="1:7">
      <c r="A1778" s="2">
        <f t="shared" si="176"/>
        <v>41315</v>
      </c>
      <c r="B1778" t="str">
        <f t="shared" si="175"/>
        <v>2013_02</v>
      </c>
      <c r="C1778" t="str">
        <f t="shared" si="171"/>
        <v>Feb</v>
      </c>
      <c r="D1778" t="str">
        <f t="shared" si="172"/>
        <v>2013_Feb</v>
      </c>
      <c r="E1778" s="12" t="str">
        <f t="shared" si="173"/>
        <v>10_Feb</v>
      </c>
      <c r="F1778" s="12" t="str">
        <f t="shared" si="174"/>
        <v>Feb-13</v>
      </c>
      <c r="G1778" s="12"/>
    </row>
    <row r="1779" spans="1:7">
      <c r="A1779" s="2">
        <f t="shared" si="176"/>
        <v>41316</v>
      </c>
      <c r="B1779" t="str">
        <f t="shared" si="175"/>
        <v>2013_02</v>
      </c>
      <c r="C1779" t="str">
        <f t="shared" si="171"/>
        <v>Feb</v>
      </c>
      <c r="D1779" t="str">
        <f t="shared" si="172"/>
        <v>2013_Feb</v>
      </c>
      <c r="E1779" s="12" t="str">
        <f t="shared" si="173"/>
        <v>11_Feb</v>
      </c>
      <c r="F1779" s="12" t="str">
        <f t="shared" si="174"/>
        <v>Feb-13</v>
      </c>
      <c r="G1779" s="12"/>
    </row>
    <row r="1780" spans="1:7">
      <c r="A1780" s="2">
        <f t="shared" si="176"/>
        <v>41317</v>
      </c>
      <c r="B1780" t="str">
        <f t="shared" si="175"/>
        <v>2013_02</v>
      </c>
      <c r="C1780" t="str">
        <f t="shared" si="171"/>
        <v>Feb</v>
      </c>
      <c r="D1780" t="str">
        <f t="shared" si="172"/>
        <v>2013_Feb</v>
      </c>
      <c r="E1780" s="12" t="str">
        <f t="shared" si="173"/>
        <v>12_Feb</v>
      </c>
      <c r="F1780" s="12" t="str">
        <f t="shared" si="174"/>
        <v>Feb-13</v>
      </c>
      <c r="G1780" s="12"/>
    </row>
    <row r="1781" spans="1:7">
      <c r="A1781" s="2">
        <f t="shared" si="176"/>
        <v>41318</v>
      </c>
      <c r="B1781" t="str">
        <f t="shared" si="175"/>
        <v>2013_02</v>
      </c>
      <c r="C1781" t="str">
        <f t="shared" si="171"/>
        <v>Feb</v>
      </c>
      <c r="D1781" t="str">
        <f t="shared" si="172"/>
        <v>2013_Feb</v>
      </c>
      <c r="E1781" s="12" t="str">
        <f t="shared" si="173"/>
        <v>13_Feb</v>
      </c>
      <c r="F1781" s="12" t="str">
        <f t="shared" si="174"/>
        <v>Feb-13</v>
      </c>
      <c r="G1781" s="12"/>
    </row>
    <row r="1782" spans="1:7">
      <c r="A1782" s="2">
        <f t="shared" si="176"/>
        <v>41319</v>
      </c>
      <c r="B1782" t="str">
        <f t="shared" si="175"/>
        <v>2013_02</v>
      </c>
      <c r="C1782" t="str">
        <f t="shared" si="171"/>
        <v>Feb</v>
      </c>
      <c r="D1782" t="str">
        <f t="shared" si="172"/>
        <v>2013_Feb</v>
      </c>
      <c r="E1782" s="12" t="str">
        <f t="shared" si="173"/>
        <v>14_Feb</v>
      </c>
      <c r="F1782" s="12" t="str">
        <f t="shared" si="174"/>
        <v>Feb-13</v>
      </c>
      <c r="G1782" s="12"/>
    </row>
    <row r="1783" spans="1:7">
      <c r="A1783" s="2">
        <f t="shared" si="176"/>
        <v>41320</v>
      </c>
      <c r="B1783" t="str">
        <f t="shared" si="175"/>
        <v>2013_02</v>
      </c>
      <c r="C1783" t="str">
        <f t="shared" si="171"/>
        <v>Feb</v>
      </c>
      <c r="D1783" t="str">
        <f t="shared" si="172"/>
        <v>2013_Feb</v>
      </c>
      <c r="E1783" s="12" t="str">
        <f t="shared" si="173"/>
        <v>15_Feb</v>
      </c>
      <c r="F1783" s="12" t="str">
        <f t="shared" si="174"/>
        <v>Feb-13</v>
      </c>
      <c r="G1783" s="12"/>
    </row>
    <row r="1784" spans="1:7">
      <c r="A1784" s="2">
        <f t="shared" si="176"/>
        <v>41321</v>
      </c>
      <c r="B1784" t="str">
        <f t="shared" si="175"/>
        <v>2013_02</v>
      </c>
      <c r="C1784" t="str">
        <f t="shared" si="171"/>
        <v>Feb</v>
      </c>
      <c r="D1784" t="str">
        <f t="shared" si="172"/>
        <v>2013_Feb</v>
      </c>
      <c r="E1784" s="12" t="str">
        <f t="shared" si="173"/>
        <v>16_Feb</v>
      </c>
      <c r="F1784" s="12" t="str">
        <f t="shared" si="174"/>
        <v>Feb-13</v>
      </c>
      <c r="G1784" s="12"/>
    </row>
    <row r="1785" spans="1:7">
      <c r="A1785" s="2">
        <f t="shared" si="176"/>
        <v>41322</v>
      </c>
      <c r="B1785" t="str">
        <f t="shared" si="175"/>
        <v>2013_02</v>
      </c>
      <c r="C1785" t="str">
        <f t="shared" si="171"/>
        <v>Feb</v>
      </c>
      <c r="D1785" t="str">
        <f t="shared" si="172"/>
        <v>2013_Feb</v>
      </c>
      <c r="E1785" s="12" t="str">
        <f t="shared" si="173"/>
        <v>17_Feb</v>
      </c>
      <c r="F1785" s="12" t="str">
        <f t="shared" si="174"/>
        <v>Feb-13</v>
      </c>
      <c r="G1785" s="12"/>
    </row>
    <row r="1786" spans="1:7">
      <c r="A1786" s="2">
        <f t="shared" si="176"/>
        <v>41323</v>
      </c>
      <c r="B1786" t="str">
        <f t="shared" si="175"/>
        <v>2013_02</v>
      </c>
      <c r="C1786" t="str">
        <f t="shared" si="171"/>
        <v>Feb</v>
      </c>
      <c r="D1786" t="str">
        <f t="shared" si="172"/>
        <v>2013_Feb</v>
      </c>
      <c r="E1786" s="12" t="str">
        <f t="shared" si="173"/>
        <v>18_Feb</v>
      </c>
      <c r="F1786" s="12" t="str">
        <f t="shared" si="174"/>
        <v>Feb-13</v>
      </c>
      <c r="G1786" s="12"/>
    </row>
    <row r="1787" spans="1:7">
      <c r="A1787" s="2">
        <f t="shared" si="176"/>
        <v>41324</v>
      </c>
      <c r="B1787" t="str">
        <f t="shared" si="175"/>
        <v>2013_02</v>
      </c>
      <c r="C1787" t="str">
        <f t="shared" si="171"/>
        <v>Feb</v>
      </c>
      <c r="D1787" t="str">
        <f t="shared" si="172"/>
        <v>2013_Feb</v>
      </c>
      <c r="E1787" s="12" t="str">
        <f t="shared" si="173"/>
        <v>19_Feb</v>
      </c>
      <c r="F1787" s="12" t="str">
        <f t="shared" si="174"/>
        <v>Feb-13</v>
      </c>
      <c r="G1787" s="12"/>
    </row>
    <row r="1788" spans="1:7">
      <c r="A1788" s="2">
        <f t="shared" si="176"/>
        <v>41325</v>
      </c>
      <c r="B1788" t="str">
        <f t="shared" si="175"/>
        <v>2013_02</v>
      </c>
      <c r="C1788" t="str">
        <f t="shared" si="171"/>
        <v>Feb</v>
      </c>
      <c r="D1788" t="str">
        <f t="shared" si="172"/>
        <v>2013_Feb</v>
      </c>
      <c r="E1788" s="12" t="str">
        <f t="shared" si="173"/>
        <v>20_Feb</v>
      </c>
      <c r="F1788" s="12" t="str">
        <f t="shared" si="174"/>
        <v>Feb-13</v>
      </c>
      <c r="G1788" s="12"/>
    </row>
    <row r="1789" spans="1:7">
      <c r="A1789" s="2">
        <f t="shared" si="176"/>
        <v>41326</v>
      </c>
      <c r="B1789" t="str">
        <f t="shared" si="175"/>
        <v>2013_02</v>
      </c>
      <c r="C1789" t="str">
        <f t="shared" si="171"/>
        <v>Feb</v>
      </c>
      <c r="D1789" t="str">
        <f t="shared" si="172"/>
        <v>2013_Feb</v>
      </c>
      <c r="E1789" s="12" t="str">
        <f t="shared" si="173"/>
        <v>21_Feb</v>
      </c>
      <c r="F1789" s="12" t="str">
        <f t="shared" si="174"/>
        <v>Feb-13</v>
      </c>
      <c r="G1789" s="12"/>
    </row>
    <row r="1790" spans="1:7">
      <c r="A1790" s="2">
        <f t="shared" si="176"/>
        <v>41327</v>
      </c>
      <c r="B1790" t="str">
        <f t="shared" si="175"/>
        <v>2013_02</v>
      </c>
      <c r="C1790" t="str">
        <f t="shared" si="171"/>
        <v>Feb</v>
      </c>
      <c r="D1790" t="str">
        <f t="shared" si="172"/>
        <v>2013_Feb</v>
      </c>
      <c r="E1790" s="12" t="str">
        <f t="shared" si="173"/>
        <v>22_Feb</v>
      </c>
      <c r="F1790" s="12" t="str">
        <f t="shared" si="174"/>
        <v>Feb-13</v>
      </c>
      <c r="G1790" s="12"/>
    </row>
    <row r="1791" spans="1:7">
      <c r="A1791" s="2">
        <f t="shared" si="176"/>
        <v>41328</v>
      </c>
      <c r="B1791" t="str">
        <f t="shared" si="175"/>
        <v>2013_02</v>
      </c>
      <c r="C1791" t="str">
        <f t="shared" si="171"/>
        <v>Feb</v>
      </c>
      <c r="D1791" t="str">
        <f t="shared" si="172"/>
        <v>2013_Feb</v>
      </c>
      <c r="E1791" s="12" t="str">
        <f t="shared" si="173"/>
        <v>23_Feb</v>
      </c>
      <c r="F1791" s="12" t="str">
        <f t="shared" si="174"/>
        <v>Feb-13</v>
      </c>
      <c r="G1791" s="12"/>
    </row>
    <row r="1792" spans="1:7">
      <c r="A1792" s="2">
        <f t="shared" si="176"/>
        <v>41329</v>
      </c>
      <c r="B1792" t="str">
        <f t="shared" si="175"/>
        <v>2013_02</v>
      </c>
      <c r="C1792" t="str">
        <f t="shared" si="171"/>
        <v>Feb</v>
      </c>
      <c r="D1792" t="str">
        <f t="shared" si="172"/>
        <v>2013_Feb</v>
      </c>
      <c r="E1792" s="12" t="str">
        <f t="shared" si="173"/>
        <v>24_Feb</v>
      </c>
      <c r="F1792" s="12" t="str">
        <f t="shared" si="174"/>
        <v>Feb-13</v>
      </c>
      <c r="G1792" s="12"/>
    </row>
    <row r="1793" spans="1:7">
      <c r="A1793" s="2">
        <f t="shared" si="176"/>
        <v>41330</v>
      </c>
      <c r="B1793" t="str">
        <f t="shared" si="175"/>
        <v>2013_02</v>
      </c>
      <c r="C1793" t="str">
        <f t="shared" si="171"/>
        <v>Feb</v>
      </c>
      <c r="D1793" t="str">
        <f t="shared" si="172"/>
        <v>2013_Feb</v>
      </c>
      <c r="E1793" s="12" t="str">
        <f t="shared" si="173"/>
        <v>25_Feb</v>
      </c>
      <c r="F1793" s="12" t="str">
        <f t="shared" si="174"/>
        <v>Feb-13</v>
      </c>
      <c r="G1793" s="12"/>
    </row>
    <row r="1794" spans="1:7">
      <c r="A1794" s="2">
        <f t="shared" si="176"/>
        <v>41331</v>
      </c>
      <c r="B1794" t="str">
        <f t="shared" si="175"/>
        <v>2013_02</v>
      </c>
      <c r="C1794" t="str">
        <f t="shared" ref="C1794:C1857" si="177">VLOOKUP(TEXT(MONTH(A1794),"00"),$H$2:$I$13,2,FALSE)</f>
        <v>Feb</v>
      </c>
      <c r="D1794" t="str">
        <f t="shared" si="172"/>
        <v>2013_Feb</v>
      </c>
      <c r="E1794" s="12" t="str">
        <f t="shared" si="173"/>
        <v>26_Feb</v>
      </c>
      <c r="F1794" s="12" t="str">
        <f t="shared" si="174"/>
        <v>Feb-13</v>
      </c>
      <c r="G1794" s="12"/>
    </row>
    <row r="1795" spans="1:7">
      <c r="A1795" s="2">
        <f t="shared" si="176"/>
        <v>41332</v>
      </c>
      <c r="B1795" t="str">
        <f t="shared" si="175"/>
        <v>2013_02</v>
      </c>
      <c r="C1795" t="str">
        <f t="shared" si="177"/>
        <v>Feb</v>
      </c>
      <c r="D1795" t="str">
        <f t="shared" ref="D1795:D1858" si="178">TEXT(YEAR(A1795),"0000")&amp;"_"&amp;C1795</f>
        <v>2013_Feb</v>
      </c>
      <c r="E1795" s="12" t="str">
        <f t="shared" ref="E1795:E1858" si="179">VLOOKUP(DAY(A1795),$G$2:$H$32,2,FALSE)&amp;"_"&amp;C1795</f>
        <v>27_Feb</v>
      </c>
      <c r="F1795" s="12" t="str">
        <f t="shared" si="174"/>
        <v>Feb-13</v>
      </c>
      <c r="G1795" s="12"/>
    </row>
    <row r="1796" spans="1:7">
      <c r="A1796" s="2">
        <f t="shared" si="176"/>
        <v>41333</v>
      </c>
      <c r="B1796" t="str">
        <f t="shared" si="175"/>
        <v>2013_02</v>
      </c>
      <c r="C1796" t="str">
        <f t="shared" si="177"/>
        <v>Feb</v>
      </c>
      <c r="D1796" t="str">
        <f t="shared" si="178"/>
        <v>2013_Feb</v>
      </c>
      <c r="E1796" s="12" t="str">
        <f t="shared" si="179"/>
        <v>28_Feb</v>
      </c>
      <c r="F1796" s="12" t="str">
        <f t="shared" ref="F1796:F1859" si="180">C1796&amp;"-"&amp;RIGHT(YEAR(A1796),2)</f>
        <v>Feb-13</v>
      </c>
      <c r="G1796" s="12"/>
    </row>
    <row r="1797" spans="1:7">
      <c r="A1797" s="2">
        <f t="shared" si="176"/>
        <v>41334</v>
      </c>
      <c r="B1797" t="str">
        <f t="shared" si="175"/>
        <v>2013_03</v>
      </c>
      <c r="C1797" t="str">
        <f t="shared" si="177"/>
        <v>Mar</v>
      </c>
      <c r="D1797" t="str">
        <f t="shared" si="178"/>
        <v>2013_Mar</v>
      </c>
      <c r="E1797" s="12" t="str">
        <f t="shared" si="179"/>
        <v>01_Mar</v>
      </c>
      <c r="F1797" s="12" t="str">
        <f t="shared" si="180"/>
        <v>Mar-13</v>
      </c>
      <c r="G1797" s="12"/>
    </row>
    <row r="1798" spans="1:7">
      <c r="A1798" s="2">
        <f t="shared" si="176"/>
        <v>41335</v>
      </c>
      <c r="B1798" t="str">
        <f t="shared" si="175"/>
        <v>2013_03</v>
      </c>
      <c r="C1798" t="str">
        <f t="shared" si="177"/>
        <v>Mar</v>
      </c>
      <c r="D1798" t="str">
        <f t="shared" si="178"/>
        <v>2013_Mar</v>
      </c>
      <c r="E1798" s="12" t="str">
        <f t="shared" si="179"/>
        <v>02_Mar</v>
      </c>
      <c r="F1798" s="12" t="str">
        <f t="shared" si="180"/>
        <v>Mar-13</v>
      </c>
      <c r="G1798" s="12"/>
    </row>
    <row r="1799" spans="1:7">
      <c r="A1799" s="2">
        <f t="shared" si="176"/>
        <v>41336</v>
      </c>
      <c r="B1799" t="str">
        <f t="shared" si="175"/>
        <v>2013_03</v>
      </c>
      <c r="C1799" t="str">
        <f t="shared" si="177"/>
        <v>Mar</v>
      </c>
      <c r="D1799" t="str">
        <f t="shared" si="178"/>
        <v>2013_Mar</v>
      </c>
      <c r="E1799" s="12" t="str">
        <f t="shared" si="179"/>
        <v>03_Mar</v>
      </c>
      <c r="F1799" s="12" t="str">
        <f t="shared" si="180"/>
        <v>Mar-13</v>
      </c>
      <c r="G1799" s="12"/>
    </row>
    <row r="1800" spans="1:7">
      <c r="A1800" s="2">
        <f t="shared" si="176"/>
        <v>41337</v>
      </c>
      <c r="B1800" t="str">
        <f t="shared" si="175"/>
        <v>2013_03</v>
      </c>
      <c r="C1800" t="str">
        <f t="shared" si="177"/>
        <v>Mar</v>
      </c>
      <c r="D1800" t="str">
        <f t="shared" si="178"/>
        <v>2013_Mar</v>
      </c>
      <c r="E1800" s="12" t="str">
        <f t="shared" si="179"/>
        <v>04_Mar</v>
      </c>
      <c r="F1800" s="12" t="str">
        <f t="shared" si="180"/>
        <v>Mar-13</v>
      </c>
      <c r="G1800" s="12"/>
    </row>
    <row r="1801" spans="1:7">
      <c r="A1801" s="2">
        <f t="shared" si="176"/>
        <v>41338</v>
      </c>
      <c r="B1801" t="str">
        <f t="shared" si="175"/>
        <v>2013_03</v>
      </c>
      <c r="C1801" t="str">
        <f t="shared" si="177"/>
        <v>Mar</v>
      </c>
      <c r="D1801" t="str">
        <f t="shared" si="178"/>
        <v>2013_Mar</v>
      </c>
      <c r="E1801" s="12" t="str">
        <f t="shared" si="179"/>
        <v>05_Mar</v>
      </c>
      <c r="F1801" s="12" t="str">
        <f t="shared" si="180"/>
        <v>Mar-13</v>
      </c>
      <c r="G1801" s="12"/>
    </row>
    <row r="1802" spans="1:7">
      <c r="A1802" s="2">
        <f t="shared" si="176"/>
        <v>41339</v>
      </c>
      <c r="B1802" t="str">
        <f t="shared" si="175"/>
        <v>2013_03</v>
      </c>
      <c r="C1802" t="str">
        <f t="shared" si="177"/>
        <v>Mar</v>
      </c>
      <c r="D1802" t="str">
        <f t="shared" si="178"/>
        <v>2013_Mar</v>
      </c>
      <c r="E1802" s="12" t="str">
        <f t="shared" si="179"/>
        <v>06_Mar</v>
      </c>
      <c r="F1802" s="12" t="str">
        <f t="shared" si="180"/>
        <v>Mar-13</v>
      </c>
      <c r="G1802" s="12"/>
    </row>
    <row r="1803" spans="1:7">
      <c r="A1803" s="2">
        <f t="shared" si="176"/>
        <v>41340</v>
      </c>
      <c r="B1803" t="str">
        <f t="shared" ref="B1803:B1866" si="181">TEXT(YEAR(A1803),"0000")&amp;"_"&amp;TEXT(MONTH(A1803),"00")</f>
        <v>2013_03</v>
      </c>
      <c r="C1803" t="str">
        <f t="shared" si="177"/>
        <v>Mar</v>
      </c>
      <c r="D1803" t="str">
        <f t="shared" si="178"/>
        <v>2013_Mar</v>
      </c>
      <c r="E1803" s="12" t="str">
        <f t="shared" si="179"/>
        <v>07_Mar</v>
      </c>
      <c r="F1803" s="12" t="str">
        <f t="shared" si="180"/>
        <v>Mar-13</v>
      </c>
      <c r="G1803" s="12"/>
    </row>
    <row r="1804" spans="1:7">
      <c r="A1804" s="2">
        <f t="shared" ref="A1804:A1867" si="182">A1803+1</f>
        <v>41341</v>
      </c>
      <c r="B1804" t="str">
        <f t="shared" si="181"/>
        <v>2013_03</v>
      </c>
      <c r="C1804" t="str">
        <f t="shared" si="177"/>
        <v>Mar</v>
      </c>
      <c r="D1804" t="str">
        <f t="shared" si="178"/>
        <v>2013_Mar</v>
      </c>
      <c r="E1804" s="12" t="str">
        <f t="shared" si="179"/>
        <v>08_Mar</v>
      </c>
      <c r="F1804" s="12" t="str">
        <f t="shared" si="180"/>
        <v>Mar-13</v>
      </c>
      <c r="G1804" s="12"/>
    </row>
    <row r="1805" spans="1:7">
      <c r="A1805" s="2">
        <f t="shared" si="182"/>
        <v>41342</v>
      </c>
      <c r="B1805" t="str">
        <f t="shared" si="181"/>
        <v>2013_03</v>
      </c>
      <c r="C1805" t="str">
        <f t="shared" si="177"/>
        <v>Mar</v>
      </c>
      <c r="D1805" t="str">
        <f t="shared" si="178"/>
        <v>2013_Mar</v>
      </c>
      <c r="E1805" s="12" t="str">
        <f t="shared" si="179"/>
        <v>09_Mar</v>
      </c>
      <c r="F1805" s="12" t="str">
        <f t="shared" si="180"/>
        <v>Mar-13</v>
      </c>
      <c r="G1805" s="12"/>
    </row>
    <row r="1806" spans="1:7">
      <c r="A1806" s="2">
        <f t="shared" si="182"/>
        <v>41343</v>
      </c>
      <c r="B1806" t="str">
        <f t="shared" si="181"/>
        <v>2013_03</v>
      </c>
      <c r="C1806" t="str">
        <f t="shared" si="177"/>
        <v>Mar</v>
      </c>
      <c r="D1806" t="str">
        <f t="shared" si="178"/>
        <v>2013_Mar</v>
      </c>
      <c r="E1806" s="12" t="str">
        <f t="shared" si="179"/>
        <v>10_Mar</v>
      </c>
      <c r="F1806" s="12" t="str">
        <f t="shared" si="180"/>
        <v>Mar-13</v>
      </c>
      <c r="G1806" s="12"/>
    </row>
    <row r="1807" spans="1:7">
      <c r="A1807" s="2">
        <f t="shared" si="182"/>
        <v>41344</v>
      </c>
      <c r="B1807" t="str">
        <f t="shared" si="181"/>
        <v>2013_03</v>
      </c>
      <c r="C1807" t="str">
        <f t="shared" si="177"/>
        <v>Mar</v>
      </c>
      <c r="D1807" t="str">
        <f t="shared" si="178"/>
        <v>2013_Mar</v>
      </c>
      <c r="E1807" s="12" t="str">
        <f t="shared" si="179"/>
        <v>11_Mar</v>
      </c>
      <c r="F1807" s="12" t="str">
        <f t="shared" si="180"/>
        <v>Mar-13</v>
      </c>
      <c r="G1807" s="12"/>
    </row>
    <row r="1808" spans="1:7">
      <c r="A1808" s="2">
        <f t="shared" si="182"/>
        <v>41345</v>
      </c>
      <c r="B1808" t="str">
        <f t="shared" si="181"/>
        <v>2013_03</v>
      </c>
      <c r="C1808" t="str">
        <f t="shared" si="177"/>
        <v>Mar</v>
      </c>
      <c r="D1808" t="str">
        <f t="shared" si="178"/>
        <v>2013_Mar</v>
      </c>
      <c r="E1808" s="12" t="str">
        <f t="shared" si="179"/>
        <v>12_Mar</v>
      </c>
      <c r="F1808" s="12" t="str">
        <f t="shared" si="180"/>
        <v>Mar-13</v>
      </c>
      <c r="G1808" s="12"/>
    </row>
    <row r="1809" spans="1:7">
      <c r="A1809" s="2">
        <f t="shared" si="182"/>
        <v>41346</v>
      </c>
      <c r="B1809" t="str">
        <f t="shared" si="181"/>
        <v>2013_03</v>
      </c>
      <c r="C1809" t="str">
        <f t="shared" si="177"/>
        <v>Mar</v>
      </c>
      <c r="D1809" t="str">
        <f t="shared" si="178"/>
        <v>2013_Mar</v>
      </c>
      <c r="E1809" s="12" t="str">
        <f t="shared" si="179"/>
        <v>13_Mar</v>
      </c>
      <c r="F1809" s="12" t="str">
        <f t="shared" si="180"/>
        <v>Mar-13</v>
      </c>
      <c r="G1809" s="12"/>
    </row>
    <row r="1810" spans="1:7">
      <c r="A1810" s="2">
        <f t="shared" si="182"/>
        <v>41347</v>
      </c>
      <c r="B1810" t="str">
        <f t="shared" si="181"/>
        <v>2013_03</v>
      </c>
      <c r="C1810" t="str">
        <f t="shared" si="177"/>
        <v>Mar</v>
      </c>
      <c r="D1810" t="str">
        <f t="shared" si="178"/>
        <v>2013_Mar</v>
      </c>
      <c r="E1810" s="12" t="str">
        <f t="shared" si="179"/>
        <v>14_Mar</v>
      </c>
      <c r="F1810" s="12" t="str">
        <f t="shared" si="180"/>
        <v>Mar-13</v>
      </c>
      <c r="G1810" s="12"/>
    </row>
    <row r="1811" spans="1:7">
      <c r="A1811" s="2">
        <f t="shared" si="182"/>
        <v>41348</v>
      </c>
      <c r="B1811" t="str">
        <f t="shared" si="181"/>
        <v>2013_03</v>
      </c>
      <c r="C1811" t="str">
        <f t="shared" si="177"/>
        <v>Mar</v>
      </c>
      <c r="D1811" t="str">
        <f t="shared" si="178"/>
        <v>2013_Mar</v>
      </c>
      <c r="E1811" s="12" t="str">
        <f t="shared" si="179"/>
        <v>15_Mar</v>
      </c>
      <c r="F1811" s="12" t="str">
        <f t="shared" si="180"/>
        <v>Mar-13</v>
      </c>
      <c r="G1811" s="12"/>
    </row>
    <row r="1812" spans="1:7">
      <c r="A1812" s="2">
        <f t="shared" si="182"/>
        <v>41349</v>
      </c>
      <c r="B1812" t="str">
        <f t="shared" si="181"/>
        <v>2013_03</v>
      </c>
      <c r="C1812" t="str">
        <f t="shared" si="177"/>
        <v>Mar</v>
      </c>
      <c r="D1812" t="str">
        <f t="shared" si="178"/>
        <v>2013_Mar</v>
      </c>
      <c r="E1812" s="12" t="str">
        <f t="shared" si="179"/>
        <v>16_Mar</v>
      </c>
      <c r="F1812" s="12" t="str">
        <f t="shared" si="180"/>
        <v>Mar-13</v>
      </c>
      <c r="G1812" s="12"/>
    </row>
    <row r="1813" spans="1:7">
      <c r="A1813" s="2">
        <f t="shared" si="182"/>
        <v>41350</v>
      </c>
      <c r="B1813" t="str">
        <f t="shared" si="181"/>
        <v>2013_03</v>
      </c>
      <c r="C1813" t="str">
        <f t="shared" si="177"/>
        <v>Mar</v>
      </c>
      <c r="D1813" t="str">
        <f t="shared" si="178"/>
        <v>2013_Mar</v>
      </c>
      <c r="E1813" s="12" t="str">
        <f t="shared" si="179"/>
        <v>17_Mar</v>
      </c>
      <c r="F1813" s="12" t="str">
        <f t="shared" si="180"/>
        <v>Mar-13</v>
      </c>
      <c r="G1813" s="12"/>
    </row>
    <row r="1814" spans="1:7">
      <c r="A1814" s="2">
        <f t="shared" si="182"/>
        <v>41351</v>
      </c>
      <c r="B1814" t="str">
        <f t="shared" si="181"/>
        <v>2013_03</v>
      </c>
      <c r="C1814" t="str">
        <f t="shared" si="177"/>
        <v>Mar</v>
      </c>
      <c r="D1814" t="str">
        <f t="shared" si="178"/>
        <v>2013_Mar</v>
      </c>
      <c r="E1814" s="12" t="str">
        <f t="shared" si="179"/>
        <v>18_Mar</v>
      </c>
      <c r="F1814" s="12" t="str">
        <f t="shared" si="180"/>
        <v>Mar-13</v>
      </c>
      <c r="G1814" s="12"/>
    </row>
    <row r="1815" spans="1:7">
      <c r="A1815" s="2">
        <f t="shared" si="182"/>
        <v>41352</v>
      </c>
      <c r="B1815" t="str">
        <f t="shared" si="181"/>
        <v>2013_03</v>
      </c>
      <c r="C1815" t="str">
        <f t="shared" si="177"/>
        <v>Mar</v>
      </c>
      <c r="D1815" t="str">
        <f t="shared" si="178"/>
        <v>2013_Mar</v>
      </c>
      <c r="E1815" s="12" t="str">
        <f t="shared" si="179"/>
        <v>19_Mar</v>
      </c>
      <c r="F1815" s="12" t="str">
        <f t="shared" si="180"/>
        <v>Mar-13</v>
      </c>
      <c r="G1815" s="12"/>
    </row>
    <row r="1816" spans="1:7">
      <c r="A1816" s="2">
        <f t="shared" si="182"/>
        <v>41353</v>
      </c>
      <c r="B1816" t="str">
        <f t="shared" si="181"/>
        <v>2013_03</v>
      </c>
      <c r="C1816" t="str">
        <f t="shared" si="177"/>
        <v>Mar</v>
      </c>
      <c r="D1816" t="str">
        <f t="shared" si="178"/>
        <v>2013_Mar</v>
      </c>
      <c r="E1816" s="12" t="str">
        <f t="shared" si="179"/>
        <v>20_Mar</v>
      </c>
      <c r="F1816" s="12" t="str">
        <f t="shared" si="180"/>
        <v>Mar-13</v>
      </c>
      <c r="G1816" s="12"/>
    </row>
    <row r="1817" spans="1:7">
      <c r="A1817" s="2">
        <f t="shared" si="182"/>
        <v>41354</v>
      </c>
      <c r="B1817" t="str">
        <f t="shared" si="181"/>
        <v>2013_03</v>
      </c>
      <c r="C1817" t="str">
        <f t="shared" si="177"/>
        <v>Mar</v>
      </c>
      <c r="D1817" t="str">
        <f t="shared" si="178"/>
        <v>2013_Mar</v>
      </c>
      <c r="E1817" s="12" t="str">
        <f t="shared" si="179"/>
        <v>21_Mar</v>
      </c>
      <c r="F1817" s="12" t="str">
        <f t="shared" si="180"/>
        <v>Mar-13</v>
      </c>
      <c r="G1817" s="12"/>
    </row>
    <row r="1818" spans="1:7">
      <c r="A1818" s="2">
        <f t="shared" si="182"/>
        <v>41355</v>
      </c>
      <c r="B1818" t="str">
        <f t="shared" si="181"/>
        <v>2013_03</v>
      </c>
      <c r="C1818" t="str">
        <f t="shared" si="177"/>
        <v>Mar</v>
      </c>
      <c r="D1818" t="str">
        <f t="shared" si="178"/>
        <v>2013_Mar</v>
      </c>
      <c r="E1818" s="12" t="str">
        <f t="shared" si="179"/>
        <v>22_Mar</v>
      </c>
      <c r="F1818" s="12" t="str">
        <f t="shared" si="180"/>
        <v>Mar-13</v>
      </c>
      <c r="G1818" s="12"/>
    </row>
    <row r="1819" spans="1:7">
      <c r="A1819" s="2">
        <f t="shared" si="182"/>
        <v>41356</v>
      </c>
      <c r="B1819" t="str">
        <f t="shared" si="181"/>
        <v>2013_03</v>
      </c>
      <c r="C1819" t="str">
        <f t="shared" si="177"/>
        <v>Mar</v>
      </c>
      <c r="D1819" t="str">
        <f t="shared" si="178"/>
        <v>2013_Mar</v>
      </c>
      <c r="E1819" s="12" t="str">
        <f t="shared" si="179"/>
        <v>23_Mar</v>
      </c>
      <c r="F1819" s="12" t="str">
        <f t="shared" si="180"/>
        <v>Mar-13</v>
      </c>
      <c r="G1819" s="12"/>
    </row>
    <row r="1820" spans="1:7">
      <c r="A1820" s="2">
        <f t="shared" si="182"/>
        <v>41357</v>
      </c>
      <c r="B1820" t="str">
        <f t="shared" si="181"/>
        <v>2013_03</v>
      </c>
      <c r="C1820" t="str">
        <f t="shared" si="177"/>
        <v>Mar</v>
      </c>
      <c r="D1820" t="str">
        <f t="shared" si="178"/>
        <v>2013_Mar</v>
      </c>
      <c r="E1820" s="12" t="str">
        <f t="shared" si="179"/>
        <v>24_Mar</v>
      </c>
      <c r="F1820" s="12" t="str">
        <f t="shared" si="180"/>
        <v>Mar-13</v>
      </c>
      <c r="G1820" s="12"/>
    </row>
    <row r="1821" spans="1:7">
      <c r="A1821" s="2">
        <f t="shared" si="182"/>
        <v>41358</v>
      </c>
      <c r="B1821" t="str">
        <f t="shared" si="181"/>
        <v>2013_03</v>
      </c>
      <c r="C1821" t="str">
        <f t="shared" si="177"/>
        <v>Mar</v>
      </c>
      <c r="D1821" t="str">
        <f t="shared" si="178"/>
        <v>2013_Mar</v>
      </c>
      <c r="E1821" s="12" t="str">
        <f t="shared" si="179"/>
        <v>25_Mar</v>
      </c>
      <c r="F1821" s="12" t="str">
        <f t="shared" si="180"/>
        <v>Mar-13</v>
      </c>
      <c r="G1821" s="12"/>
    </row>
    <row r="1822" spans="1:7">
      <c r="A1822" s="2">
        <f t="shared" si="182"/>
        <v>41359</v>
      </c>
      <c r="B1822" t="str">
        <f t="shared" si="181"/>
        <v>2013_03</v>
      </c>
      <c r="C1822" t="str">
        <f t="shared" si="177"/>
        <v>Mar</v>
      </c>
      <c r="D1822" t="str">
        <f t="shared" si="178"/>
        <v>2013_Mar</v>
      </c>
      <c r="E1822" s="12" t="str">
        <f t="shared" si="179"/>
        <v>26_Mar</v>
      </c>
      <c r="F1822" s="12" t="str">
        <f t="shared" si="180"/>
        <v>Mar-13</v>
      </c>
      <c r="G1822" s="12"/>
    </row>
    <row r="1823" spans="1:7">
      <c r="A1823" s="2">
        <f t="shared" si="182"/>
        <v>41360</v>
      </c>
      <c r="B1823" t="str">
        <f t="shared" si="181"/>
        <v>2013_03</v>
      </c>
      <c r="C1823" t="str">
        <f t="shared" si="177"/>
        <v>Mar</v>
      </c>
      <c r="D1823" t="str">
        <f t="shared" si="178"/>
        <v>2013_Mar</v>
      </c>
      <c r="E1823" s="12" t="str">
        <f t="shared" si="179"/>
        <v>27_Mar</v>
      </c>
      <c r="F1823" s="12" t="str">
        <f t="shared" si="180"/>
        <v>Mar-13</v>
      </c>
      <c r="G1823" s="12"/>
    </row>
    <row r="1824" spans="1:7">
      <c r="A1824" s="2">
        <f t="shared" si="182"/>
        <v>41361</v>
      </c>
      <c r="B1824" t="str">
        <f t="shared" si="181"/>
        <v>2013_03</v>
      </c>
      <c r="C1824" t="str">
        <f t="shared" si="177"/>
        <v>Mar</v>
      </c>
      <c r="D1824" t="str">
        <f t="shared" si="178"/>
        <v>2013_Mar</v>
      </c>
      <c r="E1824" s="12" t="str">
        <f t="shared" si="179"/>
        <v>28_Mar</v>
      </c>
      <c r="F1824" s="12" t="str">
        <f t="shared" si="180"/>
        <v>Mar-13</v>
      </c>
      <c r="G1824" s="12"/>
    </row>
    <row r="1825" spans="1:7">
      <c r="A1825" s="2">
        <f t="shared" si="182"/>
        <v>41362</v>
      </c>
      <c r="B1825" t="str">
        <f t="shared" si="181"/>
        <v>2013_03</v>
      </c>
      <c r="C1825" t="str">
        <f t="shared" si="177"/>
        <v>Mar</v>
      </c>
      <c r="D1825" t="str">
        <f t="shared" si="178"/>
        <v>2013_Mar</v>
      </c>
      <c r="E1825" s="12" t="str">
        <f t="shared" si="179"/>
        <v>29_Mar</v>
      </c>
      <c r="F1825" s="12" t="str">
        <f t="shared" si="180"/>
        <v>Mar-13</v>
      </c>
      <c r="G1825" s="12"/>
    </row>
    <row r="1826" spans="1:7">
      <c r="A1826" s="2">
        <f t="shared" si="182"/>
        <v>41363</v>
      </c>
      <c r="B1826" t="str">
        <f t="shared" si="181"/>
        <v>2013_03</v>
      </c>
      <c r="C1826" t="str">
        <f t="shared" si="177"/>
        <v>Mar</v>
      </c>
      <c r="D1826" t="str">
        <f t="shared" si="178"/>
        <v>2013_Mar</v>
      </c>
      <c r="E1826" s="12" t="str">
        <f t="shared" si="179"/>
        <v>30_Mar</v>
      </c>
      <c r="F1826" s="12" t="str">
        <f t="shared" si="180"/>
        <v>Mar-13</v>
      </c>
      <c r="G1826" s="12"/>
    </row>
    <row r="1827" spans="1:7">
      <c r="A1827" s="2">
        <f t="shared" si="182"/>
        <v>41364</v>
      </c>
      <c r="B1827" t="str">
        <f t="shared" si="181"/>
        <v>2013_03</v>
      </c>
      <c r="C1827" t="str">
        <f t="shared" si="177"/>
        <v>Mar</v>
      </c>
      <c r="D1827" t="str">
        <f t="shared" si="178"/>
        <v>2013_Mar</v>
      </c>
      <c r="E1827" s="12" t="str">
        <f t="shared" si="179"/>
        <v>31_Mar</v>
      </c>
      <c r="F1827" s="12" t="str">
        <f t="shared" si="180"/>
        <v>Mar-13</v>
      </c>
      <c r="G1827" s="12"/>
    </row>
    <row r="1828" spans="1:7">
      <c r="A1828" s="2">
        <f t="shared" si="182"/>
        <v>41365</v>
      </c>
      <c r="B1828" t="str">
        <f t="shared" si="181"/>
        <v>2013_04</v>
      </c>
      <c r="C1828" t="str">
        <f t="shared" si="177"/>
        <v>Apr</v>
      </c>
      <c r="D1828" t="str">
        <f t="shared" si="178"/>
        <v>2013_Apr</v>
      </c>
      <c r="E1828" s="12" t="str">
        <f t="shared" si="179"/>
        <v>01_Apr</v>
      </c>
      <c r="F1828" s="12" t="str">
        <f t="shared" si="180"/>
        <v>Apr-13</v>
      </c>
      <c r="G1828" s="12"/>
    </row>
    <row r="1829" spans="1:7">
      <c r="A1829" s="2">
        <f t="shared" si="182"/>
        <v>41366</v>
      </c>
      <c r="B1829" t="str">
        <f t="shared" si="181"/>
        <v>2013_04</v>
      </c>
      <c r="C1829" t="str">
        <f t="shared" si="177"/>
        <v>Apr</v>
      </c>
      <c r="D1829" t="str">
        <f t="shared" si="178"/>
        <v>2013_Apr</v>
      </c>
      <c r="E1829" s="12" t="str">
        <f t="shared" si="179"/>
        <v>02_Apr</v>
      </c>
      <c r="F1829" s="12" t="str">
        <f t="shared" si="180"/>
        <v>Apr-13</v>
      </c>
      <c r="G1829" s="12"/>
    </row>
    <row r="1830" spans="1:7">
      <c r="A1830" s="2">
        <f t="shared" si="182"/>
        <v>41367</v>
      </c>
      <c r="B1830" t="str">
        <f t="shared" si="181"/>
        <v>2013_04</v>
      </c>
      <c r="C1830" t="str">
        <f t="shared" si="177"/>
        <v>Apr</v>
      </c>
      <c r="D1830" t="str">
        <f t="shared" si="178"/>
        <v>2013_Apr</v>
      </c>
      <c r="E1830" s="12" t="str">
        <f t="shared" si="179"/>
        <v>03_Apr</v>
      </c>
      <c r="F1830" s="12" t="str">
        <f t="shared" si="180"/>
        <v>Apr-13</v>
      </c>
      <c r="G1830" s="12"/>
    </row>
    <row r="1831" spans="1:7">
      <c r="A1831" s="2">
        <f t="shared" si="182"/>
        <v>41368</v>
      </c>
      <c r="B1831" t="str">
        <f t="shared" si="181"/>
        <v>2013_04</v>
      </c>
      <c r="C1831" t="str">
        <f t="shared" si="177"/>
        <v>Apr</v>
      </c>
      <c r="D1831" t="str">
        <f t="shared" si="178"/>
        <v>2013_Apr</v>
      </c>
      <c r="E1831" s="12" t="str">
        <f t="shared" si="179"/>
        <v>04_Apr</v>
      </c>
      <c r="F1831" s="12" t="str">
        <f t="shared" si="180"/>
        <v>Apr-13</v>
      </c>
      <c r="G1831" s="12"/>
    </row>
    <row r="1832" spans="1:7">
      <c r="A1832" s="2">
        <f t="shared" si="182"/>
        <v>41369</v>
      </c>
      <c r="B1832" t="str">
        <f t="shared" si="181"/>
        <v>2013_04</v>
      </c>
      <c r="C1832" t="str">
        <f t="shared" si="177"/>
        <v>Apr</v>
      </c>
      <c r="D1832" t="str">
        <f t="shared" si="178"/>
        <v>2013_Apr</v>
      </c>
      <c r="E1832" s="12" t="str">
        <f t="shared" si="179"/>
        <v>05_Apr</v>
      </c>
      <c r="F1832" s="12" t="str">
        <f t="shared" si="180"/>
        <v>Apr-13</v>
      </c>
      <c r="G1832" s="12"/>
    </row>
    <row r="1833" spans="1:7">
      <c r="A1833" s="2">
        <f t="shared" si="182"/>
        <v>41370</v>
      </c>
      <c r="B1833" t="str">
        <f t="shared" si="181"/>
        <v>2013_04</v>
      </c>
      <c r="C1833" t="str">
        <f t="shared" si="177"/>
        <v>Apr</v>
      </c>
      <c r="D1833" t="str">
        <f t="shared" si="178"/>
        <v>2013_Apr</v>
      </c>
      <c r="E1833" s="12" t="str">
        <f t="shared" si="179"/>
        <v>06_Apr</v>
      </c>
      <c r="F1833" s="12" t="str">
        <f t="shared" si="180"/>
        <v>Apr-13</v>
      </c>
      <c r="G1833" s="12"/>
    </row>
    <row r="1834" spans="1:7">
      <c r="A1834" s="2">
        <f t="shared" si="182"/>
        <v>41371</v>
      </c>
      <c r="B1834" t="str">
        <f t="shared" si="181"/>
        <v>2013_04</v>
      </c>
      <c r="C1834" t="str">
        <f t="shared" si="177"/>
        <v>Apr</v>
      </c>
      <c r="D1834" t="str">
        <f t="shared" si="178"/>
        <v>2013_Apr</v>
      </c>
      <c r="E1834" s="12" t="str">
        <f t="shared" si="179"/>
        <v>07_Apr</v>
      </c>
      <c r="F1834" s="12" t="str">
        <f t="shared" si="180"/>
        <v>Apr-13</v>
      </c>
      <c r="G1834" s="12"/>
    </row>
    <row r="1835" spans="1:7">
      <c r="A1835" s="2">
        <f t="shared" si="182"/>
        <v>41372</v>
      </c>
      <c r="B1835" t="str">
        <f t="shared" si="181"/>
        <v>2013_04</v>
      </c>
      <c r="C1835" t="str">
        <f t="shared" si="177"/>
        <v>Apr</v>
      </c>
      <c r="D1835" t="str">
        <f t="shared" si="178"/>
        <v>2013_Apr</v>
      </c>
      <c r="E1835" s="12" t="str">
        <f t="shared" si="179"/>
        <v>08_Apr</v>
      </c>
      <c r="F1835" s="12" t="str">
        <f t="shared" si="180"/>
        <v>Apr-13</v>
      </c>
      <c r="G1835" s="12"/>
    </row>
    <row r="1836" spans="1:7">
      <c r="A1836" s="2">
        <f t="shared" si="182"/>
        <v>41373</v>
      </c>
      <c r="B1836" t="str">
        <f t="shared" si="181"/>
        <v>2013_04</v>
      </c>
      <c r="C1836" t="str">
        <f t="shared" si="177"/>
        <v>Apr</v>
      </c>
      <c r="D1836" t="str">
        <f t="shared" si="178"/>
        <v>2013_Apr</v>
      </c>
      <c r="E1836" s="12" t="str">
        <f t="shared" si="179"/>
        <v>09_Apr</v>
      </c>
      <c r="F1836" s="12" t="str">
        <f t="shared" si="180"/>
        <v>Apr-13</v>
      </c>
      <c r="G1836" s="12"/>
    </row>
    <row r="1837" spans="1:7">
      <c r="A1837" s="2">
        <f t="shared" si="182"/>
        <v>41374</v>
      </c>
      <c r="B1837" t="str">
        <f t="shared" si="181"/>
        <v>2013_04</v>
      </c>
      <c r="C1837" t="str">
        <f t="shared" si="177"/>
        <v>Apr</v>
      </c>
      <c r="D1837" t="str">
        <f t="shared" si="178"/>
        <v>2013_Apr</v>
      </c>
      <c r="E1837" s="12" t="str">
        <f t="shared" si="179"/>
        <v>10_Apr</v>
      </c>
      <c r="F1837" s="12" t="str">
        <f t="shared" si="180"/>
        <v>Apr-13</v>
      </c>
      <c r="G1837" s="12"/>
    </row>
    <row r="1838" spans="1:7">
      <c r="A1838" s="2">
        <f t="shared" si="182"/>
        <v>41375</v>
      </c>
      <c r="B1838" t="str">
        <f t="shared" si="181"/>
        <v>2013_04</v>
      </c>
      <c r="C1838" t="str">
        <f t="shared" si="177"/>
        <v>Apr</v>
      </c>
      <c r="D1838" t="str">
        <f t="shared" si="178"/>
        <v>2013_Apr</v>
      </c>
      <c r="E1838" s="12" t="str">
        <f t="shared" si="179"/>
        <v>11_Apr</v>
      </c>
      <c r="F1838" s="12" t="str">
        <f t="shared" si="180"/>
        <v>Apr-13</v>
      </c>
      <c r="G1838" s="12"/>
    </row>
    <row r="1839" spans="1:7">
      <c r="A1839" s="2">
        <f t="shared" si="182"/>
        <v>41376</v>
      </c>
      <c r="B1839" t="str">
        <f t="shared" si="181"/>
        <v>2013_04</v>
      </c>
      <c r="C1839" t="str">
        <f t="shared" si="177"/>
        <v>Apr</v>
      </c>
      <c r="D1839" t="str">
        <f t="shared" si="178"/>
        <v>2013_Apr</v>
      </c>
      <c r="E1839" s="12" t="str">
        <f t="shared" si="179"/>
        <v>12_Apr</v>
      </c>
      <c r="F1839" s="12" t="str">
        <f t="shared" si="180"/>
        <v>Apr-13</v>
      </c>
      <c r="G1839" s="12"/>
    </row>
    <row r="1840" spans="1:7">
      <c r="A1840" s="2">
        <f t="shared" si="182"/>
        <v>41377</v>
      </c>
      <c r="B1840" t="str">
        <f t="shared" si="181"/>
        <v>2013_04</v>
      </c>
      <c r="C1840" t="str">
        <f t="shared" si="177"/>
        <v>Apr</v>
      </c>
      <c r="D1840" t="str">
        <f t="shared" si="178"/>
        <v>2013_Apr</v>
      </c>
      <c r="E1840" s="12" t="str">
        <f t="shared" si="179"/>
        <v>13_Apr</v>
      </c>
      <c r="F1840" s="12" t="str">
        <f t="shared" si="180"/>
        <v>Apr-13</v>
      </c>
      <c r="G1840" s="12"/>
    </row>
    <row r="1841" spans="1:7">
      <c r="A1841" s="2">
        <f t="shared" si="182"/>
        <v>41378</v>
      </c>
      <c r="B1841" t="str">
        <f t="shared" si="181"/>
        <v>2013_04</v>
      </c>
      <c r="C1841" t="str">
        <f t="shared" si="177"/>
        <v>Apr</v>
      </c>
      <c r="D1841" t="str">
        <f t="shared" si="178"/>
        <v>2013_Apr</v>
      </c>
      <c r="E1841" s="12" t="str">
        <f t="shared" si="179"/>
        <v>14_Apr</v>
      </c>
      <c r="F1841" s="12" t="str">
        <f t="shared" si="180"/>
        <v>Apr-13</v>
      </c>
      <c r="G1841" s="12"/>
    </row>
    <row r="1842" spans="1:7">
      <c r="A1842" s="2">
        <f t="shared" si="182"/>
        <v>41379</v>
      </c>
      <c r="B1842" t="str">
        <f t="shared" si="181"/>
        <v>2013_04</v>
      </c>
      <c r="C1842" t="str">
        <f t="shared" si="177"/>
        <v>Apr</v>
      </c>
      <c r="D1842" t="str">
        <f t="shared" si="178"/>
        <v>2013_Apr</v>
      </c>
      <c r="E1842" s="12" t="str">
        <f t="shared" si="179"/>
        <v>15_Apr</v>
      </c>
      <c r="F1842" s="12" t="str">
        <f t="shared" si="180"/>
        <v>Apr-13</v>
      </c>
      <c r="G1842" s="12"/>
    </row>
    <row r="1843" spans="1:7">
      <c r="A1843" s="2">
        <f t="shared" si="182"/>
        <v>41380</v>
      </c>
      <c r="B1843" t="str">
        <f t="shared" si="181"/>
        <v>2013_04</v>
      </c>
      <c r="C1843" t="str">
        <f t="shared" si="177"/>
        <v>Apr</v>
      </c>
      <c r="D1843" t="str">
        <f t="shared" si="178"/>
        <v>2013_Apr</v>
      </c>
      <c r="E1843" s="12" t="str">
        <f t="shared" si="179"/>
        <v>16_Apr</v>
      </c>
      <c r="F1843" s="12" t="str">
        <f t="shared" si="180"/>
        <v>Apr-13</v>
      </c>
      <c r="G1843" s="12"/>
    </row>
    <row r="1844" spans="1:7">
      <c r="A1844" s="2">
        <f t="shared" si="182"/>
        <v>41381</v>
      </c>
      <c r="B1844" t="str">
        <f t="shared" si="181"/>
        <v>2013_04</v>
      </c>
      <c r="C1844" t="str">
        <f t="shared" si="177"/>
        <v>Apr</v>
      </c>
      <c r="D1844" t="str">
        <f t="shared" si="178"/>
        <v>2013_Apr</v>
      </c>
      <c r="E1844" s="12" t="str">
        <f t="shared" si="179"/>
        <v>17_Apr</v>
      </c>
      <c r="F1844" s="12" t="str">
        <f t="shared" si="180"/>
        <v>Apr-13</v>
      </c>
      <c r="G1844" s="12"/>
    </row>
    <row r="1845" spans="1:7">
      <c r="A1845" s="2">
        <f t="shared" si="182"/>
        <v>41382</v>
      </c>
      <c r="B1845" t="str">
        <f t="shared" si="181"/>
        <v>2013_04</v>
      </c>
      <c r="C1845" t="str">
        <f t="shared" si="177"/>
        <v>Apr</v>
      </c>
      <c r="D1845" t="str">
        <f t="shared" si="178"/>
        <v>2013_Apr</v>
      </c>
      <c r="E1845" s="12" t="str">
        <f t="shared" si="179"/>
        <v>18_Apr</v>
      </c>
      <c r="F1845" s="12" t="str">
        <f t="shared" si="180"/>
        <v>Apr-13</v>
      </c>
      <c r="G1845" s="12"/>
    </row>
    <row r="1846" spans="1:7">
      <c r="A1846" s="2">
        <f t="shared" si="182"/>
        <v>41383</v>
      </c>
      <c r="B1846" t="str">
        <f t="shared" si="181"/>
        <v>2013_04</v>
      </c>
      <c r="C1846" t="str">
        <f t="shared" si="177"/>
        <v>Apr</v>
      </c>
      <c r="D1846" t="str">
        <f t="shared" si="178"/>
        <v>2013_Apr</v>
      </c>
      <c r="E1846" s="12" t="str">
        <f t="shared" si="179"/>
        <v>19_Apr</v>
      </c>
      <c r="F1846" s="12" t="str">
        <f t="shared" si="180"/>
        <v>Apr-13</v>
      </c>
      <c r="G1846" s="12"/>
    </row>
    <row r="1847" spans="1:7">
      <c r="A1847" s="2">
        <f t="shared" si="182"/>
        <v>41384</v>
      </c>
      <c r="B1847" t="str">
        <f t="shared" si="181"/>
        <v>2013_04</v>
      </c>
      <c r="C1847" t="str">
        <f t="shared" si="177"/>
        <v>Apr</v>
      </c>
      <c r="D1847" t="str">
        <f t="shared" si="178"/>
        <v>2013_Apr</v>
      </c>
      <c r="E1847" s="12" t="str">
        <f t="shared" si="179"/>
        <v>20_Apr</v>
      </c>
      <c r="F1847" s="12" t="str">
        <f t="shared" si="180"/>
        <v>Apr-13</v>
      </c>
      <c r="G1847" s="12"/>
    </row>
    <row r="1848" spans="1:7">
      <c r="A1848" s="2">
        <f t="shared" si="182"/>
        <v>41385</v>
      </c>
      <c r="B1848" t="str">
        <f t="shared" si="181"/>
        <v>2013_04</v>
      </c>
      <c r="C1848" t="str">
        <f t="shared" si="177"/>
        <v>Apr</v>
      </c>
      <c r="D1848" t="str">
        <f t="shared" si="178"/>
        <v>2013_Apr</v>
      </c>
      <c r="E1848" s="12" t="str">
        <f t="shared" si="179"/>
        <v>21_Apr</v>
      </c>
      <c r="F1848" s="12" t="str">
        <f t="shared" si="180"/>
        <v>Apr-13</v>
      </c>
      <c r="G1848" s="12"/>
    </row>
    <row r="1849" spans="1:7">
      <c r="A1849" s="2">
        <f t="shared" si="182"/>
        <v>41386</v>
      </c>
      <c r="B1849" t="str">
        <f t="shared" si="181"/>
        <v>2013_04</v>
      </c>
      <c r="C1849" t="str">
        <f t="shared" si="177"/>
        <v>Apr</v>
      </c>
      <c r="D1849" t="str">
        <f t="shared" si="178"/>
        <v>2013_Apr</v>
      </c>
      <c r="E1849" s="12" t="str">
        <f t="shared" si="179"/>
        <v>22_Apr</v>
      </c>
      <c r="F1849" s="12" t="str">
        <f t="shared" si="180"/>
        <v>Apr-13</v>
      </c>
      <c r="G1849" s="12"/>
    </row>
    <row r="1850" spans="1:7">
      <c r="A1850" s="2">
        <f t="shared" si="182"/>
        <v>41387</v>
      </c>
      <c r="B1850" t="str">
        <f t="shared" si="181"/>
        <v>2013_04</v>
      </c>
      <c r="C1850" t="str">
        <f t="shared" si="177"/>
        <v>Apr</v>
      </c>
      <c r="D1850" t="str">
        <f t="shared" si="178"/>
        <v>2013_Apr</v>
      </c>
      <c r="E1850" s="12" t="str">
        <f t="shared" si="179"/>
        <v>23_Apr</v>
      </c>
      <c r="F1850" s="12" t="str">
        <f t="shared" si="180"/>
        <v>Apr-13</v>
      </c>
      <c r="G1850" s="12"/>
    </row>
    <row r="1851" spans="1:7">
      <c r="A1851" s="2">
        <f t="shared" si="182"/>
        <v>41388</v>
      </c>
      <c r="B1851" t="str">
        <f t="shared" si="181"/>
        <v>2013_04</v>
      </c>
      <c r="C1851" t="str">
        <f t="shared" si="177"/>
        <v>Apr</v>
      </c>
      <c r="D1851" t="str">
        <f t="shared" si="178"/>
        <v>2013_Apr</v>
      </c>
      <c r="E1851" s="12" t="str">
        <f t="shared" si="179"/>
        <v>24_Apr</v>
      </c>
      <c r="F1851" s="12" t="str">
        <f t="shared" si="180"/>
        <v>Apr-13</v>
      </c>
      <c r="G1851" s="12"/>
    </row>
    <row r="1852" spans="1:7">
      <c r="A1852" s="2">
        <f t="shared" si="182"/>
        <v>41389</v>
      </c>
      <c r="B1852" t="str">
        <f t="shared" si="181"/>
        <v>2013_04</v>
      </c>
      <c r="C1852" t="str">
        <f t="shared" si="177"/>
        <v>Apr</v>
      </c>
      <c r="D1852" t="str">
        <f t="shared" si="178"/>
        <v>2013_Apr</v>
      </c>
      <c r="E1852" s="12" t="str">
        <f t="shared" si="179"/>
        <v>25_Apr</v>
      </c>
      <c r="F1852" s="12" t="str">
        <f t="shared" si="180"/>
        <v>Apr-13</v>
      </c>
      <c r="G1852" s="12"/>
    </row>
    <row r="1853" spans="1:7">
      <c r="A1853" s="2">
        <f t="shared" si="182"/>
        <v>41390</v>
      </c>
      <c r="B1853" t="str">
        <f t="shared" si="181"/>
        <v>2013_04</v>
      </c>
      <c r="C1853" t="str">
        <f t="shared" si="177"/>
        <v>Apr</v>
      </c>
      <c r="D1853" t="str">
        <f t="shared" si="178"/>
        <v>2013_Apr</v>
      </c>
      <c r="E1853" s="12" t="str">
        <f t="shared" si="179"/>
        <v>26_Apr</v>
      </c>
      <c r="F1853" s="12" t="str">
        <f t="shared" si="180"/>
        <v>Apr-13</v>
      </c>
      <c r="G1853" s="12"/>
    </row>
    <row r="1854" spans="1:7">
      <c r="A1854" s="2">
        <f t="shared" si="182"/>
        <v>41391</v>
      </c>
      <c r="B1854" t="str">
        <f t="shared" si="181"/>
        <v>2013_04</v>
      </c>
      <c r="C1854" t="str">
        <f t="shared" si="177"/>
        <v>Apr</v>
      </c>
      <c r="D1854" t="str">
        <f t="shared" si="178"/>
        <v>2013_Apr</v>
      </c>
      <c r="E1854" s="12" t="str">
        <f t="shared" si="179"/>
        <v>27_Apr</v>
      </c>
      <c r="F1854" s="12" t="str">
        <f t="shared" si="180"/>
        <v>Apr-13</v>
      </c>
      <c r="G1854" s="12"/>
    </row>
    <row r="1855" spans="1:7">
      <c r="A1855" s="2">
        <f t="shared" si="182"/>
        <v>41392</v>
      </c>
      <c r="B1855" t="str">
        <f t="shared" si="181"/>
        <v>2013_04</v>
      </c>
      <c r="C1855" t="str">
        <f t="shared" si="177"/>
        <v>Apr</v>
      </c>
      <c r="D1855" t="str">
        <f t="shared" si="178"/>
        <v>2013_Apr</v>
      </c>
      <c r="E1855" s="12" t="str">
        <f t="shared" si="179"/>
        <v>28_Apr</v>
      </c>
      <c r="F1855" s="12" t="str">
        <f t="shared" si="180"/>
        <v>Apr-13</v>
      </c>
      <c r="G1855" s="12"/>
    </row>
    <row r="1856" spans="1:7">
      <c r="A1856" s="2">
        <f t="shared" si="182"/>
        <v>41393</v>
      </c>
      <c r="B1856" t="str">
        <f t="shared" si="181"/>
        <v>2013_04</v>
      </c>
      <c r="C1856" t="str">
        <f t="shared" si="177"/>
        <v>Apr</v>
      </c>
      <c r="D1856" t="str">
        <f t="shared" si="178"/>
        <v>2013_Apr</v>
      </c>
      <c r="E1856" s="12" t="str">
        <f t="shared" si="179"/>
        <v>29_Apr</v>
      </c>
      <c r="F1856" s="12" t="str">
        <f t="shared" si="180"/>
        <v>Apr-13</v>
      </c>
      <c r="G1856" s="12"/>
    </row>
    <row r="1857" spans="1:7">
      <c r="A1857" s="2">
        <f t="shared" si="182"/>
        <v>41394</v>
      </c>
      <c r="B1857" t="str">
        <f t="shared" si="181"/>
        <v>2013_04</v>
      </c>
      <c r="C1857" t="str">
        <f t="shared" si="177"/>
        <v>Apr</v>
      </c>
      <c r="D1857" t="str">
        <f t="shared" si="178"/>
        <v>2013_Apr</v>
      </c>
      <c r="E1857" s="12" t="str">
        <f t="shared" si="179"/>
        <v>30_Apr</v>
      </c>
      <c r="F1857" s="12" t="str">
        <f t="shared" si="180"/>
        <v>Apr-13</v>
      </c>
      <c r="G1857" s="12"/>
    </row>
    <row r="1858" spans="1:7">
      <c r="A1858" s="2">
        <f t="shared" si="182"/>
        <v>41395</v>
      </c>
      <c r="B1858" t="str">
        <f t="shared" si="181"/>
        <v>2013_05</v>
      </c>
      <c r="C1858" t="str">
        <f t="shared" ref="C1858:C1921" si="183">VLOOKUP(TEXT(MONTH(A1858),"00"),$H$2:$I$13,2,FALSE)</f>
        <v>May</v>
      </c>
      <c r="D1858" t="str">
        <f t="shared" si="178"/>
        <v>2013_May</v>
      </c>
      <c r="E1858" s="12" t="str">
        <f t="shared" si="179"/>
        <v>01_May</v>
      </c>
      <c r="F1858" s="12" t="str">
        <f t="shared" si="180"/>
        <v>May-13</v>
      </c>
      <c r="G1858" s="12"/>
    </row>
    <row r="1859" spans="1:7">
      <c r="A1859" s="2">
        <f t="shared" si="182"/>
        <v>41396</v>
      </c>
      <c r="B1859" t="str">
        <f t="shared" si="181"/>
        <v>2013_05</v>
      </c>
      <c r="C1859" t="str">
        <f t="shared" si="183"/>
        <v>May</v>
      </c>
      <c r="D1859" t="str">
        <f t="shared" ref="D1859:D1922" si="184">TEXT(YEAR(A1859),"0000")&amp;"_"&amp;C1859</f>
        <v>2013_May</v>
      </c>
      <c r="E1859" s="12" t="str">
        <f t="shared" ref="E1859:E1922" si="185">VLOOKUP(DAY(A1859),$G$2:$H$32,2,FALSE)&amp;"_"&amp;C1859</f>
        <v>02_May</v>
      </c>
      <c r="F1859" s="12" t="str">
        <f t="shared" si="180"/>
        <v>May-13</v>
      </c>
      <c r="G1859" s="12"/>
    </row>
    <row r="1860" spans="1:7">
      <c r="A1860" s="2">
        <f t="shared" si="182"/>
        <v>41397</v>
      </c>
      <c r="B1860" t="str">
        <f t="shared" si="181"/>
        <v>2013_05</v>
      </c>
      <c r="C1860" t="str">
        <f t="shared" si="183"/>
        <v>May</v>
      </c>
      <c r="D1860" t="str">
        <f t="shared" si="184"/>
        <v>2013_May</v>
      </c>
      <c r="E1860" s="12" t="str">
        <f t="shared" si="185"/>
        <v>03_May</v>
      </c>
      <c r="F1860" s="12" t="str">
        <f t="shared" ref="F1860:F1923" si="186">C1860&amp;"-"&amp;RIGHT(YEAR(A1860),2)</f>
        <v>May-13</v>
      </c>
      <c r="G1860" s="12"/>
    </row>
    <row r="1861" spans="1:7">
      <c r="A1861" s="2">
        <f t="shared" si="182"/>
        <v>41398</v>
      </c>
      <c r="B1861" t="str">
        <f t="shared" si="181"/>
        <v>2013_05</v>
      </c>
      <c r="C1861" t="str">
        <f t="shared" si="183"/>
        <v>May</v>
      </c>
      <c r="D1861" t="str">
        <f t="shared" si="184"/>
        <v>2013_May</v>
      </c>
      <c r="E1861" s="12" t="str">
        <f t="shared" si="185"/>
        <v>04_May</v>
      </c>
      <c r="F1861" s="12" t="str">
        <f t="shared" si="186"/>
        <v>May-13</v>
      </c>
      <c r="G1861" s="12"/>
    </row>
    <row r="1862" spans="1:7">
      <c r="A1862" s="2">
        <f t="shared" si="182"/>
        <v>41399</v>
      </c>
      <c r="B1862" t="str">
        <f t="shared" si="181"/>
        <v>2013_05</v>
      </c>
      <c r="C1862" t="str">
        <f t="shared" si="183"/>
        <v>May</v>
      </c>
      <c r="D1862" t="str">
        <f t="shared" si="184"/>
        <v>2013_May</v>
      </c>
      <c r="E1862" s="12" t="str">
        <f t="shared" si="185"/>
        <v>05_May</v>
      </c>
      <c r="F1862" s="12" t="str">
        <f t="shared" si="186"/>
        <v>May-13</v>
      </c>
      <c r="G1862" s="12"/>
    </row>
    <row r="1863" spans="1:7">
      <c r="A1863" s="2">
        <f t="shared" si="182"/>
        <v>41400</v>
      </c>
      <c r="B1863" t="str">
        <f t="shared" si="181"/>
        <v>2013_05</v>
      </c>
      <c r="C1863" t="str">
        <f t="shared" si="183"/>
        <v>May</v>
      </c>
      <c r="D1863" t="str">
        <f t="shared" si="184"/>
        <v>2013_May</v>
      </c>
      <c r="E1863" s="12" t="str">
        <f t="shared" si="185"/>
        <v>06_May</v>
      </c>
      <c r="F1863" s="12" t="str">
        <f t="shared" si="186"/>
        <v>May-13</v>
      </c>
      <c r="G1863" s="12"/>
    </row>
    <row r="1864" spans="1:7">
      <c r="A1864" s="2">
        <f t="shared" si="182"/>
        <v>41401</v>
      </c>
      <c r="B1864" t="str">
        <f t="shared" si="181"/>
        <v>2013_05</v>
      </c>
      <c r="C1864" t="str">
        <f t="shared" si="183"/>
        <v>May</v>
      </c>
      <c r="D1864" t="str">
        <f t="shared" si="184"/>
        <v>2013_May</v>
      </c>
      <c r="E1864" s="12" t="str">
        <f t="shared" si="185"/>
        <v>07_May</v>
      </c>
      <c r="F1864" s="12" t="str">
        <f t="shared" si="186"/>
        <v>May-13</v>
      </c>
      <c r="G1864" s="12"/>
    </row>
    <row r="1865" spans="1:7">
      <c r="A1865" s="2">
        <f t="shared" si="182"/>
        <v>41402</v>
      </c>
      <c r="B1865" t="str">
        <f t="shared" si="181"/>
        <v>2013_05</v>
      </c>
      <c r="C1865" t="str">
        <f t="shared" si="183"/>
        <v>May</v>
      </c>
      <c r="D1865" t="str">
        <f t="shared" si="184"/>
        <v>2013_May</v>
      </c>
      <c r="E1865" s="12" t="str">
        <f t="shared" si="185"/>
        <v>08_May</v>
      </c>
      <c r="F1865" s="12" t="str">
        <f t="shared" si="186"/>
        <v>May-13</v>
      </c>
      <c r="G1865" s="12"/>
    </row>
    <row r="1866" spans="1:7">
      <c r="A1866" s="2">
        <f t="shared" si="182"/>
        <v>41403</v>
      </c>
      <c r="B1866" t="str">
        <f t="shared" si="181"/>
        <v>2013_05</v>
      </c>
      <c r="C1866" t="str">
        <f t="shared" si="183"/>
        <v>May</v>
      </c>
      <c r="D1866" t="str">
        <f t="shared" si="184"/>
        <v>2013_May</v>
      </c>
      <c r="E1866" s="12" t="str">
        <f t="shared" si="185"/>
        <v>09_May</v>
      </c>
      <c r="F1866" s="12" t="str">
        <f t="shared" si="186"/>
        <v>May-13</v>
      </c>
      <c r="G1866" s="12"/>
    </row>
    <row r="1867" spans="1:7">
      <c r="A1867" s="2">
        <f t="shared" si="182"/>
        <v>41404</v>
      </c>
      <c r="B1867" t="str">
        <f t="shared" ref="B1867:B1930" si="187">TEXT(YEAR(A1867),"0000")&amp;"_"&amp;TEXT(MONTH(A1867),"00")</f>
        <v>2013_05</v>
      </c>
      <c r="C1867" t="str">
        <f t="shared" si="183"/>
        <v>May</v>
      </c>
      <c r="D1867" t="str">
        <f t="shared" si="184"/>
        <v>2013_May</v>
      </c>
      <c r="E1867" s="12" t="str">
        <f t="shared" si="185"/>
        <v>10_May</v>
      </c>
      <c r="F1867" s="12" t="str">
        <f t="shared" si="186"/>
        <v>May-13</v>
      </c>
      <c r="G1867" s="12"/>
    </row>
    <row r="1868" spans="1:7">
      <c r="A1868" s="2">
        <f t="shared" ref="A1868:A1931" si="188">A1867+1</f>
        <v>41405</v>
      </c>
      <c r="B1868" t="str">
        <f t="shared" si="187"/>
        <v>2013_05</v>
      </c>
      <c r="C1868" t="str">
        <f t="shared" si="183"/>
        <v>May</v>
      </c>
      <c r="D1868" t="str">
        <f t="shared" si="184"/>
        <v>2013_May</v>
      </c>
      <c r="E1868" s="12" t="str">
        <f t="shared" si="185"/>
        <v>11_May</v>
      </c>
      <c r="F1868" s="12" t="str">
        <f t="shared" si="186"/>
        <v>May-13</v>
      </c>
      <c r="G1868" s="12"/>
    </row>
    <row r="1869" spans="1:7">
      <c r="A1869" s="2">
        <f t="shared" si="188"/>
        <v>41406</v>
      </c>
      <c r="B1869" t="str">
        <f t="shared" si="187"/>
        <v>2013_05</v>
      </c>
      <c r="C1869" t="str">
        <f t="shared" si="183"/>
        <v>May</v>
      </c>
      <c r="D1869" t="str">
        <f t="shared" si="184"/>
        <v>2013_May</v>
      </c>
      <c r="E1869" s="12" t="str">
        <f t="shared" si="185"/>
        <v>12_May</v>
      </c>
      <c r="F1869" s="12" t="str">
        <f t="shared" si="186"/>
        <v>May-13</v>
      </c>
      <c r="G1869" s="12"/>
    </row>
    <row r="1870" spans="1:7">
      <c r="A1870" s="2">
        <f t="shared" si="188"/>
        <v>41407</v>
      </c>
      <c r="B1870" t="str">
        <f t="shared" si="187"/>
        <v>2013_05</v>
      </c>
      <c r="C1870" t="str">
        <f t="shared" si="183"/>
        <v>May</v>
      </c>
      <c r="D1870" t="str">
        <f t="shared" si="184"/>
        <v>2013_May</v>
      </c>
      <c r="E1870" s="12" t="str">
        <f t="shared" si="185"/>
        <v>13_May</v>
      </c>
      <c r="F1870" s="12" t="str">
        <f t="shared" si="186"/>
        <v>May-13</v>
      </c>
      <c r="G1870" s="12"/>
    </row>
    <row r="1871" spans="1:7">
      <c r="A1871" s="2">
        <f t="shared" si="188"/>
        <v>41408</v>
      </c>
      <c r="B1871" t="str">
        <f t="shared" si="187"/>
        <v>2013_05</v>
      </c>
      <c r="C1871" t="str">
        <f t="shared" si="183"/>
        <v>May</v>
      </c>
      <c r="D1871" t="str">
        <f t="shared" si="184"/>
        <v>2013_May</v>
      </c>
      <c r="E1871" s="12" t="str">
        <f t="shared" si="185"/>
        <v>14_May</v>
      </c>
      <c r="F1871" s="12" t="str">
        <f t="shared" si="186"/>
        <v>May-13</v>
      </c>
      <c r="G1871" s="12"/>
    </row>
    <row r="1872" spans="1:7">
      <c r="A1872" s="2">
        <f t="shared" si="188"/>
        <v>41409</v>
      </c>
      <c r="B1872" t="str">
        <f t="shared" si="187"/>
        <v>2013_05</v>
      </c>
      <c r="C1872" t="str">
        <f t="shared" si="183"/>
        <v>May</v>
      </c>
      <c r="D1872" t="str">
        <f t="shared" si="184"/>
        <v>2013_May</v>
      </c>
      <c r="E1872" s="12" t="str">
        <f t="shared" si="185"/>
        <v>15_May</v>
      </c>
      <c r="F1872" s="12" t="str">
        <f t="shared" si="186"/>
        <v>May-13</v>
      </c>
      <c r="G1872" s="12"/>
    </row>
    <row r="1873" spans="1:7">
      <c r="A1873" s="2">
        <f t="shared" si="188"/>
        <v>41410</v>
      </c>
      <c r="B1873" t="str">
        <f t="shared" si="187"/>
        <v>2013_05</v>
      </c>
      <c r="C1873" t="str">
        <f t="shared" si="183"/>
        <v>May</v>
      </c>
      <c r="D1873" t="str">
        <f t="shared" si="184"/>
        <v>2013_May</v>
      </c>
      <c r="E1873" s="12" t="str">
        <f t="shared" si="185"/>
        <v>16_May</v>
      </c>
      <c r="F1873" s="12" t="str">
        <f t="shared" si="186"/>
        <v>May-13</v>
      </c>
      <c r="G1873" s="12"/>
    </row>
    <row r="1874" spans="1:7">
      <c r="A1874" s="2">
        <f t="shared" si="188"/>
        <v>41411</v>
      </c>
      <c r="B1874" t="str">
        <f t="shared" si="187"/>
        <v>2013_05</v>
      </c>
      <c r="C1874" t="str">
        <f t="shared" si="183"/>
        <v>May</v>
      </c>
      <c r="D1874" t="str">
        <f t="shared" si="184"/>
        <v>2013_May</v>
      </c>
      <c r="E1874" s="12" t="str">
        <f t="shared" si="185"/>
        <v>17_May</v>
      </c>
      <c r="F1874" s="12" t="str">
        <f t="shared" si="186"/>
        <v>May-13</v>
      </c>
      <c r="G1874" s="12"/>
    </row>
    <row r="1875" spans="1:7">
      <c r="A1875" s="2">
        <f t="shared" si="188"/>
        <v>41412</v>
      </c>
      <c r="B1875" t="str">
        <f t="shared" si="187"/>
        <v>2013_05</v>
      </c>
      <c r="C1875" t="str">
        <f t="shared" si="183"/>
        <v>May</v>
      </c>
      <c r="D1875" t="str">
        <f t="shared" si="184"/>
        <v>2013_May</v>
      </c>
      <c r="E1875" s="12" t="str">
        <f t="shared" si="185"/>
        <v>18_May</v>
      </c>
      <c r="F1875" s="12" t="str">
        <f t="shared" si="186"/>
        <v>May-13</v>
      </c>
      <c r="G1875" s="12"/>
    </row>
    <row r="1876" spans="1:7">
      <c r="A1876" s="2">
        <f t="shared" si="188"/>
        <v>41413</v>
      </c>
      <c r="B1876" t="str">
        <f t="shared" si="187"/>
        <v>2013_05</v>
      </c>
      <c r="C1876" t="str">
        <f t="shared" si="183"/>
        <v>May</v>
      </c>
      <c r="D1876" t="str">
        <f t="shared" si="184"/>
        <v>2013_May</v>
      </c>
      <c r="E1876" s="12" t="str">
        <f t="shared" si="185"/>
        <v>19_May</v>
      </c>
      <c r="F1876" s="12" t="str">
        <f t="shared" si="186"/>
        <v>May-13</v>
      </c>
      <c r="G1876" s="12"/>
    </row>
    <row r="1877" spans="1:7">
      <c r="A1877" s="2">
        <f t="shared" si="188"/>
        <v>41414</v>
      </c>
      <c r="B1877" t="str">
        <f t="shared" si="187"/>
        <v>2013_05</v>
      </c>
      <c r="C1877" t="str">
        <f t="shared" si="183"/>
        <v>May</v>
      </c>
      <c r="D1877" t="str">
        <f t="shared" si="184"/>
        <v>2013_May</v>
      </c>
      <c r="E1877" s="12" t="str">
        <f t="shared" si="185"/>
        <v>20_May</v>
      </c>
      <c r="F1877" s="12" t="str">
        <f t="shared" si="186"/>
        <v>May-13</v>
      </c>
      <c r="G1877" s="12"/>
    </row>
    <row r="1878" spans="1:7">
      <c r="A1878" s="2">
        <f t="shared" si="188"/>
        <v>41415</v>
      </c>
      <c r="B1878" t="str">
        <f t="shared" si="187"/>
        <v>2013_05</v>
      </c>
      <c r="C1878" t="str">
        <f t="shared" si="183"/>
        <v>May</v>
      </c>
      <c r="D1878" t="str">
        <f t="shared" si="184"/>
        <v>2013_May</v>
      </c>
      <c r="E1878" s="12" t="str">
        <f t="shared" si="185"/>
        <v>21_May</v>
      </c>
      <c r="F1878" s="12" t="str">
        <f t="shared" si="186"/>
        <v>May-13</v>
      </c>
      <c r="G1878" s="12"/>
    </row>
    <row r="1879" spans="1:7">
      <c r="A1879" s="2">
        <f t="shared" si="188"/>
        <v>41416</v>
      </c>
      <c r="B1879" t="str">
        <f t="shared" si="187"/>
        <v>2013_05</v>
      </c>
      <c r="C1879" t="str">
        <f t="shared" si="183"/>
        <v>May</v>
      </c>
      <c r="D1879" t="str">
        <f t="shared" si="184"/>
        <v>2013_May</v>
      </c>
      <c r="E1879" s="12" t="str">
        <f t="shared" si="185"/>
        <v>22_May</v>
      </c>
      <c r="F1879" s="12" t="str">
        <f t="shared" si="186"/>
        <v>May-13</v>
      </c>
      <c r="G1879" s="12"/>
    </row>
    <row r="1880" spans="1:7">
      <c r="A1880" s="2">
        <f t="shared" si="188"/>
        <v>41417</v>
      </c>
      <c r="B1880" t="str">
        <f t="shared" si="187"/>
        <v>2013_05</v>
      </c>
      <c r="C1880" t="str">
        <f t="shared" si="183"/>
        <v>May</v>
      </c>
      <c r="D1880" t="str">
        <f t="shared" si="184"/>
        <v>2013_May</v>
      </c>
      <c r="E1880" s="12" t="str">
        <f t="shared" si="185"/>
        <v>23_May</v>
      </c>
      <c r="F1880" s="12" t="str">
        <f t="shared" si="186"/>
        <v>May-13</v>
      </c>
      <c r="G1880" s="12"/>
    </row>
    <row r="1881" spans="1:7">
      <c r="A1881" s="2">
        <f t="shared" si="188"/>
        <v>41418</v>
      </c>
      <c r="B1881" t="str">
        <f t="shared" si="187"/>
        <v>2013_05</v>
      </c>
      <c r="C1881" t="str">
        <f t="shared" si="183"/>
        <v>May</v>
      </c>
      <c r="D1881" t="str">
        <f t="shared" si="184"/>
        <v>2013_May</v>
      </c>
      <c r="E1881" s="12" t="str">
        <f t="shared" si="185"/>
        <v>24_May</v>
      </c>
      <c r="F1881" s="12" t="str">
        <f t="shared" si="186"/>
        <v>May-13</v>
      </c>
      <c r="G1881" s="12"/>
    </row>
    <row r="1882" spans="1:7">
      <c r="A1882" s="2">
        <f t="shared" si="188"/>
        <v>41419</v>
      </c>
      <c r="B1882" t="str">
        <f t="shared" si="187"/>
        <v>2013_05</v>
      </c>
      <c r="C1882" t="str">
        <f t="shared" si="183"/>
        <v>May</v>
      </c>
      <c r="D1882" t="str">
        <f t="shared" si="184"/>
        <v>2013_May</v>
      </c>
      <c r="E1882" s="12" t="str">
        <f t="shared" si="185"/>
        <v>25_May</v>
      </c>
      <c r="F1882" s="12" t="str">
        <f t="shared" si="186"/>
        <v>May-13</v>
      </c>
      <c r="G1882" s="12"/>
    </row>
    <row r="1883" spans="1:7">
      <c r="A1883" s="2">
        <f t="shared" si="188"/>
        <v>41420</v>
      </c>
      <c r="B1883" t="str">
        <f t="shared" si="187"/>
        <v>2013_05</v>
      </c>
      <c r="C1883" t="str">
        <f t="shared" si="183"/>
        <v>May</v>
      </c>
      <c r="D1883" t="str">
        <f t="shared" si="184"/>
        <v>2013_May</v>
      </c>
      <c r="E1883" s="12" t="str">
        <f t="shared" si="185"/>
        <v>26_May</v>
      </c>
      <c r="F1883" s="12" t="str">
        <f t="shared" si="186"/>
        <v>May-13</v>
      </c>
      <c r="G1883" s="12"/>
    </row>
    <row r="1884" spans="1:7">
      <c r="A1884" s="2">
        <f t="shared" si="188"/>
        <v>41421</v>
      </c>
      <c r="B1884" t="str">
        <f t="shared" si="187"/>
        <v>2013_05</v>
      </c>
      <c r="C1884" t="str">
        <f t="shared" si="183"/>
        <v>May</v>
      </c>
      <c r="D1884" t="str">
        <f t="shared" si="184"/>
        <v>2013_May</v>
      </c>
      <c r="E1884" s="12" t="str">
        <f t="shared" si="185"/>
        <v>27_May</v>
      </c>
      <c r="F1884" s="12" t="str">
        <f t="shared" si="186"/>
        <v>May-13</v>
      </c>
      <c r="G1884" s="12"/>
    </row>
    <row r="1885" spans="1:7">
      <c r="A1885" s="2">
        <f t="shared" si="188"/>
        <v>41422</v>
      </c>
      <c r="B1885" t="str">
        <f t="shared" si="187"/>
        <v>2013_05</v>
      </c>
      <c r="C1885" t="str">
        <f t="shared" si="183"/>
        <v>May</v>
      </c>
      <c r="D1885" t="str">
        <f t="shared" si="184"/>
        <v>2013_May</v>
      </c>
      <c r="E1885" s="12" t="str">
        <f t="shared" si="185"/>
        <v>28_May</v>
      </c>
      <c r="F1885" s="12" t="str">
        <f t="shared" si="186"/>
        <v>May-13</v>
      </c>
      <c r="G1885" s="12"/>
    </row>
    <row r="1886" spans="1:7">
      <c r="A1886" s="2">
        <f t="shared" si="188"/>
        <v>41423</v>
      </c>
      <c r="B1886" t="str">
        <f t="shared" si="187"/>
        <v>2013_05</v>
      </c>
      <c r="C1886" t="str">
        <f t="shared" si="183"/>
        <v>May</v>
      </c>
      <c r="D1886" t="str">
        <f t="shared" si="184"/>
        <v>2013_May</v>
      </c>
      <c r="E1886" s="12" t="str">
        <f t="shared" si="185"/>
        <v>29_May</v>
      </c>
      <c r="F1886" s="12" t="str">
        <f t="shared" si="186"/>
        <v>May-13</v>
      </c>
      <c r="G1886" s="12"/>
    </row>
    <row r="1887" spans="1:7">
      <c r="A1887" s="2">
        <f t="shared" si="188"/>
        <v>41424</v>
      </c>
      <c r="B1887" t="str">
        <f t="shared" si="187"/>
        <v>2013_05</v>
      </c>
      <c r="C1887" t="str">
        <f t="shared" si="183"/>
        <v>May</v>
      </c>
      <c r="D1887" t="str">
        <f t="shared" si="184"/>
        <v>2013_May</v>
      </c>
      <c r="E1887" s="12" t="str">
        <f t="shared" si="185"/>
        <v>30_May</v>
      </c>
      <c r="F1887" s="12" t="str">
        <f t="shared" si="186"/>
        <v>May-13</v>
      </c>
      <c r="G1887" s="12"/>
    </row>
    <row r="1888" spans="1:7">
      <c r="A1888" s="2">
        <f t="shared" si="188"/>
        <v>41425</v>
      </c>
      <c r="B1888" t="str">
        <f t="shared" si="187"/>
        <v>2013_05</v>
      </c>
      <c r="C1888" t="str">
        <f t="shared" si="183"/>
        <v>May</v>
      </c>
      <c r="D1888" t="str">
        <f t="shared" si="184"/>
        <v>2013_May</v>
      </c>
      <c r="E1888" s="12" t="str">
        <f t="shared" si="185"/>
        <v>31_May</v>
      </c>
      <c r="F1888" s="12" t="str">
        <f t="shared" si="186"/>
        <v>May-13</v>
      </c>
      <c r="G1888" s="12"/>
    </row>
    <row r="1889" spans="1:7">
      <c r="A1889" s="2">
        <f t="shared" si="188"/>
        <v>41426</v>
      </c>
      <c r="B1889" t="str">
        <f t="shared" si="187"/>
        <v>2013_06</v>
      </c>
      <c r="C1889" t="str">
        <f t="shared" si="183"/>
        <v>Jun</v>
      </c>
      <c r="D1889" t="str">
        <f t="shared" si="184"/>
        <v>2013_Jun</v>
      </c>
      <c r="E1889" s="12" t="str">
        <f t="shared" si="185"/>
        <v>01_Jun</v>
      </c>
      <c r="F1889" s="12" t="str">
        <f t="shared" si="186"/>
        <v>Jun-13</v>
      </c>
      <c r="G1889" s="12"/>
    </row>
    <row r="1890" spans="1:7">
      <c r="A1890" s="2">
        <f t="shared" si="188"/>
        <v>41427</v>
      </c>
      <c r="B1890" t="str">
        <f t="shared" si="187"/>
        <v>2013_06</v>
      </c>
      <c r="C1890" t="str">
        <f t="shared" si="183"/>
        <v>Jun</v>
      </c>
      <c r="D1890" t="str">
        <f t="shared" si="184"/>
        <v>2013_Jun</v>
      </c>
      <c r="E1890" s="12" t="str">
        <f t="shared" si="185"/>
        <v>02_Jun</v>
      </c>
      <c r="F1890" s="12" t="str">
        <f t="shared" si="186"/>
        <v>Jun-13</v>
      </c>
      <c r="G1890" s="12"/>
    </row>
    <row r="1891" spans="1:7">
      <c r="A1891" s="2">
        <f t="shared" si="188"/>
        <v>41428</v>
      </c>
      <c r="B1891" t="str">
        <f t="shared" si="187"/>
        <v>2013_06</v>
      </c>
      <c r="C1891" t="str">
        <f t="shared" si="183"/>
        <v>Jun</v>
      </c>
      <c r="D1891" t="str">
        <f t="shared" si="184"/>
        <v>2013_Jun</v>
      </c>
      <c r="E1891" s="12" t="str">
        <f t="shared" si="185"/>
        <v>03_Jun</v>
      </c>
      <c r="F1891" s="12" t="str">
        <f t="shared" si="186"/>
        <v>Jun-13</v>
      </c>
      <c r="G1891" s="12"/>
    </row>
    <row r="1892" spans="1:7">
      <c r="A1892" s="2">
        <f t="shared" si="188"/>
        <v>41429</v>
      </c>
      <c r="B1892" t="str">
        <f t="shared" si="187"/>
        <v>2013_06</v>
      </c>
      <c r="C1892" t="str">
        <f t="shared" si="183"/>
        <v>Jun</v>
      </c>
      <c r="D1892" t="str">
        <f t="shared" si="184"/>
        <v>2013_Jun</v>
      </c>
      <c r="E1892" s="12" t="str">
        <f t="shared" si="185"/>
        <v>04_Jun</v>
      </c>
      <c r="F1892" s="12" t="str">
        <f t="shared" si="186"/>
        <v>Jun-13</v>
      </c>
      <c r="G1892" s="12"/>
    </row>
    <row r="1893" spans="1:7">
      <c r="A1893" s="2">
        <f t="shared" si="188"/>
        <v>41430</v>
      </c>
      <c r="B1893" t="str">
        <f t="shared" si="187"/>
        <v>2013_06</v>
      </c>
      <c r="C1893" t="str">
        <f t="shared" si="183"/>
        <v>Jun</v>
      </c>
      <c r="D1893" t="str">
        <f t="shared" si="184"/>
        <v>2013_Jun</v>
      </c>
      <c r="E1893" s="12" t="str">
        <f t="shared" si="185"/>
        <v>05_Jun</v>
      </c>
      <c r="F1893" s="12" t="str">
        <f t="shared" si="186"/>
        <v>Jun-13</v>
      </c>
      <c r="G1893" s="12"/>
    </row>
    <row r="1894" spans="1:7">
      <c r="A1894" s="2">
        <f t="shared" si="188"/>
        <v>41431</v>
      </c>
      <c r="B1894" t="str">
        <f t="shared" si="187"/>
        <v>2013_06</v>
      </c>
      <c r="C1894" t="str">
        <f t="shared" si="183"/>
        <v>Jun</v>
      </c>
      <c r="D1894" t="str">
        <f t="shared" si="184"/>
        <v>2013_Jun</v>
      </c>
      <c r="E1894" s="12" t="str">
        <f t="shared" si="185"/>
        <v>06_Jun</v>
      </c>
      <c r="F1894" s="12" t="str">
        <f t="shared" si="186"/>
        <v>Jun-13</v>
      </c>
      <c r="G1894" s="12"/>
    </row>
    <row r="1895" spans="1:7">
      <c r="A1895" s="2">
        <f t="shared" si="188"/>
        <v>41432</v>
      </c>
      <c r="B1895" t="str">
        <f t="shared" si="187"/>
        <v>2013_06</v>
      </c>
      <c r="C1895" t="str">
        <f t="shared" si="183"/>
        <v>Jun</v>
      </c>
      <c r="D1895" t="str">
        <f t="shared" si="184"/>
        <v>2013_Jun</v>
      </c>
      <c r="E1895" s="12" t="str">
        <f t="shared" si="185"/>
        <v>07_Jun</v>
      </c>
      <c r="F1895" s="12" t="str">
        <f t="shared" si="186"/>
        <v>Jun-13</v>
      </c>
      <c r="G1895" s="12"/>
    </row>
    <row r="1896" spans="1:7">
      <c r="A1896" s="2">
        <f t="shared" si="188"/>
        <v>41433</v>
      </c>
      <c r="B1896" t="str">
        <f t="shared" si="187"/>
        <v>2013_06</v>
      </c>
      <c r="C1896" t="str">
        <f t="shared" si="183"/>
        <v>Jun</v>
      </c>
      <c r="D1896" t="str">
        <f t="shared" si="184"/>
        <v>2013_Jun</v>
      </c>
      <c r="E1896" s="12" t="str">
        <f t="shared" si="185"/>
        <v>08_Jun</v>
      </c>
      <c r="F1896" s="12" t="str">
        <f t="shared" si="186"/>
        <v>Jun-13</v>
      </c>
      <c r="G1896" s="12"/>
    </row>
    <row r="1897" spans="1:7">
      <c r="A1897" s="2">
        <f t="shared" si="188"/>
        <v>41434</v>
      </c>
      <c r="B1897" t="str">
        <f t="shared" si="187"/>
        <v>2013_06</v>
      </c>
      <c r="C1897" t="str">
        <f t="shared" si="183"/>
        <v>Jun</v>
      </c>
      <c r="D1897" t="str">
        <f t="shared" si="184"/>
        <v>2013_Jun</v>
      </c>
      <c r="E1897" s="12" t="str">
        <f t="shared" si="185"/>
        <v>09_Jun</v>
      </c>
      <c r="F1897" s="12" t="str">
        <f t="shared" si="186"/>
        <v>Jun-13</v>
      </c>
      <c r="G1897" s="12"/>
    </row>
    <row r="1898" spans="1:7">
      <c r="A1898" s="2">
        <f t="shared" si="188"/>
        <v>41435</v>
      </c>
      <c r="B1898" t="str">
        <f t="shared" si="187"/>
        <v>2013_06</v>
      </c>
      <c r="C1898" t="str">
        <f t="shared" si="183"/>
        <v>Jun</v>
      </c>
      <c r="D1898" t="str">
        <f t="shared" si="184"/>
        <v>2013_Jun</v>
      </c>
      <c r="E1898" s="12" t="str">
        <f t="shared" si="185"/>
        <v>10_Jun</v>
      </c>
      <c r="F1898" s="12" t="str">
        <f t="shared" si="186"/>
        <v>Jun-13</v>
      </c>
      <c r="G1898" s="12"/>
    </row>
    <row r="1899" spans="1:7">
      <c r="A1899" s="2">
        <f t="shared" si="188"/>
        <v>41436</v>
      </c>
      <c r="B1899" t="str">
        <f t="shared" si="187"/>
        <v>2013_06</v>
      </c>
      <c r="C1899" t="str">
        <f t="shared" si="183"/>
        <v>Jun</v>
      </c>
      <c r="D1899" t="str">
        <f t="shared" si="184"/>
        <v>2013_Jun</v>
      </c>
      <c r="E1899" s="12" t="str">
        <f t="shared" si="185"/>
        <v>11_Jun</v>
      </c>
      <c r="F1899" s="12" t="str">
        <f t="shared" si="186"/>
        <v>Jun-13</v>
      </c>
      <c r="G1899" s="12"/>
    </row>
    <row r="1900" spans="1:7">
      <c r="A1900" s="2">
        <f t="shared" si="188"/>
        <v>41437</v>
      </c>
      <c r="B1900" t="str">
        <f t="shared" si="187"/>
        <v>2013_06</v>
      </c>
      <c r="C1900" t="str">
        <f t="shared" si="183"/>
        <v>Jun</v>
      </c>
      <c r="D1900" t="str">
        <f t="shared" si="184"/>
        <v>2013_Jun</v>
      </c>
      <c r="E1900" s="12" t="str">
        <f t="shared" si="185"/>
        <v>12_Jun</v>
      </c>
      <c r="F1900" s="12" t="str">
        <f t="shared" si="186"/>
        <v>Jun-13</v>
      </c>
      <c r="G1900" s="12"/>
    </row>
    <row r="1901" spans="1:7">
      <c r="A1901" s="2">
        <f t="shared" si="188"/>
        <v>41438</v>
      </c>
      <c r="B1901" t="str">
        <f t="shared" si="187"/>
        <v>2013_06</v>
      </c>
      <c r="C1901" t="str">
        <f t="shared" si="183"/>
        <v>Jun</v>
      </c>
      <c r="D1901" t="str">
        <f t="shared" si="184"/>
        <v>2013_Jun</v>
      </c>
      <c r="E1901" s="12" t="str">
        <f t="shared" si="185"/>
        <v>13_Jun</v>
      </c>
      <c r="F1901" s="12" t="str">
        <f t="shared" si="186"/>
        <v>Jun-13</v>
      </c>
      <c r="G1901" s="12"/>
    </row>
    <row r="1902" spans="1:7">
      <c r="A1902" s="2">
        <f t="shared" si="188"/>
        <v>41439</v>
      </c>
      <c r="B1902" t="str">
        <f t="shared" si="187"/>
        <v>2013_06</v>
      </c>
      <c r="C1902" t="str">
        <f t="shared" si="183"/>
        <v>Jun</v>
      </c>
      <c r="D1902" t="str">
        <f t="shared" si="184"/>
        <v>2013_Jun</v>
      </c>
      <c r="E1902" s="12" t="str">
        <f t="shared" si="185"/>
        <v>14_Jun</v>
      </c>
      <c r="F1902" s="12" t="str">
        <f t="shared" si="186"/>
        <v>Jun-13</v>
      </c>
      <c r="G1902" s="12"/>
    </row>
    <row r="1903" spans="1:7">
      <c r="A1903" s="2">
        <f t="shared" si="188"/>
        <v>41440</v>
      </c>
      <c r="B1903" t="str">
        <f t="shared" si="187"/>
        <v>2013_06</v>
      </c>
      <c r="C1903" t="str">
        <f t="shared" si="183"/>
        <v>Jun</v>
      </c>
      <c r="D1903" t="str">
        <f t="shared" si="184"/>
        <v>2013_Jun</v>
      </c>
      <c r="E1903" s="12" t="str">
        <f t="shared" si="185"/>
        <v>15_Jun</v>
      </c>
      <c r="F1903" s="12" t="str">
        <f t="shared" si="186"/>
        <v>Jun-13</v>
      </c>
      <c r="G1903" s="12"/>
    </row>
    <row r="1904" spans="1:7">
      <c r="A1904" s="2">
        <f t="shared" si="188"/>
        <v>41441</v>
      </c>
      <c r="B1904" t="str">
        <f t="shared" si="187"/>
        <v>2013_06</v>
      </c>
      <c r="C1904" t="str">
        <f t="shared" si="183"/>
        <v>Jun</v>
      </c>
      <c r="D1904" t="str">
        <f t="shared" si="184"/>
        <v>2013_Jun</v>
      </c>
      <c r="E1904" s="12" t="str">
        <f t="shared" si="185"/>
        <v>16_Jun</v>
      </c>
      <c r="F1904" s="12" t="str">
        <f t="shared" si="186"/>
        <v>Jun-13</v>
      </c>
      <c r="G1904" s="12"/>
    </row>
    <row r="1905" spans="1:7">
      <c r="A1905" s="2">
        <f t="shared" si="188"/>
        <v>41442</v>
      </c>
      <c r="B1905" t="str">
        <f t="shared" si="187"/>
        <v>2013_06</v>
      </c>
      <c r="C1905" t="str">
        <f t="shared" si="183"/>
        <v>Jun</v>
      </c>
      <c r="D1905" t="str">
        <f t="shared" si="184"/>
        <v>2013_Jun</v>
      </c>
      <c r="E1905" s="12" t="str">
        <f t="shared" si="185"/>
        <v>17_Jun</v>
      </c>
      <c r="F1905" s="12" t="str">
        <f t="shared" si="186"/>
        <v>Jun-13</v>
      </c>
      <c r="G1905" s="12"/>
    </row>
    <row r="1906" spans="1:7">
      <c r="A1906" s="2">
        <f t="shared" si="188"/>
        <v>41443</v>
      </c>
      <c r="B1906" t="str">
        <f t="shared" si="187"/>
        <v>2013_06</v>
      </c>
      <c r="C1906" t="str">
        <f t="shared" si="183"/>
        <v>Jun</v>
      </c>
      <c r="D1906" t="str">
        <f t="shared" si="184"/>
        <v>2013_Jun</v>
      </c>
      <c r="E1906" s="12" t="str">
        <f t="shared" si="185"/>
        <v>18_Jun</v>
      </c>
      <c r="F1906" s="12" t="str">
        <f t="shared" si="186"/>
        <v>Jun-13</v>
      </c>
      <c r="G1906" s="12"/>
    </row>
    <row r="1907" spans="1:7">
      <c r="A1907" s="2">
        <f t="shared" si="188"/>
        <v>41444</v>
      </c>
      <c r="B1907" t="str">
        <f t="shared" si="187"/>
        <v>2013_06</v>
      </c>
      <c r="C1907" t="str">
        <f t="shared" si="183"/>
        <v>Jun</v>
      </c>
      <c r="D1907" t="str">
        <f t="shared" si="184"/>
        <v>2013_Jun</v>
      </c>
      <c r="E1907" s="12" t="str">
        <f t="shared" si="185"/>
        <v>19_Jun</v>
      </c>
      <c r="F1907" s="12" t="str">
        <f t="shared" si="186"/>
        <v>Jun-13</v>
      </c>
      <c r="G1907" s="12"/>
    </row>
    <row r="1908" spans="1:7">
      <c r="A1908" s="2">
        <f t="shared" si="188"/>
        <v>41445</v>
      </c>
      <c r="B1908" t="str">
        <f t="shared" si="187"/>
        <v>2013_06</v>
      </c>
      <c r="C1908" t="str">
        <f t="shared" si="183"/>
        <v>Jun</v>
      </c>
      <c r="D1908" t="str">
        <f t="shared" si="184"/>
        <v>2013_Jun</v>
      </c>
      <c r="E1908" s="12" t="str">
        <f t="shared" si="185"/>
        <v>20_Jun</v>
      </c>
      <c r="F1908" s="12" t="str">
        <f t="shared" si="186"/>
        <v>Jun-13</v>
      </c>
      <c r="G1908" s="12"/>
    </row>
    <row r="1909" spans="1:7">
      <c r="A1909" s="2">
        <f t="shared" si="188"/>
        <v>41446</v>
      </c>
      <c r="B1909" t="str">
        <f t="shared" si="187"/>
        <v>2013_06</v>
      </c>
      <c r="C1909" t="str">
        <f t="shared" si="183"/>
        <v>Jun</v>
      </c>
      <c r="D1909" t="str">
        <f t="shared" si="184"/>
        <v>2013_Jun</v>
      </c>
      <c r="E1909" s="12" t="str">
        <f t="shared" si="185"/>
        <v>21_Jun</v>
      </c>
      <c r="F1909" s="12" t="str">
        <f t="shared" si="186"/>
        <v>Jun-13</v>
      </c>
      <c r="G1909" s="12"/>
    </row>
    <row r="1910" spans="1:7">
      <c r="A1910" s="2">
        <f t="shared" si="188"/>
        <v>41447</v>
      </c>
      <c r="B1910" t="str">
        <f t="shared" si="187"/>
        <v>2013_06</v>
      </c>
      <c r="C1910" t="str">
        <f t="shared" si="183"/>
        <v>Jun</v>
      </c>
      <c r="D1910" t="str">
        <f t="shared" si="184"/>
        <v>2013_Jun</v>
      </c>
      <c r="E1910" s="12" t="str">
        <f t="shared" si="185"/>
        <v>22_Jun</v>
      </c>
      <c r="F1910" s="12" t="str">
        <f t="shared" si="186"/>
        <v>Jun-13</v>
      </c>
      <c r="G1910" s="12"/>
    </row>
    <row r="1911" spans="1:7">
      <c r="A1911" s="2">
        <f t="shared" si="188"/>
        <v>41448</v>
      </c>
      <c r="B1911" t="str">
        <f t="shared" si="187"/>
        <v>2013_06</v>
      </c>
      <c r="C1911" t="str">
        <f t="shared" si="183"/>
        <v>Jun</v>
      </c>
      <c r="D1911" t="str">
        <f t="shared" si="184"/>
        <v>2013_Jun</v>
      </c>
      <c r="E1911" s="12" t="str">
        <f t="shared" si="185"/>
        <v>23_Jun</v>
      </c>
      <c r="F1911" s="12" t="str">
        <f t="shared" si="186"/>
        <v>Jun-13</v>
      </c>
      <c r="G1911" s="12"/>
    </row>
    <row r="1912" spans="1:7">
      <c r="A1912" s="2">
        <f t="shared" si="188"/>
        <v>41449</v>
      </c>
      <c r="B1912" t="str">
        <f t="shared" si="187"/>
        <v>2013_06</v>
      </c>
      <c r="C1912" t="str">
        <f t="shared" si="183"/>
        <v>Jun</v>
      </c>
      <c r="D1912" t="str">
        <f t="shared" si="184"/>
        <v>2013_Jun</v>
      </c>
      <c r="E1912" s="12" t="str">
        <f t="shared" si="185"/>
        <v>24_Jun</v>
      </c>
      <c r="F1912" s="12" t="str">
        <f t="shared" si="186"/>
        <v>Jun-13</v>
      </c>
      <c r="G1912" s="12"/>
    </row>
    <row r="1913" spans="1:7">
      <c r="A1913" s="2">
        <f t="shared" si="188"/>
        <v>41450</v>
      </c>
      <c r="B1913" t="str">
        <f t="shared" si="187"/>
        <v>2013_06</v>
      </c>
      <c r="C1913" t="str">
        <f t="shared" si="183"/>
        <v>Jun</v>
      </c>
      <c r="D1913" t="str">
        <f t="shared" si="184"/>
        <v>2013_Jun</v>
      </c>
      <c r="E1913" s="12" t="str">
        <f t="shared" si="185"/>
        <v>25_Jun</v>
      </c>
      <c r="F1913" s="12" t="str">
        <f t="shared" si="186"/>
        <v>Jun-13</v>
      </c>
      <c r="G1913" s="12"/>
    </row>
    <row r="1914" spans="1:7">
      <c r="A1914" s="2">
        <f t="shared" si="188"/>
        <v>41451</v>
      </c>
      <c r="B1914" t="str">
        <f t="shared" si="187"/>
        <v>2013_06</v>
      </c>
      <c r="C1914" t="str">
        <f t="shared" si="183"/>
        <v>Jun</v>
      </c>
      <c r="D1914" t="str">
        <f t="shared" si="184"/>
        <v>2013_Jun</v>
      </c>
      <c r="E1914" s="12" t="str">
        <f t="shared" si="185"/>
        <v>26_Jun</v>
      </c>
      <c r="F1914" s="12" t="str">
        <f t="shared" si="186"/>
        <v>Jun-13</v>
      </c>
      <c r="G1914" s="12"/>
    </row>
    <row r="1915" spans="1:7">
      <c r="A1915" s="2">
        <f t="shared" si="188"/>
        <v>41452</v>
      </c>
      <c r="B1915" t="str">
        <f t="shared" si="187"/>
        <v>2013_06</v>
      </c>
      <c r="C1915" t="str">
        <f t="shared" si="183"/>
        <v>Jun</v>
      </c>
      <c r="D1915" t="str">
        <f t="shared" si="184"/>
        <v>2013_Jun</v>
      </c>
      <c r="E1915" s="12" t="str">
        <f t="shared" si="185"/>
        <v>27_Jun</v>
      </c>
      <c r="F1915" s="12" t="str">
        <f t="shared" si="186"/>
        <v>Jun-13</v>
      </c>
      <c r="G1915" s="12"/>
    </row>
    <row r="1916" spans="1:7">
      <c r="A1916" s="2">
        <f t="shared" si="188"/>
        <v>41453</v>
      </c>
      <c r="B1916" t="str">
        <f t="shared" si="187"/>
        <v>2013_06</v>
      </c>
      <c r="C1916" t="str">
        <f t="shared" si="183"/>
        <v>Jun</v>
      </c>
      <c r="D1916" t="str">
        <f t="shared" si="184"/>
        <v>2013_Jun</v>
      </c>
      <c r="E1916" s="12" t="str">
        <f t="shared" si="185"/>
        <v>28_Jun</v>
      </c>
      <c r="F1916" s="12" t="str">
        <f t="shared" si="186"/>
        <v>Jun-13</v>
      </c>
      <c r="G1916" s="12"/>
    </row>
    <row r="1917" spans="1:7">
      <c r="A1917" s="2">
        <f t="shared" si="188"/>
        <v>41454</v>
      </c>
      <c r="B1917" t="str">
        <f t="shared" si="187"/>
        <v>2013_06</v>
      </c>
      <c r="C1917" t="str">
        <f t="shared" si="183"/>
        <v>Jun</v>
      </c>
      <c r="D1917" t="str">
        <f t="shared" si="184"/>
        <v>2013_Jun</v>
      </c>
      <c r="E1917" s="12" t="str">
        <f t="shared" si="185"/>
        <v>29_Jun</v>
      </c>
      <c r="F1917" s="12" t="str">
        <f t="shared" si="186"/>
        <v>Jun-13</v>
      </c>
      <c r="G1917" s="12"/>
    </row>
    <row r="1918" spans="1:7">
      <c r="A1918" s="2">
        <f t="shared" si="188"/>
        <v>41455</v>
      </c>
      <c r="B1918" t="str">
        <f t="shared" si="187"/>
        <v>2013_06</v>
      </c>
      <c r="C1918" t="str">
        <f t="shared" si="183"/>
        <v>Jun</v>
      </c>
      <c r="D1918" t="str">
        <f t="shared" si="184"/>
        <v>2013_Jun</v>
      </c>
      <c r="E1918" s="12" t="str">
        <f t="shared" si="185"/>
        <v>30_Jun</v>
      </c>
      <c r="F1918" s="12" t="str">
        <f t="shared" si="186"/>
        <v>Jun-13</v>
      </c>
      <c r="G1918" s="12"/>
    </row>
    <row r="1919" spans="1:7">
      <c r="A1919" s="2">
        <f t="shared" si="188"/>
        <v>41456</v>
      </c>
      <c r="B1919" t="str">
        <f t="shared" si="187"/>
        <v>2013_07</v>
      </c>
      <c r="C1919" t="str">
        <f t="shared" si="183"/>
        <v>Jul</v>
      </c>
      <c r="D1919" t="str">
        <f t="shared" si="184"/>
        <v>2013_Jul</v>
      </c>
      <c r="E1919" s="12" t="str">
        <f t="shared" si="185"/>
        <v>01_Jul</v>
      </c>
      <c r="F1919" s="12" t="str">
        <f t="shared" si="186"/>
        <v>Jul-13</v>
      </c>
      <c r="G1919" s="12"/>
    </row>
    <row r="1920" spans="1:7">
      <c r="A1920" s="2">
        <f t="shared" si="188"/>
        <v>41457</v>
      </c>
      <c r="B1920" t="str">
        <f t="shared" si="187"/>
        <v>2013_07</v>
      </c>
      <c r="C1920" t="str">
        <f t="shared" si="183"/>
        <v>Jul</v>
      </c>
      <c r="D1920" t="str">
        <f t="shared" si="184"/>
        <v>2013_Jul</v>
      </c>
      <c r="E1920" s="12" t="str">
        <f t="shared" si="185"/>
        <v>02_Jul</v>
      </c>
      <c r="F1920" s="12" t="str">
        <f t="shared" si="186"/>
        <v>Jul-13</v>
      </c>
      <c r="G1920" s="12"/>
    </row>
    <row r="1921" spans="1:7">
      <c r="A1921" s="2">
        <f t="shared" si="188"/>
        <v>41458</v>
      </c>
      <c r="B1921" t="str">
        <f t="shared" si="187"/>
        <v>2013_07</v>
      </c>
      <c r="C1921" t="str">
        <f t="shared" si="183"/>
        <v>Jul</v>
      </c>
      <c r="D1921" t="str">
        <f t="shared" si="184"/>
        <v>2013_Jul</v>
      </c>
      <c r="E1921" s="12" t="str">
        <f t="shared" si="185"/>
        <v>03_Jul</v>
      </c>
      <c r="F1921" s="12" t="str">
        <f t="shared" si="186"/>
        <v>Jul-13</v>
      </c>
      <c r="G1921" s="12"/>
    </row>
    <row r="1922" spans="1:7">
      <c r="A1922" s="2">
        <f t="shared" si="188"/>
        <v>41459</v>
      </c>
      <c r="B1922" t="str">
        <f t="shared" si="187"/>
        <v>2013_07</v>
      </c>
      <c r="C1922" t="str">
        <f t="shared" ref="C1922:C1985" si="189">VLOOKUP(TEXT(MONTH(A1922),"00"),$H$2:$I$13,2,FALSE)</f>
        <v>Jul</v>
      </c>
      <c r="D1922" t="str">
        <f t="shared" si="184"/>
        <v>2013_Jul</v>
      </c>
      <c r="E1922" s="12" t="str">
        <f t="shared" si="185"/>
        <v>04_Jul</v>
      </c>
      <c r="F1922" s="12" t="str">
        <f t="shared" si="186"/>
        <v>Jul-13</v>
      </c>
      <c r="G1922" s="12"/>
    </row>
    <row r="1923" spans="1:7">
      <c r="A1923" s="2">
        <f t="shared" si="188"/>
        <v>41460</v>
      </c>
      <c r="B1923" t="str">
        <f t="shared" si="187"/>
        <v>2013_07</v>
      </c>
      <c r="C1923" t="str">
        <f t="shared" si="189"/>
        <v>Jul</v>
      </c>
      <c r="D1923" t="str">
        <f t="shared" ref="D1923:D1986" si="190">TEXT(YEAR(A1923),"0000")&amp;"_"&amp;C1923</f>
        <v>2013_Jul</v>
      </c>
      <c r="E1923" s="12" t="str">
        <f t="shared" ref="E1923:E1986" si="191">VLOOKUP(DAY(A1923),$G$2:$H$32,2,FALSE)&amp;"_"&amp;C1923</f>
        <v>05_Jul</v>
      </c>
      <c r="F1923" s="12" t="str">
        <f t="shared" si="186"/>
        <v>Jul-13</v>
      </c>
      <c r="G1923" s="12"/>
    </row>
    <row r="1924" spans="1:7">
      <c r="A1924" s="2">
        <f t="shared" si="188"/>
        <v>41461</v>
      </c>
      <c r="B1924" t="str">
        <f t="shared" si="187"/>
        <v>2013_07</v>
      </c>
      <c r="C1924" t="str">
        <f t="shared" si="189"/>
        <v>Jul</v>
      </c>
      <c r="D1924" t="str">
        <f t="shared" si="190"/>
        <v>2013_Jul</v>
      </c>
      <c r="E1924" s="12" t="str">
        <f t="shared" si="191"/>
        <v>06_Jul</v>
      </c>
      <c r="F1924" s="12" t="str">
        <f t="shared" ref="F1924:F1987" si="192">C1924&amp;"-"&amp;RIGHT(YEAR(A1924),2)</f>
        <v>Jul-13</v>
      </c>
      <c r="G1924" s="12"/>
    </row>
    <row r="1925" spans="1:7">
      <c r="A1925" s="2">
        <f t="shared" si="188"/>
        <v>41462</v>
      </c>
      <c r="B1925" t="str">
        <f t="shared" si="187"/>
        <v>2013_07</v>
      </c>
      <c r="C1925" t="str">
        <f t="shared" si="189"/>
        <v>Jul</v>
      </c>
      <c r="D1925" t="str">
        <f t="shared" si="190"/>
        <v>2013_Jul</v>
      </c>
      <c r="E1925" s="12" t="str">
        <f t="shared" si="191"/>
        <v>07_Jul</v>
      </c>
      <c r="F1925" s="12" t="str">
        <f t="shared" si="192"/>
        <v>Jul-13</v>
      </c>
      <c r="G1925" s="12"/>
    </row>
    <row r="1926" spans="1:7">
      <c r="A1926" s="2">
        <f t="shared" si="188"/>
        <v>41463</v>
      </c>
      <c r="B1926" t="str">
        <f t="shared" si="187"/>
        <v>2013_07</v>
      </c>
      <c r="C1926" t="str">
        <f t="shared" si="189"/>
        <v>Jul</v>
      </c>
      <c r="D1926" t="str">
        <f t="shared" si="190"/>
        <v>2013_Jul</v>
      </c>
      <c r="E1926" s="12" t="str">
        <f t="shared" si="191"/>
        <v>08_Jul</v>
      </c>
      <c r="F1926" s="12" t="str">
        <f t="shared" si="192"/>
        <v>Jul-13</v>
      </c>
      <c r="G1926" s="12"/>
    </row>
    <row r="1927" spans="1:7">
      <c r="A1927" s="2">
        <f t="shared" si="188"/>
        <v>41464</v>
      </c>
      <c r="B1927" t="str">
        <f t="shared" si="187"/>
        <v>2013_07</v>
      </c>
      <c r="C1927" t="str">
        <f t="shared" si="189"/>
        <v>Jul</v>
      </c>
      <c r="D1927" t="str">
        <f t="shared" si="190"/>
        <v>2013_Jul</v>
      </c>
      <c r="E1927" s="12" t="str">
        <f t="shared" si="191"/>
        <v>09_Jul</v>
      </c>
      <c r="F1927" s="12" t="str">
        <f t="shared" si="192"/>
        <v>Jul-13</v>
      </c>
      <c r="G1927" s="12"/>
    </row>
    <row r="1928" spans="1:7">
      <c r="A1928" s="2">
        <f t="shared" si="188"/>
        <v>41465</v>
      </c>
      <c r="B1928" t="str">
        <f t="shared" si="187"/>
        <v>2013_07</v>
      </c>
      <c r="C1928" t="str">
        <f t="shared" si="189"/>
        <v>Jul</v>
      </c>
      <c r="D1928" t="str">
        <f t="shared" si="190"/>
        <v>2013_Jul</v>
      </c>
      <c r="E1928" s="12" t="str">
        <f t="shared" si="191"/>
        <v>10_Jul</v>
      </c>
      <c r="F1928" s="12" t="str">
        <f t="shared" si="192"/>
        <v>Jul-13</v>
      </c>
      <c r="G1928" s="12"/>
    </row>
    <row r="1929" spans="1:7">
      <c r="A1929" s="2">
        <f t="shared" si="188"/>
        <v>41466</v>
      </c>
      <c r="B1929" t="str">
        <f t="shared" si="187"/>
        <v>2013_07</v>
      </c>
      <c r="C1929" t="str">
        <f t="shared" si="189"/>
        <v>Jul</v>
      </c>
      <c r="D1929" t="str">
        <f t="shared" si="190"/>
        <v>2013_Jul</v>
      </c>
      <c r="E1929" s="12" t="str">
        <f t="shared" si="191"/>
        <v>11_Jul</v>
      </c>
      <c r="F1929" s="12" t="str">
        <f t="shared" si="192"/>
        <v>Jul-13</v>
      </c>
      <c r="G1929" s="12"/>
    </row>
    <row r="1930" spans="1:7">
      <c r="A1930" s="2">
        <f t="shared" si="188"/>
        <v>41467</v>
      </c>
      <c r="B1930" t="str">
        <f t="shared" si="187"/>
        <v>2013_07</v>
      </c>
      <c r="C1930" t="str">
        <f t="shared" si="189"/>
        <v>Jul</v>
      </c>
      <c r="D1930" t="str">
        <f t="shared" si="190"/>
        <v>2013_Jul</v>
      </c>
      <c r="E1930" s="12" t="str">
        <f t="shared" si="191"/>
        <v>12_Jul</v>
      </c>
      <c r="F1930" s="12" t="str">
        <f t="shared" si="192"/>
        <v>Jul-13</v>
      </c>
      <c r="G1930" s="12"/>
    </row>
    <row r="1931" spans="1:7">
      <c r="A1931" s="2">
        <f t="shared" si="188"/>
        <v>41468</v>
      </c>
      <c r="B1931" t="str">
        <f t="shared" ref="B1931:B1994" si="193">TEXT(YEAR(A1931),"0000")&amp;"_"&amp;TEXT(MONTH(A1931),"00")</f>
        <v>2013_07</v>
      </c>
      <c r="C1931" t="str">
        <f t="shared" si="189"/>
        <v>Jul</v>
      </c>
      <c r="D1931" t="str">
        <f t="shared" si="190"/>
        <v>2013_Jul</v>
      </c>
      <c r="E1931" s="12" t="str">
        <f t="shared" si="191"/>
        <v>13_Jul</v>
      </c>
      <c r="F1931" s="12" t="str">
        <f t="shared" si="192"/>
        <v>Jul-13</v>
      </c>
      <c r="G1931" s="12"/>
    </row>
    <row r="1932" spans="1:7">
      <c r="A1932" s="2">
        <f t="shared" ref="A1932:A1995" si="194">A1931+1</f>
        <v>41469</v>
      </c>
      <c r="B1932" t="str">
        <f t="shared" si="193"/>
        <v>2013_07</v>
      </c>
      <c r="C1932" t="str">
        <f t="shared" si="189"/>
        <v>Jul</v>
      </c>
      <c r="D1932" t="str">
        <f t="shared" si="190"/>
        <v>2013_Jul</v>
      </c>
      <c r="E1932" s="12" t="str">
        <f t="shared" si="191"/>
        <v>14_Jul</v>
      </c>
      <c r="F1932" s="12" t="str">
        <f t="shared" si="192"/>
        <v>Jul-13</v>
      </c>
      <c r="G1932" s="12"/>
    </row>
    <row r="1933" spans="1:7">
      <c r="A1933" s="2">
        <f t="shared" si="194"/>
        <v>41470</v>
      </c>
      <c r="B1933" t="str">
        <f t="shared" si="193"/>
        <v>2013_07</v>
      </c>
      <c r="C1933" t="str">
        <f t="shared" si="189"/>
        <v>Jul</v>
      </c>
      <c r="D1933" t="str">
        <f t="shared" si="190"/>
        <v>2013_Jul</v>
      </c>
      <c r="E1933" s="12" t="str">
        <f t="shared" si="191"/>
        <v>15_Jul</v>
      </c>
      <c r="F1933" s="12" t="str">
        <f t="shared" si="192"/>
        <v>Jul-13</v>
      </c>
      <c r="G1933" s="12"/>
    </row>
    <row r="1934" spans="1:7">
      <c r="A1934" s="2">
        <f t="shared" si="194"/>
        <v>41471</v>
      </c>
      <c r="B1934" t="str">
        <f t="shared" si="193"/>
        <v>2013_07</v>
      </c>
      <c r="C1934" t="str">
        <f t="shared" si="189"/>
        <v>Jul</v>
      </c>
      <c r="D1934" t="str">
        <f t="shared" si="190"/>
        <v>2013_Jul</v>
      </c>
      <c r="E1934" s="12" t="str">
        <f t="shared" si="191"/>
        <v>16_Jul</v>
      </c>
      <c r="F1934" s="12" t="str">
        <f t="shared" si="192"/>
        <v>Jul-13</v>
      </c>
      <c r="G1934" s="12"/>
    </row>
    <row r="1935" spans="1:7">
      <c r="A1935" s="2">
        <f t="shared" si="194"/>
        <v>41472</v>
      </c>
      <c r="B1935" t="str">
        <f t="shared" si="193"/>
        <v>2013_07</v>
      </c>
      <c r="C1935" t="str">
        <f t="shared" si="189"/>
        <v>Jul</v>
      </c>
      <c r="D1935" t="str">
        <f t="shared" si="190"/>
        <v>2013_Jul</v>
      </c>
      <c r="E1935" s="12" t="str">
        <f t="shared" si="191"/>
        <v>17_Jul</v>
      </c>
      <c r="F1935" s="12" t="str">
        <f t="shared" si="192"/>
        <v>Jul-13</v>
      </c>
      <c r="G1935" s="12"/>
    </row>
    <row r="1936" spans="1:7">
      <c r="A1936" s="2">
        <f t="shared" si="194"/>
        <v>41473</v>
      </c>
      <c r="B1936" t="str">
        <f t="shared" si="193"/>
        <v>2013_07</v>
      </c>
      <c r="C1936" t="str">
        <f t="shared" si="189"/>
        <v>Jul</v>
      </c>
      <c r="D1936" t="str">
        <f t="shared" si="190"/>
        <v>2013_Jul</v>
      </c>
      <c r="E1936" s="12" t="str">
        <f t="shared" si="191"/>
        <v>18_Jul</v>
      </c>
      <c r="F1936" s="12" t="str">
        <f t="shared" si="192"/>
        <v>Jul-13</v>
      </c>
      <c r="G1936" s="12"/>
    </row>
    <row r="1937" spans="1:7">
      <c r="A1937" s="2">
        <f t="shared" si="194"/>
        <v>41474</v>
      </c>
      <c r="B1937" t="str">
        <f t="shared" si="193"/>
        <v>2013_07</v>
      </c>
      <c r="C1937" t="str">
        <f t="shared" si="189"/>
        <v>Jul</v>
      </c>
      <c r="D1937" t="str">
        <f t="shared" si="190"/>
        <v>2013_Jul</v>
      </c>
      <c r="E1937" s="12" t="str">
        <f t="shared" si="191"/>
        <v>19_Jul</v>
      </c>
      <c r="F1937" s="12" t="str">
        <f t="shared" si="192"/>
        <v>Jul-13</v>
      </c>
      <c r="G1937" s="12"/>
    </row>
    <row r="1938" spans="1:7">
      <c r="A1938" s="2">
        <f t="shared" si="194"/>
        <v>41475</v>
      </c>
      <c r="B1938" t="str">
        <f t="shared" si="193"/>
        <v>2013_07</v>
      </c>
      <c r="C1938" t="str">
        <f t="shared" si="189"/>
        <v>Jul</v>
      </c>
      <c r="D1938" t="str">
        <f t="shared" si="190"/>
        <v>2013_Jul</v>
      </c>
      <c r="E1938" s="12" t="str">
        <f t="shared" si="191"/>
        <v>20_Jul</v>
      </c>
      <c r="F1938" s="12" t="str">
        <f t="shared" si="192"/>
        <v>Jul-13</v>
      </c>
      <c r="G1938" s="12"/>
    </row>
    <row r="1939" spans="1:7">
      <c r="A1939" s="2">
        <f t="shared" si="194"/>
        <v>41476</v>
      </c>
      <c r="B1939" t="str">
        <f t="shared" si="193"/>
        <v>2013_07</v>
      </c>
      <c r="C1939" t="str">
        <f t="shared" si="189"/>
        <v>Jul</v>
      </c>
      <c r="D1939" t="str">
        <f t="shared" si="190"/>
        <v>2013_Jul</v>
      </c>
      <c r="E1939" s="12" t="str">
        <f t="shared" si="191"/>
        <v>21_Jul</v>
      </c>
      <c r="F1939" s="12" t="str">
        <f t="shared" si="192"/>
        <v>Jul-13</v>
      </c>
      <c r="G1939" s="12"/>
    </row>
    <row r="1940" spans="1:7">
      <c r="A1940" s="2">
        <f t="shared" si="194"/>
        <v>41477</v>
      </c>
      <c r="B1940" t="str">
        <f t="shared" si="193"/>
        <v>2013_07</v>
      </c>
      <c r="C1940" t="str">
        <f t="shared" si="189"/>
        <v>Jul</v>
      </c>
      <c r="D1940" t="str">
        <f t="shared" si="190"/>
        <v>2013_Jul</v>
      </c>
      <c r="E1940" s="12" t="str">
        <f t="shared" si="191"/>
        <v>22_Jul</v>
      </c>
      <c r="F1940" s="12" t="str">
        <f t="shared" si="192"/>
        <v>Jul-13</v>
      </c>
      <c r="G1940" s="12"/>
    </row>
    <row r="1941" spans="1:7">
      <c r="A1941" s="2">
        <f t="shared" si="194"/>
        <v>41478</v>
      </c>
      <c r="B1941" t="str">
        <f t="shared" si="193"/>
        <v>2013_07</v>
      </c>
      <c r="C1941" t="str">
        <f t="shared" si="189"/>
        <v>Jul</v>
      </c>
      <c r="D1941" t="str">
        <f t="shared" si="190"/>
        <v>2013_Jul</v>
      </c>
      <c r="E1941" s="12" t="str">
        <f t="shared" si="191"/>
        <v>23_Jul</v>
      </c>
      <c r="F1941" s="12" t="str">
        <f t="shared" si="192"/>
        <v>Jul-13</v>
      </c>
      <c r="G1941" s="12"/>
    </row>
    <row r="1942" spans="1:7">
      <c r="A1942" s="2">
        <f t="shared" si="194"/>
        <v>41479</v>
      </c>
      <c r="B1942" t="str">
        <f t="shared" si="193"/>
        <v>2013_07</v>
      </c>
      <c r="C1942" t="str">
        <f t="shared" si="189"/>
        <v>Jul</v>
      </c>
      <c r="D1942" t="str">
        <f t="shared" si="190"/>
        <v>2013_Jul</v>
      </c>
      <c r="E1942" s="12" t="str">
        <f t="shared" si="191"/>
        <v>24_Jul</v>
      </c>
      <c r="F1942" s="12" t="str">
        <f t="shared" si="192"/>
        <v>Jul-13</v>
      </c>
      <c r="G1942" s="12"/>
    </row>
    <row r="1943" spans="1:7">
      <c r="A1943" s="2">
        <f t="shared" si="194"/>
        <v>41480</v>
      </c>
      <c r="B1943" t="str">
        <f t="shared" si="193"/>
        <v>2013_07</v>
      </c>
      <c r="C1943" t="str">
        <f t="shared" si="189"/>
        <v>Jul</v>
      </c>
      <c r="D1943" t="str">
        <f t="shared" si="190"/>
        <v>2013_Jul</v>
      </c>
      <c r="E1943" s="12" t="str">
        <f t="shared" si="191"/>
        <v>25_Jul</v>
      </c>
      <c r="F1943" s="12" t="str">
        <f t="shared" si="192"/>
        <v>Jul-13</v>
      </c>
      <c r="G1943" s="12"/>
    </row>
    <row r="1944" spans="1:7">
      <c r="A1944" s="2">
        <f t="shared" si="194"/>
        <v>41481</v>
      </c>
      <c r="B1944" t="str">
        <f t="shared" si="193"/>
        <v>2013_07</v>
      </c>
      <c r="C1944" t="str">
        <f t="shared" si="189"/>
        <v>Jul</v>
      </c>
      <c r="D1944" t="str">
        <f t="shared" si="190"/>
        <v>2013_Jul</v>
      </c>
      <c r="E1944" s="12" t="str">
        <f t="shared" si="191"/>
        <v>26_Jul</v>
      </c>
      <c r="F1944" s="12" t="str">
        <f t="shared" si="192"/>
        <v>Jul-13</v>
      </c>
      <c r="G1944" s="12"/>
    </row>
    <row r="1945" spans="1:7">
      <c r="A1945" s="2">
        <f t="shared" si="194"/>
        <v>41482</v>
      </c>
      <c r="B1945" t="str">
        <f t="shared" si="193"/>
        <v>2013_07</v>
      </c>
      <c r="C1945" t="str">
        <f t="shared" si="189"/>
        <v>Jul</v>
      </c>
      <c r="D1945" t="str">
        <f t="shared" si="190"/>
        <v>2013_Jul</v>
      </c>
      <c r="E1945" s="12" t="str">
        <f t="shared" si="191"/>
        <v>27_Jul</v>
      </c>
      <c r="F1945" s="12" t="str">
        <f t="shared" si="192"/>
        <v>Jul-13</v>
      </c>
      <c r="G1945" s="12"/>
    </row>
    <row r="1946" spans="1:7">
      <c r="A1946" s="2">
        <f t="shared" si="194"/>
        <v>41483</v>
      </c>
      <c r="B1946" t="str">
        <f t="shared" si="193"/>
        <v>2013_07</v>
      </c>
      <c r="C1946" t="str">
        <f t="shared" si="189"/>
        <v>Jul</v>
      </c>
      <c r="D1946" t="str">
        <f t="shared" si="190"/>
        <v>2013_Jul</v>
      </c>
      <c r="E1946" s="12" t="str">
        <f t="shared" si="191"/>
        <v>28_Jul</v>
      </c>
      <c r="F1946" s="12" t="str">
        <f t="shared" si="192"/>
        <v>Jul-13</v>
      </c>
      <c r="G1946" s="12"/>
    </row>
    <row r="1947" spans="1:7">
      <c r="A1947" s="2">
        <f t="shared" si="194"/>
        <v>41484</v>
      </c>
      <c r="B1947" t="str">
        <f t="shared" si="193"/>
        <v>2013_07</v>
      </c>
      <c r="C1947" t="str">
        <f t="shared" si="189"/>
        <v>Jul</v>
      </c>
      <c r="D1947" t="str">
        <f t="shared" si="190"/>
        <v>2013_Jul</v>
      </c>
      <c r="E1947" s="12" t="str">
        <f t="shared" si="191"/>
        <v>29_Jul</v>
      </c>
      <c r="F1947" s="12" t="str">
        <f t="shared" si="192"/>
        <v>Jul-13</v>
      </c>
      <c r="G1947" s="12"/>
    </row>
    <row r="1948" spans="1:7">
      <c r="A1948" s="2">
        <f t="shared" si="194"/>
        <v>41485</v>
      </c>
      <c r="B1948" t="str">
        <f t="shared" si="193"/>
        <v>2013_07</v>
      </c>
      <c r="C1948" t="str">
        <f t="shared" si="189"/>
        <v>Jul</v>
      </c>
      <c r="D1948" t="str">
        <f t="shared" si="190"/>
        <v>2013_Jul</v>
      </c>
      <c r="E1948" s="12" t="str">
        <f t="shared" si="191"/>
        <v>30_Jul</v>
      </c>
      <c r="F1948" s="12" t="str">
        <f t="shared" si="192"/>
        <v>Jul-13</v>
      </c>
      <c r="G1948" s="12"/>
    </row>
    <row r="1949" spans="1:7">
      <c r="A1949" s="2">
        <f t="shared" si="194"/>
        <v>41486</v>
      </c>
      <c r="B1949" t="str">
        <f t="shared" si="193"/>
        <v>2013_07</v>
      </c>
      <c r="C1949" t="str">
        <f t="shared" si="189"/>
        <v>Jul</v>
      </c>
      <c r="D1949" t="str">
        <f t="shared" si="190"/>
        <v>2013_Jul</v>
      </c>
      <c r="E1949" s="12" t="str">
        <f t="shared" si="191"/>
        <v>31_Jul</v>
      </c>
      <c r="F1949" s="12" t="str">
        <f t="shared" si="192"/>
        <v>Jul-13</v>
      </c>
      <c r="G1949" s="12"/>
    </row>
    <row r="1950" spans="1:7">
      <c r="A1950" s="2">
        <f t="shared" si="194"/>
        <v>41487</v>
      </c>
      <c r="B1950" t="str">
        <f t="shared" si="193"/>
        <v>2013_08</v>
      </c>
      <c r="C1950" t="str">
        <f t="shared" si="189"/>
        <v>Aug</v>
      </c>
      <c r="D1950" t="str">
        <f t="shared" si="190"/>
        <v>2013_Aug</v>
      </c>
      <c r="E1950" s="12" t="str">
        <f t="shared" si="191"/>
        <v>01_Aug</v>
      </c>
      <c r="F1950" s="12" t="str">
        <f t="shared" si="192"/>
        <v>Aug-13</v>
      </c>
      <c r="G1950" s="12"/>
    </row>
    <row r="1951" spans="1:7">
      <c r="A1951" s="2">
        <f t="shared" si="194"/>
        <v>41488</v>
      </c>
      <c r="B1951" t="str">
        <f t="shared" si="193"/>
        <v>2013_08</v>
      </c>
      <c r="C1951" t="str">
        <f t="shared" si="189"/>
        <v>Aug</v>
      </c>
      <c r="D1951" t="str">
        <f t="shared" si="190"/>
        <v>2013_Aug</v>
      </c>
      <c r="E1951" s="12" t="str">
        <f t="shared" si="191"/>
        <v>02_Aug</v>
      </c>
      <c r="F1951" s="12" t="str">
        <f t="shared" si="192"/>
        <v>Aug-13</v>
      </c>
      <c r="G1951" s="12"/>
    </row>
    <row r="1952" spans="1:7">
      <c r="A1952" s="2">
        <f t="shared" si="194"/>
        <v>41489</v>
      </c>
      <c r="B1952" t="str">
        <f t="shared" si="193"/>
        <v>2013_08</v>
      </c>
      <c r="C1952" t="str">
        <f t="shared" si="189"/>
        <v>Aug</v>
      </c>
      <c r="D1952" t="str">
        <f t="shared" si="190"/>
        <v>2013_Aug</v>
      </c>
      <c r="E1952" s="12" t="str">
        <f t="shared" si="191"/>
        <v>03_Aug</v>
      </c>
      <c r="F1952" s="12" t="str">
        <f t="shared" si="192"/>
        <v>Aug-13</v>
      </c>
      <c r="G1952" s="12"/>
    </row>
    <row r="1953" spans="1:7">
      <c r="A1953" s="2">
        <f t="shared" si="194"/>
        <v>41490</v>
      </c>
      <c r="B1953" t="str">
        <f t="shared" si="193"/>
        <v>2013_08</v>
      </c>
      <c r="C1953" t="str">
        <f t="shared" si="189"/>
        <v>Aug</v>
      </c>
      <c r="D1953" t="str">
        <f t="shared" si="190"/>
        <v>2013_Aug</v>
      </c>
      <c r="E1953" s="12" t="str">
        <f t="shared" si="191"/>
        <v>04_Aug</v>
      </c>
      <c r="F1953" s="12" t="str">
        <f t="shared" si="192"/>
        <v>Aug-13</v>
      </c>
      <c r="G1953" s="12"/>
    </row>
    <row r="1954" spans="1:7">
      <c r="A1954" s="2">
        <f t="shared" si="194"/>
        <v>41491</v>
      </c>
      <c r="B1954" t="str">
        <f t="shared" si="193"/>
        <v>2013_08</v>
      </c>
      <c r="C1954" t="str">
        <f t="shared" si="189"/>
        <v>Aug</v>
      </c>
      <c r="D1954" t="str">
        <f t="shared" si="190"/>
        <v>2013_Aug</v>
      </c>
      <c r="E1954" s="12" t="str">
        <f t="shared" si="191"/>
        <v>05_Aug</v>
      </c>
      <c r="F1954" s="12" t="str">
        <f t="shared" si="192"/>
        <v>Aug-13</v>
      </c>
      <c r="G1954" s="12"/>
    </row>
    <row r="1955" spans="1:7">
      <c r="A1955" s="2">
        <f t="shared" si="194"/>
        <v>41492</v>
      </c>
      <c r="B1955" t="str">
        <f t="shared" si="193"/>
        <v>2013_08</v>
      </c>
      <c r="C1955" t="str">
        <f t="shared" si="189"/>
        <v>Aug</v>
      </c>
      <c r="D1955" t="str">
        <f t="shared" si="190"/>
        <v>2013_Aug</v>
      </c>
      <c r="E1955" s="12" t="str">
        <f t="shared" si="191"/>
        <v>06_Aug</v>
      </c>
      <c r="F1955" s="12" t="str">
        <f t="shared" si="192"/>
        <v>Aug-13</v>
      </c>
      <c r="G1955" s="12"/>
    </row>
    <row r="1956" spans="1:7">
      <c r="A1956" s="2">
        <f t="shared" si="194"/>
        <v>41493</v>
      </c>
      <c r="B1956" t="str">
        <f t="shared" si="193"/>
        <v>2013_08</v>
      </c>
      <c r="C1956" t="str">
        <f t="shared" si="189"/>
        <v>Aug</v>
      </c>
      <c r="D1956" t="str">
        <f t="shared" si="190"/>
        <v>2013_Aug</v>
      </c>
      <c r="E1956" s="12" t="str">
        <f t="shared" si="191"/>
        <v>07_Aug</v>
      </c>
      <c r="F1956" s="12" t="str">
        <f t="shared" si="192"/>
        <v>Aug-13</v>
      </c>
      <c r="G1956" s="12"/>
    </row>
    <row r="1957" spans="1:7">
      <c r="A1957" s="2">
        <f t="shared" si="194"/>
        <v>41494</v>
      </c>
      <c r="B1957" t="str">
        <f t="shared" si="193"/>
        <v>2013_08</v>
      </c>
      <c r="C1957" t="str">
        <f t="shared" si="189"/>
        <v>Aug</v>
      </c>
      <c r="D1957" t="str">
        <f t="shared" si="190"/>
        <v>2013_Aug</v>
      </c>
      <c r="E1957" s="12" t="str">
        <f t="shared" si="191"/>
        <v>08_Aug</v>
      </c>
      <c r="F1957" s="12" t="str">
        <f t="shared" si="192"/>
        <v>Aug-13</v>
      </c>
      <c r="G1957" s="12"/>
    </row>
    <row r="1958" spans="1:7">
      <c r="A1958" s="2">
        <f t="shared" si="194"/>
        <v>41495</v>
      </c>
      <c r="B1958" t="str">
        <f t="shared" si="193"/>
        <v>2013_08</v>
      </c>
      <c r="C1958" t="str">
        <f t="shared" si="189"/>
        <v>Aug</v>
      </c>
      <c r="D1958" t="str">
        <f t="shared" si="190"/>
        <v>2013_Aug</v>
      </c>
      <c r="E1958" s="12" t="str">
        <f t="shared" si="191"/>
        <v>09_Aug</v>
      </c>
      <c r="F1958" s="12" t="str">
        <f t="shared" si="192"/>
        <v>Aug-13</v>
      </c>
      <c r="G1958" s="12"/>
    </row>
    <row r="1959" spans="1:7">
      <c r="A1959" s="2">
        <f t="shared" si="194"/>
        <v>41496</v>
      </c>
      <c r="B1959" t="str">
        <f t="shared" si="193"/>
        <v>2013_08</v>
      </c>
      <c r="C1959" t="str">
        <f t="shared" si="189"/>
        <v>Aug</v>
      </c>
      <c r="D1959" t="str">
        <f t="shared" si="190"/>
        <v>2013_Aug</v>
      </c>
      <c r="E1959" s="12" t="str">
        <f t="shared" si="191"/>
        <v>10_Aug</v>
      </c>
      <c r="F1959" s="12" t="str">
        <f t="shared" si="192"/>
        <v>Aug-13</v>
      </c>
      <c r="G1959" s="12"/>
    </row>
    <row r="1960" spans="1:7">
      <c r="A1960" s="2">
        <f t="shared" si="194"/>
        <v>41497</v>
      </c>
      <c r="B1960" t="str">
        <f t="shared" si="193"/>
        <v>2013_08</v>
      </c>
      <c r="C1960" t="str">
        <f t="shared" si="189"/>
        <v>Aug</v>
      </c>
      <c r="D1960" t="str">
        <f t="shared" si="190"/>
        <v>2013_Aug</v>
      </c>
      <c r="E1960" s="12" t="str">
        <f t="shared" si="191"/>
        <v>11_Aug</v>
      </c>
      <c r="F1960" s="12" t="str">
        <f t="shared" si="192"/>
        <v>Aug-13</v>
      </c>
      <c r="G1960" s="12"/>
    </row>
    <row r="1961" spans="1:7">
      <c r="A1961" s="2">
        <f t="shared" si="194"/>
        <v>41498</v>
      </c>
      <c r="B1961" t="str">
        <f t="shared" si="193"/>
        <v>2013_08</v>
      </c>
      <c r="C1961" t="str">
        <f t="shared" si="189"/>
        <v>Aug</v>
      </c>
      <c r="D1961" t="str">
        <f t="shared" si="190"/>
        <v>2013_Aug</v>
      </c>
      <c r="E1961" s="12" t="str">
        <f t="shared" si="191"/>
        <v>12_Aug</v>
      </c>
      <c r="F1961" s="12" t="str">
        <f t="shared" si="192"/>
        <v>Aug-13</v>
      </c>
      <c r="G1961" s="12"/>
    </row>
    <row r="1962" spans="1:7">
      <c r="A1962" s="2">
        <f t="shared" si="194"/>
        <v>41499</v>
      </c>
      <c r="B1962" t="str">
        <f t="shared" si="193"/>
        <v>2013_08</v>
      </c>
      <c r="C1962" t="str">
        <f t="shared" si="189"/>
        <v>Aug</v>
      </c>
      <c r="D1962" t="str">
        <f t="shared" si="190"/>
        <v>2013_Aug</v>
      </c>
      <c r="E1962" s="12" t="str">
        <f t="shared" si="191"/>
        <v>13_Aug</v>
      </c>
      <c r="F1962" s="12" t="str">
        <f t="shared" si="192"/>
        <v>Aug-13</v>
      </c>
      <c r="G1962" s="12"/>
    </row>
    <row r="1963" spans="1:7">
      <c r="A1963" s="2">
        <f t="shared" si="194"/>
        <v>41500</v>
      </c>
      <c r="B1963" t="str">
        <f t="shared" si="193"/>
        <v>2013_08</v>
      </c>
      <c r="C1963" t="str">
        <f t="shared" si="189"/>
        <v>Aug</v>
      </c>
      <c r="D1963" t="str">
        <f t="shared" si="190"/>
        <v>2013_Aug</v>
      </c>
      <c r="E1963" s="12" t="str">
        <f t="shared" si="191"/>
        <v>14_Aug</v>
      </c>
      <c r="F1963" s="12" t="str">
        <f t="shared" si="192"/>
        <v>Aug-13</v>
      </c>
      <c r="G1963" s="12"/>
    </row>
    <row r="1964" spans="1:7">
      <c r="A1964" s="2">
        <f t="shared" si="194"/>
        <v>41501</v>
      </c>
      <c r="B1964" t="str">
        <f t="shared" si="193"/>
        <v>2013_08</v>
      </c>
      <c r="C1964" t="str">
        <f t="shared" si="189"/>
        <v>Aug</v>
      </c>
      <c r="D1964" t="str">
        <f t="shared" si="190"/>
        <v>2013_Aug</v>
      </c>
      <c r="E1964" s="12" t="str">
        <f t="shared" si="191"/>
        <v>15_Aug</v>
      </c>
      <c r="F1964" s="12" t="str">
        <f t="shared" si="192"/>
        <v>Aug-13</v>
      </c>
      <c r="G1964" s="12"/>
    </row>
    <row r="1965" spans="1:7">
      <c r="A1965" s="2">
        <f t="shared" si="194"/>
        <v>41502</v>
      </c>
      <c r="B1965" t="str">
        <f t="shared" si="193"/>
        <v>2013_08</v>
      </c>
      <c r="C1965" t="str">
        <f t="shared" si="189"/>
        <v>Aug</v>
      </c>
      <c r="D1965" t="str">
        <f t="shared" si="190"/>
        <v>2013_Aug</v>
      </c>
      <c r="E1965" s="12" t="str">
        <f t="shared" si="191"/>
        <v>16_Aug</v>
      </c>
      <c r="F1965" s="12" t="str">
        <f t="shared" si="192"/>
        <v>Aug-13</v>
      </c>
      <c r="G1965" s="12"/>
    </row>
    <row r="1966" spans="1:7">
      <c r="A1966" s="2">
        <f t="shared" si="194"/>
        <v>41503</v>
      </c>
      <c r="B1966" t="str">
        <f t="shared" si="193"/>
        <v>2013_08</v>
      </c>
      <c r="C1966" t="str">
        <f t="shared" si="189"/>
        <v>Aug</v>
      </c>
      <c r="D1966" t="str">
        <f t="shared" si="190"/>
        <v>2013_Aug</v>
      </c>
      <c r="E1966" s="12" t="str">
        <f t="shared" si="191"/>
        <v>17_Aug</v>
      </c>
      <c r="F1966" s="12" t="str">
        <f t="shared" si="192"/>
        <v>Aug-13</v>
      </c>
      <c r="G1966" s="12"/>
    </row>
    <row r="1967" spans="1:7">
      <c r="A1967" s="2">
        <f t="shared" si="194"/>
        <v>41504</v>
      </c>
      <c r="B1967" t="str">
        <f t="shared" si="193"/>
        <v>2013_08</v>
      </c>
      <c r="C1967" t="str">
        <f t="shared" si="189"/>
        <v>Aug</v>
      </c>
      <c r="D1967" t="str">
        <f t="shared" si="190"/>
        <v>2013_Aug</v>
      </c>
      <c r="E1967" s="12" t="str">
        <f t="shared" si="191"/>
        <v>18_Aug</v>
      </c>
      <c r="F1967" s="12" t="str">
        <f t="shared" si="192"/>
        <v>Aug-13</v>
      </c>
      <c r="G1967" s="12"/>
    </row>
    <row r="1968" spans="1:7">
      <c r="A1968" s="2">
        <f t="shared" si="194"/>
        <v>41505</v>
      </c>
      <c r="B1968" t="str">
        <f t="shared" si="193"/>
        <v>2013_08</v>
      </c>
      <c r="C1968" t="str">
        <f t="shared" si="189"/>
        <v>Aug</v>
      </c>
      <c r="D1968" t="str">
        <f t="shared" si="190"/>
        <v>2013_Aug</v>
      </c>
      <c r="E1968" s="12" t="str">
        <f t="shared" si="191"/>
        <v>19_Aug</v>
      </c>
      <c r="F1968" s="12" t="str">
        <f t="shared" si="192"/>
        <v>Aug-13</v>
      </c>
      <c r="G1968" s="12"/>
    </row>
    <row r="1969" spans="1:7">
      <c r="A1969" s="2">
        <f t="shared" si="194"/>
        <v>41506</v>
      </c>
      <c r="B1969" t="str">
        <f t="shared" si="193"/>
        <v>2013_08</v>
      </c>
      <c r="C1969" t="str">
        <f t="shared" si="189"/>
        <v>Aug</v>
      </c>
      <c r="D1969" t="str">
        <f t="shared" si="190"/>
        <v>2013_Aug</v>
      </c>
      <c r="E1969" s="12" t="str">
        <f t="shared" si="191"/>
        <v>20_Aug</v>
      </c>
      <c r="F1969" s="12" t="str">
        <f t="shared" si="192"/>
        <v>Aug-13</v>
      </c>
      <c r="G1969" s="12"/>
    </row>
    <row r="1970" spans="1:7">
      <c r="A1970" s="2">
        <f t="shared" si="194"/>
        <v>41507</v>
      </c>
      <c r="B1970" t="str">
        <f t="shared" si="193"/>
        <v>2013_08</v>
      </c>
      <c r="C1970" t="str">
        <f t="shared" si="189"/>
        <v>Aug</v>
      </c>
      <c r="D1970" t="str">
        <f t="shared" si="190"/>
        <v>2013_Aug</v>
      </c>
      <c r="E1970" s="12" t="str">
        <f t="shared" si="191"/>
        <v>21_Aug</v>
      </c>
      <c r="F1970" s="12" t="str">
        <f t="shared" si="192"/>
        <v>Aug-13</v>
      </c>
      <c r="G1970" s="12"/>
    </row>
    <row r="1971" spans="1:7">
      <c r="A1971" s="2">
        <f t="shared" si="194"/>
        <v>41508</v>
      </c>
      <c r="B1971" t="str">
        <f t="shared" si="193"/>
        <v>2013_08</v>
      </c>
      <c r="C1971" t="str">
        <f t="shared" si="189"/>
        <v>Aug</v>
      </c>
      <c r="D1971" t="str">
        <f t="shared" si="190"/>
        <v>2013_Aug</v>
      </c>
      <c r="E1971" s="12" t="str">
        <f t="shared" si="191"/>
        <v>22_Aug</v>
      </c>
      <c r="F1971" s="12" t="str">
        <f t="shared" si="192"/>
        <v>Aug-13</v>
      </c>
      <c r="G1971" s="12"/>
    </row>
    <row r="1972" spans="1:7">
      <c r="A1972" s="2">
        <f t="shared" si="194"/>
        <v>41509</v>
      </c>
      <c r="B1972" t="str">
        <f t="shared" si="193"/>
        <v>2013_08</v>
      </c>
      <c r="C1972" t="str">
        <f t="shared" si="189"/>
        <v>Aug</v>
      </c>
      <c r="D1972" t="str">
        <f t="shared" si="190"/>
        <v>2013_Aug</v>
      </c>
      <c r="E1972" s="12" t="str">
        <f t="shared" si="191"/>
        <v>23_Aug</v>
      </c>
      <c r="F1972" s="12" t="str">
        <f t="shared" si="192"/>
        <v>Aug-13</v>
      </c>
      <c r="G1972" s="12"/>
    </row>
    <row r="1973" spans="1:7">
      <c r="A1973" s="2">
        <f t="shared" si="194"/>
        <v>41510</v>
      </c>
      <c r="B1973" t="str">
        <f t="shared" si="193"/>
        <v>2013_08</v>
      </c>
      <c r="C1973" t="str">
        <f t="shared" si="189"/>
        <v>Aug</v>
      </c>
      <c r="D1973" t="str">
        <f t="shared" si="190"/>
        <v>2013_Aug</v>
      </c>
      <c r="E1973" s="12" t="str">
        <f t="shared" si="191"/>
        <v>24_Aug</v>
      </c>
      <c r="F1973" s="12" t="str">
        <f t="shared" si="192"/>
        <v>Aug-13</v>
      </c>
      <c r="G1973" s="12"/>
    </row>
    <row r="1974" spans="1:7">
      <c r="A1974" s="2">
        <f t="shared" si="194"/>
        <v>41511</v>
      </c>
      <c r="B1974" t="str">
        <f t="shared" si="193"/>
        <v>2013_08</v>
      </c>
      <c r="C1974" t="str">
        <f t="shared" si="189"/>
        <v>Aug</v>
      </c>
      <c r="D1974" t="str">
        <f t="shared" si="190"/>
        <v>2013_Aug</v>
      </c>
      <c r="E1974" s="12" t="str">
        <f t="shared" si="191"/>
        <v>25_Aug</v>
      </c>
      <c r="F1974" s="12" t="str">
        <f t="shared" si="192"/>
        <v>Aug-13</v>
      </c>
      <c r="G1974" s="12"/>
    </row>
    <row r="1975" spans="1:7">
      <c r="A1975" s="2">
        <f t="shared" si="194"/>
        <v>41512</v>
      </c>
      <c r="B1975" t="str">
        <f t="shared" si="193"/>
        <v>2013_08</v>
      </c>
      <c r="C1975" t="str">
        <f t="shared" si="189"/>
        <v>Aug</v>
      </c>
      <c r="D1975" t="str">
        <f t="shared" si="190"/>
        <v>2013_Aug</v>
      </c>
      <c r="E1975" s="12" t="str">
        <f t="shared" si="191"/>
        <v>26_Aug</v>
      </c>
      <c r="F1975" s="12" t="str">
        <f t="shared" si="192"/>
        <v>Aug-13</v>
      </c>
      <c r="G1975" s="12"/>
    </row>
    <row r="1976" spans="1:7">
      <c r="A1976" s="2">
        <f t="shared" si="194"/>
        <v>41513</v>
      </c>
      <c r="B1976" t="str">
        <f t="shared" si="193"/>
        <v>2013_08</v>
      </c>
      <c r="C1976" t="str">
        <f t="shared" si="189"/>
        <v>Aug</v>
      </c>
      <c r="D1976" t="str">
        <f t="shared" si="190"/>
        <v>2013_Aug</v>
      </c>
      <c r="E1976" s="12" t="str">
        <f t="shared" si="191"/>
        <v>27_Aug</v>
      </c>
      <c r="F1976" s="12" t="str">
        <f t="shared" si="192"/>
        <v>Aug-13</v>
      </c>
      <c r="G1976" s="12"/>
    </row>
    <row r="1977" spans="1:7">
      <c r="A1977" s="2">
        <f t="shared" si="194"/>
        <v>41514</v>
      </c>
      <c r="B1977" t="str">
        <f t="shared" si="193"/>
        <v>2013_08</v>
      </c>
      <c r="C1977" t="str">
        <f t="shared" si="189"/>
        <v>Aug</v>
      </c>
      <c r="D1977" t="str">
        <f t="shared" si="190"/>
        <v>2013_Aug</v>
      </c>
      <c r="E1977" s="12" t="str">
        <f t="shared" si="191"/>
        <v>28_Aug</v>
      </c>
      <c r="F1977" s="12" t="str">
        <f t="shared" si="192"/>
        <v>Aug-13</v>
      </c>
      <c r="G1977" s="12"/>
    </row>
    <row r="1978" spans="1:7">
      <c r="A1978" s="2">
        <f t="shared" si="194"/>
        <v>41515</v>
      </c>
      <c r="B1978" t="str">
        <f t="shared" si="193"/>
        <v>2013_08</v>
      </c>
      <c r="C1978" t="str">
        <f t="shared" si="189"/>
        <v>Aug</v>
      </c>
      <c r="D1978" t="str">
        <f t="shared" si="190"/>
        <v>2013_Aug</v>
      </c>
      <c r="E1978" s="12" t="str">
        <f t="shared" si="191"/>
        <v>29_Aug</v>
      </c>
      <c r="F1978" s="12" t="str">
        <f t="shared" si="192"/>
        <v>Aug-13</v>
      </c>
      <c r="G1978" s="12"/>
    </row>
    <row r="1979" spans="1:7">
      <c r="A1979" s="2">
        <f t="shared" si="194"/>
        <v>41516</v>
      </c>
      <c r="B1979" t="str">
        <f t="shared" si="193"/>
        <v>2013_08</v>
      </c>
      <c r="C1979" t="str">
        <f t="shared" si="189"/>
        <v>Aug</v>
      </c>
      <c r="D1979" t="str">
        <f t="shared" si="190"/>
        <v>2013_Aug</v>
      </c>
      <c r="E1979" s="12" t="str">
        <f t="shared" si="191"/>
        <v>30_Aug</v>
      </c>
      <c r="F1979" s="12" t="str">
        <f t="shared" si="192"/>
        <v>Aug-13</v>
      </c>
      <c r="G1979" s="12"/>
    </row>
    <row r="1980" spans="1:7">
      <c r="A1980" s="2">
        <f t="shared" si="194"/>
        <v>41517</v>
      </c>
      <c r="B1980" t="str">
        <f t="shared" si="193"/>
        <v>2013_08</v>
      </c>
      <c r="C1980" t="str">
        <f t="shared" si="189"/>
        <v>Aug</v>
      </c>
      <c r="D1980" t="str">
        <f t="shared" si="190"/>
        <v>2013_Aug</v>
      </c>
      <c r="E1980" s="12" t="str">
        <f t="shared" si="191"/>
        <v>31_Aug</v>
      </c>
      <c r="F1980" s="12" t="str">
        <f t="shared" si="192"/>
        <v>Aug-13</v>
      </c>
      <c r="G1980" s="12"/>
    </row>
    <row r="1981" spans="1:7">
      <c r="A1981" s="2">
        <f t="shared" si="194"/>
        <v>41518</v>
      </c>
      <c r="B1981" t="str">
        <f t="shared" si="193"/>
        <v>2013_09</v>
      </c>
      <c r="C1981" t="str">
        <f t="shared" si="189"/>
        <v>Sep</v>
      </c>
      <c r="D1981" t="str">
        <f t="shared" si="190"/>
        <v>2013_Sep</v>
      </c>
      <c r="E1981" s="12" t="str">
        <f t="shared" si="191"/>
        <v>01_Sep</v>
      </c>
      <c r="F1981" s="12" t="str">
        <f t="shared" si="192"/>
        <v>Sep-13</v>
      </c>
      <c r="G1981" s="12"/>
    </row>
    <row r="1982" spans="1:7">
      <c r="A1982" s="2">
        <f t="shared" si="194"/>
        <v>41519</v>
      </c>
      <c r="B1982" t="str">
        <f t="shared" si="193"/>
        <v>2013_09</v>
      </c>
      <c r="C1982" t="str">
        <f t="shared" si="189"/>
        <v>Sep</v>
      </c>
      <c r="D1982" t="str">
        <f t="shared" si="190"/>
        <v>2013_Sep</v>
      </c>
      <c r="E1982" s="12" t="str">
        <f t="shared" si="191"/>
        <v>02_Sep</v>
      </c>
      <c r="F1982" s="12" t="str">
        <f t="shared" si="192"/>
        <v>Sep-13</v>
      </c>
      <c r="G1982" s="12"/>
    </row>
    <row r="1983" spans="1:7">
      <c r="A1983" s="2">
        <f t="shared" si="194"/>
        <v>41520</v>
      </c>
      <c r="B1983" t="str">
        <f t="shared" si="193"/>
        <v>2013_09</v>
      </c>
      <c r="C1983" t="str">
        <f t="shared" si="189"/>
        <v>Sep</v>
      </c>
      <c r="D1983" t="str">
        <f t="shared" si="190"/>
        <v>2013_Sep</v>
      </c>
      <c r="E1983" s="12" t="str">
        <f t="shared" si="191"/>
        <v>03_Sep</v>
      </c>
      <c r="F1983" s="12" t="str">
        <f t="shared" si="192"/>
        <v>Sep-13</v>
      </c>
      <c r="G1983" s="12"/>
    </row>
    <row r="1984" spans="1:7">
      <c r="A1984" s="2">
        <f t="shared" si="194"/>
        <v>41521</v>
      </c>
      <c r="B1984" t="str">
        <f t="shared" si="193"/>
        <v>2013_09</v>
      </c>
      <c r="C1984" t="str">
        <f t="shared" si="189"/>
        <v>Sep</v>
      </c>
      <c r="D1984" t="str">
        <f t="shared" si="190"/>
        <v>2013_Sep</v>
      </c>
      <c r="E1984" s="12" t="str">
        <f t="shared" si="191"/>
        <v>04_Sep</v>
      </c>
      <c r="F1984" s="12" t="str">
        <f t="shared" si="192"/>
        <v>Sep-13</v>
      </c>
      <c r="G1984" s="12"/>
    </row>
    <row r="1985" spans="1:7">
      <c r="A1985" s="2">
        <f t="shared" si="194"/>
        <v>41522</v>
      </c>
      <c r="B1985" t="str">
        <f t="shared" si="193"/>
        <v>2013_09</v>
      </c>
      <c r="C1985" t="str">
        <f t="shared" si="189"/>
        <v>Sep</v>
      </c>
      <c r="D1985" t="str">
        <f t="shared" si="190"/>
        <v>2013_Sep</v>
      </c>
      <c r="E1985" s="12" t="str">
        <f t="shared" si="191"/>
        <v>05_Sep</v>
      </c>
      <c r="F1985" s="12" t="str">
        <f t="shared" si="192"/>
        <v>Sep-13</v>
      </c>
      <c r="G1985" s="12"/>
    </row>
    <row r="1986" spans="1:7">
      <c r="A1986" s="2">
        <f t="shared" si="194"/>
        <v>41523</v>
      </c>
      <c r="B1986" t="str">
        <f t="shared" si="193"/>
        <v>2013_09</v>
      </c>
      <c r="C1986" t="str">
        <f t="shared" ref="C1986:C2049" si="195">VLOOKUP(TEXT(MONTH(A1986),"00"),$H$2:$I$13,2,FALSE)</f>
        <v>Sep</v>
      </c>
      <c r="D1986" t="str">
        <f t="shared" si="190"/>
        <v>2013_Sep</v>
      </c>
      <c r="E1986" s="12" t="str">
        <f t="shared" si="191"/>
        <v>06_Sep</v>
      </c>
      <c r="F1986" s="12" t="str">
        <f t="shared" si="192"/>
        <v>Sep-13</v>
      </c>
      <c r="G1986" s="12"/>
    </row>
    <row r="1987" spans="1:7">
      <c r="A1987" s="2">
        <f t="shared" si="194"/>
        <v>41524</v>
      </c>
      <c r="B1987" t="str">
        <f t="shared" si="193"/>
        <v>2013_09</v>
      </c>
      <c r="C1987" t="str">
        <f t="shared" si="195"/>
        <v>Sep</v>
      </c>
      <c r="D1987" t="str">
        <f t="shared" ref="D1987:D2050" si="196">TEXT(YEAR(A1987),"0000")&amp;"_"&amp;C1987</f>
        <v>2013_Sep</v>
      </c>
      <c r="E1987" s="12" t="str">
        <f t="shared" ref="E1987:E2050" si="197">VLOOKUP(DAY(A1987),$G$2:$H$32,2,FALSE)&amp;"_"&amp;C1987</f>
        <v>07_Sep</v>
      </c>
      <c r="F1987" s="12" t="str">
        <f t="shared" si="192"/>
        <v>Sep-13</v>
      </c>
      <c r="G1987" s="12"/>
    </row>
    <row r="1988" spans="1:7">
      <c r="A1988" s="2">
        <f t="shared" si="194"/>
        <v>41525</v>
      </c>
      <c r="B1988" t="str">
        <f t="shared" si="193"/>
        <v>2013_09</v>
      </c>
      <c r="C1988" t="str">
        <f t="shared" si="195"/>
        <v>Sep</v>
      </c>
      <c r="D1988" t="str">
        <f t="shared" si="196"/>
        <v>2013_Sep</v>
      </c>
      <c r="E1988" s="12" t="str">
        <f t="shared" si="197"/>
        <v>08_Sep</v>
      </c>
      <c r="F1988" s="12" t="str">
        <f t="shared" ref="F1988:F2051" si="198">C1988&amp;"-"&amp;RIGHT(YEAR(A1988),2)</f>
        <v>Sep-13</v>
      </c>
      <c r="G1988" s="12"/>
    </row>
    <row r="1989" spans="1:7">
      <c r="A1989" s="2">
        <f t="shared" si="194"/>
        <v>41526</v>
      </c>
      <c r="B1989" t="str">
        <f t="shared" si="193"/>
        <v>2013_09</v>
      </c>
      <c r="C1989" t="str">
        <f t="shared" si="195"/>
        <v>Sep</v>
      </c>
      <c r="D1989" t="str">
        <f t="shared" si="196"/>
        <v>2013_Sep</v>
      </c>
      <c r="E1989" s="12" t="str">
        <f t="shared" si="197"/>
        <v>09_Sep</v>
      </c>
      <c r="F1989" s="12" t="str">
        <f t="shared" si="198"/>
        <v>Sep-13</v>
      </c>
      <c r="G1989" s="12"/>
    </row>
    <row r="1990" spans="1:7">
      <c r="A1990" s="2">
        <f t="shared" si="194"/>
        <v>41527</v>
      </c>
      <c r="B1990" t="str">
        <f t="shared" si="193"/>
        <v>2013_09</v>
      </c>
      <c r="C1990" t="str">
        <f t="shared" si="195"/>
        <v>Sep</v>
      </c>
      <c r="D1990" t="str">
        <f t="shared" si="196"/>
        <v>2013_Sep</v>
      </c>
      <c r="E1990" s="12" t="str">
        <f t="shared" si="197"/>
        <v>10_Sep</v>
      </c>
      <c r="F1990" s="12" t="str">
        <f t="shared" si="198"/>
        <v>Sep-13</v>
      </c>
      <c r="G1990" s="12"/>
    </row>
    <row r="1991" spans="1:7">
      <c r="A1991" s="2">
        <f t="shared" si="194"/>
        <v>41528</v>
      </c>
      <c r="B1991" t="str">
        <f t="shared" si="193"/>
        <v>2013_09</v>
      </c>
      <c r="C1991" t="str">
        <f t="shared" si="195"/>
        <v>Sep</v>
      </c>
      <c r="D1991" t="str">
        <f t="shared" si="196"/>
        <v>2013_Sep</v>
      </c>
      <c r="E1991" s="12" t="str">
        <f t="shared" si="197"/>
        <v>11_Sep</v>
      </c>
      <c r="F1991" s="12" t="str">
        <f t="shared" si="198"/>
        <v>Sep-13</v>
      </c>
      <c r="G1991" s="12"/>
    </row>
    <row r="1992" spans="1:7">
      <c r="A1992" s="2">
        <f t="shared" si="194"/>
        <v>41529</v>
      </c>
      <c r="B1992" t="str">
        <f t="shared" si="193"/>
        <v>2013_09</v>
      </c>
      <c r="C1992" t="str">
        <f t="shared" si="195"/>
        <v>Sep</v>
      </c>
      <c r="D1992" t="str">
        <f t="shared" si="196"/>
        <v>2013_Sep</v>
      </c>
      <c r="E1992" s="12" t="str">
        <f t="shared" si="197"/>
        <v>12_Sep</v>
      </c>
      <c r="F1992" s="12" t="str">
        <f t="shared" si="198"/>
        <v>Sep-13</v>
      </c>
      <c r="G1992" s="12"/>
    </row>
    <row r="1993" spans="1:7">
      <c r="A1993" s="2">
        <f t="shared" si="194"/>
        <v>41530</v>
      </c>
      <c r="B1993" t="str">
        <f t="shared" si="193"/>
        <v>2013_09</v>
      </c>
      <c r="C1993" t="str">
        <f t="shared" si="195"/>
        <v>Sep</v>
      </c>
      <c r="D1993" t="str">
        <f t="shared" si="196"/>
        <v>2013_Sep</v>
      </c>
      <c r="E1993" s="12" t="str">
        <f t="shared" si="197"/>
        <v>13_Sep</v>
      </c>
      <c r="F1993" s="12" t="str">
        <f t="shared" si="198"/>
        <v>Sep-13</v>
      </c>
      <c r="G1993" s="12"/>
    </row>
    <row r="1994" spans="1:7">
      <c r="A1994" s="2">
        <f t="shared" si="194"/>
        <v>41531</v>
      </c>
      <c r="B1994" t="str">
        <f t="shared" si="193"/>
        <v>2013_09</v>
      </c>
      <c r="C1994" t="str">
        <f t="shared" si="195"/>
        <v>Sep</v>
      </c>
      <c r="D1994" t="str">
        <f t="shared" si="196"/>
        <v>2013_Sep</v>
      </c>
      <c r="E1994" s="12" t="str">
        <f t="shared" si="197"/>
        <v>14_Sep</v>
      </c>
      <c r="F1994" s="12" t="str">
        <f t="shared" si="198"/>
        <v>Sep-13</v>
      </c>
      <c r="G1994" s="12"/>
    </row>
    <row r="1995" spans="1:7">
      <c r="A1995" s="2">
        <f t="shared" si="194"/>
        <v>41532</v>
      </c>
      <c r="B1995" t="str">
        <f t="shared" ref="B1995:B2058" si="199">TEXT(YEAR(A1995),"0000")&amp;"_"&amp;TEXT(MONTH(A1995),"00")</f>
        <v>2013_09</v>
      </c>
      <c r="C1995" t="str">
        <f t="shared" si="195"/>
        <v>Sep</v>
      </c>
      <c r="D1995" t="str">
        <f t="shared" si="196"/>
        <v>2013_Sep</v>
      </c>
      <c r="E1995" s="12" t="str">
        <f t="shared" si="197"/>
        <v>15_Sep</v>
      </c>
      <c r="F1995" s="12" t="str">
        <f t="shared" si="198"/>
        <v>Sep-13</v>
      </c>
      <c r="G1995" s="12"/>
    </row>
    <row r="1996" spans="1:7">
      <c r="A1996" s="2">
        <f t="shared" ref="A1996:A2059" si="200">A1995+1</f>
        <v>41533</v>
      </c>
      <c r="B1996" t="str">
        <f t="shared" si="199"/>
        <v>2013_09</v>
      </c>
      <c r="C1996" t="str">
        <f t="shared" si="195"/>
        <v>Sep</v>
      </c>
      <c r="D1996" t="str">
        <f t="shared" si="196"/>
        <v>2013_Sep</v>
      </c>
      <c r="E1996" s="12" t="str">
        <f t="shared" si="197"/>
        <v>16_Sep</v>
      </c>
      <c r="F1996" s="12" t="str">
        <f t="shared" si="198"/>
        <v>Sep-13</v>
      </c>
      <c r="G1996" s="12"/>
    </row>
    <row r="1997" spans="1:7">
      <c r="A1997" s="2">
        <f t="shared" si="200"/>
        <v>41534</v>
      </c>
      <c r="B1997" t="str">
        <f t="shared" si="199"/>
        <v>2013_09</v>
      </c>
      <c r="C1997" t="str">
        <f t="shared" si="195"/>
        <v>Sep</v>
      </c>
      <c r="D1997" t="str">
        <f t="shared" si="196"/>
        <v>2013_Sep</v>
      </c>
      <c r="E1997" s="12" t="str">
        <f t="shared" si="197"/>
        <v>17_Sep</v>
      </c>
      <c r="F1997" s="12" t="str">
        <f t="shared" si="198"/>
        <v>Sep-13</v>
      </c>
      <c r="G1997" s="12"/>
    </row>
    <row r="1998" spans="1:7">
      <c r="A1998" s="2">
        <f t="shared" si="200"/>
        <v>41535</v>
      </c>
      <c r="B1998" t="str">
        <f t="shared" si="199"/>
        <v>2013_09</v>
      </c>
      <c r="C1998" t="str">
        <f t="shared" si="195"/>
        <v>Sep</v>
      </c>
      <c r="D1998" t="str">
        <f t="shared" si="196"/>
        <v>2013_Sep</v>
      </c>
      <c r="E1998" s="12" t="str">
        <f t="shared" si="197"/>
        <v>18_Sep</v>
      </c>
      <c r="F1998" s="12" t="str">
        <f t="shared" si="198"/>
        <v>Sep-13</v>
      </c>
      <c r="G1998" s="12"/>
    </row>
    <row r="1999" spans="1:7">
      <c r="A1999" s="2">
        <f t="shared" si="200"/>
        <v>41536</v>
      </c>
      <c r="B1999" t="str">
        <f t="shared" si="199"/>
        <v>2013_09</v>
      </c>
      <c r="C1999" t="str">
        <f t="shared" si="195"/>
        <v>Sep</v>
      </c>
      <c r="D1999" t="str">
        <f t="shared" si="196"/>
        <v>2013_Sep</v>
      </c>
      <c r="E1999" s="12" t="str">
        <f t="shared" si="197"/>
        <v>19_Sep</v>
      </c>
      <c r="F1999" s="12" t="str">
        <f t="shared" si="198"/>
        <v>Sep-13</v>
      </c>
      <c r="G1999" s="12"/>
    </row>
    <row r="2000" spans="1:7">
      <c r="A2000" s="2">
        <f t="shared" si="200"/>
        <v>41537</v>
      </c>
      <c r="B2000" t="str">
        <f t="shared" si="199"/>
        <v>2013_09</v>
      </c>
      <c r="C2000" t="str">
        <f t="shared" si="195"/>
        <v>Sep</v>
      </c>
      <c r="D2000" t="str">
        <f t="shared" si="196"/>
        <v>2013_Sep</v>
      </c>
      <c r="E2000" s="12" t="str">
        <f t="shared" si="197"/>
        <v>20_Sep</v>
      </c>
      <c r="F2000" s="12" t="str">
        <f t="shared" si="198"/>
        <v>Sep-13</v>
      </c>
      <c r="G2000" s="12"/>
    </row>
    <row r="2001" spans="1:7">
      <c r="A2001" s="2">
        <f t="shared" si="200"/>
        <v>41538</v>
      </c>
      <c r="B2001" t="str">
        <f t="shared" si="199"/>
        <v>2013_09</v>
      </c>
      <c r="C2001" t="str">
        <f t="shared" si="195"/>
        <v>Sep</v>
      </c>
      <c r="D2001" t="str">
        <f t="shared" si="196"/>
        <v>2013_Sep</v>
      </c>
      <c r="E2001" s="12" t="str">
        <f t="shared" si="197"/>
        <v>21_Sep</v>
      </c>
      <c r="F2001" s="12" t="str">
        <f t="shared" si="198"/>
        <v>Sep-13</v>
      </c>
      <c r="G2001" s="12"/>
    </row>
    <row r="2002" spans="1:7">
      <c r="A2002" s="2">
        <f t="shared" si="200"/>
        <v>41539</v>
      </c>
      <c r="B2002" t="str">
        <f t="shared" si="199"/>
        <v>2013_09</v>
      </c>
      <c r="C2002" t="str">
        <f t="shared" si="195"/>
        <v>Sep</v>
      </c>
      <c r="D2002" t="str">
        <f t="shared" si="196"/>
        <v>2013_Sep</v>
      </c>
      <c r="E2002" s="12" t="str">
        <f t="shared" si="197"/>
        <v>22_Sep</v>
      </c>
      <c r="F2002" s="12" t="str">
        <f t="shared" si="198"/>
        <v>Sep-13</v>
      </c>
      <c r="G2002" s="12"/>
    </row>
    <row r="2003" spans="1:7">
      <c r="A2003" s="2">
        <f t="shared" si="200"/>
        <v>41540</v>
      </c>
      <c r="B2003" t="str">
        <f t="shared" si="199"/>
        <v>2013_09</v>
      </c>
      <c r="C2003" t="str">
        <f t="shared" si="195"/>
        <v>Sep</v>
      </c>
      <c r="D2003" t="str">
        <f t="shared" si="196"/>
        <v>2013_Sep</v>
      </c>
      <c r="E2003" s="12" t="str">
        <f t="shared" si="197"/>
        <v>23_Sep</v>
      </c>
      <c r="F2003" s="12" t="str">
        <f t="shared" si="198"/>
        <v>Sep-13</v>
      </c>
      <c r="G2003" s="12"/>
    </row>
    <row r="2004" spans="1:7">
      <c r="A2004" s="2">
        <f t="shared" si="200"/>
        <v>41541</v>
      </c>
      <c r="B2004" t="str">
        <f t="shared" si="199"/>
        <v>2013_09</v>
      </c>
      <c r="C2004" t="str">
        <f t="shared" si="195"/>
        <v>Sep</v>
      </c>
      <c r="D2004" t="str">
        <f t="shared" si="196"/>
        <v>2013_Sep</v>
      </c>
      <c r="E2004" s="12" t="str">
        <f t="shared" si="197"/>
        <v>24_Sep</v>
      </c>
      <c r="F2004" s="12" t="str">
        <f t="shared" si="198"/>
        <v>Sep-13</v>
      </c>
      <c r="G2004" s="12"/>
    </row>
    <row r="2005" spans="1:7">
      <c r="A2005" s="2">
        <f t="shared" si="200"/>
        <v>41542</v>
      </c>
      <c r="B2005" t="str">
        <f t="shared" si="199"/>
        <v>2013_09</v>
      </c>
      <c r="C2005" t="str">
        <f t="shared" si="195"/>
        <v>Sep</v>
      </c>
      <c r="D2005" t="str">
        <f t="shared" si="196"/>
        <v>2013_Sep</v>
      </c>
      <c r="E2005" s="12" t="str">
        <f t="shared" si="197"/>
        <v>25_Sep</v>
      </c>
      <c r="F2005" s="12" t="str">
        <f t="shared" si="198"/>
        <v>Sep-13</v>
      </c>
      <c r="G2005" s="12"/>
    </row>
    <row r="2006" spans="1:7">
      <c r="A2006" s="2">
        <f t="shared" si="200"/>
        <v>41543</v>
      </c>
      <c r="B2006" t="str">
        <f t="shared" si="199"/>
        <v>2013_09</v>
      </c>
      <c r="C2006" t="str">
        <f t="shared" si="195"/>
        <v>Sep</v>
      </c>
      <c r="D2006" t="str">
        <f t="shared" si="196"/>
        <v>2013_Sep</v>
      </c>
      <c r="E2006" s="12" t="str">
        <f t="shared" si="197"/>
        <v>26_Sep</v>
      </c>
      <c r="F2006" s="12" t="str">
        <f t="shared" si="198"/>
        <v>Sep-13</v>
      </c>
      <c r="G2006" s="12"/>
    </row>
    <row r="2007" spans="1:7">
      <c r="A2007" s="2">
        <f t="shared" si="200"/>
        <v>41544</v>
      </c>
      <c r="B2007" t="str">
        <f t="shared" si="199"/>
        <v>2013_09</v>
      </c>
      <c r="C2007" t="str">
        <f t="shared" si="195"/>
        <v>Sep</v>
      </c>
      <c r="D2007" t="str">
        <f t="shared" si="196"/>
        <v>2013_Sep</v>
      </c>
      <c r="E2007" s="12" t="str">
        <f t="shared" si="197"/>
        <v>27_Sep</v>
      </c>
      <c r="F2007" s="12" t="str">
        <f t="shared" si="198"/>
        <v>Sep-13</v>
      </c>
      <c r="G2007" s="12"/>
    </row>
    <row r="2008" spans="1:7">
      <c r="A2008" s="2">
        <f t="shared" si="200"/>
        <v>41545</v>
      </c>
      <c r="B2008" t="str">
        <f t="shared" si="199"/>
        <v>2013_09</v>
      </c>
      <c r="C2008" t="str">
        <f t="shared" si="195"/>
        <v>Sep</v>
      </c>
      <c r="D2008" t="str">
        <f t="shared" si="196"/>
        <v>2013_Sep</v>
      </c>
      <c r="E2008" s="12" t="str">
        <f t="shared" si="197"/>
        <v>28_Sep</v>
      </c>
      <c r="F2008" s="12" t="str">
        <f t="shared" si="198"/>
        <v>Sep-13</v>
      </c>
      <c r="G2008" s="12"/>
    </row>
    <row r="2009" spans="1:7">
      <c r="A2009" s="2">
        <f t="shared" si="200"/>
        <v>41546</v>
      </c>
      <c r="B2009" t="str">
        <f t="shared" si="199"/>
        <v>2013_09</v>
      </c>
      <c r="C2009" t="str">
        <f t="shared" si="195"/>
        <v>Sep</v>
      </c>
      <c r="D2009" t="str">
        <f t="shared" si="196"/>
        <v>2013_Sep</v>
      </c>
      <c r="E2009" s="12" t="str">
        <f t="shared" si="197"/>
        <v>29_Sep</v>
      </c>
      <c r="F2009" s="12" t="str">
        <f t="shared" si="198"/>
        <v>Sep-13</v>
      </c>
      <c r="G2009" s="12"/>
    </row>
    <row r="2010" spans="1:7">
      <c r="A2010" s="2">
        <f t="shared" si="200"/>
        <v>41547</v>
      </c>
      <c r="B2010" t="str">
        <f t="shared" si="199"/>
        <v>2013_09</v>
      </c>
      <c r="C2010" t="str">
        <f t="shared" si="195"/>
        <v>Sep</v>
      </c>
      <c r="D2010" t="str">
        <f t="shared" si="196"/>
        <v>2013_Sep</v>
      </c>
      <c r="E2010" s="12" t="str">
        <f t="shared" si="197"/>
        <v>30_Sep</v>
      </c>
      <c r="F2010" s="12" t="str">
        <f t="shared" si="198"/>
        <v>Sep-13</v>
      </c>
      <c r="G2010" s="12"/>
    </row>
    <row r="2011" spans="1:7">
      <c r="A2011" s="2">
        <f t="shared" si="200"/>
        <v>41548</v>
      </c>
      <c r="B2011" t="str">
        <f t="shared" si="199"/>
        <v>2013_10</v>
      </c>
      <c r="C2011" t="str">
        <f t="shared" si="195"/>
        <v>Oct</v>
      </c>
      <c r="D2011" t="str">
        <f t="shared" si="196"/>
        <v>2013_Oct</v>
      </c>
      <c r="E2011" s="12" t="str">
        <f t="shared" si="197"/>
        <v>01_Oct</v>
      </c>
      <c r="F2011" s="12" t="str">
        <f t="shared" si="198"/>
        <v>Oct-13</v>
      </c>
      <c r="G2011" s="12"/>
    </row>
    <row r="2012" spans="1:7">
      <c r="A2012" s="2">
        <f t="shared" si="200"/>
        <v>41549</v>
      </c>
      <c r="B2012" t="str">
        <f t="shared" si="199"/>
        <v>2013_10</v>
      </c>
      <c r="C2012" t="str">
        <f t="shared" si="195"/>
        <v>Oct</v>
      </c>
      <c r="D2012" t="str">
        <f t="shared" si="196"/>
        <v>2013_Oct</v>
      </c>
      <c r="E2012" s="12" t="str">
        <f t="shared" si="197"/>
        <v>02_Oct</v>
      </c>
      <c r="F2012" s="12" t="str">
        <f t="shared" si="198"/>
        <v>Oct-13</v>
      </c>
      <c r="G2012" s="12"/>
    </row>
    <row r="2013" spans="1:7">
      <c r="A2013" s="2">
        <f t="shared" si="200"/>
        <v>41550</v>
      </c>
      <c r="B2013" t="str">
        <f t="shared" si="199"/>
        <v>2013_10</v>
      </c>
      <c r="C2013" t="str">
        <f t="shared" si="195"/>
        <v>Oct</v>
      </c>
      <c r="D2013" t="str">
        <f t="shared" si="196"/>
        <v>2013_Oct</v>
      </c>
      <c r="E2013" s="12" t="str">
        <f t="shared" si="197"/>
        <v>03_Oct</v>
      </c>
      <c r="F2013" s="12" t="str">
        <f t="shared" si="198"/>
        <v>Oct-13</v>
      </c>
      <c r="G2013" s="12"/>
    </row>
    <row r="2014" spans="1:7">
      <c r="A2014" s="2">
        <f t="shared" si="200"/>
        <v>41551</v>
      </c>
      <c r="B2014" t="str">
        <f t="shared" si="199"/>
        <v>2013_10</v>
      </c>
      <c r="C2014" t="str">
        <f t="shared" si="195"/>
        <v>Oct</v>
      </c>
      <c r="D2014" t="str">
        <f t="shared" si="196"/>
        <v>2013_Oct</v>
      </c>
      <c r="E2014" s="12" t="str">
        <f t="shared" si="197"/>
        <v>04_Oct</v>
      </c>
      <c r="F2014" s="12" t="str">
        <f t="shared" si="198"/>
        <v>Oct-13</v>
      </c>
      <c r="G2014" s="12"/>
    </row>
    <row r="2015" spans="1:7">
      <c r="A2015" s="2">
        <f t="shared" si="200"/>
        <v>41552</v>
      </c>
      <c r="B2015" t="str">
        <f t="shared" si="199"/>
        <v>2013_10</v>
      </c>
      <c r="C2015" t="str">
        <f t="shared" si="195"/>
        <v>Oct</v>
      </c>
      <c r="D2015" t="str">
        <f t="shared" si="196"/>
        <v>2013_Oct</v>
      </c>
      <c r="E2015" s="12" t="str">
        <f t="shared" si="197"/>
        <v>05_Oct</v>
      </c>
      <c r="F2015" s="12" t="str">
        <f t="shared" si="198"/>
        <v>Oct-13</v>
      </c>
      <c r="G2015" s="12"/>
    </row>
    <row r="2016" spans="1:7">
      <c r="A2016" s="2">
        <f t="shared" si="200"/>
        <v>41553</v>
      </c>
      <c r="B2016" t="str">
        <f t="shared" si="199"/>
        <v>2013_10</v>
      </c>
      <c r="C2016" t="str">
        <f t="shared" si="195"/>
        <v>Oct</v>
      </c>
      <c r="D2016" t="str">
        <f t="shared" si="196"/>
        <v>2013_Oct</v>
      </c>
      <c r="E2016" s="12" t="str">
        <f t="shared" si="197"/>
        <v>06_Oct</v>
      </c>
      <c r="F2016" s="12" t="str">
        <f t="shared" si="198"/>
        <v>Oct-13</v>
      </c>
      <c r="G2016" s="12"/>
    </row>
    <row r="2017" spans="1:7">
      <c r="A2017" s="2">
        <f t="shared" si="200"/>
        <v>41554</v>
      </c>
      <c r="B2017" t="str">
        <f t="shared" si="199"/>
        <v>2013_10</v>
      </c>
      <c r="C2017" t="str">
        <f t="shared" si="195"/>
        <v>Oct</v>
      </c>
      <c r="D2017" t="str">
        <f t="shared" si="196"/>
        <v>2013_Oct</v>
      </c>
      <c r="E2017" s="12" t="str">
        <f t="shared" si="197"/>
        <v>07_Oct</v>
      </c>
      <c r="F2017" s="12" t="str">
        <f t="shared" si="198"/>
        <v>Oct-13</v>
      </c>
      <c r="G2017" s="12"/>
    </row>
    <row r="2018" spans="1:7">
      <c r="A2018" s="2">
        <f t="shared" si="200"/>
        <v>41555</v>
      </c>
      <c r="B2018" t="str">
        <f t="shared" si="199"/>
        <v>2013_10</v>
      </c>
      <c r="C2018" t="str">
        <f t="shared" si="195"/>
        <v>Oct</v>
      </c>
      <c r="D2018" t="str">
        <f t="shared" si="196"/>
        <v>2013_Oct</v>
      </c>
      <c r="E2018" s="12" t="str">
        <f t="shared" si="197"/>
        <v>08_Oct</v>
      </c>
      <c r="F2018" s="12" t="str">
        <f t="shared" si="198"/>
        <v>Oct-13</v>
      </c>
      <c r="G2018" s="12"/>
    </row>
    <row r="2019" spans="1:7">
      <c r="A2019" s="2">
        <f t="shared" si="200"/>
        <v>41556</v>
      </c>
      <c r="B2019" t="str">
        <f t="shared" si="199"/>
        <v>2013_10</v>
      </c>
      <c r="C2019" t="str">
        <f t="shared" si="195"/>
        <v>Oct</v>
      </c>
      <c r="D2019" t="str">
        <f t="shared" si="196"/>
        <v>2013_Oct</v>
      </c>
      <c r="E2019" s="12" t="str">
        <f t="shared" si="197"/>
        <v>09_Oct</v>
      </c>
      <c r="F2019" s="12" t="str">
        <f t="shared" si="198"/>
        <v>Oct-13</v>
      </c>
      <c r="G2019" s="12"/>
    </row>
    <row r="2020" spans="1:7">
      <c r="A2020" s="2">
        <f t="shared" si="200"/>
        <v>41557</v>
      </c>
      <c r="B2020" t="str">
        <f t="shared" si="199"/>
        <v>2013_10</v>
      </c>
      <c r="C2020" t="str">
        <f t="shared" si="195"/>
        <v>Oct</v>
      </c>
      <c r="D2020" t="str">
        <f t="shared" si="196"/>
        <v>2013_Oct</v>
      </c>
      <c r="E2020" s="12" t="str">
        <f t="shared" si="197"/>
        <v>10_Oct</v>
      </c>
      <c r="F2020" s="12" t="str">
        <f t="shared" si="198"/>
        <v>Oct-13</v>
      </c>
      <c r="G2020" s="12"/>
    </row>
    <row r="2021" spans="1:7">
      <c r="A2021" s="2">
        <f t="shared" si="200"/>
        <v>41558</v>
      </c>
      <c r="B2021" t="str">
        <f t="shared" si="199"/>
        <v>2013_10</v>
      </c>
      <c r="C2021" t="str">
        <f t="shared" si="195"/>
        <v>Oct</v>
      </c>
      <c r="D2021" t="str">
        <f t="shared" si="196"/>
        <v>2013_Oct</v>
      </c>
      <c r="E2021" s="12" t="str">
        <f t="shared" si="197"/>
        <v>11_Oct</v>
      </c>
      <c r="F2021" s="12" t="str">
        <f t="shared" si="198"/>
        <v>Oct-13</v>
      </c>
      <c r="G2021" s="12"/>
    </row>
    <row r="2022" spans="1:7">
      <c r="A2022" s="2">
        <f t="shared" si="200"/>
        <v>41559</v>
      </c>
      <c r="B2022" t="str">
        <f t="shared" si="199"/>
        <v>2013_10</v>
      </c>
      <c r="C2022" t="str">
        <f t="shared" si="195"/>
        <v>Oct</v>
      </c>
      <c r="D2022" t="str">
        <f t="shared" si="196"/>
        <v>2013_Oct</v>
      </c>
      <c r="E2022" s="12" t="str">
        <f t="shared" si="197"/>
        <v>12_Oct</v>
      </c>
      <c r="F2022" s="12" t="str">
        <f t="shared" si="198"/>
        <v>Oct-13</v>
      </c>
      <c r="G2022" s="12"/>
    </row>
    <row r="2023" spans="1:7">
      <c r="A2023" s="2">
        <f t="shared" si="200"/>
        <v>41560</v>
      </c>
      <c r="B2023" t="str">
        <f t="shared" si="199"/>
        <v>2013_10</v>
      </c>
      <c r="C2023" t="str">
        <f t="shared" si="195"/>
        <v>Oct</v>
      </c>
      <c r="D2023" t="str">
        <f t="shared" si="196"/>
        <v>2013_Oct</v>
      </c>
      <c r="E2023" s="12" t="str">
        <f t="shared" si="197"/>
        <v>13_Oct</v>
      </c>
      <c r="F2023" s="12" t="str">
        <f t="shared" si="198"/>
        <v>Oct-13</v>
      </c>
      <c r="G2023" s="12"/>
    </row>
    <row r="2024" spans="1:7">
      <c r="A2024" s="2">
        <f t="shared" si="200"/>
        <v>41561</v>
      </c>
      <c r="B2024" t="str">
        <f t="shared" si="199"/>
        <v>2013_10</v>
      </c>
      <c r="C2024" t="str">
        <f t="shared" si="195"/>
        <v>Oct</v>
      </c>
      <c r="D2024" t="str">
        <f t="shared" si="196"/>
        <v>2013_Oct</v>
      </c>
      <c r="E2024" s="12" t="str">
        <f t="shared" si="197"/>
        <v>14_Oct</v>
      </c>
      <c r="F2024" s="12" t="str">
        <f t="shared" si="198"/>
        <v>Oct-13</v>
      </c>
      <c r="G2024" s="12"/>
    </row>
    <row r="2025" spans="1:7">
      <c r="A2025" s="2">
        <f t="shared" si="200"/>
        <v>41562</v>
      </c>
      <c r="B2025" t="str">
        <f t="shared" si="199"/>
        <v>2013_10</v>
      </c>
      <c r="C2025" t="str">
        <f t="shared" si="195"/>
        <v>Oct</v>
      </c>
      <c r="D2025" t="str">
        <f t="shared" si="196"/>
        <v>2013_Oct</v>
      </c>
      <c r="E2025" s="12" t="str">
        <f t="shared" si="197"/>
        <v>15_Oct</v>
      </c>
      <c r="F2025" s="12" t="str">
        <f t="shared" si="198"/>
        <v>Oct-13</v>
      </c>
      <c r="G2025" s="12"/>
    </row>
    <row r="2026" spans="1:7">
      <c r="A2026" s="2">
        <f t="shared" si="200"/>
        <v>41563</v>
      </c>
      <c r="B2026" t="str">
        <f t="shared" si="199"/>
        <v>2013_10</v>
      </c>
      <c r="C2026" t="str">
        <f t="shared" si="195"/>
        <v>Oct</v>
      </c>
      <c r="D2026" t="str">
        <f t="shared" si="196"/>
        <v>2013_Oct</v>
      </c>
      <c r="E2026" s="12" t="str">
        <f t="shared" si="197"/>
        <v>16_Oct</v>
      </c>
      <c r="F2026" s="12" t="str">
        <f t="shared" si="198"/>
        <v>Oct-13</v>
      </c>
      <c r="G2026" s="12"/>
    </row>
    <row r="2027" spans="1:7">
      <c r="A2027" s="2">
        <f t="shared" si="200"/>
        <v>41564</v>
      </c>
      <c r="B2027" t="str">
        <f t="shared" si="199"/>
        <v>2013_10</v>
      </c>
      <c r="C2027" t="str">
        <f t="shared" si="195"/>
        <v>Oct</v>
      </c>
      <c r="D2027" t="str">
        <f t="shared" si="196"/>
        <v>2013_Oct</v>
      </c>
      <c r="E2027" s="12" t="str">
        <f t="shared" si="197"/>
        <v>17_Oct</v>
      </c>
      <c r="F2027" s="12" t="str">
        <f t="shared" si="198"/>
        <v>Oct-13</v>
      </c>
      <c r="G2027" s="12"/>
    </row>
    <row r="2028" spans="1:7">
      <c r="A2028" s="2">
        <f t="shared" si="200"/>
        <v>41565</v>
      </c>
      <c r="B2028" t="str">
        <f t="shared" si="199"/>
        <v>2013_10</v>
      </c>
      <c r="C2028" t="str">
        <f t="shared" si="195"/>
        <v>Oct</v>
      </c>
      <c r="D2028" t="str">
        <f t="shared" si="196"/>
        <v>2013_Oct</v>
      </c>
      <c r="E2028" s="12" t="str">
        <f t="shared" si="197"/>
        <v>18_Oct</v>
      </c>
      <c r="F2028" s="12" t="str">
        <f t="shared" si="198"/>
        <v>Oct-13</v>
      </c>
      <c r="G2028" s="12"/>
    </row>
    <row r="2029" spans="1:7">
      <c r="A2029" s="2">
        <f t="shared" si="200"/>
        <v>41566</v>
      </c>
      <c r="B2029" t="str">
        <f t="shared" si="199"/>
        <v>2013_10</v>
      </c>
      <c r="C2029" t="str">
        <f t="shared" si="195"/>
        <v>Oct</v>
      </c>
      <c r="D2029" t="str">
        <f t="shared" si="196"/>
        <v>2013_Oct</v>
      </c>
      <c r="E2029" s="12" t="str">
        <f t="shared" si="197"/>
        <v>19_Oct</v>
      </c>
      <c r="F2029" s="12" t="str">
        <f t="shared" si="198"/>
        <v>Oct-13</v>
      </c>
      <c r="G2029" s="12"/>
    </row>
    <row r="2030" spans="1:7">
      <c r="A2030" s="2">
        <f t="shared" si="200"/>
        <v>41567</v>
      </c>
      <c r="B2030" t="str">
        <f t="shared" si="199"/>
        <v>2013_10</v>
      </c>
      <c r="C2030" t="str">
        <f t="shared" si="195"/>
        <v>Oct</v>
      </c>
      <c r="D2030" t="str">
        <f t="shared" si="196"/>
        <v>2013_Oct</v>
      </c>
      <c r="E2030" s="12" t="str">
        <f t="shared" si="197"/>
        <v>20_Oct</v>
      </c>
      <c r="F2030" s="12" t="str">
        <f t="shared" si="198"/>
        <v>Oct-13</v>
      </c>
      <c r="G2030" s="12"/>
    </row>
    <row r="2031" spans="1:7">
      <c r="A2031" s="2">
        <f t="shared" si="200"/>
        <v>41568</v>
      </c>
      <c r="B2031" t="str">
        <f t="shared" si="199"/>
        <v>2013_10</v>
      </c>
      <c r="C2031" t="str">
        <f t="shared" si="195"/>
        <v>Oct</v>
      </c>
      <c r="D2031" t="str">
        <f t="shared" si="196"/>
        <v>2013_Oct</v>
      </c>
      <c r="E2031" s="12" t="str">
        <f t="shared" si="197"/>
        <v>21_Oct</v>
      </c>
      <c r="F2031" s="12" t="str">
        <f t="shared" si="198"/>
        <v>Oct-13</v>
      </c>
      <c r="G2031" s="12"/>
    </row>
    <row r="2032" spans="1:7">
      <c r="A2032" s="2">
        <f t="shared" si="200"/>
        <v>41569</v>
      </c>
      <c r="B2032" t="str">
        <f t="shared" si="199"/>
        <v>2013_10</v>
      </c>
      <c r="C2032" t="str">
        <f t="shared" si="195"/>
        <v>Oct</v>
      </c>
      <c r="D2032" t="str">
        <f t="shared" si="196"/>
        <v>2013_Oct</v>
      </c>
      <c r="E2032" s="12" t="str">
        <f t="shared" si="197"/>
        <v>22_Oct</v>
      </c>
      <c r="F2032" s="12" t="str">
        <f t="shared" si="198"/>
        <v>Oct-13</v>
      </c>
      <c r="G2032" s="12"/>
    </row>
    <row r="2033" spans="1:7">
      <c r="A2033" s="2">
        <f t="shared" si="200"/>
        <v>41570</v>
      </c>
      <c r="B2033" t="str">
        <f t="shared" si="199"/>
        <v>2013_10</v>
      </c>
      <c r="C2033" t="str">
        <f t="shared" si="195"/>
        <v>Oct</v>
      </c>
      <c r="D2033" t="str">
        <f t="shared" si="196"/>
        <v>2013_Oct</v>
      </c>
      <c r="E2033" s="12" t="str">
        <f t="shared" si="197"/>
        <v>23_Oct</v>
      </c>
      <c r="F2033" s="12" t="str">
        <f t="shared" si="198"/>
        <v>Oct-13</v>
      </c>
      <c r="G2033" s="12"/>
    </row>
    <row r="2034" spans="1:7">
      <c r="A2034" s="2">
        <f t="shared" si="200"/>
        <v>41571</v>
      </c>
      <c r="B2034" t="str">
        <f t="shared" si="199"/>
        <v>2013_10</v>
      </c>
      <c r="C2034" t="str">
        <f t="shared" si="195"/>
        <v>Oct</v>
      </c>
      <c r="D2034" t="str">
        <f t="shared" si="196"/>
        <v>2013_Oct</v>
      </c>
      <c r="E2034" s="12" t="str">
        <f t="shared" si="197"/>
        <v>24_Oct</v>
      </c>
      <c r="F2034" s="12" t="str">
        <f t="shared" si="198"/>
        <v>Oct-13</v>
      </c>
      <c r="G2034" s="12"/>
    </row>
    <row r="2035" spans="1:7">
      <c r="A2035" s="2">
        <f t="shared" si="200"/>
        <v>41572</v>
      </c>
      <c r="B2035" t="str">
        <f t="shared" si="199"/>
        <v>2013_10</v>
      </c>
      <c r="C2035" t="str">
        <f t="shared" si="195"/>
        <v>Oct</v>
      </c>
      <c r="D2035" t="str">
        <f t="shared" si="196"/>
        <v>2013_Oct</v>
      </c>
      <c r="E2035" s="12" t="str">
        <f t="shared" si="197"/>
        <v>25_Oct</v>
      </c>
      <c r="F2035" s="12" t="str">
        <f t="shared" si="198"/>
        <v>Oct-13</v>
      </c>
      <c r="G2035" s="12"/>
    </row>
    <row r="2036" spans="1:7">
      <c r="A2036" s="2">
        <f t="shared" si="200"/>
        <v>41573</v>
      </c>
      <c r="B2036" t="str">
        <f t="shared" si="199"/>
        <v>2013_10</v>
      </c>
      <c r="C2036" t="str">
        <f t="shared" si="195"/>
        <v>Oct</v>
      </c>
      <c r="D2036" t="str">
        <f t="shared" si="196"/>
        <v>2013_Oct</v>
      </c>
      <c r="E2036" s="12" t="str">
        <f t="shared" si="197"/>
        <v>26_Oct</v>
      </c>
      <c r="F2036" s="12" t="str">
        <f t="shared" si="198"/>
        <v>Oct-13</v>
      </c>
      <c r="G2036" s="12"/>
    </row>
    <row r="2037" spans="1:7">
      <c r="A2037" s="2">
        <f t="shared" si="200"/>
        <v>41574</v>
      </c>
      <c r="B2037" t="str">
        <f t="shared" si="199"/>
        <v>2013_10</v>
      </c>
      <c r="C2037" t="str">
        <f t="shared" si="195"/>
        <v>Oct</v>
      </c>
      <c r="D2037" t="str">
        <f t="shared" si="196"/>
        <v>2013_Oct</v>
      </c>
      <c r="E2037" s="12" t="str">
        <f t="shared" si="197"/>
        <v>27_Oct</v>
      </c>
      <c r="F2037" s="12" t="str">
        <f t="shared" si="198"/>
        <v>Oct-13</v>
      </c>
      <c r="G2037" s="12"/>
    </row>
    <row r="2038" spans="1:7">
      <c r="A2038" s="2">
        <f t="shared" si="200"/>
        <v>41575</v>
      </c>
      <c r="B2038" t="str">
        <f t="shared" si="199"/>
        <v>2013_10</v>
      </c>
      <c r="C2038" t="str">
        <f t="shared" si="195"/>
        <v>Oct</v>
      </c>
      <c r="D2038" t="str">
        <f t="shared" si="196"/>
        <v>2013_Oct</v>
      </c>
      <c r="E2038" s="12" t="str">
        <f t="shared" si="197"/>
        <v>28_Oct</v>
      </c>
      <c r="F2038" s="12" t="str">
        <f t="shared" si="198"/>
        <v>Oct-13</v>
      </c>
      <c r="G2038" s="12"/>
    </row>
    <row r="2039" spans="1:7">
      <c r="A2039" s="2">
        <f t="shared" si="200"/>
        <v>41576</v>
      </c>
      <c r="B2039" t="str">
        <f t="shared" si="199"/>
        <v>2013_10</v>
      </c>
      <c r="C2039" t="str">
        <f t="shared" si="195"/>
        <v>Oct</v>
      </c>
      <c r="D2039" t="str">
        <f t="shared" si="196"/>
        <v>2013_Oct</v>
      </c>
      <c r="E2039" s="12" t="str">
        <f t="shared" si="197"/>
        <v>29_Oct</v>
      </c>
      <c r="F2039" s="12" t="str">
        <f t="shared" si="198"/>
        <v>Oct-13</v>
      </c>
      <c r="G2039" s="12"/>
    </row>
    <row r="2040" spans="1:7">
      <c r="A2040" s="2">
        <f t="shared" si="200"/>
        <v>41577</v>
      </c>
      <c r="B2040" t="str">
        <f t="shared" si="199"/>
        <v>2013_10</v>
      </c>
      <c r="C2040" t="str">
        <f t="shared" si="195"/>
        <v>Oct</v>
      </c>
      <c r="D2040" t="str">
        <f t="shared" si="196"/>
        <v>2013_Oct</v>
      </c>
      <c r="E2040" s="12" t="str">
        <f t="shared" si="197"/>
        <v>30_Oct</v>
      </c>
      <c r="F2040" s="12" t="str">
        <f t="shared" si="198"/>
        <v>Oct-13</v>
      </c>
      <c r="G2040" s="12"/>
    </row>
    <row r="2041" spans="1:7">
      <c r="A2041" s="2">
        <f t="shared" si="200"/>
        <v>41578</v>
      </c>
      <c r="B2041" t="str">
        <f t="shared" si="199"/>
        <v>2013_10</v>
      </c>
      <c r="C2041" t="str">
        <f t="shared" si="195"/>
        <v>Oct</v>
      </c>
      <c r="D2041" t="str">
        <f t="shared" si="196"/>
        <v>2013_Oct</v>
      </c>
      <c r="E2041" s="12" t="str">
        <f t="shared" si="197"/>
        <v>31_Oct</v>
      </c>
      <c r="F2041" s="12" t="str">
        <f t="shared" si="198"/>
        <v>Oct-13</v>
      </c>
      <c r="G2041" s="12"/>
    </row>
    <row r="2042" spans="1:7">
      <c r="A2042" s="2">
        <f t="shared" si="200"/>
        <v>41579</v>
      </c>
      <c r="B2042" t="str">
        <f t="shared" si="199"/>
        <v>2013_11</v>
      </c>
      <c r="C2042" t="str">
        <f t="shared" si="195"/>
        <v>Nov</v>
      </c>
      <c r="D2042" t="str">
        <f t="shared" si="196"/>
        <v>2013_Nov</v>
      </c>
      <c r="E2042" s="12" t="str">
        <f t="shared" si="197"/>
        <v>01_Nov</v>
      </c>
      <c r="F2042" s="12" t="str">
        <f t="shared" si="198"/>
        <v>Nov-13</v>
      </c>
      <c r="G2042" s="12"/>
    </row>
    <row r="2043" spans="1:7">
      <c r="A2043" s="2">
        <f t="shared" si="200"/>
        <v>41580</v>
      </c>
      <c r="B2043" t="str">
        <f t="shared" si="199"/>
        <v>2013_11</v>
      </c>
      <c r="C2043" t="str">
        <f t="shared" si="195"/>
        <v>Nov</v>
      </c>
      <c r="D2043" t="str">
        <f t="shared" si="196"/>
        <v>2013_Nov</v>
      </c>
      <c r="E2043" s="12" t="str">
        <f t="shared" si="197"/>
        <v>02_Nov</v>
      </c>
      <c r="F2043" s="12" t="str">
        <f t="shared" si="198"/>
        <v>Nov-13</v>
      </c>
      <c r="G2043" s="12"/>
    </row>
    <row r="2044" spans="1:7">
      <c r="A2044" s="2">
        <f t="shared" si="200"/>
        <v>41581</v>
      </c>
      <c r="B2044" t="str">
        <f t="shared" si="199"/>
        <v>2013_11</v>
      </c>
      <c r="C2044" t="str">
        <f t="shared" si="195"/>
        <v>Nov</v>
      </c>
      <c r="D2044" t="str">
        <f t="shared" si="196"/>
        <v>2013_Nov</v>
      </c>
      <c r="E2044" s="12" t="str">
        <f t="shared" si="197"/>
        <v>03_Nov</v>
      </c>
      <c r="F2044" s="12" t="str">
        <f t="shared" si="198"/>
        <v>Nov-13</v>
      </c>
      <c r="G2044" s="12"/>
    </row>
    <row r="2045" spans="1:7">
      <c r="A2045" s="2">
        <f t="shared" si="200"/>
        <v>41582</v>
      </c>
      <c r="B2045" t="str">
        <f t="shared" si="199"/>
        <v>2013_11</v>
      </c>
      <c r="C2045" t="str">
        <f t="shared" si="195"/>
        <v>Nov</v>
      </c>
      <c r="D2045" t="str">
        <f t="shared" si="196"/>
        <v>2013_Nov</v>
      </c>
      <c r="E2045" s="12" t="str">
        <f t="shared" si="197"/>
        <v>04_Nov</v>
      </c>
      <c r="F2045" s="12" t="str">
        <f t="shared" si="198"/>
        <v>Nov-13</v>
      </c>
      <c r="G2045" s="12"/>
    </row>
    <row r="2046" spans="1:7">
      <c r="A2046" s="2">
        <f t="shared" si="200"/>
        <v>41583</v>
      </c>
      <c r="B2046" t="str">
        <f t="shared" si="199"/>
        <v>2013_11</v>
      </c>
      <c r="C2046" t="str">
        <f t="shared" si="195"/>
        <v>Nov</v>
      </c>
      <c r="D2046" t="str">
        <f t="shared" si="196"/>
        <v>2013_Nov</v>
      </c>
      <c r="E2046" s="12" t="str">
        <f t="shared" si="197"/>
        <v>05_Nov</v>
      </c>
      <c r="F2046" s="12" t="str">
        <f t="shared" si="198"/>
        <v>Nov-13</v>
      </c>
      <c r="G2046" s="12"/>
    </row>
    <row r="2047" spans="1:7">
      <c r="A2047" s="2">
        <f t="shared" si="200"/>
        <v>41584</v>
      </c>
      <c r="B2047" t="str">
        <f t="shared" si="199"/>
        <v>2013_11</v>
      </c>
      <c r="C2047" t="str">
        <f t="shared" si="195"/>
        <v>Nov</v>
      </c>
      <c r="D2047" t="str">
        <f t="shared" si="196"/>
        <v>2013_Nov</v>
      </c>
      <c r="E2047" s="12" t="str">
        <f t="shared" si="197"/>
        <v>06_Nov</v>
      </c>
      <c r="F2047" s="12" t="str">
        <f t="shared" si="198"/>
        <v>Nov-13</v>
      </c>
      <c r="G2047" s="12"/>
    </row>
    <row r="2048" spans="1:7">
      <c r="A2048" s="2">
        <f t="shared" si="200"/>
        <v>41585</v>
      </c>
      <c r="B2048" t="str">
        <f t="shared" si="199"/>
        <v>2013_11</v>
      </c>
      <c r="C2048" t="str">
        <f t="shared" si="195"/>
        <v>Nov</v>
      </c>
      <c r="D2048" t="str">
        <f t="shared" si="196"/>
        <v>2013_Nov</v>
      </c>
      <c r="E2048" s="12" t="str">
        <f t="shared" si="197"/>
        <v>07_Nov</v>
      </c>
      <c r="F2048" s="12" t="str">
        <f t="shared" si="198"/>
        <v>Nov-13</v>
      </c>
      <c r="G2048" s="12"/>
    </row>
    <row r="2049" spans="1:7">
      <c r="A2049" s="2">
        <f t="shared" si="200"/>
        <v>41586</v>
      </c>
      <c r="B2049" t="str">
        <f t="shared" si="199"/>
        <v>2013_11</v>
      </c>
      <c r="C2049" t="str">
        <f t="shared" si="195"/>
        <v>Nov</v>
      </c>
      <c r="D2049" t="str">
        <f t="shared" si="196"/>
        <v>2013_Nov</v>
      </c>
      <c r="E2049" s="12" t="str">
        <f t="shared" si="197"/>
        <v>08_Nov</v>
      </c>
      <c r="F2049" s="12" t="str">
        <f t="shared" si="198"/>
        <v>Nov-13</v>
      </c>
      <c r="G2049" s="12"/>
    </row>
    <row r="2050" spans="1:7">
      <c r="A2050" s="2">
        <f t="shared" si="200"/>
        <v>41587</v>
      </c>
      <c r="B2050" t="str">
        <f t="shared" si="199"/>
        <v>2013_11</v>
      </c>
      <c r="C2050" t="str">
        <f t="shared" ref="C2050:C2113" si="201">VLOOKUP(TEXT(MONTH(A2050),"00"),$H$2:$I$13,2,FALSE)</f>
        <v>Nov</v>
      </c>
      <c r="D2050" t="str">
        <f t="shared" si="196"/>
        <v>2013_Nov</v>
      </c>
      <c r="E2050" s="12" t="str">
        <f t="shared" si="197"/>
        <v>09_Nov</v>
      </c>
      <c r="F2050" s="12" t="str">
        <f t="shared" si="198"/>
        <v>Nov-13</v>
      </c>
      <c r="G2050" s="12"/>
    </row>
    <row r="2051" spans="1:7">
      <c r="A2051" s="2">
        <f t="shared" si="200"/>
        <v>41588</v>
      </c>
      <c r="B2051" t="str">
        <f t="shared" si="199"/>
        <v>2013_11</v>
      </c>
      <c r="C2051" t="str">
        <f t="shared" si="201"/>
        <v>Nov</v>
      </c>
      <c r="D2051" t="str">
        <f t="shared" ref="D2051:D2114" si="202">TEXT(YEAR(A2051),"0000")&amp;"_"&amp;C2051</f>
        <v>2013_Nov</v>
      </c>
      <c r="E2051" s="12" t="str">
        <f t="shared" ref="E2051:E2114" si="203">VLOOKUP(DAY(A2051),$G$2:$H$32,2,FALSE)&amp;"_"&amp;C2051</f>
        <v>10_Nov</v>
      </c>
      <c r="F2051" s="12" t="str">
        <f t="shared" si="198"/>
        <v>Nov-13</v>
      </c>
      <c r="G2051" s="12"/>
    </row>
    <row r="2052" spans="1:7">
      <c r="A2052" s="2">
        <f t="shared" si="200"/>
        <v>41589</v>
      </c>
      <c r="B2052" t="str">
        <f t="shared" si="199"/>
        <v>2013_11</v>
      </c>
      <c r="C2052" t="str">
        <f t="shared" si="201"/>
        <v>Nov</v>
      </c>
      <c r="D2052" t="str">
        <f t="shared" si="202"/>
        <v>2013_Nov</v>
      </c>
      <c r="E2052" s="12" t="str">
        <f t="shared" si="203"/>
        <v>11_Nov</v>
      </c>
      <c r="F2052" s="12" t="str">
        <f t="shared" ref="F2052:F2115" si="204">C2052&amp;"-"&amp;RIGHT(YEAR(A2052),2)</f>
        <v>Nov-13</v>
      </c>
      <c r="G2052" s="12"/>
    </row>
    <row r="2053" spans="1:7">
      <c r="A2053" s="2">
        <f t="shared" si="200"/>
        <v>41590</v>
      </c>
      <c r="B2053" t="str">
        <f t="shared" si="199"/>
        <v>2013_11</v>
      </c>
      <c r="C2053" t="str">
        <f t="shared" si="201"/>
        <v>Nov</v>
      </c>
      <c r="D2053" t="str">
        <f t="shared" si="202"/>
        <v>2013_Nov</v>
      </c>
      <c r="E2053" s="12" t="str">
        <f t="shared" si="203"/>
        <v>12_Nov</v>
      </c>
      <c r="F2053" s="12" t="str">
        <f t="shared" si="204"/>
        <v>Nov-13</v>
      </c>
      <c r="G2053" s="12"/>
    </row>
    <row r="2054" spans="1:7">
      <c r="A2054" s="2">
        <f t="shared" si="200"/>
        <v>41591</v>
      </c>
      <c r="B2054" t="str">
        <f t="shared" si="199"/>
        <v>2013_11</v>
      </c>
      <c r="C2054" t="str">
        <f t="shared" si="201"/>
        <v>Nov</v>
      </c>
      <c r="D2054" t="str">
        <f t="shared" si="202"/>
        <v>2013_Nov</v>
      </c>
      <c r="E2054" s="12" t="str">
        <f t="shared" si="203"/>
        <v>13_Nov</v>
      </c>
      <c r="F2054" s="12" t="str">
        <f t="shared" si="204"/>
        <v>Nov-13</v>
      </c>
      <c r="G2054" s="12"/>
    </row>
    <row r="2055" spans="1:7">
      <c r="A2055" s="2">
        <f t="shared" si="200"/>
        <v>41592</v>
      </c>
      <c r="B2055" t="str">
        <f t="shared" si="199"/>
        <v>2013_11</v>
      </c>
      <c r="C2055" t="str">
        <f t="shared" si="201"/>
        <v>Nov</v>
      </c>
      <c r="D2055" t="str">
        <f t="shared" si="202"/>
        <v>2013_Nov</v>
      </c>
      <c r="E2055" s="12" t="str">
        <f t="shared" si="203"/>
        <v>14_Nov</v>
      </c>
      <c r="F2055" s="12" t="str">
        <f t="shared" si="204"/>
        <v>Nov-13</v>
      </c>
      <c r="G2055" s="12"/>
    </row>
    <row r="2056" spans="1:7">
      <c r="A2056" s="2">
        <f t="shared" si="200"/>
        <v>41593</v>
      </c>
      <c r="B2056" t="str">
        <f t="shared" si="199"/>
        <v>2013_11</v>
      </c>
      <c r="C2056" t="str">
        <f t="shared" si="201"/>
        <v>Nov</v>
      </c>
      <c r="D2056" t="str">
        <f t="shared" si="202"/>
        <v>2013_Nov</v>
      </c>
      <c r="E2056" s="12" t="str">
        <f t="shared" si="203"/>
        <v>15_Nov</v>
      </c>
      <c r="F2056" s="12" t="str">
        <f t="shared" si="204"/>
        <v>Nov-13</v>
      </c>
      <c r="G2056" s="12"/>
    </row>
    <row r="2057" spans="1:7">
      <c r="A2057" s="2">
        <f t="shared" si="200"/>
        <v>41594</v>
      </c>
      <c r="B2057" t="str">
        <f t="shared" si="199"/>
        <v>2013_11</v>
      </c>
      <c r="C2057" t="str">
        <f t="shared" si="201"/>
        <v>Nov</v>
      </c>
      <c r="D2057" t="str">
        <f t="shared" si="202"/>
        <v>2013_Nov</v>
      </c>
      <c r="E2057" s="12" t="str">
        <f t="shared" si="203"/>
        <v>16_Nov</v>
      </c>
      <c r="F2057" s="12" t="str">
        <f t="shared" si="204"/>
        <v>Nov-13</v>
      </c>
      <c r="G2057" s="12"/>
    </row>
    <row r="2058" spans="1:7">
      <c r="A2058" s="2">
        <f t="shared" si="200"/>
        <v>41595</v>
      </c>
      <c r="B2058" t="str">
        <f t="shared" si="199"/>
        <v>2013_11</v>
      </c>
      <c r="C2058" t="str">
        <f t="shared" si="201"/>
        <v>Nov</v>
      </c>
      <c r="D2058" t="str">
        <f t="shared" si="202"/>
        <v>2013_Nov</v>
      </c>
      <c r="E2058" s="12" t="str">
        <f t="shared" si="203"/>
        <v>17_Nov</v>
      </c>
      <c r="F2058" s="12" t="str">
        <f t="shared" si="204"/>
        <v>Nov-13</v>
      </c>
      <c r="G2058" s="12"/>
    </row>
    <row r="2059" spans="1:7">
      <c r="A2059" s="2">
        <f t="shared" si="200"/>
        <v>41596</v>
      </c>
      <c r="B2059" t="str">
        <f t="shared" ref="B2059:B2122" si="205">TEXT(YEAR(A2059),"0000")&amp;"_"&amp;TEXT(MONTH(A2059),"00")</f>
        <v>2013_11</v>
      </c>
      <c r="C2059" t="str">
        <f t="shared" si="201"/>
        <v>Nov</v>
      </c>
      <c r="D2059" t="str">
        <f t="shared" si="202"/>
        <v>2013_Nov</v>
      </c>
      <c r="E2059" s="12" t="str">
        <f t="shared" si="203"/>
        <v>18_Nov</v>
      </c>
      <c r="F2059" s="12" t="str">
        <f t="shared" si="204"/>
        <v>Nov-13</v>
      </c>
      <c r="G2059" s="12"/>
    </row>
    <row r="2060" spans="1:7">
      <c r="A2060" s="2">
        <f t="shared" ref="A2060:A2123" si="206">A2059+1</f>
        <v>41597</v>
      </c>
      <c r="B2060" t="str">
        <f t="shared" si="205"/>
        <v>2013_11</v>
      </c>
      <c r="C2060" t="str">
        <f t="shared" si="201"/>
        <v>Nov</v>
      </c>
      <c r="D2060" t="str">
        <f t="shared" si="202"/>
        <v>2013_Nov</v>
      </c>
      <c r="E2060" s="12" t="str">
        <f t="shared" si="203"/>
        <v>19_Nov</v>
      </c>
      <c r="F2060" s="12" t="str">
        <f t="shared" si="204"/>
        <v>Nov-13</v>
      </c>
      <c r="G2060" s="12"/>
    </row>
    <row r="2061" spans="1:7">
      <c r="A2061" s="2">
        <f t="shared" si="206"/>
        <v>41598</v>
      </c>
      <c r="B2061" t="str">
        <f t="shared" si="205"/>
        <v>2013_11</v>
      </c>
      <c r="C2061" t="str">
        <f t="shared" si="201"/>
        <v>Nov</v>
      </c>
      <c r="D2061" t="str">
        <f t="shared" si="202"/>
        <v>2013_Nov</v>
      </c>
      <c r="E2061" s="12" t="str">
        <f t="shared" si="203"/>
        <v>20_Nov</v>
      </c>
      <c r="F2061" s="12" t="str">
        <f t="shared" si="204"/>
        <v>Nov-13</v>
      </c>
      <c r="G2061" s="12"/>
    </row>
    <row r="2062" spans="1:7">
      <c r="A2062" s="2">
        <f t="shared" si="206"/>
        <v>41599</v>
      </c>
      <c r="B2062" t="str">
        <f t="shared" si="205"/>
        <v>2013_11</v>
      </c>
      <c r="C2062" t="str">
        <f t="shared" si="201"/>
        <v>Nov</v>
      </c>
      <c r="D2062" t="str">
        <f t="shared" si="202"/>
        <v>2013_Nov</v>
      </c>
      <c r="E2062" s="12" t="str">
        <f t="shared" si="203"/>
        <v>21_Nov</v>
      </c>
      <c r="F2062" s="12" t="str">
        <f t="shared" si="204"/>
        <v>Nov-13</v>
      </c>
      <c r="G2062" s="12"/>
    </row>
    <row r="2063" spans="1:7">
      <c r="A2063" s="2">
        <f t="shared" si="206"/>
        <v>41600</v>
      </c>
      <c r="B2063" t="str">
        <f t="shared" si="205"/>
        <v>2013_11</v>
      </c>
      <c r="C2063" t="str">
        <f t="shared" si="201"/>
        <v>Nov</v>
      </c>
      <c r="D2063" t="str">
        <f t="shared" si="202"/>
        <v>2013_Nov</v>
      </c>
      <c r="E2063" s="12" t="str">
        <f t="shared" si="203"/>
        <v>22_Nov</v>
      </c>
      <c r="F2063" s="12" t="str">
        <f t="shared" si="204"/>
        <v>Nov-13</v>
      </c>
      <c r="G2063" s="12"/>
    </row>
    <row r="2064" spans="1:7">
      <c r="A2064" s="2">
        <f t="shared" si="206"/>
        <v>41601</v>
      </c>
      <c r="B2064" t="str">
        <f t="shared" si="205"/>
        <v>2013_11</v>
      </c>
      <c r="C2064" t="str">
        <f t="shared" si="201"/>
        <v>Nov</v>
      </c>
      <c r="D2064" t="str">
        <f t="shared" si="202"/>
        <v>2013_Nov</v>
      </c>
      <c r="E2064" s="12" t="str">
        <f t="shared" si="203"/>
        <v>23_Nov</v>
      </c>
      <c r="F2064" s="12" t="str">
        <f t="shared" si="204"/>
        <v>Nov-13</v>
      </c>
      <c r="G2064" s="12"/>
    </row>
    <row r="2065" spans="1:7">
      <c r="A2065" s="2">
        <f t="shared" si="206"/>
        <v>41602</v>
      </c>
      <c r="B2065" t="str">
        <f t="shared" si="205"/>
        <v>2013_11</v>
      </c>
      <c r="C2065" t="str">
        <f t="shared" si="201"/>
        <v>Nov</v>
      </c>
      <c r="D2065" t="str">
        <f t="shared" si="202"/>
        <v>2013_Nov</v>
      </c>
      <c r="E2065" s="12" t="str">
        <f t="shared" si="203"/>
        <v>24_Nov</v>
      </c>
      <c r="F2065" s="12" t="str">
        <f t="shared" si="204"/>
        <v>Nov-13</v>
      </c>
      <c r="G2065" s="12"/>
    </row>
    <row r="2066" spans="1:7">
      <c r="A2066" s="2">
        <f t="shared" si="206"/>
        <v>41603</v>
      </c>
      <c r="B2066" t="str">
        <f t="shared" si="205"/>
        <v>2013_11</v>
      </c>
      <c r="C2066" t="str">
        <f t="shared" si="201"/>
        <v>Nov</v>
      </c>
      <c r="D2066" t="str">
        <f t="shared" si="202"/>
        <v>2013_Nov</v>
      </c>
      <c r="E2066" s="12" t="str">
        <f t="shared" si="203"/>
        <v>25_Nov</v>
      </c>
      <c r="F2066" s="12" t="str">
        <f t="shared" si="204"/>
        <v>Nov-13</v>
      </c>
      <c r="G2066" s="12"/>
    </row>
    <row r="2067" spans="1:7">
      <c r="A2067" s="2">
        <f t="shared" si="206"/>
        <v>41604</v>
      </c>
      <c r="B2067" t="str">
        <f t="shared" si="205"/>
        <v>2013_11</v>
      </c>
      <c r="C2067" t="str">
        <f t="shared" si="201"/>
        <v>Nov</v>
      </c>
      <c r="D2067" t="str">
        <f t="shared" si="202"/>
        <v>2013_Nov</v>
      </c>
      <c r="E2067" s="12" t="str">
        <f t="shared" si="203"/>
        <v>26_Nov</v>
      </c>
      <c r="F2067" s="12" t="str">
        <f t="shared" si="204"/>
        <v>Nov-13</v>
      </c>
      <c r="G2067" s="12"/>
    </row>
    <row r="2068" spans="1:7">
      <c r="A2068" s="2">
        <f t="shared" si="206"/>
        <v>41605</v>
      </c>
      <c r="B2068" t="str">
        <f t="shared" si="205"/>
        <v>2013_11</v>
      </c>
      <c r="C2068" t="str">
        <f t="shared" si="201"/>
        <v>Nov</v>
      </c>
      <c r="D2068" t="str">
        <f t="shared" si="202"/>
        <v>2013_Nov</v>
      </c>
      <c r="E2068" s="12" t="str">
        <f t="shared" si="203"/>
        <v>27_Nov</v>
      </c>
      <c r="F2068" s="12" t="str">
        <f t="shared" si="204"/>
        <v>Nov-13</v>
      </c>
      <c r="G2068" s="12"/>
    </row>
    <row r="2069" spans="1:7">
      <c r="A2069" s="2">
        <f t="shared" si="206"/>
        <v>41606</v>
      </c>
      <c r="B2069" t="str">
        <f t="shared" si="205"/>
        <v>2013_11</v>
      </c>
      <c r="C2069" t="str">
        <f t="shared" si="201"/>
        <v>Nov</v>
      </c>
      <c r="D2069" t="str">
        <f t="shared" si="202"/>
        <v>2013_Nov</v>
      </c>
      <c r="E2069" s="12" t="str">
        <f t="shared" si="203"/>
        <v>28_Nov</v>
      </c>
      <c r="F2069" s="12" t="str">
        <f t="shared" si="204"/>
        <v>Nov-13</v>
      </c>
      <c r="G2069" s="12"/>
    </row>
    <row r="2070" spans="1:7">
      <c r="A2070" s="2">
        <f t="shared" si="206"/>
        <v>41607</v>
      </c>
      <c r="B2070" t="str">
        <f t="shared" si="205"/>
        <v>2013_11</v>
      </c>
      <c r="C2070" t="str">
        <f t="shared" si="201"/>
        <v>Nov</v>
      </c>
      <c r="D2070" t="str">
        <f t="shared" si="202"/>
        <v>2013_Nov</v>
      </c>
      <c r="E2070" s="12" t="str">
        <f t="shared" si="203"/>
        <v>29_Nov</v>
      </c>
      <c r="F2070" s="12" t="str">
        <f t="shared" si="204"/>
        <v>Nov-13</v>
      </c>
      <c r="G2070" s="12"/>
    </row>
    <row r="2071" spans="1:7">
      <c r="A2071" s="2">
        <f t="shared" si="206"/>
        <v>41608</v>
      </c>
      <c r="B2071" t="str">
        <f t="shared" si="205"/>
        <v>2013_11</v>
      </c>
      <c r="C2071" t="str">
        <f t="shared" si="201"/>
        <v>Nov</v>
      </c>
      <c r="D2071" t="str">
        <f t="shared" si="202"/>
        <v>2013_Nov</v>
      </c>
      <c r="E2071" s="12" t="str">
        <f t="shared" si="203"/>
        <v>30_Nov</v>
      </c>
      <c r="F2071" s="12" t="str">
        <f t="shared" si="204"/>
        <v>Nov-13</v>
      </c>
      <c r="G2071" s="12"/>
    </row>
    <row r="2072" spans="1:7">
      <c r="A2072" s="2">
        <f t="shared" si="206"/>
        <v>41609</v>
      </c>
      <c r="B2072" t="str">
        <f t="shared" si="205"/>
        <v>2013_12</v>
      </c>
      <c r="C2072" t="str">
        <f t="shared" si="201"/>
        <v>Dec</v>
      </c>
      <c r="D2072" t="str">
        <f t="shared" si="202"/>
        <v>2013_Dec</v>
      </c>
      <c r="E2072" s="12" t="str">
        <f t="shared" si="203"/>
        <v>01_Dec</v>
      </c>
      <c r="F2072" s="12" t="str">
        <f t="shared" si="204"/>
        <v>Dec-13</v>
      </c>
      <c r="G2072" s="12"/>
    </row>
    <row r="2073" spans="1:7">
      <c r="A2073" s="2">
        <f t="shared" si="206"/>
        <v>41610</v>
      </c>
      <c r="B2073" t="str">
        <f t="shared" si="205"/>
        <v>2013_12</v>
      </c>
      <c r="C2073" t="str">
        <f t="shared" si="201"/>
        <v>Dec</v>
      </c>
      <c r="D2073" t="str">
        <f t="shared" si="202"/>
        <v>2013_Dec</v>
      </c>
      <c r="E2073" s="12" t="str">
        <f t="shared" si="203"/>
        <v>02_Dec</v>
      </c>
      <c r="F2073" s="12" t="str">
        <f t="shared" si="204"/>
        <v>Dec-13</v>
      </c>
      <c r="G2073" s="12"/>
    </row>
    <row r="2074" spans="1:7">
      <c r="A2074" s="2">
        <f t="shared" si="206"/>
        <v>41611</v>
      </c>
      <c r="B2074" t="str">
        <f t="shared" si="205"/>
        <v>2013_12</v>
      </c>
      <c r="C2074" t="str">
        <f t="shared" si="201"/>
        <v>Dec</v>
      </c>
      <c r="D2074" t="str">
        <f t="shared" si="202"/>
        <v>2013_Dec</v>
      </c>
      <c r="E2074" s="12" t="str">
        <f t="shared" si="203"/>
        <v>03_Dec</v>
      </c>
      <c r="F2074" s="12" t="str">
        <f t="shared" si="204"/>
        <v>Dec-13</v>
      </c>
      <c r="G2074" s="12"/>
    </row>
    <row r="2075" spans="1:7">
      <c r="A2075" s="2">
        <f t="shared" si="206"/>
        <v>41612</v>
      </c>
      <c r="B2075" t="str">
        <f t="shared" si="205"/>
        <v>2013_12</v>
      </c>
      <c r="C2075" t="str">
        <f t="shared" si="201"/>
        <v>Dec</v>
      </c>
      <c r="D2075" t="str">
        <f t="shared" si="202"/>
        <v>2013_Dec</v>
      </c>
      <c r="E2075" s="12" t="str">
        <f t="shared" si="203"/>
        <v>04_Dec</v>
      </c>
      <c r="F2075" s="12" t="str">
        <f t="shared" si="204"/>
        <v>Dec-13</v>
      </c>
      <c r="G2075" s="12"/>
    </row>
    <row r="2076" spans="1:7">
      <c r="A2076" s="2">
        <f t="shared" si="206"/>
        <v>41613</v>
      </c>
      <c r="B2076" t="str">
        <f t="shared" si="205"/>
        <v>2013_12</v>
      </c>
      <c r="C2076" t="str">
        <f t="shared" si="201"/>
        <v>Dec</v>
      </c>
      <c r="D2076" t="str">
        <f t="shared" si="202"/>
        <v>2013_Dec</v>
      </c>
      <c r="E2076" s="12" t="str">
        <f t="shared" si="203"/>
        <v>05_Dec</v>
      </c>
      <c r="F2076" s="12" t="str">
        <f t="shared" si="204"/>
        <v>Dec-13</v>
      </c>
      <c r="G2076" s="12"/>
    </row>
    <row r="2077" spans="1:7">
      <c r="A2077" s="2">
        <f t="shared" si="206"/>
        <v>41614</v>
      </c>
      <c r="B2077" t="str">
        <f t="shared" si="205"/>
        <v>2013_12</v>
      </c>
      <c r="C2077" t="str">
        <f t="shared" si="201"/>
        <v>Dec</v>
      </c>
      <c r="D2077" t="str">
        <f t="shared" si="202"/>
        <v>2013_Dec</v>
      </c>
      <c r="E2077" s="12" t="str">
        <f t="shared" si="203"/>
        <v>06_Dec</v>
      </c>
      <c r="F2077" s="12" t="str">
        <f t="shared" si="204"/>
        <v>Dec-13</v>
      </c>
      <c r="G2077" s="12"/>
    </row>
    <row r="2078" spans="1:7">
      <c r="A2078" s="2">
        <f t="shared" si="206"/>
        <v>41615</v>
      </c>
      <c r="B2078" t="str">
        <f t="shared" si="205"/>
        <v>2013_12</v>
      </c>
      <c r="C2078" t="str">
        <f t="shared" si="201"/>
        <v>Dec</v>
      </c>
      <c r="D2078" t="str">
        <f t="shared" si="202"/>
        <v>2013_Dec</v>
      </c>
      <c r="E2078" s="12" t="str">
        <f t="shared" si="203"/>
        <v>07_Dec</v>
      </c>
      <c r="F2078" s="12" t="str">
        <f t="shared" si="204"/>
        <v>Dec-13</v>
      </c>
      <c r="G2078" s="12"/>
    </row>
    <row r="2079" spans="1:7">
      <c r="A2079" s="2">
        <f t="shared" si="206"/>
        <v>41616</v>
      </c>
      <c r="B2079" t="str">
        <f t="shared" si="205"/>
        <v>2013_12</v>
      </c>
      <c r="C2079" t="str">
        <f t="shared" si="201"/>
        <v>Dec</v>
      </c>
      <c r="D2079" t="str">
        <f t="shared" si="202"/>
        <v>2013_Dec</v>
      </c>
      <c r="E2079" s="12" t="str">
        <f t="shared" si="203"/>
        <v>08_Dec</v>
      </c>
      <c r="F2079" s="12" t="str">
        <f t="shared" si="204"/>
        <v>Dec-13</v>
      </c>
      <c r="G2079" s="12"/>
    </row>
    <row r="2080" spans="1:7">
      <c r="A2080" s="2">
        <f t="shared" si="206"/>
        <v>41617</v>
      </c>
      <c r="B2080" t="str">
        <f t="shared" si="205"/>
        <v>2013_12</v>
      </c>
      <c r="C2080" t="str">
        <f t="shared" si="201"/>
        <v>Dec</v>
      </c>
      <c r="D2080" t="str">
        <f t="shared" si="202"/>
        <v>2013_Dec</v>
      </c>
      <c r="E2080" s="12" t="str">
        <f t="shared" si="203"/>
        <v>09_Dec</v>
      </c>
      <c r="F2080" s="12" t="str">
        <f t="shared" si="204"/>
        <v>Dec-13</v>
      </c>
      <c r="G2080" s="12"/>
    </row>
    <row r="2081" spans="1:7">
      <c r="A2081" s="2">
        <f t="shared" si="206"/>
        <v>41618</v>
      </c>
      <c r="B2081" t="str">
        <f t="shared" si="205"/>
        <v>2013_12</v>
      </c>
      <c r="C2081" t="str">
        <f t="shared" si="201"/>
        <v>Dec</v>
      </c>
      <c r="D2081" t="str">
        <f t="shared" si="202"/>
        <v>2013_Dec</v>
      </c>
      <c r="E2081" s="12" t="str">
        <f t="shared" si="203"/>
        <v>10_Dec</v>
      </c>
      <c r="F2081" s="12" t="str">
        <f t="shared" si="204"/>
        <v>Dec-13</v>
      </c>
      <c r="G2081" s="12"/>
    </row>
    <row r="2082" spans="1:7">
      <c r="A2082" s="2">
        <f t="shared" si="206"/>
        <v>41619</v>
      </c>
      <c r="B2082" t="str">
        <f t="shared" si="205"/>
        <v>2013_12</v>
      </c>
      <c r="C2082" t="str">
        <f t="shared" si="201"/>
        <v>Dec</v>
      </c>
      <c r="D2082" t="str">
        <f t="shared" si="202"/>
        <v>2013_Dec</v>
      </c>
      <c r="E2082" s="12" t="str">
        <f t="shared" si="203"/>
        <v>11_Dec</v>
      </c>
      <c r="F2082" s="12" t="str">
        <f t="shared" si="204"/>
        <v>Dec-13</v>
      </c>
      <c r="G2082" s="12"/>
    </row>
    <row r="2083" spans="1:7">
      <c r="A2083" s="2">
        <f t="shared" si="206"/>
        <v>41620</v>
      </c>
      <c r="B2083" t="str">
        <f t="shared" si="205"/>
        <v>2013_12</v>
      </c>
      <c r="C2083" t="str">
        <f t="shared" si="201"/>
        <v>Dec</v>
      </c>
      <c r="D2083" t="str">
        <f t="shared" si="202"/>
        <v>2013_Dec</v>
      </c>
      <c r="E2083" s="12" t="str">
        <f t="shared" si="203"/>
        <v>12_Dec</v>
      </c>
      <c r="F2083" s="12" t="str">
        <f t="shared" si="204"/>
        <v>Dec-13</v>
      </c>
      <c r="G2083" s="12"/>
    </row>
    <row r="2084" spans="1:7">
      <c r="A2084" s="2">
        <f t="shared" si="206"/>
        <v>41621</v>
      </c>
      <c r="B2084" t="str">
        <f t="shared" si="205"/>
        <v>2013_12</v>
      </c>
      <c r="C2084" t="str">
        <f t="shared" si="201"/>
        <v>Dec</v>
      </c>
      <c r="D2084" t="str">
        <f t="shared" si="202"/>
        <v>2013_Dec</v>
      </c>
      <c r="E2084" s="12" t="str">
        <f t="shared" si="203"/>
        <v>13_Dec</v>
      </c>
      <c r="F2084" s="12" t="str">
        <f t="shared" si="204"/>
        <v>Dec-13</v>
      </c>
      <c r="G2084" s="12"/>
    </row>
    <row r="2085" spans="1:7">
      <c r="A2085" s="2">
        <f t="shared" si="206"/>
        <v>41622</v>
      </c>
      <c r="B2085" t="str">
        <f t="shared" si="205"/>
        <v>2013_12</v>
      </c>
      <c r="C2085" t="str">
        <f t="shared" si="201"/>
        <v>Dec</v>
      </c>
      <c r="D2085" t="str">
        <f t="shared" si="202"/>
        <v>2013_Dec</v>
      </c>
      <c r="E2085" s="12" t="str">
        <f t="shared" si="203"/>
        <v>14_Dec</v>
      </c>
      <c r="F2085" s="12" t="str">
        <f t="shared" si="204"/>
        <v>Dec-13</v>
      </c>
      <c r="G2085" s="12"/>
    </row>
    <row r="2086" spans="1:7">
      <c r="A2086" s="2">
        <f t="shared" si="206"/>
        <v>41623</v>
      </c>
      <c r="B2086" t="str">
        <f t="shared" si="205"/>
        <v>2013_12</v>
      </c>
      <c r="C2086" t="str">
        <f t="shared" si="201"/>
        <v>Dec</v>
      </c>
      <c r="D2086" t="str">
        <f t="shared" si="202"/>
        <v>2013_Dec</v>
      </c>
      <c r="E2086" s="12" t="str">
        <f t="shared" si="203"/>
        <v>15_Dec</v>
      </c>
      <c r="F2086" s="12" t="str">
        <f t="shared" si="204"/>
        <v>Dec-13</v>
      </c>
      <c r="G2086" s="12"/>
    </row>
    <row r="2087" spans="1:7">
      <c r="A2087" s="2">
        <f t="shared" si="206"/>
        <v>41624</v>
      </c>
      <c r="B2087" t="str">
        <f t="shared" si="205"/>
        <v>2013_12</v>
      </c>
      <c r="C2087" t="str">
        <f t="shared" si="201"/>
        <v>Dec</v>
      </c>
      <c r="D2087" t="str">
        <f t="shared" si="202"/>
        <v>2013_Dec</v>
      </c>
      <c r="E2087" s="12" t="str">
        <f t="shared" si="203"/>
        <v>16_Dec</v>
      </c>
      <c r="F2087" s="12" t="str">
        <f t="shared" si="204"/>
        <v>Dec-13</v>
      </c>
      <c r="G2087" s="12"/>
    </row>
    <row r="2088" spans="1:7">
      <c r="A2088" s="2">
        <f t="shared" si="206"/>
        <v>41625</v>
      </c>
      <c r="B2088" t="str">
        <f t="shared" si="205"/>
        <v>2013_12</v>
      </c>
      <c r="C2088" t="str">
        <f t="shared" si="201"/>
        <v>Dec</v>
      </c>
      <c r="D2088" t="str">
        <f t="shared" si="202"/>
        <v>2013_Dec</v>
      </c>
      <c r="E2088" s="12" t="str">
        <f t="shared" si="203"/>
        <v>17_Dec</v>
      </c>
      <c r="F2088" s="12" t="str">
        <f t="shared" si="204"/>
        <v>Dec-13</v>
      </c>
      <c r="G2088" s="12"/>
    </row>
    <row r="2089" spans="1:7">
      <c r="A2089" s="2">
        <f t="shared" si="206"/>
        <v>41626</v>
      </c>
      <c r="B2089" t="str">
        <f t="shared" si="205"/>
        <v>2013_12</v>
      </c>
      <c r="C2089" t="str">
        <f t="shared" si="201"/>
        <v>Dec</v>
      </c>
      <c r="D2089" t="str">
        <f t="shared" si="202"/>
        <v>2013_Dec</v>
      </c>
      <c r="E2089" s="12" t="str">
        <f t="shared" si="203"/>
        <v>18_Dec</v>
      </c>
      <c r="F2089" s="12" t="str">
        <f t="shared" si="204"/>
        <v>Dec-13</v>
      </c>
      <c r="G2089" s="12"/>
    </row>
    <row r="2090" spans="1:7">
      <c r="A2090" s="2">
        <f t="shared" si="206"/>
        <v>41627</v>
      </c>
      <c r="B2090" t="str">
        <f t="shared" si="205"/>
        <v>2013_12</v>
      </c>
      <c r="C2090" t="str">
        <f t="shared" si="201"/>
        <v>Dec</v>
      </c>
      <c r="D2090" t="str">
        <f t="shared" si="202"/>
        <v>2013_Dec</v>
      </c>
      <c r="E2090" s="12" t="str">
        <f t="shared" si="203"/>
        <v>19_Dec</v>
      </c>
      <c r="F2090" s="12" t="str">
        <f t="shared" si="204"/>
        <v>Dec-13</v>
      </c>
      <c r="G2090" s="12"/>
    </row>
    <row r="2091" spans="1:7">
      <c r="A2091" s="2">
        <f t="shared" si="206"/>
        <v>41628</v>
      </c>
      <c r="B2091" t="str">
        <f t="shared" si="205"/>
        <v>2013_12</v>
      </c>
      <c r="C2091" t="str">
        <f t="shared" si="201"/>
        <v>Dec</v>
      </c>
      <c r="D2091" t="str">
        <f t="shared" si="202"/>
        <v>2013_Dec</v>
      </c>
      <c r="E2091" s="12" t="str">
        <f t="shared" si="203"/>
        <v>20_Dec</v>
      </c>
      <c r="F2091" s="12" t="str">
        <f t="shared" si="204"/>
        <v>Dec-13</v>
      </c>
      <c r="G2091" s="12"/>
    </row>
    <row r="2092" spans="1:7">
      <c r="A2092" s="2">
        <f t="shared" si="206"/>
        <v>41629</v>
      </c>
      <c r="B2092" t="str">
        <f t="shared" si="205"/>
        <v>2013_12</v>
      </c>
      <c r="C2092" t="str">
        <f t="shared" si="201"/>
        <v>Dec</v>
      </c>
      <c r="D2092" t="str">
        <f t="shared" si="202"/>
        <v>2013_Dec</v>
      </c>
      <c r="E2092" s="12" t="str">
        <f t="shared" si="203"/>
        <v>21_Dec</v>
      </c>
      <c r="F2092" s="12" t="str">
        <f t="shared" si="204"/>
        <v>Dec-13</v>
      </c>
      <c r="G2092" s="12"/>
    </row>
    <row r="2093" spans="1:7">
      <c r="A2093" s="2">
        <f t="shared" si="206"/>
        <v>41630</v>
      </c>
      <c r="B2093" t="str">
        <f t="shared" si="205"/>
        <v>2013_12</v>
      </c>
      <c r="C2093" t="str">
        <f t="shared" si="201"/>
        <v>Dec</v>
      </c>
      <c r="D2093" t="str">
        <f t="shared" si="202"/>
        <v>2013_Dec</v>
      </c>
      <c r="E2093" s="12" t="str">
        <f t="shared" si="203"/>
        <v>22_Dec</v>
      </c>
      <c r="F2093" s="12" t="str">
        <f t="shared" si="204"/>
        <v>Dec-13</v>
      </c>
      <c r="G2093" s="12"/>
    </row>
    <row r="2094" spans="1:7">
      <c r="A2094" s="2">
        <f t="shared" si="206"/>
        <v>41631</v>
      </c>
      <c r="B2094" t="str">
        <f t="shared" si="205"/>
        <v>2013_12</v>
      </c>
      <c r="C2094" t="str">
        <f t="shared" si="201"/>
        <v>Dec</v>
      </c>
      <c r="D2094" t="str">
        <f t="shared" si="202"/>
        <v>2013_Dec</v>
      </c>
      <c r="E2094" s="12" t="str">
        <f t="shared" si="203"/>
        <v>23_Dec</v>
      </c>
      <c r="F2094" s="12" t="str">
        <f t="shared" si="204"/>
        <v>Dec-13</v>
      </c>
      <c r="G2094" s="12"/>
    </row>
    <row r="2095" spans="1:7">
      <c r="A2095" s="2">
        <f t="shared" si="206"/>
        <v>41632</v>
      </c>
      <c r="B2095" t="str">
        <f t="shared" si="205"/>
        <v>2013_12</v>
      </c>
      <c r="C2095" t="str">
        <f t="shared" si="201"/>
        <v>Dec</v>
      </c>
      <c r="D2095" t="str">
        <f t="shared" si="202"/>
        <v>2013_Dec</v>
      </c>
      <c r="E2095" s="12" t="str">
        <f t="shared" si="203"/>
        <v>24_Dec</v>
      </c>
      <c r="F2095" s="12" t="str">
        <f t="shared" si="204"/>
        <v>Dec-13</v>
      </c>
      <c r="G2095" s="12"/>
    </row>
    <row r="2096" spans="1:7">
      <c r="A2096" s="2">
        <f t="shared" si="206"/>
        <v>41633</v>
      </c>
      <c r="B2096" t="str">
        <f t="shared" si="205"/>
        <v>2013_12</v>
      </c>
      <c r="C2096" t="str">
        <f t="shared" si="201"/>
        <v>Dec</v>
      </c>
      <c r="D2096" t="str">
        <f t="shared" si="202"/>
        <v>2013_Dec</v>
      </c>
      <c r="E2096" s="12" t="str">
        <f t="shared" si="203"/>
        <v>25_Dec</v>
      </c>
      <c r="F2096" s="12" t="str">
        <f t="shared" si="204"/>
        <v>Dec-13</v>
      </c>
      <c r="G2096" s="12"/>
    </row>
    <row r="2097" spans="1:7">
      <c r="A2097" s="2">
        <f t="shared" si="206"/>
        <v>41634</v>
      </c>
      <c r="B2097" t="str">
        <f t="shared" si="205"/>
        <v>2013_12</v>
      </c>
      <c r="C2097" t="str">
        <f t="shared" si="201"/>
        <v>Dec</v>
      </c>
      <c r="D2097" t="str">
        <f t="shared" si="202"/>
        <v>2013_Dec</v>
      </c>
      <c r="E2097" s="12" t="str">
        <f t="shared" si="203"/>
        <v>26_Dec</v>
      </c>
      <c r="F2097" s="12" t="str">
        <f t="shared" si="204"/>
        <v>Dec-13</v>
      </c>
      <c r="G2097" s="12"/>
    </row>
    <row r="2098" spans="1:7">
      <c r="A2098" s="2">
        <f t="shared" si="206"/>
        <v>41635</v>
      </c>
      <c r="B2098" t="str">
        <f t="shared" si="205"/>
        <v>2013_12</v>
      </c>
      <c r="C2098" t="str">
        <f t="shared" si="201"/>
        <v>Dec</v>
      </c>
      <c r="D2098" t="str">
        <f t="shared" si="202"/>
        <v>2013_Dec</v>
      </c>
      <c r="E2098" s="12" t="str">
        <f t="shared" si="203"/>
        <v>27_Dec</v>
      </c>
      <c r="F2098" s="12" t="str">
        <f t="shared" si="204"/>
        <v>Dec-13</v>
      </c>
      <c r="G2098" s="12"/>
    </row>
    <row r="2099" spans="1:7">
      <c r="A2099" s="2">
        <f t="shared" si="206"/>
        <v>41636</v>
      </c>
      <c r="B2099" t="str">
        <f t="shared" si="205"/>
        <v>2013_12</v>
      </c>
      <c r="C2099" t="str">
        <f t="shared" si="201"/>
        <v>Dec</v>
      </c>
      <c r="D2099" t="str">
        <f t="shared" si="202"/>
        <v>2013_Dec</v>
      </c>
      <c r="E2099" s="12" t="str">
        <f t="shared" si="203"/>
        <v>28_Dec</v>
      </c>
      <c r="F2099" s="12" t="str">
        <f t="shared" si="204"/>
        <v>Dec-13</v>
      </c>
      <c r="G2099" s="12"/>
    </row>
    <row r="2100" spans="1:7">
      <c r="A2100" s="2">
        <f t="shared" si="206"/>
        <v>41637</v>
      </c>
      <c r="B2100" t="str">
        <f t="shared" si="205"/>
        <v>2013_12</v>
      </c>
      <c r="C2100" t="str">
        <f t="shared" si="201"/>
        <v>Dec</v>
      </c>
      <c r="D2100" t="str">
        <f t="shared" si="202"/>
        <v>2013_Dec</v>
      </c>
      <c r="E2100" s="12" t="str">
        <f t="shared" si="203"/>
        <v>29_Dec</v>
      </c>
      <c r="F2100" s="12" t="str">
        <f t="shared" si="204"/>
        <v>Dec-13</v>
      </c>
      <c r="G2100" s="12"/>
    </row>
    <row r="2101" spans="1:7">
      <c r="A2101" s="2">
        <f t="shared" si="206"/>
        <v>41638</v>
      </c>
      <c r="B2101" t="str">
        <f t="shared" si="205"/>
        <v>2013_12</v>
      </c>
      <c r="C2101" t="str">
        <f t="shared" si="201"/>
        <v>Dec</v>
      </c>
      <c r="D2101" t="str">
        <f t="shared" si="202"/>
        <v>2013_Dec</v>
      </c>
      <c r="E2101" s="12" t="str">
        <f t="shared" si="203"/>
        <v>30_Dec</v>
      </c>
      <c r="F2101" s="12" t="str">
        <f t="shared" si="204"/>
        <v>Dec-13</v>
      </c>
      <c r="G2101" s="12"/>
    </row>
    <row r="2102" spans="1:7">
      <c r="A2102" s="2">
        <f t="shared" si="206"/>
        <v>41639</v>
      </c>
      <c r="B2102" t="str">
        <f t="shared" si="205"/>
        <v>2013_12</v>
      </c>
      <c r="C2102" t="str">
        <f t="shared" si="201"/>
        <v>Dec</v>
      </c>
      <c r="D2102" t="str">
        <f t="shared" si="202"/>
        <v>2013_Dec</v>
      </c>
      <c r="E2102" s="12" t="str">
        <f t="shared" si="203"/>
        <v>31_Dec</v>
      </c>
      <c r="F2102" s="12" t="str">
        <f t="shared" si="204"/>
        <v>Dec-13</v>
      </c>
      <c r="G2102" s="12"/>
    </row>
    <row r="2103" spans="1:7">
      <c r="A2103" s="2">
        <f t="shared" si="206"/>
        <v>41640</v>
      </c>
      <c r="B2103" t="str">
        <f t="shared" si="205"/>
        <v>2014_01</v>
      </c>
      <c r="C2103" t="str">
        <f t="shared" si="201"/>
        <v>Jan</v>
      </c>
      <c r="D2103" t="str">
        <f t="shared" si="202"/>
        <v>2014_Jan</v>
      </c>
      <c r="E2103" s="12" t="str">
        <f t="shared" si="203"/>
        <v>01_Jan</v>
      </c>
      <c r="F2103" s="12" t="str">
        <f t="shared" si="204"/>
        <v>Jan-14</v>
      </c>
      <c r="G2103" s="12"/>
    </row>
    <row r="2104" spans="1:7">
      <c r="A2104" s="2">
        <f t="shared" si="206"/>
        <v>41641</v>
      </c>
      <c r="B2104" t="str">
        <f t="shared" si="205"/>
        <v>2014_01</v>
      </c>
      <c r="C2104" t="str">
        <f t="shared" si="201"/>
        <v>Jan</v>
      </c>
      <c r="D2104" t="str">
        <f t="shared" si="202"/>
        <v>2014_Jan</v>
      </c>
      <c r="E2104" s="12" t="str">
        <f t="shared" si="203"/>
        <v>02_Jan</v>
      </c>
      <c r="F2104" s="12" t="str">
        <f t="shared" si="204"/>
        <v>Jan-14</v>
      </c>
      <c r="G2104" s="12"/>
    </row>
    <row r="2105" spans="1:7">
      <c r="A2105" s="2">
        <f t="shared" si="206"/>
        <v>41642</v>
      </c>
      <c r="B2105" t="str">
        <f t="shared" si="205"/>
        <v>2014_01</v>
      </c>
      <c r="C2105" t="str">
        <f t="shared" si="201"/>
        <v>Jan</v>
      </c>
      <c r="D2105" t="str">
        <f t="shared" si="202"/>
        <v>2014_Jan</v>
      </c>
      <c r="E2105" s="12" t="str">
        <f t="shared" si="203"/>
        <v>03_Jan</v>
      </c>
      <c r="F2105" s="12" t="str">
        <f t="shared" si="204"/>
        <v>Jan-14</v>
      </c>
      <c r="G2105" s="12"/>
    </row>
    <row r="2106" spans="1:7">
      <c r="A2106" s="2">
        <f t="shared" si="206"/>
        <v>41643</v>
      </c>
      <c r="B2106" t="str">
        <f t="shared" si="205"/>
        <v>2014_01</v>
      </c>
      <c r="C2106" t="str">
        <f t="shared" si="201"/>
        <v>Jan</v>
      </c>
      <c r="D2106" t="str">
        <f t="shared" si="202"/>
        <v>2014_Jan</v>
      </c>
      <c r="E2106" s="12" t="str">
        <f t="shared" si="203"/>
        <v>04_Jan</v>
      </c>
      <c r="F2106" s="12" t="str">
        <f t="shared" si="204"/>
        <v>Jan-14</v>
      </c>
      <c r="G2106" s="12"/>
    </row>
    <row r="2107" spans="1:7">
      <c r="A2107" s="2">
        <f t="shared" si="206"/>
        <v>41644</v>
      </c>
      <c r="B2107" t="str">
        <f t="shared" si="205"/>
        <v>2014_01</v>
      </c>
      <c r="C2107" t="str">
        <f t="shared" si="201"/>
        <v>Jan</v>
      </c>
      <c r="D2107" t="str">
        <f t="shared" si="202"/>
        <v>2014_Jan</v>
      </c>
      <c r="E2107" s="12" t="str">
        <f t="shared" si="203"/>
        <v>05_Jan</v>
      </c>
      <c r="F2107" s="12" t="str">
        <f t="shared" si="204"/>
        <v>Jan-14</v>
      </c>
      <c r="G2107" s="12"/>
    </row>
    <row r="2108" spans="1:7">
      <c r="A2108" s="2">
        <f t="shared" si="206"/>
        <v>41645</v>
      </c>
      <c r="B2108" t="str">
        <f t="shared" si="205"/>
        <v>2014_01</v>
      </c>
      <c r="C2108" t="str">
        <f t="shared" si="201"/>
        <v>Jan</v>
      </c>
      <c r="D2108" t="str">
        <f t="shared" si="202"/>
        <v>2014_Jan</v>
      </c>
      <c r="E2108" s="12" t="str">
        <f t="shared" si="203"/>
        <v>06_Jan</v>
      </c>
      <c r="F2108" s="12" t="str">
        <f t="shared" si="204"/>
        <v>Jan-14</v>
      </c>
      <c r="G2108" s="12"/>
    </row>
    <row r="2109" spans="1:7">
      <c r="A2109" s="2">
        <f t="shared" si="206"/>
        <v>41646</v>
      </c>
      <c r="B2109" t="str">
        <f t="shared" si="205"/>
        <v>2014_01</v>
      </c>
      <c r="C2109" t="str">
        <f t="shared" si="201"/>
        <v>Jan</v>
      </c>
      <c r="D2109" t="str">
        <f t="shared" si="202"/>
        <v>2014_Jan</v>
      </c>
      <c r="E2109" s="12" t="str">
        <f t="shared" si="203"/>
        <v>07_Jan</v>
      </c>
      <c r="F2109" s="12" t="str">
        <f t="shared" si="204"/>
        <v>Jan-14</v>
      </c>
      <c r="G2109" s="12"/>
    </row>
    <row r="2110" spans="1:7">
      <c r="A2110" s="2">
        <f t="shared" si="206"/>
        <v>41647</v>
      </c>
      <c r="B2110" t="str">
        <f t="shared" si="205"/>
        <v>2014_01</v>
      </c>
      <c r="C2110" t="str">
        <f t="shared" si="201"/>
        <v>Jan</v>
      </c>
      <c r="D2110" t="str">
        <f t="shared" si="202"/>
        <v>2014_Jan</v>
      </c>
      <c r="E2110" s="12" t="str">
        <f t="shared" si="203"/>
        <v>08_Jan</v>
      </c>
      <c r="F2110" s="12" t="str">
        <f t="shared" si="204"/>
        <v>Jan-14</v>
      </c>
      <c r="G2110" s="12"/>
    </row>
    <row r="2111" spans="1:7">
      <c r="A2111" s="2">
        <f t="shared" si="206"/>
        <v>41648</v>
      </c>
      <c r="B2111" t="str">
        <f t="shared" si="205"/>
        <v>2014_01</v>
      </c>
      <c r="C2111" t="str">
        <f t="shared" si="201"/>
        <v>Jan</v>
      </c>
      <c r="D2111" t="str">
        <f t="shared" si="202"/>
        <v>2014_Jan</v>
      </c>
      <c r="E2111" s="12" t="str">
        <f t="shared" si="203"/>
        <v>09_Jan</v>
      </c>
      <c r="F2111" s="12" t="str">
        <f t="shared" si="204"/>
        <v>Jan-14</v>
      </c>
      <c r="G2111" s="12"/>
    </row>
    <row r="2112" spans="1:7">
      <c r="A2112" s="2">
        <f t="shared" si="206"/>
        <v>41649</v>
      </c>
      <c r="B2112" t="str">
        <f t="shared" si="205"/>
        <v>2014_01</v>
      </c>
      <c r="C2112" t="str">
        <f t="shared" si="201"/>
        <v>Jan</v>
      </c>
      <c r="D2112" t="str">
        <f t="shared" si="202"/>
        <v>2014_Jan</v>
      </c>
      <c r="E2112" s="12" t="str">
        <f t="shared" si="203"/>
        <v>10_Jan</v>
      </c>
      <c r="F2112" s="12" t="str">
        <f t="shared" si="204"/>
        <v>Jan-14</v>
      </c>
      <c r="G2112" s="12"/>
    </row>
    <row r="2113" spans="1:7">
      <c r="A2113" s="2">
        <f t="shared" si="206"/>
        <v>41650</v>
      </c>
      <c r="B2113" t="str">
        <f t="shared" si="205"/>
        <v>2014_01</v>
      </c>
      <c r="C2113" t="str">
        <f t="shared" si="201"/>
        <v>Jan</v>
      </c>
      <c r="D2113" t="str">
        <f t="shared" si="202"/>
        <v>2014_Jan</v>
      </c>
      <c r="E2113" s="12" t="str">
        <f t="shared" si="203"/>
        <v>11_Jan</v>
      </c>
      <c r="F2113" s="12" t="str">
        <f t="shared" si="204"/>
        <v>Jan-14</v>
      </c>
      <c r="G2113" s="12"/>
    </row>
    <row r="2114" spans="1:7">
      <c r="A2114" s="2">
        <f t="shared" si="206"/>
        <v>41651</v>
      </c>
      <c r="B2114" t="str">
        <f t="shared" si="205"/>
        <v>2014_01</v>
      </c>
      <c r="C2114" t="str">
        <f t="shared" ref="C2114:C2177" si="207">VLOOKUP(TEXT(MONTH(A2114),"00"),$H$2:$I$13,2,FALSE)</f>
        <v>Jan</v>
      </c>
      <c r="D2114" t="str">
        <f t="shared" si="202"/>
        <v>2014_Jan</v>
      </c>
      <c r="E2114" s="12" t="str">
        <f t="shared" si="203"/>
        <v>12_Jan</v>
      </c>
      <c r="F2114" s="12" t="str">
        <f t="shared" si="204"/>
        <v>Jan-14</v>
      </c>
      <c r="G2114" s="12"/>
    </row>
    <row r="2115" spans="1:7">
      <c r="A2115" s="2">
        <f t="shared" si="206"/>
        <v>41652</v>
      </c>
      <c r="B2115" t="str">
        <f t="shared" si="205"/>
        <v>2014_01</v>
      </c>
      <c r="C2115" t="str">
        <f t="shared" si="207"/>
        <v>Jan</v>
      </c>
      <c r="D2115" t="str">
        <f t="shared" ref="D2115:D2178" si="208">TEXT(YEAR(A2115),"0000")&amp;"_"&amp;C2115</f>
        <v>2014_Jan</v>
      </c>
      <c r="E2115" s="12" t="str">
        <f t="shared" ref="E2115:E2178" si="209">VLOOKUP(DAY(A2115),$G$2:$H$32,2,FALSE)&amp;"_"&amp;C2115</f>
        <v>13_Jan</v>
      </c>
      <c r="F2115" s="12" t="str">
        <f t="shared" si="204"/>
        <v>Jan-14</v>
      </c>
      <c r="G2115" s="12"/>
    </row>
    <row r="2116" spans="1:7">
      <c r="A2116" s="2">
        <f t="shared" si="206"/>
        <v>41653</v>
      </c>
      <c r="B2116" t="str">
        <f t="shared" si="205"/>
        <v>2014_01</v>
      </c>
      <c r="C2116" t="str">
        <f t="shared" si="207"/>
        <v>Jan</v>
      </c>
      <c r="D2116" t="str">
        <f t="shared" si="208"/>
        <v>2014_Jan</v>
      </c>
      <c r="E2116" s="12" t="str">
        <f t="shared" si="209"/>
        <v>14_Jan</v>
      </c>
      <c r="F2116" s="12" t="str">
        <f t="shared" ref="F2116:F2179" si="210">C2116&amp;"-"&amp;RIGHT(YEAR(A2116),2)</f>
        <v>Jan-14</v>
      </c>
      <c r="G2116" s="12"/>
    </row>
    <row r="2117" spans="1:7">
      <c r="A2117" s="2">
        <f t="shared" si="206"/>
        <v>41654</v>
      </c>
      <c r="B2117" t="str">
        <f t="shared" si="205"/>
        <v>2014_01</v>
      </c>
      <c r="C2117" t="str">
        <f t="shared" si="207"/>
        <v>Jan</v>
      </c>
      <c r="D2117" t="str">
        <f t="shared" si="208"/>
        <v>2014_Jan</v>
      </c>
      <c r="E2117" s="12" t="str">
        <f t="shared" si="209"/>
        <v>15_Jan</v>
      </c>
      <c r="F2117" s="12" t="str">
        <f t="shared" si="210"/>
        <v>Jan-14</v>
      </c>
      <c r="G2117" s="12"/>
    </row>
    <row r="2118" spans="1:7">
      <c r="A2118" s="2">
        <f t="shared" si="206"/>
        <v>41655</v>
      </c>
      <c r="B2118" t="str">
        <f t="shared" si="205"/>
        <v>2014_01</v>
      </c>
      <c r="C2118" t="str">
        <f t="shared" si="207"/>
        <v>Jan</v>
      </c>
      <c r="D2118" t="str">
        <f t="shared" si="208"/>
        <v>2014_Jan</v>
      </c>
      <c r="E2118" s="12" t="str">
        <f t="shared" si="209"/>
        <v>16_Jan</v>
      </c>
      <c r="F2118" s="12" t="str">
        <f t="shared" si="210"/>
        <v>Jan-14</v>
      </c>
      <c r="G2118" s="12"/>
    </row>
    <row r="2119" spans="1:7">
      <c r="A2119" s="2">
        <f t="shared" si="206"/>
        <v>41656</v>
      </c>
      <c r="B2119" t="str">
        <f t="shared" si="205"/>
        <v>2014_01</v>
      </c>
      <c r="C2119" t="str">
        <f t="shared" si="207"/>
        <v>Jan</v>
      </c>
      <c r="D2119" t="str">
        <f t="shared" si="208"/>
        <v>2014_Jan</v>
      </c>
      <c r="E2119" s="12" t="str">
        <f t="shared" si="209"/>
        <v>17_Jan</v>
      </c>
      <c r="F2119" s="12" t="str">
        <f t="shared" si="210"/>
        <v>Jan-14</v>
      </c>
      <c r="G2119" s="12"/>
    </row>
    <row r="2120" spans="1:7">
      <c r="A2120" s="2">
        <f t="shared" si="206"/>
        <v>41657</v>
      </c>
      <c r="B2120" t="str">
        <f t="shared" si="205"/>
        <v>2014_01</v>
      </c>
      <c r="C2120" t="str">
        <f t="shared" si="207"/>
        <v>Jan</v>
      </c>
      <c r="D2120" t="str">
        <f t="shared" si="208"/>
        <v>2014_Jan</v>
      </c>
      <c r="E2120" s="12" t="str">
        <f t="shared" si="209"/>
        <v>18_Jan</v>
      </c>
      <c r="F2120" s="12" t="str">
        <f t="shared" si="210"/>
        <v>Jan-14</v>
      </c>
      <c r="G2120" s="12"/>
    </row>
    <row r="2121" spans="1:7">
      <c r="A2121" s="2">
        <f t="shared" si="206"/>
        <v>41658</v>
      </c>
      <c r="B2121" t="str">
        <f t="shared" si="205"/>
        <v>2014_01</v>
      </c>
      <c r="C2121" t="str">
        <f t="shared" si="207"/>
        <v>Jan</v>
      </c>
      <c r="D2121" t="str">
        <f t="shared" si="208"/>
        <v>2014_Jan</v>
      </c>
      <c r="E2121" s="12" t="str">
        <f t="shared" si="209"/>
        <v>19_Jan</v>
      </c>
      <c r="F2121" s="12" t="str">
        <f t="shared" si="210"/>
        <v>Jan-14</v>
      </c>
      <c r="G2121" s="12"/>
    </row>
    <row r="2122" spans="1:7">
      <c r="A2122" s="2">
        <f t="shared" si="206"/>
        <v>41659</v>
      </c>
      <c r="B2122" t="str">
        <f t="shared" si="205"/>
        <v>2014_01</v>
      </c>
      <c r="C2122" t="str">
        <f t="shared" si="207"/>
        <v>Jan</v>
      </c>
      <c r="D2122" t="str">
        <f t="shared" si="208"/>
        <v>2014_Jan</v>
      </c>
      <c r="E2122" s="12" t="str">
        <f t="shared" si="209"/>
        <v>20_Jan</v>
      </c>
      <c r="F2122" s="12" t="str">
        <f t="shared" si="210"/>
        <v>Jan-14</v>
      </c>
      <c r="G2122" s="12"/>
    </row>
    <row r="2123" spans="1:7">
      <c r="A2123" s="2">
        <f t="shared" si="206"/>
        <v>41660</v>
      </c>
      <c r="B2123" t="str">
        <f t="shared" ref="B2123:B2186" si="211">TEXT(YEAR(A2123),"0000")&amp;"_"&amp;TEXT(MONTH(A2123),"00")</f>
        <v>2014_01</v>
      </c>
      <c r="C2123" t="str">
        <f t="shared" si="207"/>
        <v>Jan</v>
      </c>
      <c r="D2123" t="str">
        <f t="shared" si="208"/>
        <v>2014_Jan</v>
      </c>
      <c r="E2123" s="12" t="str">
        <f t="shared" si="209"/>
        <v>21_Jan</v>
      </c>
      <c r="F2123" s="12" t="str">
        <f t="shared" si="210"/>
        <v>Jan-14</v>
      </c>
      <c r="G2123" s="12"/>
    </row>
    <row r="2124" spans="1:7">
      <c r="A2124" s="2">
        <f t="shared" ref="A2124:A2187" si="212">A2123+1</f>
        <v>41661</v>
      </c>
      <c r="B2124" t="str">
        <f t="shared" si="211"/>
        <v>2014_01</v>
      </c>
      <c r="C2124" t="str">
        <f t="shared" si="207"/>
        <v>Jan</v>
      </c>
      <c r="D2124" t="str">
        <f t="shared" si="208"/>
        <v>2014_Jan</v>
      </c>
      <c r="E2124" s="12" t="str">
        <f t="shared" si="209"/>
        <v>22_Jan</v>
      </c>
      <c r="F2124" s="12" t="str">
        <f t="shared" si="210"/>
        <v>Jan-14</v>
      </c>
      <c r="G2124" s="12"/>
    </row>
    <row r="2125" spans="1:7">
      <c r="A2125" s="2">
        <f t="shared" si="212"/>
        <v>41662</v>
      </c>
      <c r="B2125" t="str">
        <f t="shared" si="211"/>
        <v>2014_01</v>
      </c>
      <c r="C2125" t="str">
        <f t="shared" si="207"/>
        <v>Jan</v>
      </c>
      <c r="D2125" t="str">
        <f t="shared" si="208"/>
        <v>2014_Jan</v>
      </c>
      <c r="E2125" s="12" t="str">
        <f t="shared" si="209"/>
        <v>23_Jan</v>
      </c>
      <c r="F2125" s="12" t="str">
        <f t="shared" si="210"/>
        <v>Jan-14</v>
      </c>
      <c r="G2125" s="12"/>
    </row>
    <row r="2126" spans="1:7">
      <c r="A2126" s="2">
        <f t="shared" si="212"/>
        <v>41663</v>
      </c>
      <c r="B2126" t="str">
        <f t="shared" si="211"/>
        <v>2014_01</v>
      </c>
      <c r="C2126" t="str">
        <f t="shared" si="207"/>
        <v>Jan</v>
      </c>
      <c r="D2126" t="str">
        <f t="shared" si="208"/>
        <v>2014_Jan</v>
      </c>
      <c r="E2126" s="12" t="str">
        <f t="shared" si="209"/>
        <v>24_Jan</v>
      </c>
      <c r="F2126" s="12" t="str">
        <f t="shared" si="210"/>
        <v>Jan-14</v>
      </c>
      <c r="G2126" s="12"/>
    </row>
    <row r="2127" spans="1:7">
      <c r="A2127" s="2">
        <f t="shared" si="212"/>
        <v>41664</v>
      </c>
      <c r="B2127" t="str">
        <f t="shared" si="211"/>
        <v>2014_01</v>
      </c>
      <c r="C2127" t="str">
        <f t="shared" si="207"/>
        <v>Jan</v>
      </c>
      <c r="D2127" t="str">
        <f t="shared" si="208"/>
        <v>2014_Jan</v>
      </c>
      <c r="E2127" s="12" t="str">
        <f t="shared" si="209"/>
        <v>25_Jan</v>
      </c>
      <c r="F2127" s="12" t="str">
        <f t="shared" si="210"/>
        <v>Jan-14</v>
      </c>
      <c r="G2127" s="12"/>
    </row>
    <row r="2128" spans="1:7">
      <c r="A2128" s="2">
        <f t="shared" si="212"/>
        <v>41665</v>
      </c>
      <c r="B2128" t="str">
        <f t="shared" si="211"/>
        <v>2014_01</v>
      </c>
      <c r="C2128" t="str">
        <f t="shared" si="207"/>
        <v>Jan</v>
      </c>
      <c r="D2128" t="str">
        <f t="shared" si="208"/>
        <v>2014_Jan</v>
      </c>
      <c r="E2128" s="12" t="str">
        <f t="shared" si="209"/>
        <v>26_Jan</v>
      </c>
      <c r="F2128" s="12" t="str">
        <f t="shared" si="210"/>
        <v>Jan-14</v>
      </c>
      <c r="G2128" s="12"/>
    </row>
    <row r="2129" spans="1:7">
      <c r="A2129" s="2">
        <f t="shared" si="212"/>
        <v>41666</v>
      </c>
      <c r="B2129" t="str">
        <f t="shared" si="211"/>
        <v>2014_01</v>
      </c>
      <c r="C2129" t="str">
        <f t="shared" si="207"/>
        <v>Jan</v>
      </c>
      <c r="D2129" t="str">
        <f t="shared" si="208"/>
        <v>2014_Jan</v>
      </c>
      <c r="E2129" s="12" t="str">
        <f t="shared" si="209"/>
        <v>27_Jan</v>
      </c>
      <c r="F2129" s="12" t="str">
        <f t="shared" si="210"/>
        <v>Jan-14</v>
      </c>
      <c r="G2129" s="12"/>
    </row>
    <row r="2130" spans="1:7">
      <c r="A2130" s="2">
        <f t="shared" si="212"/>
        <v>41667</v>
      </c>
      <c r="B2130" t="str">
        <f t="shared" si="211"/>
        <v>2014_01</v>
      </c>
      <c r="C2130" t="str">
        <f t="shared" si="207"/>
        <v>Jan</v>
      </c>
      <c r="D2130" t="str">
        <f t="shared" si="208"/>
        <v>2014_Jan</v>
      </c>
      <c r="E2130" s="12" t="str">
        <f t="shared" si="209"/>
        <v>28_Jan</v>
      </c>
      <c r="F2130" s="12" t="str">
        <f t="shared" si="210"/>
        <v>Jan-14</v>
      </c>
      <c r="G2130" s="12"/>
    </row>
    <row r="2131" spans="1:7">
      <c r="A2131" s="2">
        <f t="shared" si="212"/>
        <v>41668</v>
      </c>
      <c r="B2131" t="str">
        <f t="shared" si="211"/>
        <v>2014_01</v>
      </c>
      <c r="C2131" t="str">
        <f t="shared" si="207"/>
        <v>Jan</v>
      </c>
      <c r="D2131" t="str">
        <f t="shared" si="208"/>
        <v>2014_Jan</v>
      </c>
      <c r="E2131" s="12" t="str">
        <f t="shared" si="209"/>
        <v>29_Jan</v>
      </c>
      <c r="F2131" s="12" t="str">
        <f t="shared" si="210"/>
        <v>Jan-14</v>
      </c>
      <c r="G2131" s="12"/>
    </row>
    <row r="2132" spans="1:7">
      <c r="A2132" s="2">
        <f t="shared" si="212"/>
        <v>41669</v>
      </c>
      <c r="B2132" t="str">
        <f t="shared" si="211"/>
        <v>2014_01</v>
      </c>
      <c r="C2132" t="str">
        <f t="shared" si="207"/>
        <v>Jan</v>
      </c>
      <c r="D2132" t="str">
        <f t="shared" si="208"/>
        <v>2014_Jan</v>
      </c>
      <c r="E2132" s="12" t="str">
        <f t="shared" si="209"/>
        <v>30_Jan</v>
      </c>
      <c r="F2132" s="12" t="str">
        <f t="shared" si="210"/>
        <v>Jan-14</v>
      </c>
      <c r="G2132" s="12"/>
    </row>
    <row r="2133" spans="1:7">
      <c r="A2133" s="2">
        <f t="shared" si="212"/>
        <v>41670</v>
      </c>
      <c r="B2133" t="str">
        <f t="shared" si="211"/>
        <v>2014_01</v>
      </c>
      <c r="C2133" t="str">
        <f t="shared" si="207"/>
        <v>Jan</v>
      </c>
      <c r="D2133" t="str">
        <f t="shared" si="208"/>
        <v>2014_Jan</v>
      </c>
      <c r="E2133" s="12" t="str">
        <f t="shared" si="209"/>
        <v>31_Jan</v>
      </c>
      <c r="F2133" s="12" t="str">
        <f t="shared" si="210"/>
        <v>Jan-14</v>
      </c>
      <c r="G2133" s="12"/>
    </row>
    <row r="2134" spans="1:7">
      <c r="A2134" s="2">
        <f t="shared" si="212"/>
        <v>41671</v>
      </c>
      <c r="B2134" t="str">
        <f t="shared" si="211"/>
        <v>2014_02</v>
      </c>
      <c r="C2134" t="str">
        <f t="shared" si="207"/>
        <v>Feb</v>
      </c>
      <c r="D2134" t="str">
        <f t="shared" si="208"/>
        <v>2014_Feb</v>
      </c>
      <c r="E2134" s="12" t="str">
        <f t="shared" si="209"/>
        <v>01_Feb</v>
      </c>
      <c r="F2134" s="12" t="str">
        <f t="shared" si="210"/>
        <v>Feb-14</v>
      </c>
      <c r="G2134" s="12"/>
    </row>
    <row r="2135" spans="1:7">
      <c r="A2135" s="2">
        <f t="shared" si="212"/>
        <v>41672</v>
      </c>
      <c r="B2135" t="str">
        <f t="shared" si="211"/>
        <v>2014_02</v>
      </c>
      <c r="C2135" t="str">
        <f t="shared" si="207"/>
        <v>Feb</v>
      </c>
      <c r="D2135" t="str">
        <f t="shared" si="208"/>
        <v>2014_Feb</v>
      </c>
      <c r="E2135" s="12" t="str">
        <f t="shared" si="209"/>
        <v>02_Feb</v>
      </c>
      <c r="F2135" s="12" t="str">
        <f t="shared" si="210"/>
        <v>Feb-14</v>
      </c>
      <c r="G2135" s="12"/>
    </row>
    <row r="2136" spans="1:7">
      <c r="A2136" s="2">
        <f t="shared" si="212"/>
        <v>41673</v>
      </c>
      <c r="B2136" t="str">
        <f t="shared" si="211"/>
        <v>2014_02</v>
      </c>
      <c r="C2136" t="str">
        <f t="shared" si="207"/>
        <v>Feb</v>
      </c>
      <c r="D2136" t="str">
        <f t="shared" si="208"/>
        <v>2014_Feb</v>
      </c>
      <c r="E2136" s="12" t="str">
        <f t="shared" si="209"/>
        <v>03_Feb</v>
      </c>
      <c r="F2136" s="12" t="str">
        <f t="shared" si="210"/>
        <v>Feb-14</v>
      </c>
      <c r="G2136" s="12"/>
    </row>
    <row r="2137" spans="1:7">
      <c r="A2137" s="2">
        <f t="shared" si="212"/>
        <v>41674</v>
      </c>
      <c r="B2137" t="str">
        <f t="shared" si="211"/>
        <v>2014_02</v>
      </c>
      <c r="C2137" t="str">
        <f t="shared" si="207"/>
        <v>Feb</v>
      </c>
      <c r="D2137" t="str">
        <f t="shared" si="208"/>
        <v>2014_Feb</v>
      </c>
      <c r="E2137" s="12" t="str">
        <f t="shared" si="209"/>
        <v>04_Feb</v>
      </c>
      <c r="F2137" s="12" t="str">
        <f t="shared" si="210"/>
        <v>Feb-14</v>
      </c>
      <c r="G2137" s="12"/>
    </row>
    <row r="2138" spans="1:7">
      <c r="A2138" s="2">
        <f t="shared" si="212"/>
        <v>41675</v>
      </c>
      <c r="B2138" t="str">
        <f t="shared" si="211"/>
        <v>2014_02</v>
      </c>
      <c r="C2138" t="str">
        <f t="shared" si="207"/>
        <v>Feb</v>
      </c>
      <c r="D2138" t="str">
        <f t="shared" si="208"/>
        <v>2014_Feb</v>
      </c>
      <c r="E2138" s="12" t="str">
        <f t="shared" si="209"/>
        <v>05_Feb</v>
      </c>
      <c r="F2138" s="12" t="str">
        <f t="shared" si="210"/>
        <v>Feb-14</v>
      </c>
      <c r="G2138" s="12"/>
    </row>
    <row r="2139" spans="1:7">
      <c r="A2139" s="2">
        <f t="shared" si="212"/>
        <v>41676</v>
      </c>
      <c r="B2139" t="str">
        <f t="shared" si="211"/>
        <v>2014_02</v>
      </c>
      <c r="C2139" t="str">
        <f t="shared" si="207"/>
        <v>Feb</v>
      </c>
      <c r="D2139" t="str">
        <f t="shared" si="208"/>
        <v>2014_Feb</v>
      </c>
      <c r="E2139" s="12" t="str">
        <f t="shared" si="209"/>
        <v>06_Feb</v>
      </c>
      <c r="F2139" s="12" t="str">
        <f t="shared" si="210"/>
        <v>Feb-14</v>
      </c>
      <c r="G2139" s="12"/>
    </row>
    <row r="2140" spans="1:7">
      <c r="A2140" s="2">
        <f t="shared" si="212"/>
        <v>41677</v>
      </c>
      <c r="B2140" t="str">
        <f t="shared" si="211"/>
        <v>2014_02</v>
      </c>
      <c r="C2140" t="str">
        <f t="shared" si="207"/>
        <v>Feb</v>
      </c>
      <c r="D2140" t="str">
        <f t="shared" si="208"/>
        <v>2014_Feb</v>
      </c>
      <c r="E2140" s="12" t="str">
        <f t="shared" si="209"/>
        <v>07_Feb</v>
      </c>
      <c r="F2140" s="12" t="str">
        <f t="shared" si="210"/>
        <v>Feb-14</v>
      </c>
      <c r="G2140" s="12"/>
    </row>
    <row r="2141" spans="1:7">
      <c r="A2141" s="2">
        <f t="shared" si="212"/>
        <v>41678</v>
      </c>
      <c r="B2141" t="str">
        <f t="shared" si="211"/>
        <v>2014_02</v>
      </c>
      <c r="C2141" t="str">
        <f t="shared" si="207"/>
        <v>Feb</v>
      </c>
      <c r="D2141" t="str">
        <f t="shared" si="208"/>
        <v>2014_Feb</v>
      </c>
      <c r="E2141" s="12" t="str">
        <f t="shared" si="209"/>
        <v>08_Feb</v>
      </c>
      <c r="F2141" s="12" t="str">
        <f t="shared" si="210"/>
        <v>Feb-14</v>
      </c>
      <c r="G2141" s="12"/>
    </row>
    <row r="2142" spans="1:7">
      <c r="A2142" s="2">
        <f t="shared" si="212"/>
        <v>41679</v>
      </c>
      <c r="B2142" t="str">
        <f t="shared" si="211"/>
        <v>2014_02</v>
      </c>
      <c r="C2142" t="str">
        <f t="shared" si="207"/>
        <v>Feb</v>
      </c>
      <c r="D2142" t="str">
        <f t="shared" si="208"/>
        <v>2014_Feb</v>
      </c>
      <c r="E2142" s="12" t="str">
        <f t="shared" si="209"/>
        <v>09_Feb</v>
      </c>
      <c r="F2142" s="12" t="str">
        <f t="shared" si="210"/>
        <v>Feb-14</v>
      </c>
      <c r="G2142" s="12"/>
    </row>
    <row r="2143" spans="1:7">
      <c r="A2143" s="2">
        <f t="shared" si="212"/>
        <v>41680</v>
      </c>
      <c r="B2143" t="str">
        <f t="shared" si="211"/>
        <v>2014_02</v>
      </c>
      <c r="C2143" t="str">
        <f t="shared" si="207"/>
        <v>Feb</v>
      </c>
      <c r="D2143" t="str">
        <f t="shared" si="208"/>
        <v>2014_Feb</v>
      </c>
      <c r="E2143" s="12" t="str">
        <f t="shared" si="209"/>
        <v>10_Feb</v>
      </c>
      <c r="F2143" s="12" t="str">
        <f t="shared" si="210"/>
        <v>Feb-14</v>
      </c>
      <c r="G2143" s="12"/>
    </row>
    <row r="2144" spans="1:7">
      <c r="A2144" s="2">
        <f t="shared" si="212"/>
        <v>41681</v>
      </c>
      <c r="B2144" t="str">
        <f t="shared" si="211"/>
        <v>2014_02</v>
      </c>
      <c r="C2144" t="str">
        <f t="shared" si="207"/>
        <v>Feb</v>
      </c>
      <c r="D2144" t="str">
        <f t="shared" si="208"/>
        <v>2014_Feb</v>
      </c>
      <c r="E2144" s="12" t="str">
        <f t="shared" si="209"/>
        <v>11_Feb</v>
      </c>
      <c r="F2144" s="12" t="str">
        <f t="shared" si="210"/>
        <v>Feb-14</v>
      </c>
      <c r="G2144" s="12"/>
    </row>
    <row r="2145" spans="1:7">
      <c r="A2145" s="2">
        <f t="shared" si="212"/>
        <v>41682</v>
      </c>
      <c r="B2145" t="str">
        <f t="shared" si="211"/>
        <v>2014_02</v>
      </c>
      <c r="C2145" t="str">
        <f t="shared" si="207"/>
        <v>Feb</v>
      </c>
      <c r="D2145" t="str">
        <f t="shared" si="208"/>
        <v>2014_Feb</v>
      </c>
      <c r="E2145" s="12" t="str">
        <f t="shared" si="209"/>
        <v>12_Feb</v>
      </c>
      <c r="F2145" s="12" t="str">
        <f t="shared" si="210"/>
        <v>Feb-14</v>
      </c>
      <c r="G2145" s="12"/>
    </row>
    <row r="2146" spans="1:7">
      <c r="A2146" s="2">
        <f t="shared" si="212"/>
        <v>41683</v>
      </c>
      <c r="B2146" t="str">
        <f t="shared" si="211"/>
        <v>2014_02</v>
      </c>
      <c r="C2146" t="str">
        <f t="shared" si="207"/>
        <v>Feb</v>
      </c>
      <c r="D2146" t="str">
        <f t="shared" si="208"/>
        <v>2014_Feb</v>
      </c>
      <c r="E2146" s="12" t="str">
        <f t="shared" si="209"/>
        <v>13_Feb</v>
      </c>
      <c r="F2146" s="12" t="str">
        <f t="shared" si="210"/>
        <v>Feb-14</v>
      </c>
      <c r="G2146" s="12"/>
    </row>
    <row r="2147" spans="1:7">
      <c r="A2147" s="2">
        <f t="shared" si="212"/>
        <v>41684</v>
      </c>
      <c r="B2147" t="str">
        <f t="shared" si="211"/>
        <v>2014_02</v>
      </c>
      <c r="C2147" t="str">
        <f t="shared" si="207"/>
        <v>Feb</v>
      </c>
      <c r="D2147" t="str">
        <f t="shared" si="208"/>
        <v>2014_Feb</v>
      </c>
      <c r="E2147" s="12" t="str">
        <f t="shared" si="209"/>
        <v>14_Feb</v>
      </c>
      <c r="F2147" s="12" t="str">
        <f t="shared" si="210"/>
        <v>Feb-14</v>
      </c>
      <c r="G2147" s="12"/>
    </row>
    <row r="2148" spans="1:7">
      <c r="A2148" s="2">
        <f t="shared" si="212"/>
        <v>41685</v>
      </c>
      <c r="B2148" t="str">
        <f t="shared" si="211"/>
        <v>2014_02</v>
      </c>
      <c r="C2148" t="str">
        <f t="shared" si="207"/>
        <v>Feb</v>
      </c>
      <c r="D2148" t="str">
        <f t="shared" si="208"/>
        <v>2014_Feb</v>
      </c>
      <c r="E2148" s="12" t="str">
        <f t="shared" si="209"/>
        <v>15_Feb</v>
      </c>
      <c r="F2148" s="12" t="str">
        <f t="shared" si="210"/>
        <v>Feb-14</v>
      </c>
      <c r="G2148" s="12"/>
    </row>
    <row r="2149" spans="1:7">
      <c r="A2149" s="2">
        <f t="shared" si="212"/>
        <v>41686</v>
      </c>
      <c r="B2149" t="str">
        <f t="shared" si="211"/>
        <v>2014_02</v>
      </c>
      <c r="C2149" t="str">
        <f t="shared" si="207"/>
        <v>Feb</v>
      </c>
      <c r="D2149" t="str">
        <f t="shared" si="208"/>
        <v>2014_Feb</v>
      </c>
      <c r="E2149" s="12" t="str">
        <f t="shared" si="209"/>
        <v>16_Feb</v>
      </c>
      <c r="F2149" s="12" t="str">
        <f t="shared" si="210"/>
        <v>Feb-14</v>
      </c>
      <c r="G2149" s="12"/>
    </row>
    <row r="2150" spans="1:7">
      <c r="A2150" s="2">
        <f t="shared" si="212"/>
        <v>41687</v>
      </c>
      <c r="B2150" t="str">
        <f t="shared" si="211"/>
        <v>2014_02</v>
      </c>
      <c r="C2150" t="str">
        <f t="shared" si="207"/>
        <v>Feb</v>
      </c>
      <c r="D2150" t="str">
        <f t="shared" si="208"/>
        <v>2014_Feb</v>
      </c>
      <c r="E2150" s="12" t="str">
        <f t="shared" si="209"/>
        <v>17_Feb</v>
      </c>
      <c r="F2150" s="12" t="str">
        <f t="shared" si="210"/>
        <v>Feb-14</v>
      </c>
      <c r="G2150" s="12"/>
    </row>
    <row r="2151" spans="1:7">
      <c r="A2151" s="2">
        <f t="shared" si="212"/>
        <v>41688</v>
      </c>
      <c r="B2151" t="str">
        <f t="shared" si="211"/>
        <v>2014_02</v>
      </c>
      <c r="C2151" t="str">
        <f t="shared" si="207"/>
        <v>Feb</v>
      </c>
      <c r="D2151" t="str">
        <f t="shared" si="208"/>
        <v>2014_Feb</v>
      </c>
      <c r="E2151" s="12" t="str">
        <f t="shared" si="209"/>
        <v>18_Feb</v>
      </c>
      <c r="F2151" s="12" t="str">
        <f t="shared" si="210"/>
        <v>Feb-14</v>
      </c>
      <c r="G2151" s="12"/>
    </row>
    <row r="2152" spans="1:7">
      <c r="A2152" s="2">
        <f t="shared" si="212"/>
        <v>41689</v>
      </c>
      <c r="B2152" t="str">
        <f t="shared" si="211"/>
        <v>2014_02</v>
      </c>
      <c r="C2152" t="str">
        <f t="shared" si="207"/>
        <v>Feb</v>
      </c>
      <c r="D2152" t="str">
        <f t="shared" si="208"/>
        <v>2014_Feb</v>
      </c>
      <c r="E2152" s="12" t="str">
        <f t="shared" si="209"/>
        <v>19_Feb</v>
      </c>
      <c r="F2152" s="12" t="str">
        <f t="shared" si="210"/>
        <v>Feb-14</v>
      </c>
      <c r="G2152" s="12"/>
    </row>
    <row r="2153" spans="1:7">
      <c r="A2153" s="2">
        <f t="shared" si="212"/>
        <v>41690</v>
      </c>
      <c r="B2153" t="str">
        <f t="shared" si="211"/>
        <v>2014_02</v>
      </c>
      <c r="C2153" t="str">
        <f t="shared" si="207"/>
        <v>Feb</v>
      </c>
      <c r="D2153" t="str">
        <f t="shared" si="208"/>
        <v>2014_Feb</v>
      </c>
      <c r="E2153" s="12" t="str">
        <f t="shared" si="209"/>
        <v>20_Feb</v>
      </c>
      <c r="F2153" s="12" t="str">
        <f t="shared" si="210"/>
        <v>Feb-14</v>
      </c>
      <c r="G2153" s="12"/>
    </row>
    <row r="2154" spans="1:7">
      <c r="A2154" s="2">
        <f t="shared" si="212"/>
        <v>41691</v>
      </c>
      <c r="B2154" t="str">
        <f t="shared" si="211"/>
        <v>2014_02</v>
      </c>
      <c r="C2154" t="str">
        <f t="shared" si="207"/>
        <v>Feb</v>
      </c>
      <c r="D2154" t="str">
        <f t="shared" si="208"/>
        <v>2014_Feb</v>
      </c>
      <c r="E2154" s="12" t="str">
        <f t="shared" si="209"/>
        <v>21_Feb</v>
      </c>
      <c r="F2154" s="12" t="str">
        <f t="shared" si="210"/>
        <v>Feb-14</v>
      </c>
      <c r="G2154" s="12"/>
    </row>
    <row r="2155" spans="1:7">
      <c r="A2155" s="2">
        <f t="shared" si="212"/>
        <v>41692</v>
      </c>
      <c r="B2155" t="str">
        <f t="shared" si="211"/>
        <v>2014_02</v>
      </c>
      <c r="C2155" t="str">
        <f t="shared" si="207"/>
        <v>Feb</v>
      </c>
      <c r="D2155" t="str">
        <f t="shared" si="208"/>
        <v>2014_Feb</v>
      </c>
      <c r="E2155" s="12" t="str">
        <f t="shared" si="209"/>
        <v>22_Feb</v>
      </c>
      <c r="F2155" s="12" t="str">
        <f t="shared" si="210"/>
        <v>Feb-14</v>
      </c>
      <c r="G2155" s="12"/>
    </row>
    <row r="2156" spans="1:7">
      <c r="A2156" s="2">
        <f t="shared" si="212"/>
        <v>41693</v>
      </c>
      <c r="B2156" t="str">
        <f t="shared" si="211"/>
        <v>2014_02</v>
      </c>
      <c r="C2156" t="str">
        <f t="shared" si="207"/>
        <v>Feb</v>
      </c>
      <c r="D2156" t="str">
        <f t="shared" si="208"/>
        <v>2014_Feb</v>
      </c>
      <c r="E2156" s="12" t="str">
        <f t="shared" si="209"/>
        <v>23_Feb</v>
      </c>
      <c r="F2156" s="12" t="str">
        <f t="shared" si="210"/>
        <v>Feb-14</v>
      </c>
      <c r="G2156" s="12"/>
    </row>
    <row r="2157" spans="1:7">
      <c r="A2157" s="2">
        <f t="shared" si="212"/>
        <v>41694</v>
      </c>
      <c r="B2157" t="str">
        <f t="shared" si="211"/>
        <v>2014_02</v>
      </c>
      <c r="C2157" t="str">
        <f t="shared" si="207"/>
        <v>Feb</v>
      </c>
      <c r="D2157" t="str">
        <f t="shared" si="208"/>
        <v>2014_Feb</v>
      </c>
      <c r="E2157" s="12" t="str">
        <f t="shared" si="209"/>
        <v>24_Feb</v>
      </c>
      <c r="F2157" s="12" t="str">
        <f t="shared" si="210"/>
        <v>Feb-14</v>
      </c>
      <c r="G2157" s="12"/>
    </row>
    <row r="2158" spans="1:7">
      <c r="A2158" s="2">
        <f t="shared" si="212"/>
        <v>41695</v>
      </c>
      <c r="B2158" t="str">
        <f t="shared" si="211"/>
        <v>2014_02</v>
      </c>
      <c r="C2158" t="str">
        <f t="shared" si="207"/>
        <v>Feb</v>
      </c>
      <c r="D2158" t="str">
        <f t="shared" si="208"/>
        <v>2014_Feb</v>
      </c>
      <c r="E2158" s="12" t="str">
        <f t="shared" si="209"/>
        <v>25_Feb</v>
      </c>
      <c r="F2158" s="12" t="str">
        <f t="shared" si="210"/>
        <v>Feb-14</v>
      </c>
      <c r="G2158" s="12"/>
    </row>
    <row r="2159" spans="1:7">
      <c r="A2159" s="2">
        <f t="shared" si="212"/>
        <v>41696</v>
      </c>
      <c r="B2159" t="str">
        <f t="shared" si="211"/>
        <v>2014_02</v>
      </c>
      <c r="C2159" t="str">
        <f t="shared" si="207"/>
        <v>Feb</v>
      </c>
      <c r="D2159" t="str">
        <f t="shared" si="208"/>
        <v>2014_Feb</v>
      </c>
      <c r="E2159" s="12" t="str">
        <f t="shared" si="209"/>
        <v>26_Feb</v>
      </c>
      <c r="F2159" s="12" t="str">
        <f t="shared" si="210"/>
        <v>Feb-14</v>
      </c>
      <c r="G2159" s="12"/>
    </row>
    <row r="2160" spans="1:7">
      <c r="A2160" s="2">
        <f t="shared" si="212"/>
        <v>41697</v>
      </c>
      <c r="B2160" t="str">
        <f t="shared" si="211"/>
        <v>2014_02</v>
      </c>
      <c r="C2160" t="str">
        <f t="shared" si="207"/>
        <v>Feb</v>
      </c>
      <c r="D2160" t="str">
        <f t="shared" si="208"/>
        <v>2014_Feb</v>
      </c>
      <c r="E2160" s="12" t="str">
        <f t="shared" si="209"/>
        <v>27_Feb</v>
      </c>
      <c r="F2160" s="12" t="str">
        <f t="shared" si="210"/>
        <v>Feb-14</v>
      </c>
      <c r="G2160" s="12"/>
    </row>
    <row r="2161" spans="1:7">
      <c r="A2161" s="2">
        <f t="shared" si="212"/>
        <v>41698</v>
      </c>
      <c r="B2161" t="str">
        <f t="shared" si="211"/>
        <v>2014_02</v>
      </c>
      <c r="C2161" t="str">
        <f t="shared" si="207"/>
        <v>Feb</v>
      </c>
      <c r="D2161" t="str">
        <f t="shared" si="208"/>
        <v>2014_Feb</v>
      </c>
      <c r="E2161" s="12" t="str">
        <f t="shared" si="209"/>
        <v>28_Feb</v>
      </c>
      <c r="F2161" s="12" t="str">
        <f t="shared" si="210"/>
        <v>Feb-14</v>
      </c>
      <c r="G2161" s="12"/>
    </row>
    <row r="2162" spans="1:7">
      <c r="A2162" s="2">
        <f t="shared" si="212"/>
        <v>41699</v>
      </c>
      <c r="B2162" t="str">
        <f t="shared" si="211"/>
        <v>2014_03</v>
      </c>
      <c r="C2162" t="str">
        <f t="shared" si="207"/>
        <v>Mar</v>
      </c>
      <c r="D2162" t="str">
        <f t="shared" si="208"/>
        <v>2014_Mar</v>
      </c>
      <c r="E2162" s="12" t="str">
        <f t="shared" si="209"/>
        <v>01_Mar</v>
      </c>
      <c r="F2162" s="12" t="str">
        <f t="shared" si="210"/>
        <v>Mar-14</v>
      </c>
      <c r="G2162" s="12"/>
    </row>
    <row r="2163" spans="1:7">
      <c r="A2163" s="2">
        <f t="shared" si="212"/>
        <v>41700</v>
      </c>
      <c r="B2163" t="str">
        <f t="shared" si="211"/>
        <v>2014_03</v>
      </c>
      <c r="C2163" t="str">
        <f t="shared" si="207"/>
        <v>Mar</v>
      </c>
      <c r="D2163" t="str">
        <f t="shared" si="208"/>
        <v>2014_Mar</v>
      </c>
      <c r="E2163" s="12" t="str">
        <f t="shared" si="209"/>
        <v>02_Mar</v>
      </c>
      <c r="F2163" s="12" t="str">
        <f t="shared" si="210"/>
        <v>Mar-14</v>
      </c>
      <c r="G2163" s="12"/>
    </row>
    <row r="2164" spans="1:7">
      <c r="A2164" s="2">
        <f t="shared" si="212"/>
        <v>41701</v>
      </c>
      <c r="B2164" t="str">
        <f t="shared" si="211"/>
        <v>2014_03</v>
      </c>
      <c r="C2164" t="str">
        <f t="shared" si="207"/>
        <v>Mar</v>
      </c>
      <c r="D2164" t="str">
        <f t="shared" si="208"/>
        <v>2014_Mar</v>
      </c>
      <c r="E2164" s="12" t="str">
        <f t="shared" si="209"/>
        <v>03_Mar</v>
      </c>
      <c r="F2164" s="12" t="str">
        <f t="shared" si="210"/>
        <v>Mar-14</v>
      </c>
      <c r="G2164" s="12"/>
    </row>
    <row r="2165" spans="1:7">
      <c r="A2165" s="2">
        <f t="shared" si="212"/>
        <v>41702</v>
      </c>
      <c r="B2165" t="str">
        <f t="shared" si="211"/>
        <v>2014_03</v>
      </c>
      <c r="C2165" t="str">
        <f t="shared" si="207"/>
        <v>Mar</v>
      </c>
      <c r="D2165" t="str">
        <f t="shared" si="208"/>
        <v>2014_Mar</v>
      </c>
      <c r="E2165" s="12" t="str">
        <f t="shared" si="209"/>
        <v>04_Mar</v>
      </c>
      <c r="F2165" s="12" t="str">
        <f t="shared" si="210"/>
        <v>Mar-14</v>
      </c>
      <c r="G2165" s="12"/>
    </row>
    <row r="2166" spans="1:7">
      <c r="A2166" s="2">
        <f t="shared" si="212"/>
        <v>41703</v>
      </c>
      <c r="B2166" t="str">
        <f t="shared" si="211"/>
        <v>2014_03</v>
      </c>
      <c r="C2166" t="str">
        <f t="shared" si="207"/>
        <v>Mar</v>
      </c>
      <c r="D2166" t="str">
        <f t="shared" si="208"/>
        <v>2014_Mar</v>
      </c>
      <c r="E2166" s="12" t="str">
        <f t="shared" si="209"/>
        <v>05_Mar</v>
      </c>
      <c r="F2166" s="12" t="str">
        <f t="shared" si="210"/>
        <v>Mar-14</v>
      </c>
      <c r="G2166" s="12"/>
    </row>
    <row r="2167" spans="1:7">
      <c r="A2167" s="2">
        <f t="shared" si="212"/>
        <v>41704</v>
      </c>
      <c r="B2167" t="str">
        <f t="shared" si="211"/>
        <v>2014_03</v>
      </c>
      <c r="C2167" t="str">
        <f t="shared" si="207"/>
        <v>Mar</v>
      </c>
      <c r="D2167" t="str">
        <f t="shared" si="208"/>
        <v>2014_Mar</v>
      </c>
      <c r="E2167" s="12" t="str">
        <f t="shared" si="209"/>
        <v>06_Mar</v>
      </c>
      <c r="F2167" s="12" t="str">
        <f t="shared" si="210"/>
        <v>Mar-14</v>
      </c>
      <c r="G2167" s="12"/>
    </row>
    <row r="2168" spans="1:7">
      <c r="A2168" s="2">
        <f t="shared" si="212"/>
        <v>41705</v>
      </c>
      <c r="B2168" t="str">
        <f t="shared" si="211"/>
        <v>2014_03</v>
      </c>
      <c r="C2168" t="str">
        <f t="shared" si="207"/>
        <v>Mar</v>
      </c>
      <c r="D2168" t="str">
        <f t="shared" si="208"/>
        <v>2014_Mar</v>
      </c>
      <c r="E2168" s="12" t="str">
        <f t="shared" si="209"/>
        <v>07_Mar</v>
      </c>
      <c r="F2168" s="12" t="str">
        <f t="shared" si="210"/>
        <v>Mar-14</v>
      </c>
      <c r="G2168" s="12"/>
    </row>
    <row r="2169" spans="1:7">
      <c r="A2169" s="2">
        <f t="shared" si="212"/>
        <v>41706</v>
      </c>
      <c r="B2169" t="str">
        <f t="shared" si="211"/>
        <v>2014_03</v>
      </c>
      <c r="C2169" t="str">
        <f t="shared" si="207"/>
        <v>Mar</v>
      </c>
      <c r="D2169" t="str">
        <f t="shared" si="208"/>
        <v>2014_Mar</v>
      </c>
      <c r="E2169" s="12" t="str">
        <f t="shared" si="209"/>
        <v>08_Mar</v>
      </c>
      <c r="F2169" s="12" t="str">
        <f t="shared" si="210"/>
        <v>Mar-14</v>
      </c>
      <c r="G2169" s="12"/>
    </row>
    <row r="2170" spans="1:7">
      <c r="A2170" s="2">
        <f t="shared" si="212"/>
        <v>41707</v>
      </c>
      <c r="B2170" t="str">
        <f t="shared" si="211"/>
        <v>2014_03</v>
      </c>
      <c r="C2170" t="str">
        <f t="shared" si="207"/>
        <v>Mar</v>
      </c>
      <c r="D2170" t="str">
        <f t="shared" si="208"/>
        <v>2014_Mar</v>
      </c>
      <c r="E2170" s="12" t="str">
        <f t="shared" si="209"/>
        <v>09_Mar</v>
      </c>
      <c r="F2170" s="12" t="str">
        <f t="shared" si="210"/>
        <v>Mar-14</v>
      </c>
      <c r="G2170" s="12"/>
    </row>
    <row r="2171" spans="1:7">
      <c r="A2171" s="2">
        <f t="shared" si="212"/>
        <v>41708</v>
      </c>
      <c r="B2171" t="str">
        <f t="shared" si="211"/>
        <v>2014_03</v>
      </c>
      <c r="C2171" t="str">
        <f t="shared" si="207"/>
        <v>Mar</v>
      </c>
      <c r="D2171" t="str">
        <f t="shared" si="208"/>
        <v>2014_Mar</v>
      </c>
      <c r="E2171" s="12" t="str">
        <f t="shared" si="209"/>
        <v>10_Mar</v>
      </c>
      <c r="F2171" s="12" t="str">
        <f t="shared" si="210"/>
        <v>Mar-14</v>
      </c>
      <c r="G2171" s="12"/>
    </row>
    <row r="2172" spans="1:7">
      <c r="A2172" s="2">
        <f t="shared" si="212"/>
        <v>41709</v>
      </c>
      <c r="B2172" t="str">
        <f t="shared" si="211"/>
        <v>2014_03</v>
      </c>
      <c r="C2172" t="str">
        <f t="shared" si="207"/>
        <v>Mar</v>
      </c>
      <c r="D2172" t="str">
        <f t="shared" si="208"/>
        <v>2014_Mar</v>
      </c>
      <c r="E2172" s="12" t="str">
        <f t="shared" si="209"/>
        <v>11_Mar</v>
      </c>
      <c r="F2172" s="12" t="str">
        <f t="shared" si="210"/>
        <v>Mar-14</v>
      </c>
      <c r="G2172" s="12"/>
    </row>
    <row r="2173" spans="1:7">
      <c r="A2173" s="2">
        <f t="shared" si="212"/>
        <v>41710</v>
      </c>
      <c r="B2173" t="str">
        <f t="shared" si="211"/>
        <v>2014_03</v>
      </c>
      <c r="C2173" t="str">
        <f t="shared" si="207"/>
        <v>Mar</v>
      </c>
      <c r="D2173" t="str">
        <f t="shared" si="208"/>
        <v>2014_Mar</v>
      </c>
      <c r="E2173" s="12" t="str">
        <f t="shared" si="209"/>
        <v>12_Mar</v>
      </c>
      <c r="F2173" s="12" t="str">
        <f t="shared" si="210"/>
        <v>Mar-14</v>
      </c>
      <c r="G2173" s="12"/>
    </row>
    <row r="2174" spans="1:7">
      <c r="A2174" s="2">
        <f t="shared" si="212"/>
        <v>41711</v>
      </c>
      <c r="B2174" t="str">
        <f t="shared" si="211"/>
        <v>2014_03</v>
      </c>
      <c r="C2174" t="str">
        <f t="shared" si="207"/>
        <v>Mar</v>
      </c>
      <c r="D2174" t="str">
        <f t="shared" si="208"/>
        <v>2014_Mar</v>
      </c>
      <c r="E2174" s="12" t="str">
        <f t="shared" si="209"/>
        <v>13_Mar</v>
      </c>
      <c r="F2174" s="12" t="str">
        <f t="shared" si="210"/>
        <v>Mar-14</v>
      </c>
      <c r="G2174" s="12"/>
    </row>
    <row r="2175" spans="1:7">
      <c r="A2175" s="2">
        <f t="shared" si="212"/>
        <v>41712</v>
      </c>
      <c r="B2175" t="str">
        <f t="shared" si="211"/>
        <v>2014_03</v>
      </c>
      <c r="C2175" t="str">
        <f t="shared" si="207"/>
        <v>Mar</v>
      </c>
      <c r="D2175" t="str">
        <f t="shared" si="208"/>
        <v>2014_Mar</v>
      </c>
      <c r="E2175" s="12" t="str">
        <f t="shared" si="209"/>
        <v>14_Mar</v>
      </c>
      <c r="F2175" s="12" t="str">
        <f t="shared" si="210"/>
        <v>Mar-14</v>
      </c>
      <c r="G2175" s="12"/>
    </row>
    <row r="2176" spans="1:7">
      <c r="A2176" s="2">
        <f t="shared" si="212"/>
        <v>41713</v>
      </c>
      <c r="B2176" t="str">
        <f t="shared" si="211"/>
        <v>2014_03</v>
      </c>
      <c r="C2176" t="str">
        <f t="shared" si="207"/>
        <v>Mar</v>
      </c>
      <c r="D2176" t="str">
        <f t="shared" si="208"/>
        <v>2014_Mar</v>
      </c>
      <c r="E2176" s="12" t="str">
        <f t="shared" si="209"/>
        <v>15_Mar</v>
      </c>
      <c r="F2176" s="12" t="str">
        <f t="shared" si="210"/>
        <v>Mar-14</v>
      </c>
      <c r="G2176" s="12"/>
    </row>
    <row r="2177" spans="1:7">
      <c r="A2177" s="2">
        <f t="shared" si="212"/>
        <v>41714</v>
      </c>
      <c r="B2177" t="str">
        <f t="shared" si="211"/>
        <v>2014_03</v>
      </c>
      <c r="C2177" t="str">
        <f t="shared" si="207"/>
        <v>Mar</v>
      </c>
      <c r="D2177" t="str">
        <f t="shared" si="208"/>
        <v>2014_Mar</v>
      </c>
      <c r="E2177" s="12" t="str">
        <f t="shared" si="209"/>
        <v>16_Mar</v>
      </c>
      <c r="F2177" s="12" t="str">
        <f t="shared" si="210"/>
        <v>Mar-14</v>
      </c>
      <c r="G2177" s="12"/>
    </row>
    <row r="2178" spans="1:7">
      <c r="A2178" s="2">
        <f t="shared" si="212"/>
        <v>41715</v>
      </c>
      <c r="B2178" t="str">
        <f t="shared" si="211"/>
        <v>2014_03</v>
      </c>
      <c r="C2178" t="str">
        <f t="shared" ref="C2178:C2241" si="213">VLOOKUP(TEXT(MONTH(A2178),"00"),$H$2:$I$13,2,FALSE)</f>
        <v>Mar</v>
      </c>
      <c r="D2178" t="str">
        <f t="shared" si="208"/>
        <v>2014_Mar</v>
      </c>
      <c r="E2178" s="12" t="str">
        <f t="shared" si="209"/>
        <v>17_Mar</v>
      </c>
      <c r="F2178" s="12" t="str">
        <f t="shared" si="210"/>
        <v>Mar-14</v>
      </c>
      <c r="G2178" s="12"/>
    </row>
    <row r="2179" spans="1:7">
      <c r="A2179" s="2">
        <f t="shared" si="212"/>
        <v>41716</v>
      </c>
      <c r="B2179" t="str">
        <f t="shared" si="211"/>
        <v>2014_03</v>
      </c>
      <c r="C2179" t="str">
        <f t="shared" si="213"/>
        <v>Mar</v>
      </c>
      <c r="D2179" t="str">
        <f t="shared" ref="D2179:D2242" si="214">TEXT(YEAR(A2179),"0000")&amp;"_"&amp;C2179</f>
        <v>2014_Mar</v>
      </c>
      <c r="E2179" s="12" t="str">
        <f t="shared" ref="E2179:E2242" si="215">VLOOKUP(DAY(A2179),$G$2:$H$32,2,FALSE)&amp;"_"&amp;C2179</f>
        <v>18_Mar</v>
      </c>
      <c r="F2179" s="12" t="str">
        <f t="shared" si="210"/>
        <v>Mar-14</v>
      </c>
      <c r="G2179" s="12"/>
    </row>
    <row r="2180" spans="1:7">
      <c r="A2180" s="2">
        <f t="shared" si="212"/>
        <v>41717</v>
      </c>
      <c r="B2180" t="str">
        <f t="shared" si="211"/>
        <v>2014_03</v>
      </c>
      <c r="C2180" t="str">
        <f t="shared" si="213"/>
        <v>Mar</v>
      </c>
      <c r="D2180" t="str">
        <f t="shared" si="214"/>
        <v>2014_Mar</v>
      </c>
      <c r="E2180" s="12" t="str">
        <f t="shared" si="215"/>
        <v>19_Mar</v>
      </c>
      <c r="F2180" s="12" t="str">
        <f t="shared" ref="F2180:F2243" si="216">C2180&amp;"-"&amp;RIGHT(YEAR(A2180),2)</f>
        <v>Mar-14</v>
      </c>
      <c r="G2180" s="12"/>
    </row>
    <row r="2181" spans="1:7">
      <c r="A2181" s="2">
        <f t="shared" si="212"/>
        <v>41718</v>
      </c>
      <c r="B2181" t="str">
        <f t="shared" si="211"/>
        <v>2014_03</v>
      </c>
      <c r="C2181" t="str">
        <f t="shared" si="213"/>
        <v>Mar</v>
      </c>
      <c r="D2181" t="str">
        <f t="shared" si="214"/>
        <v>2014_Mar</v>
      </c>
      <c r="E2181" s="12" t="str">
        <f t="shared" si="215"/>
        <v>20_Mar</v>
      </c>
      <c r="F2181" s="12" t="str">
        <f t="shared" si="216"/>
        <v>Mar-14</v>
      </c>
      <c r="G2181" s="12"/>
    </row>
    <row r="2182" spans="1:7">
      <c r="A2182" s="2">
        <f t="shared" si="212"/>
        <v>41719</v>
      </c>
      <c r="B2182" t="str">
        <f t="shared" si="211"/>
        <v>2014_03</v>
      </c>
      <c r="C2182" t="str">
        <f t="shared" si="213"/>
        <v>Mar</v>
      </c>
      <c r="D2182" t="str">
        <f t="shared" si="214"/>
        <v>2014_Mar</v>
      </c>
      <c r="E2182" s="12" t="str">
        <f t="shared" si="215"/>
        <v>21_Mar</v>
      </c>
      <c r="F2182" s="12" t="str">
        <f t="shared" si="216"/>
        <v>Mar-14</v>
      </c>
      <c r="G2182" s="12"/>
    </row>
    <row r="2183" spans="1:7">
      <c r="A2183" s="2">
        <f t="shared" si="212"/>
        <v>41720</v>
      </c>
      <c r="B2183" t="str">
        <f t="shared" si="211"/>
        <v>2014_03</v>
      </c>
      <c r="C2183" t="str">
        <f t="shared" si="213"/>
        <v>Mar</v>
      </c>
      <c r="D2183" t="str">
        <f t="shared" si="214"/>
        <v>2014_Mar</v>
      </c>
      <c r="E2183" s="12" t="str">
        <f t="shared" si="215"/>
        <v>22_Mar</v>
      </c>
      <c r="F2183" s="12" t="str">
        <f t="shared" si="216"/>
        <v>Mar-14</v>
      </c>
      <c r="G2183" s="12"/>
    </row>
    <row r="2184" spans="1:7">
      <c r="A2184" s="2">
        <f t="shared" si="212"/>
        <v>41721</v>
      </c>
      <c r="B2184" t="str">
        <f t="shared" si="211"/>
        <v>2014_03</v>
      </c>
      <c r="C2184" t="str">
        <f t="shared" si="213"/>
        <v>Mar</v>
      </c>
      <c r="D2184" t="str">
        <f t="shared" si="214"/>
        <v>2014_Mar</v>
      </c>
      <c r="E2184" s="12" t="str">
        <f t="shared" si="215"/>
        <v>23_Mar</v>
      </c>
      <c r="F2184" s="12" t="str">
        <f t="shared" si="216"/>
        <v>Mar-14</v>
      </c>
      <c r="G2184" s="12"/>
    </row>
    <row r="2185" spans="1:7">
      <c r="A2185" s="2">
        <f t="shared" si="212"/>
        <v>41722</v>
      </c>
      <c r="B2185" t="str">
        <f t="shared" si="211"/>
        <v>2014_03</v>
      </c>
      <c r="C2185" t="str">
        <f t="shared" si="213"/>
        <v>Mar</v>
      </c>
      <c r="D2185" t="str">
        <f t="shared" si="214"/>
        <v>2014_Mar</v>
      </c>
      <c r="E2185" s="12" t="str">
        <f t="shared" si="215"/>
        <v>24_Mar</v>
      </c>
      <c r="F2185" s="12" t="str">
        <f t="shared" si="216"/>
        <v>Mar-14</v>
      </c>
      <c r="G2185" s="12"/>
    </row>
    <row r="2186" spans="1:7">
      <c r="A2186" s="2">
        <f t="shared" si="212"/>
        <v>41723</v>
      </c>
      <c r="B2186" t="str">
        <f t="shared" si="211"/>
        <v>2014_03</v>
      </c>
      <c r="C2186" t="str">
        <f t="shared" si="213"/>
        <v>Mar</v>
      </c>
      <c r="D2186" t="str">
        <f t="shared" si="214"/>
        <v>2014_Mar</v>
      </c>
      <c r="E2186" s="12" t="str">
        <f t="shared" si="215"/>
        <v>25_Mar</v>
      </c>
      <c r="F2186" s="12" t="str">
        <f t="shared" si="216"/>
        <v>Mar-14</v>
      </c>
      <c r="G2186" s="12"/>
    </row>
    <row r="2187" spans="1:7">
      <c r="A2187" s="2">
        <f t="shared" si="212"/>
        <v>41724</v>
      </c>
      <c r="B2187" t="str">
        <f t="shared" ref="B2187:B2250" si="217">TEXT(YEAR(A2187),"0000")&amp;"_"&amp;TEXT(MONTH(A2187),"00")</f>
        <v>2014_03</v>
      </c>
      <c r="C2187" t="str">
        <f t="shared" si="213"/>
        <v>Mar</v>
      </c>
      <c r="D2187" t="str">
        <f t="shared" si="214"/>
        <v>2014_Mar</v>
      </c>
      <c r="E2187" s="12" t="str">
        <f t="shared" si="215"/>
        <v>26_Mar</v>
      </c>
      <c r="F2187" s="12" t="str">
        <f t="shared" si="216"/>
        <v>Mar-14</v>
      </c>
      <c r="G2187" s="12"/>
    </row>
    <row r="2188" spans="1:7">
      <c r="A2188" s="2">
        <f t="shared" ref="A2188:A2251" si="218">A2187+1</f>
        <v>41725</v>
      </c>
      <c r="B2188" t="str">
        <f t="shared" si="217"/>
        <v>2014_03</v>
      </c>
      <c r="C2188" t="str">
        <f t="shared" si="213"/>
        <v>Mar</v>
      </c>
      <c r="D2188" t="str">
        <f t="shared" si="214"/>
        <v>2014_Mar</v>
      </c>
      <c r="E2188" s="12" t="str">
        <f t="shared" si="215"/>
        <v>27_Mar</v>
      </c>
      <c r="F2188" s="12" t="str">
        <f t="shared" si="216"/>
        <v>Mar-14</v>
      </c>
      <c r="G2188" s="12"/>
    </row>
    <row r="2189" spans="1:7">
      <c r="A2189" s="2">
        <f t="shared" si="218"/>
        <v>41726</v>
      </c>
      <c r="B2189" t="str">
        <f t="shared" si="217"/>
        <v>2014_03</v>
      </c>
      <c r="C2189" t="str">
        <f t="shared" si="213"/>
        <v>Mar</v>
      </c>
      <c r="D2189" t="str">
        <f t="shared" si="214"/>
        <v>2014_Mar</v>
      </c>
      <c r="E2189" s="12" t="str">
        <f t="shared" si="215"/>
        <v>28_Mar</v>
      </c>
      <c r="F2189" s="12" t="str">
        <f t="shared" si="216"/>
        <v>Mar-14</v>
      </c>
      <c r="G2189" s="12"/>
    </row>
    <row r="2190" spans="1:7">
      <c r="A2190" s="2">
        <f t="shared" si="218"/>
        <v>41727</v>
      </c>
      <c r="B2190" t="str">
        <f t="shared" si="217"/>
        <v>2014_03</v>
      </c>
      <c r="C2190" t="str">
        <f t="shared" si="213"/>
        <v>Mar</v>
      </c>
      <c r="D2190" t="str">
        <f t="shared" si="214"/>
        <v>2014_Mar</v>
      </c>
      <c r="E2190" s="12" t="str">
        <f t="shared" si="215"/>
        <v>29_Mar</v>
      </c>
      <c r="F2190" s="12" t="str">
        <f t="shared" si="216"/>
        <v>Mar-14</v>
      </c>
      <c r="G2190" s="12"/>
    </row>
    <row r="2191" spans="1:7">
      <c r="A2191" s="2">
        <f t="shared" si="218"/>
        <v>41728</v>
      </c>
      <c r="B2191" t="str">
        <f t="shared" si="217"/>
        <v>2014_03</v>
      </c>
      <c r="C2191" t="str">
        <f t="shared" si="213"/>
        <v>Mar</v>
      </c>
      <c r="D2191" t="str">
        <f t="shared" si="214"/>
        <v>2014_Mar</v>
      </c>
      <c r="E2191" s="12" t="str">
        <f t="shared" si="215"/>
        <v>30_Mar</v>
      </c>
      <c r="F2191" s="12" t="str">
        <f t="shared" si="216"/>
        <v>Mar-14</v>
      </c>
      <c r="G2191" s="12"/>
    </row>
    <row r="2192" spans="1:7">
      <c r="A2192" s="2">
        <f t="shared" si="218"/>
        <v>41729</v>
      </c>
      <c r="B2192" t="str">
        <f t="shared" si="217"/>
        <v>2014_03</v>
      </c>
      <c r="C2192" t="str">
        <f t="shared" si="213"/>
        <v>Mar</v>
      </c>
      <c r="D2192" t="str">
        <f t="shared" si="214"/>
        <v>2014_Mar</v>
      </c>
      <c r="E2192" s="12" t="str">
        <f t="shared" si="215"/>
        <v>31_Mar</v>
      </c>
      <c r="F2192" s="12" t="str">
        <f t="shared" si="216"/>
        <v>Mar-14</v>
      </c>
      <c r="G2192" s="12"/>
    </row>
    <row r="2193" spans="1:7">
      <c r="A2193" s="2">
        <f t="shared" si="218"/>
        <v>41730</v>
      </c>
      <c r="B2193" t="str">
        <f t="shared" si="217"/>
        <v>2014_04</v>
      </c>
      <c r="C2193" t="str">
        <f t="shared" si="213"/>
        <v>Apr</v>
      </c>
      <c r="D2193" t="str">
        <f t="shared" si="214"/>
        <v>2014_Apr</v>
      </c>
      <c r="E2193" s="12" t="str">
        <f t="shared" si="215"/>
        <v>01_Apr</v>
      </c>
      <c r="F2193" s="12" t="str">
        <f t="shared" si="216"/>
        <v>Apr-14</v>
      </c>
      <c r="G2193" s="12"/>
    </row>
    <row r="2194" spans="1:7">
      <c r="A2194" s="2">
        <f t="shared" si="218"/>
        <v>41731</v>
      </c>
      <c r="B2194" t="str">
        <f t="shared" si="217"/>
        <v>2014_04</v>
      </c>
      <c r="C2194" t="str">
        <f t="shared" si="213"/>
        <v>Apr</v>
      </c>
      <c r="D2194" t="str">
        <f t="shared" si="214"/>
        <v>2014_Apr</v>
      </c>
      <c r="E2194" s="12" t="str">
        <f t="shared" si="215"/>
        <v>02_Apr</v>
      </c>
      <c r="F2194" s="12" t="str">
        <f t="shared" si="216"/>
        <v>Apr-14</v>
      </c>
      <c r="G2194" s="12"/>
    </row>
    <row r="2195" spans="1:7">
      <c r="A2195" s="2">
        <f t="shared" si="218"/>
        <v>41732</v>
      </c>
      <c r="B2195" t="str">
        <f t="shared" si="217"/>
        <v>2014_04</v>
      </c>
      <c r="C2195" t="str">
        <f t="shared" si="213"/>
        <v>Apr</v>
      </c>
      <c r="D2195" t="str">
        <f t="shared" si="214"/>
        <v>2014_Apr</v>
      </c>
      <c r="E2195" s="12" t="str">
        <f t="shared" si="215"/>
        <v>03_Apr</v>
      </c>
      <c r="F2195" s="12" t="str">
        <f t="shared" si="216"/>
        <v>Apr-14</v>
      </c>
      <c r="G2195" s="12"/>
    </row>
    <row r="2196" spans="1:7">
      <c r="A2196" s="2">
        <f t="shared" si="218"/>
        <v>41733</v>
      </c>
      <c r="B2196" t="str">
        <f t="shared" si="217"/>
        <v>2014_04</v>
      </c>
      <c r="C2196" t="str">
        <f t="shared" si="213"/>
        <v>Apr</v>
      </c>
      <c r="D2196" t="str">
        <f t="shared" si="214"/>
        <v>2014_Apr</v>
      </c>
      <c r="E2196" s="12" t="str">
        <f t="shared" si="215"/>
        <v>04_Apr</v>
      </c>
      <c r="F2196" s="12" t="str">
        <f t="shared" si="216"/>
        <v>Apr-14</v>
      </c>
      <c r="G2196" s="12"/>
    </row>
    <row r="2197" spans="1:7">
      <c r="A2197" s="2">
        <f t="shared" si="218"/>
        <v>41734</v>
      </c>
      <c r="B2197" t="str">
        <f t="shared" si="217"/>
        <v>2014_04</v>
      </c>
      <c r="C2197" t="str">
        <f t="shared" si="213"/>
        <v>Apr</v>
      </c>
      <c r="D2197" t="str">
        <f t="shared" si="214"/>
        <v>2014_Apr</v>
      </c>
      <c r="E2197" s="12" t="str">
        <f t="shared" si="215"/>
        <v>05_Apr</v>
      </c>
      <c r="F2197" s="12" t="str">
        <f t="shared" si="216"/>
        <v>Apr-14</v>
      </c>
      <c r="G2197" s="12"/>
    </row>
    <row r="2198" spans="1:7">
      <c r="A2198" s="2">
        <f t="shared" si="218"/>
        <v>41735</v>
      </c>
      <c r="B2198" t="str">
        <f t="shared" si="217"/>
        <v>2014_04</v>
      </c>
      <c r="C2198" t="str">
        <f t="shared" si="213"/>
        <v>Apr</v>
      </c>
      <c r="D2198" t="str">
        <f t="shared" si="214"/>
        <v>2014_Apr</v>
      </c>
      <c r="E2198" s="12" t="str">
        <f t="shared" si="215"/>
        <v>06_Apr</v>
      </c>
      <c r="F2198" s="12" t="str">
        <f t="shared" si="216"/>
        <v>Apr-14</v>
      </c>
      <c r="G2198" s="12"/>
    </row>
    <row r="2199" spans="1:7">
      <c r="A2199" s="2">
        <f t="shared" si="218"/>
        <v>41736</v>
      </c>
      <c r="B2199" t="str">
        <f t="shared" si="217"/>
        <v>2014_04</v>
      </c>
      <c r="C2199" t="str">
        <f t="shared" si="213"/>
        <v>Apr</v>
      </c>
      <c r="D2199" t="str">
        <f t="shared" si="214"/>
        <v>2014_Apr</v>
      </c>
      <c r="E2199" s="12" t="str">
        <f t="shared" si="215"/>
        <v>07_Apr</v>
      </c>
      <c r="F2199" s="12" t="str">
        <f t="shared" si="216"/>
        <v>Apr-14</v>
      </c>
      <c r="G2199" s="12"/>
    </row>
    <row r="2200" spans="1:7">
      <c r="A2200" s="2">
        <f t="shared" si="218"/>
        <v>41737</v>
      </c>
      <c r="B2200" t="str">
        <f t="shared" si="217"/>
        <v>2014_04</v>
      </c>
      <c r="C2200" t="str">
        <f t="shared" si="213"/>
        <v>Apr</v>
      </c>
      <c r="D2200" t="str">
        <f t="shared" si="214"/>
        <v>2014_Apr</v>
      </c>
      <c r="E2200" s="12" t="str">
        <f t="shared" si="215"/>
        <v>08_Apr</v>
      </c>
      <c r="F2200" s="12" t="str">
        <f t="shared" si="216"/>
        <v>Apr-14</v>
      </c>
      <c r="G2200" s="12"/>
    </row>
    <row r="2201" spans="1:7">
      <c r="A2201" s="2">
        <f t="shared" si="218"/>
        <v>41738</v>
      </c>
      <c r="B2201" t="str">
        <f t="shared" si="217"/>
        <v>2014_04</v>
      </c>
      <c r="C2201" t="str">
        <f t="shared" si="213"/>
        <v>Apr</v>
      </c>
      <c r="D2201" t="str">
        <f t="shared" si="214"/>
        <v>2014_Apr</v>
      </c>
      <c r="E2201" s="12" t="str">
        <f t="shared" si="215"/>
        <v>09_Apr</v>
      </c>
      <c r="F2201" s="12" t="str">
        <f t="shared" si="216"/>
        <v>Apr-14</v>
      </c>
      <c r="G2201" s="12"/>
    </row>
    <row r="2202" spans="1:7">
      <c r="A2202" s="2">
        <f t="shared" si="218"/>
        <v>41739</v>
      </c>
      <c r="B2202" t="str">
        <f t="shared" si="217"/>
        <v>2014_04</v>
      </c>
      <c r="C2202" t="str">
        <f t="shared" si="213"/>
        <v>Apr</v>
      </c>
      <c r="D2202" t="str">
        <f t="shared" si="214"/>
        <v>2014_Apr</v>
      </c>
      <c r="E2202" s="12" t="str">
        <f t="shared" si="215"/>
        <v>10_Apr</v>
      </c>
      <c r="F2202" s="12" t="str">
        <f t="shared" si="216"/>
        <v>Apr-14</v>
      </c>
      <c r="G2202" s="12"/>
    </row>
    <row r="2203" spans="1:7">
      <c r="A2203" s="2">
        <f t="shared" si="218"/>
        <v>41740</v>
      </c>
      <c r="B2203" t="str">
        <f t="shared" si="217"/>
        <v>2014_04</v>
      </c>
      <c r="C2203" t="str">
        <f t="shared" si="213"/>
        <v>Apr</v>
      </c>
      <c r="D2203" t="str">
        <f t="shared" si="214"/>
        <v>2014_Apr</v>
      </c>
      <c r="E2203" s="12" t="str">
        <f t="shared" si="215"/>
        <v>11_Apr</v>
      </c>
      <c r="F2203" s="12" t="str">
        <f t="shared" si="216"/>
        <v>Apr-14</v>
      </c>
      <c r="G2203" s="12"/>
    </row>
    <row r="2204" spans="1:7">
      <c r="A2204" s="2">
        <f t="shared" si="218"/>
        <v>41741</v>
      </c>
      <c r="B2204" t="str">
        <f t="shared" si="217"/>
        <v>2014_04</v>
      </c>
      <c r="C2204" t="str">
        <f t="shared" si="213"/>
        <v>Apr</v>
      </c>
      <c r="D2204" t="str">
        <f t="shared" si="214"/>
        <v>2014_Apr</v>
      </c>
      <c r="E2204" s="12" t="str">
        <f t="shared" si="215"/>
        <v>12_Apr</v>
      </c>
      <c r="F2204" s="12" t="str">
        <f t="shared" si="216"/>
        <v>Apr-14</v>
      </c>
      <c r="G2204" s="12"/>
    </row>
    <row r="2205" spans="1:7">
      <c r="A2205" s="2">
        <f t="shared" si="218"/>
        <v>41742</v>
      </c>
      <c r="B2205" t="str">
        <f t="shared" si="217"/>
        <v>2014_04</v>
      </c>
      <c r="C2205" t="str">
        <f t="shared" si="213"/>
        <v>Apr</v>
      </c>
      <c r="D2205" t="str">
        <f t="shared" si="214"/>
        <v>2014_Apr</v>
      </c>
      <c r="E2205" s="12" t="str">
        <f t="shared" si="215"/>
        <v>13_Apr</v>
      </c>
      <c r="F2205" s="12" t="str">
        <f t="shared" si="216"/>
        <v>Apr-14</v>
      </c>
      <c r="G2205" s="12"/>
    </row>
    <row r="2206" spans="1:7">
      <c r="A2206" s="2">
        <f t="shared" si="218"/>
        <v>41743</v>
      </c>
      <c r="B2206" t="str">
        <f t="shared" si="217"/>
        <v>2014_04</v>
      </c>
      <c r="C2206" t="str">
        <f t="shared" si="213"/>
        <v>Apr</v>
      </c>
      <c r="D2206" t="str">
        <f t="shared" si="214"/>
        <v>2014_Apr</v>
      </c>
      <c r="E2206" s="12" t="str">
        <f t="shared" si="215"/>
        <v>14_Apr</v>
      </c>
      <c r="F2206" s="12" t="str">
        <f t="shared" si="216"/>
        <v>Apr-14</v>
      </c>
      <c r="G2206" s="12"/>
    </row>
    <row r="2207" spans="1:7">
      <c r="A2207" s="2">
        <f t="shared" si="218"/>
        <v>41744</v>
      </c>
      <c r="B2207" t="str">
        <f t="shared" si="217"/>
        <v>2014_04</v>
      </c>
      <c r="C2207" t="str">
        <f t="shared" si="213"/>
        <v>Apr</v>
      </c>
      <c r="D2207" t="str">
        <f t="shared" si="214"/>
        <v>2014_Apr</v>
      </c>
      <c r="E2207" s="12" t="str">
        <f t="shared" si="215"/>
        <v>15_Apr</v>
      </c>
      <c r="F2207" s="12" t="str">
        <f t="shared" si="216"/>
        <v>Apr-14</v>
      </c>
      <c r="G2207" s="12"/>
    </row>
    <row r="2208" spans="1:7">
      <c r="A2208" s="2">
        <f t="shared" si="218"/>
        <v>41745</v>
      </c>
      <c r="B2208" t="str">
        <f t="shared" si="217"/>
        <v>2014_04</v>
      </c>
      <c r="C2208" t="str">
        <f t="shared" si="213"/>
        <v>Apr</v>
      </c>
      <c r="D2208" t="str">
        <f t="shared" si="214"/>
        <v>2014_Apr</v>
      </c>
      <c r="E2208" s="12" t="str">
        <f t="shared" si="215"/>
        <v>16_Apr</v>
      </c>
      <c r="F2208" s="12" t="str">
        <f t="shared" si="216"/>
        <v>Apr-14</v>
      </c>
      <c r="G2208" s="12"/>
    </row>
    <row r="2209" spans="1:7">
      <c r="A2209" s="2">
        <f t="shared" si="218"/>
        <v>41746</v>
      </c>
      <c r="B2209" t="str">
        <f t="shared" si="217"/>
        <v>2014_04</v>
      </c>
      <c r="C2209" t="str">
        <f t="shared" si="213"/>
        <v>Apr</v>
      </c>
      <c r="D2209" t="str">
        <f t="shared" si="214"/>
        <v>2014_Apr</v>
      </c>
      <c r="E2209" s="12" t="str">
        <f t="shared" si="215"/>
        <v>17_Apr</v>
      </c>
      <c r="F2209" s="12" t="str">
        <f t="shared" si="216"/>
        <v>Apr-14</v>
      </c>
      <c r="G2209" s="12"/>
    </row>
    <row r="2210" spans="1:7">
      <c r="A2210" s="2">
        <f t="shared" si="218"/>
        <v>41747</v>
      </c>
      <c r="B2210" t="str">
        <f t="shared" si="217"/>
        <v>2014_04</v>
      </c>
      <c r="C2210" t="str">
        <f t="shared" si="213"/>
        <v>Apr</v>
      </c>
      <c r="D2210" t="str">
        <f t="shared" si="214"/>
        <v>2014_Apr</v>
      </c>
      <c r="E2210" s="12" t="str">
        <f t="shared" si="215"/>
        <v>18_Apr</v>
      </c>
      <c r="F2210" s="12" t="str">
        <f t="shared" si="216"/>
        <v>Apr-14</v>
      </c>
      <c r="G2210" s="12"/>
    </row>
    <row r="2211" spans="1:7">
      <c r="A2211" s="2">
        <f t="shared" si="218"/>
        <v>41748</v>
      </c>
      <c r="B2211" t="str">
        <f t="shared" si="217"/>
        <v>2014_04</v>
      </c>
      <c r="C2211" t="str">
        <f t="shared" si="213"/>
        <v>Apr</v>
      </c>
      <c r="D2211" t="str">
        <f t="shared" si="214"/>
        <v>2014_Apr</v>
      </c>
      <c r="E2211" s="12" t="str">
        <f t="shared" si="215"/>
        <v>19_Apr</v>
      </c>
      <c r="F2211" s="12" t="str">
        <f t="shared" si="216"/>
        <v>Apr-14</v>
      </c>
      <c r="G2211" s="12"/>
    </row>
    <row r="2212" spans="1:7">
      <c r="A2212" s="2">
        <f t="shared" si="218"/>
        <v>41749</v>
      </c>
      <c r="B2212" t="str">
        <f t="shared" si="217"/>
        <v>2014_04</v>
      </c>
      <c r="C2212" t="str">
        <f t="shared" si="213"/>
        <v>Apr</v>
      </c>
      <c r="D2212" t="str">
        <f t="shared" si="214"/>
        <v>2014_Apr</v>
      </c>
      <c r="E2212" s="12" t="str">
        <f t="shared" si="215"/>
        <v>20_Apr</v>
      </c>
      <c r="F2212" s="12" t="str">
        <f t="shared" si="216"/>
        <v>Apr-14</v>
      </c>
      <c r="G2212" s="12"/>
    </row>
    <row r="2213" spans="1:7">
      <c r="A2213" s="2">
        <f t="shared" si="218"/>
        <v>41750</v>
      </c>
      <c r="B2213" t="str">
        <f t="shared" si="217"/>
        <v>2014_04</v>
      </c>
      <c r="C2213" t="str">
        <f t="shared" si="213"/>
        <v>Apr</v>
      </c>
      <c r="D2213" t="str">
        <f t="shared" si="214"/>
        <v>2014_Apr</v>
      </c>
      <c r="E2213" s="12" t="str">
        <f t="shared" si="215"/>
        <v>21_Apr</v>
      </c>
      <c r="F2213" s="12" t="str">
        <f t="shared" si="216"/>
        <v>Apr-14</v>
      </c>
      <c r="G2213" s="12"/>
    </row>
    <row r="2214" spans="1:7">
      <c r="A2214" s="2">
        <f t="shared" si="218"/>
        <v>41751</v>
      </c>
      <c r="B2214" t="str">
        <f t="shared" si="217"/>
        <v>2014_04</v>
      </c>
      <c r="C2214" t="str">
        <f t="shared" si="213"/>
        <v>Apr</v>
      </c>
      <c r="D2214" t="str">
        <f t="shared" si="214"/>
        <v>2014_Apr</v>
      </c>
      <c r="E2214" s="12" t="str">
        <f t="shared" si="215"/>
        <v>22_Apr</v>
      </c>
      <c r="F2214" s="12" t="str">
        <f t="shared" si="216"/>
        <v>Apr-14</v>
      </c>
      <c r="G2214" s="12"/>
    </row>
    <row r="2215" spans="1:7">
      <c r="A2215" s="2">
        <f t="shared" si="218"/>
        <v>41752</v>
      </c>
      <c r="B2215" t="str">
        <f t="shared" si="217"/>
        <v>2014_04</v>
      </c>
      <c r="C2215" t="str">
        <f t="shared" si="213"/>
        <v>Apr</v>
      </c>
      <c r="D2215" t="str">
        <f t="shared" si="214"/>
        <v>2014_Apr</v>
      </c>
      <c r="E2215" s="12" t="str">
        <f t="shared" si="215"/>
        <v>23_Apr</v>
      </c>
      <c r="F2215" s="12" t="str">
        <f t="shared" si="216"/>
        <v>Apr-14</v>
      </c>
      <c r="G2215" s="12"/>
    </row>
    <row r="2216" spans="1:7">
      <c r="A2216" s="2">
        <f t="shared" si="218"/>
        <v>41753</v>
      </c>
      <c r="B2216" t="str">
        <f t="shared" si="217"/>
        <v>2014_04</v>
      </c>
      <c r="C2216" t="str">
        <f t="shared" si="213"/>
        <v>Apr</v>
      </c>
      <c r="D2216" t="str">
        <f t="shared" si="214"/>
        <v>2014_Apr</v>
      </c>
      <c r="E2216" s="12" t="str">
        <f t="shared" si="215"/>
        <v>24_Apr</v>
      </c>
      <c r="F2216" s="12" t="str">
        <f t="shared" si="216"/>
        <v>Apr-14</v>
      </c>
      <c r="G2216" s="12"/>
    </row>
    <row r="2217" spans="1:7">
      <c r="A2217" s="2">
        <f t="shared" si="218"/>
        <v>41754</v>
      </c>
      <c r="B2217" t="str">
        <f t="shared" si="217"/>
        <v>2014_04</v>
      </c>
      <c r="C2217" t="str">
        <f t="shared" si="213"/>
        <v>Apr</v>
      </c>
      <c r="D2217" t="str">
        <f t="shared" si="214"/>
        <v>2014_Apr</v>
      </c>
      <c r="E2217" s="12" t="str">
        <f t="shared" si="215"/>
        <v>25_Apr</v>
      </c>
      <c r="F2217" s="12" t="str">
        <f t="shared" si="216"/>
        <v>Apr-14</v>
      </c>
      <c r="G2217" s="12"/>
    </row>
    <row r="2218" spans="1:7">
      <c r="A2218" s="2">
        <f t="shared" si="218"/>
        <v>41755</v>
      </c>
      <c r="B2218" t="str">
        <f t="shared" si="217"/>
        <v>2014_04</v>
      </c>
      <c r="C2218" t="str">
        <f t="shared" si="213"/>
        <v>Apr</v>
      </c>
      <c r="D2218" t="str">
        <f t="shared" si="214"/>
        <v>2014_Apr</v>
      </c>
      <c r="E2218" s="12" t="str">
        <f t="shared" si="215"/>
        <v>26_Apr</v>
      </c>
      <c r="F2218" s="12" t="str">
        <f t="shared" si="216"/>
        <v>Apr-14</v>
      </c>
      <c r="G2218" s="12"/>
    </row>
    <row r="2219" spans="1:7">
      <c r="A2219" s="2">
        <f t="shared" si="218"/>
        <v>41756</v>
      </c>
      <c r="B2219" t="str">
        <f t="shared" si="217"/>
        <v>2014_04</v>
      </c>
      <c r="C2219" t="str">
        <f t="shared" si="213"/>
        <v>Apr</v>
      </c>
      <c r="D2219" t="str">
        <f t="shared" si="214"/>
        <v>2014_Apr</v>
      </c>
      <c r="E2219" s="12" t="str">
        <f t="shared" si="215"/>
        <v>27_Apr</v>
      </c>
      <c r="F2219" s="12" t="str">
        <f t="shared" si="216"/>
        <v>Apr-14</v>
      </c>
      <c r="G2219" s="12"/>
    </row>
    <row r="2220" spans="1:7">
      <c r="A2220" s="2">
        <f t="shared" si="218"/>
        <v>41757</v>
      </c>
      <c r="B2220" t="str">
        <f t="shared" si="217"/>
        <v>2014_04</v>
      </c>
      <c r="C2220" t="str">
        <f t="shared" si="213"/>
        <v>Apr</v>
      </c>
      <c r="D2220" t="str">
        <f t="shared" si="214"/>
        <v>2014_Apr</v>
      </c>
      <c r="E2220" s="12" t="str">
        <f t="shared" si="215"/>
        <v>28_Apr</v>
      </c>
      <c r="F2220" s="12" t="str">
        <f t="shared" si="216"/>
        <v>Apr-14</v>
      </c>
      <c r="G2220" s="12"/>
    </row>
    <row r="2221" spans="1:7">
      <c r="A2221" s="2">
        <f t="shared" si="218"/>
        <v>41758</v>
      </c>
      <c r="B2221" t="str">
        <f t="shared" si="217"/>
        <v>2014_04</v>
      </c>
      <c r="C2221" t="str">
        <f t="shared" si="213"/>
        <v>Apr</v>
      </c>
      <c r="D2221" t="str">
        <f t="shared" si="214"/>
        <v>2014_Apr</v>
      </c>
      <c r="E2221" s="12" t="str">
        <f t="shared" si="215"/>
        <v>29_Apr</v>
      </c>
      <c r="F2221" s="12" t="str">
        <f t="shared" si="216"/>
        <v>Apr-14</v>
      </c>
      <c r="G2221" s="12"/>
    </row>
    <row r="2222" spans="1:7">
      <c r="A2222" s="2">
        <f t="shared" si="218"/>
        <v>41759</v>
      </c>
      <c r="B2222" t="str">
        <f t="shared" si="217"/>
        <v>2014_04</v>
      </c>
      <c r="C2222" t="str">
        <f t="shared" si="213"/>
        <v>Apr</v>
      </c>
      <c r="D2222" t="str">
        <f t="shared" si="214"/>
        <v>2014_Apr</v>
      </c>
      <c r="E2222" s="12" t="str">
        <f t="shared" si="215"/>
        <v>30_Apr</v>
      </c>
      <c r="F2222" s="12" t="str">
        <f t="shared" si="216"/>
        <v>Apr-14</v>
      </c>
      <c r="G2222" s="12"/>
    </row>
    <row r="2223" spans="1:7">
      <c r="A2223" s="2">
        <f t="shared" si="218"/>
        <v>41760</v>
      </c>
      <c r="B2223" t="str">
        <f t="shared" si="217"/>
        <v>2014_05</v>
      </c>
      <c r="C2223" t="str">
        <f t="shared" si="213"/>
        <v>May</v>
      </c>
      <c r="D2223" t="str">
        <f t="shared" si="214"/>
        <v>2014_May</v>
      </c>
      <c r="E2223" s="12" t="str">
        <f t="shared" si="215"/>
        <v>01_May</v>
      </c>
      <c r="F2223" s="12" t="str">
        <f t="shared" si="216"/>
        <v>May-14</v>
      </c>
      <c r="G2223" s="12"/>
    </row>
    <row r="2224" spans="1:7">
      <c r="A2224" s="2">
        <f t="shared" si="218"/>
        <v>41761</v>
      </c>
      <c r="B2224" t="str">
        <f t="shared" si="217"/>
        <v>2014_05</v>
      </c>
      <c r="C2224" t="str">
        <f t="shared" si="213"/>
        <v>May</v>
      </c>
      <c r="D2224" t="str">
        <f t="shared" si="214"/>
        <v>2014_May</v>
      </c>
      <c r="E2224" s="12" t="str">
        <f t="shared" si="215"/>
        <v>02_May</v>
      </c>
      <c r="F2224" s="12" t="str">
        <f t="shared" si="216"/>
        <v>May-14</v>
      </c>
      <c r="G2224" s="12"/>
    </row>
    <row r="2225" spans="1:7">
      <c r="A2225" s="2">
        <f t="shared" si="218"/>
        <v>41762</v>
      </c>
      <c r="B2225" t="str">
        <f t="shared" si="217"/>
        <v>2014_05</v>
      </c>
      <c r="C2225" t="str">
        <f t="shared" si="213"/>
        <v>May</v>
      </c>
      <c r="D2225" t="str">
        <f t="shared" si="214"/>
        <v>2014_May</v>
      </c>
      <c r="E2225" s="12" t="str">
        <f t="shared" si="215"/>
        <v>03_May</v>
      </c>
      <c r="F2225" s="12" t="str">
        <f t="shared" si="216"/>
        <v>May-14</v>
      </c>
      <c r="G2225" s="12"/>
    </row>
    <row r="2226" spans="1:7">
      <c r="A2226" s="2">
        <f t="shared" si="218"/>
        <v>41763</v>
      </c>
      <c r="B2226" t="str">
        <f t="shared" si="217"/>
        <v>2014_05</v>
      </c>
      <c r="C2226" t="str">
        <f t="shared" si="213"/>
        <v>May</v>
      </c>
      <c r="D2226" t="str">
        <f t="shared" si="214"/>
        <v>2014_May</v>
      </c>
      <c r="E2226" s="12" t="str">
        <f t="shared" si="215"/>
        <v>04_May</v>
      </c>
      <c r="F2226" s="12" t="str">
        <f t="shared" si="216"/>
        <v>May-14</v>
      </c>
      <c r="G2226" s="12"/>
    </row>
    <row r="2227" spans="1:7">
      <c r="A2227" s="2">
        <f t="shared" si="218"/>
        <v>41764</v>
      </c>
      <c r="B2227" t="str">
        <f t="shared" si="217"/>
        <v>2014_05</v>
      </c>
      <c r="C2227" t="str">
        <f t="shared" si="213"/>
        <v>May</v>
      </c>
      <c r="D2227" t="str">
        <f t="shared" si="214"/>
        <v>2014_May</v>
      </c>
      <c r="E2227" s="12" t="str">
        <f t="shared" si="215"/>
        <v>05_May</v>
      </c>
      <c r="F2227" s="12" t="str">
        <f t="shared" si="216"/>
        <v>May-14</v>
      </c>
      <c r="G2227" s="12"/>
    </row>
    <row r="2228" spans="1:7">
      <c r="A2228" s="2">
        <f t="shared" si="218"/>
        <v>41765</v>
      </c>
      <c r="B2228" t="str">
        <f t="shared" si="217"/>
        <v>2014_05</v>
      </c>
      <c r="C2228" t="str">
        <f t="shared" si="213"/>
        <v>May</v>
      </c>
      <c r="D2228" t="str">
        <f t="shared" si="214"/>
        <v>2014_May</v>
      </c>
      <c r="E2228" s="12" t="str">
        <f t="shared" si="215"/>
        <v>06_May</v>
      </c>
      <c r="F2228" s="12" t="str">
        <f t="shared" si="216"/>
        <v>May-14</v>
      </c>
      <c r="G2228" s="12"/>
    </row>
    <row r="2229" spans="1:7">
      <c r="A2229" s="2">
        <f t="shared" si="218"/>
        <v>41766</v>
      </c>
      <c r="B2229" t="str">
        <f t="shared" si="217"/>
        <v>2014_05</v>
      </c>
      <c r="C2229" t="str">
        <f t="shared" si="213"/>
        <v>May</v>
      </c>
      <c r="D2229" t="str">
        <f t="shared" si="214"/>
        <v>2014_May</v>
      </c>
      <c r="E2229" s="12" t="str">
        <f t="shared" si="215"/>
        <v>07_May</v>
      </c>
      <c r="F2229" s="12" t="str">
        <f t="shared" si="216"/>
        <v>May-14</v>
      </c>
      <c r="G2229" s="12"/>
    </row>
    <row r="2230" spans="1:7">
      <c r="A2230" s="2">
        <f t="shared" si="218"/>
        <v>41767</v>
      </c>
      <c r="B2230" t="str">
        <f t="shared" si="217"/>
        <v>2014_05</v>
      </c>
      <c r="C2230" t="str">
        <f t="shared" si="213"/>
        <v>May</v>
      </c>
      <c r="D2230" t="str">
        <f t="shared" si="214"/>
        <v>2014_May</v>
      </c>
      <c r="E2230" s="12" t="str">
        <f t="shared" si="215"/>
        <v>08_May</v>
      </c>
      <c r="F2230" s="12" t="str">
        <f t="shared" si="216"/>
        <v>May-14</v>
      </c>
      <c r="G2230" s="12"/>
    </row>
    <row r="2231" spans="1:7">
      <c r="A2231" s="2">
        <f t="shared" si="218"/>
        <v>41768</v>
      </c>
      <c r="B2231" t="str">
        <f t="shared" si="217"/>
        <v>2014_05</v>
      </c>
      <c r="C2231" t="str">
        <f t="shared" si="213"/>
        <v>May</v>
      </c>
      <c r="D2231" t="str">
        <f t="shared" si="214"/>
        <v>2014_May</v>
      </c>
      <c r="E2231" s="12" t="str">
        <f t="shared" si="215"/>
        <v>09_May</v>
      </c>
      <c r="F2231" s="12" t="str">
        <f t="shared" si="216"/>
        <v>May-14</v>
      </c>
      <c r="G2231" s="12"/>
    </row>
    <row r="2232" spans="1:7">
      <c r="A2232" s="2">
        <f t="shared" si="218"/>
        <v>41769</v>
      </c>
      <c r="B2232" t="str">
        <f t="shared" si="217"/>
        <v>2014_05</v>
      </c>
      <c r="C2232" t="str">
        <f t="shared" si="213"/>
        <v>May</v>
      </c>
      <c r="D2232" t="str">
        <f t="shared" si="214"/>
        <v>2014_May</v>
      </c>
      <c r="E2232" s="12" t="str">
        <f t="shared" si="215"/>
        <v>10_May</v>
      </c>
      <c r="F2232" s="12" t="str">
        <f t="shared" si="216"/>
        <v>May-14</v>
      </c>
      <c r="G2232" s="12"/>
    </row>
    <row r="2233" spans="1:7">
      <c r="A2233" s="2">
        <f t="shared" si="218"/>
        <v>41770</v>
      </c>
      <c r="B2233" t="str">
        <f t="shared" si="217"/>
        <v>2014_05</v>
      </c>
      <c r="C2233" t="str">
        <f t="shared" si="213"/>
        <v>May</v>
      </c>
      <c r="D2233" t="str">
        <f t="shared" si="214"/>
        <v>2014_May</v>
      </c>
      <c r="E2233" s="12" t="str">
        <f t="shared" si="215"/>
        <v>11_May</v>
      </c>
      <c r="F2233" s="12" t="str">
        <f t="shared" si="216"/>
        <v>May-14</v>
      </c>
      <c r="G2233" s="12"/>
    </row>
    <row r="2234" spans="1:7">
      <c r="A2234" s="2">
        <f t="shared" si="218"/>
        <v>41771</v>
      </c>
      <c r="B2234" t="str">
        <f t="shared" si="217"/>
        <v>2014_05</v>
      </c>
      <c r="C2234" t="str">
        <f t="shared" si="213"/>
        <v>May</v>
      </c>
      <c r="D2234" t="str">
        <f t="shared" si="214"/>
        <v>2014_May</v>
      </c>
      <c r="E2234" s="12" t="str">
        <f t="shared" si="215"/>
        <v>12_May</v>
      </c>
      <c r="F2234" s="12" t="str">
        <f t="shared" si="216"/>
        <v>May-14</v>
      </c>
      <c r="G2234" s="12"/>
    </row>
    <row r="2235" spans="1:7">
      <c r="A2235" s="2">
        <f t="shared" si="218"/>
        <v>41772</v>
      </c>
      <c r="B2235" t="str">
        <f t="shared" si="217"/>
        <v>2014_05</v>
      </c>
      <c r="C2235" t="str">
        <f t="shared" si="213"/>
        <v>May</v>
      </c>
      <c r="D2235" t="str">
        <f t="shared" si="214"/>
        <v>2014_May</v>
      </c>
      <c r="E2235" s="12" t="str">
        <f t="shared" si="215"/>
        <v>13_May</v>
      </c>
      <c r="F2235" s="12" t="str">
        <f t="shared" si="216"/>
        <v>May-14</v>
      </c>
      <c r="G2235" s="12"/>
    </row>
    <row r="2236" spans="1:7">
      <c r="A2236" s="2">
        <f t="shared" si="218"/>
        <v>41773</v>
      </c>
      <c r="B2236" t="str">
        <f t="shared" si="217"/>
        <v>2014_05</v>
      </c>
      <c r="C2236" t="str">
        <f t="shared" si="213"/>
        <v>May</v>
      </c>
      <c r="D2236" t="str">
        <f t="shared" si="214"/>
        <v>2014_May</v>
      </c>
      <c r="E2236" s="12" t="str">
        <f t="shared" si="215"/>
        <v>14_May</v>
      </c>
      <c r="F2236" s="12" t="str">
        <f t="shared" si="216"/>
        <v>May-14</v>
      </c>
      <c r="G2236" s="12"/>
    </row>
    <row r="2237" spans="1:7">
      <c r="A2237" s="2">
        <f t="shared" si="218"/>
        <v>41774</v>
      </c>
      <c r="B2237" t="str">
        <f t="shared" si="217"/>
        <v>2014_05</v>
      </c>
      <c r="C2237" t="str">
        <f t="shared" si="213"/>
        <v>May</v>
      </c>
      <c r="D2237" t="str">
        <f t="shared" si="214"/>
        <v>2014_May</v>
      </c>
      <c r="E2237" s="12" t="str">
        <f t="shared" si="215"/>
        <v>15_May</v>
      </c>
      <c r="F2237" s="12" t="str">
        <f t="shared" si="216"/>
        <v>May-14</v>
      </c>
      <c r="G2237" s="12"/>
    </row>
    <row r="2238" spans="1:7">
      <c r="A2238" s="2">
        <f t="shared" si="218"/>
        <v>41775</v>
      </c>
      <c r="B2238" t="str">
        <f t="shared" si="217"/>
        <v>2014_05</v>
      </c>
      <c r="C2238" t="str">
        <f t="shared" si="213"/>
        <v>May</v>
      </c>
      <c r="D2238" t="str">
        <f t="shared" si="214"/>
        <v>2014_May</v>
      </c>
      <c r="E2238" s="12" t="str">
        <f t="shared" si="215"/>
        <v>16_May</v>
      </c>
      <c r="F2238" s="12" t="str">
        <f t="shared" si="216"/>
        <v>May-14</v>
      </c>
      <c r="G2238" s="12"/>
    </row>
    <row r="2239" spans="1:7">
      <c r="A2239" s="2">
        <f t="shared" si="218"/>
        <v>41776</v>
      </c>
      <c r="B2239" t="str">
        <f t="shared" si="217"/>
        <v>2014_05</v>
      </c>
      <c r="C2239" t="str">
        <f t="shared" si="213"/>
        <v>May</v>
      </c>
      <c r="D2239" t="str">
        <f t="shared" si="214"/>
        <v>2014_May</v>
      </c>
      <c r="E2239" s="12" t="str">
        <f t="shared" si="215"/>
        <v>17_May</v>
      </c>
      <c r="F2239" s="12" t="str">
        <f t="shared" si="216"/>
        <v>May-14</v>
      </c>
      <c r="G2239" s="12"/>
    </row>
    <row r="2240" spans="1:7">
      <c r="A2240" s="2">
        <f t="shared" si="218"/>
        <v>41777</v>
      </c>
      <c r="B2240" t="str">
        <f t="shared" si="217"/>
        <v>2014_05</v>
      </c>
      <c r="C2240" t="str">
        <f t="shared" si="213"/>
        <v>May</v>
      </c>
      <c r="D2240" t="str">
        <f t="shared" si="214"/>
        <v>2014_May</v>
      </c>
      <c r="E2240" s="12" t="str">
        <f t="shared" si="215"/>
        <v>18_May</v>
      </c>
      <c r="F2240" s="12" t="str">
        <f t="shared" si="216"/>
        <v>May-14</v>
      </c>
      <c r="G2240" s="12"/>
    </row>
    <row r="2241" spans="1:7">
      <c r="A2241" s="2">
        <f t="shared" si="218"/>
        <v>41778</v>
      </c>
      <c r="B2241" t="str">
        <f t="shared" si="217"/>
        <v>2014_05</v>
      </c>
      <c r="C2241" t="str">
        <f t="shared" si="213"/>
        <v>May</v>
      </c>
      <c r="D2241" t="str">
        <f t="shared" si="214"/>
        <v>2014_May</v>
      </c>
      <c r="E2241" s="12" t="str">
        <f t="shared" si="215"/>
        <v>19_May</v>
      </c>
      <c r="F2241" s="12" t="str">
        <f t="shared" si="216"/>
        <v>May-14</v>
      </c>
      <c r="G2241" s="12"/>
    </row>
    <row r="2242" spans="1:7">
      <c r="A2242" s="2">
        <f t="shared" si="218"/>
        <v>41779</v>
      </c>
      <c r="B2242" t="str">
        <f t="shared" si="217"/>
        <v>2014_05</v>
      </c>
      <c r="C2242" t="str">
        <f t="shared" ref="C2242:C2305" si="219">VLOOKUP(TEXT(MONTH(A2242),"00"),$H$2:$I$13,2,FALSE)</f>
        <v>May</v>
      </c>
      <c r="D2242" t="str">
        <f t="shared" si="214"/>
        <v>2014_May</v>
      </c>
      <c r="E2242" s="12" t="str">
        <f t="shared" si="215"/>
        <v>20_May</v>
      </c>
      <c r="F2242" s="12" t="str">
        <f t="shared" si="216"/>
        <v>May-14</v>
      </c>
      <c r="G2242" s="12"/>
    </row>
    <row r="2243" spans="1:7">
      <c r="A2243" s="2">
        <f t="shared" si="218"/>
        <v>41780</v>
      </c>
      <c r="B2243" t="str">
        <f t="shared" si="217"/>
        <v>2014_05</v>
      </c>
      <c r="C2243" t="str">
        <f t="shared" si="219"/>
        <v>May</v>
      </c>
      <c r="D2243" t="str">
        <f t="shared" ref="D2243:D2306" si="220">TEXT(YEAR(A2243),"0000")&amp;"_"&amp;C2243</f>
        <v>2014_May</v>
      </c>
      <c r="E2243" s="12" t="str">
        <f t="shared" ref="E2243:E2306" si="221">VLOOKUP(DAY(A2243),$G$2:$H$32,2,FALSE)&amp;"_"&amp;C2243</f>
        <v>21_May</v>
      </c>
      <c r="F2243" s="12" t="str">
        <f t="shared" si="216"/>
        <v>May-14</v>
      </c>
      <c r="G2243" s="12"/>
    </row>
    <row r="2244" spans="1:7">
      <c r="A2244" s="2">
        <f t="shared" si="218"/>
        <v>41781</v>
      </c>
      <c r="B2244" t="str">
        <f t="shared" si="217"/>
        <v>2014_05</v>
      </c>
      <c r="C2244" t="str">
        <f t="shared" si="219"/>
        <v>May</v>
      </c>
      <c r="D2244" t="str">
        <f t="shared" si="220"/>
        <v>2014_May</v>
      </c>
      <c r="E2244" s="12" t="str">
        <f t="shared" si="221"/>
        <v>22_May</v>
      </c>
      <c r="F2244" s="12" t="str">
        <f t="shared" ref="F2244:F2307" si="222">C2244&amp;"-"&amp;RIGHT(YEAR(A2244),2)</f>
        <v>May-14</v>
      </c>
      <c r="G2244" s="12"/>
    </row>
    <row r="2245" spans="1:7">
      <c r="A2245" s="2">
        <f t="shared" si="218"/>
        <v>41782</v>
      </c>
      <c r="B2245" t="str">
        <f t="shared" si="217"/>
        <v>2014_05</v>
      </c>
      <c r="C2245" t="str">
        <f t="shared" si="219"/>
        <v>May</v>
      </c>
      <c r="D2245" t="str">
        <f t="shared" si="220"/>
        <v>2014_May</v>
      </c>
      <c r="E2245" s="12" t="str">
        <f t="shared" si="221"/>
        <v>23_May</v>
      </c>
      <c r="F2245" s="12" t="str">
        <f t="shared" si="222"/>
        <v>May-14</v>
      </c>
      <c r="G2245" s="12"/>
    </row>
    <row r="2246" spans="1:7">
      <c r="A2246" s="2">
        <f t="shared" si="218"/>
        <v>41783</v>
      </c>
      <c r="B2246" t="str">
        <f t="shared" si="217"/>
        <v>2014_05</v>
      </c>
      <c r="C2246" t="str">
        <f t="shared" si="219"/>
        <v>May</v>
      </c>
      <c r="D2246" t="str">
        <f t="shared" si="220"/>
        <v>2014_May</v>
      </c>
      <c r="E2246" s="12" t="str">
        <f t="shared" si="221"/>
        <v>24_May</v>
      </c>
      <c r="F2246" s="12" t="str">
        <f t="shared" si="222"/>
        <v>May-14</v>
      </c>
      <c r="G2246" s="12"/>
    </row>
    <row r="2247" spans="1:7">
      <c r="A2247" s="2">
        <f t="shared" si="218"/>
        <v>41784</v>
      </c>
      <c r="B2247" t="str">
        <f t="shared" si="217"/>
        <v>2014_05</v>
      </c>
      <c r="C2247" t="str">
        <f t="shared" si="219"/>
        <v>May</v>
      </c>
      <c r="D2247" t="str">
        <f t="shared" si="220"/>
        <v>2014_May</v>
      </c>
      <c r="E2247" s="12" t="str">
        <f t="shared" si="221"/>
        <v>25_May</v>
      </c>
      <c r="F2247" s="12" t="str">
        <f t="shared" si="222"/>
        <v>May-14</v>
      </c>
      <c r="G2247" s="12"/>
    </row>
    <row r="2248" spans="1:7">
      <c r="A2248" s="2">
        <f t="shared" si="218"/>
        <v>41785</v>
      </c>
      <c r="B2248" t="str">
        <f t="shared" si="217"/>
        <v>2014_05</v>
      </c>
      <c r="C2248" t="str">
        <f t="shared" si="219"/>
        <v>May</v>
      </c>
      <c r="D2248" t="str">
        <f t="shared" si="220"/>
        <v>2014_May</v>
      </c>
      <c r="E2248" s="12" t="str">
        <f t="shared" si="221"/>
        <v>26_May</v>
      </c>
      <c r="F2248" s="12" t="str">
        <f t="shared" si="222"/>
        <v>May-14</v>
      </c>
      <c r="G2248" s="12"/>
    </row>
    <row r="2249" spans="1:7">
      <c r="A2249" s="2">
        <f t="shared" si="218"/>
        <v>41786</v>
      </c>
      <c r="B2249" t="str">
        <f t="shared" si="217"/>
        <v>2014_05</v>
      </c>
      <c r="C2249" t="str">
        <f t="shared" si="219"/>
        <v>May</v>
      </c>
      <c r="D2249" t="str">
        <f t="shared" si="220"/>
        <v>2014_May</v>
      </c>
      <c r="E2249" s="12" t="str">
        <f t="shared" si="221"/>
        <v>27_May</v>
      </c>
      <c r="F2249" s="12" t="str">
        <f t="shared" si="222"/>
        <v>May-14</v>
      </c>
      <c r="G2249" s="12"/>
    </row>
    <row r="2250" spans="1:7">
      <c r="A2250" s="2">
        <f t="shared" si="218"/>
        <v>41787</v>
      </c>
      <c r="B2250" t="str">
        <f t="shared" si="217"/>
        <v>2014_05</v>
      </c>
      <c r="C2250" t="str">
        <f t="shared" si="219"/>
        <v>May</v>
      </c>
      <c r="D2250" t="str">
        <f t="shared" si="220"/>
        <v>2014_May</v>
      </c>
      <c r="E2250" s="12" t="str">
        <f t="shared" si="221"/>
        <v>28_May</v>
      </c>
      <c r="F2250" s="12" t="str">
        <f t="shared" si="222"/>
        <v>May-14</v>
      </c>
      <c r="G2250" s="12"/>
    </row>
    <row r="2251" spans="1:7">
      <c r="A2251" s="2">
        <f t="shared" si="218"/>
        <v>41788</v>
      </c>
      <c r="B2251" t="str">
        <f t="shared" ref="B2251:B2314" si="223">TEXT(YEAR(A2251),"0000")&amp;"_"&amp;TEXT(MONTH(A2251),"00")</f>
        <v>2014_05</v>
      </c>
      <c r="C2251" t="str">
        <f t="shared" si="219"/>
        <v>May</v>
      </c>
      <c r="D2251" t="str">
        <f t="shared" si="220"/>
        <v>2014_May</v>
      </c>
      <c r="E2251" s="12" t="str">
        <f t="shared" si="221"/>
        <v>29_May</v>
      </c>
      <c r="F2251" s="12" t="str">
        <f t="shared" si="222"/>
        <v>May-14</v>
      </c>
      <c r="G2251" s="12"/>
    </row>
    <row r="2252" spans="1:7">
      <c r="A2252" s="2">
        <f t="shared" ref="A2252:A2315" si="224">A2251+1</f>
        <v>41789</v>
      </c>
      <c r="B2252" t="str">
        <f t="shared" si="223"/>
        <v>2014_05</v>
      </c>
      <c r="C2252" t="str">
        <f t="shared" si="219"/>
        <v>May</v>
      </c>
      <c r="D2252" t="str">
        <f t="shared" si="220"/>
        <v>2014_May</v>
      </c>
      <c r="E2252" s="12" t="str">
        <f t="shared" si="221"/>
        <v>30_May</v>
      </c>
      <c r="F2252" s="12" t="str">
        <f t="shared" si="222"/>
        <v>May-14</v>
      </c>
      <c r="G2252" s="12"/>
    </row>
    <row r="2253" spans="1:7">
      <c r="A2253" s="2">
        <f t="shared" si="224"/>
        <v>41790</v>
      </c>
      <c r="B2253" t="str">
        <f t="shared" si="223"/>
        <v>2014_05</v>
      </c>
      <c r="C2253" t="str">
        <f t="shared" si="219"/>
        <v>May</v>
      </c>
      <c r="D2253" t="str">
        <f t="shared" si="220"/>
        <v>2014_May</v>
      </c>
      <c r="E2253" s="12" t="str">
        <f t="shared" si="221"/>
        <v>31_May</v>
      </c>
      <c r="F2253" s="12" t="str">
        <f t="shared" si="222"/>
        <v>May-14</v>
      </c>
      <c r="G2253" s="12"/>
    </row>
    <row r="2254" spans="1:7">
      <c r="A2254" s="2">
        <f t="shared" si="224"/>
        <v>41791</v>
      </c>
      <c r="B2254" t="str">
        <f t="shared" si="223"/>
        <v>2014_06</v>
      </c>
      <c r="C2254" t="str">
        <f t="shared" si="219"/>
        <v>Jun</v>
      </c>
      <c r="D2254" t="str">
        <f t="shared" si="220"/>
        <v>2014_Jun</v>
      </c>
      <c r="E2254" s="12" t="str">
        <f t="shared" si="221"/>
        <v>01_Jun</v>
      </c>
      <c r="F2254" s="12" t="str">
        <f t="shared" si="222"/>
        <v>Jun-14</v>
      </c>
      <c r="G2254" s="12"/>
    </row>
    <row r="2255" spans="1:7">
      <c r="A2255" s="2">
        <f t="shared" si="224"/>
        <v>41792</v>
      </c>
      <c r="B2255" t="str">
        <f t="shared" si="223"/>
        <v>2014_06</v>
      </c>
      <c r="C2255" t="str">
        <f t="shared" si="219"/>
        <v>Jun</v>
      </c>
      <c r="D2255" t="str">
        <f t="shared" si="220"/>
        <v>2014_Jun</v>
      </c>
      <c r="E2255" s="12" t="str">
        <f t="shared" si="221"/>
        <v>02_Jun</v>
      </c>
      <c r="F2255" s="12" t="str">
        <f t="shared" si="222"/>
        <v>Jun-14</v>
      </c>
      <c r="G2255" s="12"/>
    </row>
    <row r="2256" spans="1:7">
      <c r="A2256" s="2">
        <f t="shared" si="224"/>
        <v>41793</v>
      </c>
      <c r="B2256" t="str">
        <f t="shared" si="223"/>
        <v>2014_06</v>
      </c>
      <c r="C2256" t="str">
        <f t="shared" si="219"/>
        <v>Jun</v>
      </c>
      <c r="D2256" t="str">
        <f t="shared" si="220"/>
        <v>2014_Jun</v>
      </c>
      <c r="E2256" s="12" t="str">
        <f t="shared" si="221"/>
        <v>03_Jun</v>
      </c>
      <c r="F2256" s="12" t="str">
        <f t="shared" si="222"/>
        <v>Jun-14</v>
      </c>
      <c r="G2256" s="12"/>
    </row>
    <row r="2257" spans="1:7">
      <c r="A2257" s="2">
        <f t="shared" si="224"/>
        <v>41794</v>
      </c>
      <c r="B2257" t="str">
        <f t="shared" si="223"/>
        <v>2014_06</v>
      </c>
      <c r="C2257" t="str">
        <f t="shared" si="219"/>
        <v>Jun</v>
      </c>
      <c r="D2257" t="str">
        <f t="shared" si="220"/>
        <v>2014_Jun</v>
      </c>
      <c r="E2257" s="12" t="str">
        <f t="shared" si="221"/>
        <v>04_Jun</v>
      </c>
      <c r="F2257" s="12" t="str">
        <f t="shared" si="222"/>
        <v>Jun-14</v>
      </c>
      <c r="G2257" s="12"/>
    </row>
    <row r="2258" spans="1:7">
      <c r="A2258" s="2">
        <f t="shared" si="224"/>
        <v>41795</v>
      </c>
      <c r="B2258" t="str">
        <f t="shared" si="223"/>
        <v>2014_06</v>
      </c>
      <c r="C2258" t="str">
        <f t="shared" si="219"/>
        <v>Jun</v>
      </c>
      <c r="D2258" t="str">
        <f t="shared" si="220"/>
        <v>2014_Jun</v>
      </c>
      <c r="E2258" s="12" t="str">
        <f t="shared" si="221"/>
        <v>05_Jun</v>
      </c>
      <c r="F2258" s="12" t="str">
        <f t="shared" si="222"/>
        <v>Jun-14</v>
      </c>
      <c r="G2258" s="12"/>
    </row>
    <row r="2259" spans="1:7">
      <c r="A2259" s="2">
        <f t="shared" si="224"/>
        <v>41796</v>
      </c>
      <c r="B2259" t="str">
        <f t="shared" si="223"/>
        <v>2014_06</v>
      </c>
      <c r="C2259" t="str">
        <f t="shared" si="219"/>
        <v>Jun</v>
      </c>
      <c r="D2259" t="str">
        <f t="shared" si="220"/>
        <v>2014_Jun</v>
      </c>
      <c r="E2259" s="12" t="str">
        <f t="shared" si="221"/>
        <v>06_Jun</v>
      </c>
      <c r="F2259" s="12" t="str">
        <f t="shared" si="222"/>
        <v>Jun-14</v>
      </c>
      <c r="G2259" s="12"/>
    </row>
    <row r="2260" spans="1:7">
      <c r="A2260" s="2">
        <f t="shared" si="224"/>
        <v>41797</v>
      </c>
      <c r="B2260" t="str">
        <f t="shared" si="223"/>
        <v>2014_06</v>
      </c>
      <c r="C2260" t="str">
        <f t="shared" si="219"/>
        <v>Jun</v>
      </c>
      <c r="D2260" t="str">
        <f t="shared" si="220"/>
        <v>2014_Jun</v>
      </c>
      <c r="E2260" s="12" t="str">
        <f t="shared" si="221"/>
        <v>07_Jun</v>
      </c>
      <c r="F2260" s="12" t="str">
        <f t="shared" si="222"/>
        <v>Jun-14</v>
      </c>
      <c r="G2260" s="12"/>
    </row>
    <row r="2261" spans="1:7">
      <c r="A2261" s="2">
        <f t="shared" si="224"/>
        <v>41798</v>
      </c>
      <c r="B2261" t="str">
        <f t="shared" si="223"/>
        <v>2014_06</v>
      </c>
      <c r="C2261" t="str">
        <f t="shared" si="219"/>
        <v>Jun</v>
      </c>
      <c r="D2261" t="str">
        <f t="shared" si="220"/>
        <v>2014_Jun</v>
      </c>
      <c r="E2261" s="12" t="str">
        <f t="shared" si="221"/>
        <v>08_Jun</v>
      </c>
      <c r="F2261" s="12" t="str">
        <f t="shared" si="222"/>
        <v>Jun-14</v>
      </c>
      <c r="G2261" s="12"/>
    </row>
    <row r="2262" spans="1:7">
      <c r="A2262" s="2">
        <f t="shared" si="224"/>
        <v>41799</v>
      </c>
      <c r="B2262" t="str">
        <f t="shared" si="223"/>
        <v>2014_06</v>
      </c>
      <c r="C2262" t="str">
        <f t="shared" si="219"/>
        <v>Jun</v>
      </c>
      <c r="D2262" t="str">
        <f t="shared" si="220"/>
        <v>2014_Jun</v>
      </c>
      <c r="E2262" s="12" t="str">
        <f t="shared" si="221"/>
        <v>09_Jun</v>
      </c>
      <c r="F2262" s="12" t="str">
        <f t="shared" si="222"/>
        <v>Jun-14</v>
      </c>
      <c r="G2262" s="12"/>
    </row>
    <row r="2263" spans="1:7">
      <c r="A2263" s="2">
        <f t="shared" si="224"/>
        <v>41800</v>
      </c>
      <c r="B2263" t="str">
        <f t="shared" si="223"/>
        <v>2014_06</v>
      </c>
      <c r="C2263" t="str">
        <f t="shared" si="219"/>
        <v>Jun</v>
      </c>
      <c r="D2263" t="str">
        <f t="shared" si="220"/>
        <v>2014_Jun</v>
      </c>
      <c r="E2263" s="12" t="str">
        <f t="shared" si="221"/>
        <v>10_Jun</v>
      </c>
      <c r="F2263" s="12" t="str">
        <f t="shared" si="222"/>
        <v>Jun-14</v>
      </c>
      <c r="G2263" s="12"/>
    </row>
    <row r="2264" spans="1:7">
      <c r="A2264" s="2">
        <f t="shared" si="224"/>
        <v>41801</v>
      </c>
      <c r="B2264" t="str">
        <f t="shared" si="223"/>
        <v>2014_06</v>
      </c>
      <c r="C2264" t="str">
        <f t="shared" si="219"/>
        <v>Jun</v>
      </c>
      <c r="D2264" t="str">
        <f t="shared" si="220"/>
        <v>2014_Jun</v>
      </c>
      <c r="E2264" s="12" t="str">
        <f t="shared" si="221"/>
        <v>11_Jun</v>
      </c>
      <c r="F2264" s="12" t="str">
        <f t="shared" si="222"/>
        <v>Jun-14</v>
      </c>
      <c r="G2264" s="12"/>
    </row>
    <row r="2265" spans="1:7">
      <c r="A2265" s="2">
        <f t="shared" si="224"/>
        <v>41802</v>
      </c>
      <c r="B2265" t="str">
        <f t="shared" si="223"/>
        <v>2014_06</v>
      </c>
      <c r="C2265" t="str">
        <f t="shared" si="219"/>
        <v>Jun</v>
      </c>
      <c r="D2265" t="str">
        <f t="shared" si="220"/>
        <v>2014_Jun</v>
      </c>
      <c r="E2265" s="12" t="str">
        <f t="shared" si="221"/>
        <v>12_Jun</v>
      </c>
      <c r="F2265" s="12" t="str">
        <f t="shared" si="222"/>
        <v>Jun-14</v>
      </c>
      <c r="G2265" s="12"/>
    </row>
    <row r="2266" spans="1:7">
      <c r="A2266" s="2">
        <f t="shared" si="224"/>
        <v>41803</v>
      </c>
      <c r="B2266" t="str">
        <f t="shared" si="223"/>
        <v>2014_06</v>
      </c>
      <c r="C2266" t="str">
        <f t="shared" si="219"/>
        <v>Jun</v>
      </c>
      <c r="D2266" t="str">
        <f t="shared" si="220"/>
        <v>2014_Jun</v>
      </c>
      <c r="E2266" s="12" t="str">
        <f t="shared" si="221"/>
        <v>13_Jun</v>
      </c>
      <c r="F2266" s="12" t="str">
        <f t="shared" si="222"/>
        <v>Jun-14</v>
      </c>
      <c r="G2266" s="12"/>
    </row>
    <row r="2267" spans="1:7">
      <c r="A2267" s="2">
        <f t="shared" si="224"/>
        <v>41804</v>
      </c>
      <c r="B2267" t="str">
        <f t="shared" si="223"/>
        <v>2014_06</v>
      </c>
      <c r="C2267" t="str">
        <f t="shared" si="219"/>
        <v>Jun</v>
      </c>
      <c r="D2267" t="str">
        <f t="shared" si="220"/>
        <v>2014_Jun</v>
      </c>
      <c r="E2267" s="12" t="str">
        <f t="shared" si="221"/>
        <v>14_Jun</v>
      </c>
      <c r="F2267" s="12" t="str">
        <f t="shared" si="222"/>
        <v>Jun-14</v>
      </c>
      <c r="G2267" s="12"/>
    </row>
    <row r="2268" spans="1:7">
      <c r="A2268" s="2">
        <f t="shared" si="224"/>
        <v>41805</v>
      </c>
      <c r="B2268" t="str">
        <f t="shared" si="223"/>
        <v>2014_06</v>
      </c>
      <c r="C2268" t="str">
        <f t="shared" si="219"/>
        <v>Jun</v>
      </c>
      <c r="D2268" t="str">
        <f t="shared" si="220"/>
        <v>2014_Jun</v>
      </c>
      <c r="E2268" s="12" t="str">
        <f t="shared" si="221"/>
        <v>15_Jun</v>
      </c>
      <c r="F2268" s="12" t="str">
        <f t="shared" si="222"/>
        <v>Jun-14</v>
      </c>
      <c r="G2268" s="12"/>
    </row>
    <row r="2269" spans="1:7">
      <c r="A2269" s="2">
        <f t="shared" si="224"/>
        <v>41806</v>
      </c>
      <c r="B2269" t="str">
        <f t="shared" si="223"/>
        <v>2014_06</v>
      </c>
      <c r="C2269" t="str">
        <f t="shared" si="219"/>
        <v>Jun</v>
      </c>
      <c r="D2269" t="str">
        <f t="shared" si="220"/>
        <v>2014_Jun</v>
      </c>
      <c r="E2269" s="12" t="str">
        <f t="shared" si="221"/>
        <v>16_Jun</v>
      </c>
      <c r="F2269" s="12" t="str">
        <f t="shared" si="222"/>
        <v>Jun-14</v>
      </c>
      <c r="G2269" s="12"/>
    </row>
    <row r="2270" spans="1:7">
      <c r="A2270" s="2">
        <f t="shared" si="224"/>
        <v>41807</v>
      </c>
      <c r="B2270" t="str">
        <f t="shared" si="223"/>
        <v>2014_06</v>
      </c>
      <c r="C2270" t="str">
        <f t="shared" si="219"/>
        <v>Jun</v>
      </c>
      <c r="D2270" t="str">
        <f t="shared" si="220"/>
        <v>2014_Jun</v>
      </c>
      <c r="E2270" s="12" t="str">
        <f t="shared" si="221"/>
        <v>17_Jun</v>
      </c>
      <c r="F2270" s="12" t="str">
        <f t="shared" si="222"/>
        <v>Jun-14</v>
      </c>
      <c r="G2270" s="12"/>
    </row>
    <row r="2271" spans="1:7">
      <c r="A2271" s="2">
        <f t="shared" si="224"/>
        <v>41808</v>
      </c>
      <c r="B2271" t="str">
        <f t="shared" si="223"/>
        <v>2014_06</v>
      </c>
      <c r="C2271" t="str">
        <f t="shared" si="219"/>
        <v>Jun</v>
      </c>
      <c r="D2271" t="str">
        <f t="shared" si="220"/>
        <v>2014_Jun</v>
      </c>
      <c r="E2271" s="12" t="str">
        <f t="shared" si="221"/>
        <v>18_Jun</v>
      </c>
      <c r="F2271" s="12" t="str">
        <f t="shared" si="222"/>
        <v>Jun-14</v>
      </c>
      <c r="G2271" s="12"/>
    </row>
    <row r="2272" spans="1:7">
      <c r="A2272" s="2">
        <f t="shared" si="224"/>
        <v>41809</v>
      </c>
      <c r="B2272" t="str">
        <f t="shared" si="223"/>
        <v>2014_06</v>
      </c>
      <c r="C2272" t="str">
        <f t="shared" si="219"/>
        <v>Jun</v>
      </c>
      <c r="D2272" t="str">
        <f t="shared" si="220"/>
        <v>2014_Jun</v>
      </c>
      <c r="E2272" s="12" t="str">
        <f t="shared" si="221"/>
        <v>19_Jun</v>
      </c>
      <c r="F2272" s="12" t="str">
        <f t="shared" si="222"/>
        <v>Jun-14</v>
      </c>
      <c r="G2272" s="12"/>
    </row>
    <row r="2273" spans="1:7">
      <c r="A2273" s="2">
        <f t="shared" si="224"/>
        <v>41810</v>
      </c>
      <c r="B2273" t="str">
        <f t="shared" si="223"/>
        <v>2014_06</v>
      </c>
      <c r="C2273" t="str">
        <f t="shared" si="219"/>
        <v>Jun</v>
      </c>
      <c r="D2273" t="str">
        <f t="shared" si="220"/>
        <v>2014_Jun</v>
      </c>
      <c r="E2273" s="12" t="str">
        <f t="shared" si="221"/>
        <v>20_Jun</v>
      </c>
      <c r="F2273" s="12" t="str">
        <f t="shared" si="222"/>
        <v>Jun-14</v>
      </c>
      <c r="G2273" s="12"/>
    </row>
    <row r="2274" spans="1:7">
      <c r="A2274" s="2">
        <f t="shared" si="224"/>
        <v>41811</v>
      </c>
      <c r="B2274" t="str">
        <f t="shared" si="223"/>
        <v>2014_06</v>
      </c>
      <c r="C2274" t="str">
        <f t="shared" si="219"/>
        <v>Jun</v>
      </c>
      <c r="D2274" t="str">
        <f t="shared" si="220"/>
        <v>2014_Jun</v>
      </c>
      <c r="E2274" s="12" t="str">
        <f t="shared" si="221"/>
        <v>21_Jun</v>
      </c>
      <c r="F2274" s="12" t="str">
        <f t="shared" si="222"/>
        <v>Jun-14</v>
      </c>
      <c r="G2274" s="12"/>
    </row>
    <row r="2275" spans="1:7">
      <c r="A2275" s="2">
        <f t="shared" si="224"/>
        <v>41812</v>
      </c>
      <c r="B2275" t="str">
        <f t="shared" si="223"/>
        <v>2014_06</v>
      </c>
      <c r="C2275" t="str">
        <f t="shared" si="219"/>
        <v>Jun</v>
      </c>
      <c r="D2275" t="str">
        <f t="shared" si="220"/>
        <v>2014_Jun</v>
      </c>
      <c r="E2275" s="12" t="str">
        <f t="shared" si="221"/>
        <v>22_Jun</v>
      </c>
      <c r="F2275" s="12" t="str">
        <f t="shared" si="222"/>
        <v>Jun-14</v>
      </c>
      <c r="G2275" s="12"/>
    </row>
    <row r="2276" spans="1:7">
      <c r="A2276" s="2">
        <f t="shared" si="224"/>
        <v>41813</v>
      </c>
      <c r="B2276" t="str">
        <f t="shared" si="223"/>
        <v>2014_06</v>
      </c>
      <c r="C2276" t="str">
        <f t="shared" si="219"/>
        <v>Jun</v>
      </c>
      <c r="D2276" t="str">
        <f t="shared" si="220"/>
        <v>2014_Jun</v>
      </c>
      <c r="E2276" s="12" t="str">
        <f t="shared" si="221"/>
        <v>23_Jun</v>
      </c>
      <c r="F2276" s="12" t="str">
        <f t="shared" si="222"/>
        <v>Jun-14</v>
      </c>
      <c r="G2276" s="12"/>
    </row>
    <row r="2277" spans="1:7">
      <c r="A2277" s="2">
        <f t="shared" si="224"/>
        <v>41814</v>
      </c>
      <c r="B2277" t="str">
        <f t="shared" si="223"/>
        <v>2014_06</v>
      </c>
      <c r="C2277" t="str">
        <f t="shared" si="219"/>
        <v>Jun</v>
      </c>
      <c r="D2277" t="str">
        <f t="shared" si="220"/>
        <v>2014_Jun</v>
      </c>
      <c r="E2277" s="12" t="str">
        <f t="shared" si="221"/>
        <v>24_Jun</v>
      </c>
      <c r="F2277" s="12" t="str">
        <f t="shared" si="222"/>
        <v>Jun-14</v>
      </c>
      <c r="G2277" s="12"/>
    </row>
    <row r="2278" spans="1:7">
      <c r="A2278" s="2">
        <f t="shared" si="224"/>
        <v>41815</v>
      </c>
      <c r="B2278" t="str">
        <f t="shared" si="223"/>
        <v>2014_06</v>
      </c>
      <c r="C2278" t="str">
        <f t="shared" si="219"/>
        <v>Jun</v>
      </c>
      <c r="D2278" t="str">
        <f t="shared" si="220"/>
        <v>2014_Jun</v>
      </c>
      <c r="E2278" s="12" t="str">
        <f t="shared" si="221"/>
        <v>25_Jun</v>
      </c>
      <c r="F2278" s="12" t="str">
        <f t="shared" si="222"/>
        <v>Jun-14</v>
      </c>
      <c r="G2278" s="12"/>
    </row>
    <row r="2279" spans="1:7">
      <c r="A2279" s="2">
        <f t="shared" si="224"/>
        <v>41816</v>
      </c>
      <c r="B2279" t="str">
        <f t="shared" si="223"/>
        <v>2014_06</v>
      </c>
      <c r="C2279" t="str">
        <f t="shared" si="219"/>
        <v>Jun</v>
      </c>
      <c r="D2279" t="str">
        <f t="shared" si="220"/>
        <v>2014_Jun</v>
      </c>
      <c r="E2279" s="12" t="str">
        <f t="shared" si="221"/>
        <v>26_Jun</v>
      </c>
      <c r="F2279" s="12" t="str">
        <f t="shared" si="222"/>
        <v>Jun-14</v>
      </c>
      <c r="G2279" s="12"/>
    </row>
    <row r="2280" spans="1:7">
      <c r="A2280" s="2">
        <f t="shared" si="224"/>
        <v>41817</v>
      </c>
      <c r="B2280" t="str">
        <f t="shared" si="223"/>
        <v>2014_06</v>
      </c>
      <c r="C2280" t="str">
        <f t="shared" si="219"/>
        <v>Jun</v>
      </c>
      <c r="D2280" t="str">
        <f t="shared" si="220"/>
        <v>2014_Jun</v>
      </c>
      <c r="E2280" s="12" t="str">
        <f t="shared" si="221"/>
        <v>27_Jun</v>
      </c>
      <c r="F2280" s="12" t="str">
        <f t="shared" si="222"/>
        <v>Jun-14</v>
      </c>
      <c r="G2280" s="12"/>
    </row>
    <row r="2281" spans="1:7">
      <c r="A2281" s="2">
        <f t="shared" si="224"/>
        <v>41818</v>
      </c>
      <c r="B2281" t="str">
        <f t="shared" si="223"/>
        <v>2014_06</v>
      </c>
      <c r="C2281" t="str">
        <f t="shared" si="219"/>
        <v>Jun</v>
      </c>
      <c r="D2281" t="str">
        <f t="shared" si="220"/>
        <v>2014_Jun</v>
      </c>
      <c r="E2281" s="12" t="str">
        <f t="shared" si="221"/>
        <v>28_Jun</v>
      </c>
      <c r="F2281" s="12" t="str">
        <f t="shared" si="222"/>
        <v>Jun-14</v>
      </c>
      <c r="G2281" s="12"/>
    </row>
    <row r="2282" spans="1:7">
      <c r="A2282" s="2">
        <f t="shared" si="224"/>
        <v>41819</v>
      </c>
      <c r="B2282" t="str">
        <f t="shared" si="223"/>
        <v>2014_06</v>
      </c>
      <c r="C2282" t="str">
        <f t="shared" si="219"/>
        <v>Jun</v>
      </c>
      <c r="D2282" t="str">
        <f t="shared" si="220"/>
        <v>2014_Jun</v>
      </c>
      <c r="E2282" s="12" t="str">
        <f t="shared" si="221"/>
        <v>29_Jun</v>
      </c>
      <c r="F2282" s="12" t="str">
        <f t="shared" si="222"/>
        <v>Jun-14</v>
      </c>
      <c r="G2282" s="12"/>
    </row>
    <row r="2283" spans="1:7">
      <c r="A2283" s="2">
        <f t="shared" si="224"/>
        <v>41820</v>
      </c>
      <c r="B2283" t="str">
        <f t="shared" si="223"/>
        <v>2014_06</v>
      </c>
      <c r="C2283" t="str">
        <f t="shared" si="219"/>
        <v>Jun</v>
      </c>
      <c r="D2283" t="str">
        <f t="shared" si="220"/>
        <v>2014_Jun</v>
      </c>
      <c r="E2283" s="12" t="str">
        <f t="shared" si="221"/>
        <v>30_Jun</v>
      </c>
      <c r="F2283" s="12" t="str">
        <f t="shared" si="222"/>
        <v>Jun-14</v>
      </c>
      <c r="G2283" s="12"/>
    </row>
    <row r="2284" spans="1:7">
      <c r="A2284" s="2">
        <f t="shared" si="224"/>
        <v>41821</v>
      </c>
      <c r="B2284" t="str">
        <f t="shared" si="223"/>
        <v>2014_07</v>
      </c>
      <c r="C2284" t="str">
        <f t="shared" si="219"/>
        <v>Jul</v>
      </c>
      <c r="D2284" t="str">
        <f t="shared" si="220"/>
        <v>2014_Jul</v>
      </c>
      <c r="E2284" s="12" t="str">
        <f t="shared" si="221"/>
        <v>01_Jul</v>
      </c>
      <c r="F2284" s="12" t="str">
        <f t="shared" si="222"/>
        <v>Jul-14</v>
      </c>
      <c r="G2284" s="12"/>
    </row>
    <row r="2285" spans="1:7">
      <c r="A2285" s="2">
        <f t="shared" si="224"/>
        <v>41822</v>
      </c>
      <c r="B2285" t="str">
        <f t="shared" si="223"/>
        <v>2014_07</v>
      </c>
      <c r="C2285" t="str">
        <f t="shared" si="219"/>
        <v>Jul</v>
      </c>
      <c r="D2285" t="str">
        <f t="shared" si="220"/>
        <v>2014_Jul</v>
      </c>
      <c r="E2285" s="12" t="str">
        <f t="shared" si="221"/>
        <v>02_Jul</v>
      </c>
      <c r="F2285" s="12" t="str">
        <f t="shared" si="222"/>
        <v>Jul-14</v>
      </c>
      <c r="G2285" s="12"/>
    </row>
    <row r="2286" spans="1:7">
      <c r="A2286" s="2">
        <f t="shared" si="224"/>
        <v>41823</v>
      </c>
      <c r="B2286" t="str">
        <f t="shared" si="223"/>
        <v>2014_07</v>
      </c>
      <c r="C2286" t="str">
        <f t="shared" si="219"/>
        <v>Jul</v>
      </c>
      <c r="D2286" t="str">
        <f t="shared" si="220"/>
        <v>2014_Jul</v>
      </c>
      <c r="E2286" s="12" t="str">
        <f t="shared" si="221"/>
        <v>03_Jul</v>
      </c>
      <c r="F2286" s="12" t="str">
        <f t="shared" si="222"/>
        <v>Jul-14</v>
      </c>
      <c r="G2286" s="12"/>
    </row>
    <row r="2287" spans="1:7">
      <c r="A2287" s="2">
        <f t="shared" si="224"/>
        <v>41824</v>
      </c>
      <c r="B2287" t="str">
        <f t="shared" si="223"/>
        <v>2014_07</v>
      </c>
      <c r="C2287" t="str">
        <f t="shared" si="219"/>
        <v>Jul</v>
      </c>
      <c r="D2287" t="str">
        <f t="shared" si="220"/>
        <v>2014_Jul</v>
      </c>
      <c r="E2287" s="12" t="str">
        <f t="shared" si="221"/>
        <v>04_Jul</v>
      </c>
      <c r="F2287" s="12" t="str">
        <f t="shared" si="222"/>
        <v>Jul-14</v>
      </c>
      <c r="G2287" s="12"/>
    </row>
    <row r="2288" spans="1:7">
      <c r="A2288" s="2">
        <f t="shared" si="224"/>
        <v>41825</v>
      </c>
      <c r="B2288" t="str">
        <f t="shared" si="223"/>
        <v>2014_07</v>
      </c>
      <c r="C2288" t="str">
        <f t="shared" si="219"/>
        <v>Jul</v>
      </c>
      <c r="D2288" t="str">
        <f t="shared" si="220"/>
        <v>2014_Jul</v>
      </c>
      <c r="E2288" s="12" t="str">
        <f t="shared" si="221"/>
        <v>05_Jul</v>
      </c>
      <c r="F2288" s="12" t="str">
        <f t="shared" si="222"/>
        <v>Jul-14</v>
      </c>
      <c r="G2288" s="12"/>
    </row>
    <row r="2289" spans="1:7">
      <c r="A2289" s="2">
        <f t="shared" si="224"/>
        <v>41826</v>
      </c>
      <c r="B2289" t="str">
        <f t="shared" si="223"/>
        <v>2014_07</v>
      </c>
      <c r="C2289" t="str">
        <f t="shared" si="219"/>
        <v>Jul</v>
      </c>
      <c r="D2289" t="str">
        <f t="shared" si="220"/>
        <v>2014_Jul</v>
      </c>
      <c r="E2289" s="12" t="str">
        <f t="shared" si="221"/>
        <v>06_Jul</v>
      </c>
      <c r="F2289" s="12" t="str">
        <f t="shared" si="222"/>
        <v>Jul-14</v>
      </c>
      <c r="G2289" s="12"/>
    </row>
    <row r="2290" spans="1:7">
      <c r="A2290" s="2">
        <f t="shared" si="224"/>
        <v>41827</v>
      </c>
      <c r="B2290" t="str">
        <f t="shared" si="223"/>
        <v>2014_07</v>
      </c>
      <c r="C2290" t="str">
        <f t="shared" si="219"/>
        <v>Jul</v>
      </c>
      <c r="D2290" t="str">
        <f t="shared" si="220"/>
        <v>2014_Jul</v>
      </c>
      <c r="E2290" s="12" t="str">
        <f t="shared" si="221"/>
        <v>07_Jul</v>
      </c>
      <c r="F2290" s="12" t="str">
        <f t="shared" si="222"/>
        <v>Jul-14</v>
      </c>
      <c r="G2290" s="12"/>
    </row>
    <row r="2291" spans="1:7">
      <c r="A2291" s="2">
        <f t="shared" si="224"/>
        <v>41828</v>
      </c>
      <c r="B2291" t="str">
        <f t="shared" si="223"/>
        <v>2014_07</v>
      </c>
      <c r="C2291" t="str">
        <f t="shared" si="219"/>
        <v>Jul</v>
      </c>
      <c r="D2291" t="str">
        <f t="shared" si="220"/>
        <v>2014_Jul</v>
      </c>
      <c r="E2291" s="12" t="str">
        <f t="shared" si="221"/>
        <v>08_Jul</v>
      </c>
      <c r="F2291" s="12" t="str">
        <f t="shared" si="222"/>
        <v>Jul-14</v>
      </c>
      <c r="G2291" s="12"/>
    </row>
    <row r="2292" spans="1:7">
      <c r="A2292" s="2">
        <f t="shared" si="224"/>
        <v>41829</v>
      </c>
      <c r="B2292" t="str">
        <f t="shared" si="223"/>
        <v>2014_07</v>
      </c>
      <c r="C2292" t="str">
        <f t="shared" si="219"/>
        <v>Jul</v>
      </c>
      <c r="D2292" t="str">
        <f t="shared" si="220"/>
        <v>2014_Jul</v>
      </c>
      <c r="E2292" s="12" t="str">
        <f t="shared" si="221"/>
        <v>09_Jul</v>
      </c>
      <c r="F2292" s="12" t="str">
        <f t="shared" si="222"/>
        <v>Jul-14</v>
      </c>
      <c r="G2292" s="12"/>
    </row>
    <row r="2293" spans="1:7">
      <c r="A2293" s="2">
        <f t="shared" si="224"/>
        <v>41830</v>
      </c>
      <c r="B2293" t="str">
        <f t="shared" si="223"/>
        <v>2014_07</v>
      </c>
      <c r="C2293" t="str">
        <f t="shared" si="219"/>
        <v>Jul</v>
      </c>
      <c r="D2293" t="str">
        <f t="shared" si="220"/>
        <v>2014_Jul</v>
      </c>
      <c r="E2293" s="12" t="str">
        <f t="shared" si="221"/>
        <v>10_Jul</v>
      </c>
      <c r="F2293" s="12" t="str">
        <f t="shared" si="222"/>
        <v>Jul-14</v>
      </c>
      <c r="G2293" s="12"/>
    </row>
    <row r="2294" spans="1:7">
      <c r="A2294" s="2">
        <f t="shared" si="224"/>
        <v>41831</v>
      </c>
      <c r="B2294" t="str">
        <f t="shared" si="223"/>
        <v>2014_07</v>
      </c>
      <c r="C2294" t="str">
        <f t="shared" si="219"/>
        <v>Jul</v>
      </c>
      <c r="D2294" t="str">
        <f t="shared" si="220"/>
        <v>2014_Jul</v>
      </c>
      <c r="E2294" s="12" t="str">
        <f t="shared" si="221"/>
        <v>11_Jul</v>
      </c>
      <c r="F2294" s="12" t="str">
        <f t="shared" si="222"/>
        <v>Jul-14</v>
      </c>
      <c r="G2294" s="12"/>
    </row>
    <row r="2295" spans="1:7">
      <c r="A2295" s="2">
        <f t="shared" si="224"/>
        <v>41832</v>
      </c>
      <c r="B2295" t="str">
        <f t="shared" si="223"/>
        <v>2014_07</v>
      </c>
      <c r="C2295" t="str">
        <f t="shared" si="219"/>
        <v>Jul</v>
      </c>
      <c r="D2295" t="str">
        <f t="shared" si="220"/>
        <v>2014_Jul</v>
      </c>
      <c r="E2295" s="12" t="str">
        <f t="shared" si="221"/>
        <v>12_Jul</v>
      </c>
      <c r="F2295" s="12" t="str">
        <f t="shared" si="222"/>
        <v>Jul-14</v>
      </c>
      <c r="G2295" s="12"/>
    </row>
    <row r="2296" spans="1:7">
      <c r="A2296" s="2">
        <f t="shared" si="224"/>
        <v>41833</v>
      </c>
      <c r="B2296" t="str">
        <f t="shared" si="223"/>
        <v>2014_07</v>
      </c>
      <c r="C2296" t="str">
        <f t="shared" si="219"/>
        <v>Jul</v>
      </c>
      <c r="D2296" t="str">
        <f t="shared" si="220"/>
        <v>2014_Jul</v>
      </c>
      <c r="E2296" s="12" t="str">
        <f t="shared" si="221"/>
        <v>13_Jul</v>
      </c>
      <c r="F2296" s="12" t="str">
        <f t="shared" si="222"/>
        <v>Jul-14</v>
      </c>
      <c r="G2296" s="12"/>
    </row>
    <row r="2297" spans="1:7">
      <c r="A2297" s="2">
        <f t="shared" si="224"/>
        <v>41834</v>
      </c>
      <c r="B2297" t="str">
        <f t="shared" si="223"/>
        <v>2014_07</v>
      </c>
      <c r="C2297" t="str">
        <f t="shared" si="219"/>
        <v>Jul</v>
      </c>
      <c r="D2297" t="str">
        <f t="shared" si="220"/>
        <v>2014_Jul</v>
      </c>
      <c r="E2297" s="12" t="str">
        <f t="shared" si="221"/>
        <v>14_Jul</v>
      </c>
      <c r="F2297" s="12" t="str">
        <f t="shared" si="222"/>
        <v>Jul-14</v>
      </c>
      <c r="G2297" s="12"/>
    </row>
    <row r="2298" spans="1:7">
      <c r="A2298" s="2">
        <f t="shared" si="224"/>
        <v>41835</v>
      </c>
      <c r="B2298" t="str">
        <f t="shared" si="223"/>
        <v>2014_07</v>
      </c>
      <c r="C2298" t="str">
        <f t="shared" si="219"/>
        <v>Jul</v>
      </c>
      <c r="D2298" t="str">
        <f t="shared" si="220"/>
        <v>2014_Jul</v>
      </c>
      <c r="E2298" s="12" t="str">
        <f t="shared" si="221"/>
        <v>15_Jul</v>
      </c>
      <c r="F2298" s="12" t="str">
        <f t="shared" si="222"/>
        <v>Jul-14</v>
      </c>
      <c r="G2298" s="12"/>
    </row>
    <row r="2299" spans="1:7">
      <c r="A2299" s="2">
        <f t="shared" si="224"/>
        <v>41836</v>
      </c>
      <c r="B2299" t="str">
        <f t="shared" si="223"/>
        <v>2014_07</v>
      </c>
      <c r="C2299" t="str">
        <f t="shared" si="219"/>
        <v>Jul</v>
      </c>
      <c r="D2299" t="str">
        <f t="shared" si="220"/>
        <v>2014_Jul</v>
      </c>
      <c r="E2299" s="12" t="str">
        <f t="shared" si="221"/>
        <v>16_Jul</v>
      </c>
      <c r="F2299" s="12" t="str">
        <f t="shared" si="222"/>
        <v>Jul-14</v>
      </c>
      <c r="G2299" s="12"/>
    </row>
    <row r="2300" spans="1:7">
      <c r="A2300" s="2">
        <f t="shared" si="224"/>
        <v>41837</v>
      </c>
      <c r="B2300" t="str">
        <f t="shared" si="223"/>
        <v>2014_07</v>
      </c>
      <c r="C2300" t="str">
        <f t="shared" si="219"/>
        <v>Jul</v>
      </c>
      <c r="D2300" t="str">
        <f t="shared" si="220"/>
        <v>2014_Jul</v>
      </c>
      <c r="E2300" s="12" t="str">
        <f t="shared" si="221"/>
        <v>17_Jul</v>
      </c>
      <c r="F2300" s="12" t="str">
        <f t="shared" si="222"/>
        <v>Jul-14</v>
      </c>
      <c r="G2300" s="12"/>
    </row>
    <row r="2301" spans="1:7">
      <c r="A2301" s="2">
        <f t="shared" si="224"/>
        <v>41838</v>
      </c>
      <c r="B2301" t="str">
        <f t="shared" si="223"/>
        <v>2014_07</v>
      </c>
      <c r="C2301" t="str">
        <f t="shared" si="219"/>
        <v>Jul</v>
      </c>
      <c r="D2301" t="str">
        <f t="shared" si="220"/>
        <v>2014_Jul</v>
      </c>
      <c r="E2301" s="12" t="str">
        <f t="shared" si="221"/>
        <v>18_Jul</v>
      </c>
      <c r="F2301" s="12" t="str">
        <f t="shared" si="222"/>
        <v>Jul-14</v>
      </c>
      <c r="G2301" s="12"/>
    </row>
    <row r="2302" spans="1:7">
      <c r="A2302" s="2">
        <f t="shared" si="224"/>
        <v>41839</v>
      </c>
      <c r="B2302" t="str">
        <f t="shared" si="223"/>
        <v>2014_07</v>
      </c>
      <c r="C2302" t="str">
        <f t="shared" si="219"/>
        <v>Jul</v>
      </c>
      <c r="D2302" t="str">
        <f t="shared" si="220"/>
        <v>2014_Jul</v>
      </c>
      <c r="E2302" s="12" t="str">
        <f t="shared" si="221"/>
        <v>19_Jul</v>
      </c>
      <c r="F2302" s="12" t="str">
        <f t="shared" si="222"/>
        <v>Jul-14</v>
      </c>
      <c r="G2302" s="12"/>
    </row>
    <row r="2303" spans="1:7">
      <c r="A2303" s="2">
        <f t="shared" si="224"/>
        <v>41840</v>
      </c>
      <c r="B2303" t="str">
        <f t="shared" si="223"/>
        <v>2014_07</v>
      </c>
      <c r="C2303" t="str">
        <f t="shared" si="219"/>
        <v>Jul</v>
      </c>
      <c r="D2303" t="str">
        <f t="shared" si="220"/>
        <v>2014_Jul</v>
      </c>
      <c r="E2303" s="12" t="str">
        <f t="shared" si="221"/>
        <v>20_Jul</v>
      </c>
      <c r="F2303" s="12" t="str">
        <f t="shared" si="222"/>
        <v>Jul-14</v>
      </c>
      <c r="G2303" s="12"/>
    </row>
    <row r="2304" spans="1:7">
      <c r="A2304" s="2">
        <f t="shared" si="224"/>
        <v>41841</v>
      </c>
      <c r="B2304" t="str">
        <f t="shared" si="223"/>
        <v>2014_07</v>
      </c>
      <c r="C2304" t="str">
        <f t="shared" si="219"/>
        <v>Jul</v>
      </c>
      <c r="D2304" t="str">
        <f t="shared" si="220"/>
        <v>2014_Jul</v>
      </c>
      <c r="E2304" s="12" t="str">
        <f t="shared" si="221"/>
        <v>21_Jul</v>
      </c>
      <c r="F2304" s="12" t="str">
        <f t="shared" si="222"/>
        <v>Jul-14</v>
      </c>
      <c r="G2304" s="12"/>
    </row>
    <row r="2305" spans="1:7">
      <c r="A2305" s="2">
        <f t="shared" si="224"/>
        <v>41842</v>
      </c>
      <c r="B2305" t="str">
        <f t="shared" si="223"/>
        <v>2014_07</v>
      </c>
      <c r="C2305" t="str">
        <f t="shared" si="219"/>
        <v>Jul</v>
      </c>
      <c r="D2305" t="str">
        <f t="shared" si="220"/>
        <v>2014_Jul</v>
      </c>
      <c r="E2305" s="12" t="str">
        <f t="shared" si="221"/>
        <v>22_Jul</v>
      </c>
      <c r="F2305" s="12" t="str">
        <f t="shared" si="222"/>
        <v>Jul-14</v>
      </c>
      <c r="G2305" s="12"/>
    </row>
    <row r="2306" spans="1:7">
      <c r="A2306" s="2">
        <f t="shared" si="224"/>
        <v>41843</v>
      </c>
      <c r="B2306" t="str">
        <f t="shared" si="223"/>
        <v>2014_07</v>
      </c>
      <c r="C2306" t="str">
        <f t="shared" ref="C2306:C2369" si="225">VLOOKUP(TEXT(MONTH(A2306),"00"),$H$2:$I$13,2,FALSE)</f>
        <v>Jul</v>
      </c>
      <c r="D2306" t="str">
        <f t="shared" si="220"/>
        <v>2014_Jul</v>
      </c>
      <c r="E2306" s="12" t="str">
        <f t="shared" si="221"/>
        <v>23_Jul</v>
      </c>
      <c r="F2306" s="12" t="str">
        <f t="shared" si="222"/>
        <v>Jul-14</v>
      </c>
      <c r="G2306" s="12"/>
    </row>
    <row r="2307" spans="1:7">
      <c r="A2307" s="2">
        <f t="shared" si="224"/>
        <v>41844</v>
      </c>
      <c r="B2307" t="str">
        <f t="shared" si="223"/>
        <v>2014_07</v>
      </c>
      <c r="C2307" t="str">
        <f t="shared" si="225"/>
        <v>Jul</v>
      </c>
      <c r="D2307" t="str">
        <f t="shared" ref="D2307:D2370" si="226">TEXT(YEAR(A2307),"0000")&amp;"_"&amp;C2307</f>
        <v>2014_Jul</v>
      </c>
      <c r="E2307" s="12" t="str">
        <f t="shared" ref="E2307:E2370" si="227">VLOOKUP(DAY(A2307),$G$2:$H$32,2,FALSE)&amp;"_"&amp;C2307</f>
        <v>24_Jul</v>
      </c>
      <c r="F2307" s="12" t="str">
        <f t="shared" si="222"/>
        <v>Jul-14</v>
      </c>
      <c r="G2307" s="12"/>
    </row>
    <row r="2308" spans="1:7">
      <c r="A2308" s="2">
        <f t="shared" si="224"/>
        <v>41845</v>
      </c>
      <c r="B2308" t="str">
        <f t="shared" si="223"/>
        <v>2014_07</v>
      </c>
      <c r="C2308" t="str">
        <f t="shared" si="225"/>
        <v>Jul</v>
      </c>
      <c r="D2308" t="str">
        <f t="shared" si="226"/>
        <v>2014_Jul</v>
      </c>
      <c r="E2308" s="12" t="str">
        <f t="shared" si="227"/>
        <v>25_Jul</v>
      </c>
      <c r="F2308" s="12" t="str">
        <f t="shared" ref="F2308:F2371" si="228">C2308&amp;"-"&amp;RIGHT(YEAR(A2308),2)</f>
        <v>Jul-14</v>
      </c>
      <c r="G2308" s="12"/>
    </row>
    <row r="2309" spans="1:7">
      <c r="A2309" s="2">
        <f t="shared" si="224"/>
        <v>41846</v>
      </c>
      <c r="B2309" t="str">
        <f t="shared" si="223"/>
        <v>2014_07</v>
      </c>
      <c r="C2309" t="str">
        <f t="shared" si="225"/>
        <v>Jul</v>
      </c>
      <c r="D2309" t="str">
        <f t="shared" si="226"/>
        <v>2014_Jul</v>
      </c>
      <c r="E2309" s="12" t="str">
        <f t="shared" si="227"/>
        <v>26_Jul</v>
      </c>
      <c r="F2309" s="12" t="str">
        <f t="shared" si="228"/>
        <v>Jul-14</v>
      </c>
      <c r="G2309" s="12"/>
    </row>
    <row r="2310" spans="1:7">
      <c r="A2310" s="2">
        <f t="shared" si="224"/>
        <v>41847</v>
      </c>
      <c r="B2310" t="str">
        <f t="shared" si="223"/>
        <v>2014_07</v>
      </c>
      <c r="C2310" t="str">
        <f t="shared" si="225"/>
        <v>Jul</v>
      </c>
      <c r="D2310" t="str">
        <f t="shared" si="226"/>
        <v>2014_Jul</v>
      </c>
      <c r="E2310" s="12" t="str">
        <f t="shared" si="227"/>
        <v>27_Jul</v>
      </c>
      <c r="F2310" s="12" t="str">
        <f t="shared" si="228"/>
        <v>Jul-14</v>
      </c>
      <c r="G2310" s="12"/>
    </row>
    <row r="2311" spans="1:7">
      <c r="A2311" s="2">
        <f t="shared" si="224"/>
        <v>41848</v>
      </c>
      <c r="B2311" t="str">
        <f t="shared" si="223"/>
        <v>2014_07</v>
      </c>
      <c r="C2311" t="str">
        <f t="shared" si="225"/>
        <v>Jul</v>
      </c>
      <c r="D2311" t="str">
        <f t="shared" si="226"/>
        <v>2014_Jul</v>
      </c>
      <c r="E2311" s="12" t="str">
        <f t="shared" si="227"/>
        <v>28_Jul</v>
      </c>
      <c r="F2311" s="12" t="str">
        <f t="shared" si="228"/>
        <v>Jul-14</v>
      </c>
      <c r="G2311" s="12"/>
    </row>
    <row r="2312" spans="1:7">
      <c r="A2312" s="2">
        <f t="shared" si="224"/>
        <v>41849</v>
      </c>
      <c r="B2312" t="str">
        <f t="shared" si="223"/>
        <v>2014_07</v>
      </c>
      <c r="C2312" t="str">
        <f t="shared" si="225"/>
        <v>Jul</v>
      </c>
      <c r="D2312" t="str">
        <f t="shared" si="226"/>
        <v>2014_Jul</v>
      </c>
      <c r="E2312" s="12" t="str">
        <f t="shared" si="227"/>
        <v>29_Jul</v>
      </c>
      <c r="F2312" s="12" t="str">
        <f t="shared" si="228"/>
        <v>Jul-14</v>
      </c>
      <c r="G2312" s="12"/>
    </row>
    <row r="2313" spans="1:7">
      <c r="A2313" s="2">
        <f t="shared" si="224"/>
        <v>41850</v>
      </c>
      <c r="B2313" t="str">
        <f t="shared" si="223"/>
        <v>2014_07</v>
      </c>
      <c r="C2313" t="str">
        <f t="shared" si="225"/>
        <v>Jul</v>
      </c>
      <c r="D2313" t="str">
        <f t="shared" si="226"/>
        <v>2014_Jul</v>
      </c>
      <c r="E2313" s="12" t="str">
        <f t="shared" si="227"/>
        <v>30_Jul</v>
      </c>
      <c r="F2313" s="12" t="str">
        <f t="shared" si="228"/>
        <v>Jul-14</v>
      </c>
      <c r="G2313" s="12"/>
    </row>
    <row r="2314" spans="1:7">
      <c r="A2314" s="2">
        <f t="shared" si="224"/>
        <v>41851</v>
      </c>
      <c r="B2314" t="str">
        <f t="shared" si="223"/>
        <v>2014_07</v>
      </c>
      <c r="C2314" t="str">
        <f t="shared" si="225"/>
        <v>Jul</v>
      </c>
      <c r="D2314" t="str">
        <f t="shared" si="226"/>
        <v>2014_Jul</v>
      </c>
      <c r="E2314" s="12" t="str">
        <f t="shared" si="227"/>
        <v>31_Jul</v>
      </c>
      <c r="F2314" s="12" t="str">
        <f t="shared" si="228"/>
        <v>Jul-14</v>
      </c>
      <c r="G2314" s="12"/>
    </row>
    <row r="2315" spans="1:7">
      <c r="A2315" s="2">
        <f t="shared" si="224"/>
        <v>41852</v>
      </c>
      <c r="B2315" t="str">
        <f t="shared" ref="B2315:B2378" si="229">TEXT(YEAR(A2315),"0000")&amp;"_"&amp;TEXT(MONTH(A2315),"00")</f>
        <v>2014_08</v>
      </c>
      <c r="C2315" t="str">
        <f t="shared" si="225"/>
        <v>Aug</v>
      </c>
      <c r="D2315" t="str">
        <f t="shared" si="226"/>
        <v>2014_Aug</v>
      </c>
      <c r="E2315" s="12" t="str">
        <f t="shared" si="227"/>
        <v>01_Aug</v>
      </c>
      <c r="F2315" s="12" t="str">
        <f t="shared" si="228"/>
        <v>Aug-14</v>
      </c>
      <c r="G2315" s="12"/>
    </row>
    <row r="2316" spans="1:7">
      <c r="A2316" s="2">
        <f t="shared" ref="A2316:A2379" si="230">A2315+1</f>
        <v>41853</v>
      </c>
      <c r="B2316" t="str">
        <f t="shared" si="229"/>
        <v>2014_08</v>
      </c>
      <c r="C2316" t="str">
        <f t="shared" si="225"/>
        <v>Aug</v>
      </c>
      <c r="D2316" t="str">
        <f t="shared" si="226"/>
        <v>2014_Aug</v>
      </c>
      <c r="E2316" s="12" t="str">
        <f t="shared" si="227"/>
        <v>02_Aug</v>
      </c>
      <c r="F2316" s="12" t="str">
        <f t="shared" si="228"/>
        <v>Aug-14</v>
      </c>
      <c r="G2316" s="12"/>
    </row>
    <row r="2317" spans="1:7">
      <c r="A2317" s="2">
        <f t="shared" si="230"/>
        <v>41854</v>
      </c>
      <c r="B2317" t="str">
        <f t="shared" si="229"/>
        <v>2014_08</v>
      </c>
      <c r="C2317" t="str">
        <f t="shared" si="225"/>
        <v>Aug</v>
      </c>
      <c r="D2317" t="str">
        <f t="shared" si="226"/>
        <v>2014_Aug</v>
      </c>
      <c r="E2317" s="12" t="str">
        <f t="shared" si="227"/>
        <v>03_Aug</v>
      </c>
      <c r="F2317" s="12" t="str">
        <f t="shared" si="228"/>
        <v>Aug-14</v>
      </c>
      <c r="G2317" s="12"/>
    </row>
    <row r="2318" spans="1:7">
      <c r="A2318" s="2">
        <f t="shared" si="230"/>
        <v>41855</v>
      </c>
      <c r="B2318" t="str">
        <f t="shared" si="229"/>
        <v>2014_08</v>
      </c>
      <c r="C2318" t="str">
        <f t="shared" si="225"/>
        <v>Aug</v>
      </c>
      <c r="D2318" t="str">
        <f t="shared" si="226"/>
        <v>2014_Aug</v>
      </c>
      <c r="E2318" s="12" t="str">
        <f t="shared" si="227"/>
        <v>04_Aug</v>
      </c>
      <c r="F2318" s="12" t="str">
        <f t="shared" si="228"/>
        <v>Aug-14</v>
      </c>
      <c r="G2318" s="12"/>
    </row>
    <row r="2319" spans="1:7">
      <c r="A2319" s="2">
        <f t="shared" si="230"/>
        <v>41856</v>
      </c>
      <c r="B2319" t="str">
        <f t="shared" si="229"/>
        <v>2014_08</v>
      </c>
      <c r="C2319" t="str">
        <f t="shared" si="225"/>
        <v>Aug</v>
      </c>
      <c r="D2319" t="str">
        <f t="shared" si="226"/>
        <v>2014_Aug</v>
      </c>
      <c r="E2319" s="12" t="str">
        <f t="shared" si="227"/>
        <v>05_Aug</v>
      </c>
      <c r="F2319" s="12" t="str">
        <f t="shared" si="228"/>
        <v>Aug-14</v>
      </c>
      <c r="G2319" s="12"/>
    </row>
    <row r="2320" spans="1:7">
      <c r="A2320" s="2">
        <f t="shared" si="230"/>
        <v>41857</v>
      </c>
      <c r="B2320" t="str">
        <f t="shared" si="229"/>
        <v>2014_08</v>
      </c>
      <c r="C2320" t="str">
        <f t="shared" si="225"/>
        <v>Aug</v>
      </c>
      <c r="D2320" t="str">
        <f t="shared" si="226"/>
        <v>2014_Aug</v>
      </c>
      <c r="E2320" s="12" t="str">
        <f t="shared" si="227"/>
        <v>06_Aug</v>
      </c>
      <c r="F2320" s="12" t="str">
        <f t="shared" si="228"/>
        <v>Aug-14</v>
      </c>
      <c r="G2320" s="12"/>
    </row>
    <row r="2321" spans="1:7">
      <c r="A2321" s="2">
        <f t="shared" si="230"/>
        <v>41858</v>
      </c>
      <c r="B2321" t="str">
        <f t="shared" si="229"/>
        <v>2014_08</v>
      </c>
      <c r="C2321" t="str">
        <f t="shared" si="225"/>
        <v>Aug</v>
      </c>
      <c r="D2321" t="str">
        <f t="shared" si="226"/>
        <v>2014_Aug</v>
      </c>
      <c r="E2321" s="12" t="str">
        <f t="shared" si="227"/>
        <v>07_Aug</v>
      </c>
      <c r="F2321" s="12" t="str">
        <f t="shared" si="228"/>
        <v>Aug-14</v>
      </c>
      <c r="G2321" s="12"/>
    </row>
    <row r="2322" spans="1:7">
      <c r="A2322" s="2">
        <f t="shared" si="230"/>
        <v>41859</v>
      </c>
      <c r="B2322" t="str">
        <f t="shared" si="229"/>
        <v>2014_08</v>
      </c>
      <c r="C2322" t="str">
        <f t="shared" si="225"/>
        <v>Aug</v>
      </c>
      <c r="D2322" t="str">
        <f t="shared" si="226"/>
        <v>2014_Aug</v>
      </c>
      <c r="E2322" s="12" t="str">
        <f t="shared" si="227"/>
        <v>08_Aug</v>
      </c>
      <c r="F2322" s="12" t="str">
        <f t="shared" si="228"/>
        <v>Aug-14</v>
      </c>
      <c r="G2322" s="12"/>
    </row>
    <row r="2323" spans="1:7">
      <c r="A2323" s="2">
        <f t="shared" si="230"/>
        <v>41860</v>
      </c>
      <c r="B2323" t="str">
        <f t="shared" si="229"/>
        <v>2014_08</v>
      </c>
      <c r="C2323" t="str">
        <f t="shared" si="225"/>
        <v>Aug</v>
      </c>
      <c r="D2323" t="str">
        <f t="shared" si="226"/>
        <v>2014_Aug</v>
      </c>
      <c r="E2323" s="12" t="str">
        <f t="shared" si="227"/>
        <v>09_Aug</v>
      </c>
      <c r="F2323" s="12" t="str">
        <f t="shared" si="228"/>
        <v>Aug-14</v>
      </c>
      <c r="G2323" s="12"/>
    </row>
    <row r="2324" spans="1:7">
      <c r="A2324" s="2">
        <f t="shared" si="230"/>
        <v>41861</v>
      </c>
      <c r="B2324" t="str">
        <f t="shared" si="229"/>
        <v>2014_08</v>
      </c>
      <c r="C2324" t="str">
        <f t="shared" si="225"/>
        <v>Aug</v>
      </c>
      <c r="D2324" t="str">
        <f t="shared" si="226"/>
        <v>2014_Aug</v>
      </c>
      <c r="E2324" s="12" t="str">
        <f t="shared" si="227"/>
        <v>10_Aug</v>
      </c>
      <c r="F2324" s="12" t="str">
        <f t="shared" si="228"/>
        <v>Aug-14</v>
      </c>
      <c r="G2324" s="12"/>
    </row>
    <row r="2325" spans="1:7">
      <c r="A2325" s="2">
        <f t="shared" si="230"/>
        <v>41862</v>
      </c>
      <c r="B2325" t="str">
        <f t="shared" si="229"/>
        <v>2014_08</v>
      </c>
      <c r="C2325" t="str">
        <f t="shared" si="225"/>
        <v>Aug</v>
      </c>
      <c r="D2325" t="str">
        <f t="shared" si="226"/>
        <v>2014_Aug</v>
      </c>
      <c r="E2325" s="12" t="str">
        <f t="shared" si="227"/>
        <v>11_Aug</v>
      </c>
      <c r="F2325" s="12" t="str">
        <f t="shared" si="228"/>
        <v>Aug-14</v>
      </c>
      <c r="G2325" s="12"/>
    </row>
    <row r="2326" spans="1:7">
      <c r="A2326" s="2">
        <f t="shared" si="230"/>
        <v>41863</v>
      </c>
      <c r="B2326" t="str">
        <f t="shared" si="229"/>
        <v>2014_08</v>
      </c>
      <c r="C2326" t="str">
        <f t="shared" si="225"/>
        <v>Aug</v>
      </c>
      <c r="D2326" t="str">
        <f t="shared" si="226"/>
        <v>2014_Aug</v>
      </c>
      <c r="E2326" s="12" t="str">
        <f t="shared" si="227"/>
        <v>12_Aug</v>
      </c>
      <c r="F2326" s="12" t="str">
        <f t="shared" si="228"/>
        <v>Aug-14</v>
      </c>
      <c r="G2326" s="12"/>
    </row>
    <row r="2327" spans="1:7">
      <c r="A2327" s="2">
        <f t="shared" si="230"/>
        <v>41864</v>
      </c>
      <c r="B2327" t="str">
        <f t="shared" si="229"/>
        <v>2014_08</v>
      </c>
      <c r="C2327" t="str">
        <f t="shared" si="225"/>
        <v>Aug</v>
      </c>
      <c r="D2327" t="str">
        <f t="shared" si="226"/>
        <v>2014_Aug</v>
      </c>
      <c r="E2327" s="12" t="str">
        <f t="shared" si="227"/>
        <v>13_Aug</v>
      </c>
      <c r="F2327" s="12" t="str">
        <f t="shared" si="228"/>
        <v>Aug-14</v>
      </c>
      <c r="G2327" s="12"/>
    </row>
    <row r="2328" spans="1:7">
      <c r="A2328" s="2">
        <f t="shared" si="230"/>
        <v>41865</v>
      </c>
      <c r="B2328" t="str">
        <f t="shared" si="229"/>
        <v>2014_08</v>
      </c>
      <c r="C2328" t="str">
        <f t="shared" si="225"/>
        <v>Aug</v>
      </c>
      <c r="D2328" t="str">
        <f t="shared" si="226"/>
        <v>2014_Aug</v>
      </c>
      <c r="E2328" s="12" t="str">
        <f t="shared" si="227"/>
        <v>14_Aug</v>
      </c>
      <c r="F2328" s="12" t="str">
        <f t="shared" si="228"/>
        <v>Aug-14</v>
      </c>
      <c r="G2328" s="12"/>
    </row>
    <row r="2329" spans="1:7">
      <c r="A2329" s="2">
        <f t="shared" si="230"/>
        <v>41866</v>
      </c>
      <c r="B2329" t="str">
        <f t="shared" si="229"/>
        <v>2014_08</v>
      </c>
      <c r="C2329" t="str">
        <f t="shared" si="225"/>
        <v>Aug</v>
      </c>
      <c r="D2329" t="str">
        <f t="shared" si="226"/>
        <v>2014_Aug</v>
      </c>
      <c r="E2329" s="12" t="str">
        <f t="shared" si="227"/>
        <v>15_Aug</v>
      </c>
      <c r="F2329" s="12" t="str">
        <f t="shared" si="228"/>
        <v>Aug-14</v>
      </c>
      <c r="G2329" s="12"/>
    </row>
    <row r="2330" spans="1:7">
      <c r="A2330" s="2">
        <f t="shared" si="230"/>
        <v>41867</v>
      </c>
      <c r="B2330" t="str">
        <f t="shared" si="229"/>
        <v>2014_08</v>
      </c>
      <c r="C2330" t="str">
        <f t="shared" si="225"/>
        <v>Aug</v>
      </c>
      <c r="D2330" t="str">
        <f t="shared" si="226"/>
        <v>2014_Aug</v>
      </c>
      <c r="E2330" s="12" t="str">
        <f t="shared" si="227"/>
        <v>16_Aug</v>
      </c>
      <c r="F2330" s="12" t="str">
        <f t="shared" si="228"/>
        <v>Aug-14</v>
      </c>
      <c r="G2330" s="12"/>
    </row>
    <row r="2331" spans="1:7">
      <c r="A2331" s="2">
        <f t="shared" si="230"/>
        <v>41868</v>
      </c>
      <c r="B2331" t="str">
        <f t="shared" si="229"/>
        <v>2014_08</v>
      </c>
      <c r="C2331" t="str">
        <f t="shared" si="225"/>
        <v>Aug</v>
      </c>
      <c r="D2331" t="str">
        <f t="shared" si="226"/>
        <v>2014_Aug</v>
      </c>
      <c r="E2331" s="12" t="str">
        <f t="shared" si="227"/>
        <v>17_Aug</v>
      </c>
      <c r="F2331" s="12" t="str">
        <f t="shared" si="228"/>
        <v>Aug-14</v>
      </c>
      <c r="G2331" s="12"/>
    </row>
    <row r="2332" spans="1:7">
      <c r="A2332" s="2">
        <f t="shared" si="230"/>
        <v>41869</v>
      </c>
      <c r="B2332" t="str">
        <f t="shared" si="229"/>
        <v>2014_08</v>
      </c>
      <c r="C2332" t="str">
        <f t="shared" si="225"/>
        <v>Aug</v>
      </c>
      <c r="D2332" t="str">
        <f t="shared" si="226"/>
        <v>2014_Aug</v>
      </c>
      <c r="E2332" s="12" t="str">
        <f t="shared" si="227"/>
        <v>18_Aug</v>
      </c>
      <c r="F2332" s="12" t="str">
        <f t="shared" si="228"/>
        <v>Aug-14</v>
      </c>
      <c r="G2332" s="12"/>
    </row>
    <row r="2333" spans="1:7">
      <c r="A2333" s="2">
        <f t="shared" si="230"/>
        <v>41870</v>
      </c>
      <c r="B2333" t="str">
        <f t="shared" si="229"/>
        <v>2014_08</v>
      </c>
      <c r="C2333" t="str">
        <f t="shared" si="225"/>
        <v>Aug</v>
      </c>
      <c r="D2333" t="str">
        <f t="shared" si="226"/>
        <v>2014_Aug</v>
      </c>
      <c r="E2333" s="12" t="str">
        <f t="shared" si="227"/>
        <v>19_Aug</v>
      </c>
      <c r="F2333" s="12" t="str">
        <f t="shared" si="228"/>
        <v>Aug-14</v>
      </c>
      <c r="G2333" s="12"/>
    </row>
    <row r="2334" spans="1:7">
      <c r="A2334" s="2">
        <f t="shared" si="230"/>
        <v>41871</v>
      </c>
      <c r="B2334" t="str">
        <f t="shared" si="229"/>
        <v>2014_08</v>
      </c>
      <c r="C2334" t="str">
        <f t="shared" si="225"/>
        <v>Aug</v>
      </c>
      <c r="D2334" t="str">
        <f t="shared" si="226"/>
        <v>2014_Aug</v>
      </c>
      <c r="E2334" s="12" t="str">
        <f t="shared" si="227"/>
        <v>20_Aug</v>
      </c>
      <c r="F2334" s="12" t="str">
        <f t="shared" si="228"/>
        <v>Aug-14</v>
      </c>
      <c r="G2334" s="12"/>
    </row>
    <row r="2335" spans="1:7">
      <c r="A2335" s="2">
        <f t="shared" si="230"/>
        <v>41872</v>
      </c>
      <c r="B2335" t="str">
        <f t="shared" si="229"/>
        <v>2014_08</v>
      </c>
      <c r="C2335" t="str">
        <f t="shared" si="225"/>
        <v>Aug</v>
      </c>
      <c r="D2335" t="str">
        <f t="shared" si="226"/>
        <v>2014_Aug</v>
      </c>
      <c r="E2335" s="12" t="str">
        <f t="shared" si="227"/>
        <v>21_Aug</v>
      </c>
      <c r="F2335" s="12" t="str">
        <f t="shared" si="228"/>
        <v>Aug-14</v>
      </c>
      <c r="G2335" s="12"/>
    </row>
    <row r="2336" spans="1:7">
      <c r="A2336" s="2">
        <f t="shared" si="230"/>
        <v>41873</v>
      </c>
      <c r="B2336" t="str">
        <f t="shared" si="229"/>
        <v>2014_08</v>
      </c>
      <c r="C2336" t="str">
        <f t="shared" si="225"/>
        <v>Aug</v>
      </c>
      <c r="D2336" t="str">
        <f t="shared" si="226"/>
        <v>2014_Aug</v>
      </c>
      <c r="E2336" s="12" t="str">
        <f t="shared" si="227"/>
        <v>22_Aug</v>
      </c>
      <c r="F2336" s="12" t="str">
        <f t="shared" si="228"/>
        <v>Aug-14</v>
      </c>
      <c r="G2336" s="12"/>
    </row>
    <row r="2337" spans="1:7">
      <c r="A2337" s="2">
        <f t="shared" si="230"/>
        <v>41874</v>
      </c>
      <c r="B2337" t="str">
        <f t="shared" si="229"/>
        <v>2014_08</v>
      </c>
      <c r="C2337" t="str">
        <f t="shared" si="225"/>
        <v>Aug</v>
      </c>
      <c r="D2337" t="str">
        <f t="shared" si="226"/>
        <v>2014_Aug</v>
      </c>
      <c r="E2337" s="12" t="str">
        <f t="shared" si="227"/>
        <v>23_Aug</v>
      </c>
      <c r="F2337" s="12" t="str">
        <f t="shared" si="228"/>
        <v>Aug-14</v>
      </c>
      <c r="G2337" s="12"/>
    </row>
    <row r="2338" spans="1:7">
      <c r="A2338" s="2">
        <f t="shared" si="230"/>
        <v>41875</v>
      </c>
      <c r="B2338" t="str">
        <f t="shared" si="229"/>
        <v>2014_08</v>
      </c>
      <c r="C2338" t="str">
        <f t="shared" si="225"/>
        <v>Aug</v>
      </c>
      <c r="D2338" t="str">
        <f t="shared" si="226"/>
        <v>2014_Aug</v>
      </c>
      <c r="E2338" s="12" t="str">
        <f t="shared" si="227"/>
        <v>24_Aug</v>
      </c>
      <c r="F2338" s="12" t="str">
        <f t="shared" si="228"/>
        <v>Aug-14</v>
      </c>
      <c r="G2338" s="12"/>
    </row>
    <row r="2339" spans="1:7">
      <c r="A2339" s="2">
        <f t="shared" si="230"/>
        <v>41876</v>
      </c>
      <c r="B2339" t="str">
        <f t="shared" si="229"/>
        <v>2014_08</v>
      </c>
      <c r="C2339" t="str">
        <f t="shared" si="225"/>
        <v>Aug</v>
      </c>
      <c r="D2339" t="str">
        <f t="shared" si="226"/>
        <v>2014_Aug</v>
      </c>
      <c r="E2339" s="12" t="str">
        <f t="shared" si="227"/>
        <v>25_Aug</v>
      </c>
      <c r="F2339" s="12" t="str">
        <f t="shared" si="228"/>
        <v>Aug-14</v>
      </c>
      <c r="G2339" s="12"/>
    </row>
    <row r="2340" spans="1:7">
      <c r="A2340" s="2">
        <f t="shared" si="230"/>
        <v>41877</v>
      </c>
      <c r="B2340" t="str">
        <f t="shared" si="229"/>
        <v>2014_08</v>
      </c>
      <c r="C2340" t="str">
        <f t="shared" si="225"/>
        <v>Aug</v>
      </c>
      <c r="D2340" t="str">
        <f t="shared" si="226"/>
        <v>2014_Aug</v>
      </c>
      <c r="E2340" s="12" t="str">
        <f t="shared" si="227"/>
        <v>26_Aug</v>
      </c>
      <c r="F2340" s="12" t="str">
        <f t="shared" si="228"/>
        <v>Aug-14</v>
      </c>
      <c r="G2340" s="12"/>
    </row>
    <row r="2341" spans="1:7">
      <c r="A2341" s="2">
        <f t="shared" si="230"/>
        <v>41878</v>
      </c>
      <c r="B2341" t="str">
        <f t="shared" si="229"/>
        <v>2014_08</v>
      </c>
      <c r="C2341" t="str">
        <f t="shared" si="225"/>
        <v>Aug</v>
      </c>
      <c r="D2341" t="str">
        <f t="shared" si="226"/>
        <v>2014_Aug</v>
      </c>
      <c r="E2341" s="12" t="str">
        <f t="shared" si="227"/>
        <v>27_Aug</v>
      </c>
      <c r="F2341" s="12" t="str">
        <f t="shared" si="228"/>
        <v>Aug-14</v>
      </c>
      <c r="G2341" s="12"/>
    </row>
    <row r="2342" spans="1:7">
      <c r="A2342" s="2">
        <f t="shared" si="230"/>
        <v>41879</v>
      </c>
      <c r="B2342" t="str">
        <f t="shared" si="229"/>
        <v>2014_08</v>
      </c>
      <c r="C2342" t="str">
        <f t="shared" si="225"/>
        <v>Aug</v>
      </c>
      <c r="D2342" t="str">
        <f t="shared" si="226"/>
        <v>2014_Aug</v>
      </c>
      <c r="E2342" s="12" t="str">
        <f t="shared" si="227"/>
        <v>28_Aug</v>
      </c>
      <c r="F2342" s="12" t="str">
        <f t="shared" si="228"/>
        <v>Aug-14</v>
      </c>
      <c r="G2342" s="12"/>
    </row>
    <row r="2343" spans="1:7">
      <c r="A2343" s="2">
        <f t="shared" si="230"/>
        <v>41880</v>
      </c>
      <c r="B2343" t="str">
        <f t="shared" si="229"/>
        <v>2014_08</v>
      </c>
      <c r="C2343" t="str">
        <f t="shared" si="225"/>
        <v>Aug</v>
      </c>
      <c r="D2343" t="str">
        <f t="shared" si="226"/>
        <v>2014_Aug</v>
      </c>
      <c r="E2343" s="12" t="str">
        <f t="shared" si="227"/>
        <v>29_Aug</v>
      </c>
      <c r="F2343" s="12" t="str">
        <f t="shared" si="228"/>
        <v>Aug-14</v>
      </c>
      <c r="G2343" s="12"/>
    </row>
    <row r="2344" spans="1:7">
      <c r="A2344" s="2">
        <f t="shared" si="230"/>
        <v>41881</v>
      </c>
      <c r="B2344" t="str">
        <f t="shared" si="229"/>
        <v>2014_08</v>
      </c>
      <c r="C2344" t="str">
        <f t="shared" si="225"/>
        <v>Aug</v>
      </c>
      <c r="D2344" t="str">
        <f t="shared" si="226"/>
        <v>2014_Aug</v>
      </c>
      <c r="E2344" s="12" t="str">
        <f t="shared" si="227"/>
        <v>30_Aug</v>
      </c>
      <c r="F2344" s="12" t="str">
        <f t="shared" si="228"/>
        <v>Aug-14</v>
      </c>
      <c r="G2344" s="12"/>
    </row>
    <row r="2345" spans="1:7">
      <c r="A2345" s="2">
        <f t="shared" si="230"/>
        <v>41882</v>
      </c>
      <c r="B2345" t="str">
        <f t="shared" si="229"/>
        <v>2014_08</v>
      </c>
      <c r="C2345" t="str">
        <f t="shared" si="225"/>
        <v>Aug</v>
      </c>
      <c r="D2345" t="str">
        <f t="shared" si="226"/>
        <v>2014_Aug</v>
      </c>
      <c r="E2345" s="12" t="str">
        <f t="shared" si="227"/>
        <v>31_Aug</v>
      </c>
      <c r="F2345" s="12" t="str">
        <f t="shared" si="228"/>
        <v>Aug-14</v>
      </c>
      <c r="G2345" s="12"/>
    </row>
    <row r="2346" spans="1:7">
      <c r="A2346" s="2">
        <f t="shared" si="230"/>
        <v>41883</v>
      </c>
      <c r="B2346" t="str">
        <f t="shared" si="229"/>
        <v>2014_09</v>
      </c>
      <c r="C2346" t="str">
        <f t="shared" si="225"/>
        <v>Sep</v>
      </c>
      <c r="D2346" t="str">
        <f t="shared" si="226"/>
        <v>2014_Sep</v>
      </c>
      <c r="E2346" s="12" t="str">
        <f t="shared" si="227"/>
        <v>01_Sep</v>
      </c>
      <c r="F2346" s="12" t="str">
        <f t="shared" si="228"/>
        <v>Sep-14</v>
      </c>
      <c r="G2346" s="12"/>
    </row>
    <row r="2347" spans="1:7">
      <c r="A2347" s="2">
        <f t="shared" si="230"/>
        <v>41884</v>
      </c>
      <c r="B2347" t="str">
        <f t="shared" si="229"/>
        <v>2014_09</v>
      </c>
      <c r="C2347" t="str">
        <f t="shared" si="225"/>
        <v>Sep</v>
      </c>
      <c r="D2347" t="str">
        <f t="shared" si="226"/>
        <v>2014_Sep</v>
      </c>
      <c r="E2347" s="12" t="str">
        <f t="shared" si="227"/>
        <v>02_Sep</v>
      </c>
      <c r="F2347" s="12" t="str">
        <f t="shared" si="228"/>
        <v>Sep-14</v>
      </c>
      <c r="G2347" s="12"/>
    </row>
    <row r="2348" spans="1:7">
      <c r="A2348" s="2">
        <f t="shared" si="230"/>
        <v>41885</v>
      </c>
      <c r="B2348" t="str">
        <f t="shared" si="229"/>
        <v>2014_09</v>
      </c>
      <c r="C2348" t="str">
        <f t="shared" si="225"/>
        <v>Sep</v>
      </c>
      <c r="D2348" t="str">
        <f t="shared" si="226"/>
        <v>2014_Sep</v>
      </c>
      <c r="E2348" s="12" t="str">
        <f t="shared" si="227"/>
        <v>03_Sep</v>
      </c>
      <c r="F2348" s="12" t="str">
        <f t="shared" si="228"/>
        <v>Sep-14</v>
      </c>
      <c r="G2348" s="12"/>
    </row>
    <row r="2349" spans="1:7">
      <c r="A2349" s="2">
        <f t="shared" si="230"/>
        <v>41886</v>
      </c>
      <c r="B2349" t="str">
        <f t="shared" si="229"/>
        <v>2014_09</v>
      </c>
      <c r="C2349" t="str">
        <f t="shared" si="225"/>
        <v>Sep</v>
      </c>
      <c r="D2349" t="str">
        <f t="shared" si="226"/>
        <v>2014_Sep</v>
      </c>
      <c r="E2349" s="12" t="str">
        <f t="shared" si="227"/>
        <v>04_Sep</v>
      </c>
      <c r="F2349" s="12" t="str">
        <f t="shared" si="228"/>
        <v>Sep-14</v>
      </c>
      <c r="G2349" s="12"/>
    </row>
    <row r="2350" spans="1:7">
      <c r="A2350" s="2">
        <f t="shared" si="230"/>
        <v>41887</v>
      </c>
      <c r="B2350" t="str">
        <f t="shared" si="229"/>
        <v>2014_09</v>
      </c>
      <c r="C2350" t="str">
        <f t="shared" si="225"/>
        <v>Sep</v>
      </c>
      <c r="D2350" t="str">
        <f t="shared" si="226"/>
        <v>2014_Sep</v>
      </c>
      <c r="E2350" s="12" t="str">
        <f t="shared" si="227"/>
        <v>05_Sep</v>
      </c>
      <c r="F2350" s="12" t="str">
        <f t="shared" si="228"/>
        <v>Sep-14</v>
      </c>
      <c r="G2350" s="12"/>
    </row>
    <row r="2351" spans="1:7">
      <c r="A2351" s="2">
        <f t="shared" si="230"/>
        <v>41888</v>
      </c>
      <c r="B2351" t="str">
        <f t="shared" si="229"/>
        <v>2014_09</v>
      </c>
      <c r="C2351" t="str">
        <f t="shared" si="225"/>
        <v>Sep</v>
      </c>
      <c r="D2351" t="str">
        <f t="shared" si="226"/>
        <v>2014_Sep</v>
      </c>
      <c r="E2351" s="12" t="str">
        <f t="shared" si="227"/>
        <v>06_Sep</v>
      </c>
      <c r="F2351" s="12" t="str">
        <f t="shared" si="228"/>
        <v>Sep-14</v>
      </c>
      <c r="G2351" s="12"/>
    </row>
    <row r="2352" spans="1:7">
      <c r="A2352" s="2">
        <f t="shared" si="230"/>
        <v>41889</v>
      </c>
      <c r="B2352" t="str">
        <f t="shared" si="229"/>
        <v>2014_09</v>
      </c>
      <c r="C2352" t="str">
        <f t="shared" si="225"/>
        <v>Sep</v>
      </c>
      <c r="D2352" t="str">
        <f t="shared" si="226"/>
        <v>2014_Sep</v>
      </c>
      <c r="E2352" s="12" t="str">
        <f t="shared" si="227"/>
        <v>07_Sep</v>
      </c>
      <c r="F2352" s="12" t="str">
        <f t="shared" si="228"/>
        <v>Sep-14</v>
      </c>
      <c r="G2352" s="12"/>
    </row>
    <row r="2353" spans="1:7">
      <c r="A2353" s="2">
        <f t="shared" si="230"/>
        <v>41890</v>
      </c>
      <c r="B2353" t="str">
        <f t="shared" si="229"/>
        <v>2014_09</v>
      </c>
      <c r="C2353" t="str">
        <f t="shared" si="225"/>
        <v>Sep</v>
      </c>
      <c r="D2353" t="str">
        <f t="shared" si="226"/>
        <v>2014_Sep</v>
      </c>
      <c r="E2353" s="12" t="str">
        <f t="shared" si="227"/>
        <v>08_Sep</v>
      </c>
      <c r="F2353" s="12" t="str">
        <f t="shared" si="228"/>
        <v>Sep-14</v>
      </c>
      <c r="G2353" s="12"/>
    </row>
    <row r="2354" spans="1:7">
      <c r="A2354" s="2">
        <f t="shared" si="230"/>
        <v>41891</v>
      </c>
      <c r="B2354" t="str">
        <f t="shared" si="229"/>
        <v>2014_09</v>
      </c>
      <c r="C2354" t="str">
        <f t="shared" si="225"/>
        <v>Sep</v>
      </c>
      <c r="D2354" t="str">
        <f t="shared" si="226"/>
        <v>2014_Sep</v>
      </c>
      <c r="E2354" s="12" t="str">
        <f t="shared" si="227"/>
        <v>09_Sep</v>
      </c>
      <c r="F2354" s="12" t="str">
        <f t="shared" si="228"/>
        <v>Sep-14</v>
      </c>
      <c r="G2354" s="12"/>
    </row>
    <row r="2355" spans="1:7">
      <c r="A2355" s="2">
        <f t="shared" si="230"/>
        <v>41892</v>
      </c>
      <c r="B2355" t="str">
        <f t="shared" si="229"/>
        <v>2014_09</v>
      </c>
      <c r="C2355" t="str">
        <f t="shared" si="225"/>
        <v>Sep</v>
      </c>
      <c r="D2355" t="str">
        <f t="shared" si="226"/>
        <v>2014_Sep</v>
      </c>
      <c r="E2355" s="12" t="str">
        <f t="shared" si="227"/>
        <v>10_Sep</v>
      </c>
      <c r="F2355" s="12" t="str">
        <f t="shared" si="228"/>
        <v>Sep-14</v>
      </c>
      <c r="G2355" s="12"/>
    </row>
    <row r="2356" spans="1:7">
      <c r="A2356" s="2">
        <f t="shared" si="230"/>
        <v>41893</v>
      </c>
      <c r="B2356" t="str">
        <f t="shared" si="229"/>
        <v>2014_09</v>
      </c>
      <c r="C2356" t="str">
        <f t="shared" si="225"/>
        <v>Sep</v>
      </c>
      <c r="D2356" t="str">
        <f t="shared" si="226"/>
        <v>2014_Sep</v>
      </c>
      <c r="E2356" s="12" t="str">
        <f t="shared" si="227"/>
        <v>11_Sep</v>
      </c>
      <c r="F2356" s="12" t="str">
        <f t="shared" si="228"/>
        <v>Sep-14</v>
      </c>
      <c r="G2356" s="12"/>
    </row>
    <row r="2357" spans="1:7">
      <c r="A2357" s="2">
        <f t="shared" si="230"/>
        <v>41894</v>
      </c>
      <c r="B2357" t="str">
        <f t="shared" si="229"/>
        <v>2014_09</v>
      </c>
      <c r="C2357" t="str">
        <f t="shared" si="225"/>
        <v>Sep</v>
      </c>
      <c r="D2357" t="str">
        <f t="shared" si="226"/>
        <v>2014_Sep</v>
      </c>
      <c r="E2357" s="12" t="str">
        <f t="shared" si="227"/>
        <v>12_Sep</v>
      </c>
      <c r="F2357" s="12" t="str">
        <f t="shared" si="228"/>
        <v>Sep-14</v>
      </c>
      <c r="G2357" s="12"/>
    </row>
    <row r="2358" spans="1:7">
      <c r="A2358" s="2">
        <f t="shared" si="230"/>
        <v>41895</v>
      </c>
      <c r="B2358" t="str">
        <f t="shared" si="229"/>
        <v>2014_09</v>
      </c>
      <c r="C2358" t="str">
        <f t="shared" si="225"/>
        <v>Sep</v>
      </c>
      <c r="D2358" t="str">
        <f t="shared" si="226"/>
        <v>2014_Sep</v>
      </c>
      <c r="E2358" s="12" t="str">
        <f t="shared" si="227"/>
        <v>13_Sep</v>
      </c>
      <c r="F2358" s="12" t="str">
        <f t="shared" si="228"/>
        <v>Sep-14</v>
      </c>
      <c r="G2358" s="12"/>
    </row>
    <row r="2359" spans="1:7">
      <c r="A2359" s="2">
        <f t="shared" si="230"/>
        <v>41896</v>
      </c>
      <c r="B2359" t="str">
        <f t="shared" si="229"/>
        <v>2014_09</v>
      </c>
      <c r="C2359" t="str">
        <f t="shared" si="225"/>
        <v>Sep</v>
      </c>
      <c r="D2359" t="str">
        <f t="shared" si="226"/>
        <v>2014_Sep</v>
      </c>
      <c r="E2359" s="12" t="str">
        <f t="shared" si="227"/>
        <v>14_Sep</v>
      </c>
      <c r="F2359" s="12" t="str">
        <f t="shared" si="228"/>
        <v>Sep-14</v>
      </c>
      <c r="G2359" s="12"/>
    </row>
    <row r="2360" spans="1:7">
      <c r="A2360" s="2">
        <f t="shared" si="230"/>
        <v>41897</v>
      </c>
      <c r="B2360" t="str">
        <f t="shared" si="229"/>
        <v>2014_09</v>
      </c>
      <c r="C2360" t="str">
        <f t="shared" si="225"/>
        <v>Sep</v>
      </c>
      <c r="D2360" t="str">
        <f t="shared" si="226"/>
        <v>2014_Sep</v>
      </c>
      <c r="E2360" s="12" t="str">
        <f t="shared" si="227"/>
        <v>15_Sep</v>
      </c>
      <c r="F2360" s="12" t="str">
        <f t="shared" si="228"/>
        <v>Sep-14</v>
      </c>
      <c r="G2360" s="12"/>
    </row>
    <row r="2361" spans="1:7">
      <c r="A2361" s="2">
        <f t="shared" si="230"/>
        <v>41898</v>
      </c>
      <c r="B2361" t="str">
        <f t="shared" si="229"/>
        <v>2014_09</v>
      </c>
      <c r="C2361" t="str">
        <f t="shared" si="225"/>
        <v>Sep</v>
      </c>
      <c r="D2361" t="str">
        <f t="shared" si="226"/>
        <v>2014_Sep</v>
      </c>
      <c r="E2361" s="12" t="str">
        <f t="shared" si="227"/>
        <v>16_Sep</v>
      </c>
      <c r="F2361" s="12" t="str">
        <f t="shared" si="228"/>
        <v>Sep-14</v>
      </c>
      <c r="G2361" s="12"/>
    </row>
    <row r="2362" spans="1:7">
      <c r="A2362" s="2">
        <f t="shared" si="230"/>
        <v>41899</v>
      </c>
      <c r="B2362" t="str">
        <f t="shared" si="229"/>
        <v>2014_09</v>
      </c>
      <c r="C2362" t="str">
        <f t="shared" si="225"/>
        <v>Sep</v>
      </c>
      <c r="D2362" t="str">
        <f t="shared" si="226"/>
        <v>2014_Sep</v>
      </c>
      <c r="E2362" s="12" t="str">
        <f t="shared" si="227"/>
        <v>17_Sep</v>
      </c>
      <c r="F2362" s="12" t="str">
        <f t="shared" si="228"/>
        <v>Sep-14</v>
      </c>
      <c r="G2362" s="12"/>
    </row>
    <row r="2363" spans="1:7">
      <c r="A2363" s="2">
        <f t="shared" si="230"/>
        <v>41900</v>
      </c>
      <c r="B2363" t="str">
        <f t="shared" si="229"/>
        <v>2014_09</v>
      </c>
      <c r="C2363" t="str">
        <f t="shared" si="225"/>
        <v>Sep</v>
      </c>
      <c r="D2363" t="str">
        <f t="shared" si="226"/>
        <v>2014_Sep</v>
      </c>
      <c r="E2363" s="12" t="str">
        <f t="shared" si="227"/>
        <v>18_Sep</v>
      </c>
      <c r="F2363" s="12" t="str">
        <f t="shared" si="228"/>
        <v>Sep-14</v>
      </c>
      <c r="G2363" s="12"/>
    </row>
    <row r="2364" spans="1:7">
      <c r="A2364" s="2">
        <f t="shared" si="230"/>
        <v>41901</v>
      </c>
      <c r="B2364" t="str">
        <f t="shared" si="229"/>
        <v>2014_09</v>
      </c>
      <c r="C2364" t="str">
        <f t="shared" si="225"/>
        <v>Sep</v>
      </c>
      <c r="D2364" t="str">
        <f t="shared" si="226"/>
        <v>2014_Sep</v>
      </c>
      <c r="E2364" s="12" t="str">
        <f t="shared" si="227"/>
        <v>19_Sep</v>
      </c>
      <c r="F2364" s="12" t="str">
        <f t="shared" si="228"/>
        <v>Sep-14</v>
      </c>
      <c r="G2364" s="12"/>
    </row>
    <row r="2365" spans="1:7">
      <c r="A2365" s="2">
        <f t="shared" si="230"/>
        <v>41902</v>
      </c>
      <c r="B2365" t="str">
        <f t="shared" si="229"/>
        <v>2014_09</v>
      </c>
      <c r="C2365" t="str">
        <f t="shared" si="225"/>
        <v>Sep</v>
      </c>
      <c r="D2365" t="str">
        <f t="shared" si="226"/>
        <v>2014_Sep</v>
      </c>
      <c r="E2365" s="12" t="str">
        <f t="shared" si="227"/>
        <v>20_Sep</v>
      </c>
      <c r="F2365" s="12" t="str">
        <f t="shared" si="228"/>
        <v>Sep-14</v>
      </c>
      <c r="G2365" s="12"/>
    </row>
    <row r="2366" spans="1:7">
      <c r="A2366" s="2">
        <f t="shared" si="230"/>
        <v>41903</v>
      </c>
      <c r="B2366" t="str">
        <f t="shared" si="229"/>
        <v>2014_09</v>
      </c>
      <c r="C2366" t="str">
        <f t="shared" si="225"/>
        <v>Sep</v>
      </c>
      <c r="D2366" t="str">
        <f t="shared" si="226"/>
        <v>2014_Sep</v>
      </c>
      <c r="E2366" s="12" t="str">
        <f t="shared" si="227"/>
        <v>21_Sep</v>
      </c>
      <c r="F2366" s="12" t="str">
        <f t="shared" si="228"/>
        <v>Sep-14</v>
      </c>
      <c r="G2366" s="12"/>
    </row>
    <row r="2367" spans="1:7">
      <c r="A2367" s="2">
        <f t="shared" si="230"/>
        <v>41904</v>
      </c>
      <c r="B2367" t="str">
        <f t="shared" si="229"/>
        <v>2014_09</v>
      </c>
      <c r="C2367" t="str">
        <f t="shared" si="225"/>
        <v>Sep</v>
      </c>
      <c r="D2367" t="str">
        <f t="shared" si="226"/>
        <v>2014_Sep</v>
      </c>
      <c r="E2367" s="12" t="str">
        <f t="shared" si="227"/>
        <v>22_Sep</v>
      </c>
      <c r="F2367" s="12" t="str">
        <f t="shared" si="228"/>
        <v>Sep-14</v>
      </c>
      <c r="G2367" s="12"/>
    </row>
    <row r="2368" spans="1:7">
      <c r="A2368" s="2">
        <f t="shared" si="230"/>
        <v>41905</v>
      </c>
      <c r="B2368" t="str">
        <f t="shared" si="229"/>
        <v>2014_09</v>
      </c>
      <c r="C2368" t="str">
        <f t="shared" si="225"/>
        <v>Sep</v>
      </c>
      <c r="D2368" t="str">
        <f t="shared" si="226"/>
        <v>2014_Sep</v>
      </c>
      <c r="E2368" s="12" t="str">
        <f t="shared" si="227"/>
        <v>23_Sep</v>
      </c>
      <c r="F2368" s="12" t="str">
        <f t="shared" si="228"/>
        <v>Sep-14</v>
      </c>
      <c r="G2368" s="12"/>
    </row>
    <row r="2369" spans="1:7">
      <c r="A2369" s="2">
        <f t="shared" si="230"/>
        <v>41906</v>
      </c>
      <c r="B2369" t="str">
        <f t="shared" si="229"/>
        <v>2014_09</v>
      </c>
      <c r="C2369" t="str">
        <f t="shared" si="225"/>
        <v>Sep</v>
      </c>
      <c r="D2369" t="str">
        <f t="shared" si="226"/>
        <v>2014_Sep</v>
      </c>
      <c r="E2369" s="12" t="str">
        <f t="shared" si="227"/>
        <v>24_Sep</v>
      </c>
      <c r="F2369" s="12" t="str">
        <f t="shared" si="228"/>
        <v>Sep-14</v>
      </c>
      <c r="G2369" s="12"/>
    </row>
    <row r="2370" spans="1:7">
      <c r="A2370" s="2">
        <f t="shared" si="230"/>
        <v>41907</v>
      </c>
      <c r="B2370" t="str">
        <f t="shared" si="229"/>
        <v>2014_09</v>
      </c>
      <c r="C2370" t="str">
        <f t="shared" ref="C2370:C2433" si="231">VLOOKUP(TEXT(MONTH(A2370),"00"),$H$2:$I$13,2,FALSE)</f>
        <v>Sep</v>
      </c>
      <c r="D2370" t="str">
        <f t="shared" si="226"/>
        <v>2014_Sep</v>
      </c>
      <c r="E2370" s="12" t="str">
        <f t="shared" si="227"/>
        <v>25_Sep</v>
      </c>
      <c r="F2370" s="12" t="str">
        <f t="shared" si="228"/>
        <v>Sep-14</v>
      </c>
      <c r="G2370" s="12"/>
    </row>
    <row r="2371" spans="1:7">
      <c r="A2371" s="2">
        <f t="shared" si="230"/>
        <v>41908</v>
      </c>
      <c r="B2371" t="str">
        <f t="shared" si="229"/>
        <v>2014_09</v>
      </c>
      <c r="C2371" t="str">
        <f t="shared" si="231"/>
        <v>Sep</v>
      </c>
      <c r="D2371" t="str">
        <f t="shared" ref="D2371:D2434" si="232">TEXT(YEAR(A2371),"0000")&amp;"_"&amp;C2371</f>
        <v>2014_Sep</v>
      </c>
      <c r="E2371" s="12" t="str">
        <f t="shared" ref="E2371:E2434" si="233">VLOOKUP(DAY(A2371),$G$2:$H$32,2,FALSE)&amp;"_"&amp;C2371</f>
        <v>26_Sep</v>
      </c>
      <c r="F2371" s="12" t="str">
        <f t="shared" si="228"/>
        <v>Sep-14</v>
      </c>
      <c r="G2371" s="12"/>
    </row>
    <row r="2372" spans="1:7">
      <c r="A2372" s="2">
        <f t="shared" si="230"/>
        <v>41909</v>
      </c>
      <c r="B2372" t="str">
        <f t="shared" si="229"/>
        <v>2014_09</v>
      </c>
      <c r="C2372" t="str">
        <f t="shared" si="231"/>
        <v>Sep</v>
      </c>
      <c r="D2372" t="str">
        <f t="shared" si="232"/>
        <v>2014_Sep</v>
      </c>
      <c r="E2372" s="12" t="str">
        <f t="shared" si="233"/>
        <v>27_Sep</v>
      </c>
      <c r="F2372" s="12" t="str">
        <f t="shared" ref="F2372:F2435" si="234">C2372&amp;"-"&amp;RIGHT(YEAR(A2372),2)</f>
        <v>Sep-14</v>
      </c>
      <c r="G2372" s="12"/>
    </row>
    <row r="2373" spans="1:7">
      <c r="A2373" s="2">
        <f t="shared" si="230"/>
        <v>41910</v>
      </c>
      <c r="B2373" t="str">
        <f t="shared" si="229"/>
        <v>2014_09</v>
      </c>
      <c r="C2373" t="str">
        <f t="shared" si="231"/>
        <v>Sep</v>
      </c>
      <c r="D2373" t="str">
        <f t="shared" si="232"/>
        <v>2014_Sep</v>
      </c>
      <c r="E2373" s="12" t="str">
        <f t="shared" si="233"/>
        <v>28_Sep</v>
      </c>
      <c r="F2373" s="12" t="str">
        <f t="shared" si="234"/>
        <v>Sep-14</v>
      </c>
      <c r="G2373" s="12"/>
    </row>
    <row r="2374" spans="1:7">
      <c r="A2374" s="2">
        <f t="shared" si="230"/>
        <v>41911</v>
      </c>
      <c r="B2374" t="str">
        <f t="shared" si="229"/>
        <v>2014_09</v>
      </c>
      <c r="C2374" t="str">
        <f t="shared" si="231"/>
        <v>Sep</v>
      </c>
      <c r="D2374" t="str">
        <f t="shared" si="232"/>
        <v>2014_Sep</v>
      </c>
      <c r="E2374" s="12" t="str">
        <f t="shared" si="233"/>
        <v>29_Sep</v>
      </c>
      <c r="F2374" s="12" t="str">
        <f t="shared" si="234"/>
        <v>Sep-14</v>
      </c>
      <c r="G2374" s="12"/>
    </row>
    <row r="2375" spans="1:7">
      <c r="A2375" s="2">
        <f t="shared" si="230"/>
        <v>41912</v>
      </c>
      <c r="B2375" t="str">
        <f t="shared" si="229"/>
        <v>2014_09</v>
      </c>
      <c r="C2375" t="str">
        <f t="shared" si="231"/>
        <v>Sep</v>
      </c>
      <c r="D2375" t="str">
        <f t="shared" si="232"/>
        <v>2014_Sep</v>
      </c>
      <c r="E2375" s="12" t="str">
        <f t="shared" si="233"/>
        <v>30_Sep</v>
      </c>
      <c r="F2375" s="12" t="str">
        <f t="shared" si="234"/>
        <v>Sep-14</v>
      </c>
      <c r="G2375" s="12"/>
    </row>
    <row r="2376" spans="1:7">
      <c r="A2376" s="2">
        <f t="shared" si="230"/>
        <v>41913</v>
      </c>
      <c r="B2376" t="str">
        <f t="shared" si="229"/>
        <v>2014_10</v>
      </c>
      <c r="C2376" t="str">
        <f t="shared" si="231"/>
        <v>Oct</v>
      </c>
      <c r="D2376" t="str">
        <f t="shared" si="232"/>
        <v>2014_Oct</v>
      </c>
      <c r="E2376" s="12" t="str">
        <f t="shared" si="233"/>
        <v>01_Oct</v>
      </c>
      <c r="F2376" s="12" t="str">
        <f t="shared" si="234"/>
        <v>Oct-14</v>
      </c>
      <c r="G2376" s="12"/>
    </row>
    <row r="2377" spans="1:7">
      <c r="A2377" s="2">
        <f t="shared" si="230"/>
        <v>41914</v>
      </c>
      <c r="B2377" t="str">
        <f t="shared" si="229"/>
        <v>2014_10</v>
      </c>
      <c r="C2377" t="str">
        <f t="shared" si="231"/>
        <v>Oct</v>
      </c>
      <c r="D2377" t="str">
        <f t="shared" si="232"/>
        <v>2014_Oct</v>
      </c>
      <c r="E2377" s="12" t="str">
        <f t="shared" si="233"/>
        <v>02_Oct</v>
      </c>
      <c r="F2377" s="12" t="str">
        <f t="shared" si="234"/>
        <v>Oct-14</v>
      </c>
      <c r="G2377" s="12"/>
    </row>
    <row r="2378" spans="1:7">
      <c r="A2378" s="2">
        <f t="shared" si="230"/>
        <v>41915</v>
      </c>
      <c r="B2378" t="str">
        <f t="shared" si="229"/>
        <v>2014_10</v>
      </c>
      <c r="C2378" t="str">
        <f t="shared" si="231"/>
        <v>Oct</v>
      </c>
      <c r="D2378" t="str">
        <f t="shared" si="232"/>
        <v>2014_Oct</v>
      </c>
      <c r="E2378" s="12" t="str">
        <f t="shared" si="233"/>
        <v>03_Oct</v>
      </c>
      <c r="F2378" s="12" t="str">
        <f t="shared" si="234"/>
        <v>Oct-14</v>
      </c>
      <c r="G2378" s="12"/>
    </row>
    <row r="2379" spans="1:7">
      <c r="A2379" s="2">
        <f t="shared" si="230"/>
        <v>41916</v>
      </c>
      <c r="B2379" t="str">
        <f t="shared" ref="B2379:B2442" si="235">TEXT(YEAR(A2379),"0000")&amp;"_"&amp;TEXT(MONTH(A2379),"00")</f>
        <v>2014_10</v>
      </c>
      <c r="C2379" t="str">
        <f t="shared" si="231"/>
        <v>Oct</v>
      </c>
      <c r="D2379" t="str">
        <f t="shared" si="232"/>
        <v>2014_Oct</v>
      </c>
      <c r="E2379" s="12" t="str">
        <f t="shared" si="233"/>
        <v>04_Oct</v>
      </c>
      <c r="F2379" s="12" t="str">
        <f t="shared" si="234"/>
        <v>Oct-14</v>
      </c>
      <c r="G2379" s="12"/>
    </row>
    <row r="2380" spans="1:7">
      <c r="A2380" s="2">
        <f t="shared" ref="A2380:A2443" si="236">A2379+1</f>
        <v>41917</v>
      </c>
      <c r="B2380" t="str">
        <f t="shared" si="235"/>
        <v>2014_10</v>
      </c>
      <c r="C2380" t="str">
        <f t="shared" si="231"/>
        <v>Oct</v>
      </c>
      <c r="D2380" t="str">
        <f t="shared" si="232"/>
        <v>2014_Oct</v>
      </c>
      <c r="E2380" s="12" t="str">
        <f t="shared" si="233"/>
        <v>05_Oct</v>
      </c>
      <c r="F2380" s="12" t="str">
        <f t="shared" si="234"/>
        <v>Oct-14</v>
      </c>
      <c r="G2380" s="12"/>
    </row>
    <row r="2381" spans="1:7">
      <c r="A2381" s="2">
        <f t="shared" si="236"/>
        <v>41918</v>
      </c>
      <c r="B2381" t="str">
        <f t="shared" si="235"/>
        <v>2014_10</v>
      </c>
      <c r="C2381" t="str">
        <f t="shared" si="231"/>
        <v>Oct</v>
      </c>
      <c r="D2381" t="str">
        <f t="shared" si="232"/>
        <v>2014_Oct</v>
      </c>
      <c r="E2381" s="12" t="str">
        <f t="shared" si="233"/>
        <v>06_Oct</v>
      </c>
      <c r="F2381" s="12" t="str">
        <f t="shared" si="234"/>
        <v>Oct-14</v>
      </c>
      <c r="G2381" s="12"/>
    </row>
    <row r="2382" spans="1:7">
      <c r="A2382" s="2">
        <f t="shared" si="236"/>
        <v>41919</v>
      </c>
      <c r="B2382" t="str">
        <f t="shared" si="235"/>
        <v>2014_10</v>
      </c>
      <c r="C2382" t="str">
        <f t="shared" si="231"/>
        <v>Oct</v>
      </c>
      <c r="D2382" t="str">
        <f t="shared" si="232"/>
        <v>2014_Oct</v>
      </c>
      <c r="E2382" s="12" t="str">
        <f t="shared" si="233"/>
        <v>07_Oct</v>
      </c>
      <c r="F2382" s="12" t="str">
        <f t="shared" si="234"/>
        <v>Oct-14</v>
      </c>
      <c r="G2382" s="12"/>
    </row>
    <row r="2383" spans="1:7">
      <c r="A2383" s="2">
        <f t="shared" si="236"/>
        <v>41920</v>
      </c>
      <c r="B2383" t="str">
        <f t="shared" si="235"/>
        <v>2014_10</v>
      </c>
      <c r="C2383" t="str">
        <f t="shared" si="231"/>
        <v>Oct</v>
      </c>
      <c r="D2383" t="str">
        <f t="shared" si="232"/>
        <v>2014_Oct</v>
      </c>
      <c r="E2383" s="12" t="str">
        <f t="shared" si="233"/>
        <v>08_Oct</v>
      </c>
      <c r="F2383" s="12" t="str">
        <f t="shared" si="234"/>
        <v>Oct-14</v>
      </c>
      <c r="G2383" s="12"/>
    </row>
    <row r="2384" spans="1:7">
      <c r="A2384" s="2">
        <f t="shared" si="236"/>
        <v>41921</v>
      </c>
      <c r="B2384" t="str">
        <f t="shared" si="235"/>
        <v>2014_10</v>
      </c>
      <c r="C2384" t="str">
        <f t="shared" si="231"/>
        <v>Oct</v>
      </c>
      <c r="D2384" t="str">
        <f t="shared" si="232"/>
        <v>2014_Oct</v>
      </c>
      <c r="E2384" s="12" t="str">
        <f t="shared" si="233"/>
        <v>09_Oct</v>
      </c>
      <c r="F2384" s="12" t="str">
        <f t="shared" si="234"/>
        <v>Oct-14</v>
      </c>
      <c r="G2384" s="12"/>
    </row>
    <row r="2385" spans="1:7">
      <c r="A2385" s="2">
        <f t="shared" si="236"/>
        <v>41922</v>
      </c>
      <c r="B2385" t="str">
        <f t="shared" si="235"/>
        <v>2014_10</v>
      </c>
      <c r="C2385" t="str">
        <f t="shared" si="231"/>
        <v>Oct</v>
      </c>
      <c r="D2385" t="str">
        <f t="shared" si="232"/>
        <v>2014_Oct</v>
      </c>
      <c r="E2385" s="12" t="str">
        <f t="shared" si="233"/>
        <v>10_Oct</v>
      </c>
      <c r="F2385" s="12" t="str">
        <f t="shared" si="234"/>
        <v>Oct-14</v>
      </c>
      <c r="G2385" s="12"/>
    </row>
    <row r="2386" spans="1:7">
      <c r="A2386" s="2">
        <f t="shared" si="236"/>
        <v>41923</v>
      </c>
      <c r="B2386" t="str">
        <f t="shared" si="235"/>
        <v>2014_10</v>
      </c>
      <c r="C2386" t="str">
        <f t="shared" si="231"/>
        <v>Oct</v>
      </c>
      <c r="D2386" t="str">
        <f t="shared" si="232"/>
        <v>2014_Oct</v>
      </c>
      <c r="E2386" s="12" t="str">
        <f t="shared" si="233"/>
        <v>11_Oct</v>
      </c>
      <c r="F2386" s="12" t="str">
        <f t="shared" si="234"/>
        <v>Oct-14</v>
      </c>
      <c r="G2386" s="12"/>
    </row>
    <row r="2387" spans="1:7">
      <c r="A2387" s="2">
        <f t="shared" si="236"/>
        <v>41924</v>
      </c>
      <c r="B2387" t="str">
        <f t="shared" si="235"/>
        <v>2014_10</v>
      </c>
      <c r="C2387" t="str">
        <f t="shared" si="231"/>
        <v>Oct</v>
      </c>
      <c r="D2387" t="str">
        <f t="shared" si="232"/>
        <v>2014_Oct</v>
      </c>
      <c r="E2387" s="12" t="str">
        <f t="shared" si="233"/>
        <v>12_Oct</v>
      </c>
      <c r="F2387" s="12" t="str">
        <f t="shared" si="234"/>
        <v>Oct-14</v>
      </c>
      <c r="G2387" s="12"/>
    </row>
    <row r="2388" spans="1:7">
      <c r="A2388" s="2">
        <f t="shared" si="236"/>
        <v>41925</v>
      </c>
      <c r="B2388" t="str">
        <f t="shared" si="235"/>
        <v>2014_10</v>
      </c>
      <c r="C2388" t="str">
        <f t="shared" si="231"/>
        <v>Oct</v>
      </c>
      <c r="D2388" t="str">
        <f t="shared" si="232"/>
        <v>2014_Oct</v>
      </c>
      <c r="E2388" s="12" t="str">
        <f t="shared" si="233"/>
        <v>13_Oct</v>
      </c>
      <c r="F2388" s="12" t="str">
        <f t="shared" si="234"/>
        <v>Oct-14</v>
      </c>
      <c r="G2388" s="12"/>
    </row>
    <row r="2389" spans="1:7">
      <c r="A2389" s="2">
        <f t="shared" si="236"/>
        <v>41926</v>
      </c>
      <c r="B2389" t="str">
        <f t="shared" si="235"/>
        <v>2014_10</v>
      </c>
      <c r="C2389" t="str">
        <f t="shared" si="231"/>
        <v>Oct</v>
      </c>
      <c r="D2389" t="str">
        <f t="shared" si="232"/>
        <v>2014_Oct</v>
      </c>
      <c r="E2389" s="12" t="str">
        <f t="shared" si="233"/>
        <v>14_Oct</v>
      </c>
      <c r="F2389" s="12" t="str">
        <f t="shared" si="234"/>
        <v>Oct-14</v>
      </c>
      <c r="G2389" s="12"/>
    </row>
    <row r="2390" spans="1:7">
      <c r="A2390" s="2">
        <f t="shared" si="236"/>
        <v>41927</v>
      </c>
      <c r="B2390" t="str">
        <f t="shared" si="235"/>
        <v>2014_10</v>
      </c>
      <c r="C2390" t="str">
        <f t="shared" si="231"/>
        <v>Oct</v>
      </c>
      <c r="D2390" t="str">
        <f t="shared" si="232"/>
        <v>2014_Oct</v>
      </c>
      <c r="E2390" s="12" t="str">
        <f t="shared" si="233"/>
        <v>15_Oct</v>
      </c>
      <c r="F2390" s="12" t="str">
        <f t="shared" si="234"/>
        <v>Oct-14</v>
      </c>
      <c r="G2390" s="12"/>
    </row>
    <row r="2391" spans="1:7">
      <c r="A2391" s="2">
        <f t="shared" si="236"/>
        <v>41928</v>
      </c>
      <c r="B2391" t="str">
        <f t="shared" si="235"/>
        <v>2014_10</v>
      </c>
      <c r="C2391" t="str">
        <f t="shared" si="231"/>
        <v>Oct</v>
      </c>
      <c r="D2391" t="str">
        <f t="shared" si="232"/>
        <v>2014_Oct</v>
      </c>
      <c r="E2391" s="12" t="str">
        <f t="shared" si="233"/>
        <v>16_Oct</v>
      </c>
      <c r="F2391" s="12" t="str">
        <f t="shared" si="234"/>
        <v>Oct-14</v>
      </c>
      <c r="G2391" s="12"/>
    </row>
    <row r="2392" spans="1:7">
      <c r="A2392" s="2">
        <f t="shared" si="236"/>
        <v>41929</v>
      </c>
      <c r="B2392" t="str">
        <f t="shared" si="235"/>
        <v>2014_10</v>
      </c>
      <c r="C2392" t="str">
        <f t="shared" si="231"/>
        <v>Oct</v>
      </c>
      <c r="D2392" t="str">
        <f t="shared" si="232"/>
        <v>2014_Oct</v>
      </c>
      <c r="E2392" s="12" t="str">
        <f t="shared" si="233"/>
        <v>17_Oct</v>
      </c>
      <c r="F2392" s="12" t="str">
        <f t="shared" si="234"/>
        <v>Oct-14</v>
      </c>
      <c r="G2392" s="12"/>
    </row>
    <row r="2393" spans="1:7">
      <c r="A2393" s="2">
        <f t="shared" si="236"/>
        <v>41930</v>
      </c>
      <c r="B2393" t="str">
        <f t="shared" si="235"/>
        <v>2014_10</v>
      </c>
      <c r="C2393" t="str">
        <f t="shared" si="231"/>
        <v>Oct</v>
      </c>
      <c r="D2393" t="str">
        <f t="shared" si="232"/>
        <v>2014_Oct</v>
      </c>
      <c r="E2393" s="12" t="str">
        <f t="shared" si="233"/>
        <v>18_Oct</v>
      </c>
      <c r="F2393" s="12" t="str">
        <f t="shared" si="234"/>
        <v>Oct-14</v>
      </c>
      <c r="G2393" s="12"/>
    </row>
    <row r="2394" spans="1:7">
      <c r="A2394" s="2">
        <f t="shared" si="236"/>
        <v>41931</v>
      </c>
      <c r="B2394" t="str">
        <f t="shared" si="235"/>
        <v>2014_10</v>
      </c>
      <c r="C2394" t="str">
        <f t="shared" si="231"/>
        <v>Oct</v>
      </c>
      <c r="D2394" t="str">
        <f t="shared" si="232"/>
        <v>2014_Oct</v>
      </c>
      <c r="E2394" s="12" t="str">
        <f t="shared" si="233"/>
        <v>19_Oct</v>
      </c>
      <c r="F2394" s="12" t="str">
        <f t="shared" si="234"/>
        <v>Oct-14</v>
      </c>
      <c r="G2394" s="12"/>
    </row>
    <row r="2395" spans="1:7">
      <c r="A2395" s="2">
        <f t="shared" si="236"/>
        <v>41932</v>
      </c>
      <c r="B2395" t="str">
        <f t="shared" si="235"/>
        <v>2014_10</v>
      </c>
      <c r="C2395" t="str">
        <f t="shared" si="231"/>
        <v>Oct</v>
      </c>
      <c r="D2395" t="str">
        <f t="shared" si="232"/>
        <v>2014_Oct</v>
      </c>
      <c r="E2395" s="12" t="str">
        <f t="shared" si="233"/>
        <v>20_Oct</v>
      </c>
      <c r="F2395" s="12" t="str">
        <f t="shared" si="234"/>
        <v>Oct-14</v>
      </c>
      <c r="G2395" s="12"/>
    </row>
    <row r="2396" spans="1:7">
      <c r="A2396" s="2">
        <f t="shared" si="236"/>
        <v>41933</v>
      </c>
      <c r="B2396" t="str">
        <f t="shared" si="235"/>
        <v>2014_10</v>
      </c>
      <c r="C2396" t="str">
        <f t="shared" si="231"/>
        <v>Oct</v>
      </c>
      <c r="D2396" t="str">
        <f t="shared" si="232"/>
        <v>2014_Oct</v>
      </c>
      <c r="E2396" s="12" t="str">
        <f t="shared" si="233"/>
        <v>21_Oct</v>
      </c>
      <c r="F2396" s="12" t="str">
        <f t="shared" si="234"/>
        <v>Oct-14</v>
      </c>
      <c r="G2396" s="12"/>
    </row>
    <row r="2397" spans="1:7">
      <c r="A2397" s="2">
        <f t="shared" si="236"/>
        <v>41934</v>
      </c>
      <c r="B2397" t="str">
        <f t="shared" si="235"/>
        <v>2014_10</v>
      </c>
      <c r="C2397" t="str">
        <f t="shared" si="231"/>
        <v>Oct</v>
      </c>
      <c r="D2397" t="str">
        <f t="shared" si="232"/>
        <v>2014_Oct</v>
      </c>
      <c r="E2397" s="12" t="str">
        <f t="shared" si="233"/>
        <v>22_Oct</v>
      </c>
      <c r="F2397" s="12" t="str">
        <f t="shared" si="234"/>
        <v>Oct-14</v>
      </c>
      <c r="G2397" s="12"/>
    </row>
    <row r="2398" spans="1:7">
      <c r="A2398" s="2">
        <f t="shared" si="236"/>
        <v>41935</v>
      </c>
      <c r="B2398" t="str">
        <f t="shared" si="235"/>
        <v>2014_10</v>
      </c>
      <c r="C2398" t="str">
        <f t="shared" si="231"/>
        <v>Oct</v>
      </c>
      <c r="D2398" t="str">
        <f t="shared" si="232"/>
        <v>2014_Oct</v>
      </c>
      <c r="E2398" s="12" t="str">
        <f t="shared" si="233"/>
        <v>23_Oct</v>
      </c>
      <c r="F2398" s="12" t="str">
        <f t="shared" si="234"/>
        <v>Oct-14</v>
      </c>
      <c r="G2398" s="12"/>
    </row>
    <row r="2399" spans="1:7">
      <c r="A2399" s="2">
        <f t="shared" si="236"/>
        <v>41936</v>
      </c>
      <c r="B2399" t="str">
        <f t="shared" si="235"/>
        <v>2014_10</v>
      </c>
      <c r="C2399" t="str">
        <f t="shared" si="231"/>
        <v>Oct</v>
      </c>
      <c r="D2399" t="str">
        <f t="shared" si="232"/>
        <v>2014_Oct</v>
      </c>
      <c r="E2399" s="12" t="str">
        <f t="shared" si="233"/>
        <v>24_Oct</v>
      </c>
      <c r="F2399" s="12" t="str">
        <f t="shared" si="234"/>
        <v>Oct-14</v>
      </c>
      <c r="G2399" s="12"/>
    </row>
    <row r="2400" spans="1:7">
      <c r="A2400" s="2">
        <f t="shared" si="236"/>
        <v>41937</v>
      </c>
      <c r="B2400" t="str">
        <f t="shared" si="235"/>
        <v>2014_10</v>
      </c>
      <c r="C2400" t="str">
        <f t="shared" si="231"/>
        <v>Oct</v>
      </c>
      <c r="D2400" t="str">
        <f t="shared" si="232"/>
        <v>2014_Oct</v>
      </c>
      <c r="E2400" s="12" t="str">
        <f t="shared" si="233"/>
        <v>25_Oct</v>
      </c>
      <c r="F2400" s="12" t="str">
        <f t="shared" si="234"/>
        <v>Oct-14</v>
      </c>
      <c r="G2400" s="12"/>
    </row>
    <row r="2401" spans="1:7">
      <c r="A2401" s="2">
        <f t="shared" si="236"/>
        <v>41938</v>
      </c>
      <c r="B2401" t="str">
        <f t="shared" si="235"/>
        <v>2014_10</v>
      </c>
      <c r="C2401" t="str">
        <f t="shared" si="231"/>
        <v>Oct</v>
      </c>
      <c r="D2401" t="str">
        <f t="shared" si="232"/>
        <v>2014_Oct</v>
      </c>
      <c r="E2401" s="12" t="str">
        <f t="shared" si="233"/>
        <v>26_Oct</v>
      </c>
      <c r="F2401" s="12" t="str">
        <f t="shared" si="234"/>
        <v>Oct-14</v>
      </c>
      <c r="G2401" s="12"/>
    </row>
    <row r="2402" spans="1:7">
      <c r="A2402" s="2">
        <f t="shared" si="236"/>
        <v>41939</v>
      </c>
      <c r="B2402" t="str">
        <f t="shared" si="235"/>
        <v>2014_10</v>
      </c>
      <c r="C2402" t="str">
        <f t="shared" si="231"/>
        <v>Oct</v>
      </c>
      <c r="D2402" t="str">
        <f t="shared" si="232"/>
        <v>2014_Oct</v>
      </c>
      <c r="E2402" s="12" t="str">
        <f t="shared" si="233"/>
        <v>27_Oct</v>
      </c>
      <c r="F2402" s="12" t="str">
        <f t="shared" si="234"/>
        <v>Oct-14</v>
      </c>
      <c r="G2402" s="12"/>
    </row>
    <row r="2403" spans="1:7">
      <c r="A2403" s="2">
        <f t="shared" si="236"/>
        <v>41940</v>
      </c>
      <c r="B2403" t="str">
        <f t="shared" si="235"/>
        <v>2014_10</v>
      </c>
      <c r="C2403" t="str">
        <f t="shared" si="231"/>
        <v>Oct</v>
      </c>
      <c r="D2403" t="str">
        <f t="shared" si="232"/>
        <v>2014_Oct</v>
      </c>
      <c r="E2403" s="12" t="str">
        <f t="shared" si="233"/>
        <v>28_Oct</v>
      </c>
      <c r="F2403" s="12" t="str">
        <f t="shared" si="234"/>
        <v>Oct-14</v>
      </c>
      <c r="G2403" s="12"/>
    </row>
    <row r="2404" spans="1:7">
      <c r="A2404" s="2">
        <f t="shared" si="236"/>
        <v>41941</v>
      </c>
      <c r="B2404" t="str">
        <f t="shared" si="235"/>
        <v>2014_10</v>
      </c>
      <c r="C2404" t="str">
        <f t="shared" si="231"/>
        <v>Oct</v>
      </c>
      <c r="D2404" t="str">
        <f t="shared" si="232"/>
        <v>2014_Oct</v>
      </c>
      <c r="E2404" s="12" t="str">
        <f t="shared" si="233"/>
        <v>29_Oct</v>
      </c>
      <c r="F2404" s="12" t="str">
        <f t="shared" si="234"/>
        <v>Oct-14</v>
      </c>
      <c r="G2404" s="12"/>
    </row>
    <row r="2405" spans="1:7">
      <c r="A2405" s="2">
        <f t="shared" si="236"/>
        <v>41942</v>
      </c>
      <c r="B2405" t="str">
        <f t="shared" si="235"/>
        <v>2014_10</v>
      </c>
      <c r="C2405" t="str">
        <f t="shared" si="231"/>
        <v>Oct</v>
      </c>
      <c r="D2405" t="str">
        <f t="shared" si="232"/>
        <v>2014_Oct</v>
      </c>
      <c r="E2405" s="12" t="str">
        <f t="shared" si="233"/>
        <v>30_Oct</v>
      </c>
      <c r="F2405" s="12" t="str">
        <f t="shared" si="234"/>
        <v>Oct-14</v>
      </c>
      <c r="G2405" s="12"/>
    </row>
    <row r="2406" spans="1:7">
      <c r="A2406" s="2">
        <f t="shared" si="236"/>
        <v>41943</v>
      </c>
      <c r="B2406" t="str">
        <f t="shared" si="235"/>
        <v>2014_10</v>
      </c>
      <c r="C2406" t="str">
        <f t="shared" si="231"/>
        <v>Oct</v>
      </c>
      <c r="D2406" t="str">
        <f t="shared" si="232"/>
        <v>2014_Oct</v>
      </c>
      <c r="E2406" s="12" t="str">
        <f t="shared" si="233"/>
        <v>31_Oct</v>
      </c>
      <c r="F2406" s="12" t="str">
        <f t="shared" si="234"/>
        <v>Oct-14</v>
      </c>
      <c r="G2406" s="12"/>
    </row>
    <row r="2407" spans="1:7">
      <c r="A2407" s="2">
        <f t="shared" si="236"/>
        <v>41944</v>
      </c>
      <c r="B2407" t="str">
        <f t="shared" si="235"/>
        <v>2014_11</v>
      </c>
      <c r="C2407" t="str">
        <f t="shared" si="231"/>
        <v>Nov</v>
      </c>
      <c r="D2407" t="str">
        <f t="shared" si="232"/>
        <v>2014_Nov</v>
      </c>
      <c r="E2407" s="12" t="str">
        <f t="shared" si="233"/>
        <v>01_Nov</v>
      </c>
      <c r="F2407" s="12" t="str">
        <f t="shared" si="234"/>
        <v>Nov-14</v>
      </c>
      <c r="G2407" s="12"/>
    </row>
    <row r="2408" spans="1:7">
      <c r="A2408" s="2">
        <f t="shared" si="236"/>
        <v>41945</v>
      </c>
      <c r="B2408" t="str">
        <f t="shared" si="235"/>
        <v>2014_11</v>
      </c>
      <c r="C2408" t="str">
        <f t="shared" si="231"/>
        <v>Nov</v>
      </c>
      <c r="D2408" t="str">
        <f t="shared" si="232"/>
        <v>2014_Nov</v>
      </c>
      <c r="E2408" s="12" t="str">
        <f t="shared" si="233"/>
        <v>02_Nov</v>
      </c>
      <c r="F2408" s="12" t="str">
        <f t="shared" si="234"/>
        <v>Nov-14</v>
      </c>
      <c r="G2408" s="12"/>
    </row>
    <row r="2409" spans="1:7">
      <c r="A2409" s="2">
        <f t="shared" si="236"/>
        <v>41946</v>
      </c>
      <c r="B2409" t="str">
        <f t="shared" si="235"/>
        <v>2014_11</v>
      </c>
      <c r="C2409" t="str">
        <f t="shared" si="231"/>
        <v>Nov</v>
      </c>
      <c r="D2409" t="str">
        <f t="shared" si="232"/>
        <v>2014_Nov</v>
      </c>
      <c r="E2409" s="12" t="str">
        <f t="shared" si="233"/>
        <v>03_Nov</v>
      </c>
      <c r="F2409" s="12" t="str">
        <f t="shared" si="234"/>
        <v>Nov-14</v>
      </c>
      <c r="G2409" s="12"/>
    </row>
    <row r="2410" spans="1:7">
      <c r="A2410" s="2">
        <f t="shared" si="236"/>
        <v>41947</v>
      </c>
      <c r="B2410" t="str">
        <f t="shared" si="235"/>
        <v>2014_11</v>
      </c>
      <c r="C2410" t="str">
        <f t="shared" si="231"/>
        <v>Nov</v>
      </c>
      <c r="D2410" t="str">
        <f t="shared" si="232"/>
        <v>2014_Nov</v>
      </c>
      <c r="E2410" s="12" t="str">
        <f t="shared" si="233"/>
        <v>04_Nov</v>
      </c>
      <c r="F2410" s="12" t="str">
        <f t="shared" si="234"/>
        <v>Nov-14</v>
      </c>
      <c r="G2410" s="12"/>
    </row>
    <row r="2411" spans="1:7">
      <c r="A2411" s="2">
        <f t="shared" si="236"/>
        <v>41948</v>
      </c>
      <c r="B2411" t="str">
        <f t="shared" si="235"/>
        <v>2014_11</v>
      </c>
      <c r="C2411" t="str">
        <f t="shared" si="231"/>
        <v>Nov</v>
      </c>
      <c r="D2411" t="str">
        <f t="shared" si="232"/>
        <v>2014_Nov</v>
      </c>
      <c r="E2411" s="12" t="str">
        <f t="shared" si="233"/>
        <v>05_Nov</v>
      </c>
      <c r="F2411" s="12" t="str">
        <f t="shared" si="234"/>
        <v>Nov-14</v>
      </c>
      <c r="G2411" s="12"/>
    </row>
    <row r="2412" spans="1:7">
      <c r="A2412" s="2">
        <f t="shared" si="236"/>
        <v>41949</v>
      </c>
      <c r="B2412" t="str">
        <f t="shared" si="235"/>
        <v>2014_11</v>
      </c>
      <c r="C2412" t="str">
        <f t="shared" si="231"/>
        <v>Nov</v>
      </c>
      <c r="D2412" t="str">
        <f t="shared" si="232"/>
        <v>2014_Nov</v>
      </c>
      <c r="E2412" s="12" t="str">
        <f t="shared" si="233"/>
        <v>06_Nov</v>
      </c>
      <c r="F2412" s="12" t="str">
        <f t="shared" si="234"/>
        <v>Nov-14</v>
      </c>
      <c r="G2412" s="12"/>
    </row>
    <row r="2413" spans="1:7">
      <c r="A2413" s="2">
        <f t="shared" si="236"/>
        <v>41950</v>
      </c>
      <c r="B2413" t="str">
        <f t="shared" si="235"/>
        <v>2014_11</v>
      </c>
      <c r="C2413" t="str">
        <f t="shared" si="231"/>
        <v>Nov</v>
      </c>
      <c r="D2413" t="str">
        <f t="shared" si="232"/>
        <v>2014_Nov</v>
      </c>
      <c r="E2413" s="12" t="str">
        <f t="shared" si="233"/>
        <v>07_Nov</v>
      </c>
      <c r="F2413" s="12" t="str">
        <f t="shared" si="234"/>
        <v>Nov-14</v>
      </c>
      <c r="G2413" s="12"/>
    </row>
    <row r="2414" spans="1:7">
      <c r="A2414" s="2">
        <f t="shared" si="236"/>
        <v>41951</v>
      </c>
      <c r="B2414" t="str">
        <f t="shared" si="235"/>
        <v>2014_11</v>
      </c>
      <c r="C2414" t="str">
        <f t="shared" si="231"/>
        <v>Nov</v>
      </c>
      <c r="D2414" t="str">
        <f t="shared" si="232"/>
        <v>2014_Nov</v>
      </c>
      <c r="E2414" s="12" t="str">
        <f t="shared" si="233"/>
        <v>08_Nov</v>
      </c>
      <c r="F2414" s="12" t="str">
        <f t="shared" si="234"/>
        <v>Nov-14</v>
      </c>
      <c r="G2414" s="12"/>
    </row>
    <row r="2415" spans="1:7">
      <c r="A2415" s="2">
        <f t="shared" si="236"/>
        <v>41952</v>
      </c>
      <c r="B2415" t="str">
        <f t="shared" si="235"/>
        <v>2014_11</v>
      </c>
      <c r="C2415" t="str">
        <f t="shared" si="231"/>
        <v>Nov</v>
      </c>
      <c r="D2415" t="str">
        <f t="shared" si="232"/>
        <v>2014_Nov</v>
      </c>
      <c r="E2415" s="12" t="str">
        <f t="shared" si="233"/>
        <v>09_Nov</v>
      </c>
      <c r="F2415" s="12" t="str">
        <f t="shared" si="234"/>
        <v>Nov-14</v>
      </c>
      <c r="G2415" s="12"/>
    </row>
    <row r="2416" spans="1:7">
      <c r="A2416" s="2">
        <f t="shared" si="236"/>
        <v>41953</v>
      </c>
      <c r="B2416" t="str">
        <f t="shared" si="235"/>
        <v>2014_11</v>
      </c>
      <c r="C2416" t="str">
        <f t="shared" si="231"/>
        <v>Nov</v>
      </c>
      <c r="D2416" t="str">
        <f t="shared" si="232"/>
        <v>2014_Nov</v>
      </c>
      <c r="E2416" s="12" t="str">
        <f t="shared" si="233"/>
        <v>10_Nov</v>
      </c>
      <c r="F2416" s="12" t="str">
        <f t="shared" si="234"/>
        <v>Nov-14</v>
      </c>
      <c r="G2416" s="12"/>
    </row>
    <row r="2417" spans="1:7">
      <c r="A2417" s="2">
        <f t="shared" si="236"/>
        <v>41954</v>
      </c>
      <c r="B2417" t="str">
        <f t="shared" si="235"/>
        <v>2014_11</v>
      </c>
      <c r="C2417" t="str">
        <f t="shared" si="231"/>
        <v>Nov</v>
      </c>
      <c r="D2417" t="str">
        <f t="shared" si="232"/>
        <v>2014_Nov</v>
      </c>
      <c r="E2417" s="12" t="str">
        <f t="shared" si="233"/>
        <v>11_Nov</v>
      </c>
      <c r="F2417" s="12" t="str">
        <f t="shared" si="234"/>
        <v>Nov-14</v>
      </c>
      <c r="G2417" s="12"/>
    </row>
    <row r="2418" spans="1:7">
      <c r="A2418" s="2">
        <f t="shared" si="236"/>
        <v>41955</v>
      </c>
      <c r="B2418" t="str">
        <f t="shared" si="235"/>
        <v>2014_11</v>
      </c>
      <c r="C2418" t="str">
        <f t="shared" si="231"/>
        <v>Nov</v>
      </c>
      <c r="D2418" t="str">
        <f t="shared" si="232"/>
        <v>2014_Nov</v>
      </c>
      <c r="E2418" s="12" t="str">
        <f t="shared" si="233"/>
        <v>12_Nov</v>
      </c>
      <c r="F2418" s="12" t="str">
        <f t="shared" si="234"/>
        <v>Nov-14</v>
      </c>
      <c r="G2418" s="12"/>
    </row>
    <row r="2419" spans="1:7">
      <c r="A2419" s="2">
        <f t="shared" si="236"/>
        <v>41956</v>
      </c>
      <c r="B2419" t="str">
        <f t="shared" si="235"/>
        <v>2014_11</v>
      </c>
      <c r="C2419" t="str">
        <f t="shared" si="231"/>
        <v>Nov</v>
      </c>
      <c r="D2419" t="str">
        <f t="shared" si="232"/>
        <v>2014_Nov</v>
      </c>
      <c r="E2419" s="12" t="str">
        <f t="shared" si="233"/>
        <v>13_Nov</v>
      </c>
      <c r="F2419" s="12" t="str">
        <f t="shared" si="234"/>
        <v>Nov-14</v>
      </c>
      <c r="G2419" s="12"/>
    </row>
    <row r="2420" spans="1:7">
      <c r="A2420" s="2">
        <f t="shared" si="236"/>
        <v>41957</v>
      </c>
      <c r="B2420" t="str">
        <f t="shared" si="235"/>
        <v>2014_11</v>
      </c>
      <c r="C2420" t="str">
        <f t="shared" si="231"/>
        <v>Nov</v>
      </c>
      <c r="D2420" t="str">
        <f t="shared" si="232"/>
        <v>2014_Nov</v>
      </c>
      <c r="E2420" s="12" t="str">
        <f t="shared" si="233"/>
        <v>14_Nov</v>
      </c>
      <c r="F2420" s="12" t="str">
        <f t="shared" si="234"/>
        <v>Nov-14</v>
      </c>
      <c r="G2420" s="12"/>
    </row>
    <row r="2421" spans="1:7">
      <c r="A2421" s="2">
        <f t="shared" si="236"/>
        <v>41958</v>
      </c>
      <c r="B2421" t="str">
        <f t="shared" si="235"/>
        <v>2014_11</v>
      </c>
      <c r="C2421" t="str">
        <f t="shared" si="231"/>
        <v>Nov</v>
      </c>
      <c r="D2421" t="str">
        <f t="shared" si="232"/>
        <v>2014_Nov</v>
      </c>
      <c r="E2421" s="12" t="str">
        <f t="shared" si="233"/>
        <v>15_Nov</v>
      </c>
      <c r="F2421" s="12" t="str">
        <f t="shared" si="234"/>
        <v>Nov-14</v>
      </c>
      <c r="G2421" s="12"/>
    </row>
    <row r="2422" spans="1:7">
      <c r="A2422" s="2">
        <f t="shared" si="236"/>
        <v>41959</v>
      </c>
      <c r="B2422" t="str">
        <f t="shared" si="235"/>
        <v>2014_11</v>
      </c>
      <c r="C2422" t="str">
        <f t="shared" si="231"/>
        <v>Nov</v>
      </c>
      <c r="D2422" t="str">
        <f t="shared" si="232"/>
        <v>2014_Nov</v>
      </c>
      <c r="E2422" s="12" t="str">
        <f t="shared" si="233"/>
        <v>16_Nov</v>
      </c>
      <c r="F2422" s="12" t="str">
        <f t="shared" si="234"/>
        <v>Nov-14</v>
      </c>
      <c r="G2422" s="12"/>
    </row>
    <row r="2423" spans="1:7">
      <c r="A2423" s="2">
        <f t="shared" si="236"/>
        <v>41960</v>
      </c>
      <c r="B2423" t="str">
        <f t="shared" si="235"/>
        <v>2014_11</v>
      </c>
      <c r="C2423" t="str">
        <f t="shared" si="231"/>
        <v>Nov</v>
      </c>
      <c r="D2423" t="str">
        <f t="shared" si="232"/>
        <v>2014_Nov</v>
      </c>
      <c r="E2423" s="12" t="str">
        <f t="shared" si="233"/>
        <v>17_Nov</v>
      </c>
      <c r="F2423" s="12" t="str">
        <f t="shared" si="234"/>
        <v>Nov-14</v>
      </c>
      <c r="G2423" s="12"/>
    </row>
    <row r="2424" spans="1:7">
      <c r="A2424" s="2">
        <f t="shared" si="236"/>
        <v>41961</v>
      </c>
      <c r="B2424" t="str">
        <f t="shared" si="235"/>
        <v>2014_11</v>
      </c>
      <c r="C2424" t="str">
        <f t="shared" si="231"/>
        <v>Nov</v>
      </c>
      <c r="D2424" t="str">
        <f t="shared" si="232"/>
        <v>2014_Nov</v>
      </c>
      <c r="E2424" s="12" t="str">
        <f t="shared" si="233"/>
        <v>18_Nov</v>
      </c>
      <c r="F2424" s="12" t="str">
        <f t="shared" si="234"/>
        <v>Nov-14</v>
      </c>
      <c r="G2424" s="12"/>
    </row>
    <row r="2425" spans="1:7">
      <c r="A2425" s="2">
        <f t="shared" si="236"/>
        <v>41962</v>
      </c>
      <c r="B2425" t="str">
        <f t="shared" si="235"/>
        <v>2014_11</v>
      </c>
      <c r="C2425" t="str">
        <f t="shared" si="231"/>
        <v>Nov</v>
      </c>
      <c r="D2425" t="str">
        <f t="shared" si="232"/>
        <v>2014_Nov</v>
      </c>
      <c r="E2425" s="12" t="str">
        <f t="shared" si="233"/>
        <v>19_Nov</v>
      </c>
      <c r="F2425" s="12" t="str">
        <f t="shared" si="234"/>
        <v>Nov-14</v>
      </c>
      <c r="G2425" s="12"/>
    </row>
    <row r="2426" spans="1:7">
      <c r="A2426" s="2">
        <f t="shared" si="236"/>
        <v>41963</v>
      </c>
      <c r="B2426" t="str">
        <f t="shared" si="235"/>
        <v>2014_11</v>
      </c>
      <c r="C2426" t="str">
        <f t="shared" si="231"/>
        <v>Nov</v>
      </c>
      <c r="D2426" t="str">
        <f t="shared" si="232"/>
        <v>2014_Nov</v>
      </c>
      <c r="E2426" s="12" t="str">
        <f t="shared" si="233"/>
        <v>20_Nov</v>
      </c>
      <c r="F2426" s="12" t="str">
        <f t="shared" si="234"/>
        <v>Nov-14</v>
      </c>
      <c r="G2426" s="12"/>
    </row>
    <row r="2427" spans="1:7">
      <c r="A2427" s="2">
        <f t="shared" si="236"/>
        <v>41964</v>
      </c>
      <c r="B2427" t="str">
        <f t="shared" si="235"/>
        <v>2014_11</v>
      </c>
      <c r="C2427" t="str">
        <f t="shared" si="231"/>
        <v>Nov</v>
      </c>
      <c r="D2427" t="str">
        <f t="shared" si="232"/>
        <v>2014_Nov</v>
      </c>
      <c r="E2427" s="12" t="str">
        <f t="shared" si="233"/>
        <v>21_Nov</v>
      </c>
      <c r="F2427" s="12" t="str">
        <f t="shared" si="234"/>
        <v>Nov-14</v>
      </c>
      <c r="G2427" s="12"/>
    </row>
    <row r="2428" spans="1:7">
      <c r="A2428" s="2">
        <f t="shared" si="236"/>
        <v>41965</v>
      </c>
      <c r="B2428" t="str">
        <f t="shared" si="235"/>
        <v>2014_11</v>
      </c>
      <c r="C2428" t="str">
        <f t="shared" si="231"/>
        <v>Nov</v>
      </c>
      <c r="D2428" t="str">
        <f t="shared" si="232"/>
        <v>2014_Nov</v>
      </c>
      <c r="E2428" s="12" t="str">
        <f t="shared" si="233"/>
        <v>22_Nov</v>
      </c>
      <c r="F2428" s="12" t="str">
        <f t="shared" si="234"/>
        <v>Nov-14</v>
      </c>
      <c r="G2428" s="12"/>
    </row>
    <row r="2429" spans="1:7">
      <c r="A2429" s="2">
        <f t="shared" si="236"/>
        <v>41966</v>
      </c>
      <c r="B2429" t="str">
        <f t="shared" si="235"/>
        <v>2014_11</v>
      </c>
      <c r="C2429" t="str">
        <f t="shared" si="231"/>
        <v>Nov</v>
      </c>
      <c r="D2429" t="str">
        <f t="shared" si="232"/>
        <v>2014_Nov</v>
      </c>
      <c r="E2429" s="12" t="str">
        <f t="shared" si="233"/>
        <v>23_Nov</v>
      </c>
      <c r="F2429" s="12" t="str">
        <f t="shared" si="234"/>
        <v>Nov-14</v>
      </c>
      <c r="G2429" s="12"/>
    </row>
    <row r="2430" spans="1:7">
      <c r="A2430" s="2">
        <f t="shared" si="236"/>
        <v>41967</v>
      </c>
      <c r="B2430" t="str">
        <f t="shared" si="235"/>
        <v>2014_11</v>
      </c>
      <c r="C2430" t="str">
        <f t="shared" si="231"/>
        <v>Nov</v>
      </c>
      <c r="D2430" t="str">
        <f t="shared" si="232"/>
        <v>2014_Nov</v>
      </c>
      <c r="E2430" s="12" t="str">
        <f t="shared" si="233"/>
        <v>24_Nov</v>
      </c>
      <c r="F2430" s="12" t="str">
        <f t="shared" si="234"/>
        <v>Nov-14</v>
      </c>
      <c r="G2430" s="12"/>
    </row>
    <row r="2431" spans="1:7">
      <c r="A2431" s="2">
        <f t="shared" si="236"/>
        <v>41968</v>
      </c>
      <c r="B2431" t="str">
        <f t="shared" si="235"/>
        <v>2014_11</v>
      </c>
      <c r="C2431" t="str">
        <f t="shared" si="231"/>
        <v>Nov</v>
      </c>
      <c r="D2431" t="str">
        <f t="shared" si="232"/>
        <v>2014_Nov</v>
      </c>
      <c r="E2431" s="12" t="str">
        <f t="shared" si="233"/>
        <v>25_Nov</v>
      </c>
      <c r="F2431" s="12" t="str">
        <f t="shared" si="234"/>
        <v>Nov-14</v>
      </c>
      <c r="G2431" s="12"/>
    </row>
    <row r="2432" spans="1:7">
      <c r="A2432" s="2">
        <f t="shared" si="236"/>
        <v>41969</v>
      </c>
      <c r="B2432" t="str">
        <f t="shared" si="235"/>
        <v>2014_11</v>
      </c>
      <c r="C2432" t="str">
        <f t="shared" si="231"/>
        <v>Nov</v>
      </c>
      <c r="D2432" t="str">
        <f t="shared" si="232"/>
        <v>2014_Nov</v>
      </c>
      <c r="E2432" s="12" t="str">
        <f t="shared" si="233"/>
        <v>26_Nov</v>
      </c>
      <c r="F2432" s="12" t="str">
        <f t="shared" si="234"/>
        <v>Nov-14</v>
      </c>
      <c r="G2432" s="12"/>
    </row>
    <row r="2433" spans="1:7">
      <c r="A2433" s="2">
        <f t="shared" si="236"/>
        <v>41970</v>
      </c>
      <c r="B2433" t="str">
        <f t="shared" si="235"/>
        <v>2014_11</v>
      </c>
      <c r="C2433" t="str">
        <f t="shared" si="231"/>
        <v>Nov</v>
      </c>
      <c r="D2433" t="str">
        <f t="shared" si="232"/>
        <v>2014_Nov</v>
      </c>
      <c r="E2433" s="12" t="str">
        <f t="shared" si="233"/>
        <v>27_Nov</v>
      </c>
      <c r="F2433" s="12" t="str">
        <f t="shared" si="234"/>
        <v>Nov-14</v>
      </c>
      <c r="G2433" s="12"/>
    </row>
    <row r="2434" spans="1:7">
      <c r="A2434" s="2">
        <f t="shared" si="236"/>
        <v>41971</v>
      </c>
      <c r="B2434" t="str">
        <f t="shared" si="235"/>
        <v>2014_11</v>
      </c>
      <c r="C2434" t="str">
        <f t="shared" ref="C2434:C2497" si="237">VLOOKUP(TEXT(MONTH(A2434),"00"),$H$2:$I$13,2,FALSE)</f>
        <v>Nov</v>
      </c>
      <c r="D2434" t="str">
        <f t="shared" si="232"/>
        <v>2014_Nov</v>
      </c>
      <c r="E2434" s="12" t="str">
        <f t="shared" si="233"/>
        <v>28_Nov</v>
      </c>
      <c r="F2434" s="12" t="str">
        <f t="shared" si="234"/>
        <v>Nov-14</v>
      </c>
      <c r="G2434" s="12"/>
    </row>
    <row r="2435" spans="1:7">
      <c r="A2435" s="2">
        <f t="shared" si="236"/>
        <v>41972</v>
      </c>
      <c r="B2435" t="str">
        <f t="shared" si="235"/>
        <v>2014_11</v>
      </c>
      <c r="C2435" t="str">
        <f t="shared" si="237"/>
        <v>Nov</v>
      </c>
      <c r="D2435" t="str">
        <f t="shared" ref="D2435:D2498" si="238">TEXT(YEAR(A2435),"0000")&amp;"_"&amp;C2435</f>
        <v>2014_Nov</v>
      </c>
      <c r="E2435" s="12" t="str">
        <f t="shared" ref="E2435:E2498" si="239">VLOOKUP(DAY(A2435),$G$2:$H$32,2,FALSE)&amp;"_"&amp;C2435</f>
        <v>29_Nov</v>
      </c>
      <c r="F2435" s="12" t="str">
        <f t="shared" si="234"/>
        <v>Nov-14</v>
      </c>
      <c r="G2435" s="12"/>
    </row>
    <row r="2436" spans="1:7">
      <c r="A2436" s="2">
        <f t="shared" si="236"/>
        <v>41973</v>
      </c>
      <c r="B2436" t="str">
        <f t="shared" si="235"/>
        <v>2014_11</v>
      </c>
      <c r="C2436" t="str">
        <f t="shared" si="237"/>
        <v>Nov</v>
      </c>
      <c r="D2436" t="str">
        <f t="shared" si="238"/>
        <v>2014_Nov</v>
      </c>
      <c r="E2436" s="12" t="str">
        <f t="shared" si="239"/>
        <v>30_Nov</v>
      </c>
      <c r="F2436" s="12" t="str">
        <f t="shared" ref="F2436:F2499" si="240">C2436&amp;"-"&amp;RIGHT(YEAR(A2436),2)</f>
        <v>Nov-14</v>
      </c>
      <c r="G2436" s="12"/>
    </row>
    <row r="2437" spans="1:7">
      <c r="A2437" s="2">
        <f t="shared" si="236"/>
        <v>41974</v>
      </c>
      <c r="B2437" t="str">
        <f t="shared" si="235"/>
        <v>2014_12</v>
      </c>
      <c r="C2437" t="str">
        <f t="shared" si="237"/>
        <v>Dec</v>
      </c>
      <c r="D2437" t="str">
        <f t="shared" si="238"/>
        <v>2014_Dec</v>
      </c>
      <c r="E2437" s="12" t="str">
        <f t="shared" si="239"/>
        <v>01_Dec</v>
      </c>
      <c r="F2437" s="12" t="str">
        <f t="shared" si="240"/>
        <v>Dec-14</v>
      </c>
      <c r="G2437" s="12"/>
    </row>
    <row r="2438" spans="1:7">
      <c r="A2438" s="2">
        <f t="shared" si="236"/>
        <v>41975</v>
      </c>
      <c r="B2438" t="str">
        <f t="shared" si="235"/>
        <v>2014_12</v>
      </c>
      <c r="C2438" t="str">
        <f t="shared" si="237"/>
        <v>Dec</v>
      </c>
      <c r="D2438" t="str">
        <f t="shared" si="238"/>
        <v>2014_Dec</v>
      </c>
      <c r="E2438" s="12" t="str">
        <f t="shared" si="239"/>
        <v>02_Dec</v>
      </c>
      <c r="F2438" s="12" t="str">
        <f t="shared" si="240"/>
        <v>Dec-14</v>
      </c>
      <c r="G2438" s="12"/>
    </row>
    <row r="2439" spans="1:7">
      <c r="A2439" s="2">
        <f t="shared" si="236"/>
        <v>41976</v>
      </c>
      <c r="B2439" t="str">
        <f t="shared" si="235"/>
        <v>2014_12</v>
      </c>
      <c r="C2439" t="str">
        <f t="shared" si="237"/>
        <v>Dec</v>
      </c>
      <c r="D2439" t="str">
        <f t="shared" si="238"/>
        <v>2014_Dec</v>
      </c>
      <c r="E2439" s="12" t="str">
        <f t="shared" si="239"/>
        <v>03_Dec</v>
      </c>
      <c r="F2439" s="12" t="str">
        <f t="shared" si="240"/>
        <v>Dec-14</v>
      </c>
      <c r="G2439" s="12"/>
    </row>
    <row r="2440" spans="1:7">
      <c r="A2440" s="2">
        <f t="shared" si="236"/>
        <v>41977</v>
      </c>
      <c r="B2440" t="str">
        <f t="shared" si="235"/>
        <v>2014_12</v>
      </c>
      <c r="C2440" t="str">
        <f t="shared" si="237"/>
        <v>Dec</v>
      </c>
      <c r="D2440" t="str">
        <f t="shared" si="238"/>
        <v>2014_Dec</v>
      </c>
      <c r="E2440" s="12" t="str">
        <f t="shared" si="239"/>
        <v>04_Dec</v>
      </c>
      <c r="F2440" s="12" t="str">
        <f t="shared" si="240"/>
        <v>Dec-14</v>
      </c>
      <c r="G2440" s="12"/>
    </row>
    <row r="2441" spans="1:7">
      <c r="A2441" s="2">
        <f t="shared" si="236"/>
        <v>41978</v>
      </c>
      <c r="B2441" t="str">
        <f t="shared" si="235"/>
        <v>2014_12</v>
      </c>
      <c r="C2441" t="str">
        <f t="shared" si="237"/>
        <v>Dec</v>
      </c>
      <c r="D2441" t="str">
        <f t="shared" si="238"/>
        <v>2014_Dec</v>
      </c>
      <c r="E2441" s="12" t="str">
        <f t="shared" si="239"/>
        <v>05_Dec</v>
      </c>
      <c r="F2441" s="12" t="str">
        <f t="shared" si="240"/>
        <v>Dec-14</v>
      </c>
      <c r="G2441" s="12"/>
    </row>
    <row r="2442" spans="1:7">
      <c r="A2442" s="2">
        <f t="shared" si="236"/>
        <v>41979</v>
      </c>
      <c r="B2442" t="str">
        <f t="shared" si="235"/>
        <v>2014_12</v>
      </c>
      <c r="C2442" t="str">
        <f t="shared" si="237"/>
        <v>Dec</v>
      </c>
      <c r="D2442" t="str">
        <f t="shared" si="238"/>
        <v>2014_Dec</v>
      </c>
      <c r="E2442" s="12" t="str">
        <f t="shared" si="239"/>
        <v>06_Dec</v>
      </c>
      <c r="F2442" s="12" t="str">
        <f t="shared" si="240"/>
        <v>Dec-14</v>
      </c>
      <c r="G2442" s="12"/>
    </row>
    <row r="2443" spans="1:7">
      <c r="A2443" s="2">
        <f t="shared" si="236"/>
        <v>41980</v>
      </c>
      <c r="B2443" t="str">
        <f t="shared" ref="B2443:B2506" si="241">TEXT(YEAR(A2443),"0000")&amp;"_"&amp;TEXT(MONTH(A2443),"00")</f>
        <v>2014_12</v>
      </c>
      <c r="C2443" t="str">
        <f t="shared" si="237"/>
        <v>Dec</v>
      </c>
      <c r="D2443" t="str">
        <f t="shared" si="238"/>
        <v>2014_Dec</v>
      </c>
      <c r="E2443" s="12" t="str">
        <f t="shared" si="239"/>
        <v>07_Dec</v>
      </c>
      <c r="F2443" s="12" t="str">
        <f t="shared" si="240"/>
        <v>Dec-14</v>
      </c>
      <c r="G2443" s="12"/>
    </row>
    <row r="2444" spans="1:7">
      <c r="A2444" s="2">
        <f t="shared" ref="A2444:A2507" si="242">A2443+1</f>
        <v>41981</v>
      </c>
      <c r="B2444" t="str">
        <f t="shared" si="241"/>
        <v>2014_12</v>
      </c>
      <c r="C2444" t="str">
        <f t="shared" si="237"/>
        <v>Dec</v>
      </c>
      <c r="D2444" t="str">
        <f t="shared" si="238"/>
        <v>2014_Dec</v>
      </c>
      <c r="E2444" s="12" t="str">
        <f t="shared" si="239"/>
        <v>08_Dec</v>
      </c>
      <c r="F2444" s="12" t="str">
        <f t="shared" si="240"/>
        <v>Dec-14</v>
      </c>
      <c r="G2444" s="12"/>
    </row>
    <row r="2445" spans="1:7">
      <c r="A2445" s="2">
        <f t="shared" si="242"/>
        <v>41982</v>
      </c>
      <c r="B2445" t="str">
        <f t="shared" si="241"/>
        <v>2014_12</v>
      </c>
      <c r="C2445" t="str">
        <f t="shared" si="237"/>
        <v>Dec</v>
      </c>
      <c r="D2445" t="str">
        <f t="shared" si="238"/>
        <v>2014_Dec</v>
      </c>
      <c r="E2445" s="12" t="str">
        <f t="shared" si="239"/>
        <v>09_Dec</v>
      </c>
      <c r="F2445" s="12" t="str">
        <f t="shared" si="240"/>
        <v>Dec-14</v>
      </c>
      <c r="G2445" s="12"/>
    </row>
    <row r="2446" spans="1:7">
      <c r="A2446" s="2">
        <f t="shared" si="242"/>
        <v>41983</v>
      </c>
      <c r="B2446" t="str">
        <f t="shared" si="241"/>
        <v>2014_12</v>
      </c>
      <c r="C2446" t="str">
        <f t="shared" si="237"/>
        <v>Dec</v>
      </c>
      <c r="D2446" t="str">
        <f t="shared" si="238"/>
        <v>2014_Dec</v>
      </c>
      <c r="E2446" s="12" t="str">
        <f t="shared" si="239"/>
        <v>10_Dec</v>
      </c>
      <c r="F2446" s="12" t="str">
        <f t="shared" si="240"/>
        <v>Dec-14</v>
      </c>
      <c r="G2446" s="12"/>
    </row>
    <row r="2447" spans="1:7">
      <c r="A2447" s="2">
        <f t="shared" si="242"/>
        <v>41984</v>
      </c>
      <c r="B2447" t="str">
        <f t="shared" si="241"/>
        <v>2014_12</v>
      </c>
      <c r="C2447" t="str">
        <f t="shared" si="237"/>
        <v>Dec</v>
      </c>
      <c r="D2447" t="str">
        <f t="shared" si="238"/>
        <v>2014_Dec</v>
      </c>
      <c r="E2447" s="12" t="str">
        <f t="shared" si="239"/>
        <v>11_Dec</v>
      </c>
      <c r="F2447" s="12" t="str">
        <f t="shared" si="240"/>
        <v>Dec-14</v>
      </c>
      <c r="G2447" s="12"/>
    </row>
    <row r="2448" spans="1:7">
      <c r="A2448" s="2">
        <f t="shared" si="242"/>
        <v>41985</v>
      </c>
      <c r="B2448" t="str">
        <f t="shared" si="241"/>
        <v>2014_12</v>
      </c>
      <c r="C2448" t="str">
        <f t="shared" si="237"/>
        <v>Dec</v>
      </c>
      <c r="D2448" t="str">
        <f t="shared" si="238"/>
        <v>2014_Dec</v>
      </c>
      <c r="E2448" s="12" t="str">
        <f t="shared" si="239"/>
        <v>12_Dec</v>
      </c>
      <c r="F2448" s="12" t="str">
        <f t="shared" si="240"/>
        <v>Dec-14</v>
      </c>
      <c r="G2448" s="12"/>
    </row>
    <row r="2449" spans="1:7">
      <c r="A2449" s="2">
        <f t="shared" si="242"/>
        <v>41986</v>
      </c>
      <c r="B2449" t="str">
        <f t="shared" si="241"/>
        <v>2014_12</v>
      </c>
      <c r="C2449" t="str">
        <f t="shared" si="237"/>
        <v>Dec</v>
      </c>
      <c r="D2449" t="str">
        <f t="shared" si="238"/>
        <v>2014_Dec</v>
      </c>
      <c r="E2449" s="12" t="str">
        <f t="shared" si="239"/>
        <v>13_Dec</v>
      </c>
      <c r="F2449" s="12" t="str">
        <f t="shared" si="240"/>
        <v>Dec-14</v>
      </c>
      <c r="G2449" s="12"/>
    </row>
    <row r="2450" spans="1:7">
      <c r="A2450" s="2">
        <f t="shared" si="242"/>
        <v>41987</v>
      </c>
      <c r="B2450" t="str">
        <f t="shared" si="241"/>
        <v>2014_12</v>
      </c>
      <c r="C2450" t="str">
        <f t="shared" si="237"/>
        <v>Dec</v>
      </c>
      <c r="D2450" t="str">
        <f t="shared" si="238"/>
        <v>2014_Dec</v>
      </c>
      <c r="E2450" s="12" t="str">
        <f t="shared" si="239"/>
        <v>14_Dec</v>
      </c>
      <c r="F2450" s="12" t="str">
        <f t="shared" si="240"/>
        <v>Dec-14</v>
      </c>
      <c r="G2450" s="12"/>
    </row>
    <row r="2451" spans="1:7">
      <c r="A2451" s="2">
        <f t="shared" si="242"/>
        <v>41988</v>
      </c>
      <c r="B2451" t="str">
        <f t="shared" si="241"/>
        <v>2014_12</v>
      </c>
      <c r="C2451" t="str">
        <f t="shared" si="237"/>
        <v>Dec</v>
      </c>
      <c r="D2451" t="str">
        <f t="shared" si="238"/>
        <v>2014_Dec</v>
      </c>
      <c r="E2451" s="12" t="str">
        <f t="shared" si="239"/>
        <v>15_Dec</v>
      </c>
      <c r="F2451" s="12" t="str">
        <f t="shared" si="240"/>
        <v>Dec-14</v>
      </c>
      <c r="G2451" s="12"/>
    </row>
    <row r="2452" spans="1:7">
      <c r="A2452" s="2">
        <f t="shared" si="242"/>
        <v>41989</v>
      </c>
      <c r="B2452" t="str">
        <f t="shared" si="241"/>
        <v>2014_12</v>
      </c>
      <c r="C2452" t="str">
        <f t="shared" si="237"/>
        <v>Dec</v>
      </c>
      <c r="D2452" t="str">
        <f t="shared" si="238"/>
        <v>2014_Dec</v>
      </c>
      <c r="E2452" s="12" t="str">
        <f t="shared" si="239"/>
        <v>16_Dec</v>
      </c>
      <c r="F2452" s="12" t="str">
        <f t="shared" si="240"/>
        <v>Dec-14</v>
      </c>
      <c r="G2452" s="12"/>
    </row>
    <row r="2453" spans="1:7">
      <c r="A2453" s="2">
        <f t="shared" si="242"/>
        <v>41990</v>
      </c>
      <c r="B2453" t="str">
        <f t="shared" si="241"/>
        <v>2014_12</v>
      </c>
      <c r="C2453" t="str">
        <f t="shared" si="237"/>
        <v>Dec</v>
      </c>
      <c r="D2453" t="str">
        <f t="shared" si="238"/>
        <v>2014_Dec</v>
      </c>
      <c r="E2453" s="12" t="str">
        <f t="shared" si="239"/>
        <v>17_Dec</v>
      </c>
      <c r="F2453" s="12" t="str">
        <f t="shared" si="240"/>
        <v>Dec-14</v>
      </c>
      <c r="G2453" s="12"/>
    </row>
    <row r="2454" spans="1:7">
      <c r="A2454" s="2">
        <f t="shared" si="242"/>
        <v>41991</v>
      </c>
      <c r="B2454" t="str">
        <f t="shared" si="241"/>
        <v>2014_12</v>
      </c>
      <c r="C2454" t="str">
        <f t="shared" si="237"/>
        <v>Dec</v>
      </c>
      <c r="D2454" t="str">
        <f t="shared" si="238"/>
        <v>2014_Dec</v>
      </c>
      <c r="E2454" s="12" t="str">
        <f t="shared" si="239"/>
        <v>18_Dec</v>
      </c>
      <c r="F2454" s="12" t="str">
        <f t="shared" si="240"/>
        <v>Dec-14</v>
      </c>
      <c r="G2454" s="12"/>
    </row>
    <row r="2455" spans="1:7">
      <c r="A2455" s="2">
        <f t="shared" si="242"/>
        <v>41992</v>
      </c>
      <c r="B2455" t="str">
        <f t="shared" si="241"/>
        <v>2014_12</v>
      </c>
      <c r="C2455" t="str">
        <f t="shared" si="237"/>
        <v>Dec</v>
      </c>
      <c r="D2455" t="str">
        <f t="shared" si="238"/>
        <v>2014_Dec</v>
      </c>
      <c r="E2455" s="12" t="str">
        <f t="shared" si="239"/>
        <v>19_Dec</v>
      </c>
      <c r="F2455" s="12" t="str">
        <f t="shared" si="240"/>
        <v>Dec-14</v>
      </c>
      <c r="G2455" s="12"/>
    </row>
    <row r="2456" spans="1:7">
      <c r="A2456" s="2">
        <f t="shared" si="242"/>
        <v>41993</v>
      </c>
      <c r="B2456" t="str">
        <f t="shared" si="241"/>
        <v>2014_12</v>
      </c>
      <c r="C2456" t="str">
        <f t="shared" si="237"/>
        <v>Dec</v>
      </c>
      <c r="D2456" t="str">
        <f t="shared" si="238"/>
        <v>2014_Dec</v>
      </c>
      <c r="E2456" s="12" t="str">
        <f t="shared" si="239"/>
        <v>20_Dec</v>
      </c>
      <c r="F2456" s="12" t="str">
        <f t="shared" si="240"/>
        <v>Dec-14</v>
      </c>
      <c r="G2456" s="12"/>
    </row>
    <row r="2457" spans="1:7">
      <c r="A2457" s="2">
        <f t="shared" si="242"/>
        <v>41994</v>
      </c>
      <c r="B2457" t="str">
        <f t="shared" si="241"/>
        <v>2014_12</v>
      </c>
      <c r="C2457" t="str">
        <f t="shared" si="237"/>
        <v>Dec</v>
      </c>
      <c r="D2457" t="str">
        <f t="shared" si="238"/>
        <v>2014_Dec</v>
      </c>
      <c r="E2457" s="12" t="str">
        <f t="shared" si="239"/>
        <v>21_Dec</v>
      </c>
      <c r="F2457" s="12" t="str">
        <f t="shared" si="240"/>
        <v>Dec-14</v>
      </c>
      <c r="G2457" s="12"/>
    </row>
    <row r="2458" spans="1:7">
      <c r="A2458" s="2">
        <f t="shared" si="242"/>
        <v>41995</v>
      </c>
      <c r="B2458" t="str">
        <f t="shared" si="241"/>
        <v>2014_12</v>
      </c>
      <c r="C2458" t="str">
        <f t="shared" si="237"/>
        <v>Dec</v>
      </c>
      <c r="D2458" t="str">
        <f t="shared" si="238"/>
        <v>2014_Dec</v>
      </c>
      <c r="E2458" s="12" t="str">
        <f t="shared" si="239"/>
        <v>22_Dec</v>
      </c>
      <c r="F2458" s="12" t="str">
        <f t="shared" si="240"/>
        <v>Dec-14</v>
      </c>
      <c r="G2458" s="12"/>
    </row>
    <row r="2459" spans="1:7">
      <c r="A2459" s="2">
        <f t="shared" si="242"/>
        <v>41996</v>
      </c>
      <c r="B2459" t="str">
        <f t="shared" si="241"/>
        <v>2014_12</v>
      </c>
      <c r="C2459" t="str">
        <f t="shared" si="237"/>
        <v>Dec</v>
      </c>
      <c r="D2459" t="str">
        <f t="shared" si="238"/>
        <v>2014_Dec</v>
      </c>
      <c r="E2459" s="12" t="str">
        <f t="shared" si="239"/>
        <v>23_Dec</v>
      </c>
      <c r="F2459" s="12" t="str">
        <f t="shared" si="240"/>
        <v>Dec-14</v>
      </c>
      <c r="G2459" s="12"/>
    </row>
    <row r="2460" spans="1:7">
      <c r="A2460" s="2">
        <f t="shared" si="242"/>
        <v>41997</v>
      </c>
      <c r="B2460" t="str">
        <f t="shared" si="241"/>
        <v>2014_12</v>
      </c>
      <c r="C2460" t="str">
        <f t="shared" si="237"/>
        <v>Dec</v>
      </c>
      <c r="D2460" t="str">
        <f t="shared" si="238"/>
        <v>2014_Dec</v>
      </c>
      <c r="E2460" s="12" t="str">
        <f t="shared" si="239"/>
        <v>24_Dec</v>
      </c>
      <c r="F2460" s="12" t="str">
        <f t="shared" si="240"/>
        <v>Dec-14</v>
      </c>
      <c r="G2460" s="12"/>
    </row>
    <row r="2461" spans="1:7">
      <c r="A2461" s="2">
        <f t="shared" si="242"/>
        <v>41998</v>
      </c>
      <c r="B2461" t="str">
        <f t="shared" si="241"/>
        <v>2014_12</v>
      </c>
      <c r="C2461" t="str">
        <f t="shared" si="237"/>
        <v>Dec</v>
      </c>
      <c r="D2461" t="str">
        <f t="shared" si="238"/>
        <v>2014_Dec</v>
      </c>
      <c r="E2461" s="12" t="str">
        <f t="shared" si="239"/>
        <v>25_Dec</v>
      </c>
      <c r="F2461" s="12" t="str">
        <f t="shared" si="240"/>
        <v>Dec-14</v>
      </c>
      <c r="G2461" s="12"/>
    </row>
    <row r="2462" spans="1:7">
      <c r="A2462" s="2">
        <f t="shared" si="242"/>
        <v>41999</v>
      </c>
      <c r="B2462" t="str">
        <f t="shared" si="241"/>
        <v>2014_12</v>
      </c>
      <c r="C2462" t="str">
        <f t="shared" si="237"/>
        <v>Dec</v>
      </c>
      <c r="D2462" t="str">
        <f t="shared" si="238"/>
        <v>2014_Dec</v>
      </c>
      <c r="E2462" s="12" t="str">
        <f t="shared" si="239"/>
        <v>26_Dec</v>
      </c>
      <c r="F2462" s="12" t="str">
        <f t="shared" si="240"/>
        <v>Dec-14</v>
      </c>
      <c r="G2462" s="12"/>
    </row>
    <row r="2463" spans="1:7">
      <c r="A2463" s="2">
        <f t="shared" si="242"/>
        <v>42000</v>
      </c>
      <c r="B2463" t="str">
        <f t="shared" si="241"/>
        <v>2014_12</v>
      </c>
      <c r="C2463" t="str">
        <f t="shared" si="237"/>
        <v>Dec</v>
      </c>
      <c r="D2463" t="str">
        <f t="shared" si="238"/>
        <v>2014_Dec</v>
      </c>
      <c r="E2463" s="12" t="str">
        <f t="shared" si="239"/>
        <v>27_Dec</v>
      </c>
      <c r="F2463" s="12" t="str">
        <f t="shared" si="240"/>
        <v>Dec-14</v>
      </c>
      <c r="G2463" s="12"/>
    </row>
    <row r="2464" spans="1:7">
      <c r="A2464" s="2">
        <f t="shared" si="242"/>
        <v>42001</v>
      </c>
      <c r="B2464" t="str">
        <f t="shared" si="241"/>
        <v>2014_12</v>
      </c>
      <c r="C2464" t="str">
        <f t="shared" si="237"/>
        <v>Dec</v>
      </c>
      <c r="D2464" t="str">
        <f t="shared" si="238"/>
        <v>2014_Dec</v>
      </c>
      <c r="E2464" s="12" t="str">
        <f t="shared" si="239"/>
        <v>28_Dec</v>
      </c>
      <c r="F2464" s="12" t="str">
        <f t="shared" si="240"/>
        <v>Dec-14</v>
      </c>
      <c r="G2464" s="12"/>
    </row>
    <row r="2465" spans="1:7">
      <c r="A2465" s="2">
        <f t="shared" si="242"/>
        <v>42002</v>
      </c>
      <c r="B2465" t="str">
        <f t="shared" si="241"/>
        <v>2014_12</v>
      </c>
      <c r="C2465" t="str">
        <f t="shared" si="237"/>
        <v>Dec</v>
      </c>
      <c r="D2465" t="str">
        <f t="shared" si="238"/>
        <v>2014_Dec</v>
      </c>
      <c r="E2465" s="12" t="str">
        <f t="shared" si="239"/>
        <v>29_Dec</v>
      </c>
      <c r="F2465" s="12" t="str">
        <f t="shared" si="240"/>
        <v>Dec-14</v>
      </c>
      <c r="G2465" s="12"/>
    </row>
    <row r="2466" spans="1:7">
      <c r="A2466" s="2">
        <f t="shared" si="242"/>
        <v>42003</v>
      </c>
      <c r="B2466" t="str">
        <f t="shared" si="241"/>
        <v>2014_12</v>
      </c>
      <c r="C2466" t="str">
        <f t="shared" si="237"/>
        <v>Dec</v>
      </c>
      <c r="D2466" t="str">
        <f t="shared" si="238"/>
        <v>2014_Dec</v>
      </c>
      <c r="E2466" s="12" t="str">
        <f t="shared" si="239"/>
        <v>30_Dec</v>
      </c>
      <c r="F2466" s="12" t="str">
        <f t="shared" si="240"/>
        <v>Dec-14</v>
      </c>
      <c r="G2466" s="12"/>
    </row>
    <row r="2467" spans="1:7">
      <c r="A2467" s="2">
        <f t="shared" si="242"/>
        <v>42004</v>
      </c>
      <c r="B2467" t="str">
        <f t="shared" si="241"/>
        <v>2014_12</v>
      </c>
      <c r="C2467" t="str">
        <f t="shared" si="237"/>
        <v>Dec</v>
      </c>
      <c r="D2467" t="str">
        <f t="shared" si="238"/>
        <v>2014_Dec</v>
      </c>
      <c r="E2467" s="12" t="str">
        <f t="shared" si="239"/>
        <v>31_Dec</v>
      </c>
      <c r="F2467" s="12" t="str">
        <f t="shared" si="240"/>
        <v>Dec-14</v>
      </c>
      <c r="G2467" s="12"/>
    </row>
    <row r="2468" spans="1:7">
      <c r="A2468" s="2">
        <f t="shared" si="242"/>
        <v>42005</v>
      </c>
      <c r="B2468" t="str">
        <f t="shared" si="241"/>
        <v>2015_01</v>
      </c>
      <c r="C2468" t="str">
        <f t="shared" si="237"/>
        <v>Jan</v>
      </c>
      <c r="D2468" t="str">
        <f t="shared" si="238"/>
        <v>2015_Jan</v>
      </c>
      <c r="E2468" s="12" t="str">
        <f t="shared" si="239"/>
        <v>01_Jan</v>
      </c>
      <c r="F2468" s="12" t="str">
        <f t="shared" si="240"/>
        <v>Jan-15</v>
      </c>
      <c r="G2468" s="12"/>
    </row>
    <row r="2469" spans="1:7">
      <c r="A2469" s="2">
        <f t="shared" si="242"/>
        <v>42006</v>
      </c>
      <c r="B2469" t="str">
        <f t="shared" si="241"/>
        <v>2015_01</v>
      </c>
      <c r="C2469" t="str">
        <f t="shared" si="237"/>
        <v>Jan</v>
      </c>
      <c r="D2469" t="str">
        <f t="shared" si="238"/>
        <v>2015_Jan</v>
      </c>
      <c r="E2469" s="12" t="str">
        <f t="shared" si="239"/>
        <v>02_Jan</v>
      </c>
      <c r="F2469" s="12" t="str">
        <f t="shared" si="240"/>
        <v>Jan-15</v>
      </c>
      <c r="G2469" s="12"/>
    </row>
    <row r="2470" spans="1:7">
      <c r="A2470" s="2">
        <f t="shared" si="242"/>
        <v>42007</v>
      </c>
      <c r="B2470" t="str">
        <f t="shared" si="241"/>
        <v>2015_01</v>
      </c>
      <c r="C2470" t="str">
        <f t="shared" si="237"/>
        <v>Jan</v>
      </c>
      <c r="D2470" t="str">
        <f t="shared" si="238"/>
        <v>2015_Jan</v>
      </c>
      <c r="E2470" s="12" t="str">
        <f t="shared" si="239"/>
        <v>03_Jan</v>
      </c>
      <c r="F2470" s="12" t="str">
        <f t="shared" si="240"/>
        <v>Jan-15</v>
      </c>
      <c r="G2470" s="12"/>
    </row>
    <row r="2471" spans="1:7">
      <c r="A2471" s="2">
        <f t="shared" si="242"/>
        <v>42008</v>
      </c>
      <c r="B2471" t="str">
        <f t="shared" si="241"/>
        <v>2015_01</v>
      </c>
      <c r="C2471" t="str">
        <f t="shared" si="237"/>
        <v>Jan</v>
      </c>
      <c r="D2471" t="str">
        <f t="shared" si="238"/>
        <v>2015_Jan</v>
      </c>
      <c r="E2471" s="12" t="str">
        <f t="shared" si="239"/>
        <v>04_Jan</v>
      </c>
      <c r="F2471" s="12" t="str">
        <f t="shared" si="240"/>
        <v>Jan-15</v>
      </c>
      <c r="G2471" s="12"/>
    </row>
    <row r="2472" spans="1:7">
      <c r="A2472" s="2">
        <f t="shared" si="242"/>
        <v>42009</v>
      </c>
      <c r="B2472" t="str">
        <f t="shared" si="241"/>
        <v>2015_01</v>
      </c>
      <c r="C2472" t="str">
        <f t="shared" si="237"/>
        <v>Jan</v>
      </c>
      <c r="D2472" t="str">
        <f t="shared" si="238"/>
        <v>2015_Jan</v>
      </c>
      <c r="E2472" s="12" t="str">
        <f t="shared" si="239"/>
        <v>05_Jan</v>
      </c>
      <c r="F2472" s="12" t="str">
        <f t="shared" si="240"/>
        <v>Jan-15</v>
      </c>
      <c r="G2472" s="12"/>
    </row>
    <row r="2473" spans="1:7">
      <c r="A2473" s="2">
        <f t="shared" si="242"/>
        <v>42010</v>
      </c>
      <c r="B2473" t="str">
        <f t="shared" si="241"/>
        <v>2015_01</v>
      </c>
      <c r="C2473" t="str">
        <f t="shared" si="237"/>
        <v>Jan</v>
      </c>
      <c r="D2473" t="str">
        <f t="shared" si="238"/>
        <v>2015_Jan</v>
      </c>
      <c r="E2473" s="12" t="str">
        <f t="shared" si="239"/>
        <v>06_Jan</v>
      </c>
      <c r="F2473" s="12" t="str">
        <f t="shared" si="240"/>
        <v>Jan-15</v>
      </c>
      <c r="G2473" s="12"/>
    </row>
    <row r="2474" spans="1:7">
      <c r="A2474" s="2">
        <f t="shared" si="242"/>
        <v>42011</v>
      </c>
      <c r="B2474" t="str">
        <f t="shared" si="241"/>
        <v>2015_01</v>
      </c>
      <c r="C2474" t="str">
        <f t="shared" si="237"/>
        <v>Jan</v>
      </c>
      <c r="D2474" t="str">
        <f t="shared" si="238"/>
        <v>2015_Jan</v>
      </c>
      <c r="E2474" s="12" t="str">
        <f t="shared" si="239"/>
        <v>07_Jan</v>
      </c>
      <c r="F2474" s="12" t="str">
        <f t="shared" si="240"/>
        <v>Jan-15</v>
      </c>
      <c r="G2474" s="12"/>
    </row>
    <row r="2475" spans="1:7">
      <c r="A2475" s="2">
        <f t="shared" si="242"/>
        <v>42012</v>
      </c>
      <c r="B2475" t="str">
        <f t="shared" si="241"/>
        <v>2015_01</v>
      </c>
      <c r="C2475" t="str">
        <f t="shared" si="237"/>
        <v>Jan</v>
      </c>
      <c r="D2475" t="str">
        <f t="shared" si="238"/>
        <v>2015_Jan</v>
      </c>
      <c r="E2475" s="12" t="str">
        <f t="shared" si="239"/>
        <v>08_Jan</v>
      </c>
      <c r="F2475" s="12" t="str">
        <f t="shared" si="240"/>
        <v>Jan-15</v>
      </c>
      <c r="G2475" s="12"/>
    </row>
    <row r="2476" spans="1:7">
      <c r="A2476" s="2">
        <f t="shared" si="242"/>
        <v>42013</v>
      </c>
      <c r="B2476" t="str">
        <f t="shared" si="241"/>
        <v>2015_01</v>
      </c>
      <c r="C2476" t="str">
        <f t="shared" si="237"/>
        <v>Jan</v>
      </c>
      <c r="D2476" t="str">
        <f t="shared" si="238"/>
        <v>2015_Jan</v>
      </c>
      <c r="E2476" s="12" t="str">
        <f t="shared" si="239"/>
        <v>09_Jan</v>
      </c>
      <c r="F2476" s="12" t="str">
        <f t="shared" si="240"/>
        <v>Jan-15</v>
      </c>
      <c r="G2476" s="12"/>
    </row>
    <row r="2477" spans="1:7">
      <c r="A2477" s="2">
        <f t="shared" si="242"/>
        <v>42014</v>
      </c>
      <c r="B2477" t="str">
        <f t="shared" si="241"/>
        <v>2015_01</v>
      </c>
      <c r="C2477" t="str">
        <f t="shared" si="237"/>
        <v>Jan</v>
      </c>
      <c r="D2477" t="str">
        <f t="shared" si="238"/>
        <v>2015_Jan</v>
      </c>
      <c r="E2477" s="12" t="str">
        <f t="shared" si="239"/>
        <v>10_Jan</v>
      </c>
      <c r="F2477" s="12" t="str">
        <f t="shared" si="240"/>
        <v>Jan-15</v>
      </c>
      <c r="G2477" s="12"/>
    </row>
    <row r="2478" spans="1:7">
      <c r="A2478" s="2">
        <f t="shared" si="242"/>
        <v>42015</v>
      </c>
      <c r="B2478" t="str">
        <f t="shared" si="241"/>
        <v>2015_01</v>
      </c>
      <c r="C2478" t="str">
        <f t="shared" si="237"/>
        <v>Jan</v>
      </c>
      <c r="D2478" t="str">
        <f t="shared" si="238"/>
        <v>2015_Jan</v>
      </c>
      <c r="E2478" s="12" t="str">
        <f t="shared" si="239"/>
        <v>11_Jan</v>
      </c>
      <c r="F2478" s="12" t="str">
        <f t="shared" si="240"/>
        <v>Jan-15</v>
      </c>
      <c r="G2478" s="12"/>
    </row>
    <row r="2479" spans="1:7">
      <c r="A2479" s="2">
        <f t="shared" si="242"/>
        <v>42016</v>
      </c>
      <c r="B2479" t="str">
        <f t="shared" si="241"/>
        <v>2015_01</v>
      </c>
      <c r="C2479" t="str">
        <f t="shared" si="237"/>
        <v>Jan</v>
      </c>
      <c r="D2479" t="str">
        <f t="shared" si="238"/>
        <v>2015_Jan</v>
      </c>
      <c r="E2479" s="12" t="str">
        <f t="shared" si="239"/>
        <v>12_Jan</v>
      </c>
      <c r="F2479" s="12" t="str">
        <f t="shared" si="240"/>
        <v>Jan-15</v>
      </c>
      <c r="G2479" s="12"/>
    </row>
    <row r="2480" spans="1:7">
      <c r="A2480" s="2">
        <f t="shared" si="242"/>
        <v>42017</v>
      </c>
      <c r="B2480" t="str">
        <f t="shared" si="241"/>
        <v>2015_01</v>
      </c>
      <c r="C2480" t="str">
        <f t="shared" si="237"/>
        <v>Jan</v>
      </c>
      <c r="D2480" t="str">
        <f t="shared" si="238"/>
        <v>2015_Jan</v>
      </c>
      <c r="E2480" s="12" t="str">
        <f t="shared" si="239"/>
        <v>13_Jan</v>
      </c>
      <c r="F2480" s="12" t="str">
        <f t="shared" si="240"/>
        <v>Jan-15</v>
      </c>
      <c r="G2480" s="12"/>
    </row>
    <row r="2481" spans="1:7">
      <c r="A2481" s="2">
        <f t="shared" si="242"/>
        <v>42018</v>
      </c>
      <c r="B2481" t="str">
        <f t="shared" si="241"/>
        <v>2015_01</v>
      </c>
      <c r="C2481" t="str">
        <f t="shared" si="237"/>
        <v>Jan</v>
      </c>
      <c r="D2481" t="str">
        <f t="shared" si="238"/>
        <v>2015_Jan</v>
      </c>
      <c r="E2481" s="12" t="str">
        <f t="shared" si="239"/>
        <v>14_Jan</v>
      </c>
      <c r="F2481" s="12" t="str">
        <f t="shared" si="240"/>
        <v>Jan-15</v>
      </c>
      <c r="G2481" s="12"/>
    </row>
    <row r="2482" spans="1:7">
      <c r="A2482" s="2">
        <f t="shared" si="242"/>
        <v>42019</v>
      </c>
      <c r="B2482" t="str">
        <f t="shared" si="241"/>
        <v>2015_01</v>
      </c>
      <c r="C2482" t="str">
        <f t="shared" si="237"/>
        <v>Jan</v>
      </c>
      <c r="D2482" t="str">
        <f t="shared" si="238"/>
        <v>2015_Jan</v>
      </c>
      <c r="E2482" s="12" t="str">
        <f t="shared" si="239"/>
        <v>15_Jan</v>
      </c>
      <c r="F2482" s="12" t="str">
        <f t="shared" si="240"/>
        <v>Jan-15</v>
      </c>
      <c r="G2482" s="12"/>
    </row>
    <row r="2483" spans="1:7">
      <c r="A2483" s="2">
        <f t="shared" si="242"/>
        <v>42020</v>
      </c>
      <c r="B2483" t="str">
        <f t="shared" si="241"/>
        <v>2015_01</v>
      </c>
      <c r="C2483" t="str">
        <f t="shared" si="237"/>
        <v>Jan</v>
      </c>
      <c r="D2483" t="str">
        <f t="shared" si="238"/>
        <v>2015_Jan</v>
      </c>
      <c r="E2483" s="12" t="str">
        <f t="shared" si="239"/>
        <v>16_Jan</v>
      </c>
      <c r="F2483" s="12" t="str">
        <f t="shared" si="240"/>
        <v>Jan-15</v>
      </c>
      <c r="G2483" s="12"/>
    </row>
    <row r="2484" spans="1:7">
      <c r="A2484" s="2">
        <f t="shared" si="242"/>
        <v>42021</v>
      </c>
      <c r="B2484" t="str">
        <f t="shared" si="241"/>
        <v>2015_01</v>
      </c>
      <c r="C2484" t="str">
        <f t="shared" si="237"/>
        <v>Jan</v>
      </c>
      <c r="D2484" t="str">
        <f t="shared" si="238"/>
        <v>2015_Jan</v>
      </c>
      <c r="E2484" s="12" t="str">
        <f t="shared" si="239"/>
        <v>17_Jan</v>
      </c>
      <c r="F2484" s="12" t="str">
        <f t="shared" si="240"/>
        <v>Jan-15</v>
      </c>
      <c r="G2484" s="12"/>
    </row>
    <row r="2485" spans="1:7">
      <c r="A2485" s="2">
        <f t="shared" si="242"/>
        <v>42022</v>
      </c>
      <c r="B2485" t="str">
        <f t="shared" si="241"/>
        <v>2015_01</v>
      </c>
      <c r="C2485" t="str">
        <f t="shared" si="237"/>
        <v>Jan</v>
      </c>
      <c r="D2485" t="str">
        <f t="shared" si="238"/>
        <v>2015_Jan</v>
      </c>
      <c r="E2485" s="12" t="str">
        <f t="shared" si="239"/>
        <v>18_Jan</v>
      </c>
      <c r="F2485" s="12" t="str">
        <f t="shared" si="240"/>
        <v>Jan-15</v>
      </c>
      <c r="G2485" s="12"/>
    </row>
    <row r="2486" spans="1:7">
      <c r="A2486" s="2">
        <f t="shared" si="242"/>
        <v>42023</v>
      </c>
      <c r="B2486" t="str">
        <f t="shared" si="241"/>
        <v>2015_01</v>
      </c>
      <c r="C2486" t="str">
        <f t="shared" si="237"/>
        <v>Jan</v>
      </c>
      <c r="D2486" t="str">
        <f t="shared" si="238"/>
        <v>2015_Jan</v>
      </c>
      <c r="E2486" s="12" t="str">
        <f t="shared" si="239"/>
        <v>19_Jan</v>
      </c>
      <c r="F2486" s="12" t="str">
        <f t="shared" si="240"/>
        <v>Jan-15</v>
      </c>
      <c r="G2486" s="12"/>
    </row>
    <row r="2487" spans="1:7">
      <c r="A2487" s="2">
        <f t="shared" si="242"/>
        <v>42024</v>
      </c>
      <c r="B2487" t="str">
        <f t="shared" si="241"/>
        <v>2015_01</v>
      </c>
      <c r="C2487" t="str">
        <f t="shared" si="237"/>
        <v>Jan</v>
      </c>
      <c r="D2487" t="str">
        <f t="shared" si="238"/>
        <v>2015_Jan</v>
      </c>
      <c r="E2487" s="12" t="str">
        <f t="shared" si="239"/>
        <v>20_Jan</v>
      </c>
      <c r="F2487" s="12" t="str">
        <f t="shared" si="240"/>
        <v>Jan-15</v>
      </c>
      <c r="G2487" s="12"/>
    </row>
    <row r="2488" spans="1:7">
      <c r="A2488" s="2">
        <f t="shared" si="242"/>
        <v>42025</v>
      </c>
      <c r="B2488" t="str">
        <f t="shared" si="241"/>
        <v>2015_01</v>
      </c>
      <c r="C2488" t="str">
        <f t="shared" si="237"/>
        <v>Jan</v>
      </c>
      <c r="D2488" t="str">
        <f t="shared" si="238"/>
        <v>2015_Jan</v>
      </c>
      <c r="E2488" s="12" t="str">
        <f t="shared" si="239"/>
        <v>21_Jan</v>
      </c>
      <c r="F2488" s="12" t="str">
        <f t="shared" si="240"/>
        <v>Jan-15</v>
      </c>
      <c r="G2488" s="12"/>
    </row>
    <row r="2489" spans="1:7">
      <c r="A2489" s="2">
        <f t="shared" si="242"/>
        <v>42026</v>
      </c>
      <c r="B2489" t="str">
        <f t="shared" si="241"/>
        <v>2015_01</v>
      </c>
      <c r="C2489" t="str">
        <f t="shared" si="237"/>
        <v>Jan</v>
      </c>
      <c r="D2489" t="str">
        <f t="shared" si="238"/>
        <v>2015_Jan</v>
      </c>
      <c r="E2489" s="12" t="str">
        <f t="shared" si="239"/>
        <v>22_Jan</v>
      </c>
      <c r="F2489" s="12" t="str">
        <f t="shared" si="240"/>
        <v>Jan-15</v>
      </c>
      <c r="G2489" s="12"/>
    </row>
    <row r="2490" spans="1:7">
      <c r="A2490" s="2">
        <f t="shared" si="242"/>
        <v>42027</v>
      </c>
      <c r="B2490" t="str">
        <f t="shared" si="241"/>
        <v>2015_01</v>
      </c>
      <c r="C2490" t="str">
        <f t="shared" si="237"/>
        <v>Jan</v>
      </c>
      <c r="D2490" t="str">
        <f t="shared" si="238"/>
        <v>2015_Jan</v>
      </c>
      <c r="E2490" s="12" t="str">
        <f t="shared" si="239"/>
        <v>23_Jan</v>
      </c>
      <c r="F2490" s="12" t="str">
        <f t="shared" si="240"/>
        <v>Jan-15</v>
      </c>
      <c r="G2490" s="12"/>
    </row>
    <row r="2491" spans="1:7">
      <c r="A2491" s="2">
        <f t="shared" si="242"/>
        <v>42028</v>
      </c>
      <c r="B2491" t="str">
        <f t="shared" si="241"/>
        <v>2015_01</v>
      </c>
      <c r="C2491" t="str">
        <f t="shared" si="237"/>
        <v>Jan</v>
      </c>
      <c r="D2491" t="str">
        <f t="shared" si="238"/>
        <v>2015_Jan</v>
      </c>
      <c r="E2491" s="12" t="str">
        <f t="shared" si="239"/>
        <v>24_Jan</v>
      </c>
      <c r="F2491" s="12" t="str">
        <f t="shared" si="240"/>
        <v>Jan-15</v>
      </c>
      <c r="G2491" s="12"/>
    </row>
    <row r="2492" spans="1:7">
      <c r="A2492" s="2">
        <f t="shared" si="242"/>
        <v>42029</v>
      </c>
      <c r="B2492" t="str">
        <f t="shared" si="241"/>
        <v>2015_01</v>
      </c>
      <c r="C2492" t="str">
        <f t="shared" si="237"/>
        <v>Jan</v>
      </c>
      <c r="D2492" t="str">
        <f t="shared" si="238"/>
        <v>2015_Jan</v>
      </c>
      <c r="E2492" s="12" t="str">
        <f t="shared" si="239"/>
        <v>25_Jan</v>
      </c>
      <c r="F2492" s="12" t="str">
        <f t="shared" si="240"/>
        <v>Jan-15</v>
      </c>
      <c r="G2492" s="12"/>
    </row>
    <row r="2493" spans="1:7">
      <c r="A2493" s="2">
        <f t="shared" si="242"/>
        <v>42030</v>
      </c>
      <c r="B2493" t="str">
        <f t="shared" si="241"/>
        <v>2015_01</v>
      </c>
      <c r="C2493" t="str">
        <f t="shared" si="237"/>
        <v>Jan</v>
      </c>
      <c r="D2493" t="str">
        <f t="shared" si="238"/>
        <v>2015_Jan</v>
      </c>
      <c r="E2493" s="12" t="str">
        <f t="shared" si="239"/>
        <v>26_Jan</v>
      </c>
      <c r="F2493" s="12" t="str">
        <f t="shared" si="240"/>
        <v>Jan-15</v>
      </c>
      <c r="G2493" s="12"/>
    </row>
    <row r="2494" spans="1:7">
      <c r="A2494" s="2">
        <f t="shared" si="242"/>
        <v>42031</v>
      </c>
      <c r="B2494" t="str">
        <f t="shared" si="241"/>
        <v>2015_01</v>
      </c>
      <c r="C2494" t="str">
        <f t="shared" si="237"/>
        <v>Jan</v>
      </c>
      <c r="D2494" t="str">
        <f t="shared" si="238"/>
        <v>2015_Jan</v>
      </c>
      <c r="E2494" s="12" t="str">
        <f t="shared" si="239"/>
        <v>27_Jan</v>
      </c>
      <c r="F2494" s="12" t="str">
        <f t="shared" si="240"/>
        <v>Jan-15</v>
      </c>
      <c r="G2494" s="12"/>
    </row>
    <row r="2495" spans="1:7">
      <c r="A2495" s="2">
        <f t="shared" si="242"/>
        <v>42032</v>
      </c>
      <c r="B2495" t="str">
        <f t="shared" si="241"/>
        <v>2015_01</v>
      </c>
      <c r="C2495" t="str">
        <f t="shared" si="237"/>
        <v>Jan</v>
      </c>
      <c r="D2495" t="str">
        <f t="shared" si="238"/>
        <v>2015_Jan</v>
      </c>
      <c r="E2495" s="12" t="str">
        <f t="shared" si="239"/>
        <v>28_Jan</v>
      </c>
      <c r="F2495" s="12" t="str">
        <f t="shared" si="240"/>
        <v>Jan-15</v>
      </c>
      <c r="G2495" s="12"/>
    </row>
    <row r="2496" spans="1:7">
      <c r="A2496" s="2">
        <f t="shared" si="242"/>
        <v>42033</v>
      </c>
      <c r="B2496" t="str">
        <f t="shared" si="241"/>
        <v>2015_01</v>
      </c>
      <c r="C2496" t="str">
        <f t="shared" si="237"/>
        <v>Jan</v>
      </c>
      <c r="D2496" t="str">
        <f t="shared" si="238"/>
        <v>2015_Jan</v>
      </c>
      <c r="E2496" s="12" t="str">
        <f t="shared" si="239"/>
        <v>29_Jan</v>
      </c>
      <c r="F2496" s="12" t="str">
        <f t="shared" si="240"/>
        <v>Jan-15</v>
      </c>
      <c r="G2496" s="12"/>
    </row>
    <row r="2497" spans="1:7">
      <c r="A2497" s="2">
        <f t="shared" si="242"/>
        <v>42034</v>
      </c>
      <c r="B2497" t="str">
        <f t="shared" si="241"/>
        <v>2015_01</v>
      </c>
      <c r="C2497" t="str">
        <f t="shared" si="237"/>
        <v>Jan</v>
      </c>
      <c r="D2497" t="str">
        <f t="shared" si="238"/>
        <v>2015_Jan</v>
      </c>
      <c r="E2497" s="12" t="str">
        <f t="shared" si="239"/>
        <v>30_Jan</v>
      </c>
      <c r="F2497" s="12" t="str">
        <f t="shared" si="240"/>
        <v>Jan-15</v>
      </c>
      <c r="G2497" s="12"/>
    </row>
    <row r="2498" spans="1:7">
      <c r="A2498" s="2">
        <f t="shared" si="242"/>
        <v>42035</v>
      </c>
      <c r="B2498" t="str">
        <f t="shared" si="241"/>
        <v>2015_01</v>
      </c>
      <c r="C2498" t="str">
        <f t="shared" ref="C2498:C2561" si="243">VLOOKUP(TEXT(MONTH(A2498),"00"),$H$2:$I$13,2,FALSE)</f>
        <v>Jan</v>
      </c>
      <c r="D2498" t="str">
        <f t="shared" si="238"/>
        <v>2015_Jan</v>
      </c>
      <c r="E2498" s="12" t="str">
        <f t="shared" si="239"/>
        <v>31_Jan</v>
      </c>
      <c r="F2498" s="12" t="str">
        <f t="shared" si="240"/>
        <v>Jan-15</v>
      </c>
      <c r="G2498" s="12"/>
    </row>
    <row r="2499" spans="1:7">
      <c r="A2499" s="2">
        <f t="shared" si="242"/>
        <v>42036</v>
      </c>
      <c r="B2499" t="str">
        <f t="shared" si="241"/>
        <v>2015_02</v>
      </c>
      <c r="C2499" t="str">
        <f t="shared" si="243"/>
        <v>Feb</v>
      </c>
      <c r="D2499" t="str">
        <f t="shared" ref="D2499:D2562" si="244">TEXT(YEAR(A2499),"0000")&amp;"_"&amp;C2499</f>
        <v>2015_Feb</v>
      </c>
      <c r="E2499" s="12" t="str">
        <f t="shared" ref="E2499:E2562" si="245">VLOOKUP(DAY(A2499),$G$2:$H$32,2,FALSE)&amp;"_"&amp;C2499</f>
        <v>01_Feb</v>
      </c>
      <c r="F2499" s="12" t="str">
        <f t="shared" si="240"/>
        <v>Feb-15</v>
      </c>
      <c r="G2499" s="12"/>
    </row>
    <row r="2500" spans="1:7">
      <c r="A2500" s="2">
        <f t="shared" si="242"/>
        <v>42037</v>
      </c>
      <c r="B2500" t="str">
        <f t="shared" si="241"/>
        <v>2015_02</v>
      </c>
      <c r="C2500" t="str">
        <f t="shared" si="243"/>
        <v>Feb</v>
      </c>
      <c r="D2500" t="str">
        <f t="shared" si="244"/>
        <v>2015_Feb</v>
      </c>
      <c r="E2500" s="12" t="str">
        <f t="shared" si="245"/>
        <v>02_Feb</v>
      </c>
      <c r="F2500" s="12" t="str">
        <f t="shared" ref="F2500:F2563" si="246">C2500&amp;"-"&amp;RIGHT(YEAR(A2500),2)</f>
        <v>Feb-15</v>
      </c>
      <c r="G2500" s="12"/>
    </row>
    <row r="2501" spans="1:7">
      <c r="A2501" s="2">
        <f t="shared" si="242"/>
        <v>42038</v>
      </c>
      <c r="B2501" t="str">
        <f t="shared" si="241"/>
        <v>2015_02</v>
      </c>
      <c r="C2501" t="str">
        <f t="shared" si="243"/>
        <v>Feb</v>
      </c>
      <c r="D2501" t="str">
        <f t="shared" si="244"/>
        <v>2015_Feb</v>
      </c>
      <c r="E2501" s="12" t="str">
        <f t="shared" si="245"/>
        <v>03_Feb</v>
      </c>
      <c r="F2501" s="12" t="str">
        <f t="shared" si="246"/>
        <v>Feb-15</v>
      </c>
      <c r="G2501" s="12"/>
    </row>
    <row r="2502" spans="1:7">
      <c r="A2502" s="2">
        <f t="shared" si="242"/>
        <v>42039</v>
      </c>
      <c r="B2502" t="str">
        <f t="shared" si="241"/>
        <v>2015_02</v>
      </c>
      <c r="C2502" t="str">
        <f t="shared" si="243"/>
        <v>Feb</v>
      </c>
      <c r="D2502" t="str">
        <f t="shared" si="244"/>
        <v>2015_Feb</v>
      </c>
      <c r="E2502" s="12" t="str">
        <f t="shared" si="245"/>
        <v>04_Feb</v>
      </c>
      <c r="F2502" s="12" t="str">
        <f t="shared" si="246"/>
        <v>Feb-15</v>
      </c>
      <c r="G2502" s="12"/>
    </row>
    <row r="2503" spans="1:7">
      <c r="A2503" s="2">
        <f t="shared" si="242"/>
        <v>42040</v>
      </c>
      <c r="B2503" t="str">
        <f t="shared" si="241"/>
        <v>2015_02</v>
      </c>
      <c r="C2503" t="str">
        <f t="shared" si="243"/>
        <v>Feb</v>
      </c>
      <c r="D2503" t="str">
        <f t="shared" si="244"/>
        <v>2015_Feb</v>
      </c>
      <c r="E2503" s="12" t="str">
        <f t="shared" si="245"/>
        <v>05_Feb</v>
      </c>
      <c r="F2503" s="12" t="str">
        <f t="shared" si="246"/>
        <v>Feb-15</v>
      </c>
      <c r="G2503" s="12"/>
    </row>
    <row r="2504" spans="1:7">
      <c r="A2504" s="2">
        <f t="shared" si="242"/>
        <v>42041</v>
      </c>
      <c r="B2504" t="str">
        <f t="shared" si="241"/>
        <v>2015_02</v>
      </c>
      <c r="C2504" t="str">
        <f t="shared" si="243"/>
        <v>Feb</v>
      </c>
      <c r="D2504" t="str">
        <f t="shared" si="244"/>
        <v>2015_Feb</v>
      </c>
      <c r="E2504" s="12" t="str">
        <f t="shared" si="245"/>
        <v>06_Feb</v>
      </c>
      <c r="F2504" s="12" t="str">
        <f t="shared" si="246"/>
        <v>Feb-15</v>
      </c>
      <c r="G2504" s="12"/>
    </row>
    <row r="2505" spans="1:7">
      <c r="A2505" s="2">
        <f t="shared" si="242"/>
        <v>42042</v>
      </c>
      <c r="B2505" t="str">
        <f t="shared" si="241"/>
        <v>2015_02</v>
      </c>
      <c r="C2505" t="str">
        <f t="shared" si="243"/>
        <v>Feb</v>
      </c>
      <c r="D2505" t="str">
        <f t="shared" si="244"/>
        <v>2015_Feb</v>
      </c>
      <c r="E2505" s="12" t="str">
        <f t="shared" si="245"/>
        <v>07_Feb</v>
      </c>
      <c r="F2505" s="12" t="str">
        <f t="shared" si="246"/>
        <v>Feb-15</v>
      </c>
      <c r="G2505" s="12"/>
    </row>
    <row r="2506" spans="1:7">
      <c r="A2506" s="2">
        <f t="shared" si="242"/>
        <v>42043</v>
      </c>
      <c r="B2506" t="str">
        <f t="shared" si="241"/>
        <v>2015_02</v>
      </c>
      <c r="C2506" t="str">
        <f t="shared" si="243"/>
        <v>Feb</v>
      </c>
      <c r="D2506" t="str">
        <f t="shared" si="244"/>
        <v>2015_Feb</v>
      </c>
      <c r="E2506" s="12" t="str">
        <f t="shared" si="245"/>
        <v>08_Feb</v>
      </c>
      <c r="F2506" s="12" t="str">
        <f t="shared" si="246"/>
        <v>Feb-15</v>
      </c>
      <c r="G2506" s="12"/>
    </row>
    <row r="2507" spans="1:7">
      <c r="A2507" s="2">
        <f t="shared" si="242"/>
        <v>42044</v>
      </c>
      <c r="B2507" t="str">
        <f t="shared" ref="B2507:B2570" si="247">TEXT(YEAR(A2507),"0000")&amp;"_"&amp;TEXT(MONTH(A2507),"00")</f>
        <v>2015_02</v>
      </c>
      <c r="C2507" t="str">
        <f t="shared" si="243"/>
        <v>Feb</v>
      </c>
      <c r="D2507" t="str">
        <f t="shared" si="244"/>
        <v>2015_Feb</v>
      </c>
      <c r="E2507" s="12" t="str">
        <f t="shared" si="245"/>
        <v>09_Feb</v>
      </c>
      <c r="F2507" s="12" t="str">
        <f t="shared" si="246"/>
        <v>Feb-15</v>
      </c>
      <c r="G2507" s="12"/>
    </row>
    <row r="2508" spans="1:7">
      <c r="A2508" s="2">
        <f t="shared" ref="A2508:A2571" si="248">A2507+1</f>
        <v>42045</v>
      </c>
      <c r="B2508" t="str">
        <f t="shared" si="247"/>
        <v>2015_02</v>
      </c>
      <c r="C2508" t="str">
        <f t="shared" si="243"/>
        <v>Feb</v>
      </c>
      <c r="D2508" t="str">
        <f t="shared" si="244"/>
        <v>2015_Feb</v>
      </c>
      <c r="E2508" s="12" t="str">
        <f t="shared" si="245"/>
        <v>10_Feb</v>
      </c>
      <c r="F2508" s="12" t="str">
        <f t="shared" si="246"/>
        <v>Feb-15</v>
      </c>
      <c r="G2508" s="12"/>
    </row>
    <row r="2509" spans="1:7">
      <c r="A2509" s="2">
        <f t="shared" si="248"/>
        <v>42046</v>
      </c>
      <c r="B2509" t="str">
        <f t="shared" si="247"/>
        <v>2015_02</v>
      </c>
      <c r="C2509" t="str">
        <f t="shared" si="243"/>
        <v>Feb</v>
      </c>
      <c r="D2509" t="str">
        <f t="shared" si="244"/>
        <v>2015_Feb</v>
      </c>
      <c r="E2509" s="12" t="str">
        <f t="shared" si="245"/>
        <v>11_Feb</v>
      </c>
      <c r="F2509" s="12" t="str">
        <f t="shared" si="246"/>
        <v>Feb-15</v>
      </c>
      <c r="G2509" s="12"/>
    </row>
    <row r="2510" spans="1:7">
      <c r="A2510" s="2">
        <f t="shared" si="248"/>
        <v>42047</v>
      </c>
      <c r="B2510" t="str">
        <f t="shared" si="247"/>
        <v>2015_02</v>
      </c>
      <c r="C2510" t="str">
        <f t="shared" si="243"/>
        <v>Feb</v>
      </c>
      <c r="D2510" t="str">
        <f t="shared" si="244"/>
        <v>2015_Feb</v>
      </c>
      <c r="E2510" s="12" t="str">
        <f t="shared" si="245"/>
        <v>12_Feb</v>
      </c>
      <c r="F2510" s="12" t="str">
        <f t="shared" si="246"/>
        <v>Feb-15</v>
      </c>
      <c r="G2510" s="12"/>
    </row>
    <row r="2511" spans="1:7">
      <c r="A2511" s="2">
        <f t="shared" si="248"/>
        <v>42048</v>
      </c>
      <c r="B2511" t="str">
        <f t="shared" si="247"/>
        <v>2015_02</v>
      </c>
      <c r="C2511" t="str">
        <f t="shared" si="243"/>
        <v>Feb</v>
      </c>
      <c r="D2511" t="str">
        <f t="shared" si="244"/>
        <v>2015_Feb</v>
      </c>
      <c r="E2511" s="12" t="str">
        <f t="shared" si="245"/>
        <v>13_Feb</v>
      </c>
      <c r="F2511" s="12" t="str">
        <f t="shared" si="246"/>
        <v>Feb-15</v>
      </c>
      <c r="G2511" s="12"/>
    </row>
    <row r="2512" spans="1:7">
      <c r="A2512" s="2">
        <f t="shared" si="248"/>
        <v>42049</v>
      </c>
      <c r="B2512" t="str">
        <f t="shared" si="247"/>
        <v>2015_02</v>
      </c>
      <c r="C2512" t="str">
        <f t="shared" si="243"/>
        <v>Feb</v>
      </c>
      <c r="D2512" t="str">
        <f t="shared" si="244"/>
        <v>2015_Feb</v>
      </c>
      <c r="E2512" s="12" t="str">
        <f t="shared" si="245"/>
        <v>14_Feb</v>
      </c>
      <c r="F2512" s="12" t="str">
        <f t="shared" si="246"/>
        <v>Feb-15</v>
      </c>
      <c r="G2512" s="12"/>
    </row>
    <row r="2513" spans="1:7">
      <c r="A2513" s="2">
        <f t="shared" si="248"/>
        <v>42050</v>
      </c>
      <c r="B2513" t="str">
        <f t="shared" si="247"/>
        <v>2015_02</v>
      </c>
      <c r="C2513" t="str">
        <f t="shared" si="243"/>
        <v>Feb</v>
      </c>
      <c r="D2513" t="str">
        <f t="shared" si="244"/>
        <v>2015_Feb</v>
      </c>
      <c r="E2513" s="12" t="str">
        <f t="shared" si="245"/>
        <v>15_Feb</v>
      </c>
      <c r="F2513" s="12" t="str">
        <f t="shared" si="246"/>
        <v>Feb-15</v>
      </c>
      <c r="G2513" s="12"/>
    </row>
    <row r="2514" spans="1:7">
      <c r="A2514" s="2">
        <f t="shared" si="248"/>
        <v>42051</v>
      </c>
      <c r="B2514" t="str">
        <f t="shared" si="247"/>
        <v>2015_02</v>
      </c>
      <c r="C2514" t="str">
        <f t="shared" si="243"/>
        <v>Feb</v>
      </c>
      <c r="D2514" t="str">
        <f t="shared" si="244"/>
        <v>2015_Feb</v>
      </c>
      <c r="E2514" s="12" t="str">
        <f t="shared" si="245"/>
        <v>16_Feb</v>
      </c>
      <c r="F2514" s="12" t="str">
        <f t="shared" si="246"/>
        <v>Feb-15</v>
      </c>
      <c r="G2514" s="12"/>
    </row>
    <row r="2515" spans="1:7">
      <c r="A2515" s="2">
        <f t="shared" si="248"/>
        <v>42052</v>
      </c>
      <c r="B2515" t="str">
        <f t="shared" si="247"/>
        <v>2015_02</v>
      </c>
      <c r="C2515" t="str">
        <f t="shared" si="243"/>
        <v>Feb</v>
      </c>
      <c r="D2515" t="str">
        <f t="shared" si="244"/>
        <v>2015_Feb</v>
      </c>
      <c r="E2515" s="12" t="str">
        <f t="shared" si="245"/>
        <v>17_Feb</v>
      </c>
      <c r="F2515" s="12" t="str">
        <f t="shared" si="246"/>
        <v>Feb-15</v>
      </c>
      <c r="G2515" s="12"/>
    </row>
    <row r="2516" spans="1:7">
      <c r="A2516" s="2">
        <f t="shared" si="248"/>
        <v>42053</v>
      </c>
      <c r="B2516" t="str">
        <f t="shared" si="247"/>
        <v>2015_02</v>
      </c>
      <c r="C2516" t="str">
        <f t="shared" si="243"/>
        <v>Feb</v>
      </c>
      <c r="D2516" t="str">
        <f t="shared" si="244"/>
        <v>2015_Feb</v>
      </c>
      <c r="E2516" s="12" t="str">
        <f t="shared" si="245"/>
        <v>18_Feb</v>
      </c>
      <c r="F2516" s="12" t="str">
        <f t="shared" si="246"/>
        <v>Feb-15</v>
      </c>
      <c r="G2516" s="12"/>
    </row>
    <row r="2517" spans="1:7">
      <c r="A2517" s="2">
        <f t="shared" si="248"/>
        <v>42054</v>
      </c>
      <c r="B2517" t="str">
        <f t="shared" si="247"/>
        <v>2015_02</v>
      </c>
      <c r="C2517" t="str">
        <f t="shared" si="243"/>
        <v>Feb</v>
      </c>
      <c r="D2517" t="str">
        <f t="shared" si="244"/>
        <v>2015_Feb</v>
      </c>
      <c r="E2517" s="12" t="str">
        <f t="shared" si="245"/>
        <v>19_Feb</v>
      </c>
      <c r="F2517" s="12" t="str">
        <f t="shared" si="246"/>
        <v>Feb-15</v>
      </c>
      <c r="G2517" s="12"/>
    </row>
    <row r="2518" spans="1:7">
      <c r="A2518" s="2">
        <f t="shared" si="248"/>
        <v>42055</v>
      </c>
      <c r="B2518" t="str">
        <f t="shared" si="247"/>
        <v>2015_02</v>
      </c>
      <c r="C2518" t="str">
        <f t="shared" si="243"/>
        <v>Feb</v>
      </c>
      <c r="D2518" t="str">
        <f t="shared" si="244"/>
        <v>2015_Feb</v>
      </c>
      <c r="E2518" s="12" t="str">
        <f t="shared" si="245"/>
        <v>20_Feb</v>
      </c>
      <c r="F2518" s="12" t="str">
        <f t="shared" si="246"/>
        <v>Feb-15</v>
      </c>
      <c r="G2518" s="12"/>
    </row>
    <row r="2519" spans="1:7">
      <c r="A2519" s="2">
        <f t="shared" si="248"/>
        <v>42056</v>
      </c>
      <c r="B2519" t="str">
        <f t="shared" si="247"/>
        <v>2015_02</v>
      </c>
      <c r="C2519" t="str">
        <f t="shared" si="243"/>
        <v>Feb</v>
      </c>
      <c r="D2519" t="str">
        <f t="shared" si="244"/>
        <v>2015_Feb</v>
      </c>
      <c r="E2519" s="12" t="str">
        <f t="shared" si="245"/>
        <v>21_Feb</v>
      </c>
      <c r="F2519" s="12" t="str">
        <f t="shared" si="246"/>
        <v>Feb-15</v>
      </c>
      <c r="G2519" s="12"/>
    </row>
    <row r="2520" spans="1:7">
      <c r="A2520" s="2">
        <f t="shared" si="248"/>
        <v>42057</v>
      </c>
      <c r="B2520" t="str">
        <f t="shared" si="247"/>
        <v>2015_02</v>
      </c>
      <c r="C2520" t="str">
        <f t="shared" si="243"/>
        <v>Feb</v>
      </c>
      <c r="D2520" t="str">
        <f t="shared" si="244"/>
        <v>2015_Feb</v>
      </c>
      <c r="E2520" s="12" t="str">
        <f t="shared" si="245"/>
        <v>22_Feb</v>
      </c>
      <c r="F2520" s="12" t="str">
        <f t="shared" si="246"/>
        <v>Feb-15</v>
      </c>
      <c r="G2520" s="12"/>
    </row>
    <row r="2521" spans="1:7">
      <c r="A2521" s="2">
        <f t="shared" si="248"/>
        <v>42058</v>
      </c>
      <c r="B2521" t="str">
        <f t="shared" si="247"/>
        <v>2015_02</v>
      </c>
      <c r="C2521" t="str">
        <f t="shared" si="243"/>
        <v>Feb</v>
      </c>
      <c r="D2521" t="str">
        <f t="shared" si="244"/>
        <v>2015_Feb</v>
      </c>
      <c r="E2521" s="12" t="str">
        <f t="shared" si="245"/>
        <v>23_Feb</v>
      </c>
      <c r="F2521" s="12" t="str">
        <f t="shared" si="246"/>
        <v>Feb-15</v>
      </c>
      <c r="G2521" s="12"/>
    </row>
    <row r="2522" spans="1:7">
      <c r="A2522" s="2">
        <f t="shared" si="248"/>
        <v>42059</v>
      </c>
      <c r="B2522" t="str">
        <f t="shared" si="247"/>
        <v>2015_02</v>
      </c>
      <c r="C2522" t="str">
        <f t="shared" si="243"/>
        <v>Feb</v>
      </c>
      <c r="D2522" t="str">
        <f t="shared" si="244"/>
        <v>2015_Feb</v>
      </c>
      <c r="E2522" s="12" t="str">
        <f t="shared" si="245"/>
        <v>24_Feb</v>
      </c>
      <c r="F2522" s="12" t="str">
        <f t="shared" si="246"/>
        <v>Feb-15</v>
      </c>
      <c r="G2522" s="12"/>
    </row>
    <row r="2523" spans="1:7">
      <c r="A2523" s="2">
        <f t="shared" si="248"/>
        <v>42060</v>
      </c>
      <c r="B2523" t="str">
        <f t="shared" si="247"/>
        <v>2015_02</v>
      </c>
      <c r="C2523" t="str">
        <f t="shared" si="243"/>
        <v>Feb</v>
      </c>
      <c r="D2523" t="str">
        <f t="shared" si="244"/>
        <v>2015_Feb</v>
      </c>
      <c r="E2523" s="12" t="str">
        <f t="shared" si="245"/>
        <v>25_Feb</v>
      </c>
      <c r="F2523" s="12" t="str">
        <f t="shared" si="246"/>
        <v>Feb-15</v>
      </c>
      <c r="G2523" s="12"/>
    </row>
    <row r="2524" spans="1:7">
      <c r="A2524" s="2">
        <f t="shared" si="248"/>
        <v>42061</v>
      </c>
      <c r="B2524" t="str">
        <f t="shared" si="247"/>
        <v>2015_02</v>
      </c>
      <c r="C2524" t="str">
        <f t="shared" si="243"/>
        <v>Feb</v>
      </c>
      <c r="D2524" t="str">
        <f t="shared" si="244"/>
        <v>2015_Feb</v>
      </c>
      <c r="E2524" s="12" t="str">
        <f t="shared" si="245"/>
        <v>26_Feb</v>
      </c>
      <c r="F2524" s="12" t="str">
        <f t="shared" si="246"/>
        <v>Feb-15</v>
      </c>
      <c r="G2524" s="12"/>
    </row>
    <row r="2525" spans="1:7">
      <c r="A2525" s="2">
        <f t="shared" si="248"/>
        <v>42062</v>
      </c>
      <c r="B2525" t="str">
        <f t="shared" si="247"/>
        <v>2015_02</v>
      </c>
      <c r="C2525" t="str">
        <f t="shared" si="243"/>
        <v>Feb</v>
      </c>
      <c r="D2525" t="str">
        <f t="shared" si="244"/>
        <v>2015_Feb</v>
      </c>
      <c r="E2525" s="12" t="str">
        <f t="shared" si="245"/>
        <v>27_Feb</v>
      </c>
      <c r="F2525" s="12" t="str">
        <f t="shared" si="246"/>
        <v>Feb-15</v>
      </c>
      <c r="G2525" s="12"/>
    </row>
    <row r="2526" spans="1:7">
      <c r="A2526" s="2">
        <f t="shared" si="248"/>
        <v>42063</v>
      </c>
      <c r="B2526" t="str">
        <f t="shared" si="247"/>
        <v>2015_02</v>
      </c>
      <c r="C2526" t="str">
        <f t="shared" si="243"/>
        <v>Feb</v>
      </c>
      <c r="D2526" t="str">
        <f t="shared" si="244"/>
        <v>2015_Feb</v>
      </c>
      <c r="E2526" s="12" t="str">
        <f t="shared" si="245"/>
        <v>28_Feb</v>
      </c>
      <c r="F2526" s="12" t="str">
        <f t="shared" si="246"/>
        <v>Feb-15</v>
      </c>
      <c r="G2526" s="12"/>
    </row>
    <row r="2527" spans="1:7">
      <c r="A2527" s="2">
        <f t="shared" si="248"/>
        <v>42064</v>
      </c>
      <c r="B2527" t="str">
        <f t="shared" si="247"/>
        <v>2015_03</v>
      </c>
      <c r="C2527" t="str">
        <f t="shared" si="243"/>
        <v>Mar</v>
      </c>
      <c r="D2527" t="str">
        <f t="shared" si="244"/>
        <v>2015_Mar</v>
      </c>
      <c r="E2527" s="12" t="str">
        <f t="shared" si="245"/>
        <v>01_Mar</v>
      </c>
      <c r="F2527" s="12" t="str">
        <f t="shared" si="246"/>
        <v>Mar-15</v>
      </c>
      <c r="G2527" s="12"/>
    </row>
    <row r="2528" spans="1:7">
      <c r="A2528" s="2">
        <f t="shared" si="248"/>
        <v>42065</v>
      </c>
      <c r="B2528" t="str">
        <f t="shared" si="247"/>
        <v>2015_03</v>
      </c>
      <c r="C2528" t="str">
        <f t="shared" si="243"/>
        <v>Mar</v>
      </c>
      <c r="D2528" t="str">
        <f t="shared" si="244"/>
        <v>2015_Mar</v>
      </c>
      <c r="E2528" s="12" t="str">
        <f t="shared" si="245"/>
        <v>02_Mar</v>
      </c>
      <c r="F2528" s="12" t="str">
        <f t="shared" si="246"/>
        <v>Mar-15</v>
      </c>
      <c r="G2528" s="12"/>
    </row>
    <row r="2529" spans="1:7">
      <c r="A2529" s="2">
        <f t="shared" si="248"/>
        <v>42066</v>
      </c>
      <c r="B2529" t="str">
        <f t="shared" si="247"/>
        <v>2015_03</v>
      </c>
      <c r="C2529" t="str">
        <f t="shared" si="243"/>
        <v>Mar</v>
      </c>
      <c r="D2529" t="str">
        <f t="shared" si="244"/>
        <v>2015_Mar</v>
      </c>
      <c r="E2529" s="12" t="str">
        <f t="shared" si="245"/>
        <v>03_Mar</v>
      </c>
      <c r="F2529" s="12" t="str">
        <f t="shared" si="246"/>
        <v>Mar-15</v>
      </c>
      <c r="G2529" s="12"/>
    </row>
    <row r="2530" spans="1:7">
      <c r="A2530" s="2">
        <f t="shared" si="248"/>
        <v>42067</v>
      </c>
      <c r="B2530" t="str">
        <f t="shared" si="247"/>
        <v>2015_03</v>
      </c>
      <c r="C2530" t="str">
        <f t="shared" si="243"/>
        <v>Mar</v>
      </c>
      <c r="D2530" t="str">
        <f t="shared" si="244"/>
        <v>2015_Mar</v>
      </c>
      <c r="E2530" s="12" t="str">
        <f t="shared" si="245"/>
        <v>04_Mar</v>
      </c>
      <c r="F2530" s="12" t="str">
        <f t="shared" si="246"/>
        <v>Mar-15</v>
      </c>
      <c r="G2530" s="12"/>
    </row>
    <row r="2531" spans="1:7">
      <c r="A2531" s="2">
        <f t="shared" si="248"/>
        <v>42068</v>
      </c>
      <c r="B2531" t="str">
        <f t="shared" si="247"/>
        <v>2015_03</v>
      </c>
      <c r="C2531" t="str">
        <f t="shared" si="243"/>
        <v>Mar</v>
      </c>
      <c r="D2531" t="str">
        <f t="shared" si="244"/>
        <v>2015_Mar</v>
      </c>
      <c r="E2531" s="12" t="str">
        <f t="shared" si="245"/>
        <v>05_Mar</v>
      </c>
      <c r="F2531" s="12" t="str">
        <f t="shared" si="246"/>
        <v>Mar-15</v>
      </c>
      <c r="G2531" s="12"/>
    </row>
    <row r="2532" spans="1:7">
      <c r="A2532" s="2">
        <f t="shared" si="248"/>
        <v>42069</v>
      </c>
      <c r="B2532" t="str">
        <f t="shared" si="247"/>
        <v>2015_03</v>
      </c>
      <c r="C2532" t="str">
        <f t="shared" si="243"/>
        <v>Mar</v>
      </c>
      <c r="D2532" t="str">
        <f t="shared" si="244"/>
        <v>2015_Mar</v>
      </c>
      <c r="E2532" s="12" t="str">
        <f t="shared" si="245"/>
        <v>06_Mar</v>
      </c>
      <c r="F2532" s="12" t="str">
        <f t="shared" si="246"/>
        <v>Mar-15</v>
      </c>
      <c r="G2532" s="12"/>
    </row>
    <row r="2533" spans="1:7">
      <c r="A2533" s="2">
        <f t="shared" si="248"/>
        <v>42070</v>
      </c>
      <c r="B2533" t="str">
        <f t="shared" si="247"/>
        <v>2015_03</v>
      </c>
      <c r="C2533" t="str">
        <f t="shared" si="243"/>
        <v>Mar</v>
      </c>
      <c r="D2533" t="str">
        <f t="shared" si="244"/>
        <v>2015_Mar</v>
      </c>
      <c r="E2533" s="12" t="str">
        <f t="shared" si="245"/>
        <v>07_Mar</v>
      </c>
      <c r="F2533" s="12" t="str">
        <f t="shared" si="246"/>
        <v>Mar-15</v>
      </c>
      <c r="G2533" s="12"/>
    </row>
    <row r="2534" spans="1:7">
      <c r="A2534" s="2">
        <f t="shared" si="248"/>
        <v>42071</v>
      </c>
      <c r="B2534" t="str">
        <f t="shared" si="247"/>
        <v>2015_03</v>
      </c>
      <c r="C2534" t="str">
        <f t="shared" si="243"/>
        <v>Mar</v>
      </c>
      <c r="D2534" t="str">
        <f t="shared" si="244"/>
        <v>2015_Mar</v>
      </c>
      <c r="E2534" s="12" t="str">
        <f t="shared" si="245"/>
        <v>08_Mar</v>
      </c>
      <c r="F2534" s="12" t="str">
        <f t="shared" si="246"/>
        <v>Mar-15</v>
      </c>
      <c r="G2534" s="12"/>
    </row>
    <row r="2535" spans="1:7">
      <c r="A2535" s="2">
        <f t="shared" si="248"/>
        <v>42072</v>
      </c>
      <c r="B2535" t="str">
        <f t="shared" si="247"/>
        <v>2015_03</v>
      </c>
      <c r="C2535" t="str">
        <f t="shared" si="243"/>
        <v>Mar</v>
      </c>
      <c r="D2535" t="str">
        <f t="shared" si="244"/>
        <v>2015_Mar</v>
      </c>
      <c r="E2535" s="12" t="str">
        <f t="shared" si="245"/>
        <v>09_Mar</v>
      </c>
      <c r="F2535" s="12" t="str">
        <f t="shared" si="246"/>
        <v>Mar-15</v>
      </c>
      <c r="G2535" s="12"/>
    </row>
    <row r="2536" spans="1:7">
      <c r="A2536" s="2">
        <f t="shared" si="248"/>
        <v>42073</v>
      </c>
      <c r="B2536" t="str">
        <f t="shared" si="247"/>
        <v>2015_03</v>
      </c>
      <c r="C2536" t="str">
        <f t="shared" si="243"/>
        <v>Mar</v>
      </c>
      <c r="D2536" t="str">
        <f t="shared" si="244"/>
        <v>2015_Mar</v>
      </c>
      <c r="E2536" s="12" t="str">
        <f t="shared" si="245"/>
        <v>10_Mar</v>
      </c>
      <c r="F2536" s="12" t="str">
        <f t="shared" si="246"/>
        <v>Mar-15</v>
      </c>
      <c r="G2536" s="12"/>
    </row>
    <row r="2537" spans="1:7">
      <c r="A2537" s="2">
        <f t="shared" si="248"/>
        <v>42074</v>
      </c>
      <c r="B2537" t="str">
        <f t="shared" si="247"/>
        <v>2015_03</v>
      </c>
      <c r="C2537" t="str">
        <f t="shared" si="243"/>
        <v>Mar</v>
      </c>
      <c r="D2537" t="str">
        <f t="shared" si="244"/>
        <v>2015_Mar</v>
      </c>
      <c r="E2537" s="12" t="str">
        <f t="shared" si="245"/>
        <v>11_Mar</v>
      </c>
      <c r="F2537" s="12" t="str">
        <f t="shared" si="246"/>
        <v>Mar-15</v>
      </c>
      <c r="G2537" s="12"/>
    </row>
    <row r="2538" spans="1:7">
      <c r="A2538" s="2">
        <f t="shared" si="248"/>
        <v>42075</v>
      </c>
      <c r="B2538" t="str">
        <f t="shared" si="247"/>
        <v>2015_03</v>
      </c>
      <c r="C2538" t="str">
        <f t="shared" si="243"/>
        <v>Mar</v>
      </c>
      <c r="D2538" t="str">
        <f t="shared" si="244"/>
        <v>2015_Mar</v>
      </c>
      <c r="E2538" s="12" t="str">
        <f t="shared" si="245"/>
        <v>12_Mar</v>
      </c>
      <c r="F2538" s="12" t="str">
        <f t="shared" si="246"/>
        <v>Mar-15</v>
      </c>
      <c r="G2538" s="12"/>
    </row>
    <row r="2539" spans="1:7">
      <c r="A2539" s="2">
        <f t="shared" si="248"/>
        <v>42076</v>
      </c>
      <c r="B2539" t="str">
        <f t="shared" si="247"/>
        <v>2015_03</v>
      </c>
      <c r="C2539" t="str">
        <f t="shared" si="243"/>
        <v>Mar</v>
      </c>
      <c r="D2539" t="str">
        <f t="shared" si="244"/>
        <v>2015_Mar</v>
      </c>
      <c r="E2539" s="12" t="str">
        <f t="shared" si="245"/>
        <v>13_Mar</v>
      </c>
      <c r="F2539" s="12" t="str">
        <f t="shared" si="246"/>
        <v>Mar-15</v>
      </c>
      <c r="G2539" s="12"/>
    </row>
    <row r="2540" spans="1:7">
      <c r="A2540" s="2">
        <f t="shared" si="248"/>
        <v>42077</v>
      </c>
      <c r="B2540" t="str">
        <f t="shared" si="247"/>
        <v>2015_03</v>
      </c>
      <c r="C2540" t="str">
        <f t="shared" si="243"/>
        <v>Mar</v>
      </c>
      <c r="D2540" t="str">
        <f t="shared" si="244"/>
        <v>2015_Mar</v>
      </c>
      <c r="E2540" s="12" t="str">
        <f t="shared" si="245"/>
        <v>14_Mar</v>
      </c>
      <c r="F2540" s="12" t="str">
        <f t="shared" si="246"/>
        <v>Mar-15</v>
      </c>
      <c r="G2540" s="12"/>
    </row>
    <row r="2541" spans="1:7">
      <c r="A2541" s="2">
        <f t="shared" si="248"/>
        <v>42078</v>
      </c>
      <c r="B2541" t="str">
        <f t="shared" si="247"/>
        <v>2015_03</v>
      </c>
      <c r="C2541" t="str">
        <f t="shared" si="243"/>
        <v>Mar</v>
      </c>
      <c r="D2541" t="str">
        <f t="shared" si="244"/>
        <v>2015_Mar</v>
      </c>
      <c r="E2541" s="12" t="str">
        <f t="shared" si="245"/>
        <v>15_Mar</v>
      </c>
      <c r="F2541" s="12" t="str">
        <f t="shared" si="246"/>
        <v>Mar-15</v>
      </c>
      <c r="G2541" s="12"/>
    </row>
    <row r="2542" spans="1:7">
      <c r="A2542" s="2">
        <f t="shared" si="248"/>
        <v>42079</v>
      </c>
      <c r="B2542" t="str">
        <f t="shared" si="247"/>
        <v>2015_03</v>
      </c>
      <c r="C2542" t="str">
        <f t="shared" si="243"/>
        <v>Mar</v>
      </c>
      <c r="D2542" t="str">
        <f t="shared" si="244"/>
        <v>2015_Mar</v>
      </c>
      <c r="E2542" s="12" t="str">
        <f t="shared" si="245"/>
        <v>16_Mar</v>
      </c>
      <c r="F2542" s="12" t="str">
        <f t="shared" si="246"/>
        <v>Mar-15</v>
      </c>
      <c r="G2542" s="12"/>
    </row>
    <row r="2543" spans="1:7">
      <c r="A2543" s="2">
        <f t="shared" si="248"/>
        <v>42080</v>
      </c>
      <c r="B2543" t="str">
        <f t="shared" si="247"/>
        <v>2015_03</v>
      </c>
      <c r="C2543" t="str">
        <f t="shared" si="243"/>
        <v>Mar</v>
      </c>
      <c r="D2543" t="str">
        <f t="shared" si="244"/>
        <v>2015_Mar</v>
      </c>
      <c r="E2543" s="12" t="str">
        <f t="shared" si="245"/>
        <v>17_Mar</v>
      </c>
      <c r="F2543" s="12" t="str">
        <f t="shared" si="246"/>
        <v>Mar-15</v>
      </c>
      <c r="G2543" s="12"/>
    </row>
    <row r="2544" spans="1:7">
      <c r="A2544" s="2">
        <f t="shared" si="248"/>
        <v>42081</v>
      </c>
      <c r="B2544" t="str">
        <f t="shared" si="247"/>
        <v>2015_03</v>
      </c>
      <c r="C2544" t="str">
        <f t="shared" si="243"/>
        <v>Mar</v>
      </c>
      <c r="D2544" t="str">
        <f t="shared" si="244"/>
        <v>2015_Mar</v>
      </c>
      <c r="E2544" s="12" t="str">
        <f t="shared" si="245"/>
        <v>18_Mar</v>
      </c>
      <c r="F2544" s="12" t="str">
        <f t="shared" si="246"/>
        <v>Mar-15</v>
      </c>
      <c r="G2544" s="12"/>
    </row>
    <row r="2545" spans="1:7">
      <c r="A2545" s="2">
        <f t="shared" si="248"/>
        <v>42082</v>
      </c>
      <c r="B2545" t="str">
        <f t="shared" si="247"/>
        <v>2015_03</v>
      </c>
      <c r="C2545" t="str">
        <f t="shared" si="243"/>
        <v>Mar</v>
      </c>
      <c r="D2545" t="str">
        <f t="shared" si="244"/>
        <v>2015_Mar</v>
      </c>
      <c r="E2545" s="12" t="str">
        <f t="shared" si="245"/>
        <v>19_Mar</v>
      </c>
      <c r="F2545" s="12" t="str">
        <f t="shared" si="246"/>
        <v>Mar-15</v>
      </c>
      <c r="G2545" s="12"/>
    </row>
    <row r="2546" spans="1:7">
      <c r="A2546" s="2">
        <f t="shared" si="248"/>
        <v>42083</v>
      </c>
      <c r="B2546" t="str">
        <f t="shared" si="247"/>
        <v>2015_03</v>
      </c>
      <c r="C2546" t="str">
        <f t="shared" si="243"/>
        <v>Mar</v>
      </c>
      <c r="D2546" t="str">
        <f t="shared" si="244"/>
        <v>2015_Mar</v>
      </c>
      <c r="E2546" s="12" t="str">
        <f t="shared" si="245"/>
        <v>20_Mar</v>
      </c>
      <c r="F2546" s="12" t="str">
        <f t="shared" si="246"/>
        <v>Mar-15</v>
      </c>
      <c r="G2546" s="12"/>
    </row>
    <row r="2547" spans="1:7">
      <c r="A2547" s="2">
        <f t="shared" si="248"/>
        <v>42084</v>
      </c>
      <c r="B2547" t="str">
        <f t="shared" si="247"/>
        <v>2015_03</v>
      </c>
      <c r="C2547" t="str">
        <f t="shared" si="243"/>
        <v>Mar</v>
      </c>
      <c r="D2547" t="str">
        <f t="shared" si="244"/>
        <v>2015_Mar</v>
      </c>
      <c r="E2547" s="12" t="str">
        <f t="shared" si="245"/>
        <v>21_Mar</v>
      </c>
      <c r="F2547" s="12" t="str">
        <f t="shared" si="246"/>
        <v>Mar-15</v>
      </c>
      <c r="G2547" s="12"/>
    </row>
    <row r="2548" spans="1:7">
      <c r="A2548" s="2">
        <f t="shared" si="248"/>
        <v>42085</v>
      </c>
      <c r="B2548" t="str">
        <f t="shared" si="247"/>
        <v>2015_03</v>
      </c>
      <c r="C2548" t="str">
        <f t="shared" si="243"/>
        <v>Mar</v>
      </c>
      <c r="D2548" t="str">
        <f t="shared" si="244"/>
        <v>2015_Mar</v>
      </c>
      <c r="E2548" s="12" t="str">
        <f t="shared" si="245"/>
        <v>22_Mar</v>
      </c>
      <c r="F2548" s="12" t="str">
        <f t="shared" si="246"/>
        <v>Mar-15</v>
      </c>
      <c r="G2548" s="12"/>
    </row>
    <row r="2549" spans="1:7">
      <c r="A2549" s="2">
        <f t="shared" si="248"/>
        <v>42086</v>
      </c>
      <c r="B2549" t="str">
        <f t="shared" si="247"/>
        <v>2015_03</v>
      </c>
      <c r="C2549" t="str">
        <f t="shared" si="243"/>
        <v>Mar</v>
      </c>
      <c r="D2549" t="str">
        <f t="shared" si="244"/>
        <v>2015_Mar</v>
      </c>
      <c r="E2549" s="12" t="str">
        <f t="shared" si="245"/>
        <v>23_Mar</v>
      </c>
      <c r="F2549" s="12" t="str">
        <f t="shared" si="246"/>
        <v>Mar-15</v>
      </c>
      <c r="G2549" s="12"/>
    </row>
    <row r="2550" spans="1:7">
      <c r="A2550" s="2">
        <f t="shared" si="248"/>
        <v>42087</v>
      </c>
      <c r="B2550" t="str">
        <f t="shared" si="247"/>
        <v>2015_03</v>
      </c>
      <c r="C2550" t="str">
        <f t="shared" si="243"/>
        <v>Mar</v>
      </c>
      <c r="D2550" t="str">
        <f t="shared" si="244"/>
        <v>2015_Mar</v>
      </c>
      <c r="E2550" s="12" t="str">
        <f t="shared" si="245"/>
        <v>24_Mar</v>
      </c>
      <c r="F2550" s="12" t="str">
        <f t="shared" si="246"/>
        <v>Mar-15</v>
      </c>
      <c r="G2550" s="12"/>
    </row>
    <row r="2551" spans="1:7">
      <c r="A2551" s="2">
        <f t="shared" si="248"/>
        <v>42088</v>
      </c>
      <c r="B2551" t="str">
        <f t="shared" si="247"/>
        <v>2015_03</v>
      </c>
      <c r="C2551" t="str">
        <f t="shared" si="243"/>
        <v>Mar</v>
      </c>
      <c r="D2551" t="str">
        <f t="shared" si="244"/>
        <v>2015_Mar</v>
      </c>
      <c r="E2551" s="12" t="str">
        <f t="shared" si="245"/>
        <v>25_Mar</v>
      </c>
      <c r="F2551" s="12" t="str">
        <f t="shared" si="246"/>
        <v>Mar-15</v>
      </c>
      <c r="G2551" s="12"/>
    </row>
    <row r="2552" spans="1:7">
      <c r="A2552" s="2">
        <f t="shared" si="248"/>
        <v>42089</v>
      </c>
      <c r="B2552" t="str">
        <f t="shared" si="247"/>
        <v>2015_03</v>
      </c>
      <c r="C2552" t="str">
        <f t="shared" si="243"/>
        <v>Mar</v>
      </c>
      <c r="D2552" t="str">
        <f t="shared" si="244"/>
        <v>2015_Mar</v>
      </c>
      <c r="E2552" s="12" t="str">
        <f t="shared" si="245"/>
        <v>26_Mar</v>
      </c>
      <c r="F2552" s="12" t="str">
        <f t="shared" si="246"/>
        <v>Mar-15</v>
      </c>
      <c r="G2552" s="12"/>
    </row>
    <row r="2553" spans="1:7">
      <c r="A2553" s="2">
        <f t="shared" si="248"/>
        <v>42090</v>
      </c>
      <c r="B2553" t="str">
        <f t="shared" si="247"/>
        <v>2015_03</v>
      </c>
      <c r="C2553" t="str">
        <f t="shared" si="243"/>
        <v>Mar</v>
      </c>
      <c r="D2553" t="str">
        <f t="shared" si="244"/>
        <v>2015_Mar</v>
      </c>
      <c r="E2553" s="12" t="str">
        <f t="shared" si="245"/>
        <v>27_Mar</v>
      </c>
      <c r="F2553" s="12" t="str">
        <f t="shared" si="246"/>
        <v>Mar-15</v>
      </c>
      <c r="G2553" s="12"/>
    </row>
    <row r="2554" spans="1:7">
      <c r="A2554" s="2">
        <f t="shared" si="248"/>
        <v>42091</v>
      </c>
      <c r="B2554" t="str">
        <f t="shared" si="247"/>
        <v>2015_03</v>
      </c>
      <c r="C2554" t="str">
        <f t="shared" si="243"/>
        <v>Mar</v>
      </c>
      <c r="D2554" t="str">
        <f t="shared" si="244"/>
        <v>2015_Mar</v>
      </c>
      <c r="E2554" s="12" t="str">
        <f t="shared" si="245"/>
        <v>28_Mar</v>
      </c>
      <c r="F2554" s="12" t="str">
        <f t="shared" si="246"/>
        <v>Mar-15</v>
      </c>
      <c r="G2554" s="12"/>
    </row>
    <row r="2555" spans="1:7">
      <c r="A2555" s="2">
        <f t="shared" si="248"/>
        <v>42092</v>
      </c>
      <c r="B2555" t="str">
        <f t="shared" si="247"/>
        <v>2015_03</v>
      </c>
      <c r="C2555" t="str">
        <f t="shared" si="243"/>
        <v>Mar</v>
      </c>
      <c r="D2555" t="str">
        <f t="shared" si="244"/>
        <v>2015_Mar</v>
      </c>
      <c r="E2555" s="12" t="str">
        <f t="shared" si="245"/>
        <v>29_Mar</v>
      </c>
      <c r="F2555" s="12" t="str">
        <f t="shared" si="246"/>
        <v>Mar-15</v>
      </c>
      <c r="G2555" s="12"/>
    </row>
    <row r="2556" spans="1:7">
      <c r="A2556" s="2">
        <f t="shared" si="248"/>
        <v>42093</v>
      </c>
      <c r="B2556" t="str">
        <f t="shared" si="247"/>
        <v>2015_03</v>
      </c>
      <c r="C2556" t="str">
        <f t="shared" si="243"/>
        <v>Mar</v>
      </c>
      <c r="D2556" t="str">
        <f t="shared" si="244"/>
        <v>2015_Mar</v>
      </c>
      <c r="E2556" s="12" t="str">
        <f t="shared" si="245"/>
        <v>30_Mar</v>
      </c>
      <c r="F2556" s="12" t="str">
        <f t="shared" si="246"/>
        <v>Mar-15</v>
      </c>
      <c r="G2556" s="12"/>
    </row>
    <row r="2557" spans="1:7">
      <c r="A2557" s="2">
        <f t="shared" si="248"/>
        <v>42094</v>
      </c>
      <c r="B2557" t="str">
        <f t="shared" si="247"/>
        <v>2015_03</v>
      </c>
      <c r="C2557" t="str">
        <f t="shared" si="243"/>
        <v>Mar</v>
      </c>
      <c r="D2557" t="str">
        <f t="shared" si="244"/>
        <v>2015_Mar</v>
      </c>
      <c r="E2557" s="12" t="str">
        <f t="shared" si="245"/>
        <v>31_Mar</v>
      </c>
      <c r="F2557" s="12" t="str">
        <f t="shared" si="246"/>
        <v>Mar-15</v>
      </c>
      <c r="G2557" s="12"/>
    </row>
    <row r="2558" spans="1:7">
      <c r="A2558" s="2">
        <f t="shared" si="248"/>
        <v>42095</v>
      </c>
      <c r="B2558" t="str">
        <f t="shared" si="247"/>
        <v>2015_04</v>
      </c>
      <c r="C2558" t="str">
        <f t="shared" si="243"/>
        <v>Apr</v>
      </c>
      <c r="D2558" t="str">
        <f t="shared" si="244"/>
        <v>2015_Apr</v>
      </c>
      <c r="E2558" s="12" t="str">
        <f t="shared" si="245"/>
        <v>01_Apr</v>
      </c>
      <c r="F2558" s="12" t="str">
        <f t="shared" si="246"/>
        <v>Apr-15</v>
      </c>
      <c r="G2558" s="12"/>
    </row>
    <row r="2559" spans="1:7">
      <c r="A2559" s="2">
        <f t="shared" si="248"/>
        <v>42096</v>
      </c>
      <c r="B2559" t="str">
        <f t="shared" si="247"/>
        <v>2015_04</v>
      </c>
      <c r="C2559" t="str">
        <f t="shared" si="243"/>
        <v>Apr</v>
      </c>
      <c r="D2559" t="str">
        <f t="shared" si="244"/>
        <v>2015_Apr</v>
      </c>
      <c r="E2559" s="12" t="str">
        <f t="shared" si="245"/>
        <v>02_Apr</v>
      </c>
      <c r="F2559" s="12" t="str">
        <f t="shared" si="246"/>
        <v>Apr-15</v>
      </c>
      <c r="G2559" s="12"/>
    </row>
    <row r="2560" spans="1:7">
      <c r="A2560" s="2">
        <f t="shared" si="248"/>
        <v>42097</v>
      </c>
      <c r="B2560" t="str">
        <f t="shared" si="247"/>
        <v>2015_04</v>
      </c>
      <c r="C2560" t="str">
        <f t="shared" si="243"/>
        <v>Apr</v>
      </c>
      <c r="D2560" t="str">
        <f t="shared" si="244"/>
        <v>2015_Apr</v>
      </c>
      <c r="E2560" s="12" t="str">
        <f t="shared" si="245"/>
        <v>03_Apr</v>
      </c>
      <c r="F2560" s="12" t="str">
        <f t="shared" si="246"/>
        <v>Apr-15</v>
      </c>
      <c r="G2560" s="12"/>
    </row>
    <row r="2561" spans="1:7">
      <c r="A2561" s="2">
        <f t="shared" si="248"/>
        <v>42098</v>
      </c>
      <c r="B2561" t="str">
        <f t="shared" si="247"/>
        <v>2015_04</v>
      </c>
      <c r="C2561" t="str">
        <f t="shared" si="243"/>
        <v>Apr</v>
      </c>
      <c r="D2561" t="str">
        <f t="shared" si="244"/>
        <v>2015_Apr</v>
      </c>
      <c r="E2561" s="12" t="str">
        <f t="shared" si="245"/>
        <v>04_Apr</v>
      </c>
      <c r="F2561" s="12" t="str">
        <f t="shared" si="246"/>
        <v>Apr-15</v>
      </c>
      <c r="G2561" s="12"/>
    </row>
    <row r="2562" spans="1:7">
      <c r="A2562" s="2">
        <f t="shared" si="248"/>
        <v>42099</v>
      </c>
      <c r="B2562" t="str">
        <f t="shared" si="247"/>
        <v>2015_04</v>
      </c>
      <c r="C2562" t="str">
        <f t="shared" ref="C2562:C2625" si="249">VLOOKUP(TEXT(MONTH(A2562),"00"),$H$2:$I$13,2,FALSE)</f>
        <v>Apr</v>
      </c>
      <c r="D2562" t="str">
        <f t="shared" si="244"/>
        <v>2015_Apr</v>
      </c>
      <c r="E2562" s="12" t="str">
        <f t="shared" si="245"/>
        <v>05_Apr</v>
      </c>
      <c r="F2562" s="12" t="str">
        <f t="shared" si="246"/>
        <v>Apr-15</v>
      </c>
      <c r="G2562" s="12"/>
    </row>
    <row r="2563" spans="1:7">
      <c r="A2563" s="2">
        <f t="shared" si="248"/>
        <v>42100</v>
      </c>
      <c r="B2563" t="str">
        <f t="shared" si="247"/>
        <v>2015_04</v>
      </c>
      <c r="C2563" t="str">
        <f t="shared" si="249"/>
        <v>Apr</v>
      </c>
      <c r="D2563" t="str">
        <f t="shared" ref="D2563:D2626" si="250">TEXT(YEAR(A2563),"0000")&amp;"_"&amp;C2563</f>
        <v>2015_Apr</v>
      </c>
      <c r="E2563" s="12" t="str">
        <f t="shared" ref="E2563:E2626" si="251">VLOOKUP(DAY(A2563),$G$2:$H$32,2,FALSE)&amp;"_"&amp;C2563</f>
        <v>06_Apr</v>
      </c>
      <c r="F2563" s="12" t="str">
        <f t="shared" si="246"/>
        <v>Apr-15</v>
      </c>
      <c r="G2563" s="12"/>
    </row>
    <row r="2564" spans="1:7">
      <c r="A2564" s="2">
        <f t="shared" si="248"/>
        <v>42101</v>
      </c>
      <c r="B2564" t="str">
        <f t="shared" si="247"/>
        <v>2015_04</v>
      </c>
      <c r="C2564" t="str">
        <f t="shared" si="249"/>
        <v>Apr</v>
      </c>
      <c r="D2564" t="str">
        <f t="shared" si="250"/>
        <v>2015_Apr</v>
      </c>
      <c r="E2564" s="12" t="str">
        <f t="shared" si="251"/>
        <v>07_Apr</v>
      </c>
      <c r="F2564" s="12" t="str">
        <f t="shared" ref="F2564:F2627" si="252">C2564&amp;"-"&amp;RIGHT(YEAR(A2564),2)</f>
        <v>Apr-15</v>
      </c>
      <c r="G2564" s="12"/>
    </row>
    <row r="2565" spans="1:7">
      <c r="A2565" s="2">
        <f t="shared" si="248"/>
        <v>42102</v>
      </c>
      <c r="B2565" t="str">
        <f t="shared" si="247"/>
        <v>2015_04</v>
      </c>
      <c r="C2565" t="str">
        <f t="shared" si="249"/>
        <v>Apr</v>
      </c>
      <c r="D2565" t="str">
        <f t="shared" si="250"/>
        <v>2015_Apr</v>
      </c>
      <c r="E2565" s="12" t="str">
        <f t="shared" si="251"/>
        <v>08_Apr</v>
      </c>
      <c r="F2565" s="12" t="str">
        <f t="shared" si="252"/>
        <v>Apr-15</v>
      </c>
      <c r="G2565" s="12"/>
    </row>
    <row r="2566" spans="1:7">
      <c r="A2566" s="2">
        <f t="shared" si="248"/>
        <v>42103</v>
      </c>
      <c r="B2566" t="str">
        <f t="shared" si="247"/>
        <v>2015_04</v>
      </c>
      <c r="C2566" t="str">
        <f t="shared" si="249"/>
        <v>Apr</v>
      </c>
      <c r="D2566" t="str">
        <f t="shared" si="250"/>
        <v>2015_Apr</v>
      </c>
      <c r="E2566" s="12" t="str">
        <f t="shared" si="251"/>
        <v>09_Apr</v>
      </c>
      <c r="F2566" s="12" t="str">
        <f t="shared" si="252"/>
        <v>Apr-15</v>
      </c>
      <c r="G2566" s="12"/>
    </row>
    <row r="2567" spans="1:7">
      <c r="A2567" s="2">
        <f t="shared" si="248"/>
        <v>42104</v>
      </c>
      <c r="B2567" t="str">
        <f t="shared" si="247"/>
        <v>2015_04</v>
      </c>
      <c r="C2567" t="str">
        <f t="shared" si="249"/>
        <v>Apr</v>
      </c>
      <c r="D2567" t="str">
        <f t="shared" si="250"/>
        <v>2015_Apr</v>
      </c>
      <c r="E2567" s="12" t="str">
        <f t="shared" si="251"/>
        <v>10_Apr</v>
      </c>
      <c r="F2567" s="12" t="str">
        <f t="shared" si="252"/>
        <v>Apr-15</v>
      </c>
      <c r="G2567" s="12"/>
    </row>
    <row r="2568" spans="1:7">
      <c r="A2568" s="2">
        <f t="shared" si="248"/>
        <v>42105</v>
      </c>
      <c r="B2568" t="str">
        <f t="shared" si="247"/>
        <v>2015_04</v>
      </c>
      <c r="C2568" t="str">
        <f t="shared" si="249"/>
        <v>Apr</v>
      </c>
      <c r="D2568" t="str">
        <f t="shared" si="250"/>
        <v>2015_Apr</v>
      </c>
      <c r="E2568" s="12" t="str">
        <f t="shared" si="251"/>
        <v>11_Apr</v>
      </c>
      <c r="F2568" s="12" t="str">
        <f t="shared" si="252"/>
        <v>Apr-15</v>
      </c>
      <c r="G2568" s="12"/>
    </row>
    <row r="2569" spans="1:7">
      <c r="A2569" s="2">
        <f t="shared" si="248"/>
        <v>42106</v>
      </c>
      <c r="B2569" t="str">
        <f t="shared" si="247"/>
        <v>2015_04</v>
      </c>
      <c r="C2569" t="str">
        <f t="shared" si="249"/>
        <v>Apr</v>
      </c>
      <c r="D2569" t="str">
        <f t="shared" si="250"/>
        <v>2015_Apr</v>
      </c>
      <c r="E2569" s="12" t="str">
        <f t="shared" si="251"/>
        <v>12_Apr</v>
      </c>
      <c r="F2569" s="12" t="str">
        <f t="shared" si="252"/>
        <v>Apr-15</v>
      </c>
      <c r="G2569" s="12"/>
    </row>
    <row r="2570" spans="1:7">
      <c r="A2570" s="2">
        <f t="shared" si="248"/>
        <v>42107</v>
      </c>
      <c r="B2570" t="str">
        <f t="shared" si="247"/>
        <v>2015_04</v>
      </c>
      <c r="C2570" t="str">
        <f t="shared" si="249"/>
        <v>Apr</v>
      </c>
      <c r="D2570" t="str">
        <f t="shared" si="250"/>
        <v>2015_Apr</v>
      </c>
      <c r="E2570" s="12" t="str">
        <f t="shared" si="251"/>
        <v>13_Apr</v>
      </c>
      <c r="F2570" s="12" t="str">
        <f t="shared" si="252"/>
        <v>Apr-15</v>
      </c>
      <c r="G2570" s="12"/>
    </row>
    <row r="2571" spans="1:7">
      <c r="A2571" s="2">
        <f t="shared" si="248"/>
        <v>42108</v>
      </c>
      <c r="B2571" t="str">
        <f t="shared" ref="B2571:B2634" si="253">TEXT(YEAR(A2571),"0000")&amp;"_"&amp;TEXT(MONTH(A2571),"00")</f>
        <v>2015_04</v>
      </c>
      <c r="C2571" t="str">
        <f t="shared" si="249"/>
        <v>Apr</v>
      </c>
      <c r="D2571" t="str">
        <f t="shared" si="250"/>
        <v>2015_Apr</v>
      </c>
      <c r="E2571" s="12" t="str">
        <f t="shared" si="251"/>
        <v>14_Apr</v>
      </c>
      <c r="F2571" s="12" t="str">
        <f t="shared" si="252"/>
        <v>Apr-15</v>
      </c>
      <c r="G2571" s="12"/>
    </row>
    <row r="2572" spans="1:7">
      <c r="A2572" s="2">
        <f t="shared" ref="A2572:A2635" si="254">A2571+1</f>
        <v>42109</v>
      </c>
      <c r="B2572" t="str">
        <f t="shared" si="253"/>
        <v>2015_04</v>
      </c>
      <c r="C2572" t="str">
        <f t="shared" si="249"/>
        <v>Apr</v>
      </c>
      <c r="D2572" t="str">
        <f t="shared" si="250"/>
        <v>2015_Apr</v>
      </c>
      <c r="E2572" s="12" t="str">
        <f t="shared" si="251"/>
        <v>15_Apr</v>
      </c>
      <c r="F2572" s="12" t="str">
        <f t="shared" si="252"/>
        <v>Apr-15</v>
      </c>
      <c r="G2572" s="12"/>
    </row>
    <row r="2573" spans="1:7">
      <c r="A2573" s="2">
        <f t="shared" si="254"/>
        <v>42110</v>
      </c>
      <c r="B2573" t="str">
        <f t="shared" si="253"/>
        <v>2015_04</v>
      </c>
      <c r="C2573" t="str">
        <f t="shared" si="249"/>
        <v>Apr</v>
      </c>
      <c r="D2573" t="str">
        <f t="shared" si="250"/>
        <v>2015_Apr</v>
      </c>
      <c r="E2573" s="12" t="str">
        <f t="shared" si="251"/>
        <v>16_Apr</v>
      </c>
      <c r="F2573" s="12" t="str">
        <f t="shared" si="252"/>
        <v>Apr-15</v>
      </c>
      <c r="G2573" s="12"/>
    </row>
    <row r="2574" spans="1:7">
      <c r="A2574" s="2">
        <f t="shared" si="254"/>
        <v>42111</v>
      </c>
      <c r="B2574" t="str">
        <f t="shared" si="253"/>
        <v>2015_04</v>
      </c>
      <c r="C2574" t="str">
        <f t="shared" si="249"/>
        <v>Apr</v>
      </c>
      <c r="D2574" t="str">
        <f t="shared" si="250"/>
        <v>2015_Apr</v>
      </c>
      <c r="E2574" s="12" t="str">
        <f t="shared" si="251"/>
        <v>17_Apr</v>
      </c>
      <c r="F2574" s="12" t="str">
        <f t="shared" si="252"/>
        <v>Apr-15</v>
      </c>
      <c r="G2574" s="12"/>
    </row>
    <row r="2575" spans="1:7">
      <c r="A2575" s="2">
        <f t="shared" si="254"/>
        <v>42112</v>
      </c>
      <c r="B2575" t="str">
        <f t="shared" si="253"/>
        <v>2015_04</v>
      </c>
      <c r="C2575" t="str">
        <f t="shared" si="249"/>
        <v>Apr</v>
      </c>
      <c r="D2575" t="str">
        <f t="shared" si="250"/>
        <v>2015_Apr</v>
      </c>
      <c r="E2575" s="12" t="str">
        <f t="shared" si="251"/>
        <v>18_Apr</v>
      </c>
      <c r="F2575" s="12" t="str">
        <f t="shared" si="252"/>
        <v>Apr-15</v>
      </c>
      <c r="G2575" s="12"/>
    </row>
    <row r="2576" spans="1:7">
      <c r="A2576" s="2">
        <f t="shared" si="254"/>
        <v>42113</v>
      </c>
      <c r="B2576" t="str">
        <f t="shared" si="253"/>
        <v>2015_04</v>
      </c>
      <c r="C2576" t="str">
        <f t="shared" si="249"/>
        <v>Apr</v>
      </c>
      <c r="D2576" t="str">
        <f t="shared" si="250"/>
        <v>2015_Apr</v>
      </c>
      <c r="E2576" s="12" t="str">
        <f t="shared" si="251"/>
        <v>19_Apr</v>
      </c>
      <c r="F2576" s="12" t="str">
        <f t="shared" si="252"/>
        <v>Apr-15</v>
      </c>
      <c r="G2576" s="12"/>
    </row>
    <row r="2577" spans="1:7">
      <c r="A2577" s="2">
        <f t="shared" si="254"/>
        <v>42114</v>
      </c>
      <c r="B2577" t="str">
        <f t="shared" si="253"/>
        <v>2015_04</v>
      </c>
      <c r="C2577" t="str">
        <f t="shared" si="249"/>
        <v>Apr</v>
      </c>
      <c r="D2577" t="str">
        <f t="shared" si="250"/>
        <v>2015_Apr</v>
      </c>
      <c r="E2577" s="12" t="str">
        <f t="shared" si="251"/>
        <v>20_Apr</v>
      </c>
      <c r="F2577" s="12" t="str">
        <f t="shared" si="252"/>
        <v>Apr-15</v>
      </c>
      <c r="G2577" s="12"/>
    </row>
    <row r="2578" spans="1:7">
      <c r="A2578" s="2">
        <f t="shared" si="254"/>
        <v>42115</v>
      </c>
      <c r="B2578" t="str">
        <f t="shared" si="253"/>
        <v>2015_04</v>
      </c>
      <c r="C2578" t="str">
        <f t="shared" si="249"/>
        <v>Apr</v>
      </c>
      <c r="D2578" t="str">
        <f t="shared" si="250"/>
        <v>2015_Apr</v>
      </c>
      <c r="E2578" s="12" t="str">
        <f t="shared" si="251"/>
        <v>21_Apr</v>
      </c>
      <c r="F2578" s="12" t="str">
        <f t="shared" si="252"/>
        <v>Apr-15</v>
      </c>
      <c r="G2578" s="12"/>
    </row>
    <row r="2579" spans="1:7">
      <c r="A2579" s="2">
        <f t="shared" si="254"/>
        <v>42116</v>
      </c>
      <c r="B2579" t="str">
        <f t="shared" si="253"/>
        <v>2015_04</v>
      </c>
      <c r="C2579" t="str">
        <f t="shared" si="249"/>
        <v>Apr</v>
      </c>
      <c r="D2579" t="str">
        <f t="shared" si="250"/>
        <v>2015_Apr</v>
      </c>
      <c r="E2579" s="12" t="str">
        <f t="shared" si="251"/>
        <v>22_Apr</v>
      </c>
      <c r="F2579" s="12" t="str">
        <f t="shared" si="252"/>
        <v>Apr-15</v>
      </c>
      <c r="G2579" s="12"/>
    </row>
    <row r="2580" spans="1:7">
      <c r="A2580" s="2">
        <f t="shared" si="254"/>
        <v>42117</v>
      </c>
      <c r="B2580" t="str">
        <f t="shared" si="253"/>
        <v>2015_04</v>
      </c>
      <c r="C2580" t="str">
        <f t="shared" si="249"/>
        <v>Apr</v>
      </c>
      <c r="D2580" t="str">
        <f t="shared" si="250"/>
        <v>2015_Apr</v>
      </c>
      <c r="E2580" s="12" t="str">
        <f t="shared" si="251"/>
        <v>23_Apr</v>
      </c>
      <c r="F2580" s="12" t="str">
        <f t="shared" si="252"/>
        <v>Apr-15</v>
      </c>
      <c r="G2580" s="12"/>
    </row>
    <row r="2581" spans="1:7">
      <c r="A2581" s="2">
        <f t="shared" si="254"/>
        <v>42118</v>
      </c>
      <c r="B2581" t="str">
        <f t="shared" si="253"/>
        <v>2015_04</v>
      </c>
      <c r="C2581" t="str">
        <f t="shared" si="249"/>
        <v>Apr</v>
      </c>
      <c r="D2581" t="str">
        <f t="shared" si="250"/>
        <v>2015_Apr</v>
      </c>
      <c r="E2581" s="12" t="str">
        <f t="shared" si="251"/>
        <v>24_Apr</v>
      </c>
      <c r="F2581" s="12" t="str">
        <f t="shared" si="252"/>
        <v>Apr-15</v>
      </c>
      <c r="G2581" s="12"/>
    </row>
    <row r="2582" spans="1:7">
      <c r="A2582" s="2">
        <f t="shared" si="254"/>
        <v>42119</v>
      </c>
      <c r="B2582" t="str">
        <f t="shared" si="253"/>
        <v>2015_04</v>
      </c>
      <c r="C2582" t="str">
        <f t="shared" si="249"/>
        <v>Apr</v>
      </c>
      <c r="D2582" t="str">
        <f t="shared" si="250"/>
        <v>2015_Apr</v>
      </c>
      <c r="E2582" s="12" t="str">
        <f t="shared" si="251"/>
        <v>25_Apr</v>
      </c>
      <c r="F2582" s="12" t="str">
        <f t="shared" si="252"/>
        <v>Apr-15</v>
      </c>
      <c r="G2582" s="12"/>
    </row>
    <row r="2583" spans="1:7">
      <c r="A2583" s="2">
        <f t="shared" si="254"/>
        <v>42120</v>
      </c>
      <c r="B2583" t="str">
        <f t="shared" si="253"/>
        <v>2015_04</v>
      </c>
      <c r="C2583" t="str">
        <f t="shared" si="249"/>
        <v>Apr</v>
      </c>
      <c r="D2583" t="str">
        <f t="shared" si="250"/>
        <v>2015_Apr</v>
      </c>
      <c r="E2583" s="12" t="str">
        <f t="shared" si="251"/>
        <v>26_Apr</v>
      </c>
      <c r="F2583" s="12" t="str">
        <f t="shared" si="252"/>
        <v>Apr-15</v>
      </c>
      <c r="G2583" s="12"/>
    </row>
    <row r="2584" spans="1:7">
      <c r="A2584" s="2">
        <f t="shared" si="254"/>
        <v>42121</v>
      </c>
      <c r="B2584" t="str">
        <f t="shared" si="253"/>
        <v>2015_04</v>
      </c>
      <c r="C2584" t="str">
        <f t="shared" si="249"/>
        <v>Apr</v>
      </c>
      <c r="D2584" t="str">
        <f t="shared" si="250"/>
        <v>2015_Apr</v>
      </c>
      <c r="E2584" s="12" t="str">
        <f t="shared" si="251"/>
        <v>27_Apr</v>
      </c>
      <c r="F2584" s="12" t="str">
        <f t="shared" si="252"/>
        <v>Apr-15</v>
      </c>
      <c r="G2584" s="12"/>
    </row>
    <row r="2585" spans="1:7">
      <c r="A2585" s="2">
        <f t="shared" si="254"/>
        <v>42122</v>
      </c>
      <c r="B2585" t="str">
        <f t="shared" si="253"/>
        <v>2015_04</v>
      </c>
      <c r="C2585" t="str">
        <f t="shared" si="249"/>
        <v>Apr</v>
      </c>
      <c r="D2585" t="str">
        <f t="shared" si="250"/>
        <v>2015_Apr</v>
      </c>
      <c r="E2585" s="12" t="str">
        <f t="shared" si="251"/>
        <v>28_Apr</v>
      </c>
      <c r="F2585" s="12" t="str">
        <f t="shared" si="252"/>
        <v>Apr-15</v>
      </c>
      <c r="G2585" s="12"/>
    </row>
    <row r="2586" spans="1:7">
      <c r="A2586" s="2">
        <f t="shared" si="254"/>
        <v>42123</v>
      </c>
      <c r="B2586" t="str">
        <f t="shared" si="253"/>
        <v>2015_04</v>
      </c>
      <c r="C2586" t="str">
        <f t="shared" si="249"/>
        <v>Apr</v>
      </c>
      <c r="D2586" t="str">
        <f t="shared" si="250"/>
        <v>2015_Apr</v>
      </c>
      <c r="E2586" s="12" t="str">
        <f t="shared" si="251"/>
        <v>29_Apr</v>
      </c>
      <c r="F2586" s="12" t="str">
        <f t="shared" si="252"/>
        <v>Apr-15</v>
      </c>
      <c r="G2586" s="12"/>
    </row>
    <row r="2587" spans="1:7">
      <c r="A2587" s="2">
        <f t="shared" si="254"/>
        <v>42124</v>
      </c>
      <c r="B2587" t="str">
        <f t="shared" si="253"/>
        <v>2015_04</v>
      </c>
      <c r="C2587" t="str">
        <f t="shared" si="249"/>
        <v>Apr</v>
      </c>
      <c r="D2587" t="str">
        <f t="shared" si="250"/>
        <v>2015_Apr</v>
      </c>
      <c r="E2587" s="12" t="str">
        <f t="shared" si="251"/>
        <v>30_Apr</v>
      </c>
      <c r="F2587" s="12" t="str">
        <f t="shared" si="252"/>
        <v>Apr-15</v>
      </c>
      <c r="G2587" s="12"/>
    </row>
    <row r="2588" spans="1:7">
      <c r="A2588" s="2">
        <f t="shared" si="254"/>
        <v>42125</v>
      </c>
      <c r="B2588" t="str">
        <f t="shared" si="253"/>
        <v>2015_05</v>
      </c>
      <c r="C2588" t="str">
        <f t="shared" si="249"/>
        <v>May</v>
      </c>
      <c r="D2588" t="str">
        <f t="shared" si="250"/>
        <v>2015_May</v>
      </c>
      <c r="E2588" s="12" t="str">
        <f t="shared" si="251"/>
        <v>01_May</v>
      </c>
      <c r="F2588" s="12" t="str">
        <f t="shared" si="252"/>
        <v>May-15</v>
      </c>
      <c r="G2588" s="12"/>
    </row>
    <row r="2589" spans="1:7">
      <c r="A2589" s="2">
        <f t="shared" si="254"/>
        <v>42126</v>
      </c>
      <c r="B2589" t="str">
        <f t="shared" si="253"/>
        <v>2015_05</v>
      </c>
      <c r="C2589" t="str">
        <f t="shared" si="249"/>
        <v>May</v>
      </c>
      <c r="D2589" t="str">
        <f t="shared" si="250"/>
        <v>2015_May</v>
      </c>
      <c r="E2589" s="12" t="str">
        <f t="shared" si="251"/>
        <v>02_May</v>
      </c>
      <c r="F2589" s="12" t="str">
        <f t="shared" si="252"/>
        <v>May-15</v>
      </c>
      <c r="G2589" s="12"/>
    </row>
    <row r="2590" spans="1:7">
      <c r="A2590" s="2">
        <f t="shared" si="254"/>
        <v>42127</v>
      </c>
      <c r="B2590" t="str">
        <f t="shared" si="253"/>
        <v>2015_05</v>
      </c>
      <c r="C2590" t="str">
        <f t="shared" si="249"/>
        <v>May</v>
      </c>
      <c r="D2590" t="str">
        <f t="shared" si="250"/>
        <v>2015_May</v>
      </c>
      <c r="E2590" s="12" t="str">
        <f t="shared" si="251"/>
        <v>03_May</v>
      </c>
      <c r="F2590" s="12" t="str">
        <f t="shared" si="252"/>
        <v>May-15</v>
      </c>
      <c r="G2590" s="12"/>
    </row>
    <row r="2591" spans="1:7">
      <c r="A2591" s="2">
        <f t="shared" si="254"/>
        <v>42128</v>
      </c>
      <c r="B2591" t="str">
        <f t="shared" si="253"/>
        <v>2015_05</v>
      </c>
      <c r="C2591" t="str">
        <f t="shared" si="249"/>
        <v>May</v>
      </c>
      <c r="D2591" t="str">
        <f t="shared" si="250"/>
        <v>2015_May</v>
      </c>
      <c r="E2591" s="12" t="str">
        <f t="shared" si="251"/>
        <v>04_May</v>
      </c>
      <c r="F2591" s="12" t="str">
        <f t="shared" si="252"/>
        <v>May-15</v>
      </c>
      <c r="G2591" s="12"/>
    </row>
    <row r="2592" spans="1:7">
      <c r="A2592" s="2">
        <f t="shared" si="254"/>
        <v>42129</v>
      </c>
      <c r="B2592" t="str">
        <f t="shared" si="253"/>
        <v>2015_05</v>
      </c>
      <c r="C2592" t="str">
        <f t="shared" si="249"/>
        <v>May</v>
      </c>
      <c r="D2592" t="str">
        <f t="shared" si="250"/>
        <v>2015_May</v>
      </c>
      <c r="E2592" s="12" t="str">
        <f t="shared" si="251"/>
        <v>05_May</v>
      </c>
      <c r="F2592" s="12" t="str">
        <f t="shared" si="252"/>
        <v>May-15</v>
      </c>
      <c r="G2592" s="12"/>
    </row>
    <row r="2593" spans="1:7">
      <c r="A2593" s="2">
        <f t="shared" si="254"/>
        <v>42130</v>
      </c>
      <c r="B2593" t="str">
        <f t="shared" si="253"/>
        <v>2015_05</v>
      </c>
      <c r="C2593" t="str">
        <f t="shared" si="249"/>
        <v>May</v>
      </c>
      <c r="D2593" t="str">
        <f t="shared" si="250"/>
        <v>2015_May</v>
      </c>
      <c r="E2593" s="12" t="str">
        <f t="shared" si="251"/>
        <v>06_May</v>
      </c>
      <c r="F2593" s="12" t="str">
        <f t="shared" si="252"/>
        <v>May-15</v>
      </c>
      <c r="G2593" s="12"/>
    </row>
    <row r="2594" spans="1:7">
      <c r="A2594" s="2">
        <f t="shared" si="254"/>
        <v>42131</v>
      </c>
      <c r="B2594" t="str">
        <f t="shared" si="253"/>
        <v>2015_05</v>
      </c>
      <c r="C2594" t="str">
        <f t="shared" si="249"/>
        <v>May</v>
      </c>
      <c r="D2594" t="str">
        <f t="shared" si="250"/>
        <v>2015_May</v>
      </c>
      <c r="E2594" s="12" t="str">
        <f t="shared" si="251"/>
        <v>07_May</v>
      </c>
      <c r="F2594" s="12" t="str">
        <f t="shared" si="252"/>
        <v>May-15</v>
      </c>
      <c r="G2594" s="12"/>
    </row>
    <row r="2595" spans="1:7">
      <c r="A2595" s="2">
        <f t="shared" si="254"/>
        <v>42132</v>
      </c>
      <c r="B2595" t="str">
        <f t="shared" si="253"/>
        <v>2015_05</v>
      </c>
      <c r="C2595" t="str">
        <f t="shared" si="249"/>
        <v>May</v>
      </c>
      <c r="D2595" t="str">
        <f t="shared" si="250"/>
        <v>2015_May</v>
      </c>
      <c r="E2595" s="12" t="str">
        <f t="shared" si="251"/>
        <v>08_May</v>
      </c>
      <c r="F2595" s="12" t="str">
        <f t="shared" si="252"/>
        <v>May-15</v>
      </c>
      <c r="G2595" s="12"/>
    </row>
    <row r="2596" spans="1:7">
      <c r="A2596" s="2">
        <f t="shared" si="254"/>
        <v>42133</v>
      </c>
      <c r="B2596" t="str">
        <f t="shared" si="253"/>
        <v>2015_05</v>
      </c>
      <c r="C2596" t="str">
        <f t="shared" si="249"/>
        <v>May</v>
      </c>
      <c r="D2596" t="str">
        <f t="shared" si="250"/>
        <v>2015_May</v>
      </c>
      <c r="E2596" s="12" t="str">
        <f t="shared" si="251"/>
        <v>09_May</v>
      </c>
      <c r="F2596" s="12" t="str">
        <f t="shared" si="252"/>
        <v>May-15</v>
      </c>
      <c r="G2596" s="12"/>
    </row>
    <row r="2597" spans="1:7">
      <c r="A2597" s="2">
        <f t="shared" si="254"/>
        <v>42134</v>
      </c>
      <c r="B2597" t="str">
        <f t="shared" si="253"/>
        <v>2015_05</v>
      </c>
      <c r="C2597" t="str">
        <f t="shared" si="249"/>
        <v>May</v>
      </c>
      <c r="D2597" t="str">
        <f t="shared" si="250"/>
        <v>2015_May</v>
      </c>
      <c r="E2597" s="12" t="str">
        <f t="shared" si="251"/>
        <v>10_May</v>
      </c>
      <c r="F2597" s="12" t="str">
        <f t="shared" si="252"/>
        <v>May-15</v>
      </c>
      <c r="G2597" s="12"/>
    </row>
    <row r="2598" spans="1:7">
      <c r="A2598" s="2">
        <f t="shared" si="254"/>
        <v>42135</v>
      </c>
      <c r="B2598" t="str">
        <f t="shared" si="253"/>
        <v>2015_05</v>
      </c>
      <c r="C2598" t="str">
        <f t="shared" si="249"/>
        <v>May</v>
      </c>
      <c r="D2598" t="str">
        <f t="shared" si="250"/>
        <v>2015_May</v>
      </c>
      <c r="E2598" s="12" t="str">
        <f t="shared" si="251"/>
        <v>11_May</v>
      </c>
      <c r="F2598" s="12" t="str">
        <f t="shared" si="252"/>
        <v>May-15</v>
      </c>
      <c r="G2598" s="12"/>
    </row>
    <row r="2599" spans="1:7">
      <c r="A2599" s="2">
        <f t="shared" si="254"/>
        <v>42136</v>
      </c>
      <c r="B2599" t="str">
        <f t="shared" si="253"/>
        <v>2015_05</v>
      </c>
      <c r="C2599" t="str">
        <f t="shared" si="249"/>
        <v>May</v>
      </c>
      <c r="D2599" t="str">
        <f t="shared" si="250"/>
        <v>2015_May</v>
      </c>
      <c r="E2599" s="12" t="str">
        <f t="shared" si="251"/>
        <v>12_May</v>
      </c>
      <c r="F2599" s="12" t="str">
        <f t="shared" si="252"/>
        <v>May-15</v>
      </c>
      <c r="G2599" s="12"/>
    </row>
    <row r="2600" spans="1:7">
      <c r="A2600" s="2">
        <f t="shared" si="254"/>
        <v>42137</v>
      </c>
      <c r="B2600" t="str">
        <f t="shared" si="253"/>
        <v>2015_05</v>
      </c>
      <c r="C2600" t="str">
        <f t="shared" si="249"/>
        <v>May</v>
      </c>
      <c r="D2600" t="str">
        <f t="shared" si="250"/>
        <v>2015_May</v>
      </c>
      <c r="E2600" s="12" t="str">
        <f t="shared" si="251"/>
        <v>13_May</v>
      </c>
      <c r="F2600" s="12" t="str">
        <f t="shared" si="252"/>
        <v>May-15</v>
      </c>
      <c r="G2600" s="12"/>
    </row>
    <row r="2601" spans="1:7">
      <c r="A2601" s="2">
        <f t="shared" si="254"/>
        <v>42138</v>
      </c>
      <c r="B2601" t="str">
        <f t="shared" si="253"/>
        <v>2015_05</v>
      </c>
      <c r="C2601" t="str">
        <f t="shared" si="249"/>
        <v>May</v>
      </c>
      <c r="D2601" t="str">
        <f t="shared" si="250"/>
        <v>2015_May</v>
      </c>
      <c r="E2601" s="12" t="str">
        <f t="shared" si="251"/>
        <v>14_May</v>
      </c>
      <c r="F2601" s="12" t="str">
        <f t="shared" si="252"/>
        <v>May-15</v>
      </c>
      <c r="G2601" s="12"/>
    </row>
    <row r="2602" spans="1:7">
      <c r="A2602" s="2">
        <f t="shared" si="254"/>
        <v>42139</v>
      </c>
      <c r="B2602" t="str">
        <f t="shared" si="253"/>
        <v>2015_05</v>
      </c>
      <c r="C2602" t="str">
        <f t="shared" si="249"/>
        <v>May</v>
      </c>
      <c r="D2602" t="str">
        <f t="shared" si="250"/>
        <v>2015_May</v>
      </c>
      <c r="E2602" s="12" t="str">
        <f t="shared" si="251"/>
        <v>15_May</v>
      </c>
      <c r="F2602" s="12" t="str">
        <f t="shared" si="252"/>
        <v>May-15</v>
      </c>
      <c r="G2602" s="12"/>
    </row>
    <row r="2603" spans="1:7">
      <c r="A2603" s="2">
        <f t="shared" si="254"/>
        <v>42140</v>
      </c>
      <c r="B2603" t="str">
        <f t="shared" si="253"/>
        <v>2015_05</v>
      </c>
      <c r="C2603" t="str">
        <f t="shared" si="249"/>
        <v>May</v>
      </c>
      <c r="D2603" t="str">
        <f t="shared" si="250"/>
        <v>2015_May</v>
      </c>
      <c r="E2603" s="12" t="str">
        <f t="shared" si="251"/>
        <v>16_May</v>
      </c>
      <c r="F2603" s="12" t="str">
        <f t="shared" si="252"/>
        <v>May-15</v>
      </c>
      <c r="G2603" s="12"/>
    </row>
    <row r="2604" spans="1:7">
      <c r="A2604" s="2">
        <f t="shared" si="254"/>
        <v>42141</v>
      </c>
      <c r="B2604" t="str">
        <f t="shared" si="253"/>
        <v>2015_05</v>
      </c>
      <c r="C2604" t="str">
        <f t="shared" si="249"/>
        <v>May</v>
      </c>
      <c r="D2604" t="str">
        <f t="shared" si="250"/>
        <v>2015_May</v>
      </c>
      <c r="E2604" s="12" t="str">
        <f t="shared" si="251"/>
        <v>17_May</v>
      </c>
      <c r="F2604" s="12" t="str">
        <f t="shared" si="252"/>
        <v>May-15</v>
      </c>
      <c r="G2604" s="12"/>
    </row>
    <row r="2605" spans="1:7">
      <c r="A2605" s="2">
        <f t="shared" si="254"/>
        <v>42142</v>
      </c>
      <c r="B2605" t="str">
        <f t="shared" si="253"/>
        <v>2015_05</v>
      </c>
      <c r="C2605" t="str">
        <f t="shared" si="249"/>
        <v>May</v>
      </c>
      <c r="D2605" t="str">
        <f t="shared" si="250"/>
        <v>2015_May</v>
      </c>
      <c r="E2605" s="12" t="str">
        <f t="shared" si="251"/>
        <v>18_May</v>
      </c>
      <c r="F2605" s="12" t="str">
        <f t="shared" si="252"/>
        <v>May-15</v>
      </c>
      <c r="G2605" s="12"/>
    </row>
    <row r="2606" spans="1:7">
      <c r="A2606" s="2">
        <f t="shared" si="254"/>
        <v>42143</v>
      </c>
      <c r="B2606" t="str">
        <f t="shared" si="253"/>
        <v>2015_05</v>
      </c>
      <c r="C2606" t="str">
        <f t="shared" si="249"/>
        <v>May</v>
      </c>
      <c r="D2606" t="str">
        <f t="shared" si="250"/>
        <v>2015_May</v>
      </c>
      <c r="E2606" s="12" t="str">
        <f t="shared" si="251"/>
        <v>19_May</v>
      </c>
      <c r="F2606" s="12" t="str">
        <f t="shared" si="252"/>
        <v>May-15</v>
      </c>
      <c r="G2606" s="12"/>
    </row>
    <row r="2607" spans="1:7">
      <c r="A2607" s="2">
        <f t="shared" si="254"/>
        <v>42144</v>
      </c>
      <c r="B2607" t="str">
        <f t="shared" si="253"/>
        <v>2015_05</v>
      </c>
      <c r="C2607" t="str">
        <f t="shared" si="249"/>
        <v>May</v>
      </c>
      <c r="D2607" t="str">
        <f t="shared" si="250"/>
        <v>2015_May</v>
      </c>
      <c r="E2607" s="12" t="str">
        <f t="shared" si="251"/>
        <v>20_May</v>
      </c>
      <c r="F2607" s="12" t="str">
        <f t="shared" si="252"/>
        <v>May-15</v>
      </c>
      <c r="G2607" s="12"/>
    </row>
    <row r="2608" spans="1:7">
      <c r="A2608" s="2">
        <f t="shared" si="254"/>
        <v>42145</v>
      </c>
      <c r="B2608" t="str">
        <f t="shared" si="253"/>
        <v>2015_05</v>
      </c>
      <c r="C2608" t="str">
        <f t="shared" si="249"/>
        <v>May</v>
      </c>
      <c r="D2608" t="str">
        <f t="shared" si="250"/>
        <v>2015_May</v>
      </c>
      <c r="E2608" s="12" t="str">
        <f t="shared" si="251"/>
        <v>21_May</v>
      </c>
      <c r="F2608" s="12" t="str">
        <f t="shared" si="252"/>
        <v>May-15</v>
      </c>
      <c r="G2608" s="12"/>
    </row>
    <row r="2609" spans="1:7">
      <c r="A2609" s="2">
        <f t="shared" si="254"/>
        <v>42146</v>
      </c>
      <c r="B2609" t="str">
        <f t="shared" si="253"/>
        <v>2015_05</v>
      </c>
      <c r="C2609" t="str">
        <f t="shared" si="249"/>
        <v>May</v>
      </c>
      <c r="D2609" t="str">
        <f t="shared" si="250"/>
        <v>2015_May</v>
      </c>
      <c r="E2609" s="12" t="str">
        <f t="shared" si="251"/>
        <v>22_May</v>
      </c>
      <c r="F2609" s="12" t="str">
        <f t="shared" si="252"/>
        <v>May-15</v>
      </c>
      <c r="G2609" s="12"/>
    </row>
    <row r="2610" spans="1:7">
      <c r="A2610" s="2">
        <f t="shared" si="254"/>
        <v>42147</v>
      </c>
      <c r="B2610" t="str">
        <f t="shared" si="253"/>
        <v>2015_05</v>
      </c>
      <c r="C2610" t="str">
        <f t="shared" si="249"/>
        <v>May</v>
      </c>
      <c r="D2610" t="str">
        <f t="shared" si="250"/>
        <v>2015_May</v>
      </c>
      <c r="E2610" s="12" t="str">
        <f t="shared" si="251"/>
        <v>23_May</v>
      </c>
      <c r="F2610" s="12" t="str">
        <f t="shared" si="252"/>
        <v>May-15</v>
      </c>
      <c r="G2610" s="12"/>
    </row>
    <row r="2611" spans="1:7">
      <c r="A2611" s="2">
        <f t="shared" si="254"/>
        <v>42148</v>
      </c>
      <c r="B2611" t="str">
        <f t="shared" si="253"/>
        <v>2015_05</v>
      </c>
      <c r="C2611" t="str">
        <f t="shared" si="249"/>
        <v>May</v>
      </c>
      <c r="D2611" t="str">
        <f t="shared" si="250"/>
        <v>2015_May</v>
      </c>
      <c r="E2611" s="12" t="str">
        <f t="shared" si="251"/>
        <v>24_May</v>
      </c>
      <c r="F2611" s="12" t="str">
        <f t="shared" si="252"/>
        <v>May-15</v>
      </c>
      <c r="G2611" s="12"/>
    </row>
    <row r="2612" spans="1:7">
      <c r="A2612" s="2">
        <f t="shared" si="254"/>
        <v>42149</v>
      </c>
      <c r="B2612" t="str">
        <f t="shared" si="253"/>
        <v>2015_05</v>
      </c>
      <c r="C2612" t="str">
        <f t="shared" si="249"/>
        <v>May</v>
      </c>
      <c r="D2612" t="str">
        <f t="shared" si="250"/>
        <v>2015_May</v>
      </c>
      <c r="E2612" s="12" t="str">
        <f t="shared" si="251"/>
        <v>25_May</v>
      </c>
      <c r="F2612" s="12" t="str">
        <f t="shared" si="252"/>
        <v>May-15</v>
      </c>
      <c r="G2612" s="12"/>
    </row>
    <row r="2613" spans="1:7">
      <c r="A2613" s="2">
        <f t="shared" si="254"/>
        <v>42150</v>
      </c>
      <c r="B2613" t="str">
        <f t="shared" si="253"/>
        <v>2015_05</v>
      </c>
      <c r="C2613" t="str">
        <f t="shared" si="249"/>
        <v>May</v>
      </c>
      <c r="D2613" t="str">
        <f t="shared" si="250"/>
        <v>2015_May</v>
      </c>
      <c r="E2613" s="12" t="str">
        <f t="shared" si="251"/>
        <v>26_May</v>
      </c>
      <c r="F2613" s="12" t="str">
        <f t="shared" si="252"/>
        <v>May-15</v>
      </c>
      <c r="G2613" s="12"/>
    </row>
    <row r="2614" spans="1:7">
      <c r="A2614" s="2">
        <f t="shared" si="254"/>
        <v>42151</v>
      </c>
      <c r="B2614" t="str">
        <f t="shared" si="253"/>
        <v>2015_05</v>
      </c>
      <c r="C2614" t="str">
        <f t="shared" si="249"/>
        <v>May</v>
      </c>
      <c r="D2614" t="str">
        <f t="shared" si="250"/>
        <v>2015_May</v>
      </c>
      <c r="E2614" s="12" t="str">
        <f t="shared" si="251"/>
        <v>27_May</v>
      </c>
      <c r="F2614" s="12" t="str">
        <f t="shared" si="252"/>
        <v>May-15</v>
      </c>
      <c r="G2614" s="12"/>
    </row>
    <row r="2615" spans="1:7">
      <c r="A2615" s="2">
        <f t="shared" si="254"/>
        <v>42152</v>
      </c>
      <c r="B2615" t="str">
        <f t="shared" si="253"/>
        <v>2015_05</v>
      </c>
      <c r="C2615" t="str">
        <f t="shared" si="249"/>
        <v>May</v>
      </c>
      <c r="D2615" t="str">
        <f t="shared" si="250"/>
        <v>2015_May</v>
      </c>
      <c r="E2615" s="12" t="str">
        <f t="shared" si="251"/>
        <v>28_May</v>
      </c>
      <c r="F2615" s="12" t="str">
        <f t="shared" si="252"/>
        <v>May-15</v>
      </c>
      <c r="G2615" s="12"/>
    </row>
    <row r="2616" spans="1:7">
      <c r="A2616" s="2">
        <f t="shared" si="254"/>
        <v>42153</v>
      </c>
      <c r="B2616" t="str">
        <f t="shared" si="253"/>
        <v>2015_05</v>
      </c>
      <c r="C2616" t="str">
        <f t="shared" si="249"/>
        <v>May</v>
      </c>
      <c r="D2616" t="str">
        <f t="shared" si="250"/>
        <v>2015_May</v>
      </c>
      <c r="E2616" s="12" t="str">
        <f t="shared" si="251"/>
        <v>29_May</v>
      </c>
      <c r="F2616" s="12" t="str">
        <f t="shared" si="252"/>
        <v>May-15</v>
      </c>
      <c r="G2616" s="12"/>
    </row>
    <row r="2617" spans="1:7">
      <c r="A2617" s="2">
        <f t="shared" si="254"/>
        <v>42154</v>
      </c>
      <c r="B2617" t="str">
        <f t="shared" si="253"/>
        <v>2015_05</v>
      </c>
      <c r="C2617" t="str">
        <f t="shared" si="249"/>
        <v>May</v>
      </c>
      <c r="D2617" t="str">
        <f t="shared" si="250"/>
        <v>2015_May</v>
      </c>
      <c r="E2617" s="12" t="str">
        <f t="shared" si="251"/>
        <v>30_May</v>
      </c>
      <c r="F2617" s="12" t="str">
        <f t="shared" si="252"/>
        <v>May-15</v>
      </c>
      <c r="G2617" s="12"/>
    </row>
    <row r="2618" spans="1:7">
      <c r="A2618" s="2">
        <f t="shared" si="254"/>
        <v>42155</v>
      </c>
      <c r="B2618" t="str">
        <f t="shared" si="253"/>
        <v>2015_05</v>
      </c>
      <c r="C2618" t="str">
        <f t="shared" si="249"/>
        <v>May</v>
      </c>
      <c r="D2618" t="str">
        <f t="shared" si="250"/>
        <v>2015_May</v>
      </c>
      <c r="E2618" s="12" t="str">
        <f t="shared" si="251"/>
        <v>31_May</v>
      </c>
      <c r="F2618" s="12" t="str">
        <f t="shared" si="252"/>
        <v>May-15</v>
      </c>
      <c r="G2618" s="12"/>
    </row>
    <row r="2619" spans="1:7">
      <c r="A2619" s="2">
        <f t="shared" si="254"/>
        <v>42156</v>
      </c>
      <c r="B2619" t="str">
        <f t="shared" si="253"/>
        <v>2015_06</v>
      </c>
      <c r="C2619" t="str">
        <f t="shared" si="249"/>
        <v>Jun</v>
      </c>
      <c r="D2619" t="str">
        <f t="shared" si="250"/>
        <v>2015_Jun</v>
      </c>
      <c r="E2619" s="12" t="str">
        <f t="shared" si="251"/>
        <v>01_Jun</v>
      </c>
      <c r="F2619" s="12" t="str">
        <f t="shared" si="252"/>
        <v>Jun-15</v>
      </c>
      <c r="G2619" s="12"/>
    </row>
    <row r="2620" spans="1:7">
      <c r="A2620" s="2">
        <f t="shared" si="254"/>
        <v>42157</v>
      </c>
      <c r="B2620" t="str">
        <f t="shared" si="253"/>
        <v>2015_06</v>
      </c>
      <c r="C2620" t="str">
        <f t="shared" si="249"/>
        <v>Jun</v>
      </c>
      <c r="D2620" t="str">
        <f t="shared" si="250"/>
        <v>2015_Jun</v>
      </c>
      <c r="E2620" s="12" t="str">
        <f t="shared" si="251"/>
        <v>02_Jun</v>
      </c>
      <c r="F2620" s="12" t="str">
        <f t="shared" si="252"/>
        <v>Jun-15</v>
      </c>
      <c r="G2620" s="12"/>
    </row>
    <row r="2621" spans="1:7">
      <c r="A2621" s="2">
        <f t="shared" si="254"/>
        <v>42158</v>
      </c>
      <c r="B2621" t="str">
        <f t="shared" si="253"/>
        <v>2015_06</v>
      </c>
      <c r="C2621" t="str">
        <f t="shared" si="249"/>
        <v>Jun</v>
      </c>
      <c r="D2621" t="str">
        <f t="shared" si="250"/>
        <v>2015_Jun</v>
      </c>
      <c r="E2621" s="12" t="str">
        <f t="shared" si="251"/>
        <v>03_Jun</v>
      </c>
      <c r="F2621" s="12" t="str">
        <f t="shared" si="252"/>
        <v>Jun-15</v>
      </c>
      <c r="G2621" s="12"/>
    </row>
    <row r="2622" spans="1:7">
      <c r="A2622" s="2">
        <f t="shared" si="254"/>
        <v>42159</v>
      </c>
      <c r="B2622" t="str">
        <f t="shared" si="253"/>
        <v>2015_06</v>
      </c>
      <c r="C2622" t="str">
        <f t="shared" si="249"/>
        <v>Jun</v>
      </c>
      <c r="D2622" t="str">
        <f t="shared" si="250"/>
        <v>2015_Jun</v>
      </c>
      <c r="E2622" s="12" t="str">
        <f t="shared" si="251"/>
        <v>04_Jun</v>
      </c>
      <c r="F2622" s="12" t="str">
        <f t="shared" si="252"/>
        <v>Jun-15</v>
      </c>
      <c r="G2622" s="12"/>
    </row>
    <row r="2623" spans="1:7">
      <c r="A2623" s="2">
        <f t="shared" si="254"/>
        <v>42160</v>
      </c>
      <c r="B2623" t="str">
        <f t="shared" si="253"/>
        <v>2015_06</v>
      </c>
      <c r="C2623" t="str">
        <f t="shared" si="249"/>
        <v>Jun</v>
      </c>
      <c r="D2623" t="str">
        <f t="shared" si="250"/>
        <v>2015_Jun</v>
      </c>
      <c r="E2623" s="12" t="str">
        <f t="shared" si="251"/>
        <v>05_Jun</v>
      </c>
      <c r="F2623" s="12" t="str">
        <f t="shared" si="252"/>
        <v>Jun-15</v>
      </c>
      <c r="G2623" s="12"/>
    </row>
    <row r="2624" spans="1:7">
      <c r="A2624" s="2">
        <f t="shared" si="254"/>
        <v>42161</v>
      </c>
      <c r="B2624" t="str">
        <f t="shared" si="253"/>
        <v>2015_06</v>
      </c>
      <c r="C2624" t="str">
        <f t="shared" si="249"/>
        <v>Jun</v>
      </c>
      <c r="D2624" t="str">
        <f t="shared" si="250"/>
        <v>2015_Jun</v>
      </c>
      <c r="E2624" s="12" t="str">
        <f t="shared" si="251"/>
        <v>06_Jun</v>
      </c>
      <c r="F2624" s="12" t="str">
        <f t="shared" si="252"/>
        <v>Jun-15</v>
      </c>
      <c r="G2624" s="12"/>
    </row>
    <row r="2625" spans="1:7">
      <c r="A2625" s="2">
        <f t="shared" si="254"/>
        <v>42162</v>
      </c>
      <c r="B2625" t="str">
        <f t="shared" si="253"/>
        <v>2015_06</v>
      </c>
      <c r="C2625" t="str">
        <f t="shared" si="249"/>
        <v>Jun</v>
      </c>
      <c r="D2625" t="str">
        <f t="shared" si="250"/>
        <v>2015_Jun</v>
      </c>
      <c r="E2625" s="12" t="str">
        <f t="shared" si="251"/>
        <v>07_Jun</v>
      </c>
      <c r="F2625" s="12" t="str">
        <f t="shared" si="252"/>
        <v>Jun-15</v>
      </c>
      <c r="G2625" s="12"/>
    </row>
    <row r="2626" spans="1:7">
      <c r="A2626" s="2">
        <f t="shared" si="254"/>
        <v>42163</v>
      </c>
      <c r="B2626" t="str">
        <f t="shared" si="253"/>
        <v>2015_06</v>
      </c>
      <c r="C2626" t="str">
        <f t="shared" ref="C2626:C2689" si="255">VLOOKUP(TEXT(MONTH(A2626),"00"),$H$2:$I$13,2,FALSE)</f>
        <v>Jun</v>
      </c>
      <c r="D2626" t="str">
        <f t="shared" si="250"/>
        <v>2015_Jun</v>
      </c>
      <c r="E2626" s="12" t="str">
        <f t="shared" si="251"/>
        <v>08_Jun</v>
      </c>
      <c r="F2626" s="12" t="str">
        <f t="shared" si="252"/>
        <v>Jun-15</v>
      </c>
      <c r="G2626" s="12"/>
    </row>
    <row r="2627" spans="1:7">
      <c r="A2627" s="2">
        <f t="shared" si="254"/>
        <v>42164</v>
      </c>
      <c r="B2627" t="str">
        <f t="shared" si="253"/>
        <v>2015_06</v>
      </c>
      <c r="C2627" t="str">
        <f t="shared" si="255"/>
        <v>Jun</v>
      </c>
      <c r="D2627" t="str">
        <f t="shared" ref="D2627:D2690" si="256">TEXT(YEAR(A2627),"0000")&amp;"_"&amp;C2627</f>
        <v>2015_Jun</v>
      </c>
      <c r="E2627" s="12" t="str">
        <f t="shared" ref="E2627:E2690" si="257">VLOOKUP(DAY(A2627),$G$2:$H$32,2,FALSE)&amp;"_"&amp;C2627</f>
        <v>09_Jun</v>
      </c>
      <c r="F2627" s="12" t="str">
        <f t="shared" si="252"/>
        <v>Jun-15</v>
      </c>
      <c r="G2627" s="12"/>
    </row>
    <row r="2628" spans="1:7">
      <c r="A2628" s="2">
        <f t="shared" si="254"/>
        <v>42165</v>
      </c>
      <c r="B2628" t="str">
        <f t="shared" si="253"/>
        <v>2015_06</v>
      </c>
      <c r="C2628" t="str">
        <f t="shared" si="255"/>
        <v>Jun</v>
      </c>
      <c r="D2628" t="str">
        <f t="shared" si="256"/>
        <v>2015_Jun</v>
      </c>
      <c r="E2628" s="12" t="str">
        <f t="shared" si="257"/>
        <v>10_Jun</v>
      </c>
      <c r="F2628" s="12" t="str">
        <f t="shared" ref="F2628:F2691" si="258">C2628&amp;"-"&amp;RIGHT(YEAR(A2628),2)</f>
        <v>Jun-15</v>
      </c>
      <c r="G2628" s="12"/>
    </row>
    <row r="2629" spans="1:7">
      <c r="A2629" s="2">
        <f t="shared" si="254"/>
        <v>42166</v>
      </c>
      <c r="B2629" t="str">
        <f t="shared" si="253"/>
        <v>2015_06</v>
      </c>
      <c r="C2629" t="str">
        <f t="shared" si="255"/>
        <v>Jun</v>
      </c>
      <c r="D2629" t="str">
        <f t="shared" si="256"/>
        <v>2015_Jun</v>
      </c>
      <c r="E2629" s="12" t="str">
        <f t="shared" si="257"/>
        <v>11_Jun</v>
      </c>
      <c r="F2629" s="12" t="str">
        <f t="shared" si="258"/>
        <v>Jun-15</v>
      </c>
      <c r="G2629" s="12"/>
    </row>
    <row r="2630" spans="1:7">
      <c r="A2630" s="2">
        <f t="shared" si="254"/>
        <v>42167</v>
      </c>
      <c r="B2630" t="str">
        <f t="shared" si="253"/>
        <v>2015_06</v>
      </c>
      <c r="C2630" t="str">
        <f t="shared" si="255"/>
        <v>Jun</v>
      </c>
      <c r="D2630" t="str">
        <f t="shared" si="256"/>
        <v>2015_Jun</v>
      </c>
      <c r="E2630" s="12" t="str">
        <f t="shared" si="257"/>
        <v>12_Jun</v>
      </c>
      <c r="F2630" s="12" t="str">
        <f t="shared" si="258"/>
        <v>Jun-15</v>
      </c>
      <c r="G2630" s="12"/>
    </row>
    <row r="2631" spans="1:7">
      <c r="A2631" s="2">
        <f t="shared" si="254"/>
        <v>42168</v>
      </c>
      <c r="B2631" t="str">
        <f t="shared" si="253"/>
        <v>2015_06</v>
      </c>
      <c r="C2631" t="str">
        <f t="shared" si="255"/>
        <v>Jun</v>
      </c>
      <c r="D2631" t="str">
        <f t="shared" si="256"/>
        <v>2015_Jun</v>
      </c>
      <c r="E2631" s="12" t="str">
        <f t="shared" si="257"/>
        <v>13_Jun</v>
      </c>
      <c r="F2631" s="12" t="str">
        <f t="shared" si="258"/>
        <v>Jun-15</v>
      </c>
      <c r="G2631" s="12"/>
    </row>
    <row r="2632" spans="1:7">
      <c r="A2632" s="2">
        <f t="shared" si="254"/>
        <v>42169</v>
      </c>
      <c r="B2632" t="str">
        <f t="shared" si="253"/>
        <v>2015_06</v>
      </c>
      <c r="C2632" t="str">
        <f t="shared" si="255"/>
        <v>Jun</v>
      </c>
      <c r="D2632" t="str">
        <f t="shared" si="256"/>
        <v>2015_Jun</v>
      </c>
      <c r="E2632" s="12" t="str">
        <f t="shared" si="257"/>
        <v>14_Jun</v>
      </c>
      <c r="F2632" s="12" t="str">
        <f t="shared" si="258"/>
        <v>Jun-15</v>
      </c>
      <c r="G2632" s="12"/>
    </row>
    <row r="2633" spans="1:7">
      <c r="A2633" s="2">
        <f t="shared" si="254"/>
        <v>42170</v>
      </c>
      <c r="B2633" t="str">
        <f t="shared" si="253"/>
        <v>2015_06</v>
      </c>
      <c r="C2633" t="str">
        <f t="shared" si="255"/>
        <v>Jun</v>
      </c>
      <c r="D2633" t="str">
        <f t="shared" si="256"/>
        <v>2015_Jun</v>
      </c>
      <c r="E2633" s="12" t="str">
        <f t="shared" si="257"/>
        <v>15_Jun</v>
      </c>
      <c r="F2633" s="12" t="str">
        <f t="shared" si="258"/>
        <v>Jun-15</v>
      </c>
      <c r="G2633" s="12"/>
    </row>
    <row r="2634" spans="1:7">
      <c r="A2634" s="2">
        <f t="shared" si="254"/>
        <v>42171</v>
      </c>
      <c r="B2634" t="str">
        <f t="shared" si="253"/>
        <v>2015_06</v>
      </c>
      <c r="C2634" t="str">
        <f t="shared" si="255"/>
        <v>Jun</v>
      </c>
      <c r="D2634" t="str">
        <f t="shared" si="256"/>
        <v>2015_Jun</v>
      </c>
      <c r="E2634" s="12" t="str">
        <f t="shared" si="257"/>
        <v>16_Jun</v>
      </c>
      <c r="F2634" s="12" t="str">
        <f t="shared" si="258"/>
        <v>Jun-15</v>
      </c>
      <c r="G2634" s="12"/>
    </row>
    <row r="2635" spans="1:7">
      <c r="A2635" s="2">
        <f t="shared" si="254"/>
        <v>42172</v>
      </c>
      <c r="B2635" t="str">
        <f t="shared" ref="B2635:B2698" si="259">TEXT(YEAR(A2635),"0000")&amp;"_"&amp;TEXT(MONTH(A2635),"00")</f>
        <v>2015_06</v>
      </c>
      <c r="C2635" t="str">
        <f t="shared" si="255"/>
        <v>Jun</v>
      </c>
      <c r="D2635" t="str">
        <f t="shared" si="256"/>
        <v>2015_Jun</v>
      </c>
      <c r="E2635" s="12" t="str">
        <f t="shared" si="257"/>
        <v>17_Jun</v>
      </c>
      <c r="F2635" s="12" t="str">
        <f t="shared" si="258"/>
        <v>Jun-15</v>
      </c>
      <c r="G2635" s="12"/>
    </row>
    <row r="2636" spans="1:7">
      <c r="A2636" s="2">
        <f t="shared" ref="A2636:A2699" si="260">A2635+1</f>
        <v>42173</v>
      </c>
      <c r="B2636" t="str">
        <f t="shared" si="259"/>
        <v>2015_06</v>
      </c>
      <c r="C2636" t="str">
        <f t="shared" si="255"/>
        <v>Jun</v>
      </c>
      <c r="D2636" t="str">
        <f t="shared" si="256"/>
        <v>2015_Jun</v>
      </c>
      <c r="E2636" s="12" t="str">
        <f t="shared" si="257"/>
        <v>18_Jun</v>
      </c>
      <c r="F2636" s="12" t="str">
        <f t="shared" si="258"/>
        <v>Jun-15</v>
      </c>
      <c r="G2636" s="12"/>
    </row>
    <row r="2637" spans="1:7">
      <c r="A2637" s="2">
        <f t="shared" si="260"/>
        <v>42174</v>
      </c>
      <c r="B2637" t="str">
        <f t="shared" si="259"/>
        <v>2015_06</v>
      </c>
      <c r="C2637" t="str">
        <f t="shared" si="255"/>
        <v>Jun</v>
      </c>
      <c r="D2637" t="str">
        <f t="shared" si="256"/>
        <v>2015_Jun</v>
      </c>
      <c r="E2637" s="12" t="str">
        <f t="shared" si="257"/>
        <v>19_Jun</v>
      </c>
      <c r="F2637" s="12" t="str">
        <f t="shared" si="258"/>
        <v>Jun-15</v>
      </c>
      <c r="G2637" s="12"/>
    </row>
    <row r="2638" spans="1:7">
      <c r="A2638" s="2">
        <f t="shared" si="260"/>
        <v>42175</v>
      </c>
      <c r="B2638" t="str">
        <f t="shared" si="259"/>
        <v>2015_06</v>
      </c>
      <c r="C2638" t="str">
        <f t="shared" si="255"/>
        <v>Jun</v>
      </c>
      <c r="D2638" t="str">
        <f t="shared" si="256"/>
        <v>2015_Jun</v>
      </c>
      <c r="E2638" s="12" t="str">
        <f t="shared" si="257"/>
        <v>20_Jun</v>
      </c>
      <c r="F2638" s="12" t="str">
        <f t="shared" si="258"/>
        <v>Jun-15</v>
      </c>
      <c r="G2638" s="12"/>
    </row>
    <row r="2639" spans="1:7">
      <c r="A2639" s="2">
        <f t="shared" si="260"/>
        <v>42176</v>
      </c>
      <c r="B2639" t="str">
        <f t="shared" si="259"/>
        <v>2015_06</v>
      </c>
      <c r="C2639" t="str">
        <f t="shared" si="255"/>
        <v>Jun</v>
      </c>
      <c r="D2639" t="str">
        <f t="shared" si="256"/>
        <v>2015_Jun</v>
      </c>
      <c r="E2639" s="12" t="str">
        <f t="shared" si="257"/>
        <v>21_Jun</v>
      </c>
      <c r="F2639" s="12" t="str">
        <f t="shared" si="258"/>
        <v>Jun-15</v>
      </c>
      <c r="G2639" s="12"/>
    </row>
    <row r="2640" spans="1:7">
      <c r="A2640" s="2">
        <f t="shared" si="260"/>
        <v>42177</v>
      </c>
      <c r="B2640" t="str">
        <f t="shared" si="259"/>
        <v>2015_06</v>
      </c>
      <c r="C2640" t="str">
        <f t="shared" si="255"/>
        <v>Jun</v>
      </c>
      <c r="D2640" t="str">
        <f t="shared" si="256"/>
        <v>2015_Jun</v>
      </c>
      <c r="E2640" s="12" t="str">
        <f t="shared" si="257"/>
        <v>22_Jun</v>
      </c>
      <c r="F2640" s="12" t="str">
        <f t="shared" si="258"/>
        <v>Jun-15</v>
      </c>
      <c r="G2640" s="12"/>
    </row>
    <row r="2641" spans="1:7">
      <c r="A2641" s="2">
        <f t="shared" si="260"/>
        <v>42178</v>
      </c>
      <c r="B2641" t="str">
        <f t="shared" si="259"/>
        <v>2015_06</v>
      </c>
      <c r="C2641" t="str">
        <f t="shared" si="255"/>
        <v>Jun</v>
      </c>
      <c r="D2641" t="str">
        <f t="shared" si="256"/>
        <v>2015_Jun</v>
      </c>
      <c r="E2641" s="12" t="str">
        <f t="shared" si="257"/>
        <v>23_Jun</v>
      </c>
      <c r="F2641" s="12" t="str">
        <f t="shared" si="258"/>
        <v>Jun-15</v>
      </c>
      <c r="G2641" s="12"/>
    </row>
    <row r="2642" spans="1:7">
      <c r="A2642" s="2">
        <f t="shared" si="260"/>
        <v>42179</v>
      </c>
      <c r="B2642" t="str">
        <f t="shared" si="259"/>
        <v>2015_06</v>
      </c>
      <c r="C2642" t="str">
        <f t="shared" si="255"/>
        <v>Jun</v>
      </c>
      <c r="D2642" t="str">
        <f t="shared" si="256"/>
        <v>2015_Jun</v>
      </c>
      <c r="E2642" s="12" t="str">
        <f t="shared" si="257"/>
        <v>24_Jun</v>
      </c>
      <c r="F2642" s="12" t="str">
        <f t="shared" si="258"/>
        <v>Jun-15</v>
      </c>
      <c r="G2642" s="12"/>
    </row>
    <row r="2643" spans="1:7">
      <c r="A2643" s="2">
        <f t="shared" si="260"/>
        <v>42180</v>
      </c>
      <c r="B2643" t="str">
        <f t="shared" si="259"/>
        <v>2015_06</v>
      </c>
      <c r="C2643" t="str">
        <f t="shared" si="255"/>
        <v>Jun</v>
      </c>
      <c r="D2643" t="str">
        <f t="shared" si="256"/>
        <v>2015_Jun</v>
      </c>
      <c r="E2643" s="12" t="str">
        <f t="shared" si="257"/>
        <v>25_Jun</v>
      </c>
      <c r="F2643" s="12" t="str">
        <f t="shared" si="258"/>
        <v>Jun-15</v>
      </c>
      <c r="G2643" s="12"/>
    </row>
    <row r="2644" spans="1:7">
      <c r="A2644" s="2">
        <f t="shared" si="260"/>
        <v>42181</v>
      </c>
      <c r="B2644" t="str">
        <f t="shared" si="259"/>
        <v>2015_06</v>
      </c>
      <c r="C2644" t="str">
        <f t="shared" si="255"/>
        <v>Jun</v>
      </c>
      <c r="D2644" t="str">
        <f t="shared" si="256"/>
        <v>2015_Jun</v>
      </c>
      <c r="E2644" s="12" t="str">
        <f t="shared" si="257"/>
        <v>26_Jun</v>
      </c>
      <c r="F2644" s="12" t="str">
        <f t="shared" si="258"/>
        <v>Jun-15</v>
      </c>
      <c r="G2644" s="12"/>
    </row>
    <row r="2645" spans="1:7">
      <c r="A2645" s="2">
        <f t="shared" si="260"/>
        <v>42182</v>
      </c>
      <c r="B2645" t="str">
        <f t="shared" si="259"/>
        <v>2015_06</v>
      </c>
      <c r="C2645" t="str">
        <f t="shared" si="255"/>
        <v>Jun</v>
      </c>
      <c r="D2645" t="str">
        <f t="shared" si="256"/>
        <v>2015_Jun</v>
      </c>
      <c r="E2645" s="12" t="str">
        <f t="shared" si="257"/>
        <v>27_Jun</v>
      </c>
      <c r="F2645" s="12" t="str">
        <f t="shared" si="258"/>
        <v>Jun-15</v>
      </c>
      <c r="G2645" s="12"/>
    </row>
    <row r="2646" spans="1:7">
      <c r="A2646" s="2">
        <f t="shared" si="260"/>
        <v>42183</v>
      </c>
      <c r="B2646" t="str">
        <f t="shared" si="259"/>
        <v>2015_06</v>
      </c>
      <c r="C2646" t="str">
        <f t="shared" si="255"/>
        <v>Jun</v>
      </c>
      <c r="D2646" t="str">
        <f t="shared" si="256"/>
        <v>2015_Jun</v>
      </c>
      <c r="E2646" s="12" t="str">
        <f t="shared" si="257"/>
        <v>28_Jun</v>
      </c>
      <c r="F2646" s="12" t="str">
        <f t="shared" si="258"/>
        <v>Jun-15</v>
      </c>
      <c r="G2646" s="12"/>
    </row>
    <row r="2647" spans="1:7">
      <c r="A2647" s="2">
        <f t="shared" si="260"/>
        <v>42184</v>
      </c>
      <c r="B2647" t="str">
        <f t="shared" si="259"/>
        <v>2015_06</v>
      </c>
      <c r="C2647" t="str">
        <f t="shared" si="255"/>
        <v>Jun</v>
      </c>
      <c r="D2647" t="str">
        <f t="shared" si="256"/>
        <v>2015_Jun</v>
      </c>
      <c r="E2647" s="12" t="str">
        <f t="shared" si="257"/>
        <v>29_Jun</v>
      </c>
      <c r="F2647" s="12" t="str">
        <f t="shared" si="258"/>
        <v>Jun-15</v>
      </c>
      <c r="G2647" s="12"/>
    </row>
    <row r="2648" spans="1:7">
      <c r="A2648" s="2">
        <f t="shared" si="260"/>
        <v>42185</v>
      </c>
      <c r="B2648" t="str">
        <f t="shared" si="259"/>
        <v>2015_06</v>
      </c>
      <c r="C2648" t="str">
        <f t="shared" si="255"/>
        <v>Jun</v>
      </c>
      <c r="D2648" t="str">
        <f t="shared" si="256"/>
        <v>2015_Jun</v>
      </c>
      <c r="E2648" s="12" t="str">
        <f t="shared" si="257"/>
        <v>30_Jun</v>
      </c>
      <c r="F2648" s="12" t="str">
        <f t="shared" si="258"/>
        <v>Jun-15</v>
      </c>
      <c r="G2648" s="12"/>
    </row>
    <row r="2649" spans="1:7">
      <c r="A2649" s="2">
        <f t="shared" si="260"/>
        <v>42186</v>
      </c>
      <c r="B2649" t="str">
        <f t="shared" si="259"/>
        <v>2015_07</v>
      </c>
      <c r="C2649" t="str">
        <f t="shared" si="255"/>
        <v>Jul</v>
      </c>
      <c r="D2649" t="str">
        <f t="shared" si="256"/>
        <v>2015_Jul</v>
      </c>
      <c r="E2649" s="12" t="str">
        <f t="shared" si="257"/>
        <v>01_Jul</v>
      </c>
      <c r="F2649" s="12" t="str">
        <f t="shared" si="258"/>
        <v>Jul-15</v>
      </c>
      <c r="G2649" s="12"/>
    </row>
    <row r="2650" spans="1:7">
      <c r="A2650" s="2">
        <f t="shared" si="260"/>
        <v>42187</v>
      </c>
      <c r="B2650" t="str">
        <f t="shared" si="259"/>
        <v>2015_07</v>
      </c>
      <c r="C2650" t="str">
        <f t="shared" si="255"/>
        <v>Jul</v>
      </c>
      <c r="D2650" t="str">
        <f t="shared" si="256"/>
        <v>2015_Jul</v>
      </c>
      <c r="E2650" s="12" t="str">
        <f t="shared" si="257"/>
        <v>02_Jul</v>
      </c>
      <c r="F2650" s="12" t="str">
        <f t="shared" si="258"/>
        <v>Jul-15</v>
      </c>
      <c r="G2650" s="12"/>
    </row>
    <row r="2651" spans="1:7">
      <c r="A2651" s="2">
        <f t="shared" si="260"/>
        <v>42188</v>
      </c>
      <c r="B2651" t="str">
        <f t="shared" si="259"/>
        <v>2015_07</v>
      </c>
      <c r="C2651" t="str">
        <f t="shared" si="255"/>
        <v>Jul</v>
      </c>
      <c r="D2651" t="str">
        <f t="shared" si="256"/>
        <v>2015_Jul</v>
      </c>
      <c r="E2651" s="12" t="str">
        <f t="shared" si="257"/>
        <v>03_Jul</v>
      </c>
      <c r="F2651" s="12" t="str">
        <f t="shared" si="258"/>
        <v>Jul-15</v>
      </c>
      <c r="G2651" s="12"/>
    </row>
    <row r="2652" spans="1:7">
      <c r="A2652" s="2">
        <f t="shared" si="260"/>
        <v>42189</v>
      </c>
      <c r="B2652" t="str">
        <f t="shared" si="259"/>
        <v>2015_07</v>
      </c>
      <c r="C2652" t="str">
        <f t="shared" si="255"/>
        <v>Jul</v>
      </c>
      <c r="D2652" t="str">
        <f t="shared" si="256"/>
        <v>2015_Jul</v>
      </c>
      <c r="E2652" s="12" t="str">
        <f t="shared" si="257"/>
        <v>04_Jul</v>
      </c>
      <c r="F2652" s="12" t="str">
        <f t="shared" si="258"/>
        <v>Jul-15</v>
      </c>
      <c r="G2652" s="12"/>
    </row>
    <row r="2653" spans="1:7">
      <c r="A2653" s="2">
        <f t="shared" si="260"/>
        <v>42190</v>
      </c>
      <c r="B2653" t="str">
        <f t="shared" si="259"/>
        <v>2015_07</v>
      </c>
      <c r="C2653" t="str">
        <f t="shared" si="255"/>
        <v>Jul</v>
      </c>
      <c r="D2653" t="str">
        <f t="shared" si="256"/>
        <v>2015_Jul</v>
      </c>
      <c r="E2653" s="12" t="str">
        <f t="shared" si="257"/>
        <v>05_Jul</v>
      </c>
      <c r="F2653" s="12" t="str">
        <f t="shared" si="258"/>
        <v>Jul-15</v>
      </c>
      <c r="G2653" s="12"/>
    </row>
    <row r="2654" spans="1:7">
      <c r="A2654" s="2">
        <f t="shared" si="260"/>
        <v>42191</v>
      </c>
      <c r="B2654" t="str">
        <f t="shared" si="259"/>
        <v>2015_07</v>
      </c>
      <c r="C2654" t="str">
        <f t="shared" si="255"/>
        <v>Jul</v>
      </c>
      <c r="D2654" t="str">
        <f t="shared" si="256"/>
        <v>2015_Jul</v>
      </c>
      <c r="E2654" s="12" t="str">
        <f t="shared" si="257"/>
        <v>06_Jul</v>
      </c>
      <c r="F2654" s="12" t="str">
        <f t="shared" si="258"/>
        <v>Jul-15</v>
      </c>
      <c r="G2654" s="12"/>
    </row>
    <row r="2655" spans="1:7">
      <c r="A2655" s="2">
        <f t="shared" si="260"/>
        <v>42192</v>
      </c>
      <c r="B2655" t="str">
        <f t="shared" si="259"/>
        <v>2015_07</v>
      </c>
      <c r="C2655" t="str">
        <f t="shared" si="255"/>
        <v>Jul</v>
      </c>
      <c r="D2655" t="str">
        <f t="shared" si="256"/>
        <v>2015_Jul</v>
      </c>
      <c r="E2655" s="12" t="str">
        <f t="shared" si="257"/>
        <v>07_Jul</v>
      </c>
      <c r="F2655" s="12" t="str">
        <f t="shared" si="258"/>
        <v>Jul-15</v>
      </c>
      <c r="G2655" s="12"/>
    </row>
    <row r="2656" spans="1:7">
      <c r="A2656" s="2">
        <f t="shared" si="260"/>
        <v>42193</v>
      </c>
      <c r="B2656" t="str">
        <f t="shared" si="259"/>
        <v>2015_07</v>
      </c>
      <c r="C2656" t="str">
        <f t="shared" si="255"/>
        <v>Jul</v>
      </c>
      <c r="D2656" t="str">
        <f t="shared" si="256"/>
        <v>2015_Jul</v>
      </c>
      <c r="E2656" s="12" t="str">
        <f t="shared" si="257"/>
        <v>08_Jul</v>
      </c>
      <c r="F2656" s="12" t="str">
        <f t="shared" si="258"/>
        <v>Jul-15</v>
      </c>
      <c r="G2656" s="12"/>
    </row>
    <row r="2657" spans="1:7">
      <c r="A2657" s="2">
        <f t="shared" si="260"/>
        <v>42194</v>
      </c>
      <c r="B2657" t="str">
        <f t="shared" si="259"/>
        <v>2015_07</v>
      </c>
      <c r="C2657" t="str">
        <f t="shared" si="255"/>
        <v>Jul</v>
      </c>
      <c r="D2657" t="str">
        <f t="shared" si="256"/>
        <v>2015_Jul</v>
      </c>
      <c r="E2657" s="12" t="str">
        <f t="shared" si="257"/>
        <v>09_Jul</v>
      </c>
      <c r="F2657" s="12" t="str">
        <f t="shared" si="258"/>
        <v>Jul-15</v>
      </c>
      <c r="G2657" s="12"/>
    </row>
    <row r="2658" spans="1:7">
      <c r="A2658" s="2">
        <f t="shared" si="260"/>
        <v>42195</v>
      </c>
      <c r="B2658" t="str">
        <f t="shared" si="259"/>
        <v>2015_07</v>
      </c>
      <c r="C2658" t="str">
        <f t="shared" si="255"/>
        <v>Jul</v>
      </c>
      <c r="D2658" t="str">
        <f t="shared" si="256"/>
        <v>2015_Jul</v>
      </c>
      <c r="E2658" s="12" t="str">
        <f t="shared" si="257"/>
        <v>10_Jul</v>
      </c>
      <c r="F2658" s="12" t="str">
        <f t="shared" si="258"/>
        <v>Jul-15</v>
      </c>
      <c r="G2658" s="12"/>
    </row>
    <row r="2659" spans="1:7">
      <c r="A2659" s="2">
        <f t="shared" si="260"/>
        <v>42196</v>
      </c>
      <c r="B2659" t="str">
        <f t="shared" si="259"/>
        <v>2015_07</v>
      </c>
      <c r="C2659" t="str">
        <f t="shared" si="255"/>
        <v>Jul</v>
      </c>
      <c r="D2659" t="str">
        <f t="shared" si="256"/>
        <v>2015_Jul</v>
      </c>
      <c r="E2659" s="12" t="str">
        <f t="shared" si="257"/>
        <v>11_Jul</v>
      </c>
      <c r="F2659" s="12" t="str">
        <f t="shared" si="258"/>
        <v>Jul-15</v>
      </c>
      <c r="G2659" s="12"/>
    </row>
    <row r="2660" spans="1:7">
      <c r="A2660" s="2">
        <f t="shared" si="260"/>
        <v>42197</v>
      </c>
      <c r="B2660" t="str">
        <f t="shared" si="259"/>
        <v>2015_07</v>
      </c>
      <c r="C2660" t="str">
        <f t="shared" si="255"/>
        <v>Jul</v>
      </c>
      <c r="D2660" t="str">
        <f t="shared" si="256"/>
        <v>2015_Jul</v>
      </c>
      <c r="E2660" s="12" t="str">
        <f t="shared" si="257"/>
        <v>12_Jul</v>
      </c>
      <c r="F2660" s="12" t="str">
        <f t="shared" si="258"/>
        <v>Jul-15</v>
      </c>
      <c r="G2660" s="12"/>
    </row>
    <row r="2661" spans="1:7">
      <c r="A2661" s="2">
        <f t="shared" si="260"/>
        <v>42198</v>
      </c>
      <c r="B2661" t="str">
        <f t="shared" si="259"/>
        <v>2015_07</v>
      </c>
      <c r="C2661" t="str">
        <f t="shared" si="255"/>
        <v>Jul</v>
      </c>
      <c r="D2661" t="str">
        <f t="shared" si="256"/>
        <v>2015_Jul</v>
      </c>
      <c r="E2661" s="12" t="str">
        <f t="shared" si="257"/>
        <v>13_Jul</v>
      </c>
      <c r="F2661" s="12" t="str">
        <f t="shared" si="258"/>
        <v>Jul-15</v>
      </c>
      <c r="G2661" s="12"/>
    </row>
    <row r="2662" spans="1:7">
      <c r="A2662" s="2">
        <f t="shared" si="260"/>
        <v>42199</v>
      </c>
      <c r="B2662" t="str">
        <f t="shared" si="259"/>
        <v>2015_07</v>
      </c>
      <c r="C2662" t="str">
        <f t="shared" si="255"/>
        <v>Jul</v>
      </c>
      <c r="D2662" t="str">
        <f t="shared" si="256"/>
        <v>2015_Jul</v>
      </c>
      <c r="E2662" s="12" t="str">
        <f t="shared" si="257"/>
        <v>14_Jul</v>
      </c>
      <c r="F2662" s="12" t="str">
        <f t="shared" si="258"/>
        <v>Jul-15</v>
      </c>
      <c r="G2662" s="12"/>
    </row>
    <row r="2663" spans="1:7">
      <c r="A2663" s="2">
        <f t="shared" si="260"/>
        <v>42200</v>
      </c>
      <c r="B2663" t="str">
        <f t="shared" si="259"/>
        <v>2015_07</v>
      </c>
      <c r="C2663" t="str">
        <f t="shared" si="255"/>
        <v>Jul</v>
      </c>
      <c r="D2663" t="str">
        <f t="shared" si="256"/>
        <v>2015_Jul</v>
      </c>
      <c r="E2663" s="12" t="str">
        <f t="shared" si="257"/>
        <v>15_Jul</v>
      </c>
      <c r="F2663" s="12" t="str">
        <f t="shared" si="258"/>
        <v>Jul-15</v>
      </c>
      <c r="G2663" s="12"/>
    </row>
    <row r="2664" spans="1:7">
      <c r="A2664" s="2">
        <f t="shared" si="260"/>
        <v>42201</v>
      </c>
      <c r="B2664" t="str">
        <f t="shared" si="259"/>
        <v>2015_07</v>
      </c>
      <c r="C2664" t="str">
        <f t="shared" si="255"/>
        <v>Jul</v>
      </c>
      <c r="D2664" t="str">
        <f t="shared" si="256"/>
        <v>2015_Jul</v>
      </c>
      <c r="E2664" s="12" t="str">
        <f t="shared" si="257"/>
        <v>16_Jul</v>
      </c>
      <c r="F2664" s="12" t="str">
        <f t="shared" si="258"/>
        <v>Jul-15</v>
      </c>
      <c r="G2664" s="12"/>
    </row>
    <row r="2665" spans="1:7">
      <c r="A2665" s="2">
        <f t="shared" si="260"/>
        <v>42202</v>
      </c>
      <c r="B2665" t="str">
        <f t="shared" si="259"/>
        <v>2015_07</v>
      </c>
      <c r="C2665" t="str">
        <f t="shared" si="255"/>
        <v>Jul</v>
      </c>
      <c r="D2665" t="str">
        <f t="shared" si="256"/>
        <v>2015_Jul</v>
      </c>
      <c r="E2665" s="12" t="str">
        <f t="shared" si="257"/>
        <v>17_Jul</v>
      </c>
      <c r="F2665" s="12" t="str">
        <f t="shared" si="258"/>
        <v>Jul-15</v>
      </c>
      <c r="G2665" s="12"/>
    </row>
    <row r="2666" spans="1:7">
      <c r="A2666" s="2">
        <f t="shared" si="260"/>
        <v>42203</v>
      </c>
      <c r="B2666" t="str">
        <f t="shared" si="259"/>
        <v>2015_07</v>
      </c>
      <c r="C2666" t="str">
        <f t="shared" si="255"/>
        <v>Jul</v>
      </c>
      <c r="D2666" t="str">
        <f t="shared" si="256"/>
        <v>2015_Jul</v>
      </c>
      <c r="E2666" s="12" t="str">
        <f t="shared" si="257"/>
        <v>18_Jul</v>
      </c>
      <c r="F2666" s="12" t="str">
        <f t="shared" si="258"/>
        <v>Jul-15</v>
      </c>
      <c r="G2666" s="12"/>
    </row>
    <row r="2667" spans="1:7">
      <c r="A2667" s="2">
        <f t="shared" si="260"/>
        <v>42204</v>
      </c>
      <c r="B2667" t="str">
        <f t="shared" si="259"/>
        <v>2015_07</v>
      </c>
      <c r="C2667" t="str">
        <f t="shared" si="255"/>
        <v>Jul</v>
      </c>
      <c r="D2667" t="str">
        <f t="shared" si="256"/>
        <v>2015_Jul</v>
      </c>
      <c r="E2667" s="12" t="str">
        <f t="shared" si="257"/>
        <v>19_Jul</v>
      </c>
      <c r="F2667" s="12" t="str">
        <f t="shared" si="258"/>
        <v>Jul-15</v>
      </c>
      <c r="G2667" s="12"/>
    </row>
    <row r="2668" spans="1:7">
      <c r="A2668" s="2">
        <f t="shared" si="260"/>
        <v>42205</v>
      </c>
      <c r="B2668" t="str">
        <f t="shared" si="259"/>
        <v>2015_07</v>
      </c>
      <c r="C2668" t="str">
        <f t="shared" si="255"/>
        <v>Jul</v>
      </c>
      <c r="D2668" t="str">
        <f t="shared" si="256"/>
        <v>2015_Jul</v>
      </c>
      <c r="E2668" s="12" t="str">
        <f t="shared" si="257"/>
        <v>20_Jul</v>
      </c>
      <c r="F2668" s="12" t="str">
        <f t="shared" si="258"/>
        <v>Jul-15</v>
      </c>
      <c r="G2668" s="12"/>
    </row>
    <row r="2669" spans="1:7">
      <c r="A2669" s="2">
        <f t="shared" si="260"/>
        <v>42206</v>
      </c>
      <c r="B2669" t="str">
        <f t="shared" si="259"/>
        <v>2015_07</v>
      </c>
      <c r="C2669" t="str">
        <f t="shared" si="255"/>
        <v>Jul</v>
      </c>
      <c r="D2669" t="str">
        <f t="shared" si="256"/>
        <v>2015_Jul</v>
      </c>
      <c r="E2669" s="12" t="str">
        <f t="shared" si="257"/>
        <v>21_Jul</v>
      </c>
      <c r="F2669" s="12" t="str">
        <f t="shared" si="258"/>
        <v>Jul-15</v>
      </c>
      <c r="G2669" s="12"/>
    </row>
    <row r="2670" spans="1:7">
      <c r="A2670" s="2">
        <f t="shared" si="260"/>
        <v>42207</v>
      </c>
      <c r="B2670" t="str">
        <f t="shared" si="259"/>
        <v>2015_07</v>
      </c>
      <c r="C2670" t="str">
        <f t="shared" si="255"/>
        <v>Jul</v>
      </c>
      <c r="D2670" t="str">
        <f t="shared" si="256"/>
        <v>2015_Jul</v>
      </c>
      <c r="E2670" s="12" t="str">
        <f t="shared" si="257"/>
        <v>22_Jul</v>
      </c>
      <c r="F2670" s="12" t="str">
        <f t="shared" si="258"/>
        <v>Jul-15</v>
      </c>
      <c r="G2670" s="12"/>
    </row>
    <row r="2671" spans="1:7">
      <c r="A2671" s="2">
        <f t="shared" si="260"/>
        <v>42208</v>
      </c>
      <c r="B2671" t="str">
        <f t="shared" si="259"/>
        <v>2015_07</v>
      </c>
      <c r="C2671" t="str">
        <f t="shared" si="255"/>
        <v>Jul</v>
      </c>
      <c r="D2671" t="str">
        <f t="shared" si="256"/>
        <v>2015_Jul</v>
      </c>
      <c r="E2671" s="12" t="str">
        <f t="shared" si="257"/>
        <v>23_Jul</v>
      </c>
      <c r="F2671" s="12" t="str">
        <f t="shared" si="258"/>
        <v>Jul-15</v>
      </c>
      <c r="G2671" s="12"/>
    </row>
    <row r="2672" spans="1:7">
      <c r="A2672" s="2">
        <f t="shared" si="260"/>
        <v>42209</v>
      </c>
      <c r="B2672" t="str">
        <f t="shared" si="259"/>
        <v>2015_07</v>
      </c>
      <c r="C2672" t="str">
        <f t="shared" si="255"/>
        <v>Jul</v>
      </c>
      <c r="D2672" t="str">
        <f t="shared" si="256"/>
        <v>2015_Jul</v>
      </c>
      <c r="E2672" s="12" t="str">
        <f t="shared" si="257"/>
        <v>24_Jul</v>
      </c>
      <c r="F2672" s="12" t="str">
        <f t="shared" si="258"/>
        <v>Jul-15</v>
      </c>
      <c r="G2672" s="12"/>
    </row>
    <row r="2673" spans="1:7">
      <c r="A2673" s="2">
        <f t="shared" si="260"/>
        <v>42210</v>
      </c>
      <c r="B2673" t="str">
        <f t="shared" si="259"/>
        <v>2015_07</v>
      </c>
      <c r="C2673" t="str">
        <f t="shared" si="255"/>
        <v>Jul</v>
      </c>
      <c r="D2673" t="str">
        <f t="shared" si="256"/>
        <v>2015_Jul</v>
      </c>
      <c r="E2673" s="12" t="str">
        <f t="shared" si="257"/>
        <v>25_Jul</v>
      </c>
      <c r="F2673" s="12" t="str">
        <f t="shared" si="258"/>
        <v>Jul-15</v>
      </c>
      <c r="G2673" s="12"/>
    </row>
    <row r="2674" spans="1:7">
      <c r="A2674" s="2">
        <f t="shared" si="260"/>
        <v>42211</v>
      </c>
      <c r="B2674" t="str">
        <f t="shared" si="259"/>
        <v>2015_07</v>
      </c>
      <c r="C2674" t="str">
        <f t="shared" si="255"/>
        <v>Jul</v>
      </c>
      <c r="D2674" t="str">
        <f t="shared" si="256"/>
        <v>2015_Jul</v>
      </c>
      <c r="E2674" s="12" t="str">
        <f t="shared" si="257"/>
        <v>26_Jul</v>
      </c>
      <c r="F2674" s="12" t="str">
        <f t="shared" si="258"/>
        <v>Jul-15</v>
      </c>
      <c r="G2674" s="12"/>
    </row>
    <row r="2675" spans="1:7">
      <c r="A2675" s="2">
        <f t="shared" si="260"/>
        <v>42212</v>
      </c>
      <c r="B2675" t="str">
        <f t="shared" si="259"/>
        <v>2015_07</v>
      </c>
      <c r="C2675" t="str">
        <f t="shared" si="255"/>
        <v>Jul</v>
      </c>
      <c r="D2675" t="str">
        <f t="shared" si="256"/>
        <v>2015_Jul</v>
      </c>
      <c r="E2675" s="12" t="str">
        <f t="shared" si="257"/>
        <v>27_Jul</v>
      </c>
      <c r="F2675" s="12" t="str">
        <f t="shared" si="258"/>
        <v>Jul-15</v>
      </c>
      <c r="G2675" s="12"/>
    </row>
    <row r="2676" spans="1:7">
      <c r="A2676" s="2">
        <f t="shared" si="260"/>
        <v>42213</v>
      </c>
      <c r="B2676" t="str">
        <f t="shared" si="259"/>
        <v>2015_07</v>
      </c>
      <c r="C2676" t="str">
        <f t="shared" si="255"/>
        <v>Jul</v>
      </c>
      <c r="D2676" t="str">
        <f t="shared" si="256"/>
        <v>2015_Jul</v>
      </c>
      <c r="E2676" s="12" t="str">
        <f t="shared" si="257"/>
        <v>28_Jul</v>
      </c>
      <c r="F2676" s="12" t="str">
        <f t="shared" si="258"/>
        <v>Jul-15</v>
      </c>
      <c r="G2676" s="12"/>
    </row>
    <row r="2677" spans="1:7">
      <c r="A2677" s="2">
        <f t="shared" si="260"/>
        <v>42214</v>
      </c>
      <c r="B2677" t="str">
        <f t="shared" si="259"/>
        <v>2015_07</v>
      </c>
      <c r="C2677" t="str">
        <f t="shared" si="255"/>
        <v>Jul</v>
      </c>
      <c r="D2677" t="str">
        <f t="shared" si="256"/>
        <v>2015_Jul</v>
      </c>
      <c r="E2677" s="12" t="str">
        <f t="shared" si="257"/>
        <v>29_Jul</v>
      </c>
      <c r="F2677" s="12" t="str">
        <f t="shared" si="258"/>
        <v>Jul-15</v>
      </c>
      <c r="G2677" s="12"/>
    </row>
    <row r="2678" spans="1:7">
      <c r="A2678" s="2">
        <f t="shared" si="260"/>
        <v>42215</v>
      </c>
      <c r="B2678" t="str">
        <f t="shared" si="259"/>
        <v>2015_07</v>
      </c>
      <c r="C2678" t="str">
        <f t="shared" si="255"/>
        <v>Jul</v>
      </c>
      <c r="D2678" t="str">
        <f t="shared" si="256"/>
        <v>2015_Jul</v>
      </c>
      <c r="E2678" s="12" t="str">
        <f t="shared" si="257"/>
        <v>30_Jul</v>
      </c>
      <c r="F2678" s="12" t="str">
        <f t="shared" si="258"/>
        <v>Jul-15</v>
      </c>
      <c r="G2678" s="12"/>
    </row>
    <row r="2679" spans="1:7">
      <c r="A2679" s="2">
        <f t="shared" si="260"/>
        <v>42216</v>
      </c>
      <c r="B2679" t="str">
        <f t="shared" si="259"/>
        <v>2015_07</v>
      </c>
      <c r="C2679" t="str">
        <f t="shared" si="255"/>
        <v>Jul</v>
      </c>
      <c r="D2679" t="str">
        <f t="shared" si="256"/>
        <v>2015_Jul</v>
      </c>
      <c r="E2679" s="12" t="str">
        <f t="shared" si="257"/>
        <v>31_Jul</v>
      </c>
      <c r="F2679" s="12" t="str">
        <f t="shared" si="258"/>
        <v>Jul-15</v>
      </c>
      <c r="G2679" s="12"/>
    </row>
    <row r="2680" spans="1:7">
      <c r="A2680" s="2">
        <f t="shared" si="260"/>
        <v>42217</v>
      </c>
      <c r="B2680" t="str">
        <f t="shared" si="259"/>
        <v>2015_08</v>
      </c>
      <c r="C2680" t="str">
        <f t="shared" si="255"/>
        <v>Aug</v>
      </c>
      <c r="D2680" t="str">
        <f t="shared" si="256"/>
        <v>2015_Aug</v>
      </c>
      <c r="E2680" s="12" t="str">
        <f t="shared" si="257"/>
        <v>01_Aug</v>
      </c>
      <c r="F2680" s="12" t="str">
        <f t="shared" si="258"/>
        <v>Aug-15</v>
      </c>
      <c r="G2680" s="12"/>
    </row>
    <row r="2681" spans="1:7">
      <c r="A2681" s="2">
        <f t="shared" si="260"/>
        <v>42218</v>
      </c>
      <c r="B2681" t="str">
        <f t="shared" si="259"/>
        <v>2015_08</v>
      </c>
      <c r="C2681" t="str">
        <f t="shared" si="255"/>
        <v>Aug</v>
      </c>
      <c r="D2681" t="str">
        <f t="shared" si="256"/>
        <v>2015_Aug</v>
      </c>
      <c r="E2681" s="12" t="str">
        <f t="shared" si="257"/>
        <v>02_Aug</v>
      </c>
      <c r="F2681" s="12" t="str">
        <f t="shared" si="258"/>
        <v>Aug-15</v>
      </c>
      <c r="G2681" s="12"/>
    </row>
    <row r="2682" spans="1:7">
      <c r="A2682" s="2">
        <f t="shared" si="260"/>
        <v>42219</v>
      </c>
      <c r="B2682" t="str">
        <f t="shared" si="259"/>
        <v>2015_08</v>
      </c>
      <c r="C2682" t="str">
        <f t="shared" si="255"/>
        <v>Aug</v>
      </c>
      <c r="D2682" t="str">
        <f t="shared" si="256"/>
        <v>2015_Aug</v>
      </c>
      <c r="E2682" s="12" t="str">
        <f t="shared" si="257"/>
        <v>03_Aug</v>
      </c>
      <c r="F2682" s="12" t="str">
        <f t="shared" si="258"/>
        <v>Aug-15</v>
      </c>
      <c r="G2682" s="12"/>
    </row>
    <row r="2683" spans="1:7">
      <c r="A2683" s="2">
        <f t="shared" si="260"/>
        <v>42220</v>
      </c>
      <c r="B2683" t="str">
        <f t="shared" si="259"/>
        <v>2015_08</v>
      </c>
      <c r="C2683" t="str">
        <f t="shared" si="255"/>
        <v>Aug</v>
      </c>
      <c r="D2683" t="str">
        <f t="shared" si="256"/>
        <v>2015_Aug</v>
      </c>
      <c r="E2683" s="12" t="str">
        <f t="shared" si="257"/>
        <v>04_Aug</v>
      </c>
      <c r="F2683" s="12" t="str">
        <f t="shared" si="258"/>
        <v>Aug-15</v>
      </c>
      <c r="G2683" s="12"/>
    </row>
    <row r="2684" spans="1:7">
      <c r="A2684" s="2">
        <f t="shared" si="260"/>
        <v>42221</v>
      </c>
      <c r="B2684" t="str">
        <f t="shared" si="259"/>
        <v>2015_08</v>
      </c>
      <c r="C2684" t="str">
        <f t="shared" si="255"/>
        <v>Aug</v>
      </c>
      <c r="D2684" t="str">
        <f t="shared" si="256"/>
        <v>2015_Aug</v>
      </c>
      <c r="E2684" s="12" t="str">
        <f t="shared" si="257"/>
        <v>05_Aug</v>
      </c>
      <c r="F2684" s="12" t="str">
        <f t="shared" si="258"/>
        <v>Aug-15</v>
      </c>
      <c r="G2684" s="12"/>
    </row>
    <row r="2685" spans="1:7">
      <c r="A2685" s="2">
        <f t="shared" si="260"/>
        <v>42222</v>
      </c>
      <c r="B2685" t="str">
        <f t="shared" si="259"/>
        <v>2015_08</v>
      </c>
      <c r="C2685" t="str">
        <f t="shared" si="255"/>
        <v>Aug</v>
      </c>
      <c r="D2685" t="str">
        <f t="shared" si="256"/>
        <v>2015_Aug</v>
      </c>
      <c r="E2685" s="12" t="str">
        <f t="shared" si="257"/>
        <v>06_Aug</v>
      </c>
      <c r="F2685" s="12" t="str">
        <f t="shared" si="258"/>
        <v>Aug-15</v>
      </c>
      <c r="G2685" s="12"/>
    </row>
    <row r="2686" spans="1:7">
      <c r="A2686" s="2">
        <f t="shared" si="260"/>
        <v>42223</v>
      </c>
      <c r="B2686" t="str">
        <f t="shared" si="259"/>
        <v>2015_08</v>
      </c>
      <c r="C2686" t="str">
        <f t="shared" si="255"/>
        <v>Aug</v>
      </c>
      <c r="D2686" t="str">
        <f t="shared" si="256"/>
        <v>2015_Aug</v>
      </c>
      <c r="E2686" s="12" t="str">
        <f t="shared" si="257"/>
        <v>07_Aug</v>
      </c>
      <c r="F2686" s="12" t="str">
        <f t="shared" si="258"/>
        <v>Aug-15</v>
      </c>
      <c r="G2686" s="12"/>
    </row>
    <row r="2687" spans="1:7">
      <c r="A2687" s="2">
        <f t="shared" si="260"/>
        <v>42224</v>
      </c>
      <c r="B2687" t="str">
        <f t="shared" si="259"/>
        <v>2015_08</v>
      </c>
      <c r="C2687" t="str">
        <f t="shared" si="255"/>
        <v>Aug</v>
      </c>
      <c r="D2687" t="str">
        <f t="shared" si="256"/>
        <v>2015_Aug</v>
      </c>
      <c r="E2687" s="12" t="str">
        <f t="shared" si="257"/>
        <v>08_Aug</v>
      </c>
      <c r="F2687" s="12" t="str">
        <f t="shared" si="258"/>
        <v>Aug-15</v>
      </c>
      <c r="G2687" s="12"/>
    </row>
    <row r="2688" spans="1:7">
      <c r="A2688" s="2">
        <f t="shared" si="260"/>
        <v>42225</v>
      </c>
      <c r="B2688" t="str">
        <f t="shared" si="259"/>
        <v>2015_08</v>
      </c>
      <c r="C2688" t="str">
        <f t="shared" si="255"/>
        <v>Aug</v>
      </c>
      <c r="D2688" t="str">
        <f t="shared" si="256"/>
        <v>2015_Aug</v>
      </c>
      <c r="E2688" s="12" t="str">
        <f t="shared" si="257"/>
        <v>09_Aug</v>
      </c>
      <c r="F2688" s="12" t="str">
        <f t="shared" si="258"/>
        <v>Aug-15</v>
      </c>
      <c r="G2688" s="12"/>
    </row>
    <row r="2689" spans="1:7">
      <c r="A2689" s="2">
        <f t="shared" si="260"/>
        <v>42226</v>
      </c>
      <c r="B2689" t="str">
        <f t="shared" si="259"/>
        <v>2015_08</v>
      </c>
      <c r="C2689" t="str">
        <f t="shared" si="255"/>
        <v>Aug</v>
      </c>
      <c r="D2689" t="str">
        <f t="shared" si="256"/>
        <v>2015_Aug</v>
      </c>
      <c r="E2689" s="12" t="str">
        <f t="shared" si="257"/>
        <v>10_Aug</v>
      </c>
      <c r="F2689" s="12" t="str">
        <f t="shared" si="258"/>
        <v>Aug-15</v>
      </c>
      <c r="G2689" s="12"/>
    </row>
    <row r="2690" spans="1:7">
      <c r="A2690" s="2">
        <f t="shared" si="260"/>
        <v>42227</v>
      </c>
      <c r="B2690" t="str">
        <f t="shared" si="259"/>
        <v>2015_08</v>
      </c>
      <c r="C2690" t="str">
        <f t="shared" ref="C2690:C2753" si="261">VLOOKUP(TEXT(MONTH(A2690),"00"),$H$2:$I$13,2,FALSE)</f>
        <v>Aug</v>
      </c>
      <c r="D2690" t="str">
        <f t="shared" si="256"/>
        <v>2015_Aug</v>
      </c>
      <c r="E2690" s="12" t="str">
        <f t="shared" si="257"/>
        <v>11_Aug</v>
      </c>
      <c r="F2690" s="12" t="str">
        <f t="shared" si="258"/>
        <v>Aug-15</v>
      </c>
      <c r="G2690" s="12"/>
    </row>
    <row r="2691" spans="1:7">
      <c r="A2691" s="2">
        <f t="shared" si="260"/>
        <v>42228</v>
      </c>
      <c r="B2691" t="str">
        <f t="shared" si="259"/>
        <v>2015_08</v>
      </c>
      <c r="C2691" t="str">
        <f t="shared" si="261"/>
        <v>Aug</v>
      </c>
      <c r="D2691" t="str">
        <f t="shared" ref="D2691:D2754" si="262">TEXT(YEAR(A2691),"0000")&amp;"_"&amp;C2691</f>
        <v>2015_Aug</v>
      </c>
      <c r="E2691" s="12" t="str">
        <f t="shared" ref="E2691:E2754" si="263">VLOOKUP(DAY(A2691),$G$2:$H$32,2,FALSE)&amp;"_"&amp;C2691</f>
        <v>12_Aug</v>
      </c>
      <c r="F2691" s="12" t="str">
        <f t="shared" si="258"/>
        <v>Aug-15</v>
      </c>
      <c r="G2691" s="12"/>
    </row>
    <row r="2692" spans="1:7">
      <c r="A2692" s="2">
        <f t="shared" si="260"/>
        <v>42229</v>
      </c>
      <c r="B2692" t="str">
        <f t="shared" si="259"/>
        <v>2015_08</v>
      </c>
      <c r="C2692" t="str">
        <f t="shared" si="261"/>
        <v>Aug</v>
      </c>
      <c r="D2692" t="str">
        <f t="shared" si="262"/>
        <v>2015_Aug</v>
      </c>
      <c r="E2692" s="12" t="str">
        <f t="shared" si="263"/>
        <v>13_Aug</v>
      </c>
      <c r="F2692" s="12" t="str">
        <f t="shared" ref="F2692:F2755" si="264">C2692&amp;"-"&amp;RIGHT(YEAR(A2692),2)</f>
        <v>Aug-15</v>
      </c>
      <c r="G2692" s="12"/>
    </row>
    <row r="2693" spans="1:7">
      <c r="A2693" s="2">
        <f t="shared" si="260"/>
        <v>42230</v>
      </c>
      <c r="B2693" t="str">
        <f t="shared" si="259"/>
        <v>2015_08</v>
      </c>
      <c r="C2693" t="str">
        <f t="shared" si="261"/>
        <v>Aug</v>
      </c>
      <c r="D2693" t="str">
        <f t="shared" si="262"/>
        <v>2015_Aug</v>
      </c>
      <c r="E2693" s="12" t="str">
        <f t="shared" si="263"/>
        <v>14_Aug</v>
      </c>
      <c r="F2693" s="12" t="str">
        <f t="shared" si="264"/>
        <v>Aug-15</v>
      </c>
      <c r="G2693" s="12"/>
    </row>
    <row r="2694" spans="1:7">
      <c r="A2694" s="2">
        <f t="shared" si="260"/>
        <v>42231</v>
      </c>
      <c r="B2694" t="str">
        <f t="shared" si="259"/>
        <v>2015_08</v>
      </c>
      <c r="C2694" t="str">
        <f t="shared" si="261"/>
        <v>Aug</v>
      </c>
      <c r="D2694" t="str">
        <f t="shared" si="262"/>
        <v>2015_Aug</v>
      </c>
      <c r="E2694" s="12" t="str">
        <f t="shared" si="263"/>
        <v>15_Aug</v>
      </c>
      <c r="F2694" s="12" t="str">
        <f t="shared" si="264"/>
        <v>Aug-15</v>
      </c>
      <c r="G2694" s="12"/>
    </row>
    <row r="2695" spans="1:7">
      <c r="A2695" s="2">
        <f t="shared" si="260"/>
        <v>42232</v>
      </c>
      <c r="B2695" t="str">
        <f t="shared" si="259"/>
        <v>2015_08</v>
      </c>
      <c r="C2695" t="str">
        <f t="shared" si="261"/>
        <v>Aug</v>
      </c>
      <c r="D2695" t="str">
        <f t="shared" si="262"/>
        <v>2015_Aug</v>
      </c>
      <c r="E2695" s="12" t="str">
        <f t="shared" si="263"/>
        <v>16_Aug</v>
      </c>
      <c r="F2695" s="12" t="str">
        <f t="shared" si="264"/>
        <v>Aug-15</v>
      </c>
      <c r="G2695" s="12"/>
    </row>
    <row r="2696" spans="1:7">
      <c r="A2696" s="2">
        <f t="shared" si="260"/>
        <v>42233</v>
      </c>
      <c r="B2696" t="str">
        <f t="shared" si="259"/>
        <v>2015_08</v>
      </c>
      <c r="C2696" t="str">
        <f t="shared" si="261"/>
        <v>Aug</v>
      </c>
      <c r="D2696" t="str">
        <f t="shared" si="262"/>
        <v>2015_Aug</v>
      </c>
      <c r="E2696" s="12" t="str">
        <f t="shared" si="263"/>
        <v>17_Aug</v>
      </c>
      <c r="F2696" s="12" t="str">
        <f t="shared" si="264"/>
        <v>Aug-15</v>
      </c>
      <c r="G2696" s="12"/>
    </row>
    <row r="2697" spans="1:7">
      <c r="A2697" s="2">
        <f t="shared" si="260"/>
        <v>42234</v>
      </c>
      <c r="B2697" t="str">
        <f t="shared" si="259"/>
        <v>2015_08</v>
      </c>
      <c r="C2697" t="str">
        <f t="shared" si="261"/>
        <v>Aug</v>
      </c>
      <c r="D2697" t="str">
        <f t="shared" si="262"/>
        <v>2015_Aug</v>
      </c>
      <c r="E2697" s="12" t="str">
        <f t="shared" si="263"/>
        <v>18_Aug</v>
      </c>
      <c r="F2697" s="12" t="str">
        <f t="shared" si="264"/>
        <v>Aug-15</v>
      </c>
      <c r="G2697" s="12"/>
    </row>
    <row r="2698" spans="1:7">
      <c r="A2698" s="2">
        <f t="shared" si="260"/>
        <v>42235</v>
      </c>
      <c r="B2698" t="str">
        <f t="shared" si="259"/>
        <v>2015_08</v>
      </c>
      <c r="C2698" t="str">
        <f t="shared" si="261"/>
        <v>Aug</v>
      </c>
      <c r="D2698" t="str">
        <f t="shared" si="262"/>
        <v>2015_Aug</v>
      </c>
      <c r="E2698" s="12" t="str">
        <f t="shared" si="263"/>
        <v>19_Aug</v>
      </c>
      <c r="F2698" s="12" t="str">
        <f t="shared" si="264"/>
        <v>Aug-15</v>
      </c>
      <c r="G2698" s="12"/>
    </row>
    <row r="2699" spans="1:7">
      <c r="A2699" s="2">
        <f t="shared" si="260"/>
        <v>42236</v>
      </c>
      <c r="B2699" t="str">
        <f t="shared" ref="B2699:B2762" si="265">TEXT(YEAR(A2699),"0000")&amp;"_"&amp;TEXT(MONTH(A2699),"00")</f>
        <v>2015_08</v>
      </c>
      <c r="C2699" t="str">
        <f t="shared" si="261"/>
        <v>Aug</v>
      </c>
      <c r="D2699" t="str">
        <f t="shared" si="262"/>
        <v>2015_Aug</v>
      </c>
      <c r="E2699" s="12" t="str">
        <f t="shared" si="263"/>
        <v>20_Aug</v>
      </c>
      <c r="F2699" s="12" t="str">
        <f t="shared" si="264"/>
        <v>Aug-15</v>
      </c>
      <c r="G2699" s="12"/>
    </row>
    <row r="2700" spans="1:7">
      <c r="A2700" s="2">
        <f t="shared" ref="A2700:A2763" si="266">A2699+1</f>
        <v>42237</v>
      </c>
      <c r="B2700" t="str">
        <f t="shared" si="265"/>
        <v>2015_08</v>
      </c>
      <c r="C2700" t="str">
        <f t="shared" si="261"/>
        <v>Aug</v>
      </c>
      <c r="D2700" t="str">
        <f t="shared" si="262"/>
        <v>2015_Aug</v>
      </c>
      <c r="E2700" s="12" t="str">
        <f t="shared" si="263"/>
        <v>21_Aug</v>
      </c>
      <c r="F2700" s="12" t="str">
        <f t="shared" si="264"/>
        <v>Aug-15</v>
      </c>
      <c r="G2700" s="12"/>
    </row>
    <row r="2701" spans="1:7">
      <c r="A2701" s="2">
        <f t="shared" si="266"/>
        <v>42238</v>
      </c>
      <c r="B2701" t="str">
        <f t="shared" si="265"/>
        <v>2015_08</v>
      </c>
      <c r="C2701" t="str">
        <f t="shared" si="261"/>
        <v>Aug</v>
      </c>
      <c r="D2701" t="str">
        <f t="shared" si="262"/>
        <v>2015_Aug</v>
      </c>
      <c r="E2701" s="12" t="str">
        <f t="shared" si="263"/>
        <v>22_Aug</v>
      </c>
      <c r="F2701" s="12" t="str">
        <f t="shared" si="264"/>
        <v>Aug-15</v>
      </c>
      <c r="G2701" s="12"/>
    </row>
    <row r="2702" spans="1:7">
      <c r="A2702" s="2">
        <f t="shared" si="266"/>
        <v>42239</v>
      </c>
      <c r="B2702" t="str">
        <f t="shared" si="265"/>
        <v>2015_08</v>
      </c>
      <c r="C2702" t="str">
        <f t="shared" si="261"/>
        <v>Aug</v>
      </c>
      <c r="D2702" t="str">
        <f t="shared" si="262"/>
        <v>2015_Aug</v>
      </c>
      <c r="E2702" s="12" t="str">
        <f t="shared" si="263"/>
        <v>23_Aug</v>
      </c>
      <c r="F2702" s="12" t="str">
        <f t="shared" si="264"/>
        <v>Aug-15</v>
      </c>
      <c r="G2702" s="12"/>
    </row>
    <row r="2703" spans="1:7">
      <c r="A2703" s="2">
        <f t="shared" si="266"/>
        <v>42240</v>
      </c>
      <c r="B2703" t="str">
        <f t="shared" si="265"/>
        <v>2015_08</v>
      </c>
      <c r="C2703" t="str">
        <f t="shared" si="261"/>
        <v>Aug</v>
      </c>
      <c r="D2703" t="str">
        <f t="shared" si="262"/>
        <v>2015_Aug</v>
      </c>
      <c r="E2703" s="12" t="str">
        <f t="shared" si="263"/>
        <v>24_Aug</v>
      </c>
      <c r="F2703" s="12" t="str">
        <f t="shared" si="264"/>
        <v>Aug-15</v>
      </c>
      <c r="G2703" s="12"/>
    </row>
    <row r="2704" spans="1:7">
      <c r="A2704" s="2">
        <f t="shared" si="266"/>
        <v>42241</v>
      </c>
      <c r="B2704" t="str">
        <f t="shared" si="265"/>
        <v>2015_08</v>
      </c>
      <c r="C2704" t="str">
        <f t="shared" si="261"/>
        <v>Aug</v>
      </c>
      <c r="D2704" t="str">
        <f t="shared" si="262"/>
        <v>2015_Aug</v>
      </c>
      <c r="E2704" s="12" t="str">
        <f t="shared" si="263"/>
        <v>25_Aug</v>
      </c>
      <c r="F2704" s="12" t="str">
        <f t="shared" si="264"/>
        <v>Aug-15</v>
      </c>
      <c r="G2704" s="12"/>
    </row>
    <row r="2705" spans="1:7">
      <c r="A2705" s="2">
        <f t="shared" si="266"/>
        <v>42242</v>
      </c>
      <c r="B2705" t="str">
        <f t="shared" si="265"/>
        <v>2015_08</v>
      </c>
      <c r="C2705" t="str">
        <f t="shared" si="261"/>
        <v>Aug</v>
      </c>
      <c r="D2705" t="str">
        <f t="shared" si="262"/>
        <v>2015_Aug</v>
      </c>
      <c r="E2705" s="12" t="str">
        <f t="shared" si="263"/>
        <v>26_Aug</v>
      </c>
      <c r="F2705" s="12" t="str">
        <f t="shared" si="264"/>
        <v>Aug-15</v>
      </c>
      <c r="G2705" s="12"/>
    </row>
    <row r="2706" spans="1:7">
      <c r="A2706" s="2">
        <f t="shared" si="266"/>
        <v>42243</v>
      </c>
      <c r="B2706" t="str">
        <f t="shared" si="265"/>
        <v>2015_08</v>
      </c>
      <c r="C2706" t="str">
        <f t="shared" si="261"/>
        <v>Aug</v>
      </c>
      <c r="D2706" t="str">
        <f t="shared" si="262"/>
        <v>2015_Aug</v>
      </c>
      <c r="E2706" s="12" t="str">
        <f t="shared" si="263"/>
        <v>27_Aug</v>
      </c>
      <c r="F2706" s="12" t="str">
        <f t="shared" si="264"/>
        <v>Aug-15</v>
      </c>
      <c r="G2706" s="12"/>
    </row>
    <row r="2707" spans="1:7">
      <c r="A2707" s="2">
        <f t="shared" si="266"/>
        <v>42244</v>
      </c>
      <c r="B2707" t="str">
        <f t="shared" si="265"/>
        <v>2015_08</v>
      </c>
      <c r="C2707" t="str">
        <f t="shared" si="261"/>
        <v>Aug</v>
      </c>
      <c r="D2707" t="str">
        <f t="shared" si="262"/>
        <v>2015_Aug</v>
      </c>
      <c r="E2707" s="12" t="str">
        <f t="shared" si="263"/>
        <v>28_Aug</v>
      </c>
      <c r="F2707" s="12" t="str">
        <f t="shared" si="264"/>
        <v>Aug-15</v>
      </c>
      <c r="G2707" s="12"/>
    </row>
    <row r="2708" spans="1:7">
      <c r="A2708" s="2">
        <f t="shared" si="266"/>
        <v>42245</v>
      </c>
      <c r="B2708" t="str">
        <f t="shared" si="265"/>
        <v>2015_08</v>
      </c>
      <c r="C2708" t="str">
        <f t="shared" si="261"/>
        <v>Aug</v>
      </c>
      <c r="D2708" t="str">
        <f t="shared" si="262"/>
        <v>2015_Aug</v>
      </c>
      <c r="E2708" s="12" t="str">
        <f t="shared" si="263"/>
        <v>29_Aug</v>
      </c>
      <c r="F2708" s="12" t="str">
        <f t="shared" si="264"/>
        <v>Aug-15</v>
      </c>
      <c r="G2708" s="12"/>
    </row>
    <row r="2709" spans="1:7">
      <c r="A2709" s="2">
        <f t="shared" si="266"/>
        <v>42246</v>
      </c>
      <c r="B2709" t="str">
        <f t="shared" si="265"/>
        <v>2015_08</v>
      </c>
      <c r="C2709" t="str">
        <f t="shared" si="261"/>
        <v>Aug</v>
      </c>
      <c r="D2709" t="str">
        <f t="shared" si="262"/>
        <v>2015_Aug</v>
      </c>
      <c r="E2709" s="12" t="str">
        <f t="shared" si="263"/>
        <v>30_Aug</v>
      </c>
      <c r="F2709" s="12" t="str">
        <f t="shared" si="264"/>
        <v>Aug-15</v>
      </c>
      <c r="G2709" s="12"/>
    </row>
    <row r="2710" spans="1:7">
      <c r="A2710" s="2">
        <f t="shared" si="266"/>
        <v>42247</v>
      </c>
      <c r="B2710" t="str">
        <f t="shared" si="265"/>
        <v>2015_08</v>
      </c>
      <c r="C2710" t="str">
        <f t="shared" si="261"/>
        <v>Aug</v>
      </c>
      <c r="D2710" t="str">
        <f t="shared" si="262"/>
        <v>2015_Aug</v>
      </c>
      <c r="E2710" s="12" t="str">
        <f t="shared" si="263"/>
        <v>31_Aug</v>
      </c>
      <c r="F2710" s="12" t="str">
        <f t="shared" si="264"/>
        <v>Aug-15</v>
      </c>
      <c r="G2710" s="12"/>
    </row>
    <row r="2711" spans="1:7">
      <c r="A2711" s="2">
        <f t="shared" si="266"/>
        <v>42248</v>
      </c>
      <c r="B2711" t="str">
        <f t="shared" si="265"/>
        <v>2015_09</v>
      </c>
      <c r="C2711" t="str">
        <f t="shared" si="261"/>
        <v>Sep</v>
      </c>
      <c r="D2711" t="str">
        <f t="shared" si="262"/>
        <v>2015_Sep</v>
      </c>
      <c r="E2711" s="12" t="str">
        <f t="shared" si="263"/>
        <v>01_Sep</v>
      </c>
      <c r="F2711" s="12" t="str">
        <f t="shared" si="264"/>
        <v>Sep-15</v>
      </c>
      <c r="G2711" s="12"/>
    </row>
    <row r="2712" spans="1:7">
      <c r="A2712" s="2">
        <f t="shared" si="266"/>
        <v>42249</v>
      </c>
      <c r="B2712" t="str">
        <f t="shared" si="265"/>
        <v>2015_09</v>
      </c>
      <c r="C2712" t="str">
        <f t="shared" si="261"/>
        <v>Sep</v>
      </c>
      <c r="D2712" t="str">
        <f t="shared" si="262"/>
        <v>2015_Sep</v>
      </c>
      <c r="E2712" s="12" t="str">
        <f t="shared" si="263"/>
        <v>02_Sep</v>
      </c>
      <c r="F2712" s="12" t="str">
        <f t="shared" si="264"/>
        <v>Sep-15</v>
      </c>
      <c r="G2712" s="12"/>
    </row>
    <row r="2713" spans="1:7">
      <c r="A2713" s="2">
        <f t="shared" si="266"/>
        <v>42250</v>
      </c>
      <c r="B2713" t="str">
        <f t="shared" si="265"/>
        <v>2015_09</v>
      </c>
      <c r="C2713" t="str">
        <f t="shared" si="261"/>
        <v>Sep</v>
      </c>
      <c r="D2713" t="str">
        <f t="shared" si="262"/>
        <v>2015_Sep</v>
      </c>
      <c r="E2713" s="12" t="str">
        <f t="shared" si="263"/>
        <v>03_Sep</v>
      </c>
      <c r="F2713" s="12" t="str">
        <f t="shared" si="264"/>
        <v>Sep-15</v>
      </c>
      <c r="G2713" s="12"/>
    </row>
    <row r="2714" spans="1:7">
      <c r="A2714" s="2">
        <f t="shared" si="266"/>
        <v>42251</v>
      </c>
      <c r="B2714" t="str">
        <f t="shared" si="265"/>
        <v>2015_09</v>
      </c>
      <c r="C2714" t="str">
        <f t="shared" si="261"/>
        <v>Sep</v>
      </c>
      <c r="D2714" t="str">
        <f t="shared" si="262"/>
        <v>2015_Sep</v>
      </c>
      <c r="E2714" s="12" t="str">
        <f t="shared" si="263"/>
        <v>04_Sep</v>
      </c>
      <c r="F2714" s="12" t="str">
        <f t="shared" si="264"/>
        <v>Sep-15</v>
      </c>
      <c r="G2714" s="12"/>
    </row>
    <row r="2715" spans="1:7">
      <c r="A2715" s="2">
        <f t="shared" si="266"/>
        <v>42252</v>
      </c>
      <c r="B2715" t="str">
        <f t="shared" si="265"/>
        <v>2015_09</v>
      </c>
      <c r="C2715" t="str">
        <f t="shared" si="261"/>
        <v>Sep</v>
      </c>
      <c r="D2715" t="str">
        <f t="shared" si="262"/>
        <v>2015_Sep</v>
      </c>
      <c r="E2715" s="12" t="str">
        <f t="shared" si="263"/>
        <v>05_Sep</v>
      </c>
      <c r="F2715" s="12" t="str">
        <f t="shared" si="264"/>
        <v>Sep-15</v>
      </c>
      <c r="G2715" s="12"/>
    </row>
    <row r="2716" spans="1:7">
      <c r="A2716" s="2">
        <f t="shared" si="266"/>
        <v>42253</v>
      </c>
      <c r="B2716" t="str">
        <f t="shared" si="265"/>
        <v>2015_09</v>
      </c>
      <c r="C2716" t="str">
        <f t="shared" si="261"/>
        <v>Sep</v>
      </c>
      <c r="D2716" t="str">
        <f t="shared" si="262"/>
        <v>2015_Sep</v>
      </c>
      <c r="E2716" s="12" t="str">
        <f t="shared" si="263"/>
        <v>06_Sep</v>
      </c>
      <c r="F2716" s="12" t="str">
        <f t="shared" si="264"/>
        <v>Sep-15</v>
      </c>
      <c r="G2716" s="12"/>
    </row>
    <row r="2717" spans="1:7">
      <c r="A2717" s="2">
        <f t="shared" si="266"/>
        <v>42254</v>
      </c>
      <c r="B2717" t="str">
        <f t="shared" si="265"/>
        <v>2015_09</v>
      </c>
      <c r="C2717" t="str">
        <f t="shared" si="261"/>
        <v>Sep</v>
      </c>
      <c r="D2717" t="str">
        <f t="shared" si="262"/>
        <v>2015_Sep</v>
      </c>
      <c r="E2717" s="12" t="str">
        <f t="shared" si="263"/>
        <v>07_Sep</v>
      </c>
      <c r="F2717" s="12" t="str">
        <f t="shared" si="264"/>
        <v>Sep-15</v>
      </c>
      <c r="G2717" s="12"/>
    </row>
    <row r="2718" spans="1:7">
      <c r="A2718" s="2">
        <f t="shared" si="266"/>
        <v>42255</v>
      </c>
      <c r="B2718" t="str">
        <f t="shared" si="265"/>
        <v>2015_09</v>
      </c>
      <c r="C2718" t="str">
        <f t="shared" si="261"/>
        <v>Sep</v>
      </c>
      <c r="D2718" t="str">
        <f t="shared" si="262"/>
        <v>2015_Sep</v>
      </c>
      <c r="E2718" s="12" t="str">
        <f t="shared" si="263"/>
        <v>08_Sep</v>
      </c>
      <c r="F2718" s="12" t="str">
        <f t="shared" si="264"/>
        <v>Sep-15</v>
      </c>
      <c r="G2718" s="12"/>
    </row>
    <row r="2719" spans="1:7">
      <c r="A2719" s="2">
        <f t="shared" si="266"/>
        <v>42256</v>
      </c>
      <c r="B2719" t="str">
        <f t="shared" si="265"/>
        <v>2015_09</v>
      </c>
      <c r="C2719" t="str">
        <f t="shared" si="261"/>
        <v>Sep</v>
      </c>
      <c r="D2719" t="str">
        <f t="shared" si="262"/>
        <v>2015_Sep</v>
      </c>
      <c r="E2719" s="12" t="str">
        <f t="shared" si="263"/>
        <v>09_Sep</v>
      </c>
      <c r="F2719" s="12" t="str">
        <f t="shared" si="264"/>
        <v>Sep-15</v>
      </c>
      <c r="G2719" s="12"/>
    </row>
    <row r="2720" spans="1:7">
      <c r="A2720" s="2">
        <f t="shared" si="266"/>
        <v>42257</v>
      </c>
      <c r="B2720" t="str">
        <f t="shared" si="265"/>
        <v>2015_09</v>
      </c>
      <c r="C2720" t="str">
        <f t="shared" si="261"/>
        <v>Sep</v>
      </c>
      <c r="D2720" t="str">
        <f t="shared" si="262"/>
        <v>2015_Sep</v>
      </c>
      <c r="E2720" s="12" t="str">
        <f t="shared" si="263"/>
        <v>10_Sep</v>
      </c>
      <c r="F2720" s="12" t="str">
        <f t="shared" si="264"/>
        <v>Sep-15</v>
      </c>
      <c r="G2720" s="12"/>
    </row>
    <row r="2721" spans="1:7">
      <c r="A2721" s="2">
        <f t="shared" si="266"/>
        <v>42258</v>
      </c>
      <c r="B2721" t="str">
        <f t="shared" si="265"/>
        <v>2015_09</v>
      </c>
      <c r="C2721" t="str">
        <f t="shared" si="261"/>
        <v>Sep</v>
      </c>
      <c r="D2721" t="str">
        <f t="shared" si="262"/>
        <v>2015_Sep</v>
      </c>
      <c r="E2721" s="12" t="str">
        <f t="shared" si="263"/>
        <v>11_Sep</v>
      </c>
      <c r="F2721" s="12" t="str">
        <f t="shared" si="264"/>
        <v>Sep-15</v>
      </c>
      <c r="G2721" s="12"/>
    </row>
    <row r="2722" spans="1:7">
      <c r="A2722" s="2">
        <f t="shared" si="266"/>
        <v>42259</v>
      </c>
      <c r="B2722" t="str">
        <f t="shared" si="265"/>
        <v>2015_09</v>
      </c>
      <c r="C2722" t="str">
        <f t="shared" si="261"/>
        <v>Sep</v>
      </c>
      <c r="D2722" t="str">
        <f t="shared" si="262"/>
        <v>2015_Sep</v>
      </c>
      <c r="E2722" s="12" t="str">
        <f t="shared" si="263"/>
        <v>12_Sep</v>
      </c>
      <c r="F2722" s="12" t="str">
        <f t="shared" si="264"/>
        <v>Sep-15</v>
      </c>
      <c r="G2722" s="12"/>
    </row>
    <row r="2723" spans="1:7">
      <c r="A2723" s="2">
        <f t="shared" si="266"/>
        <v>42260</v>
      </c>
      <c r="B2723" t="str">
        <f t="shared" si="265"/>
        <v>2015_09</v>
      </c>
      <c r="C2723" t="str">
        <f t="shared" si="261"/>
        <v>Sep</v>
      </c>
      <c r="D2723" t="str">
        <f t="shared" si="262"/>
        <v>2015_Sep</v>
      </c>
      <c r="E2723" s="12" t="str">
        <f t="shared" si="263"/>
        <v>13_Sep</v>
      </c>
      <c r="F2723" s="12" t="str">
        <f t="shared" si="264"/>
        <v>Sep-15</v>
      </c>
      <c r="G2723" s="12"/>
    </row>
    <row r="2724" spans="1:7">
      <c r="A2724" s="2">
        <f t="shared" si="266"/>
        <v>42261</v>
      </c>
      <c r="B2724" t="str">
        <f t="shared" si="265"/>
        <v>2015_09</v>
      </c>
      <c r="C2724" t="str">
        <f t="shared" si="261"/>
        <v>Sep</v>
      </c>
      <c r="D2724" t="str">
        <f t="shared" si="262"/>
        <v>2015_Sep</v>
      </c>
      <c r="E2724" s="12" t="str">
        <f t="shared" si="263"/>
        <v>14_Sep</v>
      </c>
      <c r="F2724" s="12" t="str">
        <f t="shared" si="264"/>
        <v>Sep-15</v>
      </c>
      <c r="G2724" s="12"/>
    </row>
    <row r="2725" spans="1:7">
      <c r="A2725" s="2">
        <f t="shared" si="266"/>
        <v>42262</v>
      </c>
      <c r="B2725" t="str">
        <f t="shared" si="265"/>
        <v>2015_09</v>
      </c>
      <c r="C2725" t="str">
        <f t="shared" si="261"/>
        <v>Sep</v>
      </c>
      <c r="D2725" t="str">
        <f t="shared" si="262"/>
        <v>2015_Sep</v>
      </c>
      <c r="E2725" s="12" t="str">
        <f t="shared" si="263"/>
        <v>15_Sep</v>
      </c>
      <c r="F2725" s="12" t="str">
        <f t="shared" si="264"/>
        <v>Sep-15</v>
      </c>
      <c r="G2725" s="12"/>
    </row>
    <row r="2726" spans="1:7">
      <c r="A2726" s="2">
        <f t="shared" si="266"/>
        <v>42263</v>
      </c>
      <c r="B2726" t="str">
        <f t="shared" si="265"/>
        <v>2015_09</v>
      </c>
      <c r="C2726" t="str">
        <f t="shared" si="261"/>
        <v>Sep</v>
      </c>
      <c r="D2726" t="str">
        <f t="shared" si="262"/>
        <v>2015_Sep</v>
      </c>
      <c r="E2726" s="12" t="str">
        <f t="shared" si="263"/>
        <v>16_Sep</v>
      </c>
      <c r="F2726" s="12" t="str">
        <f t="shared" si="264"/>
        <v>Sep-15</v>
      </c>
      <c r="G2726" s="12"/>
    </row>
    <row r="2727" spans="1:7">
      <c r="A2727" s="2">
        <f t="shared" si="266"/>
        <v>42264</v>
      </c>
      <c r="B2727" t="str">
        <f t="shared" si="265"/>
        <v>2015_09</v>
      </c>
      <c r="C2727" t="str">
        <f t="shared" si="261"/>
        <v>Sep</v>
      </c>
      <c r="D2727" t="str">
        <f t="shared" si="262"/>
        <v>2015_Sep</v>
      </c>
      <c r="E2727" s="12" t="str">
        <f t="shared" si="263"/>
        <v>17_Sep</v>
      </c>
      <c r="F2727" s="12" t="str">
        <f t="shared" si="264"/>
        <v>Sep-15</v>
      </c>
      <c r="G2727" s="12"/>
    </row>
    <row r="2728" spans="1:7">
      <c r="A2728" s="2">
        <f t="shared" si="266"/>
        <v>42265</v>
      </c>
      <c r="B2728" t="str">
        <f t="shared" si="265"/>
        <v>2015_09</v>
      </c>
      <c r="C2728" t="str">
        <f t="shared" si="261"/>
        <v>Sep</v>
      </c>
      <c r="D2728" t="str">
        <f t="shared" si="262"/>
        <v>2015_Sep</v>
      </c>
      <c r="E2728" s="12" t="str">
        <f t="shared" si="263"/>
        <v>18_Sep</v>
      </c>
      <c r="F2728" s="12" t="str">
        <f t="shared" si="264"/>
        <v>Sep-15</v>
      </c>
      <c r="G2728" s="12"/>
    </row>
    <row r="2729" spans="1:7">
      <c r="A2729" s="2">
        <f t="shared" si="266"/>
        <v>42266</v>
      </c>
      <c r="B2729" t="str">
        <f t="shared" si="265"/>
        <v>2015_09</v>
      </c>
      <c r="C2729" t="str">
        <f t="shared" si="261"/>
        <v>Sep</v>
      </c>
      <c r="D2729" t="str">
        <f t="shared" si="262"/>
        <v>2015_Sep</v>
      </c>
      <c r="E2729" s="12" t="str">
        <f t="shared" si="263"/>
        <v>19_Sep</v>
      </c>
      <c r="F2729" s="12" t="str">
        <f t="shared" si="264"/>
        <v>Sep-15</v>
      </c>
      <c r="G2729" s="12"/>
    </row>
    <row r="2730" spans="1:7">
      <c r="A2730" s="2">
        <f t="shared" si="266"/>
        <v>42267</v>
      </c>
      <c r="B2730" t="str">
        <f t="shared" si="265"/>
        <v>2015_09</v>
      </c>
      <c r="C2730" t="str">
        <f t="shared" si="261"/>
        <v>Sep</v>
      </c>
      <c r="D2730" t="str">
        <f t="shared" si="262"/>
        <v>2015_Sep</v>
      </c>
      <c r="E2730" s="12" t="str">
        <f t="shared" si="263"/>
        <v>20_Sep</v>
      </c>
      <c r="F2730" s="12" t="str">
        <f t="shared" si="264"/>
        <v>Sep-15</v>
      </c>
      <c r="G2730" s="12"/>
    </row>
    <row r="2731" spans="1:7">
      <c r="A2731" s="2">
        <f t="shared" si="266"/>
        <v>42268</v>
      </c>
      <c r="B2731" t="str">
        <f t="shared" si="265"/>
        <v>2015_09</v>
      </c>
      <c r="C2731" t="str">
        <f t="shared" si="261"/>
        <v>Sep</v>
      </c>
      <c r="D2731" t="str">
        <f t="shared" si="262"/>
        <v>2015_Sep</v>
      </c>
      <c r="E2731" s="12" t="str">
        <f t="shared" si="263"/>
        <v>21_Sep</v>
      </c>
      <c r="F2731" s="12" t="str">
        <f t="shared" si="264"/>
        <v>Sep-15</v>
      </c>
      <c r="G2731" s="12"/>
    </row>
    <row r="2732" spans="1:7">
      <c r="A2732" s="2">
        <f t="shared" si="266"/>
        <v>42269</v>
      </c>
      <c r="B2732" t="str">
        <f t="shared" si="265"/>
        <v>2015_09</v>
      </c>
      <c r="C2732" t="str">
        <f t="shared" si="261"/>
        <v>Sep</v>
      </c>
      <c r="D2732" t="str">
        <f t="shared" si="262"/>
        <v>2015_Sep</v>
      </c>
      <c r="E2732" s="12" t="str">
        <f t="shared" si="263"/>
        <v>22_Sep</v>
      </c>
      <c r="F2732" s="12" t="str">
        <f t="shared" si="264"/>
        <v>Sep-15</v>
      </c>
      <c r="G2732" s="12"/>
    </row>
    <row r="2733" spans="1:7">
      <c r="A2733" s="2">
        <f t="shared" si="266"/>
        <v>42270</v>
      </c>
      <c r="B2733" t="str">
        <f t="shared" si="265"/>
        <v>2015_09</v>
      </c>
      <c r="C2733" t="str">
        <f t="shared" si="261"/>
        <v>Sep</v>
      </c>
      <c r="D2733" t="str">
        <f t="shared" si="262"/>
        <v>2015_Sep</v>
      </c>
      <c r="E2733" s="12" t="str">
        <f t="shared" si="263"/>
        <v>23_Sep</v>
      </c>
      <c r="F2733" s="12" t="str">
        <f t="shared" si="264"/>
        <v>Sep-15</v>
      </c>
      <c r="G2733" s="12"/>
    </row>
    <row r="2734" spans="1:7">
      <c r="A2734" s="2">
        <f t="shared" si="266"/>
        <v>42271</v>
      </c>
      <c r="B2734" t="str">
        <f t="shared" si="265"/>
        <v>2015_09</v>
      </c>
      <c r="C2734" t="str">
        <f t="shared" si="261"/>
        <v>Sep</v>
      </c>
      <c r="D2734" t="str">
        <f t="shared" si="262"/>
        <v>2015_Sep</v>
      </c>
      <c r="E2734" s="12" t="str">
        <f t="shared" si="263"/>
        <v>24_Sep</v>
      </c>
      <c r="F2734" s="12" t="str">
        <f t="shared" si="264"/>
        <v>Sep-15</v>
      </c>
      <c r="G2734" s="12"/>
    </row>
    <row r="2735" spans="1:7">
      <c r="A2735" s="2">
        <f t="shared" si="266"/>
        <v>42272</v>
      </c>
      <c r="B2735" t="str">
        <f t="shared" si="265"/>
        <v>2015_09</v>
      </c>
      <c r="C2735" t="str">
        <f t="shared" si="261"/>
        <v>Sep</v>
      </c>
      <c r="D2735" t="str">
        <f t="shared" si="262"/>
        <v>2015_Sep</v>
      </c>
      <c r="E2735" s="12" t="str">
        <f t="shared" si="263"/>
        <v>25_Sep</v>
      </c>
      <c r="F2735" s="12" t="str">
        <f t="shared" si="264"/>
        <v>Sep-15</v>
      </c>
      <c r="G2735" s="12"/>
    </row>
    <row r="2736" spans="1:7">
      <c r="A2736" s="2">
        <f t="shared" si="266"/>
        <v>42273</v>
      </c>
      <c r="B2736" t="str">
        <f t="shared" si="265"/>
        <v>2015_09</v>
      </c>
      <c r="C2736" t="str">
        <f t="shared" si="261"/>
        <v>Sep</v>
      </c>
      <c r="D2736" t="str">
        <f t="shared" si="262"/>
        <v>2015_Sep</v>
      </c>
      <c r="E2736" s="12" t="str">
        <f t="shared" si="263"/>
        <v>26_Sep</v>
      </c>
      <c r="F2736" s="12" t="str">
        <f t="shared" si="264"/>
        <v>Sep-15</v>
      </c>
      <c r="G2736" s="12"/>
    </row>
    <row r="2737" spans="1:7">
      <c r="A2737" s="2">
        <f t="shared" si="266"/>
        <v>42274</v>
      </c>
      <c r="B2737" t="str">
        <f t="shared" si="265"/>
        <v>2015_09</v>
      </c>
      <c r="C2737" t="str">
        <f t="shared" si="261"/>
        <v>Sep</v>
      </c>
      <c r="D2737" t="str">
        <f t="shared" si="262"/>
        <v>2015_Sep</v>
      </c>
      <c r="E2737" s="12" t="str">
        <f t="shared" si="263"/>
        <v>27_Sep</v>
      </c>
      <c r="F2737" s="12" t="str">
        <f t="shared" si="264"/>
        <v>Sep-15</v>
      </c>
      <c r="G2737" s="12"/>
    </row>
    <row r="2738" spans="1:7">
      <c r="A2738" s="2">
        <f t="shared" si="266"/>
        <v>42275</v>
      </c>
      <c r="B2738" t="str">
        <f t="shared" si="265"/>
        <v>2015_09</v>
      </c>
      <c r="C2738" t="str">
        <f t="shared" si="261"/>
        <v>Sep</v>
      </c>
      <c r="D2738" t="str">
        <f t="shared" si="262"/>
        <v>2015_Sep</v>
      </c>
      <c r="E2738" s="12" t="str">
        <f t="shared" si="263"/>
        <v>28_Sep</v>
      </c>
      <c r="F2738" s="12" t="str">
        <f t="shared" si="264"/>
        <v>Sep-15</v>
      </c>
      <c r="G2738" s="12"/>
    </row>
    <row r="2739" spans="1:7">
      <c r="A2739" s="2">
        <f t="shared" si="266"/>
        <v>42276</v>
      </c>
      <c r="B2739" t="str">
        <f t="shared" si="265"/>
        <v>2015_09</v>
      </c>
      <c r="C2739" t="str">
        <f t="shared" si="261"/>
        <v>Sep</v>
      </c>
      <c r="D2739" t="str">
        <f t="shared" si="262"/>
        <v>2015_Sep</v>
      </c>
      <c r="E2739" s="12" t="str">
        <f t="shared" si="263"/>
        <v>29_Sep</v>
      </c>
      <c r="F2739" s="12" t="str">
        <f t="shared" si="264"/>
        <v>Sep-15</v>
      </c>
      <c r="G2739" s="12"/>
    </row>
    <row r="2740" spans="1:7">
      <c r="A2740" s="2">
        <f t="shared" si="266"/>
        <v>42277</v>
      </c>
      <c r="B2740" t="str">
        <f t="shared" si="265"/>
        <v>2015_09</v>
      </c>
      <c r="C2740" t="str">
        <f t="shared" si="261"/>
        <v>Sep</v>
      </c>
      <c r="D2740" t="str">
        <f t="shared" si="262"/>
        <v>2015_Sep</v>
      </c>
      <c r="E2740" s="12" t="str">
        <f t="shared" si="263"/>
        <v>30_Sep</v>
      </c>
      <c r="F2740" s="12" t="str">
        <f t="shared" si="264"/>
        <v>Sep-15</v>
      </c>
      <c r="G2740" s="12"/>
    </row>
    <row r="2741" spans="1:7">
      <c r="A2741" s="2">
        <f t="shared" si="266"/>
        <v>42278</v>
      </c>
      <c r="B2741" t="str">
        <f t="shared" si="265"/>
        <v>2015_10</v>
      </c>
      <c r="C2741" t="str">
        <f t="shared" si="261"/>
        <v>Oct</v>
      </c>
      <c r="D2741" t="str">
        <f t="shared" si="262"/>
        <v>2015_Oct</v>
      </c>
      <c r="E2741" s="12" t="str">
        <f t="shared" si="263"/>
        <v>01_Oct</v>
      </c>
      <c r="F2741" s="12" t="str">
        <f t="shared" si="264"/>
        <v>Oct-15</v>
      </c>
      <c r="G2741" s="12"/>
    </row>
    <row r="2742" spans="1:7">
      <c r="A2742" s="2">
        <f t="shared" si="266"/>
        <v>42279</v>
      </c>
      <c r="B2742" t="str">
        <f t="shared" si="265"/>
        <v>2015_10</v>
      </c>
      <c r="C2742" t="str">
        <f t="shared" si="261"/>
        <v>Oct</v>
      </c>
      <c r="D2742" t="str">
        <f t="shared" si="262"/>
        <v>2015_Oct</v>
      </c>
      <c r="E2742" s="12" t="str">
        <f t="shared" si="263"/>
        <v>02_Oct</v>
      </c>
      <c r="F2742" s="12" t="str">
        <f t="shared" si="264"/>
        <v>Oct-15</v>
      </c>
      <c r="G2742" s="12"/>
    </row>
    <row r="2743" spans="1:7">
      <c r="A2743" s="2">
        <f t="shared" si="266"/>
        <v>42280</v>
      </c>
      <c r="B2743" t="str">
        <f t="shared" si="265"/>
        <v>2015_10</v>
      </c>
      <c r="C2743" t="str">
        <f t="shared" si="261"/>
        <v>Oct</v>
      </c>
      <c r="D2743" t="str">
        <f t="shared" si="262"/>
        <v>2015_Oct</v>
      </c>
      <c r="E2743" s="12" t="str">
        <f t="shared" si="263"/>
        <v>03_Oct</v>
      </c>
      <c r="F2743" s="12" t="str">
        <f t="shared" si="264"/>
        <v>Oct-15</v>
      </c>
      <c r="G2743" s="12"/>
    </row>
    <row r="2744" spans="1:7">
      <c r="A2744" s="2">
        <f t="shared" si="266"/>
        <v>42281</v>
      </c>
      <c r="B2744" t="str">
        <f t="shared" si="265"/>
        <v>2015_10</v>
      </c>
      <c r="C2744" t="str">
        <f t="shared" si="261"/>
        <v>Oct</v>
      </c>
      <c r="D2744" t="str">
        <f t="shared" si="262"/>
        <v>2015_Oct</v>
      </c>
      <c r="E2744" s="12" t="str">
        <f t="shared" si="263"/>
        <v>04_Oct</v>
      </c>
      <c r="F2744" s="12" t="str">
        <f t="shared" si="264"/>
        <v>Oct-15</v>
      </c>
      <c r="G2744" s="12"/>
    </row>
    <row r="2745" spans="1:7">
      <c r="A2745" s="2">
        <f t="shared" si="266"/>
        <v>42282</v>
      </c>
      <c r="B2745" t="str">
        <f t="shared" si="265"/>
        <v>2015_10</v>
      </c>
      <c r="C2745" t="str">
        <f t="shared" si="261"/>
        <v>Oct</v>
      </c>
      <c r="D2745" t="str">
        <f t="shared" si="262"/>
        <v>2015_Oct</v>
      </c>
      <c r="E2745" s="12" t="str">
        <f t="shared" si="263"/>
        <v>05_Oct</v>
      </c>
      <c r="F2745" s="12" t="str">
        <f t="shared" si="264"/>
        <v>Oct-15</v>
      </c>
      <c r="G2745" s="12"/>
    </row>
    <row r="2746" spans="1:7">
      <c r="A2746" s="2">
        <f t="shared" si="266"/>
        <v>42283</v>
      </c>
      <c r="B2746" t="str">
        <f t="shared" si="265"/>
        <v>2015_10</v>
      </c>
      <c r="C2746" t="str">
        <f t="shared" si="261"/>
        <v>Oct</v>
      </c>
      <c r="D2746" t="str">
        <f t="shared" si="262"/>
        <v>2015_Oct</v>
      </c>
      <c r="E2746" s="12" t="str">
        <f t="shared" si="263"/>
        <v>06_Oct</v>
      </c>
      <c r="F2746" s="12" t="str">
        <f t="shared" si="264"/>
        <v>Oct-15</v>
      </c>
      <c r="G2746" s="12"/>
    </row>
    <row r="2747" spans="1:7">
      <c r="A2747" s="2">
        <f t="shared" si="266"/>
        <v>42284</v>
      </c>
      <c r="B2747" t="str">
        <f t="shared" si="265"/>
        <v>2015_10</v>
      </c>
      <c r="C2747" t="str">
        <f t="shared" si="261"/>
        <v>Oct</v>
      </c>
      <c r="D2747" t="str">
        <f t="shared" si="262"/>
        <v>2015_Oct</v>
      </c>
      <c r="E2747" s="12" t="str">
        <f t="shared" si="263"/>
        <v>07_Oct</v>
      </c>
      <c r="F2747" s="12" t="str">
        <f t="shared" si="264"/>
        <v>Oct-15</v>
      </c>
      <c r="G2747" s="12"/>
    </row>
    <row r="2748" spans="1:7">
      <c r="A2748" s="2">
        <f t="shared" si="266"/>
        <v>42285</v>
      </c>
      <c r="B2748" t="str">
        <f t="shared" si="265"/>
        <v>2015_10</v>
      </c>
      <c r="C2748" t="str">
        <f t="shared" si="261"/>
        <v>Oct</v>
      </c>
      <c r="D2748" t="str">
        <f t="shared" si="262"/>
        <v>2015_Oct</v>
      </c>
      <c r="E2748" s="12" t="str">
        <f t="shared" si="263"/>
        <v>08_Oct</v>
      </c>
      <c r="F2748" s="12" t="str">
        <f t="shared" si="264"/>
        <v>Oct-15</v>
      </c>
      <c r="G2748" s="12"/>
    </row>
    <row r="2749" spans="1:7">
      <c r="A2749" s="2">
        <f t="shared" si="266"/>
        <v>42286</v>
      </c>
      <c r="B2749" t="str">
        <f t="shared" si="265"/>
        <v>2015_10</v>
      </c>
      <c r="C2749" t="str">
        <f t="shared" si="261"/>
        <v>Oct</v>
      </c>
      <c r="D2749" t="str">
        <f t="shared" si="262"/>
        <v>2015_Oct</v>
      </c>
      <c r="E2749" s="12" t="str">
        <f t="shared" si="263"/>
        <v>09_Oct</v>
      </c>
      <c r="F2749" s="12" t="str">
        <f t="shared" si="264"/>
        <v>Oct-15</v>
      </c>
      <c r="G2749" s="12"/>
    </row>
    <row r="2750" spans="1:7">
      <c r="A2750" s="2">
        <f t="shared" si="266"/>
        <v>42287</v>
      </c>
      <c r="B2750" t="str">
        <f t="shared" si="265"/>
        <v>2015_10</v>
      </c>
      <c r="C2750" t="str">
        <f t="shared" si="261"/>
        <v>Oct</v>
      </c>
      <c r="D2750" t="str">
        <f t="shared" si="262"/>
        <v>2015_Oct</v>
      </c>
      <c r="E2750" s="12" t="str">
        <f t="shared" si="263"/>
        <v>10_Oct</v>
      </c>
      <c r="F2750" s="12" t="str">
        <f t="shared" si="264"/>
        <v>Oct-15</v>
      </c>
      <c r="G2750" s="12"/>
    </row>
    <row r="2751" spans="1:7">
      <c r="A2751" s="2">
        <f t="shared" si="266"/>
        <v>42288</v>
      </c>
      <c r="B2751" t="str">
        <f t="shared" si="265"/>
        <v>2015_10</v>
      </c>
      <c r="C2751" t="str">
        <f t="shared" si="261"/>
        <v>Oct</v>
      </c>
      <c r="D2751" t="str">
        <f t="shared" si="262"/>
        <v>2015_Oct</v>
      </c>
      <c r="E2751" s="12" t="str">
        <f t="shared" si="263"/>
        <v>11_Oct</v>
      </c>
      <c r="F2751" s="12" t="str">
        <f t="shared" si="264"/>
        <v>Oct-15</v>
      </c>
      <c r="G2751" s="12"/>
    </row>
    <row r="2752" spans="1:7">
      <c r="A2752" s="2">
        <f t="shared" si="266"/>
        <v>42289</v>
      </c>
      <c r="B2752" t="str">
        <f t="shared" si="265"/>
        <v>2015_10</v>
      </c>
      <c r="C2752" t="str">
        <f t="shared" si="261"/>
        <v>Oct</v>
      </c>
      <c r="D2752" t="str">
        <f t="shared" si="262"/>
        <v>2015_Oct</v>
      </c>
      <c r="E2752" s="12" t="str">
        <f t="shared" si="263"/>
        <v>12_Oct</v>
      </c>
      <c r="F2752" s="12" t="str">
        <f t="shared" si="264"/>
        <v>Oct-15</v>
      </c>
      <c r="G2752" s="12"/>
    </row>
    <row r="2753" spans="1:7">
      <c r="A2753" s="2">
        <f t="shared" si="266"/>
        <v>42290</v>
      </c>
      <c r="B2753" t="str">
        <f t="shared" si="265"/>
        <v>2015_10</v>
      </c>
      <c r="C2753" t="str">
        <f t="shared" si="261"/>
        <v>Oct</v>
      </c>
      <c r="D2753" t="str">
        <f t="shared" si="262"/>
        <v>2015_Oct</v>
      </c>
      <c r="E2753" s="12" t="str">
        <f t="shared" si="263"/>
        <v>13_Oct</v>
      </c>
      <c r="F2753" s="12" t="str">
        <f t="shared" si="264"/>
        <v>Oct-15</v>
      </c>
      <c r="G2753" s="12"/>
    </row>
    <row r="2754" spans="1:7">
      <c r="A2754" s="2">
        <f t="shared" si="266"/>
        <v>42291</v>
      </c>
      <c r="B2754" t="str">
        <f t="shared" si="265"/>
        <v>2015_10</v>
      </c>
      <c r="C2754" t="str">
        <f t="shared" ref="C2754:C2817" si="267">VLOOKUP(TEXT(MONTH(A2754),"00"),$H$2:$I$13,2,FALSE)</f>
        <v>Oct</v>
      </c>
      <c r="D2754" t="str">
        <f t="shared" si="262"/>
        <v>2015_Oct</v>
      </c>
      <c r="E2754" s="12" t="str">
        <f t="shared" si="263"/>
        <v>14_Oct</v>
      </c>
      <c r="F2754" s="12" t="str">
        <f t="shared" si="264"/>
        <v>Oct-15</v>
      </c>
      <c r="G2754" s="12"/>
    </row>
    <row r="2755" spans="1:7">
      <c r="A2755" s="2">
        <f t="shared" si="266"/>
        <v>42292</v>
      </c>
      <c r="B2755" t="str">
        <f t="shared" si="265"/>
        <v>2015_10</v>
      </c>
      <c r="C2755" t="str">
        <f t="shared" si="267"/>
        <v>Oct</v>
      </c>
      <c r="D2755" t="str">
        <f t="shared" ref="D2755:D2818" si="268">TEXT(YEAR(A2755),"0000")&amp;"_"&amp;C2755</f>
        <v>2015_Oct</v>
      </c>
      <c r="E2755" s="12" t="str">
        <f t="shared" ref="E2755:E2818" si="269">VLOOKUP(DAY(A2755),$G$2:$H$32,2,FALSE)&amp;"_"&amp;C2755</f>
        <v>15_Oct</v>
      </c>
      <c r="F2755" s="12" t="str">
        <f t="shared" si="264"/>
        <v>Oct-15</v>
      </c>
      <c r="G2755" s="12"/>
    </row>
    <row r="2756" spans="1:7">
      <c r="A2756" s="2">
        <f t="shared" si="266"/>
        <v>42293</v>
      </c>
      <c r="B2756" t="str">
        <f t="shared" si="265"/>
        <v>2015_10</v>
      </c>
      <c r="C2756" t="str">
        <f t="shared" si="267"/>
        <v>Oct</v>
      </c>
      <c r="D2756" t="str">
        <f t="shared" si="268"/>
        <v>2015_Oct</v>
      </c>
      <c r="E2756" s="12" t="str">
        <f t="shared" si="269"/>
        <v>16_Oct</v>
      </c>
      <c r="F2756" s="12" t="str">
        <f t="shared" ref="F2756:F2819" si="270">C2756&amp;"-"&amp;RIGHT(YEAR(A2756),2)</f>
        <v>Oct-15</v>
      </c>
      <c r="G2756" s="12"/>
    </row>
    <row r="2757" spans="1:7">
      <c r="A2757" s="2">
        <f t="shared" si="266"/>
        <v>42294</v>
      </c>
      <c r="B2757" t="str">
        <f t="shared" si="265"/>
        <v>2015_10</v>
      </c>
      <c r="C2757" t="str">
        <f t="shared" si="267"/>
        <v>Oct</v>
      </c>
      <c r="D2757" t="str">
        <f t="shared" si="268"/>
        <v>2015_Oct</v>
      </c>
      <c r="E2757" s="12" t="str">
        <f t="shared" si="269"/>
        <v>17_Oct</v>
      </c>
      <c r="F2757" s="12" t="str">
        <f t="shared" si="270"/>
        <v>Oct-15</v>
      </c>
      <c r="G2757" s="12"/>
    </row>
    <row r="2758" spans="1:7">
      <c r="A2758" s="2">
        <f t="shared" si="266"/>
        <v>42295</v>
      </c>
      <c r="B2758" t="str">
        <f t="shared" si="265"/>
        <v>2015_10</v>
      </c>
      <c r="C2758" t="str">
        <f t="shared" si="267"/>
        <v>Oct</v>
      </c>
      <c r="D2758" t="str">
        <f t="shared" si="268"/>
        <v>2015_Oct</v>
      </c>
      <c r="E2758" s="12" t="str">
        <f t="shared" si="269"/>
        <v>18_Oct</v>
      </c>
      <c r="F2758" s="12" t="str">
        <f t="shared" si="270"/>
        <v>Oct-15</v>
      </c>
      <c r="G2758" s="12"/>
    </row>
    <row r="2759" spans="1:7">
      <c r="A2759" s="2">
        <f t="shared" si="266"/>
        <v>42296</v>
      </c>
      <c r="B2759" t="str">
        <f t="shared" si="265"/>
        <v>2015_10</v>
      </c>
      <c r="C2759" t="str">
        <f t="shared" si="267"/>
        <v>Oct</v>
      </c>
      <c r="D2759" t="str">
        <f t="shared" si="268"/>
        <v>2015_Oct</v>
      </c>
      <c r="E2759" s="12" t="str">
        <f t="shared" si="269"/>
        <v>19_Oct</v>
      </c>
      <c r="F2759" s="12" t="str">
        <f t="shared" si="270"/>
        <v>Oct-15</v>
      </c>
      <c r="G2759" s="12"/>
    </row>
    <row r="2760" spans="1:7">
      <c r="A2760" s="2">
        <f t="shared" si="266"/>
        <v>42297</v>
      </c>
      <c r="B2760" t="str">
        <f t="shared" si="265"/>
        <v>2015_10</v>
      </c>
      <c r="C2760" t="str">
        <f t="shared" si="267"/>
        <v>Oct</v>
      </c>
      <c r="D2760" t="str">
        <f t="shared" si="268"/>
        <v>2015_Oct</v>
      </c>
      <c r="E2760" s="12" t="str">
        <f t="shared" si="269"/>
        <v>20_Oct</v>
      </c>
      <c r="F2760" s="12" t="str">
        <f t="shared" si="270"/>
        <v>Oct-15</v>
      </c>
      <c r="G2760" s="12"/>
    </row>
    <row r="2761" spans="1:7">
      <c r="A2761" s="2">
        <f t="shared" si="266"/>
        <v>42298</v>
      </c>
      <c r="B2761" t="str">
        <f t="shared" si="265"/>
        <v>2015_10</v>
      </c>
      <c r="C2761" t="str">
        <f t="shared" si="267"/>
        <v>Oct</v>
      </c>
      <c r="D2761" t="str">
        <f t="shared" si="268"/>
        <v>2015_Oct</v>
      </c>
      <c r="E2761" s="12" t="str">
        <f t="shared" si="269"/>
        <v>21_Oct</v>
      </c>
      <c r="F2761" s="12" t="str">
        <f t="shared" si="270"/>
        <v>Oct-15</v>
      </c>
      <c r="G2761" s="12"/>
    </row>
    <row r="2762" spans="1:7">
      <c r="A2762" s="2">
        <f t="shared" si="266"/>
        <v>42299</v>
      </c>
      <c r="B2762" t="str">
        <f t="shared" si="265"/>
        <v>2015_10</v>
      </c>
      <c r="C2762" t="str">
        <f t="shared" si="267"/>
        <v>Oct</v>
      </c>
      <c r="D2762" t="str">
        <f t="shared" si="268"/>
        <v>2015_Oct</v>
      </c>
      <c r="E2762" s="12" t="str">
        <f t="shared" si="269"/>
        <v>22_Oct</v>
      </c>
      <c r="F2762" s="12" t="str">
        <f t="shared" si="270"/>
        <v>Oct-15</v>
      </c>
      <c r="G2762" s="12"/>
    </row>
    <row r="2763" spans="1:7">
      <c r="A2763" s="2">
        <f t="shared" si="266"/>
        <v>42300</v>
      </c>
      <c r="B2763" t="str">
        <f t="shared" ref="B2763:B2826" si="271">TEXT(YEAR(A2763),"0000")&amp;"_"&amp;TEXT(MONTH(A2763),"00")</f>
        <v>2015_10</v>
      </c>
      <c r="C2763" t="str">
        <f t="shared" si="267"/>
        <v>Oct</v>
      </c>
      <c r="D2763" t="str">
        <f t="shared" si="268"/>
        <v>2015_Oct</v>
      </c>
      <c r="E2763" s="12" t="str">
        <f t="shared" si="269"/>
        <v>23_Oct</v>
      </c>
      <c r="F2763" s="12" t="str">
        <f t="shared" si="270"/>
        <v>Oct-15</v>
      </c>
      <c r="G2763" s="12"/>
    </row>
    <row r="2764" spans="1:7">
      <c r="A2764" s="2">
        <f t="shared" ref="A2764:A2827" si="272">A2763+1</f>
        <v>42301</v>
      </c>
      <c r="B2764" t="str">
        <f t="shared" si="271"/>
        <v>2015_10</v>
      </c>
      <c r="C2764" t="str">
        <f t="shared" si="267"/>
        <v>Oct</v>
      </c>
      <c r="D2764" t="str">
        <f t="shared" si="268"/>
        <v>2015_Oct</v>
      </c>
      <c r="E2764" s="12" t="str">
        <f t="shared" si="269"/>
        <v>24_Oct</v>
      </c>
      <c r="F2764" s="12" t="str">
        <f t="shared" si="270"/>
        <v>Oct-15</v>
      </c>
      <c r="G2764" s="12"/>
    </row>
    <row r="2765" spans="1:7">
      <c r="A2765" s="2">
        <f t="shared" si="272"/>
        <v>42302</v>
      </c>
      <c r="B2765" t="str">
        <f t="shared" si="271"/>
        <v>2015_10</v>
      </c>
      <c r="C2765" t="str">
        <f t="shared" si="267"/>
        <v>Oct</v>
      </c>
      <c r="D2765" t="str">
        <f t="shared" si="268"/>
        <v>2015_Oct</v>
      </c>
      <c r="E2765" s="12" t="str">
        <f t="shared" si="269"/>
        <v>25_Oct</v>
      </c>
      <c r="F2765" s="12" t="str">
        <f t="shared" si="270"/>
        <v>Oct-15</v>
      </c>
      <c r="G2765" s="12"/>
    </row>
    <row r="2766" spans="1:7">
      <c r="A2766" s="2">
        <f t="shared" si="272"/>
        <v>42303</v>
      </c>
      <c r="B2766" t="str">
        <f t="shared" si="271"/>
        <v>2015_10</v>
      </c>
      <c r="C2766" t="str">
        <f t="shared" si="267"/>
        <v>Oct</v>
      </c>
      <c r="D2766" t="str">
        <f t="shared" si="268"/>
        <v>2015_Oct</v>
      </c>
      <c r="E2766" s="12" t="str">
        <f t="shared" si="269"/>
        <v>26_Oct</v>
      </c>
      <c r="F2766" s="12" t="str">
        <f t="shared" si="270"/>
        <v>Oct-15</v>
      </c>
      <c r="G2766" s="12"/>
    </row>
    <row r="2767" spans="1:7">
      <c r="A2767" s="2">
        <f t="shared" si="272"/>
        <v>42304</v>
      </c>
      <c r="B2767" t="str">
        <f t="shared" si="271"/>
        <v>2015_10</v>
      </c>
      <c r="C2767" t="str">
        <f t="shared" si="267"/>
        <v>Oct</v>
      </c>
      <c r="D2767" t="str">
        <f t="shared" si="268"/>
        <v>2015_Oct</v>
      </c>
      <c r="E2767" s="12" t="str">
        <f t="shared" si="269"/>
        <v>27_Oct</v>
      </c>
      <c r="F2767" s="12" t="str">
        <f t="shared" si="270"/>
        <v>Oct-15</v>
      </c>
      <c r="G2767" s="12"/>
    </row>
    <row r="2768" spans="1:7">
      <c r="A2768" s="2">
        <f t="shared" si="272"/>
        <v>42305</v>
      </c>
      <c r="B2768" t="str">
        <f t="shared" si="271"/>
        <v>2015_10</v>
      </c>
      <c r="C2768" t="str">
        <f t="shared" si="267"/>
        <v>Oct</v>
      </c>
      <c r="D2768" t="str">
        <f t="shared" si="268"/>
        <v>2015_Oct</v>
      </c>
      <c r="E2768" s="12" t="str">
        <f t="shared" si="269"/>
        <v>28_Oct</v>
      </c>
      <c r="F2768" s="12" t="str">
        <f t="shared" si="270"/>
        <v>Oct-15</v>
      </c>
      <c r="G2768" s="12"/>
    </row>
    <row r="2769" spans="1:7">
      <c r="A2769" s="2">
        <f t="shared" si="272"/>
        <v>42306</v>
      </c>
      <c r="B2769" t="str">
        <f t="shared" si="271"/>
        <v>2015_10</v>
      </c>
      <c r="C2769" t="str">
        <f t="shared" si="267"/>
        <v>Oct</v>
      </c>
      <c r="D2769" t="str">
        <f t="shared" si="268"/>
        <v>2015_Oct</v>
      </c>
      <c r="E2769" s="12" t="str">
        <f t="shared" si="269"/>
        <v>29_Oct</v>
      </c>
      <c r="F2769" s="12" t="str">
        <f t="shared" si="270"/>
        <v>Oct-15</v>
      </c>
      <c r="G2769" s="12"/>
    </row>
    <row r="2770" spans="1:7">
      <c r="A2770" s="2">
        <f t="shared" si="272"/>
        <v>42307</v>
      </c>
      <c r="B2770" t="str">
        <f t="shared" si="271"/>
        <v>2015_10</v>
      </c>
      <c r="C2770" t="str">
        <f t="shared" si="267"/>
        <v>Oct</v>
      </c>
      <c r="D2770" t="str">
        <f t="shared" si="268"/>
        <v>2015_Oct</v>
      </c>
      <c r="E2770" s="12" t="str">
        <f t="shared" si="269"/>
        <v>30_Oct</v>
      </c>
      <c r="F2770" s="12" t="str">
        <f t="shared" si="270"/>
        <v>Oct-15</v>
      </c>
      <c r="G2770" s="12"/>
    </row>
    <row r="2771" spans="1:7">
      <c r="A2771" s="2">
        <f t="shared" si="272"/>
        <v>42308</v>
      </c>
      <c r="B2771" t="str">
        <f t="shared" si="271"/>
        <v>2015_10</v>
      </c>
      <c r="C2771" t="str">
        <f t="shared" si="267"/>
        <v>Oct</v>
      </c>
      <c r="D2771" t="str">
        <f t="shared" si="268"/>
        <v>2015_Oct</v>
      </c>
      <c r="E2771" s="12" t="str">
        <f t="shared" si="269"/>
        <v>31_Oct</v>
      </c>
      <c r="F2771" s="12" t="str">
        <f t="shared" si="270"/>
        <v>Oct-15</v>
      </c>
      <c r="G2771" s="12"/>
    </row>
    <row r="2772" spans="1:7">
      <c r="A2772" s="2">
        <f t="shared" si="272"/>
        <v>42309</v>
      </c>
      <c r="B2772" t="str">
        <f t="shared" si="271"/>
        <v>2015_11</v>
      </c>
      <c r="C2772" t="str">
        <f t="shared" si="267"/>
        <v>Nov</v>
      </c>
      <c r="D2772" t="str">
        <f t="shared" si="268"/>
        <v>2015_Nov</v>
      </c>
      <c r="E2772" s="12" t="str">
        <f t="shared" si="269"/>
        <v>01_Nov</v>
      </c>
      <c r="F2772" s="12" t="str">
        <f t="shared" si="270"/>
        <v>Nov-15</v>
      </c>
      <c r="G2772" s="12"/>
    </row>
    <row r="2773" spans="1:7">
      <c r="A2773" s="2">
        <f t="shared" si="272"/>
        <v>42310</v>
      </c>
      <c r="B2773" t="str">
        <f t="shared" si="271"/>
        <v>2015_11</v>
      </c>
      <c r="C2773" t="str">
        <f t="shared" si="267"/>
        <v>Nov</v>
      </c>
      <c r="D2773" t="str">
        <f t="shared" si="268"/>
        <v>2015_Nov</v>
      </c>
      <c r="E2773" s="12" t="str">
        <f t="shared" si="269"/>
        <v>02_Nov</v>
      </c>
      <c r="F2773" s="12" t="str">
        <f t="shared" si="270"/>
        <v>Nov-15</v>
      </c>
      <c r="G2773" s="12"/>
    </row>
    <row r="2774" spans="1:7">
      <c r="A2774" s="2">
        <f t="shared" si="272"/>
        <v>42311</v>
      </c>
      <c r="B2774" t="str">
        <f t="shared" si="271"/>
        <v>2015_11</v>
      </c>
      <c r="C2774" t="str">
        <f t="shared" si="267"/>
        <v>Nov</v>
      </c>
      <c r="D2774" t="str">
        <f t="shared" si="268"/>
        <v>2015_Nov</v>
      </c>
      <c r="E2774" s="12" t="str">
        <f t="shared" si="269"/>
        <v>03_Nov</v>
      </c>
      <c r="F2774" s="12" t="str">
        <f t="shared" si="270"/>
        <v>Nov-15</v>
      </c>
      <c r="G2774" s="12"/>
    </row>
    <row r="2775" spans="1:7">
      <c r="A2775" s="2">
        <f t="shared" si="272"/>
        <v>42312</v>
      </c>
      <c r="B2775" t="str">
        <f t="shared" si="271"/>
        <v>2015_11</v>
      </c>
      <c r="C2775" t="str">
        <f t="shared" si="267"/>
        <v>Nov</v>
      </c>
      <c r="D2775" t="str">
        <f t="shared" si="268"/>
        <v>2015_Nov</v>
      </c>
      <c r="E2775" s="12" t="str">
        <f t="shared" si="269"/>
        <v>04_Nov</v>
      </c>
      <c r="F2775" s="12" t="str">
        <f t="shared" si="270"/>
        <v>Nov-15</v>
      </c>
      <c r="G2775" s="12"/>
    </row>
    <row r="2776" spans="1:7">
      <c r="A2776" s="2">
        <f t="shared" si="272"/>
        <v>42313</v>
      </c>
      <c r="B2776" t="str">
        <f t="shared" si="271"/>
        <v>2015_11</v>
      </c>
      <c r="C2776" t="str">
        <f t="shared" si="267"/>
        <v>Nov</v>
      </c>
      <c r="D2776" t="str">
        <f t="shared" si="268"/>
        <v>2015_Nov</v>
      </c>
      <c r="E2776" s="12" t="str">
        <f t="shared" si="269"/>
        <v>05_Nov</v>
      </c>
      <c r="F2776" s="12" t="str">
        <f t="shared" si="270"/>
        <v>Nov-15</v>
      </c>
      <c r="G2776" s="12"/>
    </row>
    <row r="2777" spans="1:7">
      <c r="A2777" s="2">
        <f t="shared" si="272"/>
        <v>42314</v>
      </c>
      <c r="B2777" t="str">
        <f t="shared" si="271"/>
        <v>2015_11</v>
      </c>
      <c r="C2777" t="str">
        <f t="shared" si="267"/>
        <v>Nov</v>
      </c>
      <c r="D2777" t="str">
        <f t="shared" si="268"/>
        <v>2015_Nov</v>
      </c>
      <c r="E2777" s="12" t="str">
        <f t="shared" si="269"/>
        <v>06_Nov</v>
      </c>
      <c r="F2777" s="12" t="str">
        <f t="shared" si="270"/>
        <v>Nov-15</v>
      </c>
      <c r="G2777" s="12"/>
    </row>
    <row r="2778" spans="1:7">
      <c r="A2778" s="2">
        <f t="shared" si="272"/>
        <v>42315</v>
      </c>
      <c r="B2778" t="str">
        <f t="shared" si="271"/>
        <v>2015_11</v>
      </c>
      <c r="C2778" t="str">
        <f t="shared" si="267"/>
        <v>Nov</v>
      </c>
      <c r="D2778" t="str">
        <f t="shared" si="268"/>
        <v>2015_Nov</v>
      </c>
      <c r="E2778" s="12" t="str">
        <f t="shared" si="269"/>
        <v>07_Nov</v>
      </c>
      <c r="F2778" s="12" t="str">
        <f t="shared" si="270"/>
        <v>Nov-15</v>
      </c>
      <c r="G2778" s="12"/>
    </row>
    <row r="2779" spans="1:7">
      <c r="A2779" s="2">
        <f t="shared" si="272"/>
        <v>42316</v>
      </c>
      <c r="B2779" t="str">
        <f t="shared" si="271"/>
        <v>2015_11</v>
      </c>
      <c r="C2779" t="str">
        <f t="shared" si="267"/>
        <v>Nov</v>
      </c>
      <c r="D2779" t="str">
        <f t="shared" si="268"/>
        <v>2015_Nov</v>
      </c>
      <c r="E2779" s="12" t="str">
        <f t="shared" si="269"/>
        <v>08_Nov</v>
      </c>
      <c r="F2779" s="12" t="str">
        <f t="shared" si="270"/>
        <v>Nov-15</v>
      </c>
      <c r="G2779" s="12"/>
    </row>
    <row r="2780" spans="1:7">
      <c r="A2780" s="2">
        <f t="shared" si="272"/>
        <v>42317</v>
      </c>
      <c r="B2780" t="str">
        <f t="shared" si="271"/>
        <v>2015_11</v>
      </c>
      <c r="C2780" t="str">
        <f t="shared" si="267"/>
        <v>Nov</v>
      </c>
      <c r="D2780" t="str">
        <f t="shared" si="268"/>
        <v>2015_Nov</v>
      </c>
      <c r="E2780" s="12" t="str">
        <f t="shared" si="269"/>
        <v>09_Nov</v>
      </c>
      <c r="F2780" s="12" t="str">
        <f t="shared" si="270"/>
        <v>Nov-15</v>
      </c>
      <c r="G2780" s="12"/>
    </row>
    <row r="2781" spans="1:7">
      <c r="A2781" s="2">
        <f t="shared" si="272"/>
        <v>42318</v>
      </c>
      <c r="B2781" t="str">
        <f t="shared" si="271"/>
        <v>2015_11</v>
      </c>
      <c r="C2781" t="str">
        <f t="shared" si="267"/>
        <v>Nov</v>
      </c>
      <c r="D2781" t="str">
        <f t="shared" si="268"/>
        <v>2015_Nov</v>
      </c>
      <c r="E2781" s="12" t="str">
        <f t="shared" si="269"/>
        <v>10_Nov</v>
      </c>
      <c r="F2781" s="12" t="str">
        <f t="shared" si="270"/>
        <v>Nov-15</v>
      </c>
      <c r="G2781" s="12"/>
    </row>
    <row r="2782" spans="1:7">
      <c r="A2782" s="2">
        <f t="shared" si="272"/>
        <v>42319</v>
      </c>
      <c r="B2782" t="str">
        <f t="shared" si="271"/>
        <v>2015_11</v>
      </c>
      <c r="C2782" t="str">
        <f t="shared" si="267"/>
        <v>Nov</v>
      </c>
      <c r="D2782" t="str">
        <f t="shared" si="268"/>
        <v>2015_Nov</v>
      </c>
      <c r="E2782" s="12" t="str">
        <f t="shared" si="269"/>
        <v>11_Nov</v>
      </c>
      <c r="F2782" s="12" t="str">
        <f t="shared" si="270"/>
        <v>Nov-15</v>
      </c>
      <c r="G2782" s="12"/>
    </row>
    <row r="2783" spans="1:7">
      <c r="A2783" s="2">
        <f t="shared" si="272"/>
        <v>42320</v>
      </c>
      <c r="B2783" t="str">
        <f t="shared" si="271"/>
        <v>2015_11</v>
      </c>
      <c r="C2783" t="str">
        <f t="shared" si="267"/>
        <v>Nov</v>
      </c>
      <c r="D2783" t="str">
        <f t="shared" si="268"/>
        <v>2015_Nov</v>
      </c>
      <c r="E2783" s="12" t="str">
        <f t="shared" si="269"/>
        <v>12_Nov</v>
      </c>
      <c r="F2783" s="12" t="str">
        <f t="shared" si="270"/>
        <v>Nov-15</v>
      </c>
      <c r="G2783" s="12"/>
    </row>
    <row r="2784" spans="1:7">
      <c r="A2784" s="2">
        <f t="shared" si="272"/>
        <v>42321</v>
      </c>
      <c r="B2784" t="str">
        <f t="shared" si="271"/>
        <v>2015_11</v>
      </c>
      <c r="C2784" t="str">
        <f t="shared" si="267"/>
        <v>Nov</v>
      </c>
      <c r="D2784" t="str">
        <f t="shared" si="268"/>
        <v>2015_Nov</v>
      </c>
      <c r="E2784" s="12" t="str">
        <f t="shared" si="269"/>
        <v>13_Nov</v>
      </c>
      <c r="F2784" s="12" t="str">
        <f t="shared" si="270"/>
        <v>Nov-15</v>
      </c>
      <c r="G2784" s="12"/>
    </row>
    <row r="2785" spans="1:7">
      <c r="A2785" s="2">
        <f t="shared" si="272"/>
        <v>42322</v>
      </c>
      <c r="B2785" t="str">
        <f t="shared" si="271"/>
        <v>2015_11</v>
      </c>
      <c r="C2785" t="str">
        <f t="shared" si="267"/>
        <v>Nov</v>
      </c>
      <c r="D2785" t="str">
        <f t="shared" si="268"/>
        <v>2015_Nov</v>
      </c>
      <c r="E2785" s="12" t="str">
        <f t="shared" si="269"/>
        <v>14_Nov</v>
      </c>
      <c r="F2785" s="12" t="str">
        <f t="shared" si="270"/>
        <v>Nov-15</v>
      </c>
      <c r="G2785" s="12"/>
    </row>
    <row r="2786" spans="1:7">
      <c r="A2786" s="2">
        <f t="shared" si="272"/>
        <v>42323</v>
      </c>
      <c r="B2786" t="str">
        <f t="shared" si="271"/>
        <v>2015_11</v>
      </c>
      <c r="C2786" t="str">
        <f t="shared" si="267"/>
        <v>Nov</v>
      </c>
      <c r="D2786" t="str">
        <f t="shared" si="268"/>
        <v>2015_Nov</v>
      </c>
      <c r="E2786" s="12" t="str">
        <f t="shared" si="269"/>
        <v>15_Nov</v>
      </c>
      <c r="F2786" s="12" t="str">
        <f t="shared" si="270"/>
        <v>Nov-15</v>
      </c>
      <c r="G2786" s="12"/>
    </row>
    <row r="2787" spans="1:7">
      <c r="A2787" s="2">
        <f t="shared" si="272"/>
        <v>42324</v>
      </c>
      <c r="B2787" t="str">
        <f t="shared" si="271"/>
        <v>2015_11</v>
      </c>
      <c r="C2787" t="str">
        <f t="shared" si="267"/>
        <v>Nov</v>
      </c>
      <c r="D2787" t="str">
        <f t="shared" si="268"/>
        <v>2015_Nov</v>
      </c>
      <c r="E2787" s="12" t="str">
        <f t="shared" si="269"/>
        <v>16_Nov</v>
      </c>
      <c r="F2787" s="12" t="str">
        <f t="shared" si="270"/>
        <v>Nov-15</v>
      </c>
      <c r="G2787" s="12"/>
    </row>
    <row r="2788" spans="1:7">
      <c r="A2788" s="2">
        <f t="shared" si="272"/>
        <v>42325</v>
      </c>
      <c r="B2788" t="str">
        <f t="shared" si="271"/>
        <v>2015_11</v>
      </c>
      <c r="C2788" t="str">
        <f t="shared" si="267"/>
        <v>Nov</v>
      </c>
      <c r="D2788" t="str">
        <f t="shared" si="268"/>
        <v>2015_Nov</v>
      </c>
      <c r="E2788" s="12" t="str">
        <f t="shared" si="269"/>
        <v>17_Nov</v>
      </c>
      <c r="F2788" s="12" t="str">
        <f t="shared" si="270"/>
        <v>Nov-15</v>
      </c>
      <c r="G2788" s="12"/>
    </row>
    <row r="2789" spans="1:7">
      <c r="A2789" s="2">
        <f t="shared" si="272"/>
        <v>42326</v>
      </c>
      <c r="B2789" t="str">
        <f t="shared" si="271"/>
        <v>2015_11</v>
      </c>
      <c r="C2789" t="str">
        <f t="shared" si="267"/>
        <v>Nov</v>
      </c>
      <c r="D2789" t="str">
        <f t="shared" si="268"/>
        <v>2015_Nov</v>
      </c>
      <c r="E2789" s="12" t="str">
        <f t="shared" si="269"/>
        <v>18_Nov</v>
      </c>
      <c r="F2789" s="12" t="str">
        <f t="shared" si="270"/>
        <v>Nov-15</v>
      </c>
      <c r="G2789" s="12"/>
    </row>
    <row r="2790" spans="1:7">
      <c r="A2790" s="2">
        <f t="shared" si="272"/>
        <v>42327</v>
      </c>
      <c r="B2790" t="str">
        <f t="shared" si="271"/>
        <v>2015_11</v>
      </c>
      <c r="C2790" t="str">
        <f t="shared" si="267"/>
        <v>Nov</v>
      </c>
      <c r="D2790" t="str">
        <f t="shared" si="268"/>
        <v>2015_Nov</v>
      </c>
      <c r="E2790" s="12" t="str">
        <f t="shared" si="269"/>
        <v>19_Nov</v>
      </c>
      <c r="F2790" s="12" t="str">
        <f t="shared" si="270"/>
        <v>Nov-15</v>
      </c>
      <c r="G2790" s="12"/>
    </row>
    <row r="2791" spans="1:7">
      <c r="A2791" s="2">
        <f t="shared" si="272"/>
        <v>42328</v>
      </c>
      <c r="B2791" t="str">
        <f t="shared" si="271"/>
        <v>2015_11</v>
      </c>
      <c r="C2791" t="str">
        <f t="shared" si="267"/>
        <v>Nov</v>
      </c>
      <c r="D2791" t="str">
        <f t="shared" si="268"/>
        <v>2015_Nov</v>
      </c>
      <c r="E2791" s="12" t="str">
        <f t="shared" si="269"/>
        <v>20_Nov</v>
      </c>
      <c r="F2791" s="12" t="str">
        <f t="shared" si="270"/>
        <v>Nov-15</v>
      </c>
      <c r="G2791" s="12"/>
    </row>
    <row r="2792" spans="1:7">
      <c r="A2792" s="2">
        <f t="shared" si="272"/>
        <v>42329</v>
      </c>
      <c r="B2792" t="str">
        <f t="shared" si="271"/>
        <v>2015_11</v>
      </c>
      <c r="C2792" t="str">
        <f t="shared" si="267"/>
        <v>Nov</v>
      </c>
      <c r="D2792" t="str">
        <f t="shared" si="268"/>
        <v>2015_Nov</v>
      </c>
      <c r="E2792" s="12" t="str">
        <f t="shared" si="269"/>
        <v>21_Nov</v>
      </c>
      <c r="F2792" s="12" t="str">
        <f t="shared" si="270"/>
        <v>Nov-15</v>
      </c>
      <c r="G2792" s="12"/>
    </row>
    <row r="2793" spans="1:7">
      <c r="A2793" s="2">
        <f t="shared" si="272"/>
        <v>42330</v>
      </c>
      <c r="B2793" t="str">
        <f t="shared" si="271"/>
        <v>2015_11</v>
      </c>
      <c r="C2793" t="str">
        <f t="shared" si="267"/>
        <v>Nov</v>
      </c>
      <c r="D2793" t="str">
        <f t="shared" si="268"/>
        <v>2015_Nov</v>
      </c>
      <c r="E2793" s="12" t="str">
        <f t="shared" si="269"/>
        <v>22_Nov</v>
      </c>
      <c r="F2793" s="12" t="str">
        <f t="shared" si="270"/>
        <v>Nov-15</v>
      </c>
      <c r="G2793" s="12"/>
    </row>
    <row r="2794" spans="1:7">
      <c r="A2794" s="2">
        <f t="shared" si="272"/>
        <v>42331</v>
      </c>
      <c r="B2794" t="str">
        <f t="shared" si="271"/>
        <v>2015_11</v>
      </c>
      <c r="C2794" t="str">
        <f t="shared" si="267"/>
        <v>Nov</v>
      </c>
      <c r="D2794" t="str">
        <f t="shared" si="268"/>
        <v>2015_Nov</v>
      </c>
      <c r="E2794" s="12" t="str">
        <f t="shared" si="269"/>
        <v>23_Nov</v>
      </c>
      <c r="F2794" s="12" t="str">
        <f t="shared" si="270"/>
        <v>Nov-15</v>
      </c>
      <c r="G2794" s="12"/>
    </row>
    <row r="2795" spans="1:7">
      <c r="A2795" s="2">
        <f t="shared" si="272"/>
        <v>42332</v>
      </c>
      <c r="B2795" t="str">
        <f t="shared" si="271"/>
        <v>2015_11</v>
      </c>
      <c r="C2795" t="str">
        <f t="shared" si="267"/>
        <v>Nov</v>
      </c>
      <c r="D2795" t="str">
        <f t="shared" si="268"/>
        <v>2015_Nov</v>
      </c>
      <c r="E2795" s="12" t="str">
        <f t="shared" si="269"/>
        <v>24_Nov</v>
      </c>
      <c r="F2795" s="12" t="str">
        <f t="shared" si="270"/>
        <v>Nov-15</v>
      </c>
      <c r="G2795" s="12"/>
    </row>
    <row r="2796" spans="1:7">
      <c r="A2796" s="2">
        <f t="shared" si="272"/>
        <v>42333</v>
      </c>
      <c r="B2796" t="str">
        <f t="shared" si="271"/>
        <v>2015_11</v>
      </c>
      <c r="C2796" t="str">
        <f t="shared" si="267"/>
        <v>Nov</v>
      </c>
      <c r="D2796" t="str">
        <f t="shared" si="268"/>
        <v>2015_Nov</v>
      </c>
      <c r="E2796" s="12" t="str">
        <f t="shared" si="269"/>
        <v>25_Nov</v>
      </c>
      <c r="F2796" s="12" t="str">
        <f t="shared" si="270"/>
        <v>Nov-15</v>
      </c>
      <c r="G2796" s="12"/>
    </row>
    <row r="2797" spans="1:7">
      <c r="A2797" s="2">
        <f t="shared" si="272"/>
        <v>42334</v>
      </c>
      <c r="B2797" t="str">
        <f t="shared" si="271"/>
        <v>2015_11</v>
      </c>
      <c r="C2797" t="str">
        <f t="shared" si="267"/>
        <v>Nov</v>
      </c>
      <c r="D2797" t="str">
        <f t="shared" si="268"/>
        <v>2015_Nov</v>
      </c>
      <c r="E2797" s="12" t="str">
        <f t="shared" si="269"/>
        <v>26_Nov</v>
      </c>
      <c r="F2797" s="12" t="str">
        <f t="shared" si="270"/>
        <v>Nov-15</v>
      </c>
      <c r="G2797" s="12"/>
    </row>
    <row r="2798" spans="1:7">
      <c r="A2798" s="2">
        <f t="shared" si="272"/>
        <v>42335</v>
      </c>
      <c r="B2798" t="str">
        <f t="shared" si="271"/>
        <v>2015_11</v>
      </c>
      <c r="C2798" t="str">
        <f t="shared" si="267"/>
        <v>Nov</v>
      </c>
      <c r="D2798" t="str">
        <f t="shared" si="268"/>
        <v>2015_Nov</v>
      </c>
      <c r="E2798" s="12" t="str">
        <f t="shared" si="269"/>
        <v>27_Nov</v>
      </c>
      <c r="F2798" s="12" t="str">
        <f t="shared" si="270"/>
        <v>Nov-15</v>
      </c>
      <c r="G2798" s="12"/>
    </row>
    <row r="2799" spans="1:7">
      <c r="A2799" s="2">
        <f t="shared" si="272"/>
        <v>42336</v>
      </c>
      <c r="B2799" t="str">
        <f t="shared" si="271"/>
        <v>2015_11</v>
      </c>
      <c r="C2799" t="str">
        <f t="shared" si="267"/>
        <v>Nov</v>
      </c>
      <c r="D2799" t="str">
        <f t="shared" si="268"/>
        <v>2015_Nov</v>
      </c>
      <c r="E2799" s="12" t="str">
        <f t="shared" si="269"/>
        <v>28_Nov</v>
      </c>
      <c r="F2799" s="12" t="str">
        <f t="shared" si="270"/>
        <v>Nov-15</v>
      </c>
      <c r="G2799" s="12"/>
    </row>
    <row r="2800" spans="1:7">
      <c r="A2800" s="2">
        <f t="shared" si="272"/>
        <v>42337</v>
      </c>
      <c r="B2800" t="str">
        <f t="shared" si="271"/>
        <v>2015_11</v>
      </c>
      <c r="C2800" t="str">
        <f t="shared" si="267"/>
        <v>Nov</v>
      </c>
      <c r="D2800" t="str">
        <f t="shared" si="268"/>
        <v>2015_Nov</v>
      </c>
      <c r="E2800" s="12" t="str">
        <f t="shared" si="269"/>
        <v>29_Nov</v>
      </c>
      <c r="F2800" s="12" t="str">
        <f t="shared" si="270"/>
        <v>Nov-15</v>
      </c>
      <c r="G2800" s="12"/>
    </row>
    <row r="2801" spans="1:7">
      <c r="A2801" s="2">
        <f t="shared" si="272"/>
        <v>42338</v>
      </c>
      <c r="B2801" t="str">
        <f t="shared" si="271"/>
        <v>2015_11</v>
      </c>
      <c r="C2801" t="str">
        <f t="shared" si="267"/>
        <v>Nov</v>
      </c>
      <c r="D2801" t="str">
        <f t="shared" si="268"/>
        <v>2015_Nov</v>
      </c>
      <c r="E2801" s="12" t="str">
        <f t="shared" si="269"/>
        <v>30_Nov</v>
      </c>
      <c r="F2801" s="12" t="str">
        <f t="shared" si="270"/>
        <v>Nov-15</v>
      </c>
      <c r="G2801" s="12"/>
    </row>
    <row r="2802" spans="1:7">
      <c r="A2802" s="2">
        <f t="shared" si="272"/>
        <v>42339</v>
      </c>
      <c r="B2802" t="str">
        <f t="shared" si="271"/>
        <v>2015_12</v>
      </c>
      <c r="C2802" t="str">
        <f t="shared" si="267"/>
        <v>Dec</v>
      </c>
      <c r="D2802" t="str">
        <f t="shared" si="268"/>
        <v>2015_Dec</v>
      </c>
      <c r="E2802" s="12" t="str">
        <f t="shared" si="269"/>
        <v>01_Dec</v>
      </c>
      <c r="F2802" s="12" t="str">
        <f t="shared" si="270"/>
        <v>Dec-15</v>
      </c>
      <c r="G2802" s="12"/>
    </row>
    <row r="2803" spans="1:7">
      <c r="A2803" s="2">
        <f t="shared" si="272"/>
        <v>42340</v>
      </c>
      <c r="B2803" t="str">
        <f t="shared" si="271"/>
        <v>2015_12</v>
      </c>
      <c r="C2803" t="str">
        <f t="shared" si="267"/>
        <v>Dec</v>
      </c>
      <c r="D2803" t="str">
        <f t="shared" si="268"/>
        <v>2015_Dec</v>
      </c>
      <c r="E2803" s="12" t="str">
        <f t="shared" si="269"/>
        <v>02_Dec</v>
      </c>
      <c r="F2803" s="12" t="str">
        <f t="shared" si="270"/>
        <v>Dec-15</v>
      </c>
      <c r="G2803" s="12"/>
    </row>
    <row r="2804" spans="1:7">
      <c r="A2804" s="2">
        <f t="shared" si="272"/>
        <v>42341</v>
      </c>
      <c r="B2804" t="str">
        <f t="shared" si="271"/>
        <v>2015_12</v>
      </c>
      <c r="C2804" t="str">
        <f t="shared" si="267"/>
        <v>Dec</v>
      </c>
      <c r="D2804" t="str">
        <f t="shared" si="268"/>
        <v>2015_Dec</v>
      </c>
      <c r="E2804" s="12" t="str">
        <f t="shared" si="269"/>
        <v>03_Dec</v>
      </c>
      <c r="F2804" s="12" t="str">
        <f t="shared" si="270"/>
        <v>Dec-15</v>
      </c>
      <c r="G2804" s="12"/>
    </row>
    <row r="2805" spans="1:7">
      <c r="A2805" s="2">
        <f t="shared" si="272"/>
        <v>42342</v>
      </c>
      <c r="B2805" t="str">
        <f t="shared" si="271"/>
        <v>2015_12</v>
      </c>
      <c r="C2805" t="str">
        <f t="shared" si="267"/>
        <v>Dec</v>
      </c>
      <c r="D2805" t="str">
        <f t="shared" si="268"/>
        <v>2015_Dec</v>
      </c>
      <c r="E2805" s="12" t="str">
        <f t="shared" si="269"/>
        <v>04_Dec</v>
      </c>
      <c r="F2805" s="12" t="str">
        <f t="shared" si="270"/>
        <v>Dec-15</v>
      </c>
      <c r="G2805" s="12"/>
    </row>
    <row r="2806" spans="1:7">
      <c r="A2806" s="2">
        <f t="shared" si="272"/>
        <v>42343</v>
      </c>
      <c r="B2806" t="str">
        <f t="shared" si="271"/>
        <v>2015_12</v>
      </c>
      <c r="C2806" t="str">
        <f t="shared" si="267"/>
        <v>Dec</v>
      </c>
      <c r="D2806" t="str">
        <f t="shared" si="268"/>
        <v>2015_Dec</v>
      </c>
      <c r="E2806" s="12" t="str">
        <f t="shared" si="269"/>
        <v>05_Dec</v>
      </c>
      <c r="F2806" s="12" t="str">
        <f t="shared" si="270"/>
        <v>Dec-15</v>
      </c>
      <c r="G2806" s="12"/>
    </row>
    <row r="2807" spans="1:7">
      <c r="A2807" s="2">
        <f t="shared" si="272"/>
        <v>42344</v>
      </c>
      <c r="B2807" t="str">
        <f t="shared" si="271"/>
        <v>2015_12</v>
      </c>
      <c r="C2807" t="str">
        <f t="shared" si="267"/>
        <v>Dec</v>
      </c>
      <c r="D2807" t="str">
        <f t="shared" si="268"/>
        <v>2015_Dec</v>
      </c>
      <c r="E2807" s="12" t="str">
        <f t="shared" si="269"/>
        <v>06_Dec</v>
      </c>
      <c r="F2807" s="12" t="str">
        <f t="shared" si="270"/>
        <v>Dec-15</v>
      </c>
      <c r="G2807" s="12"/>
    </row>
    <row r="2808" spans="1:7">
      <c r="A2808" s="2">
        <f t="shared" si="272"/>
        <v>42345</v>
      </c>
      <c r="B2808" t="str">
        <f t="shared" si="271"/>
        <v>2015_12</v>
      </c>
      <c r="C2808" t="str">
        <f t="shared" si="267"/>
        <v>Dec</v>
      </c>
      <c r="D2808" t="str">
        <f t="shared" si="268"/>
        <v>2015_Dec</v>
      </c>
      <c r="E2808" s="12" t="str">
        <f t="shared" si="269"/>
        <v>07_Dec</v>
      </c>
      <c r="F2808" s="12" t="str">
        <f t="shared" si="270"/>
        <v>Dec-15</v>
      </c>
      <c r="G2808" s="12"/>
    </row>
    <row r="2809" spans="1:7">
      <c r="A2809" s="2">
        <f t="shared" si="272"/>
        <v>42346</v>
      </c>
      <c r="B2809" t="str">
        <f t="shared" si="271"/>
        <v>2015_12</v>
      </c>
      <c r="C2809" t="str">
        <f t="shared" si="267"/>
        <v>Dec</v>
      </c>
      <c r="D2809" t="str">
        <f t="shared" si="268"/>
        <v>2015_Dec</v>
      </c>
      <c r="E2809" s="12" t="str">
        <f t="shared" si="269"/>
        <v>08_Dec</v>
      </c>
      <c r="F2809" s="12" t="str">
        <f t="shared" si="270"/>
        <v>Dec-15</v>
      </c>
      <c r="G2809" s="12"/>
    </row>
    <row r="2810" spans="1:7">
      <c r="A2810" s="2">
        <f t="shared" si="272"/>
        <v>42347</v>
      </c>
      <c r="B2810" t="str">
        <f t="shared" si="271"/>
        <v>2015_12</v>
      </c>
      <c r="C2810" t="str">
        <f t="shared" si="267"/>
        <v>Dec</v>
      </c>
      <c r="D2810" t="str">
        <f t="shared" si="268"/>
        <v>2015_Dec</v>
      </c>
      <c r="E2810" s="12" t="str">
        <f t="shared" si="269"/>
        <v>09_Dec</v>
      </c>
      <c r="F2810" s="12" t="str">
        <f t="shared" si="270"/>
        <v>Dec-15</v>
      </c>
      <c r="G2810" s="12"/>
    </row>
    <row r="2811" spans="1:7">
      <c r="A2811" s="2">
        <f t="shared" si="272"/>
        <v>42348</v>
      </c>
      <c r="B2811" t="str">
        <f t="shared" si="271"/>
        <v>2015_12</v>
      </c>
      <c r="C2811" t="str">
        <f t="shared" si="267"/>
        <v>Dec</v>
      </c>
      <c r="D2811" t="str">
        <f t="shared" si="268"/>
        <v>2015_Dec</v>
      </c>
      <c r="E2811" s="12" t="str">
        <f t="shared" si="269"/>
        <v>10_Dec</v>
      </c>
      <c r="F2811" s="12" t="str">
        <f t="shared" si="270"/>
        <v>Dec-15</v>
      </c>
      <c r="G2811" s="12"/>
    </row>
    <row r="2812" spans="1:7">
      <c r="A2812" s="2">
        <f t="shared" si="272"/>
        <v>42349</v>
      </c>
      <c r="B2812" t="str">
        <f t="shared" si="271"/>
        <v>2015_12</v>
      </c>
      <c r="C2812" t="str">
        <f t="shared" si="267"/>
        <v>Dec</v>
      </c>
      <c r="D2812" t="str">
        <f t="shared" si="268"/>
        <v>2015_Dec</v>
      </c>
      <c r="E2812" s="12" t="str">
        <f t="shared" si="269"/>
        <v>11_Dec</v>
      </c>
      <c r="F2812" s="12" t="str">
        <f t="shared" si="270"/>
        <v>Dec-15</v>
      </c>
      <c r="G2812" s="12"/>
    </row>
    <row r="2813" spans="1:7">
      <c r="A2813" s="2">
        <f t="shared" si="272"/>
        <v>42350</v>
      </c>
      <c r="B2813" t="str">
        <f t="shared" si="271"/>
        <v>2015_12</v>
      </c>
      <c r="C2813" t="str">
        <f t="shared" si="267"/>
        <v>Dec</v>
      </c>
      <c r="D2813" t="str">
        <f t="shared" si="268"/>
        <v>2015_Dec</v>
      </c>
      <c r="E2813" s="12" t="str">
        <f t="shared" si="269"/>
        <v>12_Dec</v>
      </c>
      <c r="F2813" s="12" t="str">
        <f t="shared" si="270"/>
        <v>Dec-15</v>
      </c>
      <c r="G2813" s="12"/>
    </row>
    <row r="2814" spans="1:7">
      <c r="A2814" s="2">
        <f t="shared" si="272"/>
        <v>42351</v>
      </c>
      <c r="B2814" t="str">
        <f t="shared" si="271"/>
        <v>2015_12</v>
      </c>
      <c r="C2814" t="str">
        <f t="shared" si="267"/>
        <v>Dec</v>
      </c>
      <c r="D2814" t="str">
        <f t="shared" si="268"/>
        <v>2015_Dec</v>
      </c>
      <c r="E2814" s="12" t="str">
        <f t="shared" si="269"/>
        <v>13_Dec</v>
      </c>
      <c r="F2814" s="12" t="str">
        <f t="shared" si="270"/>
        <v>Dec-15</v>
      </c>
      <c r="G2814" s="12"/>
    </row>
    <row r="2815" spans="1:7">
      <c r="A2815" s="2">
        <f t="shared" si="272"/>
        <v>42352</v>
      </c>
      <c r="B2815" t="str">
        <f t="shared" si="271"/>
        <v>2015_12</v>
      </c>
      <c r="C2815" t="str">
        <f t="shared" si="267"/>
        <v>Dec</v>
      </c>
      <c r="D2815" t="str">
        <f t="shared" si="268"/>
        <v>2015_Dec</v>
      </c>
      <c r="E2815" s="12" t="str">
        <f t="shared" si="269"/>
        <v>14_Dec</v>
      </c>
      <c r="F2815" s="12" t="str">
        <f t="shared" si="270"/>
        <v>Dec-15</v>
      </c>
      <c r="G2815" s="12"/>
    </row>
    <row r="2816" spans="1:7">
      <c r="A2816" s="2">
        <f t="shared" si="272"/>
        <v>42353</v>
      </c>
      <c r="B2816" t="str">
        <f t="shared" si="271"/>
        <v>2015_12</v>
      </c>
      <c r="C2816" t="str">
        <f t="shared" si="267"/>
        <v>Dec</v>
      </c>
      <c r="D2816" t="str">
        <f t="shared" si="268"/>
        <v>2015_Dec</v>
      </c>
      <c r="E2816" s="12" t="str">
        <f t="shared" si="269"/>
        <v>15_Dec</v>
      </c>
      <c r="F2816" s="12" t="str">
        <f t="shared" si="270"/>
        <v>Dec-15</v>
      </c>
      <c r="G2816" s="12"/>
    </row>
    <row r="2817" spans="1:7">
      <c r="A2817" s="2">
        <f t="shared" si="272"/>
        <v>42354</v>
      </c>
      <c r="B2817" t="str">
        <f t="shared" si="271"/>
        <v>2015_12</v>
      </c>
      <c r="C2817" t="str">
        <f t="shared" si="267"/>
        <v>Dec</v>
      </c>
      <c r="D2817" t="str">
        <f t="shared" si="268"/>
        <v>2015_Dec</v>
      </c>
      <c r="E2817" s="12" t="str">
        <f t="shared" si="269"/>
        <v>16_Dec</v>
      </c>
      <c r="F2817" s="12" t="str">
        <f t="shared" si="270"/>
        <v>Dec-15</v>
      </c>
      <c r="G2817" s="12"/>
    </row>
    <row r="2818" spans="1:7">
      <c r="A2818" s="2">
        <f t="shared" si="272"/>
        <v>42355</v>
      </c>
      <c r="B2818" t="str">
        <f t="shared" si="271"/>
        <v>2015_12</v>
      </c>
      <c r="C2818" t="str">
        <f t="shared" ref="C2818:C2881" si="273">VLOOKUP(TEXT(MONTH(A2818),"00"),$H$2:$I$13,2,FALSE)</f>
        <v>Dec</v>
      </c>
      <c r="D2818" t="str">
        <f t="shared" si="268"/>
        <v>2015_Dec</v>
      </c>
      <c r="E2818" s="12" t="str">
        <f t="shared" si="269"/>
        <v>17_Dec</v>
      </c>
      <c r="F2818" s="12" t="str">
        <f t="shared" si="270"/>
        <v>Dec-15</v>
      </c>
      <c r="G2818" s="12"/>
    </row>
    <row r="2819" spans="1:7">
      <c r="A2819" s="2">
        <f t="shared" si="272"/>
        <v>42356</v>
      </c>
      <c r="B2819" t="str">
        <f t="shared" si="271"/>
        <v>2015_12</v>
      </c>
      <c r="C2819" t="str">
        <f t="shared" si="273"/>
        <v>Dec</v>
      </c>
      <c r="D2819" t="str">
        <f t="shared" ref="D2819:D2882" si="274">TEXT(YEAR(A2819),"0000")&amp;"_"&amp;C2819</f>
        <v>2015_Dec</v>
      </c>
      <c r="E2819" s="12" t="str">
        <f t="shared" ref="E2819:E2882" si="275">VLOOKUP(DAY(A2819),$G$2:$H$32,2,FALSE)&amp;"_"&amp;C2819</f>
        <v>18_Dec</v>
      </c>
      <c r="F2819" s="12" t="str">
        <f t="shared" si="270"/>
        <v>Dec-15</v>
      </c>
      <c r="G2819" s="12"/>
    </row>
    <row r="2820" spans="1:7">
      <c r="A2820" s="2">
        <f t="shared" si="272"/>
        <v>42357</v>
      </c>
      <c r="B2820" t="str">
        <f t="shared" si="271"/>
        <v>2015_12</v>
      </c>
      <c r="C2820" t="str">
        <f t="shared" si="273"/>
        <v>Dec</v>
      </c>
      <c r="D2820" t="str">
        <f t="shared" si="274"/>
        <v>2015_Dec</v>
      </c>
      <c r="E2820" s="12" t="str">
        <f t="shared" si="275"/>
        <v>19_Dec</v>
      </c>
      <c r="F2820" s="12" t="str">
        <f t="shared" ref="F2820:F2883" si="276">C2820&amp;"-"&amp;RIGHT(YEAR(A2820),2)</f>
        <v>Dec-15</v>
      </c>
      <c r="G2820" s="12"/>
    </row>
    <row r="2821" spans="1:7">
      <c r="A2821" s="2">
        <f t="shared" si="272"/>
        <v>42358</v>
      </c>
      <c r="B2821" t="str">
        <f t="shared" si="271"/>
        <v>2015_12</v>
      </c>
      <c r="C2821" t="str">
        <f t="shared" si="273"/>
        <v>Dec</v>
      </c>
      <c r="D2821" t="str">
        <f t="shared" si="274"/>
        <v>2015_Dec</v>
      </c>
      <c r="E2821" s="12" t="str">
        <f t="shared" si="275"/>
        <v>20_Dec</v>
      </c>
      <c r="F2821" s="12" t="str">
        <f t="shared" si="276"/>
        <v>Dec-15</v>
      </c>
      <c r="G2821" s="12"/>
    </row>
    <row r="2822" spans="1:7">
      <c r="A2822" s="2">
        <f t="shared" si="272"/>
        <v>42359</v>
      </c>
      <c r="B2822" t="str">
        <f t="shared" si="271"/>
        <v>2015_12</v>
      </c>
      <c r="C2822" t="str">
        <f t="shared" si="273"/>
        <v>Dec</v>
      </c>
      <c r="D2822" t="str">
        <f t="shared" si="274"/>
        <v>2015_Dec</v>
      </c>
      <c r="E2822" s="12" t="str">
        <f t="shared" si="275"/>
        <v>21_Dec</v>
      </c>
      <c r="F2822" s="12" t="str">
        <f t="shared" si="276"/>
        <v>Dec-15</v>
      </c>
      <c r="G2822" s="12"/>
    </row>
    <row r="2823" spans="1:7">
      <c r="A2823" s="2">
        <f t="shared" si="272"/>
        <v>42360</v>
      </c>
      <c r="B2823" t="str">
        <f t="shared" si="271"/>
        <v>2015_12</v>
      </c>
      <c r="C2823" t="str">
        <f t="shared" si="273"/>
        <v>Dec</v>
      </c>
      <c r="D2823" t="str">
        <f t="shared" si="274"/>
        <v>2015_Dec</v>
      </c>
      <c r="E2823" s="12" t="str">
        <f t="shared" si="275"/>
        <v>22_Dec</v>
      </c>
      <c r="F2823" s="12" t="str">
        <f t="shared" si="276"/>
        <v>Dec-15</v>
      </c>
      <c r="G2823" s="12"/>
    </row>
    <row r="2824" spans="1:7">
      <c r="A2824" s="2">
        <f t="shared" si="272"/>
        <v>42361</v>
      </c>
      <c r="B2824" t="str">
        <f t="shared" si="271"/>
        <v>2015_12</v>
      </c>
      <c r="C2824" t="str">
        <f t="shared" si="273"/>
        <v>Dec</v>
      </c>
      <c r="D2824" t="str">
        <f t="shared" si="274"/>
        <v>2015_Dec</v>
      </c>
      <c r="E2824" s="12" t="str">
        <f t="shared" si="275"/>
        <v>23_Dec</v>
      </c>
      <c r="F2824" s="12" t="str">
        <f t="shared" si="276"/>
        <v>Dec-15</v>
      </c>
      <c r="G2824" s="12"/>
    </row>
    <row r="2825" spans="1:7">
      <c r="A2825" s="2">
        <f t="shared" si="272"/>
        <v>42362</v>
      </c>
      <c r="B2825" t="str">
        <f t="shared" si="271"/>
        <v>2015_12</v>
      </c>
      <c r="C2825" t="str">
        <f t="shared" si="273"/>
        <v>Dec</v>
      </c>
      <c r="D2825" t="str">
        <f t="shared" si="274"/>
        <v>2015_Dec</v>
      </c>
      <c r="E2825" s="12" t="str">
        <f t="shared" si="275"/>
        <v>24_Dec</v>
      </c>
      <c r="F2825" s="12" t="str">
        <f t="shared" si="276"/>
        <v>Dec-15</v>
      </c>
      <c r="G2825" s="12"/>
    </row>
    <row r="2826" spans="1:7">
      <c r="A2826" s="2">
        <f t="shared" si="272"/>
        <v>42363</v>
      </c>
      <c r="B2826" t="str">
        <f t="shared" si="271"/>
        <v>2015_12</v>
      </c>
      <c r="C2826" t="str">
        <f t="shared" si="273"/>
        <v>Dec</v>
      </c>
      <c r="D2826" t="str">
        <f t="shared" si="274"/>
        <v>2015_Dec</v>
      </c>
      <c r="E2826" s="12" t="str">
        <f t="shared" si="275"/>
        <v>25_Dec</v>
      </c>
      <c r="F2826" s="12" t="str">
        <f t="shared" si="276"/>
        <v>Dec-15</v>
      </c>
      <c r="G2826" s="12"/>
    </row>
    <row r="2827" spans="1:7">
      <c r="A2827" s="2">
        <f t="shared" si="272"/>
        <v>42364</v>
      </c>
      <c r="B2827" t="str">
        <f t="shared" ref="B2827:B2890" si="277">TEXT(YEAR(A2827),"0000")&amp;"_"&amp;TEXT(MONTH(A2827),"00")</f>
        <v>2015_12</v>
      </c>
      <c r="C2827" t="str">
        <f t="shared" si="273"/>
        <v>Dec</v>
      </c>
      <c r="D2827" t="str">
        <f t="shared" si="274"/>
        <v>2015_Dec</v>
      </c>
      <c r="E2827" s="12" t="str">
        <f t="shared" si="275"/>
        <v>26_Dec</v>
      </c>
      <c r="F2827" s="12" t="str">
        <f t="shared" si="276"/>
        <v>Dec-15</v>
      </c>
      <c r="G2827" s="12"/>
    </row>
    <row r="2828" spans="1:7">
      <c r="A2828" s="2">
        <f t="shared" ref="A2828:A2891" si="278">A2827+1</f>
        <v>42365</v>
      </c>
      <c r="B2828" t="str">
        <f t="shared" si="277"/>
        <v>2015_12</v>
      </c>
      <c r="C2828" t="str">
        <f t="shared" si="273"/>
        <v>Dec</v>
      </c>
      <c r="D2828" t="str">
        <f t="shared" si="274"/>
        <v>2015_Dec</v>
      </c>
      <c r="E2828" s="12" t="str">
        <f t="shared" si="275"/>
        <v>27_Dec</v>
      </c>
      <c r="F2828" s="12" t="str">
        <f t="shared" si="276"/>
        <v>Dec-15</v>
      </c>
      <c r="G2828" s="12"/>
    </row>
    <row r="2829" spans="1:7">
      <c r="A2829" s="2">
        <f t="shared" si="278"/>
        <v>42366</v>
      </c>
      <c r="B2829" t="str">
        <f t="shared" si="277"/>
        <v>2015_12</v>
      </c>
      <c r="C2829" t="str">
        <f t="shared" si="273"/>
        <v>Dec</v>
      </c>
      <c r="D2829" t="str">
        <f t="shared" si="274"/>
        <v>2015_Dec</v>
      </c>
      <c r="E2829" s="12" t="str">
        <f t="shared" si="275"/>
        <v>28_Dec</v>
      </c>
      <c r="F2829" s="12" t="str">
        <f t="shared" si="276"/>
        <v>Dec-15</v>
      </c>
      <c r="G2829" s="12"/>
    </row>
    <row r="2830" spans="1:7">
      <c r="A2830" s="2">
        <f t="shared" si="278"/>
        <v>42367</v>
      </c>
      <c r="B2830" t="str">
        <f t="shared" si="277"/>
        <v>2015_12</v>
      </c>
      <c r="C2830" t="str">
        <f t="shared" si="273"/>
        <v>Dec</v>
      </c>
      <c r="D2830" t="str">
        <f t="shared" si="274"/>
        <v>2015_Dec</v>
      </c>
      <c r="E2830" s="12" t="str">
        <f t="shared" si="275"/>
        <v>29_Dec</v>
      </c>
      <c r="F2830" s="12" t="str">
        <f t="shared" si="276"/>
        <v>Dec-15</v>
      </c>
      <c r="G2830" s="12"/>
    </row>
    <row r="2831" spans="1:7">
      <c r="A2831" s="2">
        <f t="shared" si="278"/>
        <v>42368</v>
      </c>
      <c r="B2831" t="str">
        <f t="shared" si="277"/>
        <v>2015_12</v>
      </c>
      <c r="C2831" t="str">
        <f t="shared" si="273"/>
        <v>Dec</v>
      </c>
      <c r="D2831" t="str">
        <f t="shared" si="274"/>
        <v>2015_Dec</v>
      </c>
      <c r="E2831" s="12" t="str">
        <f t="shared" si="275"/>
        <v>30_Dec</v>
      </c>
      <c r="F2831" s="12" t="str">
        <f t="shared" si="276"/>
        <v>Dec-15</v>
      </c>
      <c r="G2831" s="12"/>
    </row>
    <row r="2832" spans="1:7">
      <c r="A2832" s="2">
        <f t="shared" si="278"/>
        <v>42369</v>
      </c>
      <c r="B2832" t="str">
        <f t="shared" si="277"/>
        <v>2015_12</v>
      </c>
      <c r="C2832" t="str">
        <f t="shared" si="273"/>
        <v>Dec</v>
      </c>
      <c r="D2832" t="str">
        <f t="shared" si="274"/>
        <v>2015_Dec</v>
      </c>
      <c r="E2832" s="12" t="str">
        <f t="shared" si="275"/>
        <v>31_Dec</v>
      </c>
      <c r="F2832" s="12" t="str">
        <f t="shared" si="276"/>
        <v>Dec-15</v>
      </c>
      <c r="G2832" s="12"/>
    </row>
    <row r="2833" spans="1:7">
      <c r="A2833" s="2">
        <f t="shared" si="278"/>
        <v>42370</v>
      </c>
      <c r="B2833" t="str">
        <f t="shared" si="277"/>
        <v>2016_01</v>
      </c>
      <c r="C2833" t="str">
        <f t="shared" si="273"/>
        <v>Jan</v>
      </c>
      <c r="D2833" t="str">
        <f t="shared" si="274"/>
        <v>2016_Jan</v>
      </c>
      <c r="E2833" s="12" t="str">
        <f t="shared" si="275"/>
        <v>01_Jan</v>
      </c>
      <c r="F2833" s="12" t="str">
        <f t="shared" si="276"/>
        <v>Jan-16</v>
      </c>
      <c r="G2833" s="12"/>
    </row>
    <row r="2834" spans="1:7">
      <c r="A2834" s="2">
        <f t="shared" si="278"/>
        <v>42371</v>
      </c>
      <c r="B2834" t="str">
        <f t="shared" si="277"/>
        <v>2016_01</v>
      </c>
      <c r="C2834" t="str">
        <f t="shared" si="273"/>
        <v>Jan</v>
      </c>
      <c r="D2834" t="str">
        <f t="shared" si="274"/>
        <v>2016_Jan</v>
      </c>
      <c r="E2834" s="12" t="str">
        <f t="shared" si="275"/>
        <v>02_Jan</v>
      </c>
      <c r="F2834" s="12" t="str">
        <f t="shared" si="276"/>
        <v>Jan-16</v>
      </c>
      <c r="G2834" s="12"/>
    </row>
    <row r="2835" spans="1:7">
      <c r="A2835" s="2">
        <f t="shared" si="278"/>
        <v>42372</v>
      </c>
      <c r="B2835" t="str">
        <f t="shared" si="277"/>
        <v>2016_01</v>
      </c>
      <c r="C2835" t="str">
        <f t="shared" si="273"/>
        <v>Jan</v>
      </c>
      <c r="D2835" t="str">
        <f t="shared" si="274"/>
        <v>2016_Jan</v>
      </c>
      <c r="E2835" s="12" t="str">
        <f t="shared" si="275"/>
        <v>03_Jan</v>
      </c>
      <c r="F2835" s="12" t="str">
        <f t="shared" si="276"/>
        <v>Jan-16</v>
      </c>
      <c r="G2835" s="12"/>
    </row>
    <row r="2836" spans="1:7">
      <c r="A2836" s="2">
        <f t="shared" si="278"/>
        <v>42373</v>
      </c>
      <c r="B2836" t="str">
        <f t="shared" si="277"/>
        <v>2016_01</v>
      </c>
      <c r="C2836" t="str">
        <f t="shared" si="273"/>
        <v>Jan</v>
      </c>
      <c r="D2836" t="str">
        <f t="shared" si="274"/>
        <v>2016_Jan</v>
      </c>
      <c r="E2836" s="12" t="str">
        <f t="shared" si="275"/>
        <v>04_Jan</v>
      </c>
      <c r="F2836" s="12" t="str">
        <f t="shared" si="276"/>
        <v>Jan-16</v>
      </c>
      <c r="G2836" s="12"/>
    </row>
    <row r="2837" spans="1:7">
      <c r="A2837" s="2">
        <f t="shared" si="278"/>
        <v>42374</v>
      </c>
      <c r="B2837" t="str">
        <f t="shared" si="277"/>
        <v>2016_01</v>
      </c>
      <c r="C2837" t="str">
        <f t="shared" si="273"/>
        <v>Jan</v>
      </c>
      <c r="D2837" t="str">
        <f t="shared" si="274"/>
        <v>2016_Jan</v>
      </c>
      <c r="E2837" s="12" t="str">
        <f t="shared" si="275"/>
        <v>05_Jan</v>
      </c>
      <c r="F2837" s="12" t="str">
        <f t="shared" si="276"/>
        <v>Jan-16</v>
      </c>
      <c r="G2837" s="12"/>
    </row>
    <row r="2838" spans="1:7">
      <c r="A2838" s="2">
        <f t="shared" si="278"/>
        <v>42375</v>
      </c>
      <c r="B2838" t="str">
        <f t="shared" si="277"/>
        <v>2016_01</v>
      </c>
      <c r="C2838" t="str">
        <f t="shared" si="273"/>
        <v>Jan</v>
      </c>
      <c r="D2838" t="str">
        <f t="shared" si="274"/>
        <v>2016_Jan</v>
      </c>
      <c r="E2838" s="12" t="str">
        <f t="shared" si="275"/>
        <v>06_Jan</v>
      </c>
      <c r="F2838" s="12" t="str">
        <f t="shared" si="276"/>
        <v>Jan-16</v>
      </c>
      <c r="G2838" s="12"/>
    </row>
    <row r="2839" spans="1:7">
      <c r="A2839" s="2">
        <f t="shared" si="278"/>
        <v>42376</v>
      </c>
      <c r="B2839" t="str">
        <f t="shared" si="277"/>
        <v>2016_01</v>
      </c>
      <c r="C2839" t="str">
        <f t="shared" si="273"/>
        <v>Jan</v>
      </c>
      <c r="D2839" t="str">
        <f t="shared" si="274"/>
        <v>2016_Jan</v>
      </c>
      <c r="E2839" s="12" t="str">
        <f t="shared" si="275"/>
        <v>07_Jan</v>
      </c>
      <c r="F2839" s="12" t="str">
        <f t="shared" si="276"/>
        <v>Jan-16</v>
      </c>
      <c r="G2839" s="12"/>
    </row>
    <row r="2840" spans="1:7">
      <c r="A2840" s="2">
        <f t="shared" si="278"/>
        <v>42377</v>
      </c>
      <c r="B2840" t="str">
        <f t="shared" si="277"/>
        <v>2016_01</v>
      </c>
      <c r="C2840" t="str">
        <f t="shared" si="273"/>
        <v>Jan</v>
      </c>
      <c r="D2840" t="str">
        <f t="shared" si="274"/>
        <v>2016_Jan</v>
      </c>
      <c r="E2840" s="12" t="str">
        <f t="shared" si="275"/>
        <v>08_Jan</v>
      </c>
      <c r="F2840" s="12" t="str">
        <f t="shared" si="276"/>
        <v>Jan-16</v>
      </c>
      <c r="G2840" s="12"/>
    </row>
    <row r="2841" spans="1:7">
      <c r="A2841" s="2">
        <f t="shared" si="278"/>
        <v>42378</v>
      </c>
      <c r="B2841" t="str">
        <f t="shared" si="277"/>
        <v>2016_01</v>
      </c>
      <c r="C2841" t="str">
        <f t="shared" si="273"/>
        <v>Jan</v>
      </c>
      <c r="D2841" t="str">
        <f t="shared" si="274"/>
        <v>2016_Jan</v>
      </c>
      <c r="E2841" s="12" t="str">
        <f t="shared" si="275"/>
        <v>09_Jan</v>
      </c>
      <c r="F2841" s="12" t="str">
        <f t="shared" si="276"/>
        <v>Jan-16</v>
      </c>
      <c r="G2841" s="12"/>
    </row>
    <row r="2842" spans="1:7">
      <c r="A2842" s="2">
        <f t="shared" si="278"/>
        <v>42379</v>
      </c>
      <c r="B2842" t="str">
        <f t="shared" si="277"/>
        <v>2016_01</v>
      </c>
      <c r="C2842" t="str">
        <f t="shared" si="273"/>
        <v>Jan</v>
      </c>
      <c r="D2842" t="str">
        <f t="shared" si="274"/>
        <v>2016_Jan</v>
      </c>
      <c r="E2842" s="12" t="str">
        <f t="shared" si="275"/>
        <v>10_Jan</v>
      </c>
      <c r="F2842" s="12" t="str">
        <f t="shared" si="276"/>
        <v>Jan-16</v>
      </c>
      <c r="G2842" s="12"/>
    </row>
    <row r="2843" spans="1:7">
      <c r="A2843" s="2">
        <f t="shared" si="278"/>
        <v>42380</v>
      </c>
      <c r="B2843" t="str">
        <f t="shared" si="277"/>
        <v>2016_01</v>
      </c>
      <c r="C2843" t="str">
        <f t="shared" si="273"/>
        <v>Jan</v>
      </c>
      <c r="D2843" t="str">
        <f t="shared" si="274"/>
        <v>2016_Jan</v>
      </c>
      <c r="E2843" s="12" t="str">
        <f t="shared" si="275"/>
        <v>11_Jan</v>
      </c>
      <c r="F2843" s="12" t="str">
        <f t="shared" si="276"/>
        <v>Jan-16</v>
      </c>
      <c r="G2843" s="12"/>
    </row>
    <row r="2844" spans="1:7">
      <c r="A2844" s="2">
        <f t="shared" si="278"/>
        <v>42381</v>
      </c>
      <c r="B2844" t="str">
        <f t="shared" si="277"/>
        <v>2016_01</v>
      </c>
      <c r="C2844" t="str">
        <f t="shared" si="273"/>
        <v>Jan</v>
      </c>
      <c r="D2844" t="str">
        <f t="shared" si="274"/>
        <v>2016_Jan</v>
      </c>
      <c r="E2844" s="12" t="str">
        <f t="shared" si="275"/>
        <v>12_Jan</v>
      </c>
      <c r="F2844" s="12" t="str">
        <f t="shared" si="276"/>
        <v>Jan-16</v>
      </c>
      <c r="G2844" s="12"/>
    </row>
    <row r="2845" spans="1:7">
      <c r="A2845" s="2">
        <f t="shared" si="278"/>
        <v>42382</v>
      </c>
      <c r="B2845" t="str">
        <f t="shared" si="277"/>
        <v>2016_01</v>
      </c>
      <c r="C2845" t="str">
        <f t="shared" si="273"/>
        <v>Jan</v>
      </c>
      <c r="D2845" t="str">
        <f t="shared" si="274"/>
        <v>2016_Jan</v>
      </c>
      <c r="E2845" s="12" t="str">
        <f t="shared" si="275"/>
        <v>13_Jan</v>
      </c>
      <c r="F2845" s="12" t="str">
        <f t="shared" si="276"/>
        <v>Jan-16</v>
      </c>
      <c r="G2845" s="12"/>
    </row>
    <row r="2846" spans="1:7">
      <c r="A2846" s="2">
        <f t="shared" si="278"/>
        <v>42383</v>
      </c>
      <c r="B2846" t="str">
        <f t="shared" si="277"/>
        <v>2016_01</v>
      </c>
      <c r="C2846" t="str">
        <f t="shared" si="273"/>
        <v>Jan</v>
      </c>
      <c r="D2846" t="str">
        <f t="shared" si="274"/>
        <v>2016_Jan</v>
      </c>
      <c r="E2846" s="12" t="str">
        <f t="shared" si="275"/>
        <v>14_Jan</v>
      </c>
      <c r="F2846" s="12" t="str">
        <f t="shared" si="276"/>
        <v>Jan-16</v>
      </c>
      <c r="G2846" s="12"/>
    </row>
    <row r="2847" spans="1:7">
      <c r="A2847" s="2">
        <f t="shared" si="278"/>
        <v>42384</v>
      </c>
      <c r="B2847" t="str">
        <f t="shared" si="277"/>
        <v>2016_01</v>
      </c>
      <c r="C2847" t="str">
        <f t="shared" si="273"/>
        <v>Jan</v>
      </c>
      <c r="D2847" t="str">
        <f t="shared" si="274"/>
        <v>2016_Jan</v>
      </c>
      <c r="E2847" s="12" t="str">
        <f t="shared" si="275"/>
        <v>15_Jan</v>
      </c>
      <c r="F2847" s="12" t="str">
        <f t="shared" si="276"/>
        <v>Jan-16</v>
      </c>
      <c r="G2847" s="12"/>
    </row>
    <row r="2848" spans="1:7">
      <c r="A2848" s="2">
        <f t="shared" si="278"/>
        <v>42385</v>
      </c>
      <c r="B2848" t="str">
        <f t="shared" si="277"/>
        <v>2016_01</v>
      </c>
      <c r="C2848" t="str">
        <f t="shared" si="273"/>
        <v>Jan</v>
      </c>
      <c r="D2848" t="str">
        <f t="shared" si="274"/>
        <v>2016_Jan</v>
      </c>
      <c r="E2848" s="12" t="str">
        <f t="shared" si="275"/>
        <v>16_Jan</v>
      </c>
      <c r="F2848" s="12" t="str">
        <f t="shared" si="276"/>
        <v>Jan-16</v>
      </c>
      <c r="G2848" s="12"/>
    </row>
    <row r="2849" spans="1:7">
      <c r="A2849" s="2">
        <f t="shared" si="278"/>
        <v>42386</v>
      </c>
      <c r="B2849" t="str">
        <f t="shared" si="277"/>
        <v>2016_01</v>
      </c>
      <c r="C2849" t="str">
        <f t="shared" si="273"/>
        <v>Jan</v>
      </c>
      <c r="D2849" t="str">
        <f t="shared" si="274"/>
        <v>2016_Jan</v>
      </c>
      <c r="E2849" s="12" t="str">
        <f t="shared" si="275"/>
        <v>17_Jan</v>
      </c>
      <c r="F2849" s="12" t="str">
        <f t="shared" si="276"/>
        <v>Jan-16</v>
      </c>
      <c r="G2849" s="12"/>
    </row>
    <row r="2850" spans="1:7">
      <c r="A2850" s="2">
        <f t="shared" si="278"/>
        <v>42387</v>
      </c>
      <c r="B2850" t="str">
        <f t="shared" si="277"/>
        <v>2016_01</v>
      </c>
      <c r="C2850" t="str">
        <f t="shared" si="273"/>
        <v>Jan</v>
      </c>
      <c r="D2850" t="str">
        <f t="shared" si="274"/>
        <v>2016_Jan</v>
      </c>
      <c r="E2850" s="12" t="str">
        <f t="shared" si="275"/>
        <v>18_Jan</v>
      </c>
      <c r="F2850" s="12" t="str">
        <f t="shared" si="276"/>
        <v>Jan-16</v>
      </c>
      <c r="G2850" s="12"/>
    </row>
    <row r="2851" spans="1:7">
      <c r="A2851" s="2">
        <f t="shared" si="278"/>
        <v>42388</v>
      </c>
      <c r="B2851" t="str">
        <f t="shared" si="277"/>
        <v>2016_01</v>
      </c>
      <c r="C2851" t="str">
        <f t="shared" si="273"/>
        <v>Jan</v>
      </c>
      <c r="D2851" t="str">
        <f t="shared" si="274"/>
        <v>2016_Jan</v>
      </c>
      <c r="E2851" s="12" t="str">
        <f t="shared" si="275"/>
        <v>19_Jan</v>
      </c>
      <c r="F2851" s="12" t="str">
        <f t="shared" si="276"/>
        <v>Jan-16</v>
      </c>
      <c r="G2851" s="12"/>
    </row>
    <row r="2852" spans="1:7">
      <c r="A2852" s="2">
        <f t="shared" si="278"/>
        <v>42389</v>
      </c>
      <c r="B2852" t="str">
        <f t="shared" si="277"/>
        <v>2016_01</v>
      </c>
      <c r="C2852" t="str">
        <f t="shared" si="273"/>
        <v>Jan</v>
      </c>
      <c r="D2852" t="str">
        <f t="shared" si="274"/>
        <v>2016_Jan</v>
      </c>
      <c r="E2852" s="12" t="str">
        <f t="shared" si="275"/>
        <v>20_Jan</v>
      </c>
      <c r="F2852" s="12" t="str">
        <f t="shared" si="276"/>
        <v>Jan-16</v>
      </c>
      <c r="G2852" s="12"/>
    </row>
    <row r="2853" spans="1:7">
      <c r="A2853" s="2">
        <f t="shared" si="278"/>
        <v>42390</v>
      </c>
      <c r="B2853" t="str">
        <f t="shared" si="277"/>
        <v>2016_01</v>
      </c>
      <c r="C2853" t="str">
        <f t="shared" si="273"/>
        <v>Jan</v>
      </c>
      <c r="D2853" t="str">
        <f t="shared" si="274"/>
        <v>2016_Jan</v>
      </c>
      <c r="E2853" s="12" t="str">
        <f t="shared" si="275"/>
        <v>21_Jan</v>
      </c>
      <c r="F2853" s="12" t="str">
        <f t="shared" si="276"/>
        <v>Jan-16</v>
      </c>
      <c r="G2853" s="12"/>
    </row>
    <row r="2854" spans="1:7">
      <c r="A2854" s="2">
        <f t="shared" si="278"/>
        <v>42391</v>
      </c>
      <c r="B2854" t="str">
        <f t="shared" si="277"/>
        <v>2016_01</v>
      </c>
      <c r="C2854" t="str">
        <f t="shared" si="273"/>
        <v>Jan</v>
      </c>
      <c r="D2854" t="str">
        <f t="shared" si="274"/>
        <v>2016_Jan</v>
      </c>
      <c r="E2854" s="12" t="str">
        <f t="shared" si="275"/>
        <v>22_Jan</v>
      </c>
      <c r="F2854" s="12" t="str">
        <f t="shared" si="276"/>
        <v>Jan-16</v>
      </c>
      <c r="G2854" s="12"/>
    </row>
    <row r="2855" spans="1:7">
      <c r="A2855" s="2">
        <f t="shared" si="278"/>
        <v>42392</v>
      </c>
      <c r="B2855" t="str">
        <f t="shared" si="277"/>
        <v>2016_01</v>
      </c>
      <c r="C2855" t="str">
        <f t="shared" si="273"/>
        <v>Jan</v>
      </c>
      <c r="D2855" t="str">
        <f t="shared" si="274"/>
        <v>2016_Jan</v>
      </c>
      <c r="E2855" s="12" t="str">
        <f t="shared" si="275"/>
        <v>23_Jan</v>
      </c>
      <c r="F2855" s="12" t="str">
        <f t="shared" si="276"/>
        <v>Jan-16</v>
      </c>
      <c r="G2855" s="12"/>
    </row>
    <row r="2856" spans="1:7">
      <c r="A2856" s="2">
        <f t="shared" si="278"/>
        <v>42393</v>
      </c>
      <c r="B2856" t="str">
        <f t="shared" si="277"/>
        <v>2016_01</v>
      </c>
      <c r="C2856" t="str">
        <f t="shared" si="273"/>
        <v>Jan</v>
      </c>
      <c r="D2856" t="str">
        <f t="shared" si="274"/>
        <v>2016_Jan</v>
      </c>
      <c r="E2856" s="12" t="str">
        <f t="shared" si="275"/>
        <v>24_Jan</v>
      </c>
      <c r="F2856" s="12" t="str">
        <f t="shared" si="276"/>
        <v>Jan-16</v>
      </c>
      <c r="G2856" s="12"/>
    </row>
    <row r="2857" spans="1:7">
      <c r="A2857" s="2">
        <f t="shared" si="278"/>
        <v>42394</v>
      </c>
      <c r="B2857" t="str">
        <f t="shared" si="277"/>
        <v>2016_01</v>
      </c>
      <c r="C2857" t="str">
        <f t="shared" si="273"/>
        <v>Jan</v>
      </c>
      <c r="D2857" t="str">
        <f t="shared" si="274"/>
        <v>2016_Jan</v>
      </c>
      <c r="E2857" s="12" t="str">
        <f t="shared" si="275"/>
        <v>25_Jan</v>
      </c>
      <c r="F2857" s="12" t="str">
        <f t="shared" si="276"/>
        <v>Jan-16</v>
      </c>
      <c r="G2857" s="12"/>
    </row>
    <row r="2858" spans="1:7">
      <c r="A2858" s="2">
        <f t="shared" si="278"/>
        <v>42395</v>
      </c>
      <c r="B2858" t="str">
        <f t="shared" si="277"/>
        <v>2016_01</v>
      </c>
      <c r="C2858" t="str">
        <f t="shared" si="273"/>
        <v>Jan</v>
      </c>
      <c r="D2858" t="str">
        <f t="shared" si="274"/>
        <v>2016_Jan</v>
      </c>
      <c r="E2858" s="12" t="str">
        <f t="shared" si="275"/>
        <v>26_Jan</v>
      </c>
      <c r="F2858" s="12" t="str">
        <f t="shared" si="276"/>
        <v>Jan-16</v>
      </c>
      <c r="G2858" s="12"/>
    </row>
    <row r="2859" spans="1:7">
      <c r="A2859" s="2">
        <f t="shared" si="278"/>
        <v>42396</v>
      </c>
      <c r="B2859" t="str">
        <f t="shared" si="277"/>
        <v>2016_01</v>
      </c>
      <c r="C2859" t="str">
        <f t="shared" si="273"/>
        <v>Jan</v>
      </c>
      <c r="D2859" t="str">
        <f t="shared" si="274"/>
        <v>2016_Jan</v>
      </c>
      <c r="E2859" s="12" t="str">
        <f t="shared" si="275"/>
        <v>27_Jan</v>
      </c>
      <c r="F2859" s="12" t="str">
        <f t="shared" si="276"/>
        <v>Jan-16</v>
      </c>
      <c r="G2859" s="12"/>
    </row>
    <row r="2860" spans="1:7">
      <c r="A2860" s="2">
        <f t="shared" si="278"/>
        <v>42397</v>
      </c>
      <c r="B2860" t="str">
        <f t="shared" si="277"/>
        <v>2016_01</v>
      </c>
      <c r="C2860" t="str">
        <f t="shared" si="273"/>
        <v>Jan</v>
      </c>
      <c r="D2860" t="str">
        <f t="shared" si="274"/>
        <v>2016_Jan</v>
      </c>
      <c r="E2860" s="12" t="str">
        <f t="shared" si="275"/>
        <v>28_Jan</v>
      </c>
      <c r="F2860" s="12" t="str">
        <f t="shared" si="276"/>
        <v>Jan-16</v>
      </c>
      <c r="G2860" s="12"/>
    </row>
    <row r="2861" spans="1:7">
      <c r="A2861" s="2">
        <f t="shared" si="278"/>
        <v>42398</v>
      </c>
      <c r="B2861" t="str">
        <f t="shared" si="277"/>
        <v>2016_01</v>
      </c>
      <c r="C2861" t="str">
        <f t="shared" si="273"/>
        <v>Jan</v>
      </c>
      <c r="D2861" t="str">
        <f t="shared" si="274"/>
        <v>2016_Jan</v>
      </c>
      <c r="E2861" s="12" t="str">
        <f t="shared" si="275"/>
        <v>29_Jan</v>
      </c>
      <c r="F2861" s="12" t="str">
        <f t="shared" si="276"/>
        <v>Jan-16</v>
      </c>
      <c r="G2861" s="12"/>
    </row>
    <row r="2862" spans="1:7">
      <c r="A2862" s="2">
        <f t="shared" si="278"/>
        <v>42399</v>
      </c>
      <c r="B2862" t="str">
        <f t="shared" si="277"/>
        <v>2016_01</v>
      </c>
      <c r="C2862" t="str">
        <f t="shared" si="273"/>
        <v>Jan</v>
      </c>
      <c r="D2862" t="str">
        <f t="shared" si="274"/>
        <v>2016_Jan</v>
      </c>
      <c r="E2862" s="12" t="str">
        <f t="shared" si="275"/>
        <v>30_Jan</v>
      </c>
      <c r="F2862" s="12" t="str">
        <f t="shared" si="276"/>
        <v>Jan-16</v>
      </c>
      <c r="G2862" s="12"/>
    </row>
    <row r="2863" spans="1:7">
      <c r="A2863" s="2">
        <f t="shared" si="278"/>
        <v>42400</v>
      </c>
      <c r="B2863" t="str">
        <f t="shared" si="277"/>
        <v>2016_01</v>
      </c>
      <c r="C2863" t="str">
        <f t="shared" si="273"/>
        <v>Jan</v>
      </c>
      <c r="D2863" t="str">
        <f t="shared" si="274"/>
        <v>2016_Jan</v>
      </c>
      <c r="E2863" s="12" t="str">
        <f t="shared" si="275"/>
        <v>31_Jan</v>
      </c>
      <c r="F2863" s="12" t="str">
        <f t="shared" si="276"/>
        <v>Jan-16</v>
      </c>
      <c r="G2863" s="12"/>
    </row>
    <row r="2864" spans="1:7">
      <c r="A2864" s="2">
        <f t="shared" si="278"/>
        <v>42401</v>
      </c>
      <c r="B2864" t="str">
        <f t="shared" si="277"/>
        <v>2016_02</v>
      </c>
      <c r="C2864" t="str">
        <f t="shared" si="273"/>
        <v>Feb</v>
      </c>
      <c r="D2864" t="str">
        <f t="shared" si="274"/>
        <v>2016_Feb</v>
      </c>
      <c r="E2864" s="12" t="str">
        <f t="shared" si="275"/>
        <v>01_Feb</v>
      </c>
      <c r="F2864" s="12" t="str">
        <f t="shared" si="276"/>
        <v>Feb-16</v>
      </c>
      <c r="G2864" s="12"/>
    </row>
    <row r="2865" spans="1:7">
      <c r="A2865" s="2">
        <f t="shared" si="278"/>
        <v>42402</v>
      </c>
      <c r="B2865" t="str">
        <f t="shared" si="277"/>
        <v>2016_02</v>
      </c>
      <c r="C2865" t="str">
        <f t="shared" si="273"/>
        <v>Feb</v>
      </c>
      <c r="D2865" t="str">
        <f t="shared" si="274"/>
        <v>2016_Feb</v>
      </c>
      <c r="E2865" s="12" t="str">
        <f t="shared" si="275"/>
        <v>02_Feb</v>
      </c>
      <c r="F2865" s="12" t="str">
        <f t="shared" si="276"/>
        <v>Feb-16</v>
      </c>
      <c r="G2865" s="12"/>
    </row>
    <row r="2866" spans="1:7">
      <c r="A2866" s="2">
        <f t="shared" si="278"/>
        <v>42403</v>
      </c>
      <c r="B2866" t="str">
        <f t="shared" si="277"/>
        <v>2016_02</v>
      </c>
      <c r="C2866" t="str">
        <f t="shared" si="273"/>
        <v>Feb</v>
      </c>
      <c r="D2866" t="str">
        <f t="shared" si="274"/>
        <v>2016_Feb</v>
      </c>
      <c r="E2866" s="12" t="str">
        <f t="shared" si="275"/>
        <v>03_Feb</v>
      </c>
      <c r="F2866" s="12" t="str">
        <f t="shared" si="276"/>
        <v>Feb-16</v>
      </c>
      <c r="G2866" s="12"/>
    </row>
    <row r="2867" spans="1:7">
      <c r="A2867" s="2">
        <f t="shared" si="278"/>
        <v>42404</v>
      </c>
      <c r="B2867" t="str">
        <f t="shared" si="277"/>
        <v>2016_02</v>
      </c>
      <c r="C2867" t="str">
        <f t="shared" si="273"/>
        <v>Feb</v>
      </c>
      <c r="D2867" t="str">
        <f t="shared" si="274"/>
        <v>2016_Feb</v>
      </c>
      <c r="E2867" s="12" t="str">
        <f t="shared" si="275"/>
        <v>04_Feb</v>
      </c>
      <c r="F2867" s="12" t="str">
        <f t="shared" si="276"/>
        <v>Feb-16</v>
      </c>
      <c r="G2867" s="12"/>
    </row>
    <row r="2868" spans="1:7">
      <c r="A2868" s="2">
        <f t="shared" si="278"/>
        <v>42405</v>
      </c>
      <c r="B2868" t="str">
        <f t="shared" si="277"/>
        <v>2016_02</v>
      </c>
      <c r="C2868" t="str">
        <f t="shared" si="273"/>
        <v>Feb</v>
      </c>
      <c r="D2868" t="str">
        <f t="shared" si="274"/>
        <v>2016_Feb</v>
      </c>
      <c r="E2868" s="12" t="str">
        <f t="shared" si="275"/>
        <v>05_Feb</v>
      </c>
      <c r="F2868" s="12" t="str">
        <f t="shared" si="276"/>
        <v>Feb-16</v>
      </c>
      <c r="G2868" s="12"/>
    </row>
    <row r="2869" spans="1:7">
      <c r="A2869" s="2">
        <f t="shared" si="278"/>
        <v>42406</v>
      </c>
      <c r="B2869" t="str">
        <f t="shared" si="277"/>
        <v>2016_02</v>
      </c>
      <c r="C2869" t="str">
        <f t="shared" si="273"/>
        <v>Feb</v>
      </c>
      <c r="D2869" t="str">
        <f t="shared" si="274"/>
        <v>2016_Feb</v>
      </c>
      <c r="E2869" s="12" t="str">
        <f t="shared" si="275"/>
        <v>06_Feb</v>
      </c>
      <c r="F2869" s="12" t="str">
        <f t="shared" si="276"/>
        <v>Feb-16</v>
      </c>
      <c r="G2869" s="12"/>
    </row>
    <row r="2870" spans="1:7">
      <c r="A2870" s="2">
        <f t="shared" si="278"/>
        <v>42407</v>
      </c>
      <c r="B2870" t="str">
        <f t="shared" si="277"/>
        <v>2016_02</v>
      </c>
      <c r="C2870" t="str">
        <f t="shared" si="273"/>
        <v>Feb</v>
      </c>
      <c r="D2870" t="str">
        <f t="shared" si="274"/>
        <v>2016_Feb</v>
      </c>
      <c r="E2870" s="12" t="str">
        <f t="shared" si="275"/>
        <v>07_Feb</v>
      </c>
      <c r="F2870" s="12" t="str">
        <f t="shared" si="276"/>
        <v>Feb-16</v>
      </c>
      <c r="G2870" s="12"/>
    </row>
    <row r="2871" spans="1:7">
      <c r="A2871" s="2">
        <f t="shared" si="278"/>
        <v>42408</v>
      </c>
      <c r="B2871" t="str">
        <f t="shared" si="277"/>
        <v>2016_02</v>
      </c>
      <c r="C2871" t="str">
        <f t="shared" si="273"/>
        <v>Feb</v>
      </c>
      <c r="D2871" t="str">
        <f t="shared" si="274"/>
        <v>2016_Feb</v>
      </c>
      <c r="E2871" s="12" t="str">
        <f t="shared" si="275"/>
        <v>08_Feb</v>
      </c>
      <c r="F2871" s="12" t="str">
        <f t="shared" si="276"/>
        <v>Feb-16</v>
      </c>
      <c r="G2871" s="12"/>
    </row>
    <row r="2872" spans="1:7">
      <c r="A2872" s="2">
        <f t="shared" si="278"/>
        <v>42409</v>
      </c>
      <c r="B2872" t="str">
        <f t="shared" si="277"/>
        <v>2016_02</v>
      </c>
      <c r="C2872" t="str">
        <f t="shared" si="273"/>
        <v>Feb</v>
      </c>
      <c r="D2872" t="str">
        <f t="shared" si="274"/>
        <v>2016_Feb</v>
      </c>
      <c r="E2872" s="12" t="str">
        <f t="shared" si="275"/>
        <v>09_Feb</v>
      </c>
      <c r="F2872" s="12" t="str">
        <f t="shared" si="276"/>
        <v>Feb-16</v>
      </c>
      <c r="G2872" s="12"/>
    </row>
    <row r="2873" spans="1:7">
      <c r="A2873" s="2">
        <f t="shared" si="278"/>
        <v>42410</v>
      </c>
      <c r="B2873" t="str">
        <f t="shared" si="277"/>
        <v>2016_02</v>
      </c>
      <c r="C2873" t="str">
        <f t="shared" si="273"/>
        <v>Feb</v>
      </c>
      <c r="D2873" t="str">
        <f t="shared" si="274"/>
        <v>2016_Feb</v>
      </c>
      <c r="E2873" s="12" t="str">
        <f t="shared" si="275"/>
        <v>10_Feb</v>
      </c>
      <c r="F2873" s="12" t="str">
        <f t="shared" si="276"/>
        <v>Feb-16</v>
      </c>
      <c r="G2873" s="12"/>
    </row>
    <row r="2874" spans="1:7">
      <c r="A2874" s="2">
        <f t="shared" si="278"/>
        <v>42411</v>
      </c>
      <c r="B2874" t="str">
        <f t="shared" si="277"/>
        <v>2016_02</v>
      </c>
      <c r="C2874" t="str">
        <f t="shared" si="273"/>
        <v>Feb</v>
      </c>
      <c r="D2874" t="str">
        <f t="shared" si="274"/>
        <v>2016_Feb</v>
      </c>
      <c r="E2874" s="12" t="str">
        <f t="shared" si="275"/>
        <v>11_Feb</v>
      </c>
      <c r="F2874" s="12" t="str">
        <f t="shared" si="276"/>
        <v>Feb-16</v>
      </c>
      <c r="G2874" s="12"/>
    </row>
    <row r="2875" spans="1:7">
      <c r="A2875" s="2">
        <f t="shared" si="278"/>
        <v>42412</v>
      </c>
      <c r="B2875" t="str">
        <f t="shared" si="277"/>
        <v>2016_02</v>
      </c>
      <c r="C2875" t="str">
        <f t="shared" si="273"/>
        <v>Feb</v>
      </c>
      <c r="D2875" t="str">
        <f t="shared" si="274"/>
        <v>2016_Feb</v>
      </c>
      <c r="E2875" s="12" t="str">
        <f t="shared" si="275"/>
        <v>12_Feb</v>
      </c>
      <c r="F2875" s="12" t="str">
        <f t="shared" si="276"/>
        <v>Feb-16</v>
      </c>
      <c r="G2875" s="12"/>
    </row>
    <row r="2876" spans="1:7">
      <c r="A2876" s="2">
        <f t="shared" si="278"/>
        <v>42413</v>
      </c>
      <c r="B2876" t="str">
        <f t="shared" si="277"/>
        <v>2016_02</v>
      </c>
      <c r="C2876" t="str">
        <f t="shared" si="273"/>
        <v>Feb</v>
      </c>
      <c r="D2876" t="str">
        <f t="shared" si="274"/>
        <v>2016_Feb</v>
      </c>
      <c r="E2876" s="12" t="str">
        <f t="shared" si="275"/>
        <v>13_Feb</v>
      </c>
      <c r="F2876" s="12" t="str">
        <f t="shared" si="276"/>
        <v>Feb-16</v>
      </c>
      <c r="G2876" s="12"/>
    </row>
    <row r="2877" spans="1:7">
      <c r="A2877" s="2">
        <f t="shared" si="278"/>
        <v>42414</v>
      </c>
      <c r="B2877" t="str">
        <f t="shared" si="277"/>
        <v>2016_02</v>
      </c>
      <c r="C2877" t="str">
        <f t="shared" si="273"/>
        <v>Feb</v>
      </c>
      <c r="D2877" t="str">
        <f t="shared" si="274"/>
        <v>2016_Feb</v>
      </c>
      <c r="E2877" s="12" t="str">
        <f t="shared" si="275"/>
        <v>14_Feb</v>
      </c>
      <c r="F2877" s="12" t="str">
        <f t="shared" si="276"/>
        <v>Feb-16</v>
      </c>
      <c r="G2877" s="12"/>
    </row>
    <row r="2878" spans="1:7">
      <c r="A2878" s="2">
        <f t="shared" si="278"/>
        <v>42415</v>
      </c>
      <c r="B2878" t="str">
        <f t="shared" si="277"/>
        <v>2016_02</v>
      </c>
      <c r="C2878" t="str">
        <f t="shared" si="273"/>
        <v>Feb</v>
      </c>
      <c r="D2878" t="str">
        <f t="shared" si="274"/>
        <v>2016_Feb</v>
      </c>
      <c r="E2878" s="12" t="str">
        <f t="shared" si="275"/>
        <v>15_Feb</v>
      </c>
      <c r="F2878" s="12" t="str">
        <f t="shared" si="276"/>
        <v>Feb-16</v>
      </c>
      <c r="G2878" s="12"/>
    </row>
    <row r="2879" spans="1:7">
      <c r="A2879" s="2">
        <f t="shared" si="278"/>
        <v>42416</v>
      </c>
      <c r="B2879" t="str">
        <f t="shared" si="277"/>
        <v>2016_02</v>
      </c>
      <c r="C2879" t="str">
        <f t="shared" si="273"/>
        <v>Feb</v>
      </c>
      <c r="D2879" t="str">
        <f t="shared" si="274"/>
        <v>2016_Feb</v>
      </c>
      <c r="E2879" s="12" t="str">
        <f t="shared" si="275"/>
        <v>16_Feb</v>
      </c>
      <c r="F2879" s="12" t="str">
        <f t="shared" si="276"/>
        <v>Feb-16</v>
      </c>
      <c r="G2879" s="12"/>
    </row>
    <row r="2880" spans="1:7">
      <c r="A2880" s="2">
        <f t="shared" si="278"/>
        <v>42417</v>
      </c>
      <c r="B2880" t="str">
        <f t="shared" si="277"/>
        <v>2016_02</v>
      </c>
      <c r="C2880" t="str">
        <f t="shared" si="273"/>
        <v>Feb</v>
      </c>
      <c r="D2880" t="str">
        <f t="shared" si="274"/>
        <v>2016_Feb</v>
      </c>
      <c r="E2880" s="12" t="str">
        <f t="shared" si="275"/>
        <v>17_Feb</v>
      </c>
      <c r="F2880" s="12" t="str">
        <f t="shared" si="276"/>
        <v>Feb-16</v>
      </c>
      <c r="G2880" s="12"/>
    </row>
    <row r="2881" spans="1:7">
      <c r="A2881" s="2">
        <f t="shared" si="278"/>
        <v>42418</v>
      </c>
      <c r="B2881" t="str">
        <f t="shared" si="277"/>
        <v>2016_02</v>
      </c>
      <c r="C2881" t="str">
        <f t="shared" si="273"/>
        <v>Feb</v>
      </c>
      <c r="D2881" t="str">
        <f t="shared" si="274"/>
        <v>2016_Feb</v>
      </c>
      <c r="E2881" s="12" t="str">
        <f t="shared" si="275"/>
        <v>18_Feb</v>
      </c>
      <c r="F2881" s="12" t="str">
        <f t="shared" si="276"/>
        <v>Feb-16</v>
      </c>
      <c r="G2881" s="12"/>
    </row>
    <row r="2882" spans="1:7">
      <c r="A2882" s="2">
        <f t="shared" si="278"/>
        <v>42419</v>
      </c>
      <c r="B2882" t="str">
        <f t="shared" si="277"/>
        <v>2016_02</v>
      </c>
      <c r="C2882" t="str">
        <f t="shared" ref="C2882:C2945" si="279">VLOOKUP(TEXT(MONTH(A2882),"00"),$H$2:$I$13,2,FALSE)</f>
        <v>Feb</v>
      </c>
      <c r="D2882" t="str">
        <f t="shared" si="274"/>
        <v>2016_Feb</v>
      </c>
      <c r="E2882" s="12" t="str">
        <f t="shared" si="275"/>
        <v>19_Feb</v>
      </c>
      <c r="F2882" s="12" t="str">
        <f t="shared" si="276"/>
        <v>Feb-16</v>
      </c>
      <c r="G2882" s="12"/>
    </row>
    <row r="2883" spans="1:7">
      <c r="A2883" s="2">
        <f t="shared" si="278"/>
        <v>42420</v>
      </c>
      <c r="B2883" t="str">
        <f t="shared" si="277"/>
        <v>2016_02</v>
      </c>
      <c r="C2883" t="str">
        <f t="shared" si="279"/>
        <v>Feb</v>
      </c>
      <c r="D2883" t="str">
        <f t="shared" ref="D2883:D2946" si="280">TEXT(YEAR(A2883),"0000")&amp;"_"&amp;C2883</f>
        <v>2016_Feb</v>
      </c>
      <c r="E2883" s="12" t="str">
        <f t="shared" ref="E2883:E2946" si="281">VLOOKUP(DAY(A2883),$G$2:$H$32,2,FALSE)&amp;"_"&amp;C2883</f>
        <v>20_Feb</v>
      </c>
      <c r="F2883" s="12" t="str">
        <f t="shared" si="276"/>
        <v>Feb-16</v>
      </c>
      <c r="G2883" s="12"/>
    </row>
    <row r="2884" spans="1:7">
      <c r="A2884" s="2">
        <f t="shared" si="278"/>
        <v>42421</v>
      </c>
      <c r="B2884" t="str">
        <f t="shared" si="277"/>
        <v>2016_02</v>
      </c>
      <c r="C2884" t="str">
        <f t="shared" si="279"/>
        <v>Feb</v>
      </c>
      <c r="D2884" t="str">
        <f t="shared" si="280"/>
        <v>2016_Feb</v>
      </c>
      <c r="E2884" s="12" t="str">
        <f t="shared" si="281"/>
        <v>21_Feb</v>
      </c>
      <c r="F2884" s="12" t="str">
        <f t="shared" ref="F2884:F2947" si="282">C2884&amp;"-"&amp;RIGHT(YEAR(A2884),2)</f>
        <v>Feb-16</v>
      </c>
      <c r="G2884" s="12"/>
    </row>
    <row r="2885" spans="1:7">
      <c r="A2885" s="2">
        <f t="shared" si="278"/>
        <v>42422</v>
      </c>
      <c r="B2885" t="str">
        <f t="shared" si="277"/>
        <v>2016_02</v>
      </c>
      <c r="C2885" t="str">
        <f t="shared" si="279"/>
        <v>Feb</v>
      </c>
      <c r="D2885" t="str">
        <f t="shared" si="280"/>
        <v>2016_Feb</v>
      </c>
      <c r="E2885" s="12" t="str">
        <f t="shared" si="281"/>
        <v>22_Feb</v>
      </c>
      <c r="F2885" s="12" t="str">
        <f t="shared" si="282"/>
        <v>Feb-16</v>
      </c>
      <c r="G2885" s="12"/>
    </row>
    <row r="2886" spans="1:7">
      <c r="A2886" s="2">
        <f t="shared" si="278"/>
        <v>42423</v>
      </c>
      <c r="B2886" t="str">
        <f t="shared" si="277"/>
        <v>2016_02</v>
      </c>
      <c r="C2886" t="str">
        <f t="shared" si="279"/>
        <v>Feb</v>
      </c>
      <c r="D2886" t="str">
        <f t="shared" si="280"/>
        <v>2016_Feb</v>
      </c>
      <c r="E2886" s="12" t="str">
        <f t="shared" si="281"/>
        <v>23_Feb</v>
      </c>
      <c r="F2886" s="12" t="str">
        <f t="shared" si="282"/>
        <v>Feb-16</v>
      </c>
      <c r="G2886" s="12"/>
    </row>
    <row r="2887" spans="1:7">
      <c r="A2887" s="2">
        <f t="shared" si="278"/>
        <v>42424</v>
      </c>
      <c r="B2887" t="str">
        <f t="shared" si="277"/>
        <v>2016_02</v>
      </c>
      <c r="C2887" t="str">
        <f t="shared" si="279"/>
        <v>Feb</v>
      </c>
      <c r="D2887" t="str">
        <f t="shared" si="280"/>
        <v>2016_Feb</v>
      </c>
      <c r="E2887" s="12" t="str">
        <f t="shared" si="281"/>
        <v>24_Feb</v>
      </c>
      <c r="F2887" s="12" t="str">
        <f t="shared" si="282"/>
        <v>Feb-16</v>
      </c>
      <c r="G2887" s="12"/>
    </row>
    <row r="2888" spans="1:7">
      <c r="A2888" s="2">
        <f t="shared" si="278"/>
        <v>42425</v>
      </c>
      <c r="B2888" t="str">
        <f t="shared" si="277"/>
        <v>2016_02</v>
      </c>
      <c r="C2888" t="str">
        <f t="shared" si="279"/>
        <v>Feb</v>
      </c>
      <c r="D2888" t="str">
        <f t="shared" si="280"/>
        <v>2016_Feb</v>
      </c>
      <c r="E2888" s="12" t="str">
        <f t="shared" si="281"/>
        <v>25_Feb</v>
      </c>
      <c r="F2888" s="12" t="str">
        <f t="shared" si="282"/>
        <v>Feb-16</v>
      </c>
      <c r="G2888" s="12"/>
    </row>
    <row r="2889" spans="1:7">
      <c r="A2889" s="2">
        <f t="shared" si="278"/>
        <v>42426</v>
      </c>
      <c r="B2889" t="str">
        <f t="shared" si="277"/>
        <v>2016_02</v>
      </c>
      <c r="C2889" t="str">
        <f t="shared" si="279"/>
        <v>Feb</v>
      </c>
      <c r="D2889" t="str">
        <f t="shared" si="280"/>
        <v>2016_Feb</v>
      </c>
      <c r="E2889" s="12" t="str">
        <f t="shared" si="281"/>
        <v>26_Feb</v>
      </c>
      <c r="F2889" s="12" t="str">
        <f t="shared" si="282"/>
        <v>Feb-16</v>
      </c>
      <c r="G2889" s="12"/>
    </row>
    <row r="2890" spans="1:7">
      <c r="A2890" s="2">
        <f t="shared" si="278"/>
        <v>42427</v>
      </c>
      <c r="B2890" t="str">
        <f t="shared" si="277"/>
        <v>2016_02</v>
      </c>
      <c r="C2890" t="str">
        <f t="shared" si="279"/>
        <v>Feb</v>
      </c>
      <c r="D2890" t="str">
        <f t="shared" si="280"/>
        <v>2016_Feb</v>
      </c>
      <c r="E2890" s="12" t="str">
        <f t="shared" si="281"/>
        <v>27_Feb</v>
      </c>
      <c r="F2890" s="12" t="str">
        <f t="shared" si="282"/>
        <v>Feb-16</v>
      </c>
      <c r="G2890" s="12"/>
    </row>
    <row r="2891" spans="1:7">
      <c r="A2891" s="2">
        <f t="shared" si="278"/>
        <v>42428</v>
      </c>
      <c r="B2891" t="str">
        <f t="shared" ref="B2891:B2954" si="283">TEXT(YEAR(A2891),"0000")&amp;"_"&amp;TEXT(MONTH(A2891),"00")</f>
        <v>2016_02</v>
      </c>
      <c r="C2891" t="str">
        <f t="shared" si="279"/>
        <v>Feb</v>
      </c>
      <c r="D2891" t="str">
        <f t="shared" si="280"/>
        <v>2016_Feb</v>
      </c>
      <c r="E2891" s="12" t="str">
        <f t="shared" si="281"/>
        <v>28_Feb</v>
      </c>
      <c r="F2891" s="12" t="str">
        <f t="shared" si="282"/>
        <v>Feb-16</v>
      </c>
      <c r="G2891" s="12"/>
    </row>
    <row r="2892" spans="1:7">
      <c r="A2892" s="2">
        <f t="shared" ref="A2892:A2955" si="284">A2891+1</f>
        <v>42429</v>
      </c>
      <c r="B2892" t="str">
        <f t="shared" si="283"/>
        <v>2016_02</v>
      </c>
      <c r="C2892" t="str">
        <f t="shared" si="279"/>
        <v>Feb</v>
      </c>
      <c r="D2892" t="str">
        <f t="shared" si="280"/>
        <v>2016_Feb</v>
      </c>
      <c r="E2892" s="12" t="str">
        <f t="shared" si="281"/>
        <v>29_Feb</v>
      </c>
      <c r="F2892" s="12" t="str">
        <f t="shared" si="282"/>
        <v>Feb-16</v>
      </c>
      <c r="G2892" s="12"/>
    </row>
    <row r="2893" spans="1:7">
      <c r="A2893" s="2">
        <f t="shared" si="284"/>
        <v>42430</v>
      </c>
      <c r="B2893" t="str">
        <f t="shared" si="283"/>
        <v>2016_03</v>
      </c>
      <c r="C2893" t="str">
        <f t="shared" si="279"/>
        <v>Mar</v>
      </c>
      <c r="D2893" t="str">
        <f t="shared" si="280"/>
        <v>2016_Mar</v>
      </c>
      <c r="E2893" s="12" t="str">
        <f t="shared" si="281"/>
        <v>01_Mar</v>
      </c>
      <c r="F2893" s="12" t="str">
        <f t="shared" si="282"/>
        <v>Mar-16</v>
      </c>
      <c r="G2893" s="12"/>
    </row>
    <row r="2894" spans="1:7">
      <c r="A2894" s="2">
        <f t="shared" si="284"/>
        <v>42431</v>
      </c>
      <c r="B2894" t="str">
        <f t="shared" si="283"/>
        <v>2016_03</v>
      </c>
      <c r="C2894" t="str">
        <f t="shared" si="279"/>
        <v>Mar</v>
      </c>
      <c r="D2894" t="str">
        <f t="shared" si="280"/>
        <v>2016_Mar</v>
      </c>
      <c r="E2894" s="12" t="str">
        <f t="shared" si="281"/>
        <v>02_Mar</v>
      </c>
      <c r="F2894" s="12" t="str">
        <f t="shared" si="282"/>
        <v>Mar-16</v>
      </c>
      <c r="G2894" s="12"/>
    </row>
    <row r="2895" spans="1:7">
      <c r="A2895" s="2">
        <f t="shared" si="284"/>
        <v>42432</v>
      </c>
      <c r="B2895" t="str">
        <f t="shared" si="283"/>
        <v>2016_03</v>
      </c>
      <c r="C2895" t="str">
        <f t="shared" si="279"/>
        <v>Mar</v>
      </c>
      <c r="D2895" t="str">
        <f t="shared" si="280"/>
        <v>2016_Mar</v>
      </c>
      <c r="E2895" s="12" t="str">
        <f t="shared" si="281"/>
        <v>03_Mar</v>
      </c>
      <c r="F2895" s="12" t="str">
        <f t="shared" si="282"/>
        <v>Mar-16</v>
      </c>
      <c r="G2895" s="12"/>
    </row>
    <row r="2896" spans="1:7">
      <c r="A2896" s="2">
        <f t="shared" si="284"/>
        <v>42433</v>
      </c>
      <c r="B2896" t="str">
        <f t="shared" si="283"/>
        <v>2016_03</v>
      </c>
      <c r="C2896" t="str">
        <f t="shared" si="279"/>
        <v>Mar</v>
      </c>
      <c r="D2896" t="str">
        <f t="shared" si="280"/>
        <v>2016_Mar</v>
      </c>
      <c r="E2896" s="12" t="str">
        <f t="shared" si="281"/>
        <v>04_Mar</v>
      </c>
      <c r="F2896" s="12" t="str">
        <f t="shared" si="282"/>
        <v>Mar-16</v>
      </c>
      <c r="G2896" s="12"/>
    </row>
    <row r="2897" spans="1:7">
      <c r="A2897" s="2">
        <f t="shared" si="284"/>
        <v>42434</v>
      </c>
      <c r="B2897" t="str">
        <f t="shared" si="283"/>
        <v>2016_03</v>
      </c>
      <c r="C2897" t="str">
        <f t="shared" si="279"/>
        <v>Mar</v>
      </c>
      <c r="D2897" t="str">
        <f t="shared" si="280"/>
        <v>2016_Mar</v>
      </c>
      <c r="E2897" s="12" t="str">
        <f t="shared" si="281"/>
        <v>05_Mar</v>
      </c>
      <c r="F2897" s="12" t="str">
        <f t="shared" si="282"/>
        <v>Mar-16</v>
      </c>
      <c r="G2897" s="12"/>
    </row>
    <row r="2898" spans="1:7">
      <c r="A2898" s="2">
        <f t="shared" si="284"/>
        <v>42435</v>
      </c>
      <c r="B2898" t="str">
        <f t="shared" si="283"/>
        <v>2016_03</v>
      </c>
      <c r="C2898" t="str">
        <f t="shared" si="279"/>
        <v>Mar</v>
      </c>
      <c r="D2898" t="str">
        <f t="shared" si="280"/>
        <v>2016_Mar</v>
      </c>
      <c r="E2898" s="12" t="str">
        <f t="shared" si="281"/>
        <v>06_Mar</v>
      </c>
      <c r="F2898" s="12" t="str">
        <f t="shared" si="282"/>
        <v>Mar-16</v>
      </c>
      <c r="G2898" s="12"/>
    </row>
    <row r="2899" spans="1:7">
      <c r="A2899" s="2">
        <f t="shared" si="284"/>
        <v>42436</v>
      </c>
      <c r="B2899" t="str">
        <f t="shared" si="283"/>
        <v>2016_03</v>
      </c>
      <c r="C2899" t="str">
        <f t="shared" si="279"/>
        <v>Mar</v>
      </c>
      <c r="D2899" t="str">
        <f t="shared" si="280"/>
        <v>2016_Mar</v>
      </c>
      <c r="E2899" s="12" t="str">
        <f t="shared" si="281"/>
        <v>07_Mar</v>
      </c>
      <c r="F2899" s="12" t="str">
        <f t="shared" si="282"/>
        <v>Mar-16</v>
      </c>
      <c r="G2899" s="12"/>
    </row>
    <row r="2900" spans="1:7">
      <c r="A2900" s="2">
        <f t="shared" si="284"/>
        <v>42437</v>
      </c>
      <c r="B2900" t="str">
        <f t="shared" si="283"/>
        <v>2016_03</v>
      </c>
      <c r="C2900" t="str">
        <f t="shared" si="279"/>
        <v>Mar</v>
      </c>
      <c r="D2900" t="str">
        <f t="shared" si="280"/>
        <v>2016_Mar</v>
      </c>
      <c r="E2900" s="12" t="str">
        <f t="shared" si="281"/>
        <v>08_Mar</v>
      </c>
      <c r="F2900" s="12" t="str">
        <f t="shared" si="282"/>
        <v>Mar-16</v>
      </c>
      <c r="G2900" s="12"/>
    </row>
    <row r="2901" spans="1:7">
      <c r="A2901" s="2">
        <f t="shared" si="284"/>
        <v>42438</v>
      </c>
      <c r="B2901" t="str">
        <f t="shared" si="283"/>
        <v>2016_03</v>
      </c>
      <c r="C2901" t="str">
        <f t="shared" si="279"/>
        <v>Mar</v>
      </c>
      <c r="D2901" t="str">
        <f t="shared" si="280"/>
        <v>2016_Mar</v>
      </c>
      <c r="E2901" s="12" t="str">
        <f t="shared" si="281"/>
        <v>09_Mar</v>
      </c>
      <c r="F2901" s="12" t="str">
        <f t="shared" si="282"/>
        <v>Mar-16</v>
      </c>
      <c r="G2901" s="12"/>
    </row>
    <row r="2902" spans="1:7">
      <c r="A2902" s="2">
        <f t="shared" si="284"/>
        <v>42439</v>
      </c>
      <c r="B2902" t="str">
        <f t="shared" si="283"/>
        <v>2016_03</v>
      </c>
      <c r="C2902" t="str">
        <f t="shared" si="279"/>
        <v>Mar</v>
      </c>
      <c r="D2902" t="str">
        <f t="shared" si="280"/>
        <v>2016_Mar</v>
      </c>
      <c r="E2902" s="12" t="str">
        <f t="shared" si="281"/>
        <v>10_Mar</v>
      </c>
      <c r="F2902" s="12" t="str">
        <f t="shared" si="282"/>
        <v>Mar-16</v>
      </c>
      <c r="G2902" s="12"/>
    </row>
    <row r="2903" spans="1:7">
      <c r="A2903" s="2">
        <f t="shared" si="284"/>
        <v>42440</v>
      </c>
      <c r="B2903" t="str">
        <f t="shared" si="283"/>
        <v>2016_03</v>
      </c>
      <c r="C2903" t="str">
        <f t="shared" si="279"/>
        <v>Mar</v>
      </c>
      <c r="D2903" t="str">
        <f t="shared" si="280"/>
        <v>2016_Mar</v>
      </c>
      <c r="E2903" s="12" t="str">
        <f t="shared" si="281"/>
        <v>11_Mar</v>
      </c>
      <c r="F2903" s="12" t="str">
        <f t="shared" si="282"/>
        <v>Mar-16</v>
      </c>
      <c r="G2903" s="12"/>
    </row>
    <row r="2904" spans="1:7">
      <c r="A2904" s="2">
        <f t="shared" si="284"/>
        <v>42441</v>
      </c>
      <c r="B2904" t="str">
        <f t="shared" si="283"/>
        <v>2016_03</v>
      </c>
      <c r="C2904" t="str">
        <f t="shared" si="279"/>
        <v>Mar</v>
      </c>
      <c r="D2904" t="str">
        <f t="shared" si="280"/>
        <v>2016_Mar</v>
      </c>
      <c r="E2904" s="12" t="str">
        <f t="shared" si="281"/>
        <v>12_Mar</v>
      </c>
      <c r="F2904" s="12" t="str">
        <f t="shared" si="282"/>
        <v>Mar-16</v>
      </c>
      <c r="G2904" s="12"/>
    </row>
    <row r="2905" spans="1:7">
      <c r="A2905" s="2">
        <f t="shared" si="284"/>
        <v>42442</v>
      </c>
      <c r="B2905" t="str">
        <f t="shared" si="283"/>
        <v>2016_03</v>
      </c>
      <c r="C2905" t="str">
        <f t="shared" si="279"/>
        <v>Mar</v>
      </c>
      <c r="D2905" t="str">
        <f t="shared" si="280"/>
        <v>2016_Mar</v>
      </c>
      <c r="E2905" s="12" t="str">
        <f t="shared" si="281"/>
        <v>13_Mar</v>
      </c>
      <c r="F2905" s="12" t="str">
        <f t="shared" si="282"/>
        <v>Mar-16</v>
      </c>
      <c r="G2905" s="12"/>
    </row>
    <row r="2906" spans="1:7">
      <c r="A2906" s="2">
        <f t="shared" si="284"/>
        <v>42443</v>
      </c>
      <c r="B2906" t="str">
        <f t="shared" si="283"/>
        <v>2016_03</v>
      </c>
      <c r="C2906" t="str">
        <f t="shared" si="279"/>
        <v>Mar</v>
      </c>
      <c r="D2906" t="str">
        <f t="shared" si="280"/>
        <v>2016_Mar</v>
      </c>
      <c r="E2906" s="12" t="str">
        <f t="shared" si="281"/>
        <v>14_Mar</v>
      </c>
      <c r="F2906" s="12" t="str">
        <f t="shared" si="282"/>
        <v>Mar-16</v>
      </c>
      <c r="G2906" s="12"/>
    </row>
    <row r="2907" spans="1:7">
      <c r="A2907" s="2">
        <f t="shared" si="284"/>
        <v>42444</v>
      </c>
      <c r="B2907" t="str">
        <f t="shared" si="283"/>
        <v>2016_03</v>
      </c>
      <c r="C2907" t="str">
        <f t="shared" si="279"/>
        <v>Mar</v>
      </c>
      <c r="D2907" t="str">
        <f t="shared" si="280"/>
        <v>2016_Mar</v>
      </c>
      <c r="E2907" s="12" t="str">
        <f t="shared" si="281"/>
        <v>15_Mar</v>
      </c>
      <c r="F2907" s="12" t="str">
        <f t="shared" si="282"/>
        <v>Mar-16</v>
      </c>
      <c r="G2907" s="12"/>
    </row>
    <row r="2908" spans="1:7">
      <c r="A2908" s="2">
        <f t="shared" si="284"/>
        <v>42445</v>
      </c>
      <c r="B2908" t="str">
        <f t="shared" si="283"/>
        <v>2016_03</v>
      </c>
      <c r="C2908" t="str">
        <f t="shared" si="279"/>
        <v>Mar</v>
      </c>
      <c r="D2908" t="str">
        <f t="shared" si="280"/>
        <v>2016_Mar</v>
      </c>
      <c r="E2908" s="12" t="str">
        <f t="shared" si="281"/>
        <v>16_Mar</v>
      </c>
      <c r="F2908" s="12" t="str">
        <f t="shared" si="282"/>
        <v>Mar-16</v>
      </c>
      <c r="G2908" s="12"/>
    </row>
    <row r="2909" spans="1:7">
      <c r="A2909" s="2">
        <f t="shared" si="284"/>
        <v>42446</v>
      </c>
      <c r="B2909" t="str">
        <f t="shared" si="283"/>
        <v>2016_03</v>
      </c>
      <c r="C2909" t="str">
        <f t="shared" si="279"/>
        <v>Mar</v>
      </c>
      <c r="D2909" t="str">
        <f t="shared" si="280"/>
        <v>2016_Mar</v>
      </c>
      <c r="E2909" s="12" t="str">
        <f t="shared" si="281"/>
        <v>17_Mar</v>
      </c>
      <c r="F2909" s="12" t="str">
        <f t="shared" si="282"/>
        <v>Mar-16</v>
      </c>
      <c r="G2909" s="12"/>
    </row>
    <row r="2910" spans="1:7">
      <c r="A2910" s="2">
        <f t="shared" si="284"/>
        <v>42447</v>
      </c>
      <c r="B2910" t="str">
        <f t="shared" si="283"/>
        <v>2016_03</v>
      </c>
      <c r="C2910" t="str">
        <f t="shared" si="279"/>
        <v>Mar</v>
      </c>
      <c r="D2910" t="str">
        <f t="shared" si="280"/>
        <v>2016_Mar</v>
      </c>
      <c r="E2910" s="12" t="str">
        <f t="shared" si="281"/>
        <v>18_Mar</v>
      </c>
      <c r="F2910" s="12" t="str">
        <f t="shared" si="282"/>
        <v>Mar-16</v>
      </c>
      <c r="G2910" s="12"/>
    </row>
    <row r="2911" spans="1:7">
      <c r="A2911" s="2">
        <f t="shared" si="284"/>
        <v>42448</v>
      </c>
      <c r="B2911" t="str">
        <f t="shared" si="283"/>
        <v>2016_03</v>
      </c>
      <c r="C2911" t="str">
        <f t="shared" si="279"/>
        <v>Mar</v>
      </c>
      <c r="D2911" t="str">
        <f t="shared" si="280"/>
        <v>2016_Mar</v>
      </c>
      <c r="E2911" s="12" t="str">
        <f t="shared" si="281"/>
        <v>19_Mar</v>
      </c>
      <c r="F2911" s="12" t="str">
        <f t="shared" si="282"/>
        <v>Mar-16</v>
      </c>
      <c r="G2911" s="12"/>
    </row>
    <row r="2912" spans="1:7">
      <c r="A2912" s="2">
        <f t="shared" si="284"/>
        <v>42449</v>
      </c>
      <c r="B2912" t="str">
        <f t="shared" si="283"/>
        <v>2016_03</v>
      </c>
      <c r="C2912" t="str">
        <f t="shared" si="279"/>
        <v>Mar</v>
      </c>
      <c r="D2912" t="str">
        <f t="shared" si="280"/>
        <v>2016_Mar</v>
      </c>
      <c r="E2912" s="12" t="str">
        <f t="shared" si="281"/>
        <v>20_Mar</v>
      </c>
      <c r="F2912" s="12" t="str">
        <f t="shared" si="282"/>
        <v>Mar-16</v>
      </c>
      <c r="G2912" s="12"/>
    </row>
    <row r="2913" spans="1:7">
      <c r="A2913" s="2">
        <f t="shared" si="284"/>
        <v>42450</v>
      </c>
      <c r="B2913" t="str">
        <f t="shared" si="283"/>
        <v>2016_03</v>
      </c>
      <c r="C2913" t="str">
        <f t="shared" si="279"/>
        <v>Mar</v>
      </c>
      <c r="D2913" t="str">
        <f t="shared" si="280"/>
        <v>2016_Mar</v>
      </c>
      <c r="E2913" s="12" t="str">
        <f t="shared" si="281"/>
        <v>21_Mar</v>
      </c>
      <c r="F2913" s="12" t="str">
        <f t="shared" si="282"/>
        <v>Mar-16</v>
      </c>
      <c r="G2913" s="12"/>
    </row>
    <row r="2914" spans="1:7">
      <c r="A2914" s="2">
        <f t="shared" si="284"/>
        <v>42451</v>
      </c>
      <c r="B2914" t="str">
        <f t="shared" si="283"/>
        <v>2016_03</v>
      </c>
      <c r="C2914" t="str">
        <f t="shared" si="279"/>
        <v>Mar</v>
      </c>
      <c r="D2914" t="str">
        <f t="shared" si="280"/>
        <v>2016_Mar</v>
      </c>
      <c r="E2914" s="12" t="str">
        <f t="shared" si="281"/>
        <v>22_Mar</v>
      </c>
      <c r="F2914" s="12" t="str">
        <f t="shared" si="282"/>
        <v>Mar-16</v>
      </c>
      <c r="G2914" s="12"/>
    </row>
    <row r="2915" spans="1:7">
      <c r="A2915" s="2">
        <f t="shared" si="284"/>
        <v>42452</v>
      </c>
      <c r="B2915" t="str">
        <f t="shared" si="283"/>
        <v>2016_03</v>
      </c>
      <c r="C2915" t="str">
        <f t="shared" si="279"/>
        <v>Mar</v>
      </c>
      <c r="D2915" t="str">
        <f t="shared" si="280"/>
        <v>2016_Mar</v>
      </c>
      <c r="E2915" s="12" t="str">
        <f t="shared" si="281"/>
        <v>23_Mar</v>
      </c>
      <c r="F2915" s="12" t="str">
        <f t="shared" si="282"/>
        <v>Mar-16</v>
      </c>
      <c r="G2915" s="12"/>
    </row>
    <row r="2916" spans="1:7">
      <c r="A2916" s="2">
        <f t="shared" si="284"/>
        <v>42453</v>
      </c>
      <c r="B2916" t="str">
        <f t="shared" si="283"/>
        <v>2016_03</v>
      </c>
      <c r="C2916" t="str">
        <f t="shared" si="279"/>
        <v>Mar</v>
      </c>
      <c r="D2916" t="str">
        <f t="shared" si="280"/>
        <v>2016_Mar</v>
      </c>
      <c r="E2916" s="12" t="str">
        <f t="shared" si="281"/>
        <v>24_Mar</v>
      </c>
      <c r="F2916" s="12" t="str">
        <f t="shared" si="282"/>
        <v>Mar-16</v>
      </c>
      <c r="G2916" s="12"/>
    </row>
    <row r="2917" spans="1:7">
      <c r="A2917" s="2">
        <f t="shared" si="284"/>
        <v>42454</v>
      </c>
      <c r="B2917" t="str">
        <f t="shared" si="283"/>
        <v>2016_03</v>
      </c>
      <c r="C2917" t="str">
        <f t="shared" si="279"/>
        <v>Mar</v>
      </c>
      <c r="D2917" t="str">
        <f t="shared" si="280"/>
        <v>2016_Mar</v>
      </c>
      <c r="E2917" s="12" t="str">
        <f t="shared" si="281"/>
        <v>25_Mar</v>
      </c>
      <c r="F2917" s="12" t="str">
        <f t="shared" si="282"/>
        <v>Mar-16</v>
      </c>
      <c r="G2917" s="12"/>
    </row>
    <row r="2918" spans="1:7">
      <c r="A2918" s="2">
        <f t="shared" si="284"/>
        <v>42455</v>
      </c>
      <c r="B2918" t="str">
        <f t="shared" si="283"/>
        <v>2016_03</v>
      </c>
      <c r="C2918" t="str">
        <f t="shared" si="279"/>
        <v>Mar</v>
      </c>
      <c r="D2918" t="str">
        <f t="shared" si="280"/>
        <v>2016_Mar</v>
      </c>
      <c r="E2918" s="12" t="str">
        <f t="shared" si="281"/>
        <v>26_Mar</v>
      </c>
      <c r="F2918" s="12" t="str">
        <f t="shared" si="282"/>
        <v>Mar-16</v>
      </c>
      <c r="G2918" s="12"/>
    </row>
    <row r="2919" spans="1:7">
      <c r="A2919" s="2">
        <f t="shared" si="284"/>
        <v>42456</v>
      </c>
      <c r="B2919" t="str">
        <f t="shared" si="283"/>
        <v>2016_03</v>
      </c>
      <c r="C2919" t="str">
        <f t="shared" si="279"/>
        <v>Mar</v>
      </c>
      <c r="D2919" t="str">
        <f t="shared" si="280"/>
        <v>2016_Mar</v>
      </c>
      <c r="E2919" s="12" t="str">
        <f t="shared" si="281"/>
        <v>27_Mar</v>
      </c>
      <c r="F2919" s="12" t="str">
        <f t="shared" si="282"/>
        <v>Mar-16</v>
      </c>
      <c r="G2919" s="12"/>
    </row>
    <row r="2920" spans="1:7">
      <c r="A2920" s="2">
        <f t="shared" si="284"/>
        <v>42457</v>
      </c>
      <c r="B2920" t="str">
        <f t="shared" si="283"/>
        <v>2016_03</v>
      </c>
      <c r="C2920" t="str">
        <f t="shared" si="279"/>
        <v>Mar</v>
      </c>
      <c r="D2920" t="str">
        <f t="shared" si="280"/>
        <v>2016_Mar</v>
      </c>
      <c r="E2920" s="12" t="str">
        <f t="shared" si="281"/>
        <v>28_Mar</v>
      </c>
      <c r="F2920" s="12" t="str">
        <f t="shared" si="282"/>
        <v>Mar-16</v>
      </c>
      <c r="G2920" s="12"/>
    </row>
    <row r="2921" spans="1:7">
      <c r="A2921" s="2">
        <f t="shared" si="284"/>
        <v>42458</v>
      </c>
      <c r="B2921" t="str">
        <f t="shared" si="283"/>
        <v>2016_03</v>
      </c>
      <c r="C2921" t="str">
        <f t="shared" si="279"/>
        <v>Mar</v>
      </c>
      <c r="D2921" t="str">
        <f t="shared" si="280"/>
        <v>2016_Mar</v>
      </c>
      <c r="E2921" s="12" t="str">
        <f t="shared" si="281"/>
        <v>29_Mar</v>
      </c>
      <c r="F2921" s="12" t="str">
        <f t="shared" si="282"/>
        <v>Mar-16</v>
      </c>
      <c r="G2921" s="12"/>
    </row>
    <row r="2922" spans="1:7">
      <c r="A2922" s="2">
        <f t="shared" si="284"/>
        <v>42459</v>
      </c>
      <c r="B2922" t="str">
        <f t="shared" si="283"/>
        <v>2016_03</v>
      </c>
      <c r="C2922" t="str">
        <f t="shared" si="279"/>
        <v>Mar</v>
      </c>
      <c r="D2922" t="str">
        <f t="shared" si="280"/>
        <v>2016_Mar</v>
      </c>
      <c r="E2922" s="12" t="str">
        <f t="shared" si="281"/>
        <v>30_Mar</v>
      </c>
      <c r="F2922" s="12" t="str">
        <f t="shared" si="282"/>
        <v>Mar-16</v>
      </c>
      <c r="G2922" s="12"/>
    </row>
    <row r="2923" spans="1:7">
      <c r="A2923" s="2">
        <f t="shared" si="284"/>
        <v>42460</v>
      </c>
      <c r="B2923" t="str">
        <f t="shared" si="283"/>
        <v>2016_03</v>
      </c>
      <c r="C2923" t="str">
        <f t="shared" si="279"/>
        <v>Mar</v>
      </c>
      <c r="D2923" t="str">
        <f t="shared" si="280"/>
        <v>2016_Mar</v>
      </c>
      <c r="E2923" s="12" t="str">
        <f t="shared" si="281"/>
        <v>31_Mar</v>
      </c>
      <c r="F2923" s="12" t="str">
        <f t="shared" si="282"/>
        <v>Mar-16</v>
      </c>
      <c r="G2923" s="12"/>
    </row>
    <row r="2924" spans="1:7">
      <c r="A2924" s="2">
        <f t="shared" si="284"/>
        <v>42461</v>
      </c>
      <c r="B2924" t="str">
        <f t="shared" si="283"/>
        <v>2016_04</v>
      </c>
      <c r="C2924" t="str">
        <f t="shared" si="279"/>
        <v>Apr</v>
      </c>
      <c r="D2924" t="str">
        <f t="shared" si="280"/>
        <v>2016_Apr</v>
      </c>
      <c r="E2924" s="12" t="str">
        <f t="shared" si="281"/>
        <v>01_Apr</v>
      </c>
      <c r="F2924" s="12" t="str">
        <f t="shared" si="282"/>
        <v>Apr-16</v>
      </c>
      <c r="G2924" s="12"/>
    </row>
    <row r="2925" spans="1:7">
      <c r="A2925" s="2">
        <f t="shared" si="284"/>
        <v>42462</v>
      </c>
      <c r="B2925" t="str">
        <f t="shared" si="283"/>
        <v>2016_04</v>
      </c>
      <c r="C2925" t="str">
        <f t="shared" si="279"/>
        <v>Apr</v>
      </c>
      <c r="D2925" t="str">
        <f t="shared" si="280"/>
        <v>2016_Apr</v>
      </c>
      <c r="E2925" s="12" t="str">
        <f t="shared" si="281"/>
        <v>02_Apr</v>
      </c>
      <c r="F2925" s="12" t="str">
        <f t="shared" si="282"/>
        <v>Apr-16</v>
      </c>
      <c r="G2925" s="12"/>
    </row>
    <row r="2926" spans="1:7">
      <c r="A2926" s="2">
        <f t="shared" si="284"/>
        <v>42463</v>
      </c>
      <c r="B2926" t="str">
        <f t="shared" si="283"/>
        <v>2016_04</v>
      </c>
      <c r="C2926" t="str">
        <f t="shared" si="279"/>
        <v>Apr</v>
      </c>
      <c r="D2926" t="str">
        <f t="shared" si="280"/>
        <v>2016_Apr</v>
      </c>
      <c r="E2926" s="12" t="str">
        <f t="shared" si="281"/>
        <v>03_Apr</v>
      </c>
      <c r="F2926" s="12" t="str">
        <f t="shared" si="282"/>
        <v>Apr-16</v>
      </c>
      <c r="G2926" s="12"/>
    </row>
    <row r="2927" spans="1:7">
      <c r="A2927" s="2">
        <f t="shared" si="284"/>
        <v>42464</v>
      </c>
      <c r="B2927" t="str">
        <f t="shared" si="283"/>
        <v>2016_04</v>
      </c>
      <c r="C2927" t="str">
        <f t="shared" si="279"/>
        <v>Apr</v>
      </c>
      <c r="D2927" t="str">
        <f t="shared" si="280"/>
        <v>2016_Apr</v>
      </c>
      <c r="E2927" s="12" t="str">
        <f t="shared" si="281"/>
        <v>04_Apr</v>
      </c>
      <c r="F2927" s="12" t="str">
        <f t="shared" si="282"/>
        <v>Apr-16</v>
      </c>
      <c r="G2927" s="12"/>
    </row>
    <row r="2928" spans="1:7">
      <c r="A2928" s="2">
        <f t="shared" si="284"/>
        <v>42465</v>
      </c>
      <c r="B2928" t="str">
        <f t="shared" si="283"/>
        <v>2016_04</v>
      </c>
      <c r="C2928" t="str">
        <f t="shared" si="279"/>
        <v>Apr</v>
      </c>
      <c r="D2928" t="str">
        <f t="shared" si="280"/>
        <v>2016_Apr</v>
      </c>
      <c r="E2928" s="12" t="str">
        <f t="shared" si="281"/>
        <v>05_Apr</v>
      </c>
      <c r="F2928" s="12" t="str">
        <f t="shared" si="282"/>
        <v>Apr-16</v>
      </c>
      <c r="G2928" s="12"/>
    </row>
    <row r="2929" spans="1:7">
      <c r="A2929" s="2">
        <f t="shared" si="284"/>
        <v>42466</v>
      </c>
      <c r="B2929" t="str">
        <f t="shared" si="283"/>
        <v>2016_04</v>
      </c>
      <c r="C2929" t="str">
        <f t="shared" si="279"/>
        <v>Apr</v>
      </c>
      <c r="D2929" t="str">
        <f t="shared" si="280"/>
        <v>2016_Apr</v>
      </c>
      <c r="E2929" s="12" t="str">
        <f t="shared" si="281"/>
        <v>06_Apr</v>
      </c>
      <c r="F2929" s="12" t="str">
        <f t="shared" si="282"/>
        <v>Apr-16</v>
      </c>
      <c r="G2929" s="12"/>
    </row>
    <row r="2930" spans="1:7">
      <c r="A2930" s="2">
        <f t="shared" si="284"/>
        <v>42467</v>
      </c>
      <c r="B2930" t="str">
        <f t="shared" si="283"/>
        <v>2016_04</v>
      </c>
      <c r="C2930" t="str">
        <f t="shared" si="279"/>
        <v>Apr</v>
      </c>
      <c r="D2930" t="str">
        <f t="shared" si="280"/>
        <v>2016_Apr</v>
      </c>
      <c r="E2930" s="12" t="str">
        <f t="shared" si="281"/>
        <v>07_Apr</v>
      </c>
      <c r="F2930" s="12" t="str">
        <f t="shared" si="282"/>
        <v>Apr-16</v>
      </c>
      <c r="G2930" s="12"/>
    </row>
    <row r="2931" spans="1:7">
      <c r="A2931" s="2">
        <f t="shared" si="284"/>
        <v>42468</v>
      </c>
      <c r="B2931" t="str">
        <f t="shared" si="283"/>
        <v>2016_04</v>
      </c>
      <c r="C2931" t="str">
        <f t="shared" si="279"/>
        <v>Apr</v>
      </c>
      <c r="D2931" t="str">
        <f t="shared" si="280"/>
        <v>2016_Apr</v>
      </c>
      <c r="E2931" s="12" t="str">
        <f t="shared" si="281"/>
        <v>08_Apr</v>
      </c>
      <c r="F2931" s="12" t="str">
        <f t="shared" si="282"/>
        <v>Apr-16</v>
      </c>
      <c r="G2931" s="12"/>
    </row>
    <row r="2932" spans="1:7">
      <c r="A2932" s="2">
        <f t="shared" si="284"/>
        <v>42469</v>
      </c>
      <c r="B2932" t="str">
        <f t="shared" si="283"/>
        <v>2016_04</v>
      </c>
      <c r="C2932" t="str">
        <f t="shared" si="279"/>
        <v>Apr</v>
      </c>
      <c r="D2932" t="str">
        <f t="shared" si="280"/>
        <v>2016_Apr</v>
      </c>
      <c r="E2932" s="12" t="str">
        <f t="shared" si="281"/>
        <v>09_Apr</v>
      </c>
      <c r="F2932" s="12" t="str">
        <f t="shared" si="282"/>
        <v>Apr-16</v>
      </c>
      <c r="G2932" s="12"/>
    </row>
    <row r="2933" spans="1:7">
      <c r="A2933" s="2">
        <f t="shared" si="284"/>
        <v>42470</v>
      </c>
      <c r="B2933" t="str">
        <f t="shared" si="283"/>
        <v>2016_04</v>
      </c>
      <c r="C2933" t="str">
        <f t="shared" si="279"/>
        <v>Apr</v>
      </c>
      <c r="D2933" t="str">
        <f t="shared" si="280"/>
        <v>2016_Apr</v>
      </c>
      <c r="E2933" s="12" t="str">
        <f t="shared" si="281"/>
        <v>10_Apr</v>
      </c>
      <c r="F2933" s="12" t="str">
        <f t="shared" si="282"/>
        <v>Apr-16</v>
      </c>
      <c r="G2933" s="12"/>
    </row>
    <row r="2934" spans="1:7">
      <c r="A2934" s="2">
        <f t="shared" si="284"/>
        <v>42471</v>
      </c>
      <c r="B2934" t="str">
        <f t="shared" si="283"/>
        <v>2016_04</v>
      </c>
      <c r="C2934" t="str">
        <f t="shared" si="279"/>
        <v>Apr</v>
      </c>
      <c r="D2934" t="str">
        <f t="shared" si="280"/>
        <v>2016_Apr</v>
      </c>
      <c r="E2934" s="12" t="str">
        <f t="shared" si="281"/>
        <v>11_Apr</v>
      </c>
      <c r="F2934" s="12" t="str">
        <f t="shared" si="282"/>
        <v>Apr-16</v>
      </c>
      <c r="G2934" s="12"/>
    </row>
    <row r="2935" spans="1:7">
      <c r="A2935" s="2">
        <f t="shared" si="284"/>
        <v>42472</v>
      </c>
      <c r="B2935" t="str">
        <f t="shared" si="283"/>
        <v>2016_04</v>
      </c>
      <c r="C2935" t="str">
        <f t="shared" si="279"/>
        <v>Apr</v>
      </c>
      <c r="D2935" t="str">
        <f t="shared" si="280"/>
        <v>2016_Apr</v>
      </c>
      <c r="E2935" s="12" t="str">
        <f t="shared" si="281"/>
        <v>12_Apr</v>
      </c>
      <c r="F2935" s="12" t="str">
        <f t="shared" si="282"/>
        <v>Apr-16</v>
      </c>
      <c r="G2935" s="12"/>
    </row>
    <row r="2936" spans="1:7">
      <c r="A2936" s="2">
        <f t="shared" si="284"/>
        <v>42473</v>
      </c>
      <c r="B2936" t="str">
        <f t="shared" si="283"/>
        <v>2016_04</v>
      </c>
      <c r="C2936" t="str">
        <f t="shared" si="279"/>
        <v>Apr</v>
      </c>
      <c r="D2936" t="str">
        <f t="shared" si="280"/>
        <v>2016_Apr</v>
      </c>
      <c r="E2936" s="12" t="str">
        <f t="shared" si="281"/>
        <v>13_Apr</v>
      </c>
      <c r="F2936" s="12" t="str">
        <f t="shared" si="282"/>
        <v>Apr-16</v>
      </c>
      <c r="G2936" s="12"/>
    </row>
    <row r="2937" spans="1:7">
      <c r="A2937" s="2">
        <f t="shared" si="284"/>
        <v>42474</v>
      </c>
      <c r="B2937" t="str">
        <f t="shared" si="283"/>
        <v>2016_04</v>
      </c>
      <c r="C2937" t="str">
        <f t="shared" si="279"/>
        <v>Apr</v>
      </c>
      <c r="D2937" t="str">
        <f t="shared" si="280"/>
        <v>2016_Apr</v>
      </c>
      <c r="E2937" s="12" t="str">
        <f t="shared" si="281"/>
        <v>14_Apr</v>
      </c>
      <c r="F2937" s="12" t="str">
        <f t="shared" si="282"/>
        <v>Apr-16</v>
      </c>
      <c r="G2937" s="12"/>
    </row>
    <row r="2938" spans="1:7">
      <c r="A2938" s="2">
        <f t="shared" si="284"/>
        <v>42475</v>
      </c>
      <c r="B2938" t="str">
        <f t="shared" si="283"/>
        <v>2016_04</v>
      </c>
      <c r="C2938" t="str">
        <f t="shared" si="279"/>
        <v>Apr</v>
      </c>
      <c r="D2938" t="str">
        <f t="shared" si="280"/>
        <v>2016_Apr</v>
      </c>
      <c r="E2938" s="12" t="str">
        <f t="shared" si="281"/>
        <v>15_Apr</v>
      </c>
      <c r="F2938" s="12" t="str">
        <f t="shared" si="282"/>
        <v>Apr-16</v>
      </c>
      <c r="G2938" s="12"/>
    </row>
    <row r="2939" spans="1:7">
      <c r="A2939" s="2">
        <f t="shared" si="284"/>
        <v>42476</v>
      </c>
      <c r="B2939" t="str">
        <f t="shared" si="283"/>
        <v>2016_04</v>
      </c>
      <c r="C2939" t="str">
        <f t="shared" si="279"/>
        <v>Apr</v>
      </c>
      <c r="D2939" t="str">
        <f t="shared" si="280"/>
        <v>2016_Apr</v>
      </c>
      <c r="E2939" s="12" t="str">
        <f t="shared" si="281"/>
        <v>16_Apr</v>
      </c>
      <c r="F2939" s="12" t="str">
        <f t="shared" si="282"/>
        <v>Apr-16</v>
      </c>
      <c r="G2939" s="12"/>
    </row>
    <row r="2940" spans="1:7">
      <c r="A2940" s="2">
        <f t="shared" si="284"/>
        <v>42477</v>
      </c>
      <c r="B2940" t="str">
        <f t="shared" si="283"/>
        <v>2016_04</v>
      </c>
      <c r="C2940" t="str">
        <f t="shared" si="279"/>
        <v>Apr</v>
      </c>
      <c r="D2940" t="str">
        <f t="shared" si="280"/>
        <v>2016_Apr</v>
      </c>
      <c r="E2940" s="12" t="str">
        <f t="shared" si="281"/>
        <v>17_Apr</v>
      </c>
      <c r="F2940" s="12" t="str">
        <f t="shared" si="282"/>
        <v>Apr-16</v>
      </c>
      <c r="G2940" s="12"/>
    </row>
    <row r="2941" spans="1:7">
      <c r="A2941" s="2">
        <f t="shared" si="284"/>
        <v>42478</v>
      </c>
      <c r="B2941" t="str">
        <f t="shared" si="283"/>
        <v>2016_04</v>
      </c>
      <c r="C2941" t="str">
        <f t="shared" si="279"/>
        <v>Apr</v>
      </c>
      <c r="D2941" t="str">
        <f t="shared" si="280"/>
        <v>2016_Apr</v>
      </c>
      <c r="E2941" s="12" t="str">
        <f t="shared" si="281"/>
        <v>18_Apr</v>
      </c>
      <c r="F2941" s="12" t="str">
        <f t="shared" si="282"/>
        <v>Apr-16</v>
      </c>
      <c r="G2941" s="12"/>
    </row>
    <row r="2942" spans="1:7">
      <c r="A2942" s="2">
        <f t="shared" si="284"/>
        <v>42479</v>
      </c>
      <c r="B2942" t="str">
        <f t="shared" si="283"/>
        <v>2016_04</v>
      </c>
      <c r="C2942" t="str">
        <f t="shared" si="279"/>
        <v>Apr</v>
      </c>
      <c r="D2942" t="str">
        <f t="shared" si="280"/>
        <v>2016_Apr</v>
      </c>
      <c r="E2942" s="12" t="str">
        <f t="shared" si="281"/>
        <v>19_Apr</v>
      </c>
      <c r="F2942" s="12" t="str">
        <f t="shared" si="282"/>
        <v>Apr-16</v>
      </c>
      <c r="G2942" s="12"/>
    </row>
    <row r="2943" spans="1:7">
      <c r="A2943" s="2">
        <f t="shared" si="284"/>
        <v>42480</v>
      </c>
      <c r="B2943" t="str">
        <f t="shared" si="283"/>
        <v>2016_04</v>
      </c>
      <c r="C2943" t="str">
        <f t="shared" si="279"/>
        <v>Apr</v>
      </c>
      <c r="D2943" t="str">
        <f t="shared" si="280"/>
        <v>2016_Apr</v>
      </c>
      <c r="E2943" s="12" t="str">
        <f t="shared" si="281"/>
        <v>20_Apr</v>
      </c>
      <c r="F2943" s="12" t="str">
        <f t="shared" si="282"/>
        <v>Apr-16</v>
      </c>
      <c r="G2943" s="12"/>
    </row>
    <row r="2944" spans="1:7">
      <c r="A2944" s="2">
        <f t="shared" si="284"/>
        <v>42481</v>
      </c>
      <c r="B2944" t="str">
        <f t="shared" si="283"/>
        <v>2016_04</v>
      </c>
      <c r="C2944" t="str">
        <f t="shared" si="279"/>
        <v>Apr</v>
      </c>
      <c r="D2944" t="str">
        <f t="shared" si="280"/>
        <v>2016_Apr</v>
      </c>
      <c r="E2944" s="12" t="str">
        <f t="shared" si="281"/>
        <v>21_Apr</v>
      </c>
      <c r="F2944" s="12" t="str">
        <f t="shared" si="282"/>
        <v>Apr-16</v>
      </c>
      <c r="G2944" s="12"/>
    </row>
    <row r="2945" spans="1:7">
      <c r="A2945" s="2">
        <f t="shared" si="284"/>
        <v>42482</v>
      </c>
      <c r="B2945" t="str">
        <f t="shared" si="283"/>
        <v>2016_04</v>
      </c>
      <c r="C2945" t="str">
        <f t="shared" si="279"/>
        <v>Apr</v>
      </c>
      <c r="D2945" t="str">
        <f t="shared" si="280"/>
        <v>2016_Apr</v>
      </c>
      <c r="E2945" s="12" t="str">
        <f t="shared" si="281"/>
        <v>22_Apr</v>
      </c>
      <c r="F2945" s="12" t="str">
        <f t="shared" si="282"/>
        <v>Apr-16</v>
      </c>
      <c r="G2945" s="12"/>
    </row>
    <row r="2946" spans="1:7">
      <c r="A2946" s="2">
        <f t="shared" si="284"/>
        <v>42483</v>
      </c>
      <c r="B2946" t="str">
        <f t="shared" si="283"/>
        <v>2016_04</v>
      </c>
      <c r="C2946" t="str">
        <f t="shared" ref="C2946:C3009" si="285">VLOOKUP(TEXT(MONTH(A2946),"00"),$H$2:$I$13,2,FALSE)</f>
        <v>Apr</v>
      </c>
      <c r="D2946" t="str">
        <f t="shared" si="280"/>
        <v>2016_Apr</v>
      </c>
      <c r="E2946" s="12" t="str">
        <f t="shared" si="281"/>
        <v>23_Apr</v>
      </c>
      <c r="F2946" s="12" t="str">
        <f t="shared" si="282"/>
        <v>Apr-16</v>
      </c>
      <c r="G2946" s="12"/>
    </row>
    <row r="2947" spans="1:7">
      <c r="A2947" s="2">
        <f t="shared" si="284"/>
        <v>42484</v>
      </c>
      <c r="B2947" t="str">
        <f t="shared" si="283"/>
        <v>2016_04</v>
      </c>
      <c r="C2947" t="str">
        <f t="shared" si="285"/>
        <v>Apr</v>
      </c>
      <c r="D2947" t="str">
        <f t="shared" ref="D2947:D3010" si="286">TEXT(YEAR(A2947),"0000")&amp;"_"&amp;C2947</f>
        <v>2016_Apr</v>
      </c>
      <c r="E2947" s="12" t="str">
        <f t="shared" ref="E2947:E3010" si="287">VLOOKUP(DAY(A2947),$G$2:$H$32,2,FALSE)&amp;"_"&amp;C2947</f>
        <v>24_Apr</v>
      </c>
      <c r="F2947" s="12" t="str">
        <f t="shared" si="282"/>
        <v>Apr-16</v>
      </c>
      <c r="G2947" s="12"/>
    </row>
    <row r="2948" spans="1:7">
      <c r="A2948" s="2">
        <f t="shared" si="284"/>
        <v>42485</v>
      </c>
      <c r="B2948" t="str">
        <f t="shared" si="283"/>
        <v>2016_04</v>
      </c>
      <c r="C2948" t="str">
        <f t="shared" si="285"/>
        <v>Apr</v>
      </c>
      <c r="D2948" t="str">
        <f t="shared" si="286"/>
        <v>2016_Apr</v>
      </c>
      <c r="E2948" s="12" t="str">
        <f t="shared" si="287"/>
        <v>25_Apr</v>
      </c>
      <c r="F2948" s="12" t="str">
        <f t="shared" ref="F2948:F3011" si="288">C2948&amp;"-"&amp;RIGHT(YEAR(A2948),2)</f>
        <v>Apr-16</v>
      </c>
      <c r="G2948" s="12"/>
    </row>
    <row r="2949" spans="1:7">
      <c r="A2949" s="2">
        <f t="shared" si="284"/>
        <v>42486</v>
      </c>
      <c r="B2949" t="str">
        <f t="shared" si="283"/>
        <v>2016_04</v>
      </c>
      <c r="C2949" t="str">
        <f t="shared" si="285"/>
        <v>Apr</v>
      </c>
      <c r="D2949" t="str">
        <f t="shared" si="286"/>
        <v>2016_Apr</v>
      </c>
      <c r="E2949" s="12" t="str">
        <f t="shared" si="287"/>
        <v>26_Apr</v>
      </c>
      <c r="F2949" s="12" t="str">
        <f t="shared" si="288"/>
        <v>Apr-16</v>
      </c>
      <c r="G2949" s="12"/>
    </row>
    <row r="2950" spans="1:7">
      <c r="A2950" s="2">
        <f t="shared" si="284"/>
        <v>42487</v>
      </c>
      <c r="B2950" t="str">
        <f t="shared" si="283"/>
        <v>2016_04</v>
      </c>
      <c r="C2950" t="str">
        <f t="shared" si="285"/>
        <v>Apr</v>
      </c>
      <c r="D2950" t="str">
        <f t="shared" si="286"/>
        <v>2016_Apr</v>
      </c>
      <c r="E2950" s="12" t="str">
        <f t="shared" si="287"/>
        <v>27_Apr</v>
      </c>
      <c r="F2950" s="12" t="str">
        <f t="shared" si="288"/>
        <v>Apr-16</v>
      </c>
      <c r="G2950" s="12"/>
    </row>
    <row r="2951" spans="1:7">
      <c r="A2951" s="2">
        <f t="shared" si="284"/>
        <v>42488</v>
      </c>
      <c r="B2951" t="str">
        <f t="shared" si="283"/>
        <v>2016_04</v>
      </c>
      <c r="C2951" t="str">
        <f t="shared" si="285"/>
        <v>Apr</v>
      </c>
      <c r="D2951" t="str">
        <f t="shared" si="286"/>
        <v>2016_Apr</v>
      </c>
      <c r="E2951" s="12" t="str">
        <f t="shared" si="287"/>
        <v>28_Apr</v>
      </c>
      <c r="F2951" s="12" t="str">
        <f t="shared" si="288"/>
        <v>Apr-16</v>
      </c>
      <c r="G2951" s="12"/>
    </row>
    <row r="2952" spans="1:7">
      <c r="A2952" s="2">
        <f t="shared" si="284"/>
        <v>42489</v>
      </c>
      <c r="B2952" t="str">
        <f t="shared" si="283"/>
        <v>2016_04</v>
      </c>
      <c r="C2952" t="str">
        <f t="shared" si="285"/>
        <v>Apr</v>
      </c>
      <c r="D2952" t="str">
        <f t="shared" si="286"/>
        <v>2016_Apr</v>
      </c>
      <c r="E2952" s="12" t="str">
        <f t="shared" si="287"/>
        <v>29_Apr</v>
      </c>
      <c r="F2952" s="12" t="str">
        <f t="shared" si="288"/>
        <v>Apr-16</v>
      </c>
      <c r="G2952" s="12"/>
    </row>
    <row r="2953" spans="1:7">
      <c r="A2953" s="2">
        <f t="shared" si="284"/>
        <v>42490</v>
      </c>
      <c r="B2953" t="str">
        <f t="shared" si="283"/>
        <v>2016_04</v>
      </c>
      <c r="C2953" t="str">
        <f t="shared" si="285"/>
        <v>Apr</v>
      </c>
      <c r="D2953" t="str">
        <f t="shared" si="286"/>
        <v>2016_Apr</v>
      </c>
      <c r="E2953" s="12" t="str">
        <f t="shared" si="287"/>
        <v>30_Apr</v>
      </c>
      <c r="F2953" s="12" t="str">
        <f t="shared" si="288"/>
        <v>Apr-16</v>
      </c>
      <c r="G2953" s="12"/>
    </row>
    <row r="2954" spans="1:7">
      <c r="A2954" s="2">
        <f t="shared" si="284"/>
        <v>42491</v>
      </c>
      <c r="B2954" t="str">
        <f t="shared" si="283"/>
        <v>2016_05</v>
      </c>
      <c r="C2954" t="str">
        <f t="shared" si="285"/>
        <v>May</v>
      </c>
      <c r="D2954" t="str">
        <f t="shared" si="286"/>
        <v>2016_May</v>
      </c>
      <c r="E2954" s="12" t="str">
        <f t="shared" si="287"/>
        <v>01_May</v>
      </c>
      <c r="F2954" s="12" t="str">
        <f t="shared" si="288"/>
        <v>May-16</v>
      </c>
      <c r="G2954" s="12"/>
    </row>
    <row r="2955" spans="1:7">
      <c r="A2955" s="2">
        <f t="shared" si="284"/>
        <v>42492</v>
      </c>
      <c r="B2955" t="str">
        <f t="shared" ref="B2955:B3018" si="289">TEXT(YEAR(A2955),"0000")&amp;"_"&amp;TEXT(MONTH(A2955),"00")</f>
        <v>2016_05</v>
      </c>
      <c r="C2955" t="str">
        <f t="shared" si="285"/>
        <v>May</v>
      </c>
      <c r="D2955" t="str">
        <f t="shared" si="286"/>
        <v>2016_May</v>
      </c>
      <c r="E2955" s="12" t="str">
        <f t="shared" si="287"/>
        <v>02_May</v>
      </c>
      <c r="F2955" s="12" t="str">
        <f t="shared" si="288"/>
        <v>May-16</v>
      </c>
      <c r="G2955" s="12"/>
    </row>
    <row r="2956" spans="1:7">
      <c r="A2956" s="2">
        <f t="shared" ref="A2956:A3019" si="290">A2955+1</f>
        <v>42493</v>
      </c>
      <c r="B2956" t="str">
        <f t="shared" si="289"/>
        <v>2016_05</v>
      </c>
      <c r="C2956" t="str">
        <f t="shared" si="285"/>
        <v>May</v>
      </c>
      <c r="D2956" t="str">
        <f t="shared" si="286"/>
        <v>2016_May</v>
      </c>
      <c r="E2956" s="12" t="str">
        <f t="shared" si="287"/>
        <v>03_May</v>
      </c>
      <c r="F2956" s="12" t="str">
        <f t="shared" si="288"/>
        <v>May-16</v>
      </c>
      <c r="G2956" s="12"/>
    </row>
    <row r="2957" spans="1:7">
      <c r="A2957" s="2">
        <f t="shared" si="290"/>
        <v>42494</v>
      </c>
      <c r="B2957" t="str">
        <f t="shared" si="289"/>
        <v>2016_05</v>
      </c>
      <c r="C2957" t="str">
        <f t="shared" si="285"/>
        <v>May</v>
      </c>
      <c r="D2957" t="str">
        <f t="shared" si="286"/>
        <v>2016_May</v>
      </c>
      <c r="E2957" s="12" t="str">
        <f t="shared" si="287"/>
        <v>04_May</v>
      </c>
      <c r="F2957" s="12" t="str">
        <f t="shared" si="288"/>
        <v>May-16</v>
      </c>
      <c r="G2957" s="12"/>
    </row>
    <row r="2958" spans="1:7">
      <c r="A2958" s="2">
        <f t="shared" si="290"/>
        <v>42495</v>
      </c>
      <c r="B2958" t="str">
        <f t="shared" si="289"/>
        <v>2016_05</v>
      </c>
      <c r="C2958" t="str">
        <f t="shared" si="285"/>
        <v>May</v>
      </c>
      <c r="D2958" t="str">
        <f t="shared" si="286"/>
        <v>2016_May</v>
      </c>
      <c r="E2958" s="12" t="str">
        <f t="shared" si="287"/>
        <v>05_May</v>
      </c>
      <c r="F2958" s="12" t="str">
        <f t="shared" si="288"/>
        <v>May-16</v>
      </c>
      <c r="G2958" s="12"/>
    </row>
    <row r="2959" spans="1:7">
      <c r="A2959" s="2">
        <f t="shared" si="290"/>
        <v>42496</v>
      </c>
      <c r="B2959" t="str">
        <f t="shared" si="289"/>
        <v>2016_05</v>
      </c>
      <c r="C2959" t="str">
        <f t="shared" si="285"/>
        <v>May</v>
      </c>
      <c r="D2959" t="str">
        <f t="shared" si="286"/>
        <v>2016_May</v>
      </c>
      <c r="E2959" s="12" t="str">
        <f t="shared" si="287"/>
        <v>06_May</v>
      </c>
      <c r="F2959" s="12" t="str">
        <f t="shared" si="288"/>
        <v>May-16</v>
      </c>
      <c r="G2959" s="12"/>
    </row>
    <row r="2960" spans="1:7">
      <c r="A2960" s="2">
        <f t="shared" si="290"/>
        <v>42497</v>
      </c>
      <c r="B2960" t="str">
        <f t="shared" si="289"/>
        <v>2016_05</v>
      </c>
      <c r="C2960" t="str">
        <f t="shared" si="285"/>
        <v>May</v>
      </c>
      <c r="D2960" t="str">
        <f t="shared" si="286"/>
        <v>2016_May</v>
      </c>
      <c r="E2960" s="12" t="str">
        <f t="shared" si="287"/>
        <v>07_May</v>
      </c>
      <c r="F2960" s="12" t="str">
        <f t="shared" si="288"/>
        <v>May-16</v>
      </c>
      <c r="G2960" s="12"/>
    </row>
    <row r="2961" spans="1:7">
      <c r="A2961" s="2">
        <f t="shared" si="290"/>
        <v>42498</v>
      </c>
      <c r="B2961" t="str">
        <f t="shared" si="289"/>
        <v>2016_05</v>
      </c>
      <c r="C2961" t="str">
        <f t="shared" si="285"/>
        <v>May</v>
      </c>
      <c r="D2961" t="str">
        <f t="shared" si="286"/>
        <v>2016_May</v>
      </c>
      <c r="E2961" s="12" t="str">
        <f t="shared" si="287"/>
        <v>08_May</v>
      </c>
      <c r="F2961" s="12" t="str">
        <f t="shared" si="288"/>
        <v>May-16</v>
      </c>
      <c r="G2961" s="12"/>
    </row>
    <row r="2962" spans="1:7">
      <c r="A2962" s="2">
        <f t="shared" si="290"/>
        <v>42499</v>
      </c>
      <c r="B2962" t="str">
        <f t="shared" si="289"/>
        <v>2016_05</v>
      </c>
      <c r="C2962" t="str">
        <f t="shared" si="285"/>
        <v>May</v>
      </c>
      <c r="D2962" t="str">
        <f t="shared" si="286"/>
        <v>2016_May</v>
      </c>
      <c r="E2962" s="12" t="str">
        <f t="shared" si="287"/>
        <v>09_May</v>
      </c>
      <c r="F2962" s="12" t="str">
        <f t="shared" si="288"/>
        <v>May-16</v>
      </c>
      <c r="G2962" s="12"/>
    </row>
    <row r="2963" spans="1:7">
      <c r="A2963" s="2">
        <f t="shared" si="290"/>
        <v>42500</v>
      </c>
      <c r="B2963" t="str">
        <f t="shared" si="289"/>
        <v>2016_05</v>
      </c>
      <c r="C2963" t="str">
        <f t="shared" si="285"/>
        <v>May</v>
      </c>
      <c r="D2963" t="str">
        <f t="shared" si="286"/>
        <v>2016_May</v>
      </c>
      <c r="E2963" s="12" t="str">
        <f t="shared" si="287"/>
        <v>10_May</v>
      </c>
      <c r="F2963" s="12" t="str">
        <f t="shared" si="288"/>
        <v>May-16</v>
      </c>
      <c r="G2963" s="12"/>
    </row>
    <row r="2964" spans="1:7">
      <c r="A2964" s="2">
        <f t="shared" si="290"/>
        <v>42501</v>
      </c>
      <c r="B2964" t="str">
        <f t="shared" si="289"/>
        <v>2016_05</v>
      </c>
      <c r="C2964" t="str">
        <f t="shared" si="285"/>
        <v>May</v>
      </c>
      <c r="D2964" t="str">
        <f t="shared" si="286"/>
        <v>2016_May</v>
      </c>
      <c r="E2964" s="12" t="str">
        <f t="shared" si="287"/>
        <v>11_May</v>
      </c>
      <c r="F2964" s="12" t="str">
        <f t="shared" si="288"/>
        <v>May-16</v>
      </c>
      <c r="G2964" s="12"/>
    </row>
    <row r="2965" spans="1:7">
      <c r="A2965" s="2">
        <f t="shared" si="290"/>
        <v>42502</v>
      </c>
      <c r="B2965" t="str">
        <f t="shared" si="289"/>
        <v>2016_05</v>
      </c>
      <c r="C2965" t="str">
        <f t="shared" si="285"/>
        <v>May</v>
      </c>
      <c r="D2965" t="str">
        <f t="shared" si="286"/>
        <v>2016_May</v>
      </c>
      <c r="E2965" s="12" t="str">
        <f t="shared" si="287"/>
        <v>12_May</v>
      </c>
      <c r="F2965" s="12" t="str">
        <f t="shared" si="288"/>
        <v>May-16</v>
      </c>
      <c r="G2965" s="12"/>
    </row>
    <row r="2966" spans="1:7">
      <c r="A2966" s="2">
        <f t="shared" si="290"/>
        <v>42503</v>
      </c>
      <c r="B2966" t="str">
        <f t="shared" si="289"/>
        <v>2016_05</v>
      </c>
      <c r="C2966" t="str">
        <f t="shared" si="285"/>
        <v>May</v>
      </c>
      <c r="D2966" t="str">
        <f t="shared" si="286"/>
        <v>2016_May</v>
      </c>
      <c r="E2966" s="12" t="str">
        <f t="shared" si="287"/>
        <v>13_May</v>
      </c>
      <c r="F2966" s="12" t="str">
        <f t="shared" si="288"/>
        <v>May-16</v>
      </c>
      <c r="G2966" s="12"/>
    </row>
    <row r="2967" spans="1:7">
      <c r="A2967" s="2">
        <f t="shared" si="290"/>
        <v>42504</v>
      </c>
      <c r="B2967" t="str">
        <f t="shared" si="289"/>
        <v>2016_05</v>
      </c>
      <c r="C2967" t="str">
        <f t="shared" si="285"/>
        <v>May</v>
      </c>
      <c r="D2967" t="str">
        <f t="shared" si="286"/>
        <v>2016_May</v>
      </c>
      <c r="E2967" s="12" t="str">
        <f t="shared" si="287"/>
        <v>14_May</v>
      </c>
      <c r="F2967" s="12" t="str">
        <f t="shared" si="288"/>
        <v>May-16</v>
      </c>
      <c r="G2967" s="12"/>
    </row>
    <row r="2968" spans="1:7">
      <c r="A2968" s="2">
        <f t="shared" si="290"/>
        <v>42505</v>
      </c>
      <c r="B2968" t="str">
        <f t="shared" si="289"/>
        <v>2016_05</v>
      </c>
      <c r="C2968" t="str">
        <f t="shared" si="285"/>
        <v>May</v>
      </c>
      <c r="D2968" t="str">
        <f t="shared" si="286"/>
        <v>2016_May</v>
      </c>
      <c r="E2968" s="12" t="str">
        <f t="shared" si="287"/>
        <v>15_May</v>
      </c>
      <c r="F2968" s="12" t="str">
        <f t="shared" si="288"/>
        <v>May-16</v>
      </c>
      <c r="G2968" s="12"/>
    </row>
    <row r="2969" spans="1:7">
      <c r="A2969" s="2">
        <f t="shared" si="290"/>
        <v>42506</v>
      </c>
      <c r="B2969" t="str">
        <f t="shared" si="289"/>
        <v>2016_05</v>
      </c>
      <c r="C2969" t="str">
        <f t="shared" si="285"/>
        <v>May</v>
      </c>
      <c r="D2969" t="str">
        <f t="shared" si="286"/>
        <v>2016_May</v>
      </c>
      <c r="E2969" s="12" t="str">
        <f t="shared" si="287"/>
        <v>16_May</v>
      </c>
      <c r="F2969" s="12" t="str">
        <f t="shared" si="288"/>
        <v>May-16</v>
      </c>
      <c r="G2969" s="12"/>
    </row>
    <row r="2970" spans="1:7">
      <c r="A2970" s="2">
        <f t="shared" si="290"/>
        <v>42507</v>
      </c>
      <c r="B2970" t="str">
        <f t="shared" si="289"/>
        <v>2016_05</v>
      </c>
      <c r="C2970" t="str">
        <f t="shared" si="285"/>
        <v>May</v>
      </c>
      <c r="D2970" t="str">
        <f t="shared" si="286"/>
        <v>2016_May</v>
      </c>
      <c r="E2970" s="12" t="str">
        <f t="shared" si="287"/>
        <v>17_May</v>
      </c>
      <c r="F2970" s="12" t="str">
        <f t="shared" si="288"/>
        <v>May-16</v>
      </c>
      <c r="G2970" s="12"/>
    </row>
    <row r="2971" spans="1:7">
      <c r="A2971" s="2">
        <f t="shared" si="290"/>
        <v>42508</v>
      </c>
      <c r="B2971" t="str">
        <f t="shared" si="289"/>
        <v>2016_05</v>
      </c>
      <c r="C2971" t="str">
        <f t="shared" si="285"/>
        <v>May</v>
      </c>
      <c r="D2971" t="str">
        <f t="shared" si="286"/>
        <v>2016_May</v>
      </c>
      <c r="E2971" s="12" t="str">
        <f t="shared" si="287"/>
        <v>18_May</v>
      </c>
      <c r="F2971" s="12" t="str">
        <f t="shared" si="288"/>
        <v>May-16</v>
      </c>
      <c r="G2971" s="12"/>
    </row>
    <row r="2972" spans="1:7">
      <c r="A2972" s="2">
        <f t="shared" si="290"/>
        <v>42509</v>
      </c>
      <c r="B2972" t="str">
        <f t="shared" si="289"/>
        <v>2016_05</v>
      </c>
      <c r="C2972" t="str">
        <f t="shared" si="285"/>
        <v>May</v>
      </c>
      <c r="D2972" t="str">
        <f t="shared" si="286"/>
        <v>2016_May</v>
      </c>
      <c r="E2972" s="12" t="str">
        <f t="shared" si="287"/>
        <v>19_May</v>
      </c>
      <c r="F2972" s="12" t="str">
        <f t="shared" si="288"/>
        <v>May-16</v>
      </c>
      <c r="G2972" s="12"/>
    </row>
    <row r="2973" spans="1:7">
      <c r="A2973" s="2">
        <f t="shared" si="290"/>
        <v>42510</v>
      </c>
      <c r="B2973" t="str">
        <f t="shared" si="289"/>
        <v>2016_05</v>
      </c>
      <c r="C2973" t="str">
        <f t="shared" si="285"/>
        <v>May</v>
      </c>
      <c r="D2973" t="str">
        <f t="shared" si="286"/>
        <v>2016_May</v>
      </c>
      <c r="E2973" s="12" t="str">
        <f t="shared" si="287"/>
        <v>20_May</v>
      </c>
      <c r="F2973" s="12" t="str">
        <f t="shared" si="288"/>
        <v>May-16</v>
      </c>
      <c r="G2973" s="12"/>
    </row>
    <row r="2974" spans="1:7">
      <c r="A2974" s="2">
        <f t="shared" si="290"/>
        <v>42511</v>
      </c>
      <c r="B2974" t="str">
        <f t="shared" si="289"/>
        <v>2016_05</v>
      </c>
      <c r="C2974" t="str">
        <f t="shared" si="285"/>
        <v>May</v>
      </c>
      <c r="D2974" t="str">
        <f t="shared" si="286"/>
        <v>2016_May</v>
      </c>
      <c r="E2974" s="12" t="str">
        <f t="shared" si="287"/>
        <v>21_May</v>
      </c>
      <c r="F2974" s="12" t="str">
        <f t="shared" si="288"/>
        <v>May-16</v>
      </c>
      <c r="G2974" s="12"/>
    </row>
    <row r="2975" spans="1:7">
      <c r="A2975" s="2">
        <f t="shared" si="290"/>
        <v>42512</v>
      </c>
      <c r="B2975" t="str">
        <f t="shared" si="289"/>
        <v>2016_05</v>
      </c>
      <c r="C2975" t="str">
        <f t="shared" si="285"/>
        <v>May</v>
      </c>
      <c r="D2975" t="str">
        <f t="shared" si="286"/>
        <v>2016_May</v>
      </c>
      <c r="E2975" s="12" t="str">
        <f t="shared" si="287"/>
        <v>22_May</v>
      </c>
      <c r="F2975" s="12" t="str">
        <f t="shared" si="288"/>
        <v>May-16</v>
      </c>
      <c r="G2975" s="12"/>
    </row>
    <row r="2976" spans="1:7">
      <c r="A2976" s="2">
        <f t="shared" si="290"/>
        <v>42513</v>
      </c>
      <c r="B2976" t="str">
        <f t="shared" si="289"/>
        <v>2016_05</v>
      </c>
      <c r="C2976" t="str">
        <f t="shared" si="285"/>
        <v>May</v>
      </c>
      <c r="D2976" t="str">
        <f t="shared" si="286"/>
        <v>2016_May</v>
      </c>
      <c r="E2976" s="12" t="str">
        <f t="shared" si="287"/>
        <v>23_May</v>
      </c>
      <c r="F2976" s="12" t="str">
        <f t="shared" si="288"/>
        <v>May-16</v>
      </c>
      <c r="G2976" s="12"/>
    </row>
    <row r="2977" spans="1:7">
      <c r="A2977" s="2">
        <f t="shared" si="290"/>
        <v>42514</v>
      </c>
      <c r="B2977" t="str">
        <f t="shared" si="289"/>
        <v>2016_05</v>
      </c>
      <c r="C2977" t="str">
        <f t="shared" si="285"/>
        <v>May</v>
      </c>
      <c r="D2977" t="str">
        <f t="shared" si="286"/>
        <v>2016_May</v>
      </c>
      <c r="E2977" s="12" t="str">
        <f t="shared" si="287"/>
        <v>24_May</v>
      </c>
      <c r="F2977" s="12" t="str">
        <f t="shared" si="288"/>
        <v>May-16</v>
      </c>
      <c r="G2977" s="12"/>
    </row>
    <row r="2978" spans="1:7">
      <c r="A2978" s="2">
        <f t="shared" si="290"/>
        <v>42515</v>
      </c>
      <c r="B2978" t="str">
        <f t="shared" si="289"/>
        <v>2016_05</v>
      </c>
      <c r="C2978" t="str">
        <f t="shared" si="285"/>
        <v>May</v>
      </c>
      <c r="D2978" t="str">
        <f t="shared" si="286"/>
        <v>2016_May</v>
      </c>
      <c r="E2978" s="12" t="str">
        <f t="shared" si="287"/>
        <v>25_May</v>
      </c>
      <c r="F2978" s="12" t="str">
        <f t="shared" si="288"/>
        <v>May-16</v>
      </c>
      <c r="G2978" s="12"/>
    </row>
    <row r="2979" spans="1:7">
      <c r="A2979" s="2">
        <f t="shared" si="290"/>
        <v>42516</v>
      </c>
      <c r="B2979" t="str">
        <f t="shared" si="289"/>
        <v>2016_05</v>
      </c>
      <c r="C2979" t="str">
        <f t="shared" si="285"/>
        <v>May</v>
      </c>
      <c r="D2979" t="str">
        <f t="shared" si="286"/>
        <v>2016_May</v>
      </c>
      <c r="E2979" s="12" t="str">
        <f t="shared" si="287"/>
        <v>26_May</v>
      </c>
      <c r="F2979" s="12" t="str">
        <f t="shared" si="288"/>
        <v>May-16</v>
      </c>
      <c r="G2979" s="12"/>
    </row>
    <row r="2980" spans="1:7">
      <c r="A2980" s="2">
        <f t="shared" si="290"/>
        <v>42517</v>
      </c>
      <c r="B2980" t="str">
        <f t="shared" si="289"/>
        <v>2016_05</v>
      </c>
      <c r="C2980" t="str">
        <f t="shared" si="285"/>
        <v>May</v>
      </c>
      <c r="D2980" t="str">
        <f t="shared" si="286"/>
        <v>2016_May</v>
      </c>
      <c r="E2980" s="12" t="str">
        <f t="shared" si="287"/>
        <v>27_May</v>
      </c>
      <c r="F2980" s="12" t="str">
        <f t="shared" si="288"/>
        <v>May-16</v>
      </c>
      <c r="G2980" s="12"/>
    </row>
    <row r="2981" spans="1:7">
      <c r="A2981" s="2">
        <f t="shared" si="290"/>
        <v>42518</v>
      </c>
      <c r="B2981" t="str">
        <f t="shared" si="289"/>
        <v>2016_05</v>
      </c>
      <c r="C2981" t="str">
        <f t="shared" si="285"/>
        <v>May</v>
      </c>
      <c r="D2981" t="str">
        <f t="shared" si="286"/>
        <v>2016_May</v>
      </c>
      <c r="E2981" s="12" t="str">
        <f t="shared" si="287"/>
        <v>28_May</v>
      </c>
      <c r="F2981" s="12" t="str">
        <f t="shared" si="288"/>
        <v>May-16</v>
      </c>
      <c r="G2981" s="12"/>
    </row>
    <row r="2982" spans="1:7">
      <c r="A2982" s="2">
        <f t="shared" si="290"/>
        <v>42519</v>
      </c>
      <c r="B2982" t="str">
        <f t="shared" si="289"/>
        <v>2016_05</v>
      </c>
      <c r="C2982" t="str">
        <f t="shared" si="285"/>
        <v>May</v>
      </c>
      <c r="D2982" t="str">
        <f t="shared" si="286"/>
        <v>2016_May</v>
      </c>
      <c r="E2982" s="12" t="str">
        <f t="shared" si="287"/>
        <v>29_May</v>
      </c>
      <c r="F2982" s="12" t="str">
        <f t="shared" si="288"/>
        <v>May-16</v>
      </c>
      <c r="G2982" s="12"/>
    </row>
    <row r="2983" spans="1:7">
      <c r="A2983" s="2">
        <f t="shared" si="290"/>
        <v>42520</v>
      </c>
      <c r="B2983" t="str">
        <f t="shared" si="289"/>
        <v>2016_05</v>
      </c>
      <c r="C2983" t="str">
        <f t="shared" si="285"/>
        <v>May</v>
      </c>
      <c r="D2983" t="str">
        <f t="shared" si="286"/>
        <v>2016_May</v>
      </c>
      <c r="E2983" s="12" t="str">
        <f t="shared" si="287"/>
        <v>30_May</v>
      </c>
      <c r="F2983" s="12" t="str">
        <f t="shared" si="288"/>
        <v>May-16</v>
      </c>
      <c r="G2983" s="12"/>
    </row>
    <row r="2984" spans="1:7">
      <c r="A2984" s="2">
        <f t="shared" si="290"/>
        <v>42521</v>
      </c>
      <c r="B2984" t="str">
        <f t="shared" si="289"/>
        <v>2016_05</v>
      </c>
      <c r="C2984" t="str">
        <f t="shared" si="285"/>
        <v>May</v>
      </c>
      <c r="D2984" t="str">
        <f t="shared" si="286"/>
        <v>2016_May</v>
      </c>
      <c r="E2984" s="12" t="str">
        <f t="shared" si="287"/>
        <v>31_May</v>
      </c>
      <c r="F2984" s="12" t="str">
        <f t="shared" si="288"/>
        <v>May-16</v>
      </c>
      <c r="G2984" s="12"/>
    </row>
    <row r="2985" spans="1:7">
      <c r="A2985" s="2">
        <f t="shared" si="290"/>
        <v>42522</v>
      </c>
      <c r="B2985" t="str">
        <f t="shared" si="289"/>
        <v>2016_06</v>
      </c>
      <c r="C2985" t="str">
        <f t="shared" si="285"/>
        <v>Jun</v>
      </c>
      <c r="D2985" t="str">
        <f t="shared" si="286"/>
        <v>2016_Jun</v>
      </c>
      <c r="E2985" s="12" t="str">
        <f t="shared" si="287"/>
        <v>01_Jun</v>
      </c>
      <c r="F2985" s="12" t="str">
        <f t="shared" si="288"/>
        <v>Jun-16</v>
      </c>
      <c r="G2985" s="12"/>
    </row>
    <row r="2986" spans="1:7">
      <c r="A2986" s="2">
        <f t="shared" si="290"/>
        <v>42523</v>
      </c>
      <c r="B2986" t="str">
        <f t="shared" si="289"/>
        <v>2016_06</v>
      </c>
      <c r="C2986" t="str">
        <f t="shared" si="285"/>
        <v>Jun</v>
      </c>
      <c r="D2986" t="str">
        <f t="shared" si="286"/>
        <v>2016_Jun</v>
      </c>
      <c r="E2986" s="12" t="str">
        <f t="shared" si="287"/>
        <v>02_Jun</v>
      </c>
      <c r="F2986" s="12" t="str">
        <f t="shared" si="288"/>
        <v>Jun-16</v>
      </c>
      <c r="G2986" s="12"/>
    </row>
    <row r="2987" spans="1:7">
      <c r="A2987" s="2">
        <f t="shared" si="290"/>
        <v>42524</v>
      </c>
      <c r="B2987" t="str">
        <f t="shared" si="289"/>
        <v>2016_06</v>
      </c>
      <c r="C2987" t="str">
        <f t="shared" si="285"/>
        <v>Jun</v>
      </c>
      <c r="D2987" t="str">
        <f t="shared" si="286"/>
        <v>2016_Jun</v>
      </c>
      <c r="E2987" s="12" t="str">
        <f t="shared" si="287"/>
        <v>03_Jun</v>
      </c>
      <c r="F2987" s="12" t="str">
        <f t="shared" si="288"/>
        <v>Jun-16</v>
      </c>
      <c r="G2987" s="12"/>
    </row>
    <row r="2988" spans="1:7">
      <c r="A2988" s="2">
        <f t="shared" si="290"/>
        <v>42525</v>
      </c>
      <c r="B2988" t="str">
        <f t="shared" si="289"/>
        <v>2016_06</v>
      </c>
      <c r="C2988" t="str">
        <f t="shared" si="285"/>
        <v>Jun</v>
      </c>
      <c r="D2988" t="str">
        <f t="shared" si="286"/>
        <v>2016_Jun</v>
      </c>
      <c r="E2988" s="12" t="str">
        <f t="shared" si="287"/>
        <v>04_Jun</v>
      </c>
      <c r="F2988" s="12" t="str">
        <f t="shared" si="288"/>
        <v>Jun-16</v>
      </c>
      <c r="G2988" s="12"/>
    </row>
    <row r="2989" spans="1:7">
      <c r="A2989" s="2">
        <f t="shared" si="290"/>
        <v>42526</v>
      </c>
      <c r="B2989" t="str">
        <f t="shared" si="289"/>
        <v>2016_06</v>
      </c>
      <c r="C2989" t="str">
        <f t="shared" si="285"/>
        <v>Jun</v>
      </c>
      <c r="D2989" t="str">
        <f t="shared" si="286"/>
        <v>2016_Jun</v>
      </c>
      <c r="E2989" s="12" t="str">
        <f t="shared" si="287"/>
        <v>05_Jun</v>
      </c>
      <c r="F2989" s="12" t="str">
        <f t="shared" si="288"/>
        <v>Jun-16</v>
      </c>
      <c r="G2989" s="12"/>
    </row>
    <row r="2990" spans="1:7">
      <c r="A2990" s="2">
        <f t="shared" si="290"/>
        <v>42527</v>
      </c>
      <c r="B2990" t="str">
        <f t="shared" si="289"/>
        <v>2016_06</v>
      </c>
      <c r="C2990" t="str">
        <f t="shared" si="285"/>
        <v>Jun</v>
      </c>
      <c r="D2990" t="str">
        <f t="shared" si="286"/>
        <v>2016_Jun</v>
      </c>
      <c r="E2990" s="12" t="str">
        <f t="shared" si="287"/>
        <v>06_Jun</v>
      </c>
      <c r="F2990" s="12" t="str">
        <f t="shared" si="288"/>
        <v>Jun-16</v>
      </c>
      <c r="G2990" s="12"/>
    </row>
    <row r="2991" spans="1:7">
      <c r="A2991" s="2">
        <f t="shared" si="290"/>
        <v>42528</v>
      </c>
      <c r="B2991" t="str">
        <f t="shared" si="289"/>
        <v>2016_06</v>
      </c>
      <c r="C2991" t="str">
        <f t="shared" si="285"/>
        <v>Jun</v>
      </c>
      <c r="D2991" t="str">
        <f t="shared" si="286"/>
        <v>2016_Jun</v>
      </c>
      <c r="E2991" s="12" t="str">
        <f t="shared" si="287"/>
        <v>07_Jun</v>
      </c>
      <c r="F2991" s="12" t="str">
        <f t="shared" si="288"/>
        <v>Jun-16</v>
      </c>
      <c r="G2991" s="12"/>
    </row>
    <row r="2992" spans="1:7">
      <c r="A2992" s="2">
        <f t="shared" si="290"/>
        <v>42529</v>
      </c>
      <c r="B2992" t="str">
        <f t="shared" si="289"/>
        <v>2016_06</v>
      </c>
      <c r="C2992" t="str">
        <f t="shared" si="285"/>
        <v>Jun</v>
      </c>
      <c r="D2992" t="str">
        <f t="shared" si="286"/>
        <v>2016_Jun</v>
      </c>
      <c r="E2992" s="12" t="str">
        <f t="shared" si="287"/>
        <v>08_Jun</v>
      </c>
      <c r="F2992" s="12" t="str">
        <f t="shared" si="288"/>
        <v>Jun-16</v>
      </c>
      <c r="G2992" s="12"/>
    </row>
    <row r="2993" spans="1:7">
      <c r="A2993" s="2">
        <f t="shared" si="290"/>
        <v>42530</v>
      </c>
      <c r="B2993" t="str">
        <f t="shared" si="289"/>
        <v>2016_06</v>
      </c>
      <c r="C2993" t="str">
        <f t="shared" si="285"/>
        <v>Jun</v>
      </c>
      <c r="D2993" t="str">
        <f t="shared" si="286"/>
        <v>2016_Jun</v>
      </c>
      <c r="E2993" s="12" t="str">
        <f t="shared" si="287"/>
        <v>09_Jun</v>
      </c>
      <c r="F2993" s="12" t="str">
        <f t="shared" si="288"/>
        <v>Jun-16</v>
      </c>
      <c r="G2993" s="12"/>
    </row>
    <row r="2994" spans="1:7">
      <c r="A2994" s="2">
        <f t="shared" si="290"/>
        <v>42531</v>
      </c>
      <c r="B2994" t="str">
        <f t="shared" si="289"/>
        <v>2016_06</v>
      </c>
      <c r="C2994" t="str">
        <f t="shared" si="285"/>
        <v>Jun</v>
      </c>
      <c r="D2994" t="str">
        <f t="shared" si="286"/>
        <v>2016_Jun</v>
      </c>
      <c r="E2994" s="12" t="str">
        <f t="shared" si="287"/>
        <v>10_Jun</v>
      </c>
      <c r="F2994" s="12" t="str">
        <f t="shared" si="288"/>
        <v>Jun-16</v>
      </c>
      <c r="G2994" s="12"/>
    </row>
    <row r="2995" spans="1:7">
      <c r="A2995" s="2">
        <f t="shared" si="290"/>
        <v>42532</v>
      </c>
      <c r="B2995" t="str">
        <f t="shared" si="289"/>
        <v>2016_06</v>
      </c>
      <c r="C2995" t="str">
        <f t="shared" si="285"/>
        <v>Jun</v>
      </c>
      <c r="D2995" t="str">
        <f t="shared" si="286"/>
        <v>2016_Jun</v>
      </c>
      <c r="E2995" s="12" t="str">
        <f t="shared" si="287"/>
        <v>11_Jun</v>
      </c>
      <c r="F2995" s="12" t="str">
        <f t="shared" si="288"/>
        <v>Jun-16</v>
      </c>
      <c r="G2995" s="12"/>
    </row>
    <row r="2996" spans="1:7">
      <c r="A2996" s="2">
        <f t="shared" si="290"/>
        <v>42533</v>
      </c>
      <c r="B2996" t="str">
        <f t="shared" si="289"/>
        <v>2016_06</v>
      </c>
      <c r="C2996" t="str">
        <f t="shared" si="285"/>
        <v>Jun</v>
      </c>
      <c r="D2996" t="str">
        <f t="shared" si="286"/>
        <v>2016_Jun</v>
      </c>
      <c r="E2996" s="12" t="str">
        <f t="shared" si="287"/>
        <v>12_Jun</v>
      </c>
      <c r="F2996" s="12" t="str">
        <f t="shared" si="288"/>
        <v>Jun-16</v>
      </c>
      <c r="G2996" s="12"/>
    </row>
    <row r="2997" spans="1:7">
      <c r="A2997" s="2">
        <f t="shared" si="290"/>
        <v>42534</v>
      </c>
      <c r="B2997" t="str">
        <f t="shared" si="289"/>
        <v>2016_06</v>
      </c>
      <c r="C2997" t="str">
        <f t="shared" si="285"/>
        <v>Jun</v>
      </c>
      <c r="D2997" t="str">
        <f t="shared" si="286"/>
        <v>2016_Jun</v>
      </c>
      <c r="E2997" s="12" t="str">
        <f t="shared" si="287"/>
        <v>13_Jun</v>
      </c>
      <c r="F2997" s="12" t="str">
        <f t="shared" si="288"/>
        <v>Jun-16</v>
      </c>
      <c r="G2997" s="12"/>
    </row>
    <row r="2998" spans="1:7">
      <c r="A2998" s="2">
        <f t="shared" si="290"/>
        <v>42535</v>
      </c>
      <c r="B2998" t="str">
        <f t="shared" si="289"/>
        <v>2016_06</v>
      </c>
      <c r="C2998" t="str">
        <f t="shared" si="285"/>
        <v>Jun</v>
      </c>
      <c r="D2998" t="str">
        <f t="shared" si="286"/>
        <v>2016_Jun</v>
      </c>
      <c r="E2998" s="12" t="str">
        <f t="shared" si="287"/>
        <v>14_Jun</v>
      </c>
      <c r="F2998" s="12" t="str">
        <f t="shared" si="288"/>
        <v>Jun-16</v>
      </c>
      <c r="G2998" s="12"/>
    </row>
    <row r="2999" spans="1:7">
      <c r="A2999" s="2">
        <f t="shared" si="290"/>
        <v>42536</v>
      </c>
      <c r="B2999" t="str">
        <f t="shared" si="289"/>
        <v>2016_06</v>
      </c>
      <c r="C2999" t="str">
        <f t="shared" si="285"/>
        <v>Jun</v>
      </c>
      <c r="D2999" t="str">
        <f t="shared" si="286"/>
        <v>2016_Jun</v>
      </c>
      <c r="E2999" s="12" t="str">
        <f t="shared" si="287"/>
        <v>15_Jun</v>
      </c>
      <c r="F2999" s="12" t="str">
        <f t="shared" si="288"/>
        <v>Jun-16</v>
      </c>
      <c r="G2999" s="12"/>
    </row>
    <row r="3000" spans="1:7">
      <c r="A3000" s="2">
        <f t="shared" si="290"/>
        <v>42537</v>
      </c>
      <c r="B3000" t="str">
        <f t="shared" si="289"/>
        <v>2016_06</v>
      </c>
      <c r="C3000" t="str">
        <f t="shared" si="285"/>
        <v>Jun</v>
      </c>
      <c r="D3000" t="str">
        <f t="shared" si="286"/>
        <v>2016_Jun</v>
      </c>
      <c r="E3000" s="12" t="str">
        <f t="shared" si="287"/>
        <v>16_Jun</v>
      </c>
      <c r="F3000" s="12" t="str">
        <f t="shared" si="288"/>
        <v>Jun-16</v>
      </c>
      <c r="G3000" s="12"/>
    </row>
    <row r="3001" spans="1:7">
      <c r="A3001" s="2">
        <f t="shared" si="290"/>
        <v>42538</v>
      </c>
      <c r="B3001" t="str">
        <f t="shared" si="289"/>
        <v>2016_06</v>
      </c>
      <c r="C3001" t="str">
        <f t="shared" si="285"/>
        <v>Jun</v>
      </c>
      <c r="D3001" t="str">
        <f t="shared" si="286"/>
        <v>2016_Jun</v>
      </c>
      <c r="E3001" s="12" t="str">
        <f t="shared" si="287"/>
        <v>17_Jun</v>
      </c>
      <c r="F3001" s="12" t="str">
        <f t="shared" si="288"/>
        <v>Jun-16</v>
      </c>
      <c r="G3001" s="12"/>
    </row>
    <row r="3002" spans="1:7">
      <c r="A3002" s="2">
        <f t="shared" si="290"/>
        <v>42539</v>
      </c>
      <c r="B3002" t="str">
        <f t="shared" si="289"/>
        <v>2016_06</v>
      </c>
      <c r="C3002" t="str">
        <f t="shared" si="285"/>
        <v>Jun</v>
      </c>
      <c r="D3002" t="str">
        <f t="shared" si="286"/>
        <v>2016_Jun</v>
      </c>
      <c r="E3002" s="12" t="str">
        <f t="shared" si="287"/>
        <v>18_Jun</v>
      </c>
      <c r="F3002" s="12" t="str">
        <f t="shared" si="288"/>
        <v>Jun-16</v>
      </c>
      <c r="G3002" s="12"/>
    </row>
    <row r="3003" spans="1:7">
      <c r="A3003" s="2">
        <f t="shared" si="290"/>
        <v>42540</v>
      </c>
      <c r="B3003" t="str">
        <f t="shared" si="289"/>
        <v>2016_06</v>
      </c>
      <c r="C3003" t="str">
        <f t="shared" si="285"/>
        <v>Jun</v>
      </c>
      <c r="D3003" t="str">
        <f t="shared" si="286"/>
        <v>2016_Jun</v>
      </c>
      <c r="E3003" s="12" t="str">
        <f t="shared" si="287"/>
        <v>19_Jun</v>
      </c>
      <c r="F3003" s="12" t="str">
        <f t="shared" si="288"/>
        <v>Jun-16</v>
      </c>
      <c r="G3003" s="12"/>
    </row>
    <row r="3004" spans="1:7">
      <c r="A3004" s="2">
        <f t="shared" si="290"/>
        <v>42541</v>
      </c>
      <c r="B3004" t="str">
        <f t="shared" si="289"/>
        <v>2016_06</v>
      </c>
      <c r="C3004" t="str">
        <f t="shared" si="285"/>
        <v>Jun</v>
      </c>
      <c r="D3004" t="str">
        <f t="shared" si="286"/>
        <v>2016_Jun</v>
      </c>
      <c r="E3004" s="12" t="str">
        <f t="shared" si="287"/>
        <v>20_Jun</v>
      </c>
      <c r="F3004" s="12" t="str">
        <f t="shared" si="288"/>
        <v>Jun-16</v>
      </c>
      <c r="G3004" s="12"/>
    </row>
    <row r="3005" spans="1:7">
      <c r="A3005" s="2">
        <f t="shared" si="290"/>
        <v>42542</v>
      </c>
      <c r="B3005" t="str">
        <f t="shared" si="289"/>
        <v>2016_06</v>
      </c>
      <c r="C3005" t="str">
        <f t="shared" si="285"/>
        <v>Jun</v>
      </c>
      <c r="D3005" t="str">
        <f t="shared" si="286"/>
        <v>2016_Jun</v>
      </c>
      <c r="E3005" s="12" t="str">
        <f t="shared" si="287"/>
        <v>21_Jun</v>
      </c>
      <c r="F3005" s="12" t="str">
        <f t="shared" si="288"/>
        <v>Jun-16</v>
      </c>
      <c r="G3005" s="12"/>
    </row>
    <row r="3006" spans="1:7">
      <c r="A3006" s="2">
        <f t="shared" si="290"/>
        <v>42543</v>
      </c>
      <c r="B3006" t="str">
        <f t="shared" si="289"/>
        <v>2016_06</v>
      </c>
      <c r="C3006" t="str">
        <f t="shared" si="285"/>
        <v>Jun</v>
      </c>
      <c r="D3006" t="str">
        <f t="shared" si="286"/>
        <v>2016_Jun</v>
      </c>
      <c r="E3006" s="12" t="str">
        <f t="shared" si="287"/>
        <v>22_Jun</v>
      </c>
      <c r="F3006" s="12" t="str">
        <f t="shared" si="288"/>
        <v>Jun-16</v>
      </c>
      <c r="G3006" s="12"/>
    </row>
    <row r="3007" spans="1:7">
      <c r="A3007" s="2">
        <f t="shared" si="290"/>
        <v>42544</v>
      </c>
      <c r="B3007" t="str">
        <f t="shared" si="289"/>
        <v>2016_06</v>
      </c>
      <c r="C3007" t="str">
        <f t="shared" si="285"/>
        <v>Jun</v>
      </c>
      <c r="D3007" t="str">
        <f t="shared" si="286"/>
        <v>2016_Jun</v>
      </c>
      <c r="E3007" s="12" t="str">
        <f t="shared" si="287"/>
        <v>23_Jun</v>
      </c>
      <c r="F3007" s="12" t="str">
        <f t="shared" si="288"/>
        <v>Jun-16</v>
      </c>
      <c r="G3007" s="12"/>
    </row>
    <row r="3008" spans="1:7">
      <c r="A3008" s="2">
        <f t="shared" si="290"/>
        <v>42545</v>
      </c>
      <c r="B3008" t="str">
        <f t="shared" si="289"/>
        <v>2016_06</v>
      </c>
      <c r="C3008" t="str">
        <f t="shared" si="285"/>
        <v>Jun</v>
      </c>
      <c r="D3008" t="str">
        <f t="shared" si="286"/>
        <v>2016_Jun</v>
      </c>
      <c r="E3008" s="12" t="str">
        <f t="shared" si="287"/>
        <v>24_Jun</v>
      </c>
      <c r="F3008" s="12" t="str">
        <f t="shared" si="288"/>
        <v>Jun-16</v>
      </c>
      <c r="G3008" s="12"/>
    </row>
    <row r="3009" spans="1:7">
      <c r="A3009" s="2">
        <f t="shared" si="290"/>
        <v>42546</v>
      </c>
      <c r="B3009" t="str">
        <f t="shared" si="289"/>
        <v>2016_06</v>
      </c>
      <c r="C3009" t="str">
        <f t="shared" si="285"/>
        <v>Jun</v>
      </c>
      <c r="D3009" t="str">
        <f t="shared" si="286"/>
        <v>2016_Jun</v>
      </c>
      <c r="E3009" s="12" t="str">
        <f t="shared" si="287"/>
        <v>25_Jun</v>
      </c>
      <c r="F3009" s="12" t="str">
        <f t="shared" si="288"/>
        <v>Jun-16</v>
      </c>
      <c r="G3009" s="12"/>
    </row>
    <row r="3010" spans="1:7">
      <c r="A3010" s="2">
        <f t="shared" si="290"/>
        <v>42547</v>
      </c>
      <c r="B3010" t="str">
        <f t="shared" si="289"/>
        <v>2016_06</v>
      </c>
      <c r="C3010" t="str">
        <f t="shared" ref="C3010:C3073" si="291">VLOOKUP(TEXT(MONTH(A3010),"00"),$H$2:$I$13,2,FALSE)</f>
        <v>Jun</v>
      </c>
      <c r="D3010" t="str">
        <f t="shared" si="286"/>
        <v>2016_Jun</v>
      </c>
      <c r="E3010" s="12" t="str">
        <f t="shared" si="287"/>
        <v>26_Jun</v>
      </c>
      <c r="F3010" s="12" t="str">
        <f t="shared" si="288"/>
        <v>Jun-16</v>
      </c>
      <c r="G3010" s="12"/>
    </row>
    <row r="3011" spans="1:7">
      <c r="A3011" s="2">
        <f t="shared" si="290"/>
        <v>42548</v>
      </c>
      <c r="B3011" t="str">
        <f t="shared" si="289"/>
        <v>2016_06</v>
      </c>
      <c r="C3011" t="str">
        <f t="shared" si="291"/>
        <v>Jun</v>
      </c>
      <c r="D3011" t="str">
        <f t="shared" ref="D3011:D3074" si="292">TEXT(YEAR(A3011),"0000")&amp;"_"&amp;C3011</f>
        <v>2016_Jun</v>
      </c>
      <c r="E3011" s="12" t="str">
        <f t="shared" ref="E3011:E3074" si="293">VLOOKUP(DAY(A3011),$G$2:$H$32,2,FALSE)&amp;"_"&amp;C3011</f>
        <v>27_Jun</v>
      </c>
      <c r="F3011" s="12" t="str">
        <f t="shared" si="288"/>
        <v>Jun-16</v>
      </c>
      <c r="G3011" s="12"/>
    </row>
    <row r="3012" spans="1:7">
      <c r="A3012" s="2">
        <f t="shared" si="290"/>
        <v>42549</v>
      </c>
      <c r="B3012" t="str">
        <f t="shared" si="289"/>
        <v>2016_06</v>
      </c>
      <c r="C3012" t="str">
        <f t="shared" si="291"/>
        <v>Jun</v>
      </c>
      <c r="D3012" t="str">
        <f t="shared" si="292"/>
        <v>2016_Jun</v>
      </c>
      <c r="E3012" s="12" t="str">
        <f t="shared" si="293"/>
        <v>28_Jun</v>
      </c>
      <c r="F3012" s="12" t="str">
        <f t="shared" ref="F3012:F3075" si="294">C3012&amp;"-"&amp;RIGHT(YEAR(A3012),2)</f>
        <v>Jun-16</v>
      </c>
      <c r="G3012" s="12"/>
    </row>
    <row r="3013" spans="1:7">
      <c r="A3013" s="2">
        <f t="shared" si="290"/>
        <v>42550</v>
      </c>
      <c r="B3013" t="str">
        <f t="shared" si="289"/>
        <v>2016_06</v>
      </c>
      <c r="C3013" t="str">
        <f t="shared" si="291"/>
        <v>Jun</v>
      </c>
      <c r="D3013" t="str">
        <f t="shared" si="292"/>
        <v>2016_Jun</v>
      </c>
      <c r="E3013" s="12" t="str">
        <f t="shared" si="293"/>
        <v>29_Jun</v>
      </c>
      <c r="F3013" s="12" t="str">
        <f t="shared" si="294"/>
        <v>Jun-16</v>
      </c>
      <c r="G3013" s="12"/>
    </row>
    <row r="3014" spans="1:7">
      <c r="A3014" s="2">
        <f t="shared" si="290"/>
        <v>42551</v>
      </c>
      <c r="B3014" t="str">
        <f t="shared" si="289"/>
        <v>2016_06</v>
      </c>
      <c r="C3014" t="str">
        <f t="shared" si="291"/>
        <v>Jun</v>
      </c>
      <c r="D3014" t="str">
        <f t="shared" si="292"/>
        <v>2016_Jun</v>
      </c>
      <c r="E3014" s="12" t="str">
        <f t="shared" si="293"/>
        <v>30_Jun</v>
      </c>
      <c r="F3014" s="12" t="str">
        <f t="shared" si="294"/>
        <v>Jun-16</v>
      </c>
      <c r="G3014" s="12"/>
    </row>
    <row r="3015" spans="1:7">
      <c r="A3015" s="2">
        <f t="shared" si="290"/>
        <v>42552</v>
      </c>
      <c r="B3015" t="str">
        <f t="shared" si="289"/>
        <v>2016_07</v>
      </c>
      <c r="C3015" t="str">
        <f t="shared" si="291"/>
        <v>Jul</v>
      </c>
      <c r="D3015" t="str">
        <f t="shared" si="292"/>
        <v>2016_Jul</v>
      </c>
      <c r="E3015" s="12" t="str">
        <f t="shared" si="293"/>
        <v>01_Jul</v>
      </c>
      <c r="F3015" s="12" t="str">
        <f t="shared" si="294"/>
        <v>Jul-16</v>
      </c>
      <c r="G3015" s="12"/>
    </row>
    <row r="3016" spans="1:7">
      <c r="A3016" s="2">
        <f t="shared" si="290"/>
        <v>42553</v>
      </c>
      <c r="B3016" t="str">
        <f t="shared" si="289"/>
        <v>2016_07</v>
      </c>
      <c r="C3016" t="str">
        <f t="shared" si="291"/>
        <v>Jul</v>
      </c>
      <c r="D3016" t="str">
        <f t="shared" si="292"/>
        <v>2016_Jul</v>
      </c>
      <c r="E3016" s="12" t="str">
        <f t="shared" si="293"/>
        <v>02_Jul</v>
      </c>
      <c r="F3016" s="12" t="str">
        <f t="shared" si="294"/>
        <v>Jul-16</v>
      </c>
      <c r="G3016" s="12"/>
    </row>
    <row r="3017" spans="1:7">
      <c r="A3017" s="2">
        <f t="shared" si="290"/>
        <v>42554</v>
      </c>
      <c r="B3017" t="str">
        <f t="shared" si="289"/>
        <v>2016_07</v>
      </c>
      <c r="C3017" t="str">
        <f t="shared" si="291"/>
        <v>Jul</v>
      </c>
      <c r="D3017" t="str">
        <f t="shared" si="292"/>
        <v>2016_Jul</v>
      </c>
      <c r="E3017" s="12" t="str">
        <f t="shared" si="293"/>
        <v>03_Jul</v>
      </c>
      <c r="F3017" s="12" t="str">
        <f t="shared" si="294"/>
        <v>Jul-16</v>
      </c>
      <c r="G3017" s="12"/>
    </row>
    <row r="3018" spans="1:7">
      <c r="A3018" s="2">
        <f t="shared" si="290"/>
        <v>42555</v>
      </c>
      <c r="B3018" t="str">
        <f t="shared" si="289"/>
        <v>2016_07</v>
      </c>
      <c r="C3018" t="str">
        <f t="shared" si="291"/>
        <v>Jul</v>
      </c>
      <c r="D3018" t="str">
        <f t="shared" si="292"/>
        <v>2016_Jul</v>
      </c>
      <c r="E3018" s="12" t="str">
        <f t="shared" si="293"/>
        <v>04_Jul</v>
      </c>
      <c r="F3018" s="12" t="str">
        <f t="shared" si="294"/>
        <v>Jul-16</v>
      </c>
      <c r="G3018" s="12"/>
    </row>
    <row r="3019" spans="1:7">
      <c r="A3019" s="2">
        <f t="shared" si="290"/>
        <v>42556</v>
      </c>
      <c r="B3019" t="str">
        <f t="shared" ref="B3019:B3082" si="295">TEXT(YEAR(A3019),"0000")&amp;"_"&amp;TEXT(MONTH(A3019),"00")</f>
        <v>2016_07</v>
      </c>
      <c r="C3019" t="str">
        <f t="shared" si="291"/>
        <v>Jul</v>
      </c>
      <c r="D3019" t="str">
        <f t="shared" si="292"/>
        <v>2016_Jul</v>
      </c>
      <c r="E3019" s="12" t="str">
        <f t="shared" si="293"/>
        <v>05_Jul</v>
      </c>
      <c r="F3019" s="12" t="str">
        <f t="shared" si="294"/>
        <v>Jul-16</v>
      </c>
      <c r="G3019" s="12"/>
    </row>
    <row r="3020" spans="1:7">
      <c r="A3020" s="2">
        <f t="shared" ref="A3020:A3083" si="296">A3019+1</f>
        <v>42557</v>
      </c>
      <c r="B3020" t="str">
        <f t="shared" si="295"/>
        <v>2016_07</v>
      </c>
      <c r="C3020" t="str">
        <f t="shared" si="291"/>
        <v>Jul</v>
      </c>
      <c r="D3020" t="str">
        <f t="shared" si="292"/>
        <v>2016_Jul</v>
      </c>
      <c r="E3020" s="12" t="str">
        <f t="shared" si="293"/>
        <v>06_Jul</v>
      </c>
      <c r="F3020" s="12" t="str">
        <f t="shared" si="294"/>
        <v>Jul-16</v>
      </c>
      <c r="G3020" s="12"/>
    </row>
    <row r="3021" spans="1:7">
      <c r="A3021" s="2">
        <f t="shared" si="296"/>
        <v>42558</v>
      </c>
      <c r="B3021" t="str">
        <f t="shared" si="295"/>
        <v>2016_07</v>
      </c>
      <c r="C3021" t="str">
        <f t="shared" si="291"/>
        <v>Jul</v>
      </c>
      <c r="D3021" t="str">
        <f t="shared" si="292"/>
        <v>2016_Jul</v>
      </c>
      <c r="E3021" s="12" t="str">
        <f t="shared" si="293"/>
        <v>07_Jul</v>
      </c>
      <c r="F3021" s="12" t="str">
        <f t="shared" si="294"/>
        <v>Jul-16</v>
      </c>
      <c r="G3021" s="12"/>
    </row>
    <row r="3022" spans="1:7">
      <c r="A3022" s="2">
        <f t="shared" si="296"/>
        <v>42559</v>
      </c>
      <c r="B3022" t="str">
        <f t="shared" si="295"/>
        <v>2016_07</v>
      </c>
      <c r="C3022" t="str">
        <f t="shared" si="291"/>
        <v>Jul</v>
      </c>
      <c r="D3022" t="str">
        <f t="shared" si="292"/>
        <v>2016_Jul</v>
      </c>
      <c r="E3022" s="12" t="str">
        <f t="shared" si="293"/>
        <v>08_Jul</v>
      </c>
      <c r="F3022" s="12" t="str">
        <f t="shared" si="294"/>
        <v>Jul-16</v>
      </c>
      <c r="G3022" s="12"/>
    </row>
    <row r="3023" spans="1:7">
      <c r="A3023" s="2">
        <f t="shared" si="296"/>
        <v>42560</v>
      </c>
      <c r="B3023" t="str">
        <f t="shared" si="295"/>
        <v>2016_07</v>
      </c>
      <c r="C3023" t="str">
        <f t="shared" si="291"/>
        <v>Jul</v>
      </c>
      <c r="D3023" t="str">
        <f t="shared" si="292"/>
        <v>2016_Jul</v>
      </c>
      <c r="E3023" s="12" t="str">
        <f t="shared" si="293"/>
        <v>09_Jul</v>
      </c>
      <c r="F3023" s="12" t="str">
        <f t="shared" si="294"/>
        <v>Jul-16</v>
      </c>
      <c r="G3023" s="12"/>
    </row>
    <row r="3024" spans="1:7">
      <c r="A3024" s="2">
        <f t="shared" si="296"/>
        <v>42561</v>
      </c>
      <c r="B3024" t="str">
        <f t="shared" si="295"/>
        <v>2016_07</v>
      </c>
      <c r="C3024" t="str">
        <f t="shared" si="291"/>
        <v>Jul</v>
      </c>
      <c r="D3024" t="str">
        <f t="shared" si="292"/>
        <v>2016_Jul</v>
      </c>
      <c r="E3024" s="12" t="str">
        <f t="shared" si="293"/>
        <v>10_Jul</v>
      </c>
      <c r="F3024" s="12" t="str">
        <f t="shared" si="294"/>
        <v>Jul-16</v>
      </c>
      <c r="G3024" s="12"/>
    </row>
    <row r="3025" spans="1:7">
      <c r="A3025" s="2">
        <f t="shared" si="296"/>
        <v>42562</v>
      </c>
      <c r="B3025" t="str">
        <f t="shared" si="295"/>
        <v>2016_07</v>
      </c>
      <c r="C3025" t="str">
        <f t="shared" si="291"/>
        <v>Jul</v>
      </c>
      <c r="D3025" t="str">
        <f t="shared" si="292"/>
        <v>2016_Jul</v>
      </c>
      <c r="E3025" s="12" t="str">
        <f t="shared" si="293"/>
        <v>11_Jul</v>
      </c>
      <c r="F3025" s="12" t="str">
        <f t="shared" si="294"/>
        <v>Jul-16</v>
      </c>
      <c r="G3025" s="12"/>
    </row>
    <row r="3026" spans="1:7">
      <c r="A3026" s="2">
        <f t="shared" si="296"/>
        <v>42563</v>
      </c>
      <c r="B3026" t="str">
        <f t="shared" si="295"/>
        <v>2016_07</v>
      </c>
      <c r="C3026" t="str">
        <f t="shared" si="291"/>
        <v>Jul</v>
      </c>
      <c r="D3026" t="str">
        <f t="shared" si="292"/>
        <v>2016_Jul</v>
      </c>
      <c r="E3026" s="12" t="str">
        <f t="shared" si="293"/>
        <v>12_Jul</v>
      </c>
      <c r="F3026" s="12" t="str">
        <f t="shared" si="294"/>
        <v>Jul-16</v>
      </c>
      <c r="G3026" s="12"/>
    </row>
    <row r="3027" spans="1:7">
      <c r="A3027" s="2">
        <f t="shared" si="296"/>
        <v>42564</v>
      </c>
      <c r="B3027" t="str">
        <f t="shared" si="295"/>
        <v>2016_07</v>
      </c>
      <c r="C3027" t="str">
        <f t="shared" si="291"/>
        <v>Jul</v>
      </c>
      <c r="D3027" t="str">
        <f t="shared" si="292"/>
        <v>2016_Jul</v>
      </c>
      <c r="E3027" s="12" t="str">
        <f t="shared" si="293"/>
        <v>13_Jul</v>
      </c>
      <c r="F3027" s="12" t="str">
        <f t="shared" si="294"/>
        <v>Jul-16</v>
      </c>
      <c r="G3027" s="12"/>
    </row>
    <row r="3028" spans="1:7">
      <c r="A3028" s="2">
        <f t="shared" si="296"/>
        <v>42565</v>
      </c>
      <c r="B3028" t="str">
        <f t="shared" si="295"/>
        <v>2016_07</v>
      </c>
      <c r="C3028" t="str">
        <f t="shared" si="291"/>
        <v>Jul</v>
      </c>
      <c r="D3028" t="str">
        <f t="shared" si="292"/>
        <v>2016_Jul</v>
      </c>
      <c r="E3028" s="12" t="str">
        <f t="shared" si="293"/>
        <v>14_Jul</v>
      </c>
      <c r="F3028" s="12" t="str">
        <f t="shared" si="294"/>
        <v>Jul-16</v>
      </c>
      <c r="G3028" s="12"/>
    </row>
    <row r="3029" spans="1:7">
      <c r="A3029" s="2">
        <f t="shared" si="296"/>
        <v>42566</v>
      </c>
      <c r="B3029" t="str">
        <f t="shared" si="295"/>
        <v>2016_07</v>
      </c>
      <c r="C3029" t="str">
        <f t="shared" si="291"/>
        <v>Jul</v>
      </c>
      <c r="D3029" t="str">
        <f t="shared" si="292"/>
        <v>2016_Jul</v>
      </c>
      <c r="E3029" s="12" t="str">
        <f t="shared" si="293"/>
        <v>15_Jul</v>
      </c>
      <c r="F3029" s="12" t="str">
        <f t="shared" si="294"/>
        <v>Jul-16</v>
      </c>
      <c r="G3029" s="12"/>
    </row>
    <row r="3030" spans="1:7">
      <c r="A3030" s="2">
        <f t="shared" si="296"/>
        <v>42567</v>
      </c>
      <c r="B3030" t="str">
        <f t="shared" si="295"/>
        <v>2016_07</v>
      </c>
      <c r="C3030" t="str">
        <f t="shared" si="291"/>
        <v>Jul</v>
      </c>
      <c r="D3030" t="str">
        <f t="shared" si="292"/>
        <v>2016_Jul</v>
      </c>
      <c r="E3030" s="12" t="str">
        <f t="shared" si="293"/>
        <v>16_Jul</v>
      </c>
      <c r="F3030" s="12" t="str">
        <f t="shared" si="294"/>
        <v>Jul-16</v>
      </c>
      <c r="G3030" s="12"/>
    </row>
    <row r="3031" spans="1:7">
      <c r="A3031" s="2">
        <f t="shared" si="296"/>
        <v>42568</v>
      </c>
      <c r="B3031" t="str">
        <f t="shared" si="295"/>
        <v>2016_07</v>
      </c>
      <c r="C3031" t="str">
        <f t="shared" si="291"/>
        <v>Jul</v>
      </c>
      <c r="D3031" t="str">
        <f t="shared" si="292"/>
        <v>2016_Jul</v>
      </c>
      <c r="E3031" s="12" t="str">
        <f t="shared" si="293"/>
        <v>17_Jul</v>
      </c>
      <c r="F3031" s="12" t="str">
        <f t="shared" si="294"/>
        <v>Jul-16</v>
      </c>
      <c r="G3031" s="12"/>
    </row>
    <row r="3032" spans="1:7">
      <c r="A3032" s="2">
        <f t="shared" si="296"/>
        <v>42569</v>
      </c>
      <c r="B3032" t="str">
        <f t="shared" si="295"/>
        <v>2016_07</v>
      </c>
      <c r="C3032" t="str">
        <f t="shared" si="291"/>
        <v>Jul</v>
      </c>
      <c r="D3032" t="str">
        <f t="shared" si="292"/>
        <v>2016_Jul</v>
      </c>
      <c r="E3032" s="12" t="str">
        <f t="shared" si="293"/>
        <v>18_Jul</v>
      </c>
      <c r="F3032" s="12" t="str">
        <f t="shared" si="294"/>
        <v>Jul-16</v>
      </c>
      <c r="G3032" s="12"/>
    </row>
    <row r="3033" spans="1:7">
      <c r="A3033" s="2">
        <f t="shared" si="296"/>
        <v>42570</v>
      </c>
      <c r="B3033" t="str">
        <f t="shared" si="295"/>
        <v>2016_07</v>
      </c>
      <c r="C3033" t="str">
        <f t="shared" si="291"/>
        <v>Jul</v>
      </c>
      <c r="D3033" t="str">
        <f t="shared" si="292"/>
        <v>2016_Jul</v>
      </c>
      <c r="E3033" s="12" t="str">
        <f t="shared" si="293"/>
        <v>19_Jul</v>
      </c>
      <c r="F3033" s="12" t="str">
        <f t="shared" si="294"/>
        <v>Jul-16</v>
      </c>
      <c r="G3033" s="12"/>
    </row>
    <row r="3034" spans="1:7">
      <c r="A3034" s="2">
        <f t="shared" si="296"/>
        <v>42571</v>
      </c>
      <c r="B3034" t="str">
        <f t="shared" si="295"/>
        <v>2016_07</v>
      </c>
      <c r="C3034" t="str">
        <f t="shared" si="291"/>
        <v>Jul</v>
      </c>
      <c r="D3034" t="str">
        <f t="shared" si="292"/>
        <v>2016_Jul</v>
      </c>
      <c r="E3034" s="12" t="str">
        <f t="shared" si="293"/>
        <v>20_Jul</v>
      </c>
      <c r="F3034" s="12" t="str">
        <f t="shared" si="294"/>
        <v>Jul-16</v>
      </c>
      <c r="G3034" s="12"/>
    </row>
    <row r="3035" spans="1:7">
      <c r="A3035" s="2">
        <f t="shared" si="296"/>
        <v>42572</v>
      </c>
      <c r="B3035" t="str">
        <f t="shared" si="295"/>
        <v>2016_07</v>
      </c>
      <c r="C3035" t="str">
        <f t="shared" si="291"/>
        <v>Jul</v>
      </c>
      <c r="D3035" t="str">
        <f t="shared" si="292"/>
        <v>2016_Jul</v>
      </c>
      <c r="E3035" s="12" t="str">
        <f t="shared" si="293"/>
        <v>21_Jul</v>
      </c>
      <c r="F3035" s="12" t="str">
        <f t="shared" si="294"/>
        <v>Jul-16</v>
      </c>
      <c r="G3035" s="12"/>
    </row>
    <row r="3036" spans="1:7">
      <c r="A3036" s="2">
        <f t="shared" si="296"/>
        <v>42573</v>
      </c>
      <c r="B3036" t="str">
        <f t="shared" si="295"/>
        <v>2016_07</v>
      </c>
      <c r="C3036" t="str">
        <f t="shared" si="291"/>
        <v>Jul</v>
      </c>
      <c r="D3036" t="str">
        <f t="shared" si="292"/>
        <v>2016_Jul</v>
      </c>
      <c r="E3036" s="12" t="str">
        <f t="shared" si="293"/>
        <v>22_Jul</v>
      </c>
      <c r="F3036" s="12" t="str">
        <f t="shared" si="294"/>
        <v>Jul-16</v>
      </c>
      <c r="G3036" s="12"/>
    </row>
    <row r="3037" spans="1:7">
      <c r="A3037" s="2">
        <f t="shared" si="296"/>
        <v>42574</v>
      </c>
      <c r="B3037" t="str">
        <f t="shared" si="295"/>
        <v>2016_07</v>
      </c>
      <c r="C3037" t="str">
        <f t="shared" si="291"/>
        <v>Jul</v>
      </c>
      <c r="D3037" t="str">
        <f t="shared" si="292"/>
        <v>2016_Jul</v>
      </c>
      <c r="E3037" s="12" t="str">
        <f t="shared" si="293"/>
        <v>23_Jul</v>
      </c>
      <c r="F3037" s="12" t="str">
        <f t="shared" si="294"/>
        <v>Jul-16</v>
      </c>
      <c r="G3037" s="12"/>
    </row>
    <row r="3038" spans="1:7">
      <c r="A3038" s="2">
        <f t="shared" si="296"/>
        <v>42575</v>
      </c>
      <c r="B3038" t="str">
        <f t="shared" si="295"/>
        <v>2016_07</v>
      </c>
      <c r="C3038" t="str">
        <f t="shared" si="291"/>
        <v>Jul</v>
      </c>
      <c r="D3038" t="str">
        <f t="shared" si="292"/>
        <v>2016_Jul</v>
      </c>
      <c r="E3038" s="12" t="str">
        <f t="shared" si="293"/>
        <v>24_Jul</v>
      </c>
      <c r="F3038" s="12" t="str">
        <f t="shared" si="294"/>
        <v>Jul-16</v>
      </c>
      <c r="G3038" s="12"/>
    </row>
    <row r="3039" spans="1:7">
      <c r="A3039" s="2">
        <f t="shared" si="296"/>
        <v>42576</v>
      </c>
      <c r="B3039" t="str">
        <f t="shared" si="295"/>
        <v>2016_07</v>
      </c>
      <c r="C3039" t="str">
        <f t="shared" si="291"/>
        <v>Jul</v>
      </c>
      <c r="D3039" t="str">
        <f t="shared" si="292"/>
        <v>2016_Jul</v>
      </c>
      <c r="E3039" s="12" t="str">
        <f t="shared" si="293"/>
        <v>25_Jul</v>
      </c>
      <c r="F3039" s="12" t="str">
        <f t="shared" si="294"/>
        <v>Jul-16</v>
      </c>
      <c r="G3039" s="12"/>
    </row>
    <row r="3040" spans="1:7">
      <c r="A3040" s="2">
        <f t="shared" si="296"/>
        <v>42577</v>
      </c>
      <c r="B3040" t="str">
        <f t="shared" si="295"/>
        <v>2016_07</v>
      </c>
      <c r="C3040" t="str">
        <f t="shared" si="291"/>
        <v>Jul</v>
      </c>
      <c r="D3040" t="str">
        <f t="shared" si="292"/>
        <v>2016_Jul</v>
      </c>
      <c r="E3040" s="12" t="str">
        <f t="shared" si="293"/>
        <v>26_Jul</v>
      </c>
      <c r="F3040" s="12" t="str">
        <f t="shared" si="294"/>
        <v>Jul-16</v>
      </c>
      <c r="G3040" s="12"/>
    </row>
    <row r="3041" spans="1:7">
      <c r="A3041" s="2">
        <f t="shared" si="296"/>
        <v>42578</v>
      </c>
      <c r="B3041" t="str">
        <f t="shared" si="295"/>
        <v>2016_07</v>
      </c>
      <c r="C3041" t="str">
        <f t="shared" si="291"/>
        <v>Jul</v>
      </c>
      <c r="D3041" t="str">
        <f t="shared" si="292"/>
        <v>2016_Jul</v>
      </c>
      <c r="E3041" s="12" t="str">
        <f t="shared" si="293"/>
        <v>27_Jul</v>
      </c>
      <c r="F3041" s="12" t="str">
        <f t="shared" si="294"/>
        <v>Jul-16</v>
      </c>
      <c r="G3041" s="12"/>
    </row>
    <row r="3042" spans="1:7">
      <c r="A3042" s="2">
        <f t="shared" si="296"/>
        <v>42579</v>
      </c>
      <c r="B3042" t="str">
        <f t="shared" si="295"/>
        <v>2016_07</v>
      </c>
      <c r="C3042" t="str">
        <f t="shared" si="291"/>
        <v>Jul</v>
      </c>
      <c r="D3042" t="str">
        <f t="shared" si="292"/>
        <v>2016_Jul</v>
      </c>
      <c r="E3042" s="12" t="str">
        <f t="shared" si="293"/>
        <v>28_Jul</v>
      </c>
      <c r="F3042" s="12" t="str">
        <f t="shared" si="294"/>
        <v>Jul-16</v>
      </c>
      <c r="G3042" s="12"/>
    </row>
    <row r="3043" spans="1:7">
      <c r="A3043" s="2">
        <f t="shared" si="296"/>
        <v>42580</v>
      </c>
      <c r="B3043" t="str">
        <f t="shared" si="295"/>
        <v>2016_07</v>
      </c>
      <c r="C3043" t="str">
        <f t="shared" si="291"/>
        <v>Jul</v>
      </c>
      <c r="D3043" t="str">
        <f t="shared" si="292"/>
        <v>2016_Jul</v>
      </c>
      <c r="E3043" s="12" t="str">
        <f t="shared" si="293"/>
        <v>29_Jul</v>
      </c>
      <c r="F3043" s="12" t="str">
        <f t="shared" si="294"/>
        <v>Jul-16</v>
      </c>
      <c r="G3043" s="12"/>
    </row>
    <row r="3044" spans="1:7">
      <c r="A3044" s="2">
        <f t="shared" si="296"/>
        <v>42581</v>
      </c>
      <c r="B3044" t="str">
        <f t="shared" si="295"/>
        <v>2016_07</v>
      </c>
      <c r="C3044" t="str">
        <f t="shared" si="291"/>
        <v>Jul</v>
      </c>
      <c r="D3044" t="str">
        <f t="shared" si="292"/>
        <v>2016_Jul</v>
      </c>
      <c r="E3044" s="12" t="str">
        <f t="shared" si="293"/>
        <v>30_Jul</v>
      </c>
      <c r="F3044" s="12" t="str">
        <f t="shared" si="294"/>
        <v>Jul-16</v>
      </c>
      <c r="G3044" s="12"/>
    </row>
    <row r="3045" spans="1:7">
      <c r="A3045" s="2">
        <f t="shared" si="296"/>
        <v>42582</v>
      </c>
      <c r="B3045" t="str">
        <f t="shared" si="295"/>
        <v>2016_07</v>
      </c>
      <c r="C3045" t="str">
        <f t="shared" si="291"/>
        <v>Jul</v>
      </c>
      <c r="D3045" t="str">
        <f t="shared" si="292"/>
        <v>2016_Jul</v>
      </c>
      <c r="E3045" s="12" t="str">
        <f t="shared" si="293"/>
        <v>31_Jul</v>
      </c>
      <c r="F3045" s="12" t="str">
        <f t="shared" si="294"/>
        <v>Jul-16</v>
      </c>
      <c r="G3045" s="12"/>
    </row>
    <row r="3046" spans="1:7">
      <c r="A3046" s="2">
        <f t="shared" si="296"/>
        <v>42583</v>
      </c>
      <c r="B3046" t="str">
        <f t="shared" si="295"/>
        <v>2016_08</v>
      </c>
      <c r="C3046" t="str">
        <f t="shared" si="291"/>
        <v>Aug</v>
      </c>
      <c r="D3046" t="str">
        <f t="shared" si="292"/>
        <v>2016_Aug</v>
      </c>
      <c r="E3046" s="12" t="str">
        <f t="shared" si="293"/>
        <v>01_Aug</v>
      </c>
      <c r="F3046" s="12" t="str">
        <f t="shared" si="294"/>
        <v>Aug-16</v>
      </c>
      <c r="G3046" s="12"/>
    </row>
    <row r="3047" spans="1:7">
      <c r="A3047" s="2">
        <f t="shared" si="296"/>
        <v>42584</v>
      </c>
      <c r="B3047" t="str">
        <f t="shared" si="295"/>
        <v>2016_08</v>
      </c>
      <c r="C3047" t="str">
        <f t="shared" si="291"/>
        <v>Aug</v>
      </c>
      <c r="D3047" t="str">
        <f t="shared" si="292"/>
        <v>2016_Aug</v>
      </c>
      <c r="E3047" s="12" t="str">
        <f t="shared" si="293"/>
        <v>02_Aug</v>
      </c>
      <c r="F3047" s="12" t="str">
        <f t="shared" si="294"/>
        <v>Aug-16</v>
      </c>
      <c r="G3047" s="12"/>
    </row>
    <row r="3048" spans="1:7">
      <c r="A3048" s="2">
        <f t="shared" si="296"/>
        <v>42585</v>
      </c>
      <c r="B3048" t="str">
        <f t="shared" si="295"/>
        <v>2016_08</v>
      </c>
      <c r="C3048" t="str">
        <f t="shared" si="291"/>
        <v>Aug</v>
      </c>
      <c r="D3048" t="str">
        <f t="shared" si="292"/>
        <v>2016_Aug</v>
      </c>
      <c r="E3048" s="12" t="str">
        <f t="shared" si="293"/>
        <v>03_Aug</v>
      </c>
      <c r="F3048" s="12" t="str">
        <f t="shared" si="294"/>
        <v>Aug-16</v>
      </c>
      <c r="G3048" s="12"/>
    </row>
    <row r="3049" spans="1:7">
      <c r="A3049" s="2">
        <f t="shared" si="296"/>
        <v>42586</v>
      </c>
      <c r="B3049" t="str">
        <f t="shared" si="295"/>
        <v>2016_08</v>
      </c>
      <c r="C3049" t="str">
        <f t="shared" si="291"/>
        <v>Aug</v>
      </c>
      <c r="D3049" t="str">
        <f t="shared" si="292"/>
        <v>2016_Aug</v>
      </c>
      <c r="E3049" s="12" t="str">
        <f t="shared" si="293"/>
        <v>04_Aug</v>
      </c>
      <c r="F3049" s="12" t="str">
        <f t="shared" si="294"/>
        <v>Aug-16</v>
      </c>
      <c r="G3049" s="12"/>
    </row>
    <row r="3050" spans="1:7">
      <c r="A3050" s="2">
        <f t="shared" si="296"/>
        <v>42587</v>
      </c>
      <c r="B3050" t="str">
        <f t="shared" si="295"/>
        <v>2016_08</v>
      </c>
      <c r="C3050" t="str">
        <f t="shared" si="291"/>
        <v>Aug</v>
      </c>
      <c r="D3050" t="str">
        <f t="shared" si="292"/>
        <v>2016_Aug</v>
      </c>
      <c r="E3050" s="12" t="str">
        <f t="shared" si="293"/>
        <v>05_Aug</v>
      </c>
      <c r="F3050" s="12" t="str">
        <f t="shared" si="294"/>
        <v>Aug-16</v>
      </c>
      <c r="G3050" s="12"/>
    </row>
    <row r="3051" spans="1:7">
      <c r="A3051" s="2">
        <f t="shared" si="296"/>
        <v>42588</v>
      </c>
      <c r="B3051" t="str">
        <f t="shared" si="295"/>
        <v>2016_08</v>
      </c>
      <c r="C3051" t="str">
        <f t="shared" si="291"/>
        <v>Aug</v>
      </c>
      <c r="D3051" t="str">
        <f t="shared" si="292"/>
        <v>2016_Aug</v>
      </c>
      <c r="E3051" s="12" t="str">
        <f t="shared" si="293"/>
        <v>06_Aug</v>
      </c>
      <c r="F3051" s="12" t="str">
        <f t="shared" si="294"/>
        <v>Aug-16</v>
      </c>
      <c r="G3051" s="12"/>
    </row>
    <row r="3052" spans="1:7">
      <c r="A3052" s="2">
        <f t="shared" si="296"/>
        <v>42589</v>
      </c>
      <c r="B3052" t="str">
        <f t="shared" si="295"/>
        <v>2016_08</v>
      </c>
      <c r="C3052" t="str">
        <f t="shared" si="291"/>
        <v>Aug</v>
      </c>
      <c r="D3052" t="str">
        <f t="shared" si="292"/>
        <v>2016_Aug</v>
      </c>
      <c r="E3052" s="12" t="str">
        <f t="shared" si="293"/>
        <v>07_Aug</v>
      </c>
      <c r="F3052" s="12" t="str">
        <f t="shared" si="294"/>
        <v>Aug-16</v>
      </c>
      <c r="G3052" s="12"/>
    </row>
    <row r="3053" spans="1:7">
      <c r="A3053" s="2">
        <f t="shared" si="296"/>
        <v>42590</v>
      </c>
      <c r="B3053" t="str">
        <f t="shared" si="295"/>
        <v>2016_08</v>
      </c>
      <c r="C3053" t="str">
        <f t="shared" si="291"/>
        <v>Aug</v>
      </c>
      <c r="D3053" t="str">
        <f t="shared" si="292"/>
        <v>2016_Aug</v>
      </c>
      <c r="E3053" s="12" t="str">
        <f t="shared" si="293"/>
        <v>08_Aug</v>
      </c>
      <c r="F3053" s="12" t="str">
        <f t="shared" si="294"/>
        <v>Aug-16</v>
      </c>
      <c r="G3053" s="12"/>
    </row>
    <row r="3054" spans="1:7">
      <c r="A3054" s="2">
        <f t="shared" si="296"/>
        <v>42591</v>
      </c>
      <c r="B3054" t="str">
        <f t="shared" si="295"/>
        <v>2016_08</v>
      </c>
      <c r="C3054" t="str">
        <f t="shared" si="291"/>
        <v>Aug</v>
      </c>
      <c r="D3054" t="str">
        <f t="shared" si="292"/>
        <v>2016_Aug</v>
      </c>
      <c r="E3054" s="12" t="str">
        <f t="shared" si="293"/>
        <v>09_Aug</v>
      </c>
      <c r="F3054" s="12" t="str">
        <f t="shared" si="294"/>
        <v>Aug-16</v>
      </c>
      <c r="G3054" s="12"/>
    </row>
    <row r="3055" spans="1:7">
      <c r="A3055" s="2">
        <f t="shared" si="296"/>
        <v>42592</v>
      </c>
      <c r="B3055" t="str">
        <f t="shared" si="295"/>
        <v>2016_08</v>
      </c>
      <c r="C3055" t="str">
        <f t="shared" si="291"/>
        <v>Aug</v>
      </c>
      <c r="D3055" t="str">
        <f t="shared" si="292"/>
        <v>2016_Aug</v>
      </c>
      <c r="E3055" s="12" t="str">
        <f t="shared" si="293"/>
        <v>10_Aug</v>
      </c>
      <c r="F3055" s="12" t="str">
        <f t="shared" si="294"/>
        <v>Aug-16</v>
      </c>
      <c r="G3055" s="12"/>
    </row>
    <row r="3056" spans="1:7">
      <c r="A3056" s="2">
        <f t="shared" si="296"/>
        <v>42593</v>
      </c>
      <c r="B3056" t="str">
        <f t="shared" si="295"/>
        <v>2016_08</v>
      </c>
      <c r="C3056" t="str">
        <f t="shared" si="291"/>
        <v>Aug</v>
      </c>
      <c r="D3056" t="str">
        <f t="shared" si="292"/>
        <v>2016_Aug</v>
      </c>
      <c r="E3056" s="12" t="str">
        <f t="shared" si="293"/>
        <v>11_Aug</v>
      </c>
      <c r="F3056" s="12" t="str">
        <f t="shared" si="294"/>
        <v>Aug-16</v>
      </c>
      <c r="G3056" s="12"/>
    </row>
    <row r="3057" spans="1:7">
      <c r="A3057" s="2">
        <f t="shared" si="296"/>
        <v>42594</v>
      </c>
      <c r="B3057" t="str">
        <f t="shared" si="295"/>
        <v>2016_08</v>
      </c>
      <c r="C3057" t="str">
        <f t="shared" si="291"/>
        <v>Aug</v>
      </c>
      <c r="D3057" t="str">
        <f t="shared" si="292"/>
        <v>2016_Aug</v>
      </c>
      <c r="E3057" s="12" t="str">
        <f t="shared" si="293"/>
        <v>12_Aug</v>
      </c>
      <c r="F3057" s="12" t="str">
        <f t="shared" si="294"/>
        <v>Aug-16</v>
      </c>
      <c r="G3057" s="12"/>
    </row>
    <row r="3058" spans="1:7">
      <c r="A3058" s="2">
        <f t="shared" si="296"/>
        <v>42595</v>
      </c>
      <c r="B3058" t="str">
        <f t="shared" si="295"/>
        <v>2016_08</v>
      </c>
      <c r="C3058" t="str">
        <f t="shared" si="291"/>
        <v>Aug</v>
      </c>
      <c r="D3058" t="str">
        <f t="shared" si="292"/>
        <v>2016_Aug</v>
      </c>
      <c r="E3058" s="12" t="str">
        <f t="shared" si="293"/>
        <v>13_Aug</v>
      </c>
      <c r="F3058" s="12" t="str">
        <f t="shared" si="294"/>
        <v>Aug-16</v>
      </c>
      <c r="G3058" s="12"/>
    </row>
    <row r="3059" spans="1:7">
      <c r="A3059" s="2">
        <f t="shared" si="296"/>
        <v>42596</v>
      </c>
      <c r="B3059" t="str">
        <f t="shared" si="295"/>
        <v>2016_08</v>
      </c>
      <c r="C3059" t="str">
        <f t="shared" si="291"/>
        <v>Aug</v>
      </c>
      <c r="D3059" t="str">
        <f t="shared" si="292"/>
        <v>2016_Aug</v>
      </c>
      <c r="E3059" s="12" t="str">
        <f t="shared" si="293"/>
        <v>14_Aug</v>
      </c>
      <c r="F3059" s="12" t="str">
        <f t="shared" si="294"/>
        <v>Aug-16</v>
      </c>
      <c r="G3059" s="12"/>
    </row>
    <row r="3060" spans="1:7">
      <c r="A3060" s="2">
        <f t="shared" si="296"/>
        <v>42597</v>
      </c>
      <c r="B3060" t="str">
        <f t="shared" si="295"/>
        <v>2016_08</v>
      </c>
      <c r="C3060" t="str">
        <f t="shared" si="291"/>
        <v>Aug</v>
      </c>
      <c r="D3060" t="str">
        <f t="shared" si="292"/>
        <v>2016_Aug</v>
      </c>
      <c r="E3060" s="12" t="str">
        <f t="shared" si="293"/>
        <v>15_Aug</v>
      </c>
      <c r="F3060" s="12" t="str">
        <f t="shared" si="294"/>
        <v>Aug-16</v>
      </c>
      <c r="G3060" s="12"/>
    </row>
    <row r="3061" spans="1:7">
      <c r="A3061" s="2">
        <f t="shared" si="296"/>
        <v>42598</v>
      </c>
      <c r="B3061" t="str">
        <f t="shared" si="295"/>
        <v>2016_08</v>
      </c>
      <c r="C3061" t="str">
        <f t="shared" si="291"/>
        <v>Aug</v>
      </c>
      <c r="D3061" t="str">
        <f t="shared" si="292"/>
        <v>2016_Aug</v>
      </c>
      <c r="E3061" s="12" t="str">
        <f t="shared" si="293"/>
        <v>16_Aug</v>
      </c>
      <c r="F3061" s="12" t="str">
        <f t="shared" si="294"/>
        <v>Aug-16</v>
      </c>
      <c r="G3061" s="12"/>
    </row>
    <row r="3062" spans="1:7">
      <c r="A3062" s="2">
        <f t="shared" si="296"/>
        <v>42599</v>
      </c>
      <c r="B3062" t="str">
        <f t="shared" si="295"/>
        <v>2016_08</v>
      </c>
      <c r="C3062" t="str">
        <f t="shared" si="291"/>
        <v>Aug</v>
      </c>
      <c r="D3062" t="str">
        <f t="shared" si="292"/>
        <v>2016_Aug</v>
      </c>
      <c r="E3062" s="12" t="str">
        <f t="shared" si="293"/>
        <v>17_Aug</v>
      </c>
      <c r="F3062" s="12" t="str">
        <f t="shared" si="294"/>
        <v>Aug-16</v>
      </c>
      <c r="G3062" s="12"/>
    </row>
    <row r="3063" spans="1:7">
      <c r="A3063" s="2">
        <f t="shared" si="296"/>
        <v>42600</v>
      </c>
      <c r="B3063" t="str">
        <f t="shared" si="295"/>
        <v>2016_08</v>
      </c>
      <c r="C3063" t="str">
        <f t="shared" si="291"/>
        <v>Aug</v>
      </c>
      <c r="D3063" t="str">
        <f t="shared" si="292"/>
        <v>2016_Aug</v>
      </c>
      <c r="E3063" s="12" t="str">
        <f t="shared" si="293"/>
        <v>18_Aug</v>
      </c>
      <c r="F3063" s="12" t="str">
        <f t="shared" si="294"/>
        <v>Aug-16</v>
      </c>
      <c r="G3063" s="12"/>
    </row>
    <row r="3064" spans="1:7">
      <c r="A3064" s="2">
        <f t="shared" si="296"/>
        <v>42601</v>
      </c>
      <c r="B3064" t="str">
        <f t="shared" si="295"/>
        <v>2016_08</v>
      </c>
      <c r="C3064" t="str">
        <f t="shared" si="291"/>
        <v>Aug</v>
      </c>
      <c r="D3064" t="str">
        <f t="shared" si="292"/>
        <v>2016_Aug</v>
      </c>
      <c r="E3064" s="12" t="str">
        <f t="shared" si="293"/>
        <v>19_Aug</v>
      </c>
      <c r="F3064" s="12" t="str">
        <f t="shared" si="294"/>
        <v>Aug-16</v>
      </c>
      <c r="G3064" s="12"/>
    </row>
    <row r="3065" spans="1:7">
      <c r="A3065" s="2">
        <f t="shared" si="296"/>
        <v>42602</v>
      </c>
      <c r="B3065" t="str">
        <f t="shared" si="295"/>
        <v>2016_08</v>
      </c>
      <c r="C3065" t="str">
        <f t="shared" si="291"/>
        <v>Aug</v>
      </c>
      <c r="D3065" t="str">
        <f t="shared" si="292"/>
        <v>2016_Aug</v>
      </c>
      <c r="E3065" s="12" t="str">
        <f t="shared" si="293"/>
        <v>20_Aug</v>
      </c>
      <c r="F3065" s="12" t="str">
        <f t="shared" si="294"/>
        <v>Aug-16</v>
      </c>
      <c r="G3065" s="12"/>
    </row>
    <row r="3066" spans="1:7">
      <c r="A3066" s="2">
        <f t="shared" si="296"/>
        <v>42603</v>
      </c>
      <c r="B3066" t="str">
        <f t="shared" si="295"/>
        <v>2016_08</v>
      </c>
      <c r="C3066" t="str">
        <f t="shared" si="291"/>
        <v>Aug</v>
      </c>
      <c r="D3066" t="str">
        <f t="shared" si="292"/>
        <v>2016_Aug</v>
      </c>
      <c r="E3066" s="12" t="str">
        <f t="shared" si="293"/>
        <v>21_Aug</v>
      </c>
      <c r="F3066" s="12" t="str">
        <f t="shared" si="294"/>
        <v>Aug-16</v>
      </c>
      <c r="G3066" s="12"/>
    </row>
    <row r="3067" spans="1:7">
      <c r="A3067" s="2">
        <f t="shared" si="296"/>
        <v>42604</v>
      </c>
      <c r="B3067" t="str">
        <f t="shared" si="295"/>
        <v>2016_08</v>
      </c>
      <c r="C3067" t="str">
        <f t="shared" si="291"/>
        <v>Aug</v>
      </c>
      <c r="D3067" t="str">
        <f t="shared" si="292"/>
        <v>2016_Aug</v>
      </c>
      <c r="E3067" s="12" t="str">
        <f t="shared" si="293"/>
        <v>22_Aug</v>
      </c>
      <c r="F3067" s="12" t="str">
        <f t="shared" si="294"/>
        <v>Aug-16</v>
      </c>
      <c r="G3067" s="12"/>
    </row>
    <row r="3068" spans="1:7">
      <c r="A3068" s="2">
        <f t="shared" si="296"/>
        <v>42605</v>
      </c>
      <c r="B3068" t="str">
        <f t="shared" si="295"/>
        <v>2016_08</v>
      </c>
      <c r="C3068" t="str">
        <f t="shared" si="291"/>
        <v>Aug</v>
      </c>
      <c r="D3068" t="str">
        <f t="shared" si="292"/>
        <v>2016_Aug</v>
      </c>
      <c r="E3068" s="12" t="str">
        <f t="shared" si="293"/>
        <v>23_Aug</v>
      </c>
      <c r="F3068" s="12" t="str">
        <f t="shared" si="294"/>
        <v>Aug-16</v>
      </c>
      <c r="G3068" s="12"/>
    </row>
    <row r="3069" spans="1:7">
      <c r="A3069" s="2">
        <f t="shared" si="296"/>
        <v>42606</v>
      </c>
      <c r="B3069" t="str">
        <f t="shared" si="295"/>
        <v>2016_08</v>
      </c>
      <c r="C3069" t="str">
        <f t="shared" si="291"/>
        <v>Aug</v>
      </c>
      <c r="D3069" t="str">
        <f t="shared" si="292"/>
        <v>2016_Aug</v>
      </c>
      <c r="E3069" s="12" t="str">
        <f t="shared" si="293"/>
        <v>24_Aug</v>
      </c>
      <c r="F3069" s="12" t="str">
        <f t="shared" si="294"/>
        <v>Aug-16</v>
      </c>
      <c r="G3069" s="12"/>
    </row>
    <row r="3070" spans="1:7">
      <c r="A3070" s="2">
        <f t="shared" si="296"/>
        <v>42607</v>
      </c>
      <c r="B3070" t="str">
        <f t="shared" si="295"/>
        <v>2016_08</v>
      </c>
      <c r="C3070" t="str">
        <f t="shared" si="291"/>
        <v>Aug</v>
      </c>
      <c r="D3070" t="str">
        <f t="shared" si="292"/>
        <v>2016_Aug</v>
      </c>
      <c r="E3070" s="12" t="str">
        <f t="shared" si="293"/>
        <v>25_Aug</v>
      </c>
      <c r="F3070" s="12" t="str">
        <f t="shared" si="294"/>
        <v>Aug-16</v>
      </c>
      <c r="G3070" s="12"/>
    </row>
    <row r="3071" spans="1:7">
      <c r="A3071" s="2">
        <f t="shared" si="296"/>
        <v>42608</v>
      </c>
      <c r="B3071" t="str">
        <f t="shared" si="295"/>
        <v>2016_08</v>
      </c>
      <c r="C3071" t="str">
        <f t="shared" si="291"/>
        <v>Aug</v>
      </c>
      <c r="D3071" t="str">
        <f t="shared" si="292"/>
        <v>2016_Aug</v>
      </c>
      <c r="E3071" s="12" t="str">
        <f t="shared" si="293"/>
        <v>26_Aug</v>
      </c>
      <c r="F3071" s="12" t="str">
        <f t="shared" si="294"/>
        <v>Aug-16</v>
      </c>
      <c r="G3071" s="12"/>
    </row>
    <row r="3072" spans="1:7">
      <c r="A3072" s="2">
        <f t="shared" si="296"/>
        <v>42609</v>
      </c>
      <c r="B3072" t="str">
        <f t="shared" si="295"/>
        <v>2016_08</v>
      </c>
      <c r="C3072" t="str">
        <f t="shared" si="291"/>
        <v>Aug</v>
      </c>
      <c r="D3072" t="str">
        <f t="shared" si="292"/>
        <v>2016_Aug</v>
      </c>
      <c r="E3072" s="12" t="str">
        <f t="shared" si="293"/>
        <v>27_Aug</v>
      </c>
      <c r="F3072" s="12" t="str">
        <f t="shared" si="294"/>
        <v>Aug-16</v>
      </c>
      <c r="G3072" s="12"/>
    </row>
    <row r="3073" spans="1:7">
      <c r="A3073" s="2">
        <f t="shared" si="296"/>
        <v>42610</v>
      </c>
      <c r="B3073" t="str">
        <f t="shared" si="295"/>
        <v>2016_08</v>
      </c>
      <c r="C3073" t="str">
        <f t="shared" si="291"/>
        <v>Aug</v>
      </c>
      <c r="D3073" t="str">
        <f t="shared" si="292"/>
        <v>2016_Aug</v>
      </c>
      <c r="E3073" s="12" t="str">
        <f t="shared" si="293"/>
        <v>28_Aug</v>
      </c>
      <c r="F3073" s="12" t="str">
        <f t="shared" si="294"/>
        <v>Aug-16</v>
      </c>
      <c r="G3073" s="12"/>
    </row>
    <row r="3074" spans="1:7">
      <c r="A3074" s="2">
        <f t="shared" si="296"/>
        <v>42611</v>
      </c>
      <c r="B3074" t="str">
        <f t="shared" si="295"/>
        <v>2016_08</v>
      </c>
      <c r="C3074" t="str">
        <f t="shared" ref="C3074:C3137" si="297">VLOOKUP(TEXT(MONTH(A3074),"00"),$H$2:$I$13,2,FALSE)</f>
        <v>Aug</v>
      </c>
      <c r="D3074" t="str">
        <f t="shared" si="292"/>
        <v>2016_Aug</v>
      </c>
      <c r="E3074" s="12" t="str">
        <f t="shared" si="293"/>
        <v>29_Aug</v>
      </c>
      <c r="F3074" s="12" t="str">
        <f t="shared" si="294"/>
        <v>Aug-16</v>
      </c>
      <c r="G3074" s="12"/>
    </row>
    <row r="3075" spans="1:7">
      <c r="A3075" s="2">
        <f t="shared" si="296"/>
        <v>42612</v>
      </c>
      <c r="B3075" t="str">
        <f t="shared" si="295"/>
        <v>2016_08</v>
      </c>
      <c r="C3075" t="str">
        <f t="shared" si="297"/>
        <v>Aug</v>
      </c>
      <c r="D3075" t="str">
        <f t="shared" ref="D3075:D3138" si="298">TEXT(YEAR(A3075),"0000")&amp;"_"&amp;C3075</f>
        <v>2016_Aug</v>
      </c>
      <c r="E3075" s="12" t="str">
        <f t="shared" ref="E3075:E3138" si="299">VLOOKUP(DAY(A3075),$G$2:$H$32,2,FALSE)&amp;"_"&amp;C3075</f>
        <v>30_Aug</v>
      </c>
      <c r="F3075" s="12" t="str">
        <f t="shared" si="294"/>
        <v>Aug-16</v>
      </c>
      <c r="G3075" s="12"/>
    </row>
    <row r="3076" spans="1:7">
      <c r="A3076" s="2">
        <f t="shared" si="296"/>
        <v>42613</v>
      </c>
      <c r="B3076" t="str">
        <f t="shared" si="295"/>
        <v>2016_08</v>
      </c>
      <c r="C3076" t="str">
        <f t="shared" si="297"/>
        <v>Aug</v>
      </c>
      <c r="D3076" t="str">
        <f t="shared" si="298"/>
        <v>2016_Aug</v>
      </c>
      <c r="E3076" s="12" t="str">
        <f t="shared" si="299"/>
        <v>31_Aug</v>
      </c>
      <c r="F3076" s="12" t="str">
        <f t="shared" ref="F3076:F3139" si="300">C3076&amp;"-"&amp;RIGHT(YEAR(A3076),2)</f>
        <v>Aug-16</v>
      </c>
      <c r="G3076" s="12"/>
    </row>
    <row r="3077" spans="1:7">
      <c r="A3077" s="2">
        <f t="shared" si="296"/>
        <v>42614</v>
      </c>
      <c r="B3077" t="str">
        <f t="shared" si="295"/>
        <v>2016_09</v>
      </c>
      <c r="C3077" t="str">
        <f t="shared" si="297"/>
        <v>Sep</v>
      </c>
      <c r="D3077" t="str">
        <f t="shared" si="298"/>
        <v>2016_Sep</v>
      </c>
      <c r="E3077" s="12" t="str">
        <f t="shared" si="299"/>
        <v>01_Sep</v>
      </c>
      <c r="F3077" s="12" t="str">
        <f t="shared" si="300"/>
        <v>Sep-16</v>
      </c>
      <c r="G3077" s="12"/>
    </row>
    <row r="3078" spans="1:7">
      <c r="A3078" s="2">
        <f t="shared" si="296"/>
        <v>42615</v>
      </c>
      <c r="B3078" t="str">
        <f t="shared" si="295"/>
        <v>2016_09</v>
      </c>
      <c r="C3078" t="str">
        <f t="shared" si="297"/>
        <v>Sep</v>
      </c>
      <c r="D3078" t="str">
        <f t="shared" si="298"/>
        <v>2016_Sep</v>
      </c>
      <c r="E3078" s="12" t="str">
        <f t="shared" si="299"/>
        <v>02_Sep</v>
      </c>
      <c r="F3078" s="12" t="str">
        <f t="shared" si="300"/>
        <v>Sep-16</v>
      </c>
      <c r="G3078" s="12"/>
    </row>
    <row r="3079" spans="1:7">
      <c r="A3079" s="2">
        <f t="shared" si="296"/>
        <v>42616</v>
      </c>
      <c r="B3079" t="str">
        <f t="shared" si="295"/>
        <v>2016_09</v>
      </c>
      <c r="C3079" t="str">
        <f t="shared" si="297"/>
        <v>Sep</v>
      </c>
      <c r="D3079" t="str">
        <f t="shared" si="298"/>
        <v>2016_Sep</v>
      </c>
      <c r="E3079" s="12" t="str">
        <f t="shared" si="299"/>
        <v>03_Sep</v>
      </c>
      <c r="F3079" s="12" t="str">
        <f t="shared" si="300"/>
        <v>Sep-16</v>
      </c>
      <c r="G3079" s="12"/>
    </row>
    <row r="3080" spans="1:7">
      <c r="A3080" s="2">
        <f t="shared" si="296"/>
        <v>42617</v>
      </c>
      <c r="B3080" t="str">
        <f t="shared" si="295"/>
        <v>2016_09</v>
      </c>
      <c r="C3080" t="str">
        <f t="shared" si="297"/>
        <v>Sep</v>
      </c>
      <c r="D3080" t="str">
        <f t="shared" si="298"/>
        <v>2016_Sep</v>
      </c>
      <c r="E3080" s="12" t="str">
        <f t="shared" si="299"/>
        <v>04_Sep</v>
      </c>
      <c r="F3080" s="12" t="str">
        <f t="shared" si="300"/>
        <v>Sep-16</v>
      </c>
      <c r="G3080" s="12"/>
    </row>
    <row r="3081" spans="1:7">
      <c r="A3081" s="2">
        <f t="shared" si="296"/>
        <v>42618</v>
      </c>
      <c r="B3081" t="str">
        <f t="shared" si="295"/>
        <v>2016_09</v>
      </c>
      <c r="C3081" t="str">
        <f t="shared" si="297"/>
        <v>Sep</v>
      </c>
      <c r="D3081" t="str">
        <f t="shared" si="298"/>
        <v>2016_Sep</v>
      </c>
      <c r="E3081" s="12" t="str">
        <f t="shared" si="299"/>
        <v>05_Sep</v>
      </c>
      <c r="F3081" s="12" t="str">
        <f t="shared" si="300"/>
        <v>Sep-16</v>
      </c>
      <c r="G3081" s="12"/>
    </row>
    <row r="3082" spans="1:7">
      <c r="A3082" s="2">
        <f t="shared" si="296"/>
        <v>42619</v>
      </c>
      <c r="B3082" t="str">
        <f t="shared" si="295"/>
        <v>2016_09</v>
      </c>
      <c r="C3082" t="str">
        <f t="shared" si="297"/>
        <v>Sep</v>
      </c>
      <c r="D3082" t="str">
        <f t="shared" si="298"/>
        <v>2016_Sep</v>
      </c>
      <c r="E3082" s="12" t="str">
        <f t="shared" si="299"/>
        <v>06_Sep</v>
      </c>
      <c r="F3082" s="12" t="str">
        <f t="shared" si="300"/>
        <v>Sep-16</v>
      </c>
      <c r="G3082" s="12"/>
    </row>
    <row r="3083" spans="1:7">
      <c r="A3083" s="2">
        <f t="shared" si="296"/>
        <v>42620</v>
      </c>
      <c r="B3083" t="str">
        <f t="shared" ref="B3083:B3146" si="301">TEXT(YEAR(A3083),"0000")&amp;"_"&amp;TEXT(MONTH(A3083),"00")</f>
        <v>2016_09</v>
      </c>
      <c r="C3083" t="str">
        <f t="shared" si="297"/>
        <v>Sep</v>
      </c>
      <c r="D3083" t="str">
        <f t="shared" si="298"/>
        <v>2016_Sep</v>
      </c>
      <c r="E3083" s="12" t="str">
        <f t="shared" si="299"/>
        <v>07_Sep</v>
      </c>
      <c r="F3083" s="12" t="str">
        <f t="shared" si="300"/>
        <v>Sep-16</v>
      </c>
      <c r="G3083" s="12"/>
    </row>
    <row r="3084" spans="1:7">
      <c r="A3084" s="2">
        <f t="shared" ref="A3084:A3147" si="302">A3083+1</f>
        <v>42621</v>
      </c>
      <c r="B3084" t="str">
        <f t="shared" si="301"/>
        <v>2016_09</v>
      </c>
      <c r="C3084" t="str">
        <f t="shared" si="297"/>
        <v>Sep</v>
      </c>
      <c r="D3084" t="str">
        <f t="shared" si="298"/>
        <v>2016_Sep</v>
      </c>
      <c r="E3084" s="12" t="str">
        <f t="shared" si="299"/>
        <v>08_Sep</v>
      </c>
      <c r="F3084" s="12" t="str">
        <f t="shared" si="300"/>
        <v>Sep-16</v>
      </c>
      <c r="G3084" s="12"/>
    </row>
    <row r="3085" spans="1:7">
      <c r="A3085" s="2">
        <f t="shared" si="302"/>
        <v>42622</v>
      </c>
      <c r="B3085" t="str">
        <f t="shared" si="301"/>
        <v>2016_09</v>
      </c>
      <c r="C3085" t="str">
        <f t="shared" si="297"/>
        <v>Sep</v>
      </c>
      <c r="D3085" t="str">
        <f t="shared" si="298"/>
        <v>2016_Sep</v>
      </c>
      <c r="E3085" s="12" t="str">
        <f t="shared" si="299"/>
        <v>09_Sep</v>
      </c>
      <c r="F3085" s="12" t="str">
        <f t="shared" si="300"/>
        <v>Sep-16</v>
      </c>
      <c r="G3085" s="12"/>
    </row>
    <row r="3086" spans="1:7">
      <c r="A3086" s="2">
        <f t="shared" si="302"/>
        <v>42623</v>
      </c>
      <c r="B3086" t="str">
        <f t="shared" si="301"/>
        <v>2016_09</v>
      </c>
      <c r="C3086" t="str">
        <f t="shared" si="297"/>
        <v>Sep</v>
      </c>
      <c r="D3086" t="str">
        <f t="shared" si="298"/>
        <v>2016_Sep</v>
      </c>
      <c r="E3086" s="12" t="str">
        <f t="shared" si="299"/>
        <v>10_Sep</v>
      </c>
      <c r="F3086" s="12" t="str">
        <f t="shared" si="300"/>
        <v>Sep-16</v>
      </c>
      <c r="G3086" s="12"/>
    </row>
    <row r="3087" spans="1:7">
      <c r="A3087" s="2">
        <f t="shared" si="302"/>
        <v>42624</v>
      </c>
      <c r="B3087" t="str">
        <f t="shared" si="301"/>
        <v>2016_09</v>
      </c>
      <c r="C3087" t="str">
        <f t="shared" si="297"/>
        <v>Sep</v>
      </c>
      <c r="D3087" t="str">
        <f t="shared" si="298"/>
        <v>2016_Sep</v>
      </c>
      <c r="E3087" s="12" t="str">
        <f t="shared" si="299"/>
        <v>11_Sep</v>
      </c>
      <c r="F3087" s="12" t="str">
        <f t="shared" si="300"/>
        <v>Sep-16</v>
      </c>
      <c r="G3087" s="12"/>
    </row>
    <row r="3088" spans="1:7">
      <c r="A3088" s="2">
        <f t="shared" si="302"/>
        <v>42625</v>
      </c>
      <c r="B3088" t="str">
        <f t="shared" si="301"/>
        <v>2016_09</v>
      </c>
      <c r="C3088" t="str">
        <f t="shared" si="297"/>
        <v>Sep</v>
      </c>
      <c r="D3088" t="str">
        <f t="shared" si="298"/>
        <v>2016_Sep</v>
      </c>
      <c r="E3088" s="12" t="str">
        <f t="shared" si="299"/>
        <v>12_Sep</v>
      </c>
      <c r="F3088" s="12" t="str">
        <f t="shared" si="300"/>
        <v>Sep-16</v>
      </c>
      <c r="G3088" s="12"/>
    </row>
    <row r="3089" spans="1:7">
      <c r="A3089" s="2">
        <f t="shared" si="302"/>
        <v>42626</v>
      </c>
      <c r="B3089" t="str">
        <f t="shared" si="301"/>
        <v>2016_09</v>
      </c>
      <c r="C3089" t="str">
        <f t="shared" si="297"/>
        <v>Sep</v>
      </c>
      <c r="D3089" t="str">
        <f t="shared" si="298"/>
        <v>2016_Sep</v>
      </c>
      <c r="E3089" s="12" t="str">
        <f t="shared" si="299"/>
        <v>13_Sep</v>
      </c>
      <c r="F3089" s="12" t="str">
        <f t="shared" si="300"/>
        <v>Sep-16</v>
      </c>
      <c r="G3089" s="12"/>
    </row>
    <row r="3090" spans="1:7">
      <c r="A3090" s="2">
        <f t="shared" si="302"/>
        <v>42627</v>
      </c>
      <c r="B3090" t="str">
        <f t="shared" si="301"/>
        <v>2016_09</v>
      </c>
      <c r="C3090" t="str">
        <f t="shared" si="297"/>
        <v>Sep</v>
      </c>
      <c r="D3090" t="str">
        <f t="shared" si="298"/>
        <v>2016_Sep</v>
      </c>
      <c r="E3090" s="12" t="str">
        <f t="shared" si="299"/>
        <v>14_Sep</v>
      </c>
      <c r="F3090" s="12" t="str">
        <f t="shared" si="300"/>
        <v>Sep-16</v>
      </c>
      <c r="G3090" s="12"/>
    </row>
    <row r="3091" spans="1:7">
      <c r="A3091" s="2">
        <f t="shared" si="302"/>
        <v>42628</v>
      </c>
      <c r="B3091" t="str">
        <f t="shared" si="301"/>
        <v>2016_09</v>
      </c>
      <c r="C3091" t="str">
        <f t="shared" si="297"/>
        <v>Sep</v>
      </c>
      <c r="D3091" t="str">
        <f t="shared" si="298"/>
        <v>2016_Sep</v>
      </c>
      <c r="E3091" s="12" t="str">
        <f t="shared" si="299"/>
        <v>15_Sep</v>
      </c>
      <c r="F3091" s="12" t="str">
        <f t="shared" si="300"/>
        <v>Sep-16</v>
      </c>
      <c r="G3091" s="12"/>
    </row>
    <row r="3092" spans="1:7">
      <c r="A3092" s="2">
        <f t="shared" si="302"/>
        <v>42629</v>
      </c>
      <c r="B3092" t="str">
        <f t="shared" si="301"/>
        <v>2016_09</v>
      </c>
      <c r="C3092" t="str">
        <f t="shared" si="297"/>
        <v>Sep</v>
      </c>
      <c r="D3092" t="str">
        <f t="shared" si="298"/>
        <v>2016_Sep</v>
      </c>
      <c r="E3092" s="12" t="str">
        <f t="shared" si="299"/>
        <v>16_Sep</v>
      </c>
      <c r="F3092" s="12" t="str">
        <f t="shared" si="300"/>
        <v>Sep-16</v>
      </c>
      <c r="G3092" s="12"/>
    </row>
    <row r="3093" spans="1:7">
      <c r="A3093" s="2">
        <f t="shared" si="302"/>
        <v>42630</v>
      </c>
      <c r="B3093" t="str">
        <f t="shared" si="301"/>
        <v>2016_09</v>
      </c>
      <c r="C3093" t="str">
        <f t="shared" si="297"/>
        <v>Sep</v>
      </c>
      <c r="D3093" t="str">
        <f t="shared" si="298"/>
        <v>2016_Sep</v>
      </c>
      <c r="E3093" s="12" t="str">
        <f t="shared" si="299"/>
        <v>17_Sep</v>
      </c>
      <c r="F3093" s="12" t="str">
        <f t="shared" si="300"/>
        <v>Sep-16</v>
      </c>
      <c r="G3093" s="12"/>
    </row>
    <row r="3094" spans="1:7">
      <c r="A3094" s="2">
        <f t="shared" si="302"/>
        <v>42631</v>
      </c>
      <c r="B3094" t="str">
        <f t="shared" si="301"/>
        <v>2016_09</v>
      </c>
      <c r="C3094" t="str">
        <f t="shared" si="297"/>
        <v>Sep</v>
      </c>
      <c r="D3094" t="str">
        <f t="shared" si="298"/>
        <v>2016_Sep</v>
      </c>
      <c r="E3094" s="12" t="str">
        <f t="shared" si="299"/>
        <v>18_Sep</v>
      </c>
      <c r="F3094" s="12" t="str">
        <f t="shared" si="300"/>
        <v>Sep-16</v>
      </c>
      <c r="G3094" s="12"/>
    </row>
    <row r="3095" spans="1:7">
      <c r="A3095" s="2">
        <f t="shared" si="302"/>
        <v>42632</v>
      </c>
      <c r="B3095" t="str">
        <f t="shared" si="301"/>
        <v>2016_09</v>
      </c>
      <c r="C3095" t="str">
        <f t="shared" si="297"/>
        <v>Sep</v>
      </c>
      <c r="D3095" t="str">
        <f t="shared" si="298"/>
        <v>2016_Sep</v>
      </c>
      <c r="E3095" s="12" t="str">
        <f t="shared" si="299"/>
        <v>19_Sep</v>
      </c>
      <c r="F3095" s="12" t="str">
        <f t="shared" si="300"/>
        <v>Sep-16</v>
      </c>
      <c r="G3095" s="12"/>
    </row>
    <row r="3096" spans="1:7">
      <c r="A3096" s="2">
        <f t="shared" si="302"/>
        <v>42633</v>
      </c>
      <c r="B3096" t="str">
        <f t="shared" si="301"/>
        <v>2016_09</v>
      </c>
      <c r="C3096" t="str">
        <f t="shared" si="297"/>
        <v>Sep</v>
      </c>
      <c r="D3096" t="str">
        <f t="shared" si="298"/>
        <v>2016_Sep</v>
      </c>
      <c r="E3096" s="12" t="str">
        <f t="shared" si="299"/>
        <v>20_Sep</v>
      </c>
      <c r="F3096" s="12" t="str">
        <f t="shared" si="300"/>
        <v>Sep-16</v>
      </c>
      <c r="G3096" s="12"/>
    </row>
    <row r="3097" spans="1:7">
      <c r="A3097" s="2">
        <f t="shared" si="302"/>
        <v>42634</v>
      </c>
      <c r="B3097" t="str">
        <f t="shared" si="301"/>
        <v>2016_09</v>
      </c>
      <c r="C3097" t="str">
        <f t="shared" si="297"/>
        <v>Sep</v>
      </c>
      <c r="D3097" t="str">
        <f t="shared" si="298"/>
        <v>2016_Sep</v>
      </c>
      <c r="E3097" s="12" t="str">
        <f t="shared" si="299"/>
        <v>21_Sep</v>
      </c>
      <c r="F3097" s="12" t="str">
        <f t="shared" si="300"/>
        <v>Sep-16</v>
      </c>
      <c r="G3097" s="12"/>
    </row>
    <row r="3098" spans="1:7">
      <c r="A3098" s="2">
        <f t="shared" si="302"/>
        <v>42635</v>
      </c>
      <c r="B3098" t="str">
        <f t="shared" si="301"/>
        <v>2016_09</v>
      </c>
      <c r="C3098" t="str">
        <f t="shared" si="297"/>
        <v>Sep</v>
      </c>
      <c r="D3098" t="str">
        <f t="shared" si="298"/>
        <v>2016_Sep</v>
      </c>
      <c r="E3098" s="12" t="str">
        <f t="shared" si="299"/>
        <v>22_Sep</v>
      </c>
      <c r="F3098" s="12" t="str">
        <f t="shared" si="300"/>
        <v>Sep-16</v>
      </c>
      <c r="G3098" s="12"/>
    </row>
    <row r="3099" spans="1:7">
      <c r="A3099" s="2">
        <f t="shared" si="302"/>
        <v>42636</v>
      </c>
      <c r="B3099" t="str">
        <f t="shared" si="301"/>
        <v>2016_09</v>
      </c>
      <c r="C3099" t="str">
        <f t="shared" si="297"/>
        <v>Sep</v>
      </c>
      <c r="D3099" t="str">
        <f t="shared" si="298"/>
        <v>2016_Sep</v>
      </c>
      <c r="E3099" s="12" t="str">
        <f t="shared" si="299"/>
        <v>23_Sep</v>
      </c>
      <c r="F3099" s="12" t="str">
        <f t="shared" si="300"/>
        <v>Sep-16</v>
      </c>
      <c r="G3099" s="12"/>
    </row>
    <row r="3100" spans="1:7">
      <c r="A3100" s="2">
        <f t="shared" si="302"/>
        <v>42637</v>
      </c>
      <c r="B3100" t="str">
        <f t="shared" si="301"/>
        <v>2016_09</v>
      </c>
      <c r="C3100" t="str">
        <f t="shared" si="297"/>
        <v>Sep</v>
      </c>
      <c r="D3100" t="str">
        <f t="shared" si="298"/>
        <v>2016_Sep</v>
      </c>
      <c r="E3100" s="12" t="str">
        <f t="shared" si="299"/>
        <v>24_Sep</v>
      </c>
      <c r="F3100" s="12" t="str">
        <f t="shared" si="300"/>
        <v>Sep-16</v>
      </c>
      <c r="G3100" s="12"/>
    </row>
    <row r="3101" spans="1:7">
      <c r="A3101" s="2">
        <f t="shared" si="302"/>
        <v>42638</v>
      </c>
      <c r="B3101" t="str">
        <f t="shared" si="301"/>
        <v>2016_09</v>
      </c>
      <c r="C3101" t="str">
        <f t="shared" si="297"/>
        <v>Sep</v>
      </c>
      <c r="D3101" t="str">
        <f t="shared" si="298"/>
        <v>2016_Sep</v>
      </c>
      <c r="E3101" s="12" t="str">
        <f t="shared" si="299"/>
        <v>25_Sep</v>
      </c>
      <c r="F3101" s="12" t="str">
        <f t="shared" si="300"/>
        <v>Sep-16</v>
      </c>
      <c r="G3101" s="12"/>
    </row>
    <row r="3102" spans="1:7">
      <c r="A3102" s="2">
        <f t="shared" si="302"/>
        <v>42639</v>
      </c>
      <c r="B3102" t="str">
        <f t="shared" si="301"/>
        <v>2016_09</v>
      </c>
      <c r="C3102" t="str">
        <f t="shared" si="297"/>
        <v>Sep</v>
      </c>
      <c r="D3102" t="str">
        <f t="shared" si="298"/>
        <v>2016_Sep</v>
      </c>
      <c r="E3102" s="12" t="str">
        <f t="shared" si="299"/>
        <v>26_Sep</v>
      </c>
      <c r="F3102" s="12" t="str">
        <f t="shared" si="300"/>
        <v>Sep-16</v>
      </c>
      <c r="G3102" s="12"/>
    </row>
    <row r="3103" spans="1:7">
      <c r="A3103" s="2">
        <f t="shared" si="302"/>
        <v>42640</v>
      </c>
      <c r="B3103" t="str">
        <f t="shared" si="301"/>
        <v>2016_09</v>
      </c>
      <c r="C3103" t="str">
        <f t="shared" si="297"/>
        <v>Sep</v>
      </c>
      <c r="D3103" t="str">
        <f t="shared" si="298"/>
        <v>2016_Sep</v>
      </c>
      <c r="E3103" s="12" t="str">
        <f t="shared" si="299"/>
        <v>27_Sep</v>
      </c>
      <c r="F3103" s="12" t="str">
        <f t="shared" si="300"/>
        <v>Sep-16</v>
      </c>
      <c r="G3103" s="12"/>
    </row>
    <row r="3104" spans="1:7">
      <c r="A3104" s="2">
        <f t="shared" si="302"/>
        <v>42641</v>
      </c>
      <c r="B3104" t="str">
        <f t="shared" si="301"/>
        <v>2016_09</v>
      </c>
      <c r="C3104" t="str">
        <f t="shared" si="297"/>
        <v>Sep</v>
      </c>
      <c r="D3104" t="str">
        <f t="shared" si="298"/>
        <v>2016_Sep</v>
      </c>
      <c r="E3104" s="12" t="str">
        <f t="shared" si="299"/>
        <v>28_Sep</v>
      </c>
      <c r="F3104" s="12" t="str">
        <f t="shared" si="300"/>
        <v>Sep-16</v>
      </c>
      <c r="G3104" s="12"/>
    </row>
    <row r="3105" spans="1:7">
      <c r="A3105" s="2">
        <f t="shared" si="302"/>
        <v>42642</v>
      </c>
      <c r="B3105" t="str">
        <f t="shared" si="301"/>
        <v>2016_09</v>
      </c>
      <c r="C3105" t="str">
        <f t="shared" si="297"/>
        <v>Sep</v>
      </c>
      <c r="D3105" t="str">
        <f t="shared" si="298"/>
        <v>2016_Sep</v>
      </c>
      <c r="E3105" s="12" t="str">
        <f t="shared" si="299"/>
        <v>29_Sep</v>
      </c>
      <c r="F3105" s="12" t="str">
        <f t="shared" si="300"/>
        <v>Sep-16</v>
      </c>
      <c r="G3105" s="12"/>
    </row>
    <row r="3106" spans="1:7">
      <c r="A3106" s="2">
        <f t="shared" si="302"/>
        <v>42643</v>
      </c>
      <c r="B3106" t="str">
        <f t="shared" si="301"/>
        <v>2016_09</v>
      </c>
      <c r="C3106" t="str">
        <f t="shared" si="297"/>
        <v>Sep</v>
      </c>
      <c r="D3106" t="str">
        <f t="shared" si="298"/>
        <v>2016_Sep</v>
      </c>
      <c r="E3106" s="12" t="str">
        <f t="shared" si="299"/>
        <v>30_Sep</v>
      </c>
      <c r="F3106" s="12" t="str">
        <f t="shared" si="300"/>
        <v>Sep-16</v>
      </c>
      <c r="G3106" s="12"/>
    </row>
    <row r="3107" spans="1:7">
      <c r="A3107" s="2">
        <f t="shared" si="302"/>
        <v>42644</v>
      </c>
      <c r="B3107" t="str">
        <f t="shared" si="301"/>
        <v>2016_10</v>
      </c>
      <c r="C3107" t="str">
        <f t="shared" si="297"/>
        <v>Oct</v>
      </c>
      <c r="D3107" t="str">
        <f t="shared" si="298"/>
        <v>2016_Oct</v>
      </c>
      <c r="E3107" s="12" t="str">
        <f t="shared" si="299"/>
        <v>01_Oct</v>
      </c>
      <c r="F3107" s="12" t="str">
        <f t="shared" si="300"/>
        <v>Oct-16</v>
      </c>
      <c r="G3107" s="12"/>
    </row>
    <row r="3108" spans="1:7">
      <c r="A3108" s="2">
        <f t="shared" si="302"/>
        <v>42645</v>
      </c>
      <c r="B3108" t="str">
        <f t="shared" si="301"/>
        <v>2016_10</v>
      </c>
      <c r="C3108" t="str">
        <f t="shared" si="297"/>
        <v>Oct</v>
      </c>
      <c r="D3108" t="str">
        <f t="shared" si="298"/>
        <v>2016_Oct</v>
      </c>
      <c r="E3108" s="12" t="str">
        <f t="shared" si="299"/>
        <v>02_Oct</v>
      </c>
      <c r="F3108" s="12" t="str">
        <f t="shared" si="300"/>
        <v>Oct-16</v>
      </c>
      <c r="G3108" s="12"/>
    </row>
    <row r="3109" spans="1:7">
      <c r="A3109" s="2">
        <f t="shared" si="302"/>
        <v>42646</v>
      </c>
      <c r="B3109" t="str">
        <f t="shared" si="301"/>
        <v>2016_10</v>
      </c>
      <c r="C3109" t="str">
        <f t="shared" si="297"/>
        <v>Oct</v>
      </c>
      <c r="D3109" t="str">
        <f t="shared" si="298"/>
        <v>2016_Oct</v>
      </c>
      <c r="E3109" s="12" t="str">
        <f t="shared" si="299"/>
        <v>03_Oct</v>
      </c>
      <c r="F3109" s="12" t="str">
        <f t="shared" si="300"/>
        <v>Oct-16</v>
      </c>
      <c r="G3109" s="12"/>
    </row>
    <row r="3110" spans="1:7">
      <c r="A3110" s="2">
        <f t="shared" si="302"/>
        <v>42647</v>
      </c>
      <c r="B3110" t="str">
        <f t="shared" si="301"/>
        <v>2016_10</v>
      </c>
      <c r="C3110" t="str">
        <f t="shared" si="297"/>
        <v>Oct</v>
      </c>
      <c r="D3110" t="str">
        <f t="shared" si="298"/>
        <v>2016_Oct</v>
      </c>
      <c r="E3110" s="12" t="str">
        <f t="shared" si="299"/>
        <v>04_Oct</v>
      </c>
      <c r="F3110" s="12" t="str">
        <f t="shared" si="300"/>
        <v>Oct-16</v>
      </c>
      <c r="G3110" s="12"/>
    </row>
    <row r="3111" spans="1:7">
      <c r="A3111" s="2">
        <f t="shared" si="302"/>
        <v>42648</v>
      </c>
      <c r="B3111" t="str">
        <f t="shared" si="301"/>
        <v>2016_10</v>
      </c>
      <c r="C3111" t="str">
        <f t="shared" si="297"/>
        <v>Oct</v>
      </c>
      <c r="D3111" t="str">
        <f t="shared" si="298"/>
        <v>2016_Oct</v>
      </c>
      <c r="E3111" s="12" t="str">
        <f t="shared" si="299"/>
        <v>05_Oct</v>
      </c>
      <c r="F3111" s="12" t="str">
        <f t="shared" si="300"/>
        <v>Oct-16</v>
      </c>
      <c r="G3111" s="12"/>
    </row>
    <row r="3112" spans="1:7">
      <c r="A3112" s="2">
        <f t="shared" si="302"/>
        <v>42649</v>
      </c>
      <c r="B3112" t="str">
        <f t="shared" si="301"/>
        <v>2016_10</v>
      </c>
      <c r="C3112" t="str">
        <f t="shared" si="297"/>
        <v>Oct</v>
      </c>
      <c r="D3112" t="str">
        <f t="shared" si="298"/>
        <v>2016_Oct</v>
      </c>
      <c r="E3112" s="12" t="str">
        <f t="shared" si="299"/>
        <v>06_Oct</v>
      </c>
      <c r="F3112" s="12" t="str">
        <f t="shared" si="300"/>
        <v>Oct-16</v>
      </c>
      <c r="G3112" s="12"/>
    </row>
    <row r="3113" spans="1:7">
      <c r="A3113" s="2">
        <f t="shared" si="302"/>
        <v>42650</v>
      </c>
      <c r="B3113" t="str">
        <f t="shared" si="301"/>
        <v>2016_10</v>
      </c>
      <c r="C3113" t="str">
        <f t="shared" si="297"/>
        <v>Oct</v>
      </c>
      <c r="D3113" t="str">
        <f t="shared" si="298"/>
        <v>2016_Oct</v>
      </c>
      <c r="E3113" s="12" t="str">
        <f t="shared" si="299"/>
        <v>07_Oct</v>
      </c>
      <c r="F3113" s="12" t="str">
        <f t="shared" si="300"/>
        <v>Oct-16</v>
      </c>
      <c r="G3113" s="12"/>
    </row>
    <row r="3114" spans="1:7">
      <c r="A3114" s="2">
        <f t="shared" si="302"/>
        <v>42651</v>
      </c>
      <c r="B3114" t="str">
        <f t="shared" si="301"/>
        <v>2016_10</v>
      </c>
      <c r="C3114" t="str">
        <f t="shared" si="297"/>
        <v>Oct</v>
      </c>
      <c r="D3114" t="str">
        <f t="shared" si="298"/>
        <v>2016_Oct</v>
      </c>
      <c r="E3114" s="12" t="str">
        <f t="shared" si="299"/>
        <v>08_Oct</v>
      </c>
      <c r="F3114" s="12" t="str">
        <f t="shared" si="300"/>
        <v>Oct-16</v>
      </c>
      <c r="G3114" s="12"/>
    </row>
    <row r="3115" spans="1:7">
      <c r="A3115" s="2">
        <f t="shared" si="302"/>
        <v>42652</v>
      </c>
      <c r="B3115" t="str">
        <f t="shared" si="301"/>
        <v>2016_10</v>
      </c>
      <c r="C3115" t="str">
        <f t="shared" si="297"/>
        <v>Oct</v>
      </c>
      <c r="D3115" t="str">
        <f t="shared" si="298"/>
        <v>2016_Oct</v>
      </c>
      <c r="E3115" s="12" t="str">
        <f t="shared" si="299"/>
        <v>09_Oct</v>
      </c>
      <c r="F3115" s="12" t="str">
        <f t="shared" si="300"/>
        <v>Oct-16</v>
      </c>
      <c r="G3115" s="12"/>
    </row>
    <row r="3116" spans="1:7">
      <c r="A3116" s="2">
        <f t="shared" si="302"/>
        <v>42653</v>
      </c>
      <c r="B3116" t="str">
        <f t="shared" si="301"/>
        <v>2016_10</v>
      </c>
      <c r="C3116" t="str">
        <f t="shared" si="297"/>
        <v>Oct</v>
      </c>
      <c r="D3116" t="str">
        <f t="shared" si="298"/>
        <v>2016_Oct</v>
      </c>
      <c r="E3116" s="12" t="str">
        <f t="shared" si="299"/>
        <v>10_Oct</v>
      </c>
      <c r="F3116" s="12" t="str">
        <f t="shared" si="300"/>
        <v>Oct-16</v>
      </c>
      <c r="G3116" s="12"/>
    </row>
    <row r="3117" spans="1:7">
      <c r="A3117" s="2">
        <f t="shared" si="302"/>
        <v>42654</v>
      </c>
      <c r="B3117" t="str">
        <f t="shared" si="301"/>
        <v>2016_10</v>
      </c>
      <c r="C3117" t="str">
        <f t="shared" si="297"/>
        <v>Oct</v>
      </c>
      <c r="D3117" t="str">
        <f t="shared" si="298"/>
        <v>2016_Oct</v>
      </c>
      <c r="E3117" s="12" t="str">
        <f t="shared" si="299"/>
        <v>11_Oct</v>
      </c>
      <c r="F3117" s="12" t="str">
        <f t="shared" si="300"/>
        <v>Oct-16</v>
      </c>
      <c r="G3117" s="12"/>
    </row>
    <row r="3118" spans="1:7">
      <c r="A3118" s="2">
        <f t="shared" si="302"/>
        <v>42655</v>
      </c>
      <c r="B3118" t="str">
        <f t="shared" si="301"/>
        <v>2016_10</v>
      </c>
      <c r="C3118" t="str">
        <f t="shared" si="297"/>
        <v>Oct</v>
      </c>
      <c r="D3118" t="str">
        <f t="shared" si="298"/>
        <v>2016_Oct</v>
      </c>
      <c r="E3118" s="12" t="str">
        <f t="shared" si="299"/>
        <v>12_Oct</v>
      </c>
      <c r="F3118" s="12" t="str">
        <f t="shared" si="300"/>
        <v>Oct-16</v>
      </c>
      <c r="G3118" s="12"/>
    </row>
    <row r="3119" spans="1:7">
      <c r="A3119" s="2">
        <f t="shared" si="302"/>
        <v>42656</v>
      </c>
      <c r="B3119" t="str">
        <f t="shared" si="301"/>
        <v>2016_10</v>
      </c>
      <c r="C3119" t="str">
        <f t="shared" si="297"/>
        <v>Oct</v>
      </c>
      <c r="D3119" t="str">
        <f t="shared" si="298"/>
        <v>2016_Oct</v>
      </c>
      <c r="E3119" s="12" t="str">
        <f t="shared" si="299"/>
        <v>13_Oct</v>
      </c>
      <c r="F3119" s="12" t="str">
        <f t="shared" si="300"/>
        <v>Oct-16</v>
      </c>
      <c r="G3119" s="12"/>
    </row>
    <row r="3120" spans="1:7">
      <c r="A3120" s="2">
        <f t="shared" si="302"/>
        <v>42657</v>
      </c>
      <c r="B3120" t="str">
        <f t="shared" si="301"/>
        <v>2016_10</v>
      </c>
      <c r="C3120" t="str">
        <f t="shared" si="297"/>
        <v>Oct</v>
      </c>
      <c r="D3120" t="str">
        <f t="shared" si="298"/>
        <v>2016_Oct</v>
      </c>
      <c r="E3120" s="12" t="str">
        <f t="shared" si="299"/>
        <v>14_Oct</v>
      </c>
      <c r="F3120" s="12" t="str">
        <f t="shared" si="300"/>
        <v>Oct-16</v>
      </c>
      <c r="G3120" s="12"/>
    </row>
    <row r="3121" spans="1:7">
      <c r="A3121" s="2">
        <f t="shared" si="302"/>
        <v>42658</v>
      </c>
      <c r="B3121" t="str">
        <f t="shared" si="301"/>
        <v>2016_10</v>
      </c>
      <c r="C3121" t="str">
        <f t="shared" si="297"/>
        <v>Oct</v>
      </c>
      <c r="D3121" t="str">
        <f t="shared" si="298"/>
        <v>2016_Oct</v>
      </c>
      <c r="E3121" s="12" t="str">
        <f t="shared" si="299"/>
        <v>15_Oct</v>
      </c>
      <c r="F3121" s="12" t="str">
        <f t="shared" si="300"/>
        <v>Oct-16</v>
      </c>
      <c r="G3121" s="12"/>
    </row>
    <row r="3122" spans="1:7">
      <c r="A3122" s="2">
        <f t="shared" si="302"/>
        <v>42659</v>
      </c>
      <c r="B3122" t="str">
        <f t="shared" si="301"/>
        <v>2016_10</v>
      </c>
      <c r="C3122" t="str">
        <f t="shared" si="297"/>
        <v>Oct</v>
      </c>
      <c r="D3122" t="str">
        <f t="shared" si="298"/>
        <v>2016_Oct</v>
      </c>
      <c r="E3122" s="12" t="str">
        <f t="shared" si="299"/>
        <v>16_Oct</v>
      </c>
      <c r="F3122" s="12" t="str">
        <f t="shared" si="300"/>
        <v>Oct-16</v>
      </c>
      <c r="G3122" s="12"/>
    </row>
    <row r="3123" spans="1:7">
      <c r="A3123" s="2">
        <f t="shared" si="302"/>
        <v>42660</v>
      </c>
      <c r="B3123" t="str">
        <f t="shared" si="301"/>
        <v>2016_10</v>
      </c>
      <c r="C3123" t="str">
        <f t="shared" si="297"/>
        <v>Oct</v>
      </c>
      <c r="D3123" t="str">
        <f t="shared" si="298"/>
        <v>2016_Oct</v>
      </c>
      <c r="E3123" s="12" t="str">
        <f t="shared" si="299"/>
        <v>17_Oct</v>
      </c>
      <c r="F3123" s="12" t="str">
        <f t="shared" si="300"/>
        <v>Oct-16</v>
      </c>
      <c r="G3123" s="12"/>
    </row>
    <row r="3124" spans="1:7">
      <c r="A3124" s="2">
        <f t="shared" si="302"/>
        <v>42661</v>
      </c>
      <c r="B3124" t="str">
        <f t="shared" si="301"/>
        <v>2016_10</v>
      </c>
      <c r="C3124" t="str">
        <f t="shared" si="297"/>
        <v>Oct</v>
      </c>
      <c r="D3124" t="str">
        <f t="shared" si="298"/>
        <v>2016_Oct</v>
      </c>
      <c r="E3124" s="12" t="str">
        <f t="shared" si="299"/>
        <v>18_Oct</v>
      </c>
      <c r="F3124" s="12" t="str">
        <f t="shared" si="300"/>
        <v>Oct-16</v>
      </c>
      <c r="G3124" s="12"/>
    </row>
    <row r="3125" spans="1:7">
      <c r="A3125" s="2">
        <f t="shared" si="302"/>
        <v>42662</v>
      </c>
      <c r="B3125" t="str">
        <f t="shared" si="301"/>
        <v>2016_10</v>
      </c>
      <c r="C3125" t="str">
        <f t="shared" si="297"/>
        <v>Oct</v>
      </c>
      <c r="D3125" t="str">
        <f t="shared" si="298"/>
        <v>2016_Oct</v>
      </c>
      <c r="E3125" s="12" t="str">
        <f t="shared" si="299"/>
        <v>19_Oct</v>
      </c>
      <c r="F3125" s="12" t="str">
        <f t="shared" si="300"/>
        <v>Oct-16</v>
      </c>
      <c r="G3125" s="12"/>
    </row>
    <row r="3126" spans="1:7">
      <c r="A3126" s="2">
        <f t="shared" si="302"/>
        <v>42663</v>
      </c>
      <c r="B3126" t="str">
        <f t="shared" si="301"/>
        <v>2016_10</v>
      </c>
      <c r="C3126" t="str">
        <f t="shared" si="297"/>
        <v>Oct</v>
      </c>
      <c r="D3126" t="str">
        <f t="shared" si="298"/>
        <v>2016_Oct</v>
      </c>
      <c r="E3126" s="12" t="str">
        <f t="shared" si="299"/>
        <v>20_Oct</v>
      </c>
      <c r="F3126" s="12" t="str">
        <f t="shared" si="300"/>
        <v>Oct-16</v>
      </c>
      <c r="G3126" s="12"/>
    </row>
    <row r="3127" spans="1:7">
      <c r="A3127" s="2">
        <f t="shared" si="302"/>
        <v>42664</v>
      </c>
      <c r="B3127" t="str">
        <f t="shared" si="301"/>
        <v>2016_10</v>
      </c>
      <c r="C3127" t="str">
        <f t="shared" si="297"/>
        <v>Oct</v>
      </c>
      <c r="D3127" t="str">
        <f t="shared" si="298"/>
        <v>2016_Oct</v>
      </c>
      <c r="E3127" s="12" t="str">
        <f t="shared" si="299"/>
        <v>21_Oct</v>
      </c>
      <c r="F3127" s="12" t="str">
        <f t="shared" si="300"/>
        <v>Oct-16</v>
      </c>
      <c r="G3127" s="12"/>
    </row>
    <row r="3128" spans="1:7">
      <c r="A3128" s="2">
        <f t="shared" si="302"/>
        <v>42665</v>
      </c>
      <c r="B3128" t="str">
        <f t="shared" si="301"/>
        <v>2016_10</v>
      </c>
      <c r="C3128" t="str">
        <f t="shared" si="297"/>
        <v>Oct</v>
      </c>
      <c r="D3128" t="str">
        <f t="shared" si="298"/>
        <v>2016_Oct</v>
      </c>
      <c r="E3128" s="12" t="str">
        <f t="shared" si="299"/>
        <v>22_Oct</v>
      </c>
      <c r="F3128" s="12" t="str">
        <f t="shared" si="300"/>
        <v>Oct-16</v>
      </c>
      <c r="G3128" s="12"/>
    </row>
    <row r="3129" spans="1:7">
      <c r="A3129" s="2">
        <f t="shared" si="302"/>
        <v>42666</v>
      </c>
      <c r="B3129" t="str">
        <f t="shared" si="301"/>
        <v>2016_10</v>
      </c>
      <c r="C3129" t="str">
        <f t="shared" si="297"/>
        <v>Oct</v>
      </c>
      <c r="D3129" t="str">
        <f t="shared" si="298"/>
        <v>2016_Oct</v>
      </c>
      <c r="E3129" s="12" t="str">
        <f t="shared" si="299"/>
        <v>23_Oct</v>
      </c>
      <c r="F3129" s="12" t="str">
        <f t="shared" si="300"/>
        <v>Oct-16</v>
      </c>
      <c r="G3129" s="12"/>
    </row>
    <row r="3130" spans="1:7">
      <c r="A3130" s="2">
        <f t="shared" si="302"/>
        <v>42667</v>
      </c>
      <c r="B3130" t="str">
        <f t="shared" si="301"/>
        <v>2016_10</v>
      </c>
      <c r="C3130" t="str">
        <f t="shared" si="297"/>
        <v>Oct</v>
      </c>
      <c r="D3130" t="str">
        <f t="shared" si="298"/>
        <v>2016_Oct</v>
      </c>
      <c r="E3130" s="12" t="str">
        <f t="shared" si="299"/>
        <v>24_Oct</v>
      </c>
      <c r="F3130" s="12" t="str">
        <f t="shared" si="300"/>
        <v>Oct-16</v>
      </c>
      <c r="G3130" s="12"/>
    </row>
    <row r="3131" spans="1:7">
      <c r="A3131" s="2">
        <f t="shared" si="302"/>
        <v>42668</v>
      </c>
      <c r="B3131" t="str">
        <f t="shared" si="301"/>
        <v>2016_10</v>
      </c>
      <c r="C3131" t="str">
        <f t="shared" si="297"/>
        <v>Oct</v>
      </c>
      <c r="D3131" t="str">
        <f t="shared" si="298"/>
        <v>2016_Oct</v>
      </c>
      <c r="E3131" s="12" t="str">
        <f t="shared" si="299"/>
        <v>25_Oct</v>
      </c>
      <c r="F3131" s="12" t="str">
        <f t="shared" si="300"/>
        <v>Oct-16</v>
      </c>
      <c r="G3131" s="12"/>
    </row>
    <row r="3132" spans="1:7">
      <c r="A3132" s="2">
        <f t="shared" si="302"/>
        <v>42669</v>
      </c>
      <c r="B3132" t="str">
        <f t="shared" si="301"/>
        <v>2016_10</v>
      </c>
      <c r="C3132" t="str">
        <f t="shared" si="297"/>
        <v>Oct</v>
      </c>
      <c r="D3132" t="str">
        <f t="shared" si="298"/>
        <v>2016_Oct</v>
      </c>
      <c r="E3132" s="12" t="str">
        <f t="shared" si="299"/>
        <v>26_Oct</v>
      </c>
      <c r="F3132" s="12" t="str">
        <f t="shared" si="300"/>
        <v>Oct-16</v>
      </c>
      <c r="G3132" s="12"/>
    </row>
    <row r="3133" spans="1:7">
      <c r="A3133" s="2">
        <f t="shared" si="302"/>
        <v>42670</v>
      </c>
      <c r="B3133" t="str">
        <f t="shared" si="301"/>
        <v>2016_10</v>
      </c>
      <c r="C3133" t="str">
        <f t="shared" si="297"/>
        <v>Oct</v>
      </c>
      <c r="D3133" t="str">
        <f t="shared" si="298"/>
        <v>2016_Oct</v>
      </c>
      <c r="E3133" s="12" t="str">
        <f t="shared" si="299"/>
        <v>27_Oct</v>
      </c>
      <c r="F3133" s="12" t="str">
        <f t="shared" si="300"/>
        <v>Oct-16</v>
      </c>
      <c r="G3133" s="12"/>
    </row>
    <row r="3134" spans="1:7">
      <c r="A3134" s="2">
        <f t="shared" si="302"/>
        <v>42671</v>
      </c>
      <c r="B3134" t="str">
        <f t="shared" si="301"/>
        <v>2016_10</v>
      </c>
      <c r="C3134" t="str">
        <f t="shared" si="297"/>
        <v>Oct</v>
      </c>
      <c r="D3134" t="str">
        <f t="shared" si="298"/>
        <v>2016_Oct</v>
      </c>
      <c r="E3134" s="12" t="str">
        <f t="shared" si="299"/>
        <v>28_Oct</v>
      </c>
      <c r="F3134" s="12" t="str">
        <f t="shared" si="300"/>
        <v>Oct-16</v>
      </c>
      <c r="G3134" s="12"/>
    </row>
    <row r="3135" spans="1:7">
      <c r="A3135" s="2">
        <f t="shared" si="302"/>
        <v>42672</v>
      </c>
      <c r="B3135" t="str">
        <f t="shared" si="301"/>
        <v>2016_10</v>
      </c>
      <c r="C3135" t="str">
        <f t="shared" si="297"/>
        <v>Oct</v>
      </c>
      <c r="D3135" t="str">
        <f t="shared" si="298"/>
        <v>2016_Oct</v>
      </c>
      <c r="E3135" s="12" t="str">
        <f t="shared" si="299"/>
        <v>29_Oct</v>
      </c>
      <c r="F3135" s="12" t="str">
        <f t="shared" si="300"/>
        <v>Oct-16</v>
      </c>
      <c r="G3135" s="12"/>
    </row>
    <row r="3136" spans="1:7">
      <c r="A3136" s="2">
        <f t="shared" si="302"/>
        <v>42673</v>
      </c>
      <c r="B3136" t="str">
        <f t="shared" si="301"/>
        <v>2016_10</v>
      </c>
      <c r="C3136" t="str">
        <f t="shared" si="297"/>
        <v>Oct</v>
      </c>
      <c r="D3136" t="str">
        <f t="shared" si="298"/>
        <v>2016_Oct</v>
      </c>
      <c r="E3136" s="12" t="str">
        <f t="shared" si="299"/>
        <v>30_Oct</v>
      </c>
      <c r="F3136" s="12" t="str">
        <f t="shared" si="300"/>
        <v>Oct-16</v>
      </c>
      <c r="G3136" s="12"/>
    </row>
    <row r="3137" spans="1:7">
      <c r="A3137" s="2">
        <f t="shared" si="302"/>
        <v>42674</v>
      </c>
      <c r="B3137" t="str">
        <f t="shared" si="301"/>
        <v>2016_10</v>
      </c>
      <c r="C3137" t="str">
        <f t="shared" si="297"/>
        <v>Oct</v>
      </c>
      <c r="D3137" t="str">
        <f t="shared" si="298"/>
        <v>2016_Oct</v>
      </c>
      <c r="E3137" s="12" t="str">
        <f t="shared" si="299"/>
        <v>31_Oct</v>
      </c>
      <c r="F3137" s="12" t="str">
        <f t="shared" si="300"/>
        <v>Oct-16</v>
      </c>
      <c r="G3137" s="12"/>
    </row>
    <row r="3138" spans="1:7">
      <c r="A3138" s="2">
        <f t="shared" si="302"/>
        <v>42675</v>
      </c>
      <c r="B3138" t="str">
        <f t="shared" si="301"/>
        <v>2016_11</v>
      </c>
      <c r="C3138" t="str">
        <f t="shared" ref="C3138:C3201" si="303">VLOOKUP(TEXT(MONTH(A3138),"00"),$H$2:$I$13,2,FALSE)</f>
        <v>Nov</v>
      </c>
      <c r="D3138" t="str">
        <f t="shared" si="298"/>
        <v>2016_Nov</v>
      </c>
      <c r="E3138" s="12" t="str">
        <f t="shared" si="299"/>
        <v>01_Nov</v>
      </c>
      <c r="F3138" s="12" t="str">
        <f t="shared" si="300"/>
        <v>Nov-16</v>
      </c>
      <c r="G3138" s="12"/>
    </row>
    <row r="3139" spans="1:7">
      <c r="A3139" s="2">
        <f t="shared" si="302"/>
        <v>42676</v>
      </c>
      <c r="B3139" t="str">
        <f t="shared" si="301"/>
        <v>2016_11</v>
      </c>
      <c r="C3139" t="str">
        <f t="shared" si="303"/>
        <v>Nov</v>
      </c>
      <c r="D3139" t="str">
        <f t="shared" ref="D3139:D3202" si="304">TEXT(YEAR(A3139),"0000")&amp;"_"&amp;C3139</f>
        <v>2016_Nov</v>
      </c>
      <c r="E3139" s="12" t="str">
        <f t="shared" ref="E3139:E3202" si="305">VLOOKUP(DAY(A3139),$G$2:$H$32,2,FALSE)&amp;"_"&amp;C3139</f>
        <v>02_Nov</v>
      </c>
      <c r="F3139" s="12" t="str">
        <f t="shared" si="300"/>
        <v>Nov-16</v>
      </c>
      <c r="G3139" s="12"/>
    </row>
    <row r="3140" spans="1:7">
      <c r="A3140" s="2">
        <f t="shared" si="302"/>
        <v>42677</v>
      </c>
      <c r="B3140" t="str">
        <f t="shared" si="301"/>
        <v>2016_11</v>
      </c>
      <c r="C3140" t="str">
        <f t="shared" si="303"/>
        <v>Nov</v>
      </c>
      <c r="D3140" t="str">
        <f t="shared" si="304"/>
        <v>2016_Nov</v>
      </c>
      <c r="E3140" s="12" t="str">
        <f t="shared" si="305"/>
        <v>03_Nov</v>
      </c>
      <c r="F3140" s="12" t="str">
        <f t="shared" ref="F3140:F3203" si="306">C3140&amp;"-"&amp;RIGHT(YEAR(A3140),2)</f>
        <v>Nov-16</v>
      </c>
      <c r="G3140" s="12"/>
    </row>
    <row r="3141" spans="1:7">
      <c r="A3141" s="2">
        <f t="shared" si="302"/>
        <v>42678</v>
      </c>
      <c r="B3141" t="str">
        <f t="shared" si="301"/>
        <v>2016_11</v>
      </c>
      <c r="C3141" t="str">
        <f t="shared" si="303"/>
        <v>Nov</v>
      </c>
      <c r="D3141" t="str">
        <f t="shared" si="304"/>
        <v>2016_Nov</v>
      </c>
      <c r="E3141" s="12" t="str">
        <f t="shared" si="305"/>
        <v>04_Nov</v>
      </c>
      <c r="F3141" s="12" t="str">
        <f t="shared" si="306"/>
        <v>Nov-16</v>
      </c>
      <c r="G3141" s="12"/>
    </row>
    <row r="3142" spans="1:7">
      <c r="A3142" s="2">
        <f t="shared" si="302"/>
        <v>42679</v>
      </c>
      <c r="B3142" t="str">
        <f t="shared" si="301"/>
        <v>2016_11</v>
      </c>
      <c r="C3142" t="str">
        <f t="shared" si="303"/>
        <v>Nov</v>
      </c>
      <c r="D3142" t="str">
        <f t="shared" si="304"/>
        <v>2016_Nov</v>
      </c>
      <c r="E3142" s="12" t="str">
        <f t="shared" si="305"/>
        <v>05_Nov</v>
      </c>
      <c r="F3142" s="12" t="str">
        <f t="shared" si="306"/>
        <v>Nov-16</v>
      </c>
      <c r="G3142" s="12"/>
    </row>
    <row r="3143" spans="1:7">
      <c r="A3143" s="2">
        <f t="shared" si="302"/>
        <v>42680</v>
      </c>
      <c r="B3143" t="str">
        <f t="shared" si="301"/>
        <v>2016_11</v>
      </c>
      <c r="C3143" t="str">
        <f t="shared" si="303"/>
        <v>Nov</v>
      </c>
      <c r="D3143" t="str">
        <f t="shared" si="304"/>
        <v>2016_Nov</v>
      </c>
      <c r="E3143" s="12" t="str">
        <f t="shared" si="305"/>
        <v>06_Nov</v>
      </c>
      <c r="F3143" s="12" t="str">
        <f t="shared" si="306"/>
        <v>Nov-16</v>
      </c>
      <c r="G3143" s="12"/>
    </row>
    <row r="3144" spans="1:7">
      <c r="A3144" s="2">
        <f t="shared" si="302"/>
        <v>42681</v>
      </c>
      <c r="B3144" t="str">
        <f t="shared" si="301"/>
        <v>2016_11</v>
      </c>
      <c r="C3144" t="str">
        <f t="shared" si="303"/>
        <v>Nov</v>
      </c>
      <c r="D3144" t="str">
        <f t="shared" si="304"/>
        <v>2016_Nov</v>
      </c>
      <c r="E3144" s="12" t="str">
        <f t="shared" si="305"/>
        <v>07_Nov</v>
      </c>
      <c r="F3144" s="12" t="str">
        <f t="shared" si="306"/>
        <v>Nov-16</v>
      </c>
      <c r="G3144" s="12"/>
    </row>
    <row r="3145" spans="1:7">
      <c r="A3145" s="2">
        <f t="shared" si="302"/>
        <v>42682</v>
      </c>
      <c r="B3145" t="str">
        <f t="shared" si="301"/>
        <v>2016_11</v>
      </c>
      <c r="C3145" t="str">
        <f t="shared" si="303"/>
        <v>Nov</v>
      </c>
      <c r="D3145" t="str">
        <f t="shared" si="304"/>
        <v>2016_Nov</v>
      </c>
      <c r="E3145" s="12" t="str">
        <f t="shared" si="305"/>
        <v>08_Nov</v>
      </c>
      <c r="F3145" s="12" t="str">
        <f t="shared" si="306"/>
        <v>Nov-16</v>
      </c>
      <c r="G3145" s="12"/>
    </row>
    <row r="3146" spans="1:7">
      <c r="A3146" s="2">
        <f t="shared" si="302"/>
        <v>42683</v>
      </c>
      <c r="B3146" t="str">
        <f t="shared" si="301"/>
        <v>2016_11</v>
      </c>
      <c r="C3146" t="str">
        <f t="shared" si="303"/>
        <v>Nov</v>
      </c>
      <c r="D3146" t="str">
        <f t="shared" si="304"/>
        <v>2016_Nov</v>
      </c>
      <c r="E3146" s="12" t="str">
        <f t="shared" si="305"/>
        <v>09_Nov</v>
      </c>
      <c r="F3146" s="12" t="str">
        <f t="shared" si="306"/>
        <v>Nov-16</v>
      </c>
      <c r="G3146" s="12"/>
    </row>
    <row r="3147" spans="1:7">
      <c r="A3147" s="2">
        <f t="shared" si="302"/>
        <v>42684</v>
      </c>
      <c r="B3147" t="str">
        <f t="shared" ref="B3147:B3210" si="307">TEXT(YEAR(A3147),"0000")&amp;"_"&amp;TEXT(MONTH(A3147),"00")</f>
        <v>2016_11</v>
      </c>
      <c r="C3147" t="str">
        <f t="shared" si="303"/>
        <v>Nov</v>
      </c>
      <c r="D3147" t="str">
        <f t="shared" si="304"/>
        <v>2016_Nov</v>
      </c>
      <c r="E3147" s="12" t="str">
        <f t="shared" si="305"/>
        <v>10_Nov</v>
      </c>
      <c r="F3147" s="12" t="str">
        <f t="shared" si="306"/>
        <v>Nov-16</v>
      </c>
      <c r="G3147" s="12"/>
    </row>
    <row r="3148" spans="1:7">
      <c r="A3148" s="2">
        <f t="shared" ref="A3148:A3211" si="308">A3147+1</f>
        <v>42685</v>
      </c>
      <c r="B3148" t="str">
        <f t="shared" si="307"/>
        <v>2016_11</v>
      </c>
      <c r="C3148" t="str">
        <f t="shared" si="303"/>
        <v>Nov</v>
      </c>
      <c r="D3148" t="str">
        <f t="shared" si="304"/>
        <v>2016_Nov</v>
      </c>
      <c r="E3148" s="12" t="str">
        <f t="shared" si="305"/>
        <v>11_Nov</v>
      </c>
      <c r="F3148" s="12" t="str">
        <f t="shared" si="306"/>
        <v>Nov-16</v>
      </c>
      <c r="G3148" s="12"/>
    </row>
    <row r="3149" spans="1:7">
      <c r="A3149" s="2">
        <f t="shared" si="308"/>
        <v>42686</v>
      </c>
      <c r="B3149" t="str">
        <f t="shared" si="307"/>
        <v>2016_11</v>
      </c>
      <c r="C3149" t="str">
        <f t="shared" si="303"/>
        <v>Nov</v>
      </c>
      <c r="D3149" t="str">
        <f t="shared" si="304"/>
        <v>2016_Nov</v>
      </c>
      <c r="E3149" s="12" t="str">
        <f t="shared" si="305"/>
        <v>12_Nov</v>
      </c>
      <c r="F3149" s="12" t="str">
        <f t="shared" si="306"/>
        <v>Nov-16</v>
      </c>
      <c r="G3149" s="12"/>
    </row>
    <row r="3150" spans="1:7">
      <c r="A3150" s="2">
        <f t="shared" si="308"/>
        <v>42687</v>
      </c>
      <c r="B3150" t="str">
        <f t="shared" si="307"/>
        <v>2016_11</v>
      </c>
      <c r="C3150" t="str">
        <f t="shared" si="303"/>
        <v>Nov</v>
      </c>
      <c r="D3150" t="str">
        <f t="shared" si="304"/>
        <v>2016_Nov</v>
      </c>
      <c r="E3150" s="12" t="str">
        <f t="shared" si="305"/>
        <v>13_Nov</v>
      </c>
      <c r="F3150" s="12" t="str">
        <f t="shared" si="306"/>
        <v>Nov-16</v>
      </c>
      <c r="G3150" s="12"/>
    </row>
    <row r="3151" spans="1:7">
      <c r="A3151" s="2">
        <f t="shared" si="308"/>
        <v>42688</v>
      </c>
      <c r="B3151" t="str">
        <f t="shared" si="307"/>
        <v>2016_11</v>
      </c>
      <c r="C3151" t="str">
        <f t="shared" si="303"/>
        <v>Nov</v>
      </c>
      <c r="D3151" t="str">
        <f t="shared" si="304"/>
        <v>2016_Nov</v>
      </c>
      <c r="E3151" s="12" t="str">
        <f t="shared" si="305"/>
        <v>14_Nov</v>
      </c>
      <c r="F3151" s="12" t="str">
        <f t="shared" si="306"/>
        <v>Nov-16</v>
      </c>
      <c r="G3151" s="12"/>
    </row>
    <row r="3152" spans="1:7">
      <c r="A3152" s="2">
        <f t="shared" si="308"/>
        <v>42689</v>
      </c>
      <c r="B3152" t="str">
        <f t="shared" si="307"/>
        <v>2016_11</v>
      </c>
      <c r="C3152" t="str">
        <f t="shared" si="303"/>
        <v>Nov</v>
      </c>
      <c r="D3152" t="str">
        <f t="shared" si="304"/>
        <v>2016_Nov</v>
      </c>
      <c r="E3152" s="12" t="str">
        <f t="shared" si="305"/>
        <v>15_Nov</v>
      </c>
      <c r="F3152" s="12" t="str">
        <f t="shared" si="306"/>
        <v>Nov-16</v>
      </c>
      <c r="G3152" s="12"/>
    </row>
    <row r="3153" spans="1:7">
      <c r="A3153" s="2">
        <f t="shared" si="308"/>
        <v>42690</v>
      </c>
      <c r="B3153" t="str">
        <f t="shared" si="307"/>
        <v>2016_11</v>
      </c>
      <c r="C3153" t="str">
        <f t="shared" si="303"/>
        <v>Nov</v>
      </c>
      <c r="D3153" t="str">
        <f t="shared" si="304"/>
        <v>2016_Nov</v>
      </c>
      <c r="E3153" s="12" t="str">
        <f t="shared" si="305"/>
        <v>16_Nov</v>
      </c>
      <c r="F3153" s="12" t="str">
        <f t="shared" si="306"/>
        <v>Nov-16</v>
      </c>
      <c r="G3153" s="12"/>
    </row>
    <row r="3154" spans="1:7">
      <c r="A3154" s="2">
        <f t="shared" si="308"/>
        <v>42691</v>
      </c>
      <c r="B3154" t="str">
        <f t="shared" si="307"/>
        <v>2016_11</v>
      </c>
      <c r="C3154" t="str">
        <f t="shared" si="303"/>
        <v>Nov</v>
      </c>
      <c r="D3154" t="str">
        <f t="shared" si="304"/>
        <v>2016_Nov</v>
      </c>
      <c r="E3154" s="12" t="str">
        <f t="shared" si="305"/>
        <v>17_Nov</v>
      </c>
      <c r="F3154" s="12" t="str">
        <f t="shared" si="306"/>
        <v>Nov-16</v>
      </c>
      <c r="G3154" s="12"/>
    </row>
    <row r="3155" spans="1:7">
      <c r="A3155" s="2">
        <f t="shared" si="308"/>
        <v>42692</v>
      </c>
      <c r="B3155" t="str">
        <f t="shared" si="307"/>
        <v>2016_11</v>
      </c>
      <c r="C3155" t="str">
        <f t="shared" si="303"/>
        <v>Nov</v>
      </c>
      <c r="D3155" t="str">
        <f t="shared" si="304"/>
        <v>2016_Nov</v>
      </c>
      <c r="E3155" s="12" t="str">
        <f t="shared" si="305"/>
        <v>18_Nov</v>
      </c>
      <c r="F3155" s="12" t="str">
        <f t="shared" si="306"/>
        <v>Nov-16</v>
      </c>
      <c r="G3155" s="12"/>
    </row>
    <row r="3156" spans="1:7">
      <c r="A3156" s="2">
        <f t="shared" si="308"/>
        <v>42693</v>
      </c>
      <c r="B3156" t="str">
        <f t="shared" si="307"/>
        <v>2016_11</v>
      </c>
      <c r="C3156" t="str">
        <f t="shared" si="303"/>
        <v>Nov</v>
      </c>
      <c r="D3156" t="str">
        <f t="shared" si="304"/>
        <v>2016_Nov</v>
      </c>
      <c r="E3156" s="12" t="str">
        <f t="shared" si="305"/>
        <v>19_Nov</v>
      </c>
      <c r="F3156" s="12" t="str">
        <f t="shared" si="306"/>
        <v>Nov-16</v>
      </c>
      <c r="G3156" s="12"/>
    </row>
    <row r="3157" spans="1:7">
      <c r="A3157" s="2">
        <f t="shared" si="308"/>
        <v>42694</v>
      </c>
      <c r="B3157" t="str">
        <f t="shared" si="307"/>
        <v>2016_11</v>
      </c>
      <c r="C3157" t="str">
        <f t="shared" si="303"/>
        <v>Nov</v>
      </c>
      <c r="D3157" t="str">
        <f t="shared" si="304"/>
        <v>2016_Nov</v>
      </c>
      <c r="E3157" s="12" t="str">
        <f t="shared" si="305"/>
        <v>20_Nov</v>
      </c>
      <c r="F3157" s="12" t="str">
        <f t="shared" si="306"/>
        <v>Nov-16</v>
      </c>
      <c r="G3157" s="12"/>
    </row>
    <row r="3158" spans="1:7">
      <c r="A3158" s="2">
        <f t="shared" si="308"/>
        <v>42695</v>
      </c>
      <c r="B3158" t="str">
        <f t="shared" si="307"/>
        <v>2016_11</v>
      </c>
      <c r="C3158" t="str">
        <f t="shared" si="303"/>
        <v>Nov</v>
      </c>
      <c r="D3158" t="str">
        <f t="shared" si="304"/>
        <v>2016_Nov</v>
      </c>
      <c r="E3158" s="12" t="str">
        <f t="shared" si="305"/>
        <v>21_Nov</v>
      </c>
      <c r="F3158" s="12" t="str">
        <f t="shared" si="306"/>
        <v>Nov-16</v>
      </c>
      <c r="G3158" s="12"/>
    </row>
    <row r="3159" spans="1:7">
      <c r="A3159" s="2">
        <f t="shared" si="308"/>
        <v>42696</v>
      </c>
      <c r="B3159" t="str">
        <f t="shared" si="307"/>
        <v>2016_11</v>
      </c>
      <c r="C3159" t="str">
        <f t="shared" si="303"/>
        <v>Nov</v>
      </c>
      <c r="D3159" t="str">
        <f t="shared" si="304"/>
        <v>2016_Nov</v>
      </c>
      <c r="E3159" s="12" t="str">
        <f t="shared" si="305"/>
        <v>22_Nov</v>
      </c>
      <c r="F3159" s="12" t="str">
        <f t="shared" si="306"/>
        <v>Nov-16</v>
      </c>
      <c r="G3159" s="12"/>
    </row>
    <row r="3160" spans="1:7">
      <c r="A3160" s="2">
        <f t="shared" si="308"/>
        <v>42697</v>
      </c>
      <c r="B3160" t="str">
        <f t="shared" si="307"/>
        <v>2016_11</v>
      </c>
      <c r="C3160" t="str">
        <f t="shared" si="303"/>
        <v>Nov</v>
      </c>
      <c r="D3160" t="str">
        <f t="shared" si="304"/>
        <v>2016_Nov</v>
      </c>
      <c r="E3160" s="12" t="str">
        <f t="shared" si="305"/>
        <v>23_Nov</v>
      </c>
      <c r="F3160" s="12" t="str">
        <f t="shared" si="306"/>
        <v>Nov-16</v>
      </c>
      <c r="G3160" s="12"/>
    </row>
    <row r="3161" spans="1:7">
      <c r="A3161" s="2">
        <f t="shared" si="308"/>
        <v>42698</v>
      </c>
      <c r="B3161" t="str">
        <f t="shared" si="307"/>
        <v>2016_11</v>
      </c>
      <c r="C3161" t="str">
        <f t="shared" si="303"/>
        <v>Nov</v>
      </c>
      <c r="D3161" t="str">
        <f t="shared" si="304"/>
        <v>2016_Nov</v>
      </c>
      <c r="E3161" s="12" t="str">
        <f t="shared" si="305"/>
        <v>24_Nov</v>
      </c>
      <c r="F3161" s="12" t="str">
        <f t="shared" si="306"/>
        <v>Nov-16</v>
      </c>
      <c r="G3161" s="12"/>
    </row>
    <row r="3162" spans="1:7">
      <c r="A3162" s="2">
        <f t="shared" si="308"/>
        <v>42699</v>
      </c>
      <c r="B3162" t="str">
        <f t="shared" si="307"/>
        <v>2016_11</v>
      </c>
      <c r="C3162" t="str">
        <f t="shared" si="303"/>
        <v>Nov</v>
      </c>
      <c r="D3162" t="str">
        <f t="shared" si="304"/>
        <v>2016_Nov</v>
      </c>
      <c r="E3162" s="12" t="str">
        <f t="shared" si="305"/>
        <v>25_Nov</v>
      </c>
      <c r="F3162" s="12" t="str">
        <f t="shared" si="306"/>
        <v>Nov-16</v>
      </c>
      <c r="G3162" s="12"/>
    </row>
    <row r="3163" spans="1:7">
      <c r="A3163" s="2">
        <f t="shared" si="308"/>
        <v>42700</v>
      </c>
      <c r="B3163" t="str">
        <f t="shared" si="307"/>
        <v>2016_11</v>
      </c>
      <c r="C3163" t="str">
        <f t="shared" si="303"/>
        <v>Nov</v>
      </c>
      <c r="D3163" t="str">
        <f t="shared" si="304"/>
        <v>2016_Nov</v>
      </c>
      <c r="E3163" s="12" t="str">
        <f t="shared" si="305"/>
        <v>26_Nov</v>
      </c>
      <c r="F3163" s="12" t="str">
        <f t="shared" si="306"/>
        <v>Nov-16</v>
      </c>
      <c r="G3163" s="12"/>
    </row>
    <row r="3164" spans="1:7">
      <c r="A3164" s="2">
        <f t="shared" si="308"/>
        <v>42701</v>
      </c>
      <c r="B3164" t="str">
        <f t="shared" si="307"/>
        <v>2016_11</v>
      </c>
      <c r="C3164" t="str">
        <f t="shared" si="303"/>
        <v>Nov</v>
      </c>
      <c r="D3164" t="str">
        <f t="shared" si="304"/>
        <v>2016_Nov</v>
      </c>
      <c r="E3164" s="12" t="str">
        <f t="shared" si="305"/>
        <v>27_Nov</v>
      </c>
      <c r="F3164" s="12" t="str">
        <f t="shared" si="306"/>
        <v>Nov-16</v>
      </c>
      <c r="G3164" s="12"/>
    </row>
    <row r="3165" spans="1:7">
      <c r="A3165" s="2">
        <f t="shared" si="308"/>
        <v>42702</v>
      </c>
      <c r="B3165" t="str">
        <f t="shared" si="307"/>
        <v>2016_11</v>
      </c>
      <c r="C3165" t="str">
        <f t="shared" si="303"/>
        <v>Nov</v>
      </c>
      <c r="D3165" t="str">
        <f t="shared" si="304"/>
        <v>2016_Nov</v>
      </c>
      <c r="E3165" s="12" t="str">
        <f t="shared" si="305"/>
        <v>28_Nov</v>
      </c>
      <c r="F3165" s="12" t="str">
        <f t="shared" si="306"/>
        <v>Nov-16</v>
      </c>
      <c r="G3165" s="12"/>
    </row>
    <row r="3166" spans="1:7">
      <c r="A3166" s="2">
        <f t="shared" si="308"/>
        <v>42703</v>
      </c>
      <c r="B3166" t="str">
        <f t="shared" si="307"/>
        <v>2016_11</v>
      </c>
      <c r="C3166" t="str">
        <f t="shared" si="303"/>
        <v>Nov</v>
      </c>
      <c r="D3166" t="str">
        <f t="shared" si="304"/>
        <v>2016_Nov</v>
      </c>
      <c r="E3166" s="12" t="str">
        <f t="shared" si="305"/>
        <v>29_Nov</v>
      </c>
      <c r="F3166" s="12" t="str">
        <f t="shared" si="306"/>
        <v>Nov-16</v>
      </c>
      <c r="G3166" s="12"/>
    </row>
    <row r="3167" spans="1:7">
      <c r="A3167" s="2">
        <f t="shared" si="308"/>
        <v>42704</v>
      </c>
      <c r="B3167" t="str">
        <f t="shared" si="307"/>
        <v>2016_11</v>
      </c>
      <c r="C3167" t="str">
        <f t="shared" si="303"/>
        <v>Nov</v>
      </c>
      <c r="D3167" t="str">
        <f t="shared" si="304"/>
        <v>2016_Nov</v>
      </c>
      <c r="E3167" s="12" t="str">
        <f t="shared" si="305"/>
        <v>30_Nov</v>
      </c>
      <c r="F3167" s="12" t="str">
        <f t="shared" si="306"/>
        <v>Nov-16</v>
      </c>
      <c r="G3167" s="12"/>
    </row>
    <row r="3168" spans="1:7">
      <c r="A3168" s="2">
        <f t="shared" si="308"/>
        <v>42705</v>
      </c>
      <c r="B3168" t="str">
        <f t="shared" si="307"/>
        <v>2016_12</v>
      </c>
      <c r="C3168" t="str">
        <f t="shared" si="303"/>
        <v>Dec</v>
      </c>
      <c r="D3168" t="str">
        <f t="shared" si="304"/>
        <v>2016_Dec</v>
      </c>
      <c r="E3168" s="12" t="str">
        <f t="shared" si="305"/>
        <v>01_Dec</v>
      </c>
      <c r="F3168" s="12" t="str">
        <f t="shared" si="306"/>
        <v>Dec-16</v>
      </c>
      <c r="G3168" s="12"/>
    </row>
    <row r="3169" spans="1:7">
      <c r="A3169" s="2">
        <f t="shared" si="308"/>
        <v>42706</v>
      </c>
      <c r="B3169" t="str">
        <f t="shared" si="307"/>
        <v>2016_12</v>
      </c>
      <c r="C3169" t="str">
        <f t="shared" si="303"/>
        <v>Dec</v>
      </c>
      <c r="D3169" t="str">
        <f t="shared" si="304"/>
        <v>2016_Dec</v>
      </c>
      <c r="E3169" s="12" t="str">
        <f t="shared" si="305"/>
        <v>02_Dec</v>
      </c>
      <c r="F3169" s="12" t="str">
        <f t="shared" si="306"/>
        <v>Dec-16</v>
      </c>
      <c r="G3169" s="12"/>
    </row>
    <row r="3170" spans="1:7">
      <c r="A3170" s="2">
        <f t="shared" si="308"/>
        <v>42707</v>
      </c>
      <c r="B3170" t="str">
        <f t="shared" si="307"/>
        <v>2016_12</v>
      </c>
      <c r="C3170" t="str">
        <f t="shared" si="303"/>
        <v>Dec</v>
      </c>
      <c r="D3170" t="str">
        <f t="shared" si="304"/>
        <v>2016_Dec</v>
      </c>
      <c r="E3170" s="12" t="str">
        <f t="shared" si="305"/>
        <v>03_Dec</v>
      </c>
      <c r="F3170" s="12" t="str">
        <f t="shared" si="306"/>
        <v>Dec-16</v>
      </c>
      <c r="G3170" s="12"/>
    </row>
    <row r="3171" spans="1:7">
      <c r="A3171" s="2">
        <f t="shared" si="308"/>
        <v>42708</v>
      </c>
      <c r="B3171" t="str">
        <f t="shared" si="307"/>
        <v>2016_12</v>
      </c>
      <c r="C3171" t="str">
        <f t="shared" si="303"/>
        <v>Dec</v>
      </c>
      <c r="D3171" t="str">
        <f t="shared" si="304"/>
        <v>2016_Dec</v>
      </c>
      <c r="E3171" s="12" t="str">
        <f t="shared" si="305"/>
        <v>04_Dec</v>
      </c>
      <c r="F3171" s="12" t="str">
        <f t="shared" si="306"/>
        <v>Dec-16</v>
      </c>
      <c r="G3171" s="12"/>
    </row>
    <row r="3172" spans="1:7">
      <c r="A3172" s="2">
        <f t="shared" si="308"/>
        <v>42709</v>
      </c>
      <c r="B3172" t="str">
        <f t="shared" si="307"/>
        <v>2016_12</v>
      </c>
      <c r="C3172" t="str">
        <f t="shared" si="303"/>
        <v>Dec</v>
      </c>
      <c r="D3172" t="str">
        <f t="shared" si="304"/>
        <v>2016_Dec</v>
      </c>
      <c r="E3172" s="12" t="str">
        <f t="shared" si="305"/>
        <v>05_Dec</v>
      </c>
      <c r="F3172" s="12" t="str">
        <f t="shared" si="306"/>
        <v>Dec-16</v>
      </c>
      <c r="G3172" s="12"/>
    </row>
    <row r="3173" spans="1:7">
      <c r="A3173" s="2">
        <f t="shared" si="308"/>
        <v>42710</v>
      </c>
      <c r="B3173" t="str">
        <f t="shared" si="307"/>
        <v>2016_12</v>
      </c>
      <c r="C3173" t="str">
        <f t="shared" si="303"/>
        <v>Dec</v>
      </c>
      <c r="D3173" t="str">
        <f t="shared" si="304"/>
        <v>2016_Dec</v>
      </c>
      <c r="E3173" s="12" t="str">
        <f t="shared" si="305"/>
        <v>06_Dec</v>
      </c>
      <c r="F3173" s="12" t="str">
        <f t="shared" si="306"/>
        <v>Dec-16</v>
      </c>
      <c r="G3173" s="12"/>
    </row>
    <row r="3174" spans="1:7">
      <c r="A3174" s="2">
        <f t="shared" si="308"/>
        <v>42711</v>
      </c>
      <c r="B3174" t="str">
        <f t="shared" si="307"/>
        <v>2016_12</v>
      </c>
      <c r="C3174" t="str">
        <f t="shared" si="303"/>
        <v>Dec</v>
      </c>
      <c r="D3174" t="str">
        <f t="shared" si="304"/>
        <v>2016_Dec</v>
      </c>
      <c r="E3174" s="12" t="str">
        <f t="shared" si="305"/>
        <v>07_Dec</v>
      </c>
      <c r="F3174" s="12" t="str">
        <f t="shared" si="306"/>
        <v>Dec-16</v>
      </c>
      <c r="G3174" s="12"/>
    </row>
    <row r="3175" spans="1:7">
      <c r="A3175" s="2">
        <f t="shared" si="308"/>
        <v>42712</v>
      </c>
      <c r="B3175" t="str">
        <f t="shared" si="307"/>
        <v>2016_12</v>
      </c>
      <c r="C3175" t="str">
        <f t="shared" si="303"/>
        <v>Dec</v>
      </c>
      <c r="D3175" t="str">
        <f t="shared" si="304"/>
        <v>2016_Dec</v>
      </c>
      <c r="E3175" s="12" t="str">
        <f t="shared" si="305"/>
        <v>08_Dec</v>
      </c>
      <c r="F3175" s="12" t="str">
        <f t="shared" si="306"/>
        <v>Dec-16</v>
      </c>
      <c r="G3175" s="12"/>
    </row>
    <row r="3176" spans="1:7">
      <c r="A3176" s="2">
        <f t="shared" si="308"/>
        <v>42713</v>
      </c>
      <c r="B3176" t="str">
        <f t="shared" si="307"/>
        <v>2016_12</v>
      </c>
      <c r="C3176" t="str">
        <f t="shared" si="303"/>
        <v>Dec</v>
      </c>
      <c r="D3176" t="str">
        <f t="shared" si="304"/>
        <v>2016_Dec</v>
      </c>
      <c r="E3176" s="12" t="str">
        <f t="shared" si="305"/>
        <v>09_Dec</v>
      </c>
      <c r="F3176" s="12" t="str">
        <f t="shared" si="306"/>
        <v>Dec-16</v>
      </c>
      <c r="G3176" s="12"/>
    </row>
    <row r="3177" spans="1:7">
      <c r="A3177" s="2">
        <f t="shared" si="308"/>
        <v>42714</v>
      </c>
      <c r="B3177" t="str">
        <f t="shared" si="307"/>
        <v>2016_12</v>
      </c>
      <c r="C3177" t="str">
        <f t="shared" si="303"/>
        <v>Dec</v>
      </c>
      <c r="D3177" t="str">
        <f t="shared" si="304"/>
        <v>2016_Dec</v>
      </c>
      <c r="E3177" s="12" t="str">
        <f t="shared" si="305"/>
        <v>10_Dec</v>
      </c>
      <c r="F3177" s="12" t="str">
        <f t="shared" si="306"/>
        <v>Dec-16</v>
      </c>
      <c r="G3177" s="12"/>
    </row>
    <row r="3178" spans="1:7">
      <c r="A3178" s="2">
        <f t="shared" si="308"/>
        <v>42715</v>
      </c>
      <c r="B3178" t="str">
        <f t="shared" si="307"/>
        <v>2016_12</v>
      </c>
      <c r="C3178" t="str">
        <f t="shared" si="303"/>
        <v>Dec</v>
      </c>
      <c r="D3178" t="str">
        <f t="shared" si="304"/>
        <v>2016_Dec</v>
      </c>
      <c r="E3178" s="12" t="str">
        <f t="shared" si="305"/>
        <v>11_Dec</v>
      </c>
      <c r="F3178" s="12" t="str">
        <f t="shared" si="306"/>
        <v>Dec-16</v>
      </c>
      <c r="G3178" s="12"/>
    </row>
    <row r="3179" spans="1:7">
      <c r="A3179" s="2">
        <f t="shared" si="308"/>
        <v>42716</v>
      </c>
      <c r="B3179" t="str">
        <f t="shared" si="307"/>
        <v>2016_12</v>
      </c>
      <c r="C3179" t="str">
        <f t="shared" si="303"/>
        <v>Dec</v>
      </c>
      <c r="D3179" t="str">
        <f t="shared" si="304"/>
        <v>2016_Dec</v>
      </c>
      <c r="E3179" s="12" t="str">
        <f t="shared" si="305"/>
        <v>12_Dec</v>
      </c>
      <c r="F3179" s="12" t="str">
        <f t="shared" si="306"/>
        <v>Dec-16</v>
      </c>
      <c r="G3179" s="12"/>
    </row>
    <row r="3180" spans="1:7">
      <c r="A3180" s="2">
        <f t="shared" si="308"/>
        <v>42717</v>
      </c>
      <c r="B3180" t="str">
        <f t="shared" si="307"/>
        <v>2016_12</v>
      </c>
      <c r="C3180" t="str">
        <f t="shared" si="303"/>
        <v>Dec</v>
      </c>
      <c r="D3180" t="str">
        <f t="shared" si="304"/>
        <v>2016_Dec</v>
      </c>
      <c r="E3180" s="12" t="str">
        <f t="shared" si="305"/>
        <v>13_Dec</v>
      </c>
      <c r="F3180" s="12" t="str">
        <f t="shared" si="306"/>
        <v>Dec-16</v>
      </c>
      <c r="G3180" s="12"/>
    </row>
    <row r="3181" spans="1:7">
      <c r="A3181" s="2">
        <f t="shared" si="308"/>
        <v>42718</v>
      </c>
      <c r="B3181" t="str">
        <f t="shared" si="307"/>
        <v>2016_12</v>
      </c>
      <c r="C3181" t="str">
        <f t="shared" si="303"/>
        <v>Dec</v>
      </c>
      <c r="D3181" t="str">
        <f t="shared" si="304"/>
        <v>2016_Dec</v>
      </c>
      <c r="E3181" s="12" t="str">
        <f t="shared" si="305"/>
        <v>14_Dec</v>
      </c>
      <c r="F3181" s="12" t="str">
        <f t="shared" si="306"/>
        <v>Dec-16</v>
      </c>
      <c r="G3181" s="12"/>
    </row>
    <row r="3182" spans="1:7">
      <c r="A3182" s="2">
        <f t="shared" si="308"/>
        <v>42719</v>
      </c>
      <c r="B3182" t="str">
        <f t="shared" si="307"/>
        <v>2016_12</v>
      </c>
      <c r="C3182" t="str">
        <f t="shared" si="303"/>
        <v>Dec</v>
      </c>
      <c r="D3182" t="str">
        <f t="shared" si="304"/>
        <v>2016_Dec</v>
      </c>
      <c r="E3182" s="12" t="str">
        <f t="shared" si="305"/>
        <v>15_Dec</v>
      </c>
      <c r="F3182" s="12" t="str">
        <f t="shared" si="306"/>
        <v>Dec-16</v>
      </c>
      <c r="G3182" s="12"/>
    </row>
    <row r="3183" spans="1:7">
      <c r="A3183" s="2">
        <f t="shared" si="308"/>
        <v>42720</v>
      </c>
      <c r="B3183" t="str">
        <f t="shared" si="307"/>
        <v>2016_12</v>
      </c>
      <c r="C3183" t="str">
        <f t="shared" si="303"/>
        <v>Dec</v>
      </c>
      <c r="D3183" t="str">
        <f t="shared" si="304"/>
        <v>2016_Dec</v>
      </c>
      <c r="E3183" s="12" t="str">
        <f t="shared" si="305"/>
        <v>16_Dec</v>
      </c>
      <c r="F3183" s="12" t="str">
        <f t="shared" si="306"/>
        <v>Dec-16</v>
      </c>
      <c r="G3183" s="12"/>
    </row>
    <row r="3184" spans="1:7">
      <c r="A3184" s="2">
        <f t="shared" si="308"/>
        <v>42721</v>
      </c>
      <c r="B3184" t="str">
        <f t="shared" si="307"/>
        <v>2016_12</v>
      </c>
      <c r="C3184" t="str">
        <f t="shared" si="303"/>
        <v>Dec</v>
      </c>
      <c r="D3184" t="str">
        <f t="shared" si="304"/>
        <v>2016_Dec</v>
      </c>
      <c r="E3184" s="12" t="str">
        <f t="shared" si="305"/>
        <v>17_Dec</v>
      </c>
      <c r="F3184" s="12" t="str">
        <f t="shared" si="306"/>
        <v>Dec-16</v>
      </c>
      <c r="G3184" s="12"/>
    </row>
    <row r="3185" spans="1:7">
      <c r="A3185" s="2">
        <f t="shared" si="308"/>
        <v>42722</v>
      </c>
      <c r="B3185" t="str">
        <f t="shared" si="307"/>
        <v>2016_12</v>
      </c>
      <c r="C3185" t="str">
        <f t="shared" si="303"/>
        <v>Dec</v>
      </c>
      <c r="D3185" t="str">
        <f t="shared" si="304"/>
        <v>2016_Dec</v>
      </c>
      <c r="E3185" s="12" t="str">
        <f t="shared" si="305"/>
        <v>18_Dec</v>
      </c>
      <c r="F3185" s="12" t="str">
        <f t="shared" si="306"/>
        <v>Dec-16</v>
      </c>
      <c r="G3185" s="12"/>
    </row>
    <row r="3186" spans="1:7">
      <c r="A3186" s="2">
        <f t="shared" si="308"/>
        <v>42723</v>
      </c>
      <c r="B3186" t="str">
        <f t="shared" si="307"/>
        <v>2016_12</v>
      </c>
      <c r="C3186" t="str">
        <f t="shared" si="303"/>
        <v>Dec</v>
      </c>
      <c r="D3186" t="str">
        <f t="shared" si="304"/>
        <v>2016_Dec</v>
      </c>
      <c r="E3186" s="12" t="str">
        <f t="shared" si="305"/>
        <v>19_Dec</v>
      </c>
      <c r="F3186" s="12" t="str">
        <f t="shared" si="306"/>
        <v>Dec-16</v>
      </c>
      <c r="G3186" s="12"/>
    </row>
    <row r="3187" spans="1:7">
      <c r="A3187" s="2">
        <f t="shared" si="308"/>
        <v>42724</v>
      </c>
      <c r="B3187" t="str">
        <f t="shared" si="307"/>
        <v>2016_12</v>
      </c>
      <c r="C3187" t="str">
        <f t="shared" si="303"/>
        <v>Dec</v>
      </c>
      <c r="D3187" t="str">
        <f t="shared" si="304"/>
        <v>2016_Dec</v>
      </c>
      <c r="E3187" s="12" t="str">
        <f t="shared" si="305"/>
        <v>20_Dec</v>
      </c>
      <c r="F3187" s="12" t="str">
        <f t="shared" si="306"/>
        <v>Dec-16</v>
      </c>
      <c r="G3187" s="12"/>
    </row>
    <row r="3188" spans="1:7">
      <c r="A3188" s="2">
        <f t="shared" si="308"/>
        <v>42725</v>
      </c>
      <c r="B3188" t="str">
        <f t="shared" si="307"/>
        <v>2016_12</v>
      </c>
      <c r="C3188" t="str">
        <f t="shared" si="303"/>
        <v>Dec</v>
      </c>
      <c r="D3188" t="str">
        <f t="shared" si="304"/>
        <v>2016_Dec</v>
      </c>
      <c r="E3188" s="12" t="str">
        <f t="shared" si="305"/>
        <v>21_Dec</v>
      </c>
      <c r="F3188" s="12" t="str">
        <f t="shared" si="306"/>
        <v>Dec-16</v>
      </c>
      <c r="G3188" s="12"/>
    </row>
    <row r="3189" spans="1:7">
      <c r="A3189" s="2">
        <f t="shared" si="308"/>
        <v>42726</v>
      </c>
      <c r="B3189" t="str">
        <f t="shared" si="307"/>
        <v>2016_12</v>
      </c>
      <c r="C3189" t="str">
        <f t="shared" si="303"/>
        <v>Dec</v>
      </c>
      <c r="D3189" t="str">
        <f t="shared" si="304"/>
        <v>2016_Dec</v>
      </c>
      <c r="E3189" s="12" t="str">
        <f t="shared" si="305"/>
        <v>22_Dec</v>
      </c>
      <c r="F3189" s="12" t="str">
        <f t="shared" si="306"/>
        <v>Dec-16</v>
      </c>
      <c r="G3189" s="12"/>
    </row>
    <row r="3190" spans="1:7">
      <c r="A3190" s="2">
        <f t="shared" si="308"/>
        <v>42727</v>
      </c>
      <c r="B3190" t="str">
        <f t="shared" si="307"/>
        <v>2016_12</v>
      </c>
      <c r="C3190" t="str">
        <f t="shared" si="303"/>
        <v>Dec</v>
      </c>
      <c r="D3190" t="str">
        <f t="shared" si="304"/>
        <v>2016_Dec</v>
      </c>
      <c r="E3190" s="12" t="str">
        <f t="shared" si="305"/>
        <v>23_Dec</v>
      </c>
      <c r="F3190" s="12" t="str">
        <f t="shared" si="306"/>
        <v>Dec-16</v>
      </c>
      <c r="G3190" s="12"/>
    </row>
    <row r="3191" spans="1:7">
      <c r="A3191" s="2">
        <f t="shared" si="308"/>
        <v>42728</v>
      </c>
      <c r="B3191" t="str">
        <f t="shared" si="307"/>
        <v>2016_12</v>
      </c>
      <c r="C3191" t="str">
        <f t="shared" si="303"/>
        <v>Dec</v>
      </c>
      <c r="D3191" t="str">
        <f t="shared" si="304"/>
        <v>2016_Dec</v>
      </c>
      <c r="E3191" s="12" t="str">
        <f t="shared" si="305"/>
        <v>24_Dec</v>
      </c>
      <c r="F3191" s="12" t="str">
        <f t="shared" si="306"/>
        <v>Dec-16</v>
      </c>
      <c r="G3191" s="12"/>
    </row>
    <row r="3192" spans="1:7">
      <c r="A3192" s="2">
        <f t="shared" si="308"/>
        <v>42729</v>
      </c>
      <c r="B3192" t="str">
        <f t="shared" si="307"/>
        <v>2016_12</v>
      </c>
      <c r="C3192" t="str">
        <f t="shared" si="303"/>
        <v>Dec</v>
      </c>
      <c r="D3192" t="str">
        <f t="shared" si="304"/>
        <v>2016_Dec</v>
      </c>
      <c r="E3192" s="12" t="str">
        <f t="shared" si="305"/>
        <v>25_Dec</v>
      </c>
      <c r="F3192" s="12" t="str">
        <f t="shared" si="306"/>
        <v>Dec-16</v>
      </c>
      <c r="G3192" s="12"/>
    </row>
    <row r="3193" spans="1:7">
      <c r="A3193" s="2">
        <f t="shared" si="308"/>
        <v>42730</v>
      </c>
      <c r="B3193" t="str">
        <f t="shared" si="307"/>
        <v>2016_12</v>
      </c>
      <c r="C3193" t="str">
        <f t="shared" si="303"/>
        <v>Dec</v>
      </c>
      <c r="D3193" t="str">
        <f t="shared" si="304"/>
        <v>2016_Dec</v>
      </c>
      <c r="E3193" s="12" t="str">
        <f t="shared" si="305"/>
        <v>26_Dec</v>
      </c>
      <c r="F3193" s="12" t="str">
        <f t="shared" si="306"/>
        <v>Dec-16</v>
      </c>
      <c r="G3193" s="12"/>
    </row>
    <row r="3194" spans="1:7">
      <c r="A3194" s="2">
        <f t="shared" si="308"/>
        <v>42731</v>
      </c>
      <c r="B3194" t="str">
        <f t="shared" si="307"/>
        <v>2016_12</v>
      </c>
      <c r="C3194" t="str">
        <f t="shared" si="303"/>
        <v>Dec</v>
      </c>
      <c r="D3194" t="str">
        <f t="shared" si="304"/>
        <v>2016_Dec</v>
      </c>
      <c r="E3194" s="12" t="str">
        <f t="shared" si="305"/>
        <v>27_Dec</v>
      </c>
      <c r="F3194" s="12" t="str">
        <f t="shared" si="306"/>
        <v>Dec-16</v>
      </c>
      <c r="G3194" s="12"/>
    </row>
    <row r="3195" spans="1:7">
      <c r="A3195" s="2">
        <f t="shared" si="308"/>
        <v>42732</v>
      </c>
      <c r="B3195" t="str">
        <f t="shared" si="307"/>
        <v>2016_12</v>
      </c>
      <c r="C3195" t="str">
        <f t="shared" si="303"/>
        <v>Dec</v>
      </c>
      <c r="D3195" t="str">
        <f t="shared" si="304"/>
        <v>2016_Dec</v>
      </c>
      <c r="E3195" s="12" t="str">
        <f t="shared" si="305"/>
        <v>28_Dec</v>
      </c>
      <c r="F3195" s="12" t="str">
        <f t="shared" si="306"/>
        <v>Dec-16</v>
      </c>
      <c r="G3195" s="12"/>
    </row>
    <row r="3196" spans="1:7">
      <c r="A3196" s="2">
        <f t="shared" si="308"/>
        <v>42733</v>
      </c>
      <c r="B3196" t="str">
        <f t="shared" si="307"/>
        <v>2016_12</v>
      </c>
      <c r="C3196" t="str">
        <f t="shared" si="303"/>
        <v>Dec</v>
      </c>
      <c r="D3196" t="str">
        <f t="shared" si="304"/>
        <v>2016_Dec</v>
      </c>
      <c r="E3196" s="12" t="str">
        <f t="shared" si="305"/>
        <v>29_Dec</v>
      </c>
      <c r="F3196" s="12" t="str">
        <f t="shared" si="306"/>
        <v>Dec-16</v>
      </c>
      <c r="G3196" s="12"/>
    </row>
    <row r="3197" spans="1:7">
      <c r="A3197" s="2">
        <f t="shared" si="308"/>
        <v>42734</v>
      </c>
      <c r="B3197" t="str">
        <f t="shared" si="307"/>
        <v>2016_12</v>
      </c>
      <c r="C3197" t="str">
        <f t="shared" si="303"/>
        <v>Dec</v>
      </c>
      <c r="D3197" t="str">
        <f t="shared" si="304"/>
        <v>2016_Dec</v>
      </c>
      <c r="E3197" s="12" t="str">
        <f t="shared" si="305"/>
        <v>30_Dec</v>
      </c>
      <c r="F3197" s="12" t="str">
        <f t="shared" si="306"/>
        <v>Dec-16</v>
      </c>
      <c r="G3197" s="12"/>
    </row>
    <row r="3198" spans="1:7">
      <c r="A3198" s="2">
        <f t="shared" si="308"/>
        <v>42735</v>
      </c>
      <c r="B3198" t="str">
        <f t="shared" si="307"/>
        <v>2016_12</v>
      </c>
      <c r="C3198" t="str">
        <f t="shared" si="303"/>
        <v>Dec</v>
      </c>
      <c r="D3198" t="str">
        <f t="shared" si="304"/>
        <v>2016_Dec</v>
      </c>
      <c r="E3198" s="12" t="str">
        <f t="shared" si="305"/>
        <v>31_Dec</v>
      </c>
      <c r="F3198" s="12" t="str">
        <f t="shared" si="306"/>
        <v>Dec-16</v>
      </c>
      <c r="G3198" s="12"/>
    </row>
    <row r="3199" spans="1:7">
      <c r="A3199" s="2">
        <f t="shared" si="308"/>
        <v>42736</v>
      </c>
      <c r="B3199" t="str">
        <f t="shared" si="307"/>
        <v>2017_01</v>
      </c>
      <c r="C3199" t="str">
        <f t="shared" si="303"/>
        <v>Jan</v>
      </c>
      <c r="D3199" t="str">
        <f t="shared" si="304"/>
        <v>2017_Jan</v>
      </c>
      <c r="E3199" s="12" t="str">
        <f t="shared" si="305"/>
        <v>01_Jan</v>
      </c>
      <c r="F3199" s="12" t="str">
        <f t="shared" si="306"/>
        <v>Jan-17</v>
      </c>
      <c r="G3199" s="12"/>
    </row>
    <row r="3200" spans="1:7">
      <c r="A3200" s="2">
        <f t="shared" si="308"/>
        <v>42737</v>
      </c>
      <c r="B3200" t="str">
        <f t="shared" si="307"/>
        <v>2017_01</v>
      </c>
      <c r="C3200" t="str">
        <f t="shared" si="303"/>
        <v>Jan</v>
      </c>
      <c r="D3200" t="str">
        <f t="shared" si="304"/>
        <v>2017_Jan</v>
      </c>
      <c r="E3200" s="12" t="str">
        <f t="shared" si="305"/>
        <v>02_Jan</v>
      </c>
      <c r="F3200" s="12" t="str">
        <f t="shared" si="306"/>
        <v>Jan-17</v>
      </c>
      <c r="G3200" s="12"/>
    </row>
    <row r="3201" spans="1:7">
      <c r="A3201" s="2">
        <f t="shared" si="308"/>
        <v>42738</v>
      </c>
      <c r="B3201" t="str">
        <f t="shared" si="307"/>
        <v>2017_01</v>
      </c>
      <c r="C3201" t="str">
        <f t="shared" si="303"/>
        <v>Jan</v>
      </c>
      <c r="D3201" t="str">
        <f t="shared" si="304"/>
        <v>2017_Jan</v>
      </c>
      <c r="E3201" s="12" t="str">
        <f t="shared" si="305"/>
        <v>03_Jan</v>
      </c>
      <c r="F3201" s="12" t="str">
        <f t="shared" si="306"/>
        <v>Jan-17</v>
      </c>
      <c r="G3201" s="12"/>
    </row>
    <row r="3202" spans="1:7">
      <c r="A3202" s="2">
        <f t="shared" si="308"/>
        <v>42739</v>
      </c>
      <c r="B3202" t="str">
        <f t="shared" si="307"/>
        <v>2017_01</v>
      </c>
      <c r="C3202" t="str">
        <f t="shared" ref="C3202:C3265" si="309">VLOOKUP(TEXT(MONTH(A3202),"00"),$H$2:$I$13,2,FALSE)</f>
        <v>Jan</v>
      </c>
      <c r="D3202" t="str">
        <f t="shared" si="304"/>
        <v>2017_Jan</v>
      </c>
      <c r="E3202" s="12" t="str">
        <f t="shared" si="305"/>
        <v>04_Jan</v>
      </c>
      <c r="F3202" s="12" t="str">
        <f t="shared" si="306"/>
        <v>Jan-17</v>
      </c>
      <c r="G3202" s="12"/>
    </row>
    <row r="3203" spans="1:7">
      <c r="A3203" s="2">
        <f t="shared" si="308"/>
        <v>42740</v>
      </c>
      <c r="B3203" t="str">
        <f t="shared" si="307"/>
        <v>2017_01</v>
      </c>
      <c r="C3203" t="str">
        <f t="shared" si="309"/>
        <v>Jan</v>
      </c>
      <c r="D3203" t="str">
        <f t="shared" ref="D3203:D3266" si="310">TEXT(YEAR(A3203),"0000")&amp;"_"&amp;C3203</f>
        <v>2017_Jan</v>
      </c>
      <c r="E3203" s="12" t="str">
        <f t="shared" ref="E3203:E3266" si="311">VLOOKUP(DAY(A3203),$G$2:$H$32,2,FALSE)&amp;"_"&amp;C3203</f>
        <v>05_Jan</v>
      </c>
      <c r="F3203" s="12" t="str">
        <f t="shared" si="306"/>
        <v>Jan-17</v>
      </c>
      <c r="G3203" s="12"/>
    </row>
    <row r="3204" spans="1:7">
      <c r="A3204" s="2">
        <f t="shared" si="308"/>
        <v>42741</v>
      </c>
      <c r="B3204" t="str">
        <f t="shared" si="307"/>
        <v>2017_01</v>
      </c>
      <c r="C3204" t="str">
        <f t="shared" si="309"/>
        <v>Jan</v>
      </c>
      <c r="D3204" t="str">
        <f t="shared" si="310"/>
        <v>2017_Jan</v>
      </c>
      <c r="E3204" s="12" t="str">
        <f t="shared" si="311"/>
        <v>06_Jan</v>
      </c>
      <c r="F3204" s="12" t="str">
        <f t="shared" ref="F3204:F3267" si="312">C3204&amp;"-"&amp;RIGHT(YEAR(A3204),2)</f>
        <v>Jan-17</v>
      </c>
      <c r="G3204" s="12"/>
    </row>
    <row r="3205" spans="1:7">
      <c r="A3205" s="2">
        <f t="shared" si="308"/>
        <v>42742</v>
      </c>
      <c r="B3205" t="str">
        <f t="shared" si="307"/>
        <v>2017_01</v>
      </c>
      <c r="C3205" t="str">
        <f t="shared" si="309"/>
        <v>Jan</v>
      </c>
      <c r="D3205" t="str">
        <f t="shared" si="310"/>
        <v>2017_Jan</v>
      </c>
      <c r="E3205" s="12" t="str">
        <f t="shared" si="311"/>
        <v>07_Jan</v>
      </c>
      <c r="F3205" s="12" t="str">
        <f t="shared" si="312"/>
        <v>Jan-17</v>
      </c>
      <c r="G3205" s="12"/>
    </row>
    <row r="3206" spans="1:7">
      <c r="A3206" s="2">
        <f t="shared" si="308"/>
        <v>42743</v>
      </c>
      <c r="B3206" t="str">
        <f t="shared" si="307"/>
        <v>2017_01</v>
      </c>
      <c r="C3206" t="str">
        <f t="shared" si="309"/>
        <v>Jan</v>
      </c>
      <c r="D3206" t="str">
        <f t="shared" si="310"/>
        <v>2017_Jan</v>
      </c>
      <c r="E3206" s="12" t="str">
        <f t="shared" si="311"/>
        <v>08_Jan</v>
      </c>
      <c r="F3206" s="12" t="str">
        <f t="shared" si="312"/>
        <v>Jan-17</v>
      </c>
      <c r="G3206" s="12"/>
    </row>
    <row r="3207" spans="1:7">
      <c r="A3207" s="2">
        <f t="shared" si="308"/>
        <v>42744</v>
      </c>
      <c r="B3207" t="str">
        <f t="shared" si="307"/>
        <v>2017_01</v>
      </c>
      <c r="C3207" t="str">
        <f t="shared" si="309"/>
        <v>Jan</v>
      </c>
      <c r="D3207" t="str">
        <f t="shared" si="310"/>
        <v>2017_Jan</v>
      </c>
      <c r="E3207" s="12" t="str">
        <f t="shared" si="311"/>
        <v>09_Jan</v>
      </c>
      <c r="F3207" s="12" t="str">
        <f t="shared" si="312"/>
        <v>Jan-17</v>
      </c>
      <c r="G3207" s="12"/>
    </row>
    <row r="3208" spans="1:7">
      <c r="A3208" s="2">
        <f t="shared" si="308"/>
        <v>42745</v>
      </c>
      <c r="B3208" t="str">
        <f t="shared" si="307"/>
        <v>2017_01</v>
      </c>
      <c r="C3208" t="str">
        <f t="shared" si="309"/>
        <v>Jan</v>
      </c>
      <c r="D3208" t="str">
        <f t="shared" si="310"/>
        <v>2017_Jan</v>
      </c>
      <c r="E3208" s="12" t="str">
        <f t="shared" si="311"/>
        <v>10_Jan</v>
      </c>
      <c r="F3208" s="12" t="str">
        <f t="shared" si="312"/>
        <v>Jan-17</v>
      </c>
      <c r="G3208" s="12"/>
    </row>
    <row r="3209" spans="1:7">
      <c r="A3209" s="2">
        <f t="shared" si="308"/>
        <v>42746</v>
      </c>
      <c r="B3209" t="str">
        <f t="shared" si="307"/>
        <v>2017_01</v>
      </c>
      <c r="C3209" t="str">
        <f t="shared" si="309"/>
        <v>Jan</v>
      </c>
      <c r="D3209" t="str">
        <f t="shared" si="310"/>
        <v>2017_Jan</v>
      </c>
      <c r="E3209" s="12" t="str">
        <f t="shared" si="311"/>
        <v>11_Jan</v>
      </c>
      <c r="F3209" s="12" t="str">
        <f t="shared" si="312"/>
        <v>Jan-17</v>
      </c>
      <c r="G3209" s="12"/>
    </row>
    <row r="3210" spans="1:7">
      <c r="A3210" s="2">
        <f t="shared" si="308"/>
        <v>42747</v>
      </c>
      <c r="B3210" t="str">
        <f t="shared" si="307"/>
        <v>2017_01</v>
      </c>
      <c r="C3210" t="str">
        <f t="shared" si="309"/>
        <v>Jan</v>
      </c>
      <c r="D3210" t="str">
        <f t="shared" si="310"/>
        <v>2017_Jan</v>
      </c>
      <c r="E3210" s="12" t="str">
        <f t="shared" si="311"/>
        <v>12_Jan</v>
      </c>
      <c r="F3210" s="12" t="str">
        <f t="shared" si="312"/>
        <v>Jan-17</v>
      </c>
      <c r="G3210" s="12"/>
    </row>
    <row r="3211" spans="1:7">
      <c r="A3211" s="2">
        <f t="shared" si="308"/>
        <v>42748</v>
      </c>
      <c r="B3211" t="str">
        <f t="shared" ref="B3211:B3274" si="313">TEXT(YEAR(A3211),"0000")&amp;"_"&amp;TEXT(MONTH(A3211),"00")</f>
        <v>2017_01</v>
      </c>
      <c r="C3211" t="str">
        <f t="shared" si="309"/>
        <v>Jan</v>
      </c>
      <c r="D3211" t="str">
        <f t="shared" si="310"/>
        <v>2017_Jan</v>
      </c>
      <c r="E3211" s="12" t="str">
        <f t="shared" si="311"/>
        <v>13_Jan</v>
      </c>
      <c r="F3211" s="12" t="str">
        <f t="shared" si="312"/>
        <v>Jan-17</v>
      </c>
      <c r="G3211" s="12"/>
    </row>
    <row r="3212" spans="1:7">
      <c r="A3212" s="2">
        <f t="shared" ref="A3212:A3275" si="314">A3211+1</f>
        <v>42749</v>
      </c>
      <c r="B3212" t="str">
        <f t="shared" si="313"/>
        <v>2017_01</v>
      </c>
      <c r="C3212" t="str">
        <f t="shared" si="309"/>
        <v>Jan</v>
      </c>
      <c r="D3212" t="str">
        <f t="shared" si="310"/>
        <v>2017_Jan</v>
      </c>
      <c r="E3212" s="12" t="str">
        <f t="shared" si="311"/>
        <v>14_Jan</v>
      </c>
      <c r="F3212" s="12" t="str">
        <f t="shared" si="312"/>
        <v>Jan-17</v>
      </c>
      <c r="G3212" s="12"/>
    </row>
    <row r="3213" spans="1:7">
      <c r="A3213" s="2">
        <f t="shared" si="314"/>
        <v>42750</v>
      </c>
      <c r="B3213" t="str">
        <f t="shared" si="313"/>
        <v>2017_01</v>
      </c>
      <c r="C3213" t="str">
        <f t="shared" si="309"/>
        <v>Jan</v>
      </c>
      <c r="D3213" t="str">
        <f t="shared" si="310"/>
        <v>2017_Jan</v>
      </c>
      <c r="E3213" s="12" t="str">
        <f t="shared" si="311"/>
        <v>15_Jan</v>
      </c>
      <c r="F3213" s="12" t="str">
        <f t="shared" si="312"/>
        <v>Jan-17</v>
      </c>
      <c r="G3213" s="12"/>
    </row>
    <row r="3214" spans="1:7">
      <c r="A3214" s="2">
        <f t="shared" si="314"/>
        <v>42751</v>
      </c>
      <c r="B3214" t="str">
        <f t="shared" si="313"/>
        <v>2017_01</v>
      </c>
      <c r="C3214" t="str">
        <f t="shared" si="309"/>
        <v>Jan</v>
      </c>
      <c r="D3214" t="str">
        <f t="shared" si="310"/>
        <v>2017_Jan</v>
      </c>
      <c r="E3214" s="12" t="str">
        <f t="shared" si="311"/>
        <v>16_Jan</v>
      </c>
      <c r="F3214" s="12" t="str">
        <f t="shared" si="312"/>
        <v>Jan-17</v>
      </c>
      <c r="G3214" s="12"/>
    </row>
    <row r="3215" spans="1:7">
      <c r="A3215" s="2">
        <f t="shared" si="314"/>
        <v>42752</v>
      </c>
      <c r="B3215" t="str">
        <f t="shared" si="313"/>
        <v>2017_01</v>
      </c>
      <c r="C3215" t="str">
        <f t="shared" si="309"/>
        <v>Jan</v>
      </c>
      <c r="D3215" t="str">
        <f t="shared" si="310"/>
        <v>2017_Jan</v>
      </c>
      <c r="E3215" s="12" t="str">
        <f t="shared" si="311"/>
        <v>17_Jan</v>
      </c>
      <c r="F3215" s="12" t="str">
        <f t="shared" si="312"/>
        <v>Jan-17</v>
      </c>
      <c r="G3215" s="12"/>
    </row>
    <row r="3216" spans="1:7">
      <c r="A3216" s="2">
        <f t="shared" si="314"/>
        <v>42753</v>
      </c>
      <c r="B3216" t="str">
        <f t="shared" si="313"/>
        <v>2017_01</v>
      </c>
      <c r="C3216" t="str">
        <f t="shared" si="309"/>
        <v>Jan</v>
      </c>
      <c r="D3216" t="str">
        <f t="shared" si="310"/>
        <v>2017_Jan</v>
      </c>
      <c r="E3216" s="12" t="str">
        <f t="shared" si="311"/>
        <v>18_Jan</v>
      </c>
      <c r="F3216" s="12" t="str">
        <f t="shared" si="312"/>
        <v>Jan-17</v>
      </c>
      <c r="G3216" s="12"/>
    </row>
    <row r="3217" spans="1:7">
      <c r="A3217" s="2">
        <f t="shared" si="314"/>
        <v>42754</v>
      </c>
      <c r="B3217" t="str">
        <f t="shared" si="313"/>
        <v>2017_01</v>
      </c>
      <c r="C3217" t="str">
        <f t="shared" si="309"/>
        <v>Jan</v>
      </c>
      <c r="D3217" t="str">
        <f t="shared" si="310"/>
        <v>2017_Jan</v>
      </c>
      <c r="E3217" s="12" t="str">
        <f t="shared" si="311"/>
        <v>19_Jan</v>
      </c>
      <c r="F3217" s="12" t="str">
        <f t="shared" si="312"/>
        <v>Jan-17</v>
      </c>
      <c r="G3217" s="12"/>
    </row>
    <row r="3218" spans="1:7">
      <c r="A3218" s="2">
        <f t="shared" si="314"/>
        <v>42755</v>
      </c>
      <c r="B3218" t="str">
        <f t="shared" si="313"/>
        <v>2017_01</v>
      </c>
      <c r="C3218" t="str">
        <f t="shared" si="309"/>
        <v>Jan</v>
      </c>
      <c r="D3218" t="str">
        <f t="shared" si="310"/>
        <v>2017_Jan</v>
      </c>
      <c r="E3218" s="12" t="str">
        <f t="shared" si="311"/>
        <v>20_Jan</v>
      </c>
      <c r="F3218" s="12" t="str">
        <f t="shared" si="312"/>
        <v>Jan-17</v>
      </c>
      <c r="G3218" s="12"/>
    </row>
    <row r="3219" spans="1:7">
      <c r="A3219" s="2">
        <f t="shared" si="314"/>
        <v>42756</v>
      </c>
      <c r="B3219" t="str">
        <f t="shared" si="313"/>
        <v>2017_01</v>
      </c>
      <c r="C3219" t="str">
        <f t="shared" si="309"/>
        <v>Jan</v>
      </c>
      <c r="D3219" t="str">
        <f t="shared" si="310"/>
        <v>2017_Jan</v>
      </c>
      <c r="E3219" s="12" t="str">
        <f t="shared" si="311"/>
        <v>21_Jan</v>
      </c>
      <c r="F3219" s="12" t="str">
        <f t="shared" si="312"/>
        <v>Jan-17</v>
      </c>
      <c r="G3219" s="12"/>
    </row>
    <row r="3220" spans="1:7">
      <c r="A3220" s="2">
        <f t="shared" si="314"/>
        <v>42757</v>
      </c>
      <c r="B3220" t="str">
        <f t="shared" si="313"/>
        <v>2017_01</v>
      </c>
      <c r="C3220" t="str">
        <f t="shared" si="309"/>
        <v>Jan</v>
      </c>
      <c r="D3220" t="str">
        <f t="shared" si="310"/>
        <v>2017_Jan</v>
      </c>
      <c r="E3220" s="12" t="str">
        <f t="shared" si="311"/>
        <v>22_Jan</v>
      </c>
      <c r="F3220" s="12" t="str">
        <f t="shared" si="312"/>
        <v>Jan-17</v>
      </c>
      <c r="G3220" s="12"/>
    </row>
    <row r="3221" spans="1:7">
      <c r="A3221" s="2">
        <f t="shared" si="314"/>
        <v>42758</v>
      </c>
      <c r="B3221" t="str">
        <f t="shared" si="313"/>
        <v>2017_01</v>
      </c>
      <c r="C3221" t="str">
        <f t="shared" si="309"/>
        <v>Jan</v>
      </c>
      <c r="D3221" t="str">
        <f t="shared" si="310"/>
        <v>2017_Jan</v>
      </c>
      <c r="E3221" s="12" t="str">
        <f t="shared" si="311"/>
        <v>23_Jan</v>
      </c>
      <c r="F3221" s="12" t="str">
        <f t="shared" si="312"/>
        <v>Jan-17</v>
      </c>
      <c r="G3221" s="12"/>
    </row>
    <row r="3222" spans="1:7">
      <c r="A3222" s="2">
        <f t="shared" si="314"/>
        <v>42759</v>
      </c>
      <c r="B3222" t="str">
        <f t="shared" si="313"/>
        <v>2017_01</v>
      </c>
      <c r="C3222" t="str">
        <f t="shared" si="309"/>
        <v>Jan</v>
      </c>
      <c r="D3222" t="str">
        <f t="shared" si="310"/>
        <v>2017_Jan</v>
      </c>
      <c r="E3222" s="12" t="str">
        <f t="shared" si="311"/>
        <v>24_Jan</v>
      </c>
      <c r="F3222" s="12" t="str">
        <f t="shared" si="312"/>
        <v>Jan-17</v>
      </c>
      <c r="G3222" s="12"/>
    </row>
    <row r="3223" spans="1:7">
      <c r="A3223" s="2">
        <f t="shared" si="314"/>
        <v>42760</v>
      </c>
      <c r="B3223" t="str">
        <f t="shared" si="313"/>
        <v>2017_01</v>
      </c>
      <c r="C3223" t="str">
        <f t="shared" si="309"/>
        <v>Jan</v>
      </c>
      <c r="D3223" t="str">
        <f t="shared" si="310"/>
        <v>2017_Jan</v>
      </c>
      <c r="E3223" s="12" t="str">
        <f t="shared" si="311"/>
        <v>25_Jan</v>
      </c>
      <c r="F3223" s="12" t="str">
        <f t="shared" si="312"/>
        <v>Jan-17</v>
      </c>
      <c r="G3223" s="12"/>
    </row>
    <row r="3224" spans="1:7">
      <c r="A3224" s="2">
        <f t="shared" si="314"/>
        <v>42761</v>
      </c>
      <c r="B3224" t="str">
        <f t="shared" si="313"/>
        <v>2017_01</v>
      </c>
      <c r="C3224" t="str">
        <f t="shared" si="309"/>
        <v>Jan</v>
      </c>
      <c r="D3224" t="str">
        <f t="shared" si="310"/>
        <v>2017_Jan</v>
      </c>
      <c r="E3224" s="12" t="str">
        <f t="shared" si="311"/>
        <v>26_Jan</v>
      </c>
      <c r="F3224" s="12" t="str">
        <f t="shared" si="312"/>
        <v>Jan-17</v>
      </c>
      <c r="G3224" s="12"/>
    </row>
    <row r="3225" spans="1:7">
      <c r="A3225" s="2">
        <f t="shared" si="314"/>
        <v>42762</v>
      </c>
      <c r="B3225" t="str">
        <f t="shared" si="313"/>
        <v>2017_01</v>
      </c>
      <c r="C3225" t="str">
        <f t="shared" si="309"/>
        <v>Jan</v>
      </c>
      <c r="D3225" t="str">
        <f t="shared" si="310"/>
        <v>2017_Jan</v>
      </c>
      <c r="E3225" s="12" t="str">
        <f t="shared" si="311"/>
        <v>27_Jan</v>
      </c>
      <c r="F3225" s="12" t="str">
        <f t="shared" si="312"/>
        <v>Jan-17</v>
      </c>
      <c r="G3225" s="12"/>
    </row>
    <row r="3226" spans="1:7">
      <c r="A3226" s="2">
        <f t="shared" si="314"/>
        <v>42763</v>
      </c>
      <c r="B3226" t="str">
        <f t="shared" si="313"/>
        <v>2017_01</v>
      </c>
      <c r="C3226" t="str">
        <f t="shared" si="309"/>
        <v>Jan</v>
      </c>
      <c r="D3226" t="str">
        <f t="shared" si="310"/>
        <v>2017_Jan</v>
      </c>
      <c r="E3226" s="12" t="str">
        <f t="shared" si="311"/>
        <v>28_Jan</v>
      </c>
      <c r="F3226" s="12" t="str">
        <f t="shared" si="312"/>
        <v>Jan-17</v>
      </c>
      <c r="G3226" s="12"/>
    </row>
    <row r="3227" spans="1:7">
      <c r="A3227" s="2">
        <f t="shared" si="314"/>
        <v>42764</v>
      </c>
      <c r="B3227" t="str">
        <f t="shared" si="313"/>
        <v>2017_01</v>
      </c>
      <c r="C3227" t="str">
        <f t="shared" si="309"/>
        <v>Jan</v>
      </c>
      <c r="D3227" t="str">
        <f t="shared" si="310"/>
        <v>2017_Jan</v>
      </c>
      <c r="E3227" s="12" t="str">
        <f t="shared" si="311"/>
        <v>29_Jan</v>
      </c>
      <c r="F3227" s="12" t="str">
        <f t="shared" si="312"/>
        <v>Jan-17</v>
      </c>
      <c r="G3227" s="12"/>
    </row>
    <row r="3228" spans="1:7">
      <c r="A3228" s="2">
        <f t="shared" si="314"/>
        <v>42765</v>
      </c>
      <c r="B3228" t="str">
        <f t="shared" si="313"/>
        <v>2017_01</v>
      </c>
      <c r="C3228" t="str">
        <f t="shared" si="309"/>
        <v>Jan</v>
      </c>
      <c r="D3228" t="str">
        <f t="shared" si="310"/>
        <v>2017_Jan</v>
      </c>
      <c r="E3228" s="12" t="str">
        <f t="shared" si="311"/>
        <v>30_Jan</v>
      </c>
      <c r="F3228" s="12" t="str">
        <f t="shared" si="312"/>
        <v>Jan-17</v>
      </c>
      <c r="G3228" s="12"/>
    </row>
    <row r="3229" spans="1:7">
      <c r="A3229" s="2">
        <f t="shared" si="314"/>
        <v>42766</v>
      </c>
      <c r="B3229" t="str">
        <f t="shared" si="313"/>
        <v>2017_01</v>
      </c>
      <c r="C3229" t="str">
        <f t="shared" si="309"/>
        <v>Jan</v>
      </c>
      <c r="D3229" t="str">
        <f t="shared" si="310"/>
        <v>2017_Jan</v>
      </c>
      <c r="E3229" s="12" t="str">
        <f t="shared" si="311"/>
        <v>31_Jan</v>
      </c>
      <c r="F3229" s="12" t="str">
        <f t="shared" si="312"/>
        <v>Jan-17</v>
      </c>
      <c r="G3229" s="12"/>
    </row>
    <row r="3230" spans="1:7">
      <c r="A3230" s="2">
        <f t="shared" si="314"/>
        <v>42767</v>
      </c>
      <c r="B3230" t="str">
        <f t="shared" si="313"/>
        <v>2017_02</v>
      </c>
      <c r="C3230" t="str">
        <f t="shared" si="309"/>
        <v>Feb</v>
      </c>
      <c r="D3230" t="str">
        <f t="shared" si="310"/>
        <v>2017_Feb</v>
      </c>
      <c r="E3230" s="12" t="str">
        <f t="shared" si="311"/>
        <v>01_Feb</v>
      </c>
      <c r="F3230" s="12" t="str">
        <f t="shared" si="312"/>
        <v>Feb-17</v>
      </c>
      <c r="G3230" s="12"/>
    </row>
    <row r="3231" spans="1:7">
      <c r="A3231" s="2">
        <f t="shared" si="314"/>
        <v>42768</v>
      </c>
      <c r="B3231" t="str">
        <f t="shared" si="313"/>
        <v>2017_02</v>
      </c>
      <c r="C3231" t="str">
        <f t="shared" si="309"/>
        <v>Feb</v>
      </c>
      <c r="D3231" t="str">
        <f t="shared" si="310"/>
        <v>2017_Feb</v>
      </c>
      <c r="E3231" s="12" t="str">
        <f t="shared" si="311"/>
        <v>02_Feb</v>
      </c>
      <c r="F3231" s="12" t="str">
        <f t="shared" si="312"/>
        <v>Feb-17</v>
      </c>
      <c r="G3231" s="12"/>
    </row>
    <row r="3232" spans="1:7">
      <c r="A3232" s="2">
        <f t="shared" si="314"/>
        <v>42769</v>
      </c>
      <c r="B3232" t="str">
        <f t="shared" si="313"/>
        <v>2017_02</v>
      </c>
      <c r="C3232" t="str">
        <f t="shared" si="309"/>
        <v>Feb</v>
      </c>
      <c r="D3232" t="str">
        <f t="shared" si="310"/>
        <v>2017_Feb</v>
      </c>
      <c r="E3232" s="12" t="str">
        <f t="shared" si="311"/>
        <v>03_Feb</v>
      </c>
      <c r="F3232" s="12" t="str">
        <f t="shared" si="312"/>
        <v>Feb-17</v>
      </c>
      <c r="G3232" s="12"/>
    </row>
    <row r="3233" spans="1:7">
      <c r="A3233" s="2">
        <f t="shared" si="314"/>
        <v>42770</v>
      </c>
      <c r="B3233" t="str">
        <f t="shared" si="313"/>
        <v>2017_02</v>
      </c>
      <c r="C3233" t="str">
        <f t="shared" si="309"/>
        <v>Feb</v>
      </c>
      <c r="D3233" t="str">
        <f t="shared" si="310"/>
        <v>2017_Feb</v>
      </c>
      <c r="E3233" s="12" t="str">
        <f t="shared" si="311"/>
        <v>04_Feb</v>
      </c>
      <c r="F3233" s="12" t="str">
        <f t="shared" si="312"/>
        <v>Feb-17</v>
      </c>
      <c r="G3233" s="12"/>
    </row>
    <row r="3234" spans="1:7">
      <c r="A3234" s="2">
        <f t="shared" si="314"/>
        <v>42771</v>
      </c>
      <c r="B3234" t="str">
        <f t="shared" si="313"/>
        <v>2017_02</v>
      </c>
      <c r="C3234" t="str">
        <f t="shared" si="309"/>
        <v>Feb</v>
      </c>
      <c r="D3234" t="str">
        <f t="shared" si="310"/>
        <v>2017_Feb</v>
      </c>
      <c r="E3234" s="12" t="str">
        <f t="shared" si="311"/>
        <v>05_Feb</v>
      </c>
      <c r="F3234" s="12" t="str">
        <f t="shared" si="312"/>
        <v>Feb-17</v>
      </c>
      <c r="G3234" s="12"/>
    </row>
    <row r="3235" spans="1:7">
      <c r="A3235" s="2">
        <f t="shared" si="314"/>
        <v>42772</v>
      </c>
      <c r="B3235" t="str">
        <f t="shared" si="313"/>
        <v>2017_02</v>
      </c>
      <c r="C3235" t="str">
        <f t="shared" si="309"/>
        <v>Feb</v>
      </c>
      <c r="D3235" t="str">
        <f t="shared" si="310"/>
        <v>2017_Feb</v>
      </c>
      <c r="E3235" s="12" t="str">
        <f t="shared" si="311"/>
        <v>06_Feb</v>
      </c>
      <c r="F3235" s="12" t="str">
        <f t="shared" si="312"/>
        <v>Feb-17</v>
      </c>
      <c r="G3235" s="12"/>
    </row>
    <row r="3236" spans="1:7">
      <c r="A3236" s="2">
        <f t="shared" si="314"/>
        <v>42773</v>
      </c>
      <c r="B3236" t="str">
        <f t="shared" si="313"/>
        <v>2017_02</v>
      </c>
      <c r="C3236" t="str">
        <f t="shared" si="309"/>
        <v>Feb</v>
      </c>
      <c r="D3236" t="str">
        <f t="shared" si="310"/>
        <v>2017_Feb</v>
      </c>
      <c r="E3236" s="12" t="str">
        <f t="shared" si="311"/>
        <v>07_Feb</v>
      </c>
      <c r="F3236" s="12" t="str">
        <f t="shared" si="312"/>
        <v>Feb-17</v>
      </c>
      <c r="G3236" s="12"/>
    </row>
    <row r="3237" spans="1:7">
      <c r="A3237" s="2">
        <f t="shared" si="314"/>
        <v>42774</v>
      </c>
      <c r="B3237" t="str">
        <f t="shared" si="313"/>
        <v>2017_02</v>
      </c>
      <c r="C3237" t="str">
        <f t="shared" si="309"/>
        <v>Feb</v>
      </c>
      <c r="D3237" t="str">
        <f t="shared" si="310"/>
        <v>2017_Feb</v>
      </c>
      <c r="E3237" s="12" t="str">
        <f t="shared" si="311"/>
        <v>08_Feb</v>
      </c>
      <c r="F3237" s="12" t="str">
        <f t="shared" si="312"/>
        <v>Feb-17</v>
      </c>
      <c r="G3237" s="12"/>
    </row>
    <row r="3238" spans="1:7">
      <c r="A3238" s="2">
        <f t="shared" si="314"/>
        <v>42775</v>
      </c>
      <c r="B3238" t="str">
        <f t="shared" si="313"/>
        <v>2017_02</v>
      </c>
      <c r="C3238" t="str">
        <f t="shared" si="309"/>
        <v>Feb</v>
      </c>
      <c r="D3238" t="str">
        <f t="shared" si="310"/>
        <v>2017_Feb</v>
      </c>
      <c r="E3238" s="12" t="str">
        <f t="shared" si="311"/>
        <v>09_Feb</v>
      </c>
      <c r="F3238" s="12" t="str">
        <f t="shared" si="312"/>
        <v>Feb-17</v>
      </c>
      <c r="G3238" s="12"/>
    </row>
    <row r="3239" spans="1:7">
      <c r="A3239" s="2">
        <f t="shared" si="314"/>
        <v>42776</v>
      </c>
      <c r="B3239" t="str">
        <f t="shared" si="313"/>
        <v>2017_02</v>
      </c>
      <c r="C3239" t="str">
        <f t="shared" si="309"/>
        <v>Feb</v>
      </c>
      <c r="D3239" t="str">
        <f t="shared" si="310"/>
        <v>2017_Feb</v>
      </c>
      <c r="E3239" s="12" t="str">
        <f t="shared" si="311"/>
        <v>10_Feb</v>
      </c>
      <c r="F3239" s="12" t="str">
        <f t="shared" si="312"/>
        <v>Feb-17</v>
      </c>
      <c r="G3239" s="12"/>
    </row>
    <row r="3240" spans="1:7">
      <c r="A3240" s="2">
        <f t="shared" si="314"/>
        <v>42777</v>
      </c>
      <c r="B3240" t="str">
        <f t="shared" si="313"/>
        <v>2017_02</v>
      </c>
      <c r="C3240" t="str">
        <f t="shared" si="309"/>
        <v>Feb</v>
      </c>
      <c r="D3240" t="str">
        <f t="shared" si="310"/>
        <v>2017_Feb</v>
      </c>
      <c r="E3240" s="12" t="str">
        <f t="shared" si="311"/>
        <v>11_Feb</v>
      </c>
      <c r="F3240" s="12" t="str">
        <f t="shared" si="312"/>
        <v>Feb-17</v>
      </c>
      <c r="G3240" s="12"/>
    </row>
    <row r="3241" spans="1:7">
      <c r="A3241" s="2">
        <f t="shared" si="314"/>
        <v>42778</v>
      </c>
      <c r="B3241" t="str">
        <f t="shared" si="313"/>
        <v>2017_02</v>
      </c>
      <c r="C3241" t="str">
        <f t="shared" si="309"/>
        <v>Feb</v>
      </c>
      <c r="D3241" t="str">
        <f t="shared" si="310"/>
        <v>2017_Feb</v>
      </c>
      <c r="E3241" s="12" t="str">
        <f t="shared" si="311"/>
        <v>12_Feb</v>
      </c>
      <c r="F3241" s="12" t="str">
        <f t="shared" si="312"/>
        <v>Feb-17</v>
      </c>
      <c r="G3241" s="12"/>
    </row>
    <row r="3242" spans="1:7">
      <c r="A3242" s="2">
        <f t="shared" si="314"/>
        <v>42779</v>
      </c>
      <c r="B3242" t="str">
        <f t="shared" si="313"/>
        <v>2017_02</v>
      </c>
      <c r="C3242" t="str">
        <f t="shared" si="309"/>
        <v>Feb</v>
      </c>
      <c r="D3242" t="str">
        <f t="shared" si="310"/>
        <v>2017_Feb</v>
      </c>
      <c r="E3242" s="12" t="str">
        <f t="shared" si="311"/>
        <v>13_Feb</v>
      </c>
      <c r="F3242" s="12" t="str">
        <f t="shared" si="312"/>
        <v>Feb-17</v>
      </c>
      <c r="G3242" s="12"/>
    </row>
    <row r="3243" spans="1:7">
      <c r="A3243" s="2">
        <f t="shared" si="314"/>
        <v>42780</v>
      </c>
      <c r="B3243" t="str">
        <f t="shared" si="313"/>
        <v>2017_02</v>
      </c>
      <c r="C3243" t="str">
        <f t="shared" si="309"/>
        <v>Feb</v>
      </c>
      <c r="D3243" t="str">
        <f t="shared" si="310"/>
        <v>2017_Feb</v>
      </c>
      <c r="E3243" s="12" t="str">
        <f t="shared" si="311"/>
        <v>14_Feb</v>
      </c>
      <c r="F3243" s="12" t="str">
        <f t="shared" si="312"/>
        <v>Feb-17</v>
      </c>
      <c r="G3243" s="12"/>
    </row>
    <row r="3244" spans="1:7">
      <c r="A3244" s="2">
        <f t="shared" si="314"/>
        <v>42781</v>
      </c>
      <c r="B3244" t="str">
        <f t="shared" si="313"/>
        <v>2017_02</v>
      </c>
      <c r="C3244" t="str">
        <f t="shared" si="309"/>
        <v>Feb</v>
      </c>
      <c r="D3244" t="str">
        <f t="shared" si="310"/>
        <v>2017_Feb</v>
      </c>
      <c r="E3244" s="12" t="str">
        <f t="shared" si="311"/>
        <v>15_Feb</v>
      </c>
      <c r="F3244" s="12" t="str">
        <f t="shared" si="312"/>
        <v>Feb-17</v>
      </c>
      <c r="G3244" s="12"/>
    </row>
    <row r="3245" spans="1:7">
      <c r="A3245" s="2">
        <f t="shared" si="314"/>
        <v>42782</v>
      </c>
      <c r="B3245" t="str">
        <f t="shared" si="313"/>
        <v>2017_02</v>
      </c>
      <c r="C3245" t="str">
        <f t="shared" si="309"/>
        <v>Feb</v>
      </c>
      <c r="D3245" t="str">
        <f t="shared" si="310"/>
        <v>2017_Feb</v>
      </c>
      <c r="E3245" s="12" t="str">
        <f t="shared" si="311"/>
        <v>16_Feb</v>
      </c>
      <c r="F3245" s="12" t="str">
        <f t="shared" si="312"/>
        <v>Feb-17</v>
      </c>
      <c r="G3245" s="12"/>
    </row>
    <row r="3246" spans="1:7">
      <c r="A3246" s="2">
        <f t="shared" si="314"/>
        <v>42783</v>
      </c>
      <c r="B3246" t="str">
        <f t="shared" si="313"/>
        <v>2017_02</v>
      </c>
      <c r="C3246" t="str">
        <f t="shared" si="309"/>
        <v>Feb</v>
      </c>
      <c r="D3246" t="str">
        <f t="shared" si="310"/>
        <v>2017_Feb</v>
      </c>
      <c r="E3246" s="12" t="str">
        <f t="shared" si="311"/>
        <v>17_Feb</v>
      </c>
      <c r="F3246" s="12" t="str">
        <f t="shared" si="312"/>
        <v>Feb-17</v>
      </c>
      <c r="G3246" s="12"/>
    </row>
    <row r="3247" spans="1:7">
      <c r="A3247" s="2">
        <f t="shared" si="314"/>
        <v>42784</v>
      </c>
      <c r="B3247" t="str">
        <f t="shared" si="313"/>
        <v>2017_02</v>
      </c>
      <c r="C3247" t="str">
        <f t="shared" si="309"/>
        <v>Feb</v>
      </c>
      <c r="D3247" t="str">
        <f t="shared" si="310"/>
        <v>2017_Feb</v>
      </c>
      <c r="E3247" s="12" t="str">
        <f t="shared" si="311"/>
        <v>18_Feb</v>
      </c>
      <c r="F3247" s="12" t="str">
        <f t="shared" si="312"/>
        <v>Feb-17</v>
      </c>
      <c r="G3247" s="12"/>
    </row>
    <row r="3248" spans="1:7">
      <c r="A3248" s="2">
        <f t="shared" si="314"/>
        <v>42785</v>
      </c>
      <c r="B3248" t="str">
        <f t="shared" si="313"/>
        <v>2017_02</v>
      </c>
      <c r="C3248" t="str">
        <f t="shared" si="309"/>
        <v>Feb</v>
      </c>
      <c r="D3248" t="str">
        <f t="shared" si="310"/>
        <v>2017_Feb</v>
      </c>
      <c r="E3248" s="12" t="str">
        <f t="shared" si="311"/>
        <v>19_Feb</v>
      </c>
      <c r="F3248" s="12" t="str">
        <f t="shared" si="312"/>
        <v>Feb-17</v>
      </c>
      <c r="G3248" s="12"/>
    </row>
    <row r="3249" spans="1:7">
      <c r="A3249" s="2">
        <f t="shared" si="314"/>
        <v>42786</v>
      </c>
      <c r="B3249" t="str">
        <f t="shared" si="313"/>
        <v>2017_02</v>
      </c>
      <c r="C3249" t="str">
        <f t="shared" si="309"/>
        <v>Feb</v>
      </c>
      <c r="D3249" t="str">
        <f t="shared" si="310"/>
        <v>2017_Feb</v>
      </c>
      <c r="E3249" s="12" t="str">
        <f t="shared" si="311"/>
        <v>20_Feb</v>
      </c>
      <c r="F3249" s="12" t="str">
        <f t="shared" si="312"/>
        <v>Feb-17</v>
      </c>
      <c r="G3249" s="12"/>
    </row>
    <row r="3250" spans="1:7">
      <c r="A3250" s="2">
        <f t="shared" si="314"/>
        <v>42787</v>
      </c>
      <c r="B3250" t="str">
        <f t="shared" si="313"/>
        <v>2017_02</v>
      </c>
      <c r="C3250" t="str">
        <f t="shared" si="309"/>
        <v>Feb</v>
      </c>
      <c r="D3250" t="str">
        <f t="shared" si="310"/>
        <v>2017_Feb</v>
      </c>
      <c r="E3250" s="12" t="str">
        <f t="shared" si="311"/>
        <v>21_Feb</v>
      </c>
      <c r="F3250" s="12" t="str">
        <f t="shared" si="312"/>
        <v>Feb-17</v>
      </c>
      <c r="G3250" s="12"/>
    </row>
    <row r="3251" spans="1:7">
      <c r="A3251" s="2">
        <f t="shared" si="314"/>
        <v>42788</v>
      </c>
      <c r="B3251" t="str">
        <f t="shared" si="313"/>
        <v>2017_02</v>
      </c>
      <c r="C3251" t="str">
        <f t="shared" si="309"/>
        <v>Feb</v>
      </c>
      <c r="D3251" t="str">
        <f t="shared" si="310"/>
        <v>2017_Feb</v>
      </c>
      <c r="E3251" s="12" t="str">
        <f t="shared" si="311"/>
        <v>22_Feb</v>
      </c>
      <c r="F3251" s="12" t="str">
        <f t="shared" si="312"/>
        <v>Feb-17</v>
      </c>
      <c r="G3251" s="12"/>
    </row>
    <row r="3252" spans="1:7">
      <c r="A3252" s="2">
        <f t="shared" si="314"/>
        <v>42789</v>
      </c>
      <c r="B3252" t="str">
        <f t="shared" si="313"/>
        <v>2017_02</v>
      </c>
      <c r="C3252" t="str">
        <f t="shared" si="309"/>
        <v>Feb</v>
      </c>
      <c r="D3252" t="str">
        <f t="shared" si="310"/>
        <v>2017_Feb</v>
      </c>
      <c r="E3252" s="12" t="str">
        <f t="shared" si="311"/>
        <v>23_Feb</v>
      </c>
      <c r="F3252" s="12" t="str">
        <f t="shared" si="312"/>
        <v>Feb-17</v>
      </c>
      <c r="G3252" s="12"/>
    </row>
    <row r="3253" spans="1:7">
      <c r="A3253" s="2">
        <f t="shared" si="314"/>
        <v>42790</v>
      </c>
      <c r="B3253" t="str">
        <f t="shared" si="313"/>
        <v>2017_02</v>
      </c>
      <c r="C3253" t="str">
        <f t="shared" si="309"/>
        <v>Feb</v>
      </c>
      <c r="D3253" t="str">
        <f t="shared" si="310"/>
        <v>2017_Feb</v>
      </c>
      <c r="E3253" s="12" t="str">
        <f t="shared" si="311"/>
        <v>24_Feb</v>
      </c>
      <c r="F3253" s="12" t="str">
        <f t="shared" si="312"/>
        <v>Feb-17</v>
      </c>
      <c r="G3253" s="12"/>
    </row>
    <row r="3254" spans="1:7">
      <c r="A3254" s="2">
        <f t="shared" si="314"/>
        <v>42791</v>
      </c>
      <c r="B3254" t="str">
        <f t="shared" si="313"/>
        <v>2017_02</v>
      </c>
      <c r="C3254" t="str">
        <f t="shared" si="309"/>
        <v>Feb</v>
      </c>
      <c r="D3254" t="str">
        <f t="shared" si="310"/>
        <v>2017_Feb</v>
      </c>
      <c r="E3254" s="12" t="str">
        <f t="shared" si="311"/>
        <v>25_Feb</v>
      </c>
      <c r="F3254" s="12" t="str">
        <f t="shared" si="312"/>
        <v>Feb-17</v>
      </c>
      <c r="G3254" s="12"/>
    </row>
    <row r="3255" spans="1:7">
      <c r="A3255" s="2">
        <f t="shared" si="314"/>
        <v>42792</v>
      </c>
      <c r="B3255" t="str">
        <f t="shared" si="313"/>
        <v>2017_02</v>
      </c>
      <c r="C3255" t="str">
        <f t="shared" si="309"/>
        <v>Feb</v>
      </c>
      <c r="D3255" t="str">
        <f t="shared" si="310"/>
        <v>2017_Feb</v>
      </c>
      <c r="E3255" s="12" t="str">
        <f t="shared" si="311"/>
        <v>26_Feb</v>
      </c>
      <c r="F3255" s="12" t="str">
        <f t="shared" si="312"/>
        <v>Feb-17</v>
      </c>
      <c r="G3255" s="12"/>
    </row>
    <row r="3256" spans="1:7">
      <c r="A3256" s="2">
        <f t="shared" si="314"/>
        <v>42793</v>
      </c>
      <c r="B3256" t="str">
        <f t="shared" si="313"/>
        <v>2017_02</v>
      </c>
      <c r="C3256" t="str">
        <f t="shared" si="309"/>
        <v>Feb</v>
      </c>
      <c r="D3256" t="str">
        <f t="shared" si="310"/>
        <v>2017_Feb</v>
      </c>
      <c r="E3256" s="12" t="str">
        <f t="shared" si="311"/>
        <v>27_Feb</v>
      </c>
      <c r="F3256" s="12" t="str">
        <f t="shared" si="312"/>
        <v>Feb-17</v>
      </c>
      <c r="G3256" s="12"/>
    </row>
    <row r="3257" spans="1:7">
      <c r="A3257" s="2">
        <f t="shared" si="314"/>
        <v>42794</v>
      </c>
      <c r="B3257" t="str">
        <f t="shared" si="313"/>
        <v>2017_02</v>
      </c>
      <c r="C3257" t="str">
        <f t="shared" si="309"/>
        <v>Feb</v>
      </c>
      <c r="D3257" t="str">
        <f t="shared" si="310"/>
        <v>2017_Feb</v>
      </c>
      <c r="E3257" s="12" t="str">
        <f t="shared" si="311"/>
        <v>28_Feb</v>
      </c>
      <c r="F3257" s="12" t="str">
        <f t="shared" si="312"/>
        <v>Feb-17</v>
      </c>
      <c r="G3257" s="12"/>
    </row>
    <row r="3258" spans="1:7">
      <c r="A3258" s="2">
        <f t="shared" si="314"/>
        <v>42795</v>
      </c>
      <c r="B3258" t="str">
        <f t="shared" si="313"/>
        <v>2017_03</v>
      </c>
      <c r="C3258" t="str">
        <f t="shared" si="309"/>
        <v>Mar</v>
      </c>
      <c r="D3258" t="str">
        <f t="shared" si="310"/>
        <v>2017_Mar</v>
      </c>
      <c r="E3258" s="12" t="str">
        <f t="shared" si="311"/>
        <v>01_Mar</v>
      </c>
      <c r="F3258" s="12" t="str">
        <f t="shared" si="312"/>
        <v>Mar-17</v>
      </c>
      <c r="G3258" s="12"/>
    </row>
    <row r="3259" spans="1:7">
      <c r="A3259" s="2">
        <f t="shared" si="314"/>
        <v>42796</v>
      </c>
      <c r="B3259" t="str">
        <f t="shared" si="313"/>
        <v>2017_03</v>
      </c>
      <c r="C3259" t="str">
        <f t="shared" si="309"/>
        <v>Mar</v>
      </c>
      <c r="D3259" t="str">
        <f t="shared" si="310"/>
        <v>2017_Mar</v>
      </c>
      <c r="E3259" s="12" t="str">
        <f t="shared" si="311"/>
        <v>02_Mar</v>
      </c>
      <c r="F3259" s="12" t="str">
        <f t="shared" si="312"/>
        <v>Mar-17</v>
      </c>
      <c r="G3259" s="12"/>
    </row>
    <row r="3260" spans="1:7">
      <c r="A3260" s="2">
        <f t="shared" si="314"/>
        <v>42797</v>
      </c>
      <c r="B3260" t="str">
        <f t="shared" si="313"/>
        <v>2017_03</v>
      </c>
      <c r="C3260" t="str">
        <f t="shared" si="309"/>
        <v>Mar</v>
      </c>
      <c r="D3260" t="str">
        <f t="shared" si="310"/>
        <v>2017_Mar</v>
      </c>
      <c r="E3260" s="12" t="str">
        <f t="shared" si="311"/>
        <v>03_Mar</v>
      </c>
      <c r="F3260" s="12" t="str">
        <f t="shared" si="312"/>
        <v>Mar-17</v>
      </c>
      <c r="G3260" s="12"/>
    </row>
    <row r="3261" spans="1:7">
      <c r="A3261" s="2">
        <f t="shared" si="314"/>
        <v>42798</v>
      </c>
      <c r="B3261" t="str">
        <f t="shared" si="313"/>
        <v>2017_03</v>
      </c>
      <c r="C3261" t="str">
        <f t="shared" si="309"/>
        <v>Mar</v>
      </c>
      <c r="D3261" t="str">
        <f t="shared" si="310"/>
        <v>2017_Mar</v>
      </c>
      <c r="E3261" s="12" t="str">
        <f t="shared" si="311"/>
        <v>04_Mar</v>
      </c>
      <c r="F3261" s="12" t="str">
        <f t="shared" si="312"/>
        <v>Mar-17</v>
      </c>
      <c r="G3261" s="12"/>
    </row>
    <row r="3262" spans="1:7">
      <c r="A3262" s="2">
        <f t="shared" si="314"/>
        <v>42799</v>
      </c>
      <c r="B3262" t="str">
        <f t="shared" si="313"/>
        <v>2017_03</v>
      </c>
      <c r="C3262" t="str">
        <f t="shared" si="309"/>
        <v>Mar</v>
      </c>
      <c r="D3262" t="str">
        <f t="shared" si="310"/>
        <v>2017_Mar</v>
      </c>
      <c r="E3262" s="12" t="str">
        <f t="shared" si="311"/>
        <v>05_Mar</v>
      </c>
      <c r="F3262" s="12" t="str">
        <f t="shared" si="312"/>
        <v>Mar-17</v>
      </c>
      <c r="G3262" s="12"/>
    </row>
    <row r="3263" spans="1:7">
      <c r="A3263" s="2">
        <f t="shared" si="314"/>
        <v>42800</v>
      </c>
      <c r="B3263" t="str">
        <f t="shared" si="313"/>
        <v>2017_03</v>
      </c>
      <c r="C3263" t="str">
        <f t="shared" si="309"/>
        <v>Mar</v>
      </c>
      <c r="D3263" t="str">
        <f t="shared" si="310"/>
        <v>2017_Mar</v>
      </c>
      <c r="E3263" s="12" t="str">
        <f t="shared" si="311"/>
        <v>06_Mar</v>
      </c>
      <c r="F3263" s="12" t="str">
        <f t="shared" si="312"/>
        <v>Mar-17</v>
      </c>
      <c r="G3263" s="12"/>
    </row>
    <row r="3264" spans="1:7">
      <c r="A3264" s="2">
        <f t="shared" si="314"/>
        <v>42801</v>
      </c>
      <c r="B3264" t="str">
        <f t="shared" si="313"/>
        <v>2017_03</v>
      </c>
      <c r="C3264" t="str">
        <f t="shared" si="309"/>
        <v>Mar</v>
      </c>
      <c r="D3264" t="str">
        <f t="shared" si="310"/>
        <v>2017_Mar</v>
      </c>
      <c r="E3264" s="12" t="str">
        <f t="shared" si="311"/>
        <v>07_Mar</v>
      </c>
      <c r="F3264" s="12" t="str">
        <f t="shared" si="312"/>
        <v>Mar-17</v>
      </c>
      <c r="G3264" s="12"/>
    </row>
    <row r="3265" spans="1:7">
      <c r="A3265" s="2">
        <f t="shared" si="314"/>
        <v>42802</v>
      </c>
      <c r="B3265" t="str">
        <f t="shared" si="313"/>
        <v>2017_03</v>
      </c>
      <c r="C3265" t="str">
        <f t="shared" si="309"/>
        <v>Mar</v>
      </c>
      <c r="D3265" t="str">
        <f t="shared" si="310"/>
        <v>2017_Mar</v>
      </c>
      <c r="E3265" s="12" t="str">
        <f t="shared" si="311"/>
        <v>08_Mar</v>
      </c>
      <c r="F3265" s="12" t="str">
        <f t="shared" si="312"/>
        <v>Mar-17</v>
      </c>
      <c r="G3265" s="12"/>
    </row>
    <row r="3266" spans="1:7">
      <c r="A3266" s="2">
        <f t="shared" si="314"/>
        <v>42803</v>
      </c>
      <c r="B3266" t="str">
        <f t="shared" si="313"/>
        <v>2017_03</v>
      </c>
      <c r="C3266" t="str">
        <f t="shared" ref="C3266:C3329" si="315">VLOOKUP(TEXT(MONTH(A3266),"00"),$H$2:$I$13,2,FALSE)</f>
        <v>Mar</v>
      </c>
      <c r="D3266" t="str">
        <f t="shared" si="310"/>
        <v>2017_Mar</v>
      </c>
      <c r="E3266" s="12" t="str">
        <f t="shared" si="311"/>
        <v>09_Mar</v>
      </c>
      <c r="F3266" s="12" t="str">
        <f t="shared" si="312"/>
        <v>Mar-17</v>
      </c>
      <c r="G3266" s="12"/>
    </row>
    <row r="3267" spans="1:7">
      <c r="A3267" s="2">
        <f t="shared" si="314"/>
        <v>42804</v>
      </c>
      <c r="B3267" t="str">
        <f t="shared" si="313"/>
        <v>2017_03</v>
      </c>
      <c r="C3267" t="str">
        <f t="shared" si="315"/>
        <v>Mar</v>
      </c>
      <c r="D3267" t="str">
        <f t="shared" ref="D3267:D3330" si="316">TEXT(YEAR(A3267),"0000")&amp;"_"&amp;C3267</f>
        <v>2017_Mar</v>
      </c>
      <c r="E3267" s="12" t="str">
        <f t="shared" ref="E3267:E3330" si="317">VLOOKUP(DAY(A3267),$G$2:$H$32,2,FALSE)&amp;"_"&amp;C3267</f>
        <v>10_Mar</v>
      </c>
      <c r="F3267" s="12" t="str">
        <f t="shared" si="312"/>
        <v>Mar-17</v>
      </c>
      <c r="G3267" s="12"/>
    </row>
    <row r="3268" spans="1:7">
      <c r="A3268" s="2">
        <f t="shared" si="314"/>
        <v>42805</v>
      </c>
      <c r="B3268" t="str">
        <f t="shared" si="313"/>
        <v>2017_03</v>
      </c>
      <c r="C3268" t="str">
        <f t="shared" si="315"/>
        <v>Mar</v>
      </c>
      <c r="D3268" t="str">
        <f t="shared" si="316"/>
        <v>2017_Mar</v>
      </c>
      <c r="E3268" s="12" t="str">
        <f t="shared" si="317"/>
        <v>11_Mar</v>
      </c>
      <c r="F3268" s="12" t="str">
        <f t="shared" ref="F3268:F3331" si="318">C3268&amp;"-"&amp;RIGHT(YEAR(A3268),2)</f>
        <v>Mar-17</v>
      </c>
      <c r="G3268" s="12"/>
    </row>
    <row r="3269" spans="1:7">
      <c r="A3269" s="2">
        <f t="shared" si="314"/>
        <v>42806</v>
      </c>
      <c r="B3269" t="str">
        <f t="shared" si="313"/>
        <v>2017_03</v>
      </c>
      <c r="C3269" t="str">
        <f t="shared" si="315"/>
        <v>Mar</v>
      </c>
      <c r="D3269" t="str">
        <f t="shared" si="316"/>
        <v>2017_Mar</v>
      </c>
      <c r="E3269" s="12" t="str">
        <f t="shared" si="317"/>
        <v>12_Mar</v>
      </c>
      <c r="F3269" s="12" t="str">
        <f t="shared" si="318"/>
        <v>Mar-17</v>
      </c>
      <c r="G3269" s="12"/>
    </row>
    <row r="3270" spans="1:7">
      <c r="A3270" s="2">
        <f t="shared" si="314"/>
        <v>42807</v>
      </c>
      <c r="B3270" t="str">
        <f t="shared" si="313"/>
        <v>2017_03</v>
      </c>
      <c r="C3270" t="str">
        <f t="shared" si="315"/>
        <v>Mar</v>
      </c>
      <c r="D3270" t="str">
        <f t="shared" si="316"/>
        <v>2017_Mar</v>
      </c>
      <c r="E3270" s="12" t="str">
        <f t="shared" si="317"/>
        <v>13_Mar</v>
      </c>
      <c r="F3270" s="12" t="str">
        <f t="shared" si="318"/>
        <v>Mar-17</v>
      </c>
      <c r="G3270" s="12"/>
    </row>
    <row r="3271" spans="1:7">
      <c r="A3271" s="2">
        <f t="shared" si="314"/>
        <v>42808</v>
      </c>
      <c r="B3271" t="str">
        <f t="shared" si="313"/>
        <v>2017_03</v>
      </c>
      <c r="C3271" t="str">
        <f t="shared" si="315"/>
        <v>Mar</v>
      </c>
      <c r="D3271" t="str">
        <f t="shared" si="316"/>
        <v>2017_Mar</v>
      </c>
      <c r="E3271" s="12" t="str">
        <f t="shared" si="317"/>
        <v>14_Mar</v>
      </c>
      <c r="F3271" s="12" t="str">
        <f t="shared" si="318"/>
        <v>Mar-17</v>
      </c>
      <c r="G3271" s="12"/>
    </row>
    <row r="3272" spans="1:7">
      <c r="A3272" s="2">
        <f t="shared" si="314"/>
        <v>42809</v>
      </c>
      <c r="B3272" t="str">
        <f t="shared" si="313"/>
        <v>2017_03</v>
      </c>
      <c r="C3272" t="str">
        <f t="shared" si="315"/>
        <v>Mar</v>
      </c>
      <c r="D3272" t="str">
        <f t="shared" si="316"/>
        <v>2017_Mar</v>
      </c>
      <c r="E3272" s="12" t="str">
        <f t="shared" si="317"/>
        <v>15_Mar</v>
      </c>
      <c r="F3272" s="12" t="str">
        <f t="shared" si="318"/>
        <v>Mar-17</v>
      </c>
      <c r="G3272" s="12"/>
    </row>
    <row r="3273" spans="1:7">
      <c r="A3273" s="2">
        <f t="shared" si="314"/>
        <v>42810</v>
      </c>
      <c r="B3273" t="str">
        <f t="shared" si="313"/>
        <v>2017_03</v>
      </c>
      <c r="C3273" t="str">
        <f t="shared" si="315"/>
        <v>Mar</v>
      </c>
      <c r="D3273" t="str">
        <f t="shared" si="316"/>
        <v>2017_Mar</v>
      </c>
      <c r="E3273" s="12" t="str">
        <f t="shared" si="317"/>
        <v>16_Mar</v>
      </c>
      <c r="F3273" s="12" t="str">
        <f t="shared" si="318"/>
        <v>Mar-17</v>
      </c>
      <c r="G3273" s="12"/>
    </row>
    <row r="3274" spans="1:7">
      <c r="A3274" s="2">
        <f t="shared" si="314"/>
        <v>42811</v>
      </c>
      <c r="B3274" t="str">
        <f t="shared" si="313"/>
        <v>2017_03</v>
      </c>
      <c r="C3274" t="str">
        <f t="shared" si="315"/>
        <v>Mar</v>
      </c>
      <c r="D3274" t="str">
        <f t="shared" si="316"/>
        <v>2017_Mar</v>
      </c>
      <c r="E3274" s="12" t="str">
        <f t="shared" si="317"/>
        <v>17_Mar</v>
      </c>
      <c r="F3274" s="12" t="str">
        <f t="shared" si="318"/>
        <v>Mar-17</v>
      </c>
      <c r="G3274" s="12"/>
    </row>
    <row r="3275" spans="1:7">
      <c r="A3275" s="2">
        <f t="shared" si="314"/>
        <v>42812</v>
      </c>
      <c r="B3275" t="str">
        <f t="shared" ref="B3275:B3338" si="319">TEXT(YEAR(A3275),"0000")&amp;"_"&amp;TEXT(MONTH(A3275),"00")</f>
        <v>2017_03</v>
      </c>
      <c r="C3275" t="str">
        <f t="shared" si="315"/>
        <v>Mar</v>
      </c>
      <c r="D3275" t="str">
        <f t="shared" si="316"/>
        <v>2017_Mar</v>
      </c>
      <c r="E3275" s="12" t="str">
        <f t="shared" si="317"/>
        <v>18_Mar</v>
      </c>
      <c r="F3275" s="12" t="str">
        <f t="shared" si="318"/>
        <v>Mar-17</v>
      </c>
      <c r="G3275" s="12"/>
    </row>
    <row r="3276" spans="1:7">
      <c r="A3276" s="2">
        <f t="shared" ref="A3276:A3339" si="320">A3275+1</f>
        <v>42813</v>
      </c>
      <c r="B3276" t="str">
        <f t="shared" si="319"/>
        <v>2017_03</v>
      </c>
      <c r="C3276" t="str">
        <f t="shared" si="315"/>
        <v>Mar</v>
      </c>
      <c r="D3276" t="str">
        <f t="shared" si="316"/>
        <v>2017_Mar</v>
      </c>
      <c r="E3276" s="12" t="str">
        <f t="shared" si="317"/>
        <v>19_Mar</v>
      </c>
      <c r="F3276" s="12" t="str">
        <f t="shared" si="318"/>
        <v>Mar-17</v>
      </c>
      <c r="G3276" s="12"/>
    </row>
    <row r="3277" spans="1:7">
      <c r="A3277" s="2">
        <f t="shared" si="320"/>
        <v>42814</v>
      </c>
      <c r="B3277" t="str">
        <f t="shared" si="319"/>
        <v>2017_03</v>
      </c>
      <c r="C3277" t="str">
        <f t="shared" si="315"/>
        <v>Mar</v>
      </c>
      <c r="D3277" t="str">
        <f t="shared" si="316"/>
        <v>2017_Mar</v>
      </c>
      <c r="E3277" s="12" t="str">
        <f t="shared" si="317"/>
        <v>20_Mar</v>
      </c>
      <c r="F3277" s="12" t="str">
        <f t="shared" si="318"/>
        <v>Mar-17</v>
      </c>
      <c r="G3277" s="12"/>
    </row>
    <row r="3278" spans="1:7">
      <c r="A3278" s="2">
        <f t="shared" si="320"/>
        <v>42815</v>
      </c>
      <c r="B3278" t="str">
        <f t="shared" si="319"/>
        <v>2017_03</v>
      </c>
      <c r="C3278" t="str">
        <f t="shared" si="315"/>
        <v>Mar</v>
      </c>
      <c r="D3278" t="str">
        <f t="shared" si="316"/>
        <v>2017_Mar</v>
      </c>
      <c r="E3278" s="12" t="str">
        <f t="shared" si="317"/>
        <v>21_Mar</v>
      </c>
      <c r="F3278" s="12" t="str">
        <f t="shared" si="318"/>
        <v>Mar-17</v>
      </c>
      <c r="G3278" s="12"/>
    </row>
    <row r="3279" spans="1:7">
      <c r="A3279" s="2">
        <f t="shared" si="320"/>
        <v>42816</v>
      </c>
      <c r="B3279" t="str">
        <f t="shared" si="319"/>
        <v>2017_03</v>
      </c>
      <c r="C3279" t="str">
        <f t="shared" si="315"/>
        <v>Mar</v>
      </c>
      <c r="D3279" t="str">
        <f t="shared" si="316"/>
        <v>2017_Mar</v>
      </c>
      <c r="E3279" s="12" t="str">
        <f t="shared" si="317"/>
        <v>22_Mar</v>
      </c>
      <c r="F3279" s="12" t="str">
        <f t="shared" si="318"/>
        <v>Mar-17</v>
      </c>
      <c r="G3279" s="12"/>
    </row>
    <row r="3280" spans="1:7">
      <c r="A3280" s="2">
        <f t="shared" si="320"/>
        <v>42817</v>
      </c>
      <c r="B3280" t="str">
        <f t="shared" si="319"/>
        <v>2017_03</v>
      </c>
      <c r="C3280" t="str">
        <f t="shared" si="315"/>
        <v>Mar</v>
      </c>
      <c r="D3280" t="str">
        <f t="shared" si="316"/>
        <v>2017_Mar</v>
      </c>
      <c r="E3280" s="12" t="str">
        <f t="shared" si="317"/>
        <v>23_Mar</v>
      </c>
      <c r="F3280" s="12" t="str">
        <f t="shared" si="318"/>
        <v>Mar-17</v>
      </c>
      <c r="G3280" s="12"/>
    </row>
    <row r="3281" spans="1:7">
      <c r="A3281" s="2">
        <f t="shared" si="320"/>
        <v>42818</v>
      </c>
      <c r="B3281" t="str">
        <f t="shared" si="319"/>
        <v>2017_03</v>
      </c>
      <c r="C3281" t="str">
        <f t="shared" si="315"/>
        <v>Mar</v>
      </c>
      <c r="D3281" t="str">
        <f t="shared" si="316"/>
        <v>2017_Mar</v>
      </c>
      <c r="E3281" s="12" t="str">
        <f t="shared" si="317"/>
        <v>24_Mar</v>
      </c>
      <c r="F3281" s="12" t="str">
        <f t="shared" si="318"/>
        <v>Mar-17</v>
      </c>
      <c r="G3281" s="12"/>
    </row>
    <row r="3282" spans="1:7">
      <c r="A3282" s="2">
        <f t="shared" si="320"/>
        <v>42819</v>
      </c>
      <c r="B3282" t="str">
        <f t="shared" si="319"/>
        <v>2017_03</v>
      </c>
      <c r="C3282" t="str">
        <f t="shared" si="315"/>
        <v>Mar</v>
      </c>
      <c r="D3282" t="str">
        <f t="shared" si="316"/>
        <v>2017_Mar</v>
      </c>
      <c r="E3282" s="12" t="str">
        <f t="shared" si="317"/>
        <v>25_Mar</v>
      </c>
      <c r="F3282" s="12" t="str">
        <f t="shared" si="318"/>
        <v>Mar-17</v>
      </c>
      <c r="G3282" s="12"/>
    </row>
    <row r="3283" spans="1:7">
      <c r="A3283" s="2">
        <f t="shared" si="320"/>
        <v>42820</v>
      </c>
      <c r="B3283" t="str">
        <f t="shared" si="319"/>
        <v>2017_03</v>
      </c>
      <c r="C3283" t="str">
        <f t="shared" si="315"/>
        <v>Mar</v>
      </c>
      <c r="D3283" t="str">
        <f t="shared" si="316"/>
        <v>2017_Mar</v>
      </c>
      <c r="E3283" s="12" t="str">
        <f t="shared" si="317"/>
        <v>26_Mar</v>
      </c>
      <c r="F3283" s="12" t="str">
        <f t="shared" si="318"/>
        <v>Mar-17</v>
      </c>
      <c r="G3283" s="12"/>
    </row>
    <row r="3284" spans="1:7">
      <c r="A3284" s="2">
        <f t="shared" si="320"/>
        <v>42821</v>
      </c>
      <c r="B3284" t="str">
        <f t="shared" si="319"/>
        <v>2017_03</v>
      </c>
      <c r="C3284" t="str">
        <f t="shared" si="315"/>
        <v>Mar</v>
      </c>
      <c r="D3284" t="str">
        <f t="shared" si="316"/>
        <v>2017_Mar</v>
      </c>
      <c r="E3284" s="12" t="str">
        <f t="shared" si="317"/>
        <v>27_Mar</v>
      </c>
      <c r="F3284" s="12" t="str">
        <f t="shared" si="318"/>
        <v>Mar-17</v>
      </c>
      <c r="G3284" s="12"/>
    </row>
    <row r="3285" spans="1:7">
      <c r="A3285" s="2">
        <f t="shared" si="320"/>
        <v>42822</v>
      </c>
      <c r="B3285" t="str">
        <f t="shared" si="319"/>
        <v>2017_03</v>
      </c>
      <c r="C3285" t="str">
        <f t="shared" si="315"/>
        <v>Mar</v>
      </c>
      <c r="D3285" t="str">
        <f t="shared" si="316"/>
        <v>2017_Mar</v>
      </c>
      <c r="E3285" s="12" t="str">
        <f t="shared" si="317"/>
        <v>28_Mar</v>
      </c>
      <c r="F3285" s="12" t="str">
        <f t="shared" si="318"/>
        <v>Mar-17</v>
      </c>
      <c r="G3285" s="12"/>
    </row>
    <row r="3286" spans="1:7">
      <c r="A3286" s="2">
        <f t="shared" si="320"/>
        <v>42823</v>
      </c>
      <c r="B3286" t="str">
        <f t="shared" si="319"/>
        <v>2017_03</v>
      </c>
      <c r="C3286" t="str">
        <f t="shared" si="315"/>
        <v>Mar</v>
      </c>
      <c r="D3286" t="str">
        <f t="shared" si="316"/>
        <v>2017_Mar</v>
      </c>
      <c r="E3286" s="12" t="str">
        <f t="shared" si="317"/>
        <v>29_Mar</v>
      </c>
      <c r="F3286" s="12" t="str">
        <f t="shared" si="318"/>
        <v>Mar-17</v>
      </c>
      <c r="G3286" s="12"/>
    </row>
    <row r="3287" spans="1:7">
      <c r="A3287" s="2">
        <f t="shared" si="320"/>
        <v>42824</v>
      </c>
      <c r="B3287" t="str">
        <f t="shared" si="319"/>
        <v>2017_03</v>
      </c>
      <c r="C3287" t="str">
        <f t="shared" si="315"/>
        <v>Mar</v>
      </c>
      <c r="D3287" t="str">
        <f t="shared" si="316"/>
        <v>2017_Mar</v>
      </c>
      <c r="E3287" s="12" t="str">
        <f t="shared" si="317"/>
        <v>30_Mar</v>
      </c>
      <c r="F3287" s="12" t="str">
        <f t="shared" si="318"/>
        <v>Mar-17</v>
      </c>
      <c r="G3287" s="12"/>
    </row>
    <row r="3288" spans="1:7">
      <c r="A3288" s="2">
        <f t="shared" si="320"/>
        <v>42825</v>
      </c>
      <c r="B3288" t="str">
        <f t="shared" si="319"/>
        <v>2017_03</v>
      </c>
      <c r="C3288" t="str">
        <f t="shared" si="315"/>
        <v>Mar</v>
      </c>
      <c r="D3288" t="str">
        <f t="shared" si="316"/>
        <v>2017_Mar</v>
      </c>
      <c r="E3288" s="12" t="str">
        <f t="shared" si="317"/>
        <v>31_Mar</v>
      </c>
      <c r="F3288" s="12" t="str">
        <f t="shared" si="318"/>
        <v>Mar-17</v>
      </c>
      <c r="G3288" s="12"/>
    </row>
    <row r="3289" spans="1:7">
      <c r="A3289" s="2">
        <f t="shared" si="320"/>
        <v>42826</v>
      </c>
      <c r="B3289" t="str">
        <f t="shared" si="319"/>
        <v>2017_04</v>
      </c>
      <c r="C3289" t="str">
        <f t="shared" si="315"/>
        <v>Apr</v>
      </c>
      <c r="D3289" t="str">
        <f t="shared" si="316"/>
        <v>2017_Apr</v>
      </c>
      <c r="E3289" s="12" t="str">
        <f t="shared" si="317"/>
        <v>01_Apr</v>
      </c>
      <c r="F3289" s="12" t="str">
        <f t="shared" si="318"/>
        <v>Apr-17</v>
      </c>
      <c r="G3289" s="12"/>
    </row>
    <row r="3290" spans="1:7">
      <c r="A3290" s="2">
        <f t="shared" si="320"/>
        <v>42827</v>
      </c>
      <c r="B3290" t="str">
        <f t="shared" si="319"/>
        <v>2017_04</v>
      </c>
      <c r="C3290" t="str">
        <f t="shared" si="315"/>
        <v>Apr</v>
      </c>
      <c r="D3290" t="str">
        <f t="shared" si="316"/>
        <v>2017_Apr</v>
      </c>
      <c r="E3290" s="12" t="str">
        <f t="shared" si="317"/>
        <v>02_Apr</v>
      </c>
      <c r="F3290" s="12" t="str">
        <f t="shared" si="318"/>
        <v>Apr-17</v>
      </c>
      <c r="G3290" s="12"/>
    </row>
    <row r="3291" spans="1:7">
      <c r="A3291" s="2">
        <f t="shared" si="320"/>
        <v>42828</v>
      </c>
      <c r="B3291" t="str">
        <f t="shared" si="319"/>
        <v>2017_04</v>
      </c>
      <c r="C3291" t="str">
        <f t="shared" si="315"/>
        <v>Apr</v>
      </c>
      <c r="D3291" t="str">
        <f t="shared" si="316"/>
        <v>2017_Apr</v>
      </c>
      <c r="E3291" s="12" t="str">
        <f t="shared" si="317"/>
        <v>03_Apr</v>
      </c>
      <c r="F3291" s="12" t="str">
        <f t="shared" si="318"/>
        <v>Apr-17</v>
      </c>
      <c r="G3291" s="12"/>
    </row>
    <row r="3292" spans="1:7">
      <c r="A3292" s="2">
        <f t="shared" si="320"/>
        <v>42829</v>
      </c>
      <c r="B3292" t="str">
        <f t="shared" si="319"/>
        <v>2017_04</v>
      </c>
      <c r="C3292" t="str">
        <f t="shared" si="315"/>
        <v>Apr</v>
      </c>
      <c r="D3292" t="str">
        <f t="shared" si="316"/>
        <v>2017_Apr</v>
      </c>
      <c r="E3292" s="12" t="str">
        <f t="shared" si="317"/>
        <v>04_Apr</v>
      </c>
      <c r="F3292" s="12" t="str">
        <f t="shared" si="318"/>
        <v>Apr-17</v>
      </c>
      <c r="G3292" s="12"/>
    </row>
    <row r="3293" spans="1:7">
      <c r="A3293" s="2">
        <f t="shared" si="320"/>
        <v>42830</v>
      </c>
      <c r="B3293" t="str">
        <f t="shared" si="319"/>
        <v>2017_04</v>
      </c>
      <c r="C3293" t="str">
        <f t="shared" si="315"/>
        <v>Apr</v>
      </c>
      <c r="D3293" t="str">
        <f t="shared" si="316"/>
        <v>2017_Apr</v>
      </c>
      <c r="E3293" s="12" t="str">
        <f t="shared" si="317"/>
        <v>05_Apr</v>
      </c>
      <c r="F3293" s="12" t="str">
        <f t="shared" si="318"/>
        <v>Apr-17</v>
      </c>
      <c r="G3293" s="12"/>
    </row>
    <row r="3294" spans="1:7">
      <c r="A3294" s="2">
        <f t="shared" si="320"/>
        <v>42831</v>
      </c>
      <c r="B3294" t="str">
        <f t="shared" si="319"/>
        <v>2017_04</v>
      </c>
      <c r="C3294" t="str">
        <f t="shared" si="315"/>
        <v>Apr</v>
      </c>
      <c r="D3294" t="str">
        <f t="shared" si="316"/>
        <v>2017_Apr</v>
      </c>
      <c r="E3294" s="12" t="str">
        <f t="shared" si="317"/>
        <v>06_Apr</v>
      </c>
      <c r="F3294" s="12" t="str">
        <f t="shared" si="318"/>
        <v>Apr-17</v>
      </c>
      <c r="G3294" s="12"/>
    </row>
    <row r="3295" spans="1:7">
      <c r="A3295" s="2">
        <f t="shared" si="320"/>
        <v>42832</v>
      </c>
      <c r="B3295" t="str">
        <f t="shared" si="319"/>
        <v>2017_04</v>
      </c>
      <c r="C3295" t="str">
        <f t="shared" si="315"/>
        <v>Apr</v>
      </c>
      <c r="D3295" t="str">
        <f t="shared" si="316"/>
        <v>2017_Apr</v>
      </c>
      <c r="E3295" s="12" t="str">
        <f t="shared" si="317"/>
        <v>07_Apr</v>
      </c>
      <c r="F3295" s="12" t="str">
        <f t="shared" si="318"/>
        <v>Apr-17</v>
      </c>
      <c r="G3295" s="12"/>
    </row>
    <row r="3296" spans="1:7">
      <c r="A3296" s="2">
        <f t="shared" si="320"/>
        <v>42833</v>
      </c>
      <c r="B3296" t="str">
        <f t="shared" si="319"/>
        <v>2017_04</v>
      </c>
      <c r="C3296" t="str">
        <f t="shared" si="315"/>
        <v>Apr</v>
      </c>
      <c r="D3296" t="str">
        <f t="shared" si="316"/>
        <v>2017_Apr</v>
      </c>
      <c r="E3296" s="12" t="str">
        <f t="shared" si="317"/>
        <v>08_Apr</v>
      </c>
      <c r="F3296" s="12" t="str">
        <f t="shared" si="318"/>
        <v>Apr-17</v>
      </c>
      <c r="G3296" s="12"/>
    </row>
    <row r="3297" spans="1:7">
      <c r="A3297" s="2">
        <f t="shared" si="320"/>
        <v>42834</v>
      </c>
      <c r="B3297" t="str">
        <f t="shared" si="319"/>
        <v>2017_04</v>
      </c>
      <c r="C3297" t="str">
        <f t="shared" si="315"/>
        <v>Apr</v>
      </c>
      <c r="D3297" t="str">
        <f t="shared" si="316"/>
        <v>2017_Apr</v>
      </c>
      <c r="E3297" s="12" t="str">
        <f t="shared" si="317"/>
        <v>09_Apr</v>
      </c>
      <c r="F3297" s="12" t="str">
        <f t="shared" si="318"/>
        <v>Apr-17</v>
      </c>
      <c r="G3297" s="12"/>
    </row>
    <row r="3298" spans="1:7">
      <c r="A3298" s="2">
        <f t="shared" si="320"/>
        <v>42835</v>
      </c>
      <c r="B3298" t="str">
        <f t="shared" si="319"/>
        <v>2017_04</v>
      </c>
      <c r="C3298" t="str">
        <f t="shared" si="315"/>
        <v>Apr</v>
      </c>
      <c r="D3298" t="str">
        <f t="shared" si="316"/>
        <v>2017_Apr</v>
      </c>
      <c r="E3298" s="12" t="str">
        <f t="shared" si="317"/>
        <v>10_Apr</v>
      </c>
      <c r="F3298" s="12" t="str">
        <f t="shared" si="318"/>
        <v>Apr-17</v>
      </c>
      <c r="G3298" s="12"/>
    </row>
    <row r="3299" spans="1:7">
      <c r="A3299" s="2">
        <f t="shared" si="320"/>
        <v>42836</v>
      </c>
      <c r="B3299" t="str">
        <f t="shared" si="319"/>
        <v>2017_04</v>
      </c>
      <c r="C3299" t="str">
        <f t="shared" si="315"/>
        <v>Apr</v>
      </c>
      <c r="D3299" t="str">
        <f t="shared" si="316"/>
        <v>2017_Apr</v>
      </c>
      <c r="E3299" s="12" t="str">
        <f t="shared" si="317"/>
        <v>11_Apr</v>
      </c>
      <c r="F3299" s="12" t="str">
        <f t="shared" si="318"/>
        <v>Apr-17</v>
      </c>
      <c r="G3299" s="12"/>
    </row>
    <row r="3300" spans="1:7">
      <c r="A3300" s="2">
        <f t="shared" si="320"/>
        <v>42837</v>
      </c>
      <c r="B3300" t="str">
        <f t="shared" si="319"/>
        <v>2017_04</v>
      </c>
      <c r="C3300" t="str">
        <f t="shared" si="315"/>
        <v>Apr</v>
      </c>
      <c r="D3300" t="str">
        <f t="shared" si="316"/>
        <v>2017_Apr</v>
      </c>
      <c r="E3300" s="12" t="str">
        <f t="shared" si="317"/>
        <v>12_Apr</v>
      </c>
      <c r="F3300" s="12" t="str">
        <f t="shared" si="318"/>
        <v>Apr-17</v>
      </c>
      <c r="G3300" s="12"/>
    </row>
    <row r="3301" spans="1:7">
      <c r="A3301" s="2">
        <f t="shared" si="320"/>
        <v>42838</v>
      </c>
      <c r="B3301" t="str">
        <f t="shared" si="319"/>
        <v>2017_04</v>
      </c>
      <c r="C3301" t="str">
        <f t="shared" si="315"/>
        <v>Apr</v>
      </c>
      <c r="D3301" t="str">
        <f t="shared" si="316"/>
        <v>2017_Apr</v>
      </c>
      <c r="E3301" s="12" t="str">
        <f t="shared" si="317"/>
        <v>13_Apr</v>
      </c>
      <c r="F3301" s="12" t="str">
        <f t="shared" si="318"/>
        <v>Apr-17</v>
      </c>
      <c r="G3301" s="12"/>
    </row>
    <row r="3302" spans="1:7">
      <c r="A3302" s="2">
        <f t="shared" si="320"/>
        <v>42839</v>
      </c>
      <c r="B3302" t="str">
        <f t="shared" si="319"/>
        <v>2017_04</v>
      </c>
      <c r="C3302" t="str">
        <f t="shared" si="315"/>
        <v>Apr</v>
      </c>
      <c r="D3302" t="str">
        <f t="shared" si="316"/>
        <v>2017_Apr</v>
      </c>
      <c r="E3302" s="12" t="str">
        <f t="shared" si="317"/>
        <v>14_Apr</v>
      </c>
      <c r="F3302" s="12" t="str">
        <f t="shared" si="318"/>
        <v>Apr-17</v>
      </c>
      <c r="G3302" s="12"/>
    </row>
    <row r="3303" spans="1:7">
      <c r="A3303" s="2">
        <f t="shared" si="320"/>
        <v>42840</v>
      </c>
      <c r="B3303" t="str">
        <f t="shared" si="319"/>
        <v>2017_04</v>
      </c>
      <c r="C3303" t="str">
        <f t="shared" si="315"/>
        <v>Apr</v>
      </c>
      <c r="D3303" t="str">
        <f t="shared" si="316"/>
        <v>2017_Apr</v>
      </c>
      <c r="E3303" s="12" t="str">
        <f t="shared" si="317"/>
        <v>15_Apr</v>
      </c>
      <c r="F3303" s="12" t="str">
        <f t="shared" si="318"/>
        <v>Apr-17</v>
      </c>
      <c r="G3303" s="12"/>
    </row>
    <row r="3304" spans="1:7">
      <c r="A3304" s="2">
        <f t="shared" si="320"/>
        <v>42841</v>
      </c>
      <c r="B3304" t="str">
        <f t="shared" si="319"/>
        <v>2017_04</v>
      </c>
      <c r="C3304" t="str">
        <f t="shared" si="315"/>
        <v>Apr</v>
      </c>
      <c r="D3304" t="str">
        <f t="shared" si="316"/>
        <v>2017_Apr</v>
      </c>
      <c r="E3304" s="12" t="str">
        <f t="shared" si="317"/>
        <v>16_Apr</v>
      </c>
      <c r="F3304" s="12" t="str">
        <f t="shared" si="318"/>
        <v>Apr-17</v>
      </c>
      <c r="G3304" s="12"/>
    </row>
    <row r="3305" spans="1:7">
      <c r="A3305" s="2">
        <f t="shared" si="320"/>
        <v>42842</v>
      </c>
      <c r="B3305" t="str">
        <f t="shared" si="319"/>
        <v>2017_04</v>
      </c>
      <c r="C3305" t="str">
        <f t="shared" si="315"/>
        <v>Apr</v>
      </c>
      <c r="D3305" t="str">
        <f t="shared" si="316"/>
        <v>2017_Apr</v>
      </c>
      <c r="E3305" s="12" t="str">
        <f t="shared" si="317"/>
        <v>17_Apr</v>
      </c>
      <c r="F3305" s="12" t="str">
        <f t="shared" si="318"/>
        <v>Apr-17</v>
      </c>
      <c r="G3305" s="12"/>
    </row>
    <row r="3306" spans="1:7">
      <c r="A3306" s="2">
        <f t="shared" si="320"/>
        <v>42843</v>
      </c>
      <c r="B3306" t="str">
        <f t="shared" si="319"/>
        <v>2017_04</v>
      </c>
      <c r="C3306" t="str">
        <f t="shared" si="315"/>
        <v>Apr</v>
      </c>
      <c r="D3306" t="str">
        <f t="shared" si="316"/>
        <v>2017_Apr</v>
      </c>
      <c r="E3306" s="12" t="str">
        <f t="shared" si="317"/>
        <v>18_Apr</v>
      </c>
      <c r="F3306" s="12" t="str">
        <f t="shared" si="318"/>
        <v>Apr-17</v>
      </c>
      <c r="G3306" s="12"/>
    </row>
    <row r="3307" spans="1:7">
      <c r="A3307" s="2">
        <f t="shared" si="320"/>
        <v>42844</v>
      </c>
      <c r="B3307" t="str">
        <f t="shared" si="319"/>
        <v>2017_04</v>
      </c>
      <c r="C3307" t="str">
        <f t="shared" si="315"/>
        <v>Apr</v>
      </c>
      <c r="D3307" t="str">
        <f t="shared" si="316"/>
        <v>2017_Apr</v>
      </c>
      <c r="E3307" s="12" t="str">
        <f t="shared" si="317"/>
        <v>19_Apr</v>
      </c>
      <c r="F3307" s="12" t="str">
        <f t="shared" si="318"/>
        <v>Apr-17</v>
      </c>
      <c r="G3307" s="12"/>
    </row>
    <row r="3308" spans="1:7">
      <c r="A3308" s="2">
        <f t="shared" si="320"/>
        <v>42845</v>
      </c>
      <c r="B3308" t="str">
        <f t="shared" si="319"/>
        <v>2017_04</v>
      </c>
      <c r="C3308" t="str">
        <f t="shared" si="315"/>
        <v>Apr</v>
      </c>
      <c r="D3308" t="str">
        <f t="shared" si="316"/>
        <v>2017_Apr</v>
      </c>
      <c r="E3308" s="12" t="str">
        <f t="shared" si="317"/>
        <v>20_Apr</v>
      </c>
      <c r="F3308" s="12" t="str">
        <f t="shared" si="318"/>
        <v>Apr-17</v>
      </c>
      <c r="G3308" s="12"/>
    </row>
    <row r="3309" spans="1:7">
      <c r="A3309" s="2">
        <f t="shared" si="320"/>
        <v>42846</v>
      </c>
      <c r="B3309" t="str">
        <f t="shared" si="319"/>
        <v>2017_04</v>
      </c>
      <c r="C3309" t="str">
        <f t="shared" si="315"/>
        <v>Apr</v>
      </c>
      <c r="D3309" t="str">
        <f t="shared" si="316"/>
        <v>2017_Apr</v>
      </c>
      <c r="E3309" s="12" t="str">
        <f t="shared" si="317"/>
        <v>21_Apr</v>
      </c>
      <c r="F3309" s="12" t="str">
        <f t="shared" si="318"/>
        <v>Apr-17</v>
      </c>
      <c r="G3309" s="12"/>
    </row>
    <row r="3310" spans="1:7">
      <c r="A3310" s="2">
        <f t="shared" si="320"/>
        <v>42847</v>
      </c>
      <c r="B3310" t="str">
        <f t="shared" si="319"/>
        <v>2017_04</v>
      </c>
      <c r="C3310" t="str">
        <f t="shared" si="315"/>
        <v>Apr</v>
      </c>
      <c r="D3310" t="str">
        <f t="shared" si="316"/>
        <v>2017_Apr</v>
      </c>
      <c r="E3310" s="12" t="str">
        <f t="shared" si="317"/>
        <v>22_Apr</v>
      </c>
      <c r="F3310" s="12" t="str">
        <f t="shared" si="318"/>
        <v>Apr-17</v>
      </c>
      <c r="G3310" s="12"/>
    </row>
    <row r="3311" spans="1:7">
      <c r="A3311" s="2">
        <f t="shared" si="320"/>
        <v>42848</v>
      </c>
      <c r="B3311" t="str">
        <f t="shared" si="319"/>
        <v>2017_04</v>
      </c>
      <c r="C3311" t="str">
        <f t="shared" si="315"/>
        <v>Apr</v>
      </c>
      <c r="D3311" t="str">
        <f t="shared" si="316"/>
        <v>2017_Apr</v>
      </c>
      <c r="E3311" s="12" t="str">
        <f t="shared" si="317"/>
        <v>23_Apr</v>
      </c>
      <c r="F3311" s="12" t="str">
        <f t="shared" si="318"/>
        <v>Apr-17</v>
      </c>
      <c r="G3311" s="12"/>
    </row>
    <row r="3312" spans="1:7">
      <c r="A3312" s="2">
        <f t="shared" si="320"/>
        <v>42849</v>
      </c>
      <c r="B3312" t="str">
        <f t="shared" si="319"/>
        <v>2017_04</v>
      </c>
      <c r="C3312" t="str">
        <f t="shared" si="315"/>
        <v>Apr</v>
      </c>
      <c r="D3312" t="str">
        <f t="shared" si="316"/>
        <v>2017_Apr</v>
      </c>
      <c r="E3312" s="12" t="str">
        <f t="shared" si="317"/>
        <v>24_Apr</v>
      </c>
      <c r="F3312" s="12" t="str">
        <f t="shared" si="318"/>
        <v>Apr-17</v>
      </c>
      <c r="G3312" s="12"/>
    </row>
    <row r="3313" spans="1:7">
      <c r="A3313" s="2">
        <f t="shared" si="320"/>
        <v>42850</v>
      </c>
      <c r="B3313" t="str">
        <f t="shared" si="319"/>
        <v>2017_04</v>
      </c>
      <c r="C3313" t="str">
        <f t="shared" si="315"/>
        <v>Apr</v>
      </c>
      <c r="D3313" t="str">
        <f t="shared" si="316"/>
        <v>2017_Apr</v>
      </c>
      <c r="E3313" s="12" t="str">
        <f t="shared" si="317"/>
        <v>25_Apr</v>
      </c>
      <c r="F3313" s="12" t="str">
        <f t="shared" si="318"/>
        <v>Apr-17</v>
      </c>
      <c r="G3313" s="12"/>
    </row>
    <row r="3314" spans="1:7">
      <c r="A3314" s="2">
        <f t="shared" si="320"/>
        <v>42851</v>
      </c>
      <c r="B3314" t="str">
        <f t="shared" si="319"/>
        <v>2017_04</v>
      </c>
      <c r="C3314" t="str">
        <f t="shared" si="315"/>
        <v>Apr</v>
      </c>
      <c r="D3314" t="str">
        <f t="shared" si="316"/>
        <v>2017_Apr</v>
      </c>
      <c r="E3314" s="12" t="str">
        <f t="shared" si="317"/>
        <v>26_Apr</v>
      </c>
      <c r="F3314" s="12" t="str">
        <f t="shared" si="318"/>
        <v>Apr-17</v>
      </c>
      <c r="G3314" s="12"/>
    </row>
    <row r="3315" spans="1:7">
      <c r="A3315" s="2">
        <f t="shared" si="320"/>
        <v>42852</v>
      </c>
      <c r="B3315" t="str">
        <f t="shared" si="319"/>
        <v>2017_04</v>
      </c>
      <c r="C3315" t="str">
        <f t="shared" si="315"/>
        <v>Apr</v>
      </c>
      <c r="D3315" t="str">
        <f t="shared" si="316"/>
        <v>2017_Apr</v>
      </c>
      <c r="E3315" s="12" t="str">
        <f t="shared" si="317"/>
        <v>27_Apr</v>
      </c>
      <c r="F3315" s="12" t="str">
        <f t="shared" si="318"/>
        <v>Apr-17</v>
      </c>
      <c r="G3315" s="12"/>
    </row>
    <row r="3316" spans="1:7">
      <c r="A3316" s="2">
        <f t="shared" si="320"/>
        <v>42853</v>
      </c>
      <c r="B3316" t="str">
        <f t="shared" si="319"/>
        <v>2017_04</v>
      </c>
      <c r="C3316" t="str">
        <f t="shared" si="315"/>
        <v>Apr</v>
      </c>
      <c r="D3316" t="str">
        <f t="shared" si="316"/>
        <v>2017_Apr</v>
      </c>
      <c r="E3316" s="12" t="str">
        <f t="shared" si="317"/>
        <v>28_Apr</v>
      </c>
      <c r="F3316" s="12" t="str">
        <f t="shared" si="318"/>
        <v>Apr-17</v>
      </c>
      <c r="G3316" s="12"/>
    </row>
    <row r="3317" spans="1:7">
      <c r="A3317" s="2">
        <f t="shared" si="320"/>
        <v>42854</v>
      </c>
      <c r="B3317" t="str">
        <f t="shared" si="319"/>
        <v>2017_04</v>
      </c>
      <c r="C3317" t="str">
        <f t="shared" si="315"/>
        <v>Apr</v>
      </c>
      <c r="D3317" t="str">
        <f t="shared" si="316"/>
        <v>2017_Apr</v>
      </c>
      <c r="E3317" s="12" t="str">
        <f t="shared" si="317"/>
        <v>29_Apr</v>
      </c>
      <c r="F3317" s="12" t="str">
        <f t="shared" si="318"/>
        <v>Apr-17</v>
      </c>
      <c r="G3317" s="12"/>
    </row>
    <row r="3318" spans="1:7">
      <c r="A3318" s="2">
        <f t="shared" si="320"/>
        <v>42855</v>
      </c>
      <c r="B3318" t="str">
        <f t="shared" si="319"/>
        <v>2017_04</v>
      </c>
      <c r="C3318" t="str">
        <f t="shared" si="315"/>
        <v>Apr</v>
      </c>
      <c r="D3318" t="str">
        <f t="shared" si="316"/>
        <v>2017_Apr</v>
      </c>
      <c r="E3318" s="12" t="str">
        <f t="shared" si="317"/>
        <v>30_Apr</v>
      </c>
      <c r="F3318" s="12" t="str">
        <f t="shared" si="318"/>
        <v>Apr-17</v>
      </c>
      <c r="G3318" s="12"/>
    </row>
    <row r="3319" spans="1:7">
      <c r="A3319" s="2">
        <f t="shared" si="320"/>
        <v>42856</v>
      </c>
      <c r="B3319" t="str">
        <f t="shared" si="319"/>
        <v>2017_05</v>
      </c>
      <c r="C3319" t="str">
        <f t="shared" si="315"/>
        <v>May</v>
      </c>
      <c r="D3319" t="str">
        <f t="shared" si="316"/>
        <v>2017_May</v>
      </c>
      <c r="E3319" s="12" t="str">
        <f t="shared" si="317"/>
        <v>01_May</v>
      </c>
      <c r="F3319" s="12" t="str">
        <f t="shared" si="318"/>
        <v>May-17</v>
      </c>
      <c r="G3319" s="12"/>
    </row>
    <row r="3320" spans="1:7">
      <c r="A3320" s="2">
        <f t="shared" si="320"/>
        <v>42857</v>
      </c>
      <c r="B3320" t="str">
        <f t="shared" si="319"/>
        <v>2017_05</v>
      </c>
      <c r="C3320" t="str">
        <f t="shared" si="315"/>
        <v>May</v>
      </c>
      <c r="D3320" t="str">
        <f t="shared" si="316"/>
        <v>2017_May</v>
      </c>
      <c r="E3320" s="12" t="str">
        <f t="shared" si="317"/>
        <v>02_May</v>
      </c>
      <c r="F3320" s="12" t="str">
        <f t="shared" si="318"/>
        <v>May-17</v>
      </c>
      <c r="G3320" s="12"/>
    </row>
    <row r="3321" spans="1:7">
      <c r="A3321" s="2">
        <f t="shared" si="320"/>
        <v>42858</v>
      </c>
      <c r="B3321" t="str">
        <f t="shared" si="319"/>
        <v>2017_05</v>
      </c>
      <c r="C3321" t="str">
        <f t="shared" si="315"/>
        <v>May</v>
      </c>
      <c r="D3321" t="str">
        <f t="shared" si="316"/>
        <v>2017_May</v>
      </c>
      <c r="E3321" s="12" t="str">
        <f t="shared" si="317"/>
        <v>03_May</v>
      </c>
      <c r="F3321" s="12" t="str">
        <f t="shared" si="318"/>
        <v>May-17</v>
      </c>
      <c r="G3321" s="12"/>
    </row>
    <row r="3322" spans="1:7">
      <c r="A3322" s="2">
        <f t="shared" si="320"/>
        <v>42859</v>
      </c>
      <c r="B3322" t="str">
        <f t="shared" si="319"/>
        <v>2017_05</v>
      </c>
      <c r="C3322" t="str">
        <f t="shared" si="315"/>
        <v>May</v>
      </c>
      <c r="D3322" t="str">
        <f t="shared" si="316"/>
        <v>2017_May</v>
      </c>
      <c r="E3322" s="12" t="str">
        <f t="shared" si="317"/>
        <v>04_May</v>
      </c>
      <c r="F3322" s="12" t="str">
        <f t="shared" si="318"/>
        <v>May-17</v>
      </c>
      <c r="G3322" s="12"/>
    </row>
    <row r="3323" spans="1:7">
      <c r="A3323" s="2">
        <f t="shared" si="320"/>
        <v>42860</v>
      </c>
      <c r="B3323" t="str">
        <f t="shared" si="319"/>
        <v>2017_05</v>
      </c>
      <c r="C3323" t="str">
        <f t="shared" si="315"/>
        <v>May</v>
      </c>
      <c r="D3323" t="str">
        <f t="shared" si="316"/>
        <v>2017_May</v>
      </c>
      <c r="E3323" s="12" t="str">
        <f t="shared" si="317"/>
        <v>05_May</v>
      </c>
      <c r="F3323" s="12" t="str">
        <f t="shared" si="318"/>
        <v>May-17</v>
      </c>
      <c r="G3323" s="12"/>
    </row>
    <row r="3324" spans="1:7">
      <c r="A3324" s="2">
        <f t="shared" si="320"/>
        <v>42861</v>
      </c>
      <c r="B3324" t="str">
        <f t="shared" si="319"/>
        <v>2017_05</v>
      </c>
      <c r="C3324" t="str">
        <f t="shared" si="315"/>
        <v>May</v>
      </c>
      <c r="D3324" t="str">
        <f t="shared" si="316"/>
        <v>2017_May</v>
      </c>
      <c r="E3324" s="12" t="str">
        <f t="shared" si="317"/>
        <v>06_May</v>
      </c>
      <c r="F3324" s="12" t="str">
        <f t="shared" si="318"/>
        <v>May-17</v>
      </c>
      <c r="G3324" s="12"/>
    </row>
    <row r="3325" spans="1:7">
      <c r="A3325" s="2">
        <f t="shared" si="320"/>
        <v>42862</v>
      </c>
      <c r="B3325" t="str">
        <f t="shared" si="319"/>
        <v>2017_05</v>
      </c>
      <c r="C3325" t="str">
        <f t="shared" si="315"/>
        <v>May</v>
      </c>
      <c r="D3325" t="str">
        <f t="shared" si="316"/>
        <v>2017_May</v>
      </c>
      <c r="E3325" s="12" t="str">
        <f t="shared" si="317"/>
        <v>07_May</v>
      </c>
      <c r="F3325" s="12" t="str">
        <f t="shared" si="318"/>
        <v>May-17</v>
      </c>
      <c r="G3325" s="12"/>
    </row>
    <row r="3326" spans="1:7">
      <c r="A3326" s="2">
        <f t="shared" si="320"/>
        <v>42863</v>
      </c>
      <c r="B3326" t="str">
        <f t="shared" si="319"/>
        <v>2017_05</v>
      </c>
      <c r="C3326" t="str">
        <f t="shared" si="315"/>
        <v>May</v>
      </c>
      <c r="D3326" t="str">
        <f t="shared" si="316"/>
        <v>2017_May</v>
      </c>
      <c r="E3326" s="12" t="str">
        <f t="shared" si="317"/>
        <v>08_May</v>
      </c>
      <c r="F3326" s="12" t="str">
        <f t="shared" si="318"/>
        <v>May-17</v>
      </c>
      <c r="G3326" s="12"/>
    </row>
    <row r="3327" spans="1:7">
      <c r="A3327" s="2">
        <f t="shared" si="320"/>
        <v>42864</v>
      </c>
      <c r="B3327" t="str">
        <f t="shared" si="319"/>
        <v>2017_05</v>
      </c>
      <c r="C3327" t="str">
        <f t="shared" si="315"/>
        <v>May</v>
      </c>
      <c r="D3327" t="str">
        <f t="shared" si="316"/>
        <v>2017_May</v>
      </c>
      <c r="E3327" s="12" t="str">
        <f t="shared" si="317"/>
        <v>09_May</v>
      </c>
      <c r="F3327" s="12" t="str">
        <f t="shared" si="318"/>
        <v>May-17</v>
      </c>
      <c r="G3327" s="12"/>
    </row>
    <row r="3328" spans="1:7">
      <c r="A3328" s="2">
        <f t="shared" si="320"/>
        <v>42865</v>
      </c>
      <c r="B3328" t="str">
        <f t="shared" si="319"/>
        <v>2017_05</v>
      </c>
      <c r="C3328" t="str">
        <f t="shared" si="315"/>
        <v>May</v>
      </c>
      <c r="D3328" t="str">
        <f t="shared" si="316"/>
        <v>2017_May</v>
      </c>
      <c r="E3328" s="12" t="str">
        <f t="shared" si="317"/>
        <v>10_May</v>
      </c>
      <c r="F3328" s="12" t="str">
        <f t="shared" si="318"/>
        <v>May-17</v>
      </c>
      <c r="G3328" s="12"/>
    </row>
    <row r="3329" spans="1:7">
      <c r="A3329" s="2">
        <f t="shared" si="320"/>
        <v>42866</v>
      </c>
      <c r="B3329" t="str">
        <f t="shared" si="319"/>
        <v>2017_05</v>
      </c>
      <c r="C3329" t="str">
        <f t="shared" si="315"/>
        <v>May</v>
      </c>
      <c r="D3329" t="str">
        <f t="shared" si="316"/>
        <v>2017_May</v>
      </c>
      <c r="E3329" s="12" t="str">
        <f t="shared" si="317"/>
        <v>11_May</v>
      </c>
      <c r="F3329" s="12" t="str">
        <f t="shared" si="318"/>
        <v>May-17</v>
      </c>
      <c r="G3329" s="12"/>
    </row>
    <row r="3330" spans="1:7">
      <c r="A3330" s="2">
        <f t="shared" si="320"/>
        <v>42867</v>
      </c>
      <c r="B3330" t="str">
        <f t="shared" si="319"/>
        <v>2017_05</v>
      </c>
      <c r="C3330" t="str">
        <f t="shared" ref="C3330:C3393" si="321">VLOOKUP(TEXT(MONTH(A3330),"00"),$H$2:$I$13,2,FALSE)</f>
        <v>May</v>
      </c>
      <c r="D3330" t="str">
        <f t="shared" si="316"/>
        <v>2017_May</v>
      </c>
      <c r="E3330" s="12" t="str">
        <f t="shared" si="317"/>
        <v>12_May</v>
      </c>
      <c r="F3330" s="12" t="str">
        <f t="shared" si="318"/>
        <v>May-17</v>
      </c>
      <c r="G3330" s="12"/>
    </row>
    <row r="3331" spans="1:7">
      <c r="A3331" s="2">
        <f t="shared" si="320"/>
        <v>42868</v>
      </c>
      <c r="B3331" t="str">
        <f t="shared" si="319"/>
        <v>2017_05</v>
      </c>
      <c r="C3331" t="str">
        <f t="shared" si="321"/>
        <v>May</v>
      </c>
      <c r="D3331" t="str">
        <f t="shared" ref="D3331:D3394" si="322">TEXT(YEAR(A3331),"0000")&amp;"_"&amp;C3331</f>
        <v>2017_May</v>
      </c>
      <c r="E3331" s="12" t="str">
        <f t="shared" ref="E3331:E3394" si="323">VLOOKUP(DAY(A3331),$G$2:$H$32,2,FALSE)&amp;"_"&amp;C3331</f>
        <v>13_May</v>
      </c>
      <c r="F3331" s="12" t="str">
        <f t="shared" si="318"/>
        <v>May-17</v>
      </c>
      <c r="G3331" s="12"/>
    </row>
    <row r="3332" spans="1:7">
      <c r="A3332" s="2">
        <f t="shared" si="320"/>
        <v>42869</v>
      </c>
      <c r="B3332" t="str">
        <f t="shared" si="319"/>
        <v>2017_05</v>
      </c>
      <c r="C3332" t="str">
        <f t="shared" si="321"/>
        <v>May</v>
      </c>
      <c r="D3332" t="str">
        <f t="shared" si="322"/>
        <v>2017_May</v>
      </c>
      <c r="E3332" s="12" t="str">
        <f t="shared" si="323"/>
        <v>14_May</v>
      </c>
      <c r="F3332" s="12" t="str">
        <f t="shared" ref="F3332:F3395" si="324">C3332&amp;"-"&amp;RIGHT(YEAR(A3332),2)</f>
        <v>May-17</v>
      </c>
      <c r="G3332" s="12"/>
    </row>
    <row r="3333" spans="1:7">
      <c r="A3333" s="2">
        <f t="shared" si="320"/>
        <v>42870</v>
      </c>
      <c r="B3333" t="str">
        <f t="shared" si="319"/>
        <v>2017_05</v>
      </c>
      <c r="C3333" t="str">
        <f t="shared" si="321"/>
        <v>May</v>
      </c>
      <c r="D3333" t="str">
        <f t="shared" si="322"/>
        <v>2017_May</v>
      </c>
      <c r="E3333" s="12" t="str">
        <f t="shared" si="323"/>
        <v>15_May</v>
      </c>
      <c r="F3333" s="12" t="str">
        <f t="shared" si="324"/>
        <v>May-17</v>
      </c>
      <c r="G3333" s="12"/>
    </row>
    <row r="3334" spans="1:7">
      <c r="A3334" s="2">
        <f t="shared" si="320"/>
        <v>42871</v>
      </c>
      <c r="B3334" t="str">
        <f t="shared" si="319"/>
        <v>2017_05</v>
      </c>
      <c r="C3334" t="str">
        <f t="shared" si="321"/>
        <v>May</v>
      </c>
      <c r="D3334" t="str">
        <f t="shared" si="322"/>
        <v>2017_May</v>
      </c>
      <c r="E3334" s="12" t="str">
        <f t="shared" si="323"/>
        <v>16_May</v>
      </c>
      <c r="F3334" s="12" t="str">
        <f t="shared" si="324"/>
        <v>May-17</v>
      </c>
      <c r="G3334" s="12"/>
    </row>
    <row r="3335" spans="1:7">
      <c r="A3335" s="2">
        <f t="shared" si="320"/>
        <v>42872</v>
      </c>
      <c r="B3335" t="str">
        <f t="shared" si="319"/>
        <v>2017_05</v>
      </c>
      <c r="C3335" t="str">
        <f t="shared" si="321"/>
        <v>May</v>
      </c>
      <c r="D3335" t="str">
        <f t="shared" si="322"/>
        <v>2017_May</v>
      </c>
      <c r="E3335" s="12" t="str">
        <f t="shared" si="323"/>
        <v>17_May</v>
      </c>
      <c r="F3335" s="12" t="str">
        <f t="shared" si="324"/>
        <v>May-17</v>
      </c>
      <c r="G3335" s="12"/>
    </row>
    <row r="3336" spans="1:7">
      <c r="A3336" s="2">
        <f t="shared" si="320"/>
        <v>42873</v>
      </c>
      <c r="B3336" t="str">
        <f t="shared" si="319"/>
        <v>2017_05</v>
      </c>
      <c r="C3336" t="str">
        <f t="shared" si="321"/>
        <v>May</v>
      </c>
      <c r="D3336" t="str">
        <f t="shared" si="322"/>
        <v>2017_May</v>
      </c>
      <c r="E3336" s="12" t="str">
        <f t="shared" si="323"/>
        <v>18_May</v>
      </c>
      <c r="F3336" s="12" t="str">
        <f t="shared" si="324"/>
        <v>May-17</v>
      </c>
      <c r="G3336" s="12"/>
    </row>
    <row r="3337" spans="1:7">
      <c r="A3337" s="2">
        <f t="shared" si="320"/>
        <v>42874</v>
      </c>
      <c r="B3337" t="str">
        <f t="shared" si="319"/>
        <v>2017_05</v>
      </c>
      <c r="C3337" t="str">
        <f t="shared" si="321"/>
        <v>May</v>
      </c>
      <c r="D3337" t="str">
        <f t="shared" si="322"/>
        <v>2017_May</v>
      </c>
      <c r="E3337" s="12" t="str">
        <f t="shared" si="323"/>
        <v>19_May</v>
      </c>
      <c r="F3337" s="12" t="str">
        <f t="shared" si="324"/>
        <v>May-17</v>
      </c>
      <c r="G3337" s="12"/>
    </row>
    <row r="3338" spans="1:7">
      <c r="A3338" s="2">
        <f t="shared" si="320"/>
        <v>42875</v>
      </c>
      <c r="B3338" t="str">
        <f t="shared" si="319"/>
        <v>2017_05</v>
      </c>
      <c r="C3338" t="str">
        <f t="shared" si="321"/>
        <v>May</v>
      </c>
      <c r="D3338" t="str">
        <f t="shared" si="322"/>
        <v>2017_May</v>
      </c>
      <c r="E3338" s="12" t="str">
        <f t="shared" si="323"/>
        <v>20_May</v>
      </c>
      <c r="F3338" s="12" t="str">
        <f t="shared" si="324"/>
        <v>May-17</v>
      </c>
      <c r="G3338" s="12"/>
    </row>
    <row r="3339" spans="1:7">
      <c r="A3339" s="2">
        <f t="shared" si="320"/>
        <v>42876</v>
      </c>
      <c r="B3339" t="str">
        <f t="shared" ref="B3339:B3402" si="325">TEXT(YEAR(A3339),"0000")&amp;"_"&amp;TEXT(MONTH(A3339),"00")</f>
        <v>2017_05</v>
      </c>
      <c r="C3339" t="str">
        <f t="shared" si="321"/>
        <v>May</v>
      </c>
      <c r="D3339" t="str">
        <f t="shared" si="322"/>
        <v>2017_May</v>
      </c>
      <c r="E3339" s="12" t="str">
        <f t="shared" si="323"/>
        <v>21_May</v>
      </c>
      <c r="F3339" s="12" t="str">
        <f t="shared" si="324"/>
        <v>May-17</v>
      </c>
      <c r="G3339" s="12"/>
    </row>
    <row r="3340" spans="1:7">
      <c r="A3340" s="2">
        <f t="shared" ref="A3340:A3403" si="326">A3339+1</f>
        <v>42877</v>
      </c>
      <c r="B3340" t="str">
        <f t="shared" si="325"/>
        <v>2017_05</v>
      </c>
      <c r="C3340" t="str">
        <f t="shared" si="321"/>
        <v>May</v>
      </c>
      <c r="D3340" t="str">
        <f t="shared" si="322"/>
        <v>2017_May</v>
      </c>
      <c r="E3340" s="12" t="str">
        <f t="shared" si="323"/>
        <v>22_May</v>
      </c>
      <c r="F3340" s="12" t="str">
        <f t="shared" si="324"/>
        <v>May-17</v>
      </c>
      <c r="G3340" s="12"/>
    </row>
    <row r="3341" spans="1:7">
      <c r="A3341" s="2">
        <f t="shared" si="326"/>
        <v>42878</v>
      </c>
      <c r="B3341" t="str">
        <f t="shared" si="325"/>
        <v>2017_05</v>
      </c>
      <c r="C3341" t="str">
        <f t="shared" si="321"/>
        <v>May</v>
      </c>
      <c r="D3341" t="str">
        <f t="shared" si="322"/>
        <v>2017_May</v>
      </c>
      <c r="E3341" s="12" t="str">
        <f t="shared" si="323"/>
        <v>23_May</v>
      </c>
      <c r="F3341" s="12" t="str">
        <f t="shared" si="324"/>
        <v>May-17</v>
      </c>
      <c r="G3341" s="12"/>
    </row>
    <row r="3342" spans="1:7">
      <c r="A3342" s="2">
        <f t="shared" si="326"/>
        <v>42879</v>
      </c>
      <c r="B3342" t="str">
        <f t="shared" si="325"/>
        <v>2017_05</v>
      </c>
      <c r="C3342" t="str">
        <f t="shared" si="321"/>
        <v>May</v>
      </c>
      <c r="D3342" t="str">
        <f t="shared" si="322"/>
        <v>2017_May</v>
      </c>
      <c r="E3342" s="12" t="str">
        <f t="shared" si="323"/>
        <v>24_May</v>
      </c>
      <c r="F3342" s="12" t="str">
        <f t="shared" si="324"/>
        <v>May-17</v>
      </c>
      <c r="G3342" s="12"/>
    </row>
    <row r="3343" spans="1:7">
      <c r="A3343" s="2">
        <f t="shared" si="326"/>
        <v>42880</v>
      </c>
      <c r="B3343" t="str">
        <f t="shared" si="325"/>
        <v>2017_05</v>
      </c>
      <c r="C3343" t="str">
        <f t="shared" si="321"/>
        <v>May</v>
      </c>
      <c r="D3343" t="str">
        <f t="shared" si="322"/>
        <v>2017_May</v>
      </c>
      <c r="E3343" s="12" t="str">
        <f t="shared" si="323"/>
        <v>25_May</v>
      </c>
      <c r="F3343" s="12" t="str">
        <f t="shared" si="324"/>
        <v>May-17</v>
      </c>
      <c r="G3343" s="12"/>
    </row>
    <row r="3344" spans="1:7">
      <c r="A3344" s="2">
        <f t="shared" si="326"/>
        <v>42881</v>
      </c>
      <c r="B3344" t="str">
        <f t="shared" si="325"/>
        <v>2017_05</v>
      </c>
      <c r="C3344" t="str">
        <f t="shared" si="321"/>
        <v>May</v>
      </c>
      <c r="D3344" t="str">
        <f t="shared" si="322"/>
        <v>2017_May</v>
      </c>
      <c r="E3344" s="12" t="str">
        <f t="shared" si="323"/>
        <v>26_May</v>
      </c>
      <c r="F3344" s="12" t="str">
        <f t="shared" si="324"/>
        <v>May-17</v>
      </c>
      <c r="G3344" s="12"/>
    </row>
    <row r="3345" spans="1:7">
      <c r="A3345" s="2">
        <f t="shared" si="326"/>
        <v>42882</v>
      </c>
      <c r="B3345" t="str">
        <f t="shared" si="325"/>
        <v>2017_05</v>
      </c>
      <c r="C3345" t="str">
        <f t="shared" si="321"/>
        <v>May</v>
      </c>
      <c r="D3345" t="str">
        <f t="shared" si="322"/>
        <v>2017_May</v>
      </c>
      <c r="E3345" s="12" t="str">
        <f t="shared" si="323"/>
        <v>27_May</v>
      </c>
      <c r="F3345" s="12" t="str">
        <f t="shared" si="324"/>
        <v>May-17</v>
      </c>
      <c r="G3345" s="12"/>
    </row>
    <row r="3346" spans="1:7">
      <c r="A3346" s="2">
        <f t="shared" si="326"/>
        <v>42883</v>
      </c>
      <c r="B3346" t="str">
        <f t="shared" si="325"/>
        <v>2017_05</v>
      </c>
      <c r="C3346" t="str">
        <f t="shared" si="321"/>
        <v>May</v>
      </c>
      <c r="D3346" t="str">
        <f t="shared" si="322"/>
        <v>2017_May</v>
      </c>
      <c r="E3346" s="12" t="str">
        <f t="shared" si="323"/>
        <v>28_May</v>
      </c>
      <c r="F3346" s="12" t="str">
        <f t="shared" si="324"/>
        <v>May-17</v>
      </c>
      <c r="G3346" s="12"/>
    </row>
    <row r="3347" spans="1:7">
      <c r="A3347" s="2">
        <f t="shared" si="326"/>
        <v>42884</v>
      </c>
      <c r="B3347" t="str">
        <f t="shared" si="325"/>
        <v>2017_05</v>
      </c>
      <c r="C3347" t="str">
        <f t="shared" si="321"/>
        <v>May</v>
      </c>
      <c r="D3347" t="str">
        <f t="shared" si="322"/>
        <v>2017_May</v>
      </c>
      <c r="E3347" s="12" t="str">
        <f t="shared" si="323"/>
        <v>29_May</v>
      </c>
      <c r="F3347" s="12" t="str">
        <f t="shared" si="324"/>
        <v>May-17</v>
      </c>
      <c r="G3347" s="12"/>
    </row>
    <row r="3348" spans="1:7">
      <c r="A3348" s="2">
        <f t="shared" si="326"/>
        <v>42885</v>
      </c>
      <c r="B3348" t="str">
        <f t="shared" si="325"/>
        <v>2017_05</v>
      </c>
      <c r="C3348" t="str">
        <f t="shared" si="321"/>
        <v>May</v>
      </c>
      <c r="D3348" t="str">
        <f t="shared" si="322"/>
        <v>2017_May</v>
      </c>
      <c r="E3348" s="12" t="str">
        <f t="shared" si="323"/>
        <v>30_May</v>
      </c>
      <c r="F3348" s="12" t="str">
        <f t="shared" si="324"/>
        <v>May-17</v>
      </c>
      <c r="G3348" s="12"/>
    </row>
    <row r="3349" spans="1:7">
      <c r="A3349" s="2">
        <f t="shared" si="326"/>
        <v>42886</v>
      </c>
      <c r="B3349" t="str">
        <f t="shared" si="325"/>
        <v>2017_05</v>
      </c>
      <c r="C3349" t="str">
        <f t="shared" si="321"/>
        <v>May</v>
      </c>
      <c r="D3349" t="str">
        <f t="shared" si="322"/>
        <v>2017_May</v>
      </c>
      <c r="E3349" s="12" t="str">
        <f t="shared" si="323"/>
        <v>31_May</v>
      </c>
      <c r="F3349" s="12" t="str">
        <f t="shared" si="324"/>
        <v>May-17</v>
      </c>
      <c r="G3349" s="12"/>
    </row>
    <row r="3350" spans="1:7">
      <c r="A3350" s="2">
        <f t="shared" si="326"/>
        <v>42887</v>
      </c>
      <c r="B3350" t="str">
        <f t="shared" si="325"/>
        <v>2017_06</v>
      </c>
      <c r="C3350" t="str">
        <f t="shared" si="321"/>
        <v>Jun</v>
      </c>
      <c r="D3350" t="str">
        <f t="shared" si="322"/>
        <v>2017_Jun</v>
      </c>
      <c r="E3350" s="12" t="str">
        <f t="shared" si="323"/>
        <v>01_Jun</v>
      </c>
      <c r="F3350" s="12" t="str">
        <f t="shared" si="324"/>
        <v>Jun-17</v>
      </c>
      <c r="G3350" s="12"/>
    </row>
    <row r="3351" spans="1:7">
      <c r="A3351" s="2">
        <f t="shared" si="326"/>
        <v>42888</v>
      </c>
      <c r="B3351" t="str">
        <f t="shared" si="325"/>
        <v>2017_06</v>
      </c>
      <c r="C3351" t="str">
        <f t="shared" si="321"/>
        <v>Jun</v>
      </c>
      <c r="D3351" t="str">
        <f t="shared" si="322"/>
        <v>2017_Jun</v>
      </c>
      <c r="E3351" s="12" t="str">
        <f t="shared" si="323"/>
        <v>02_Jun</v>
      </c>
      <c r="F3351" s="12" t="str">
        <f t="shared" si="324"/>
        <v>Jun-17</v>
      </c>
      <c r="G3351" s="12"/>
    </row>
    <row r="3352" spans="1:7">
      <c r="A3352" s="2">
        <f t="shared" si="326"/>
        <v>42889</v>
      </c>
      <c r="B3352" t="str">
        <f t="shared" si="325"/>
        <v>2017_06</v>
      </c>
      <c r="C3352" t="str">
        <f t="shared" si="321"/>
        <v>Jun</v>
      </c>
      <c r="D3352" t="str">
        <f t="shared" si="322"/>
        <v>2017_Jun</v>
      </c>
      <c r="E3352" s="12" t="str">
        <f t="shared" si="323"/>
        <v>03_Jun</v>
      </c>
      <c r="F3352" s="12" t="str">
        <f t="shared" si="324"/>
        <v>Jun-17</v>
      </c>
      <c r="G3352" s="12"/>
    </row>
    <row r="3353" spans="1:7">
      <c r="A3353" s="2">
        <f t="shared" si="326"/>
        <v>42890</v>
      </c>
      <c r="B3353" t="str">
        <f t="shared" si="325"/>
        <v>2017_06</v>
      </c>
      <c r="C3353" t="str">
        <f t="shared" si="321"/>
        <v>Jun</v>
      </c>
      <c r="D3353" t="str">
        <f t="shared" si="322"/>
        <v>2017_Jun</v>
      </c>
      <c r="E3353" s="12" t="str">
        <f t="shared" si="323"/>
        <v>04_Jun</v>
      </c>
      <c r="F3353" s="12" t="str">
        <f t="shared" si="324"/>
        <v>Jun-17</v>
      </c>
      <c r="G3353" s="12"/>
    </row>
    <row r="3354" spans="1:7">
      <c r="A3354" s="2">
        <f t="shared" si="326"/>
        <v>42891</v>
      </c>
      <c r="B3354" t="str">
        <f t="shared" si="325"/>
        <v>2017_06</v>
      </c>
      <c r="C3354" t="str">
        <f t="shared" si="321"/>
        <v>Jun</v>
      </c>
      <c r="D3354" t="str">
        <f t="shared" si="322"/>
        <v>2017_Jun</v>
      </c>
      <c r="E3354" s="12" t="str">
        <f t="shared" si="323"/>
        <v>05_Jun</v>
      </c>
      <c r="F3354" s="12" t="str">
        <f t="shared" si="324"/>
        <v>Jun-17</v>
      </c>
      <c r="G3354" s="12"/>
    </row>
    <row r="3355" spans="1:7">
      <c r="A3355" s="2">
        <f t="shared" si="326"/>
        <v>42892</v>
      </c>
      <c r="B3355" t="str">
        <f t="shared" si="325"/>
        <v>2017_06</v>
      </c>
      <c r="C3355" t="str">
        <f t="shared" si="321"/>
        <v>Jun</v>
      </c>
      <c r="D3355" t="str">
        <f t="shared" si="322"/>
        <v>2017_Jun</v>
      </c>
      <c r="E3355" s="12" t="str">
        <f t="shared" si="323"/>
        <v>06_Jun</v>
      </c>
      <c r="F3355" s="12" t="str">
        <f t="shared" si="324"/>
        <v>Jun-17</v>
      </c>
      <c r="G3355" s="12"/>
    </row>
    <row r="3356" spans="1:7">
      <c r="A3356" s="2">
        <f t="shared" si="326"/>
        <v>42893</v>
      </c>
      <c r="B3356" t="str">
        <f t="shared" si="325"/>
        <v>2017_06</v>
      </c>
      <c r="C3356" t="str">
        <f t="shared" si="321"/>
        <v>Jun</v>
      </c>
      <c r="D3356" t="str">
        <f t="shared" si="322"/>
        <v>2017_Jun</v>
      </c>
      <c r="E3356" s="12" t="str">
        <f t="shared" si="323"/>
        <v>07_Jun</v>
      </c>
      <c r="F3356" s="12" t="str">
        <f t="shared" si="324"/>
        <v>Jun-17</v>
      </c>
      <c r="G3356" s="12"/>
    </row>
    <row r="3357" spans="1:7">
      <c r="A3357" s="2">
        <f t="shared" si="326"/>
        <v>42894</v>
      </c>
      <c r="B3357" t="str">
        <f t="shared" si="325"/>
        <v>2017_06</v>
      </c>
      <c r="C3357" t="str">
        <f t="shared" si="321"/>
        <v>Jun</v>
      </c>
      <c r="D3357" t="str">
        <f t="shared" si="322"/>
        <v>2017_Jun</v>
      </c>
      <c r="E3357" s="12" t="str">
        <f t="shared" si="323"/>
        <v>08_Jun</v>
      </c>
      <c r="F3357" s="12" t="str">
        <f t="shared" si="324"/>
        <v>Jun-17</v>
      </c>
      <c r="G3357" s="12"/>
    </row>
    <row r="3358" spans="1:7">
      <c r="A3358" s="2">
        <f t="shared" si="326"/>
        <v>42895</v>
      </c>
      <c r="B3358" t="str">
        <f t="shared" si="325"/>
        <v>2017_06</v>
      </c>
      <c r="C3358" t="str">
        <f t="shared" si="321"/>
        <v>Jun</v>
      </c>
      <c r="D3358" t="str">
        <f t="shared" si="322"/>
        <v>2017_Jun</v>
      </c>
      <c r="E3358" s="12" t="str">
        <f t="shared" si="323"/>
        <v>09_Jun</v>
      </c>
      <c r="F3358" s="12" t="str">
        <f t="shared" si="324"/>
        <v>Jun-17</v>
      </c>
      <c r="G3358" s="12"/>
    </row>
    <row r="3359" spans="1:7">
      <c r="A3359" s="2">
        <f t="shared" si="326"/>
        <v>42896</v>
      </c>
      <c r="B3359" t="str">
        <f t="shared" si="325"/>
        <v>2017_06</v>
      </c>
      <c r="C3359" t="str">
        <f t="shared" si="321"/>
        <v>Jun</v>
      </c>
      <c r="D3359" t="str">
        <f t="shared" si="322"/>
        <v>2017_Jun</v>
      </c>
      <c r="E3359" s="12" t="str">
        <f t="shared" si="323"/>
        <v>10_Jun</v>
      </c>
      <c r="F3359" s="12" t="str">
        <f t="shared" si="324"/>
        <v>Jun-17</v>
      </c>
      <c r="G3359" s="12"/>
    </row>
    <row r="3360" spans="1:7">
      <c r="A3360" s="2">
        <f t="shared" si="326"/>
        <v>42897</v>
      </c>
      <c r="B3360" t="str">
        <f t="shared" si="325"/>
        <v>2017_06</v>
      </c>
      <c r="C3360" t="str">
        <f t="shared" si="321"/>
        <v>Jun</v>
      </c>
      <c r="D3360" t="str">
        <f t="shared" si="322"/>
        <v>2017_Jun</v>
      </c>
      <c r="E3360" s="12" t="str">
        <f t="shared" si="323"/>
        <v>11_Jun</v>
      </c>
      <c r="F3360" s="12" t="str">
        <f t="shared" si="324"/>
        <v>Jun-17</v>
      </c>
      <c r="G3360" s="12"/>
    </row>
    <row r="3361" spans="1:7">
      <c r="A3361" s="2">
        <f t="shared" si="326"/>
        <v>42898</v>
      </c>
      <c r="B3361" t="str">
        <f t="shared" si="325"/>
        <v>2017_06</v>
      </c>
      <c r="C3361" t="str">
        <f t="shared" si="321"/>
        <v>Jun</v>
      </c>
      <c r="D3361" t="str">
        <f t="shared" si="322"/>
        <v>2017_Jun</v>
      </c>
      <c r="E3361" s="12" t="str">
        <f t="shared" si="323"/>
        <v>12_Jun</v>
      </c>
      <c r="F3361" s="12" t="str">
        <f t="shared" si="324"/>
        <v>Jun-17</v>
      </c>
      <c r="G3361" s="12"/>
    </row>
    <row r="3362" spans="1:7">
      <c r="A3362" s="2">
        <f t="shared" si="326"/>
        <v>42899</v>
      </c>
      <c r="B3362" t="str">
        <f t="shared" si="325"/>
        <v>2017_06</v>
      </c>
      <c r="C3362" t="str">
        <f t="shared" si="321"/>
        <v>Jun</v>
      </c>
      <c r="D3362" t="str">
        <f t="shared" si="322"/>
        <v>2017_Jun</v>
      </c>
      <c r="E3362" s="12" t="str">
        <f t="shared" si="323"/>
        <v>13_Jun</v>
      </c>
      <c r="F3362" s="12" t="str">
        <f t="shared" si="324"/>
        <v>Jun-17</v>
      </c>
      <c r="G3362" s="12"/>
    </row>
    <row r="3363" spans="1:7">
      <c r="A3363" s="2">
        <f t="shared" si="326"/>
        <v>42900</v>
      </c>
      <c r="B3363" t="str">
        <f t="shared" si="325"/>
        <v>2017_06</v>
      </c>
      <c r="C3363" t="str">
        <f t="shared" si="321"/>
        <v>Jun</v>
      </c>
      <c r="D3363" t="str">
        <f t="shared" si="322"/>
        <v>2017_Jun</v>
      </c>
      <c r="E3363" s="12" t="str">
        <f t="shared" si="323"/>
        <v>14_Jun</v>
      </c>
      <c r="F3363" s="12" t="str">
        <f t="shared" si="324"/>
        <v>Jun-17</v>
      </c>
      <c r="G3363" s="12"/>
    </row>
    <row r="3364" spans="1:7">
      <c r="A3364" s="2">
        <f t="shared" si="326"/>
        <v>42901</v>
      </c>
      <c r="B3364" t="str">
        <f t="shared" si="325"/>
        <v>2017_06</v>
      </c>
      <c r="C3364" t="str">
        <f t="shared" si="321"/>
        <v>Jun</v>
      </c>
      <c r="D3364" t="str">
        <f t="shared" si="322"/>
        <v>2017_Jun</v>
      </c>
      <c r="E3364" s="12" t="str">
        <f t="shared" si="323"/>
        <v>15_Jun</v>
      </c>
      <c r="F3364" s="12" t="str">
        <f t="shared" si="324"/>
        <v>Jun-17</v>
      </c>
      <c r="G3364" s="12"/>
    </row>
    <row r="3365" spans="1:7">
      <c r="A3365" s="2">
        <f t="shared" si="326"/>
        <v>42902</v>
      </c>
      <c r="B3365" t="str">
        <f t="shared" si="325"/>
        <v>2017_06</v>
      </c>
      <c r="C3365" t="str">
        <f t="shared" si="321"/>
        <v>Jun</v>
      </c>
      <c r="D3365" t="str">
        <f t="shared" si="322"/>
        <v>2017_Jun</v>
      </c>
      <c r="E3365" s="12" t="str">
        <f t="shared" si="323"/>
        <v>16_Jun</v>
      </c>
      <c r="F3365" s="12" t="str">
        <f t="shared" si="324"/>
        <v>Jun-17</v>
      </c>
      <c r="G3365" s="12"/>
    </row>
    <row r="3366" spans="1:7">
      <c r="A3366" s="2">
        <f t="shared" si="326"/>
        <v>42903</v>
      </c>
      <c r="B3366" t="str">
        <f t="shared" si="325"/>
        <v>2017_06</v>
      </c>
      <c r="C3366" t="str">
        <f t="shared" si="321"/>
        <v>Jun</v>
      </c>
      <c r="D3366" t="str">
        <f t="shared" si="322"/>
        <v>2017_Jun</v>
      </c>
      <c r="E3366" s="12" t="str">
        <f t="shared" si="323"/>
        <v>17_Jun</v>
      </c>
      <c r="F3366" s="12" t="str">
        <f t="shared" si="324"/>
        <v>Jun-17</v>
      </c>
      <c r="G3366" s="12"/>
    </row>
    <row r="3367" spans="1:7">
      <c r="A3367" s="2">
        <f t="shared" si="326"/>
        <v>42904</v>
      </c>
      <c r="B3367" t="str">
        <f t="shared" si="325"/>
        <v>2017_06</v>
      </c>
      <c r="C3367" t="str">
        <f t="shared" si="321"/>
        <v>Jun</v>
      </c>
      <c r="D3367" t="str">
        <f t="shared" si="322"/>
        <v>2017_Jun</v>
      </c>
      <c r="E3367" s="12" t="str">
        <f t="shared" si="323"/>
        <v>18_Jun</v>
      </c>
      <c r="F3367" s="12" t="str">
        <f t="shared" si="324"/>
        <v>Jun-17</v>
      </c>
      <c r="G3367" s="12"/>
    </row>
    <row r="3368" spans="1:7">
      <c r="A3368" s="2">
        <f t="shared" si="326"/>
        <v>42905</v>
      </c>
      <c r="B3368" t="str">
        <f t="shared" si="325"/>
        <v>2017_06</v>
      </c>
      <c r="C3368" t="str">
        <f t="shared" si="321"/>
        <v>Jun</v>
      </c>
      <c r="D3368" t="str">
        <f t="shared" si="322"/>
        <v>2017_Jun</v>
      </c>
      <c r="E3368" s="12" t="str">
        <f t="shared" si="323"/>
        <v>19_Jun</v>
      </c>
      <c r="F3368" s="12" t="str">
        <f t="shared" si="324"/>
        <v>Jun-17</v>
      </c>
      <c r="G3368" s="12"/>
    </row>
    <row r="3369" spans="1:7">
      <c r="A3369" s="2">
        <f t="shared" si="326"/>
        <v>42906</v>
      </c>
      <c r="B3369" t="str">
        <f t="shared" si="325"/>
        <v>2017_06</v>
      </c>
      <c r="C3369" t="str">
        <f t="shared" si="321"/>
        <v>Jun</v>
      </c>
      <c r="D3369" t="str">
        <f t="shared" si="322"/>
        <v>2017_Jun</v>
      </c>
      <c r="E3369" s="12" t="str">
        <f t="shared" si="323"/>
        <v>20_Jun</v>
      </c>
      <c r="F3369" s="12" t="str">
        <f t="shared" si="324"/>
        <v>Jun-17</v>
      </c>
      <c r="G3369" s="12"/>
    </row>
    <row r="3370" spans="1:7">
      <c r="A3370" s="2">
        <f t="shared" si="326"/>
        <v>42907</v>
      </c>
      <c r="B3370" t="str">
        <f t="shared" si="325"/>
        <v>2017_06</v>
      </c>
      <c r="C3370" t="str">
        <f t="shared" si="321"/>
        <v>Jun</v>
      </c>
      <c r="D3370" t="str">
        <f t="shared" si="322"/>
        <v>2017_Jun</v>
      </c>
      <c r="E3370" s="12" t="str">
        <f t="shared" si="323"/>
        <v>21_Jun</v>
      </c>
      <c r="F3370" s="12" t="str">
        <f t="shared" si="324"/>
        <v>Jun-17</v>
      </c>
      <c r="G3370" s="12"/>
    </row>
    <row r="3371" spans="1:7">
      <c r="A3371" s="2">
        <f t="shared" si="326"/>
        <v>42908</v>
      </c>
      <c r="B3371" t="str">
        <f t="shared" si="325"/>
        <v>2017_06</v>
      </c>
      <c r="C3371" t="str">
        <f t="shared" si="321"/>
        <v>Jun</v>
      </c>
      <c r="D3371" t="str">
        <f t="shared" si="322"/>
        <v>2017_Jun</v>
      </c>
      <c r="E3371" s="12" t="str">
        <f t="shared" si="323"/>
        <v>22_Jun</v>
      </c>
      <c r="F3371" s="12" t="str">
        <f t="shared" si="324"/>
        <v>Jun-17</v>
      </c>
      <c r="G3371" s="12"/>
    </row>
    <row r="3372" spans="1:7">
      <c r="A3372" s="2">
        <f t="shared" si="326"/>
        <v>42909</v>
      </c>
      <c r="B3372" t="str">
        <f t="shared" si="325"/>
        <v>2017_06</v>
      </c>
      <c r="C3372" t="str">
        <f t="shared" si="321"/>
        <v>Jun</v>
      </c>
      <c r="D3372" t="str">
        <f t="shared" si="322"/>
        <v>2017_Jun</v>
      </c>
      <c r="E3372" s="12" t="str">
        <f t="shared" si="323"/>
        <v>23_Jun</v>
      </c>
      <c r="F3372" s="12" t="str">
        <f t="shared" si="324"/>
        <v>Jun-17</v>
      </c>
      <c r="G3372" s="12"/>
    </row>
    <row r="3373" spans="1:7">
      <c r="A3373" s="2">
        <f t="shared" si="326"/>
        <v>42910</v>
      </c>
      <c r="B3373" t="str">
        <f t="shared" si="325"/>
        <v>2017_06</v>
      </c>
      <c r="C3373" t="str">
        <f t="shared" si="321"/>
        <v>Jun</v>
      </c>
      <c r="D3373" t="str">
        <f t="shared" si="322"/>
        <v>2017_Jun</v>
      </c>
      <c r="E3373" s="12" t="str">
        <f t="shared" si="323"/>
        <v>24_Jun</v>
      </c>
      <c r="F3373" s="12" t="str">
        <f t="shared" si="324"/>
        <v>Jun-17</v>
      </c>
      <c r="G3373" s="12"/>
    </row>
    <row r="3374" spans="1:7">
      <c r="A3374" s="2">
        <f t="shared" si="326"/>
        <v>42911</v>
      </c>
      <c r="B3374" t="str">
        <f t="shared" si="325"/>
        <v>2017_06</v>
      </c>
      <c r="C3374" t="str">
        <f t="shared" si="321"/>
        <v>Jun</v>
      </c>
      <c r="D3374" t="str">
        <f t="shared" si="322"/>
        <v>2017_Jun</v>
      </c>
      <c r="E3374" s="12" t="str">
        <f t="shared" si="323"/>
        <v>25_Jun</v>
      </c>
      <c r="F3374" s="12" t="str">
        <f t="shared" si="324"/>
        <v>Jun-17</v>
      </c>
      <c r="G3374" s="12"/>
    </row>
    <row r="3375" spans="1:7">
      <c r="A3375" s="2">
        <f t="shared" si="326"/>
        <v>42912</v>
      </c>
      <c r="B3375" t="str">
        <f t="shared" si="325"/>
        <v>2017_06</v>
      </c>
      <c r="C3375" t="str">
        <f t="shared" si="321"/>
        <v>Jun</v>
      </c>
      <c r="D3375" t="str">
        <f t="shared" si="322"/>
        <v>2017_Jun</v>
      </c>
      <c r="E3375" s="12" t="str">
        <f t="shared" si="323"/>
        <v>26_Jun</v>
      </c>
      <c r="F3375" s="12" t="str">
        <f t="shared" si="324"/>
        <v>Jun-17</v>
      </c>
      <c r="G3375" s="12"/>
    </row>
    <row r="3376" spans="1:7">
      <c r="A3376" s="2">
        <f t="shared" si="326"/>
        <v>42913</v>
      </c>
      <c r="B3376" t="str">
        <f t="shared" si="325"/>
        <v>2017_06</v>
      </c>
      <c r="C3376" t="str">
        <f t="shared" si="321"/>
        <v>Jun</v>
      </c>
      <c r="D3376" t="str">
        <f t="shared" si="322"/>
        <v>2017_Jun</v>
      </c>
      <c r="E3376" s="12" t="str">
        <f t="shared" si="323"/>
        <v>27_Jun</v>
      </c>
      <c r="F3376" s="12" t="str">
        <f t="shared" si="324"/>
        <v>Jun-17</v>
      </c>
      <c r="G3376" s="12"/>
    </row>
    <row r="3377" spans="1:7">
      <c r="A3377" s="2">
        <f t="shared" si="326"/>
        <v>42914</v>
      </c>
      <c r="B3377" t="str">
        <f t="shared" si="325"/>
        <v>2017_06</v>
      </c>
      <c r="C3377" t="str">
        <f t="shared" si="321"/>
        <v>Jun</v>
      </c>
      <c r="D3377" t="str">
        <f t="shared" si="322"/>
        <v>2017_Jun</v>
      </c>
      <c r="E3377" s="12" t="str">
        <f t="shared" si="323"/>
        <v>28_Jun</v>
      </c>
      <c r="F3377" s="12" t="str">
        <f t="shared" si="324"/>
        <v>Jun-17</v>
      </c>
      <c r="G3377" s="12"/>
    </row>
    <row r="3378" spans="1:7">
      <c r="A3378" s="2">
        <f t="shared" si="326"/>
        <v>42915</v>
      </c>
      <c r="B3378" t="str">
        <f t="shared" si="325"/>
        <v>2017_06</v>
      </c>
      <c r="C3378" t="str">
        <f t="shared" si="321"/>
        <v>Jun</v>
      </c>
      <c r="D3378" t="str">
        <f t="shared" si="322"/>
        <v>2017_Jun</v>
      </c>
      <c r="E3378" s="12" t="str">
        <f t="shared" si="323"/>
        <v>29_Jun</v>
      </c>
      <c r="F3378" s="12" t="str">
        <f t="shared" si="324"/>
        <v>Jun-17</v>
      </c>
      <c r="G3378" s="12"/>
    </row>
    <row r="3379" spans="1:7">
      <c r="A3379" s="2">
        <f t="shared" si="326"/>
        <v>42916</v>
      </c>
      <c r="B3379" t="str">
        <f t="shared" si="325"/>
        <v>2017_06</v>
      </c>
      <c r="C3379" t="str">
        <f t="shared" si="321"/>
        <v>Jun</v>
      </c>
      <c r="D3379" t="str">
        <f t="shared" si="322"/>
        <v>2017_Jun</v>
      </c>
      <c r="E3379" s="12" t="str">
        <f t="shared" si="323"/>
        <v>30_Jun</v>
      </c>
      <c r="F3379" s="12" t="str">
        <f t="shared" si="324"/>
        <v>Jun-17</v>
      </c>
      <c r="G3379" s="12"/>
    </row>
    <row r="3380" spans="1:7">
      <c r="A3380" s="2">
        <f t="shared" si="326"/>
        <v>42917</v>
      </c>
      <c r="B3380" t="str">
        <f t="shared" si="325"/>
        <v>2017_07</v>
      </c>
      <c r="C3380" t="str">
        <f t="shared" si="321"/>
        <v>Jul</v>
      </c>
      <c r="D3380" t="str">
        <f t="shared" si="322"/>
        <v>2017_Jul</v>
      </c>
      <c r="E3380" s="12" t="str">
        <f t="shared" si="323"/>
        <v>01_Jul</v>
      </c>
      <c r="F3380" s="12" t="str">
        <f t="shared" si="324"/>
        <v>Jul-17</v>
      </c>
      <c r="G3380" s="12"/>
    </row>
    <row r="3381" spans="1:7">
      <c r="A3381" s="2">
        <f t="shared" si="326"/>
        <v>42918</v>
      </c>
      <c r="B3381" t="str">
        <f t="shared" si="325"/>
        <v>2017_07</v>
      </c>
      <c r="C3381" t="str">
        <f t="shared" si="321"/>
        <v>Jul</v>
      </c>
      <c r="D3381" t="str">
        <f t="shared" si="322"/>
        <v>2017_Jul</v>
      </c>
      <c r="E3381" s="12" t="str">
        <f t="shared" si="323"/>
        <v>02_Jul</v>
      </c>
      <c r="F3381" s="12" t="str">
        <f t="shared" si="324"/>
        <v>Jul-17</v>
      </c>
      <c r="G3381" s="12"/>
    </row>
    <row r="3382" spans="1:7">
      <c r="A3382" s="2">
        <f t="shared" si="326"/>
        <v>42919</v>
      </c>
      <c r="B3382" t="str">
        <f t="shared" si="325"/>
        <v>2017_07</v>
      </c>
      <c r="C3382" t="str">
        <f t="shared" si="321"/>
        <v>Jul</v>
      </c>
      <c r="D3382" t="str">
        <f t="shared" si="322"/>
        <v>2017_Jul</v>
      </c>
      <c r="E3382" s="12" t="str">
        <f t="shared" si="323"/>
        <v>03_Jul</v>
      </c>
      <c r="F3382" s="12" t="str">
        <f t="shared" si="324"/>
        <v>Jul-17</v>
      </c>
      <c r="G3382" s="12"/>
    </row>
    <row r="3383" spans="1:7">
      <c r="A3383" s="2">
        <f t="shared" si="326"/>
        <v>42920</v>
      </c>
      <c r="B3383" t="str">
        <f t="shared" si="325"/>
        <v>2017_07</v>
      </c>
      <c r="C3383" t="str">
        <f t="shared" si="321"/>
        <v>Jul</v>
      </c>
      <c r="D3383" t="str">
        <f t="shared" si="322"/>
        <v>2017_Jul</v>
      </c>
      <c r="E3383" s="12" t="str">
        <f t="shared" si="323"/>
        <v>04_Jul</v>
      </c>
      <c r="F3383" s="12" t="str">
        <f t="shared" si="324"/>
        <v>Jul-17</v>
      </c>
      <c r="G3383" s="12"/>
    </row>
    <row r="3384" spans="1:7">
      <c r="A3384" s="2">
        <f t="shared" si="326"/>
        <v>42921</v>
      </c>
      <c r="B3384" t="str">
        <f t="shared" si="325"/>
        <v>2017_07</v>
      </c>
      <c r="C3384" t="str">
        <f t="shared" si="321"/>
        <v>Jul</v>
      </c>
      <c r="D3384" t="str">
        <f t="shared" si="322"/>
        <v>2017_Jul</v>
      </c>
      <c r="E3384" s="12" t="str">
        <f t="shared" si="323"/>
        <v>05_Jul</v>
      </c>
      <c r="F3384" s="12" t="str">
        <f t="shared" si="324"/>
        <v>Jul-17</v>
      </c>
      <c r="G3384" s="12"/>
    </row>
    <row r="3385" spans="1:7">
      <c r="A3385" s="2">
        <f t="shared" si="326"/>
        <v>42922</v>
      </c>
      <c r="B3385" t="str">
        <f t="shared" si="325"/>
        <v>2017_07</v>
      </c>
      <c r="C3385" t="str">
        <f t="shared" si="321"/>
        <v>Jul</v>
      </c>
      <c r="D3385" t="str">
        <f t="shared" si="322"/>
        <v>2017_Jul</v>
      </c>
      <c r="E3385" s="12" t="str">
        <f t="shared" si="323"/>
        <v>06_Jul</v>
      </c>
      <c r="F3385" s="12" t="str">
        <f t="shared" si="324"/>
        <v>Jul-17</v>
      </c>
      <c r="G3385" s="12"/>
    </row>
    <row r="3386" spans="1:7">
      <c r="A3386" s="2">
        <f t="shared" si="326"/>
        <v>42923</v>
      </c>
      <c r="B3386" t="str">
        <f t="shared" si="325"/>
        <v>2017_07</v>
      </c>
      <c r="C3386" t="str">
        <f t="shared" si="321"/>
        <v>Jul</v>
      </c>
      <c r="D3386" t="str">
        <f t="shared" si="322"/>
        <v>2017_Jul</v>
      </c>
      <c r="E3386" s="12" t="str">
        <f t="shared" si="323"/>
        <v>07_Jul</v>
      </c>
      <c r="F3386" s="12" t="str">
        <f t="shared" si="324"/>
        <v>Jul-17</v>
      </c>
      <c r="G3386" s="12"/>
    </row>
    <row r="3387" spans="1:7">
      <c r="A3387" s="2">
        <f t="shared" si="326"/>
        <v>42924</v>
      </c>
      <c r="B3387" t="str">
        <f t="shared" si="325"/>
        <v>2017_07</v>
      </c>
      <c r="C3387" t="str">
        <f t="shared" si="321"/>
        <v>Jul</v>
      </c>
      <c r="D3387" t="str">
        <f t="shared" si="322"/>
        <v>2017_Jul</v>
      </c>
      <c r="E3387" s="12" t="str">
        <f t="shared" si="323"/>
        <v>08_Jul</v>
      </c>
      <c r="F3387" s="12" t="str">
        <f t="shared" si="324"/>
        <v>Jul-17</v>
      </c>
      <c r="G3387" s="12"/>
    </row>
    <row r="3388" spans="1:7">
      <c r="A3388" s="2">
        <f t="shared" si="326"/>
        <v>42925</v>
      </c>
      <c r="B3388" t="str">
        <f t="shared" si="325"/>
        <v>2017_07</v>
      </c>
      <c r="C3388" t="str">
        <f t="shared" si="321"/>
        <v>Jul</v>
      </c>
      <c r="D3388" t="str">
        <f t="shared" si="322"/>
        <v>2017_Jul</v>
      </c>
      <c r="E3388" s="12" t="str">
        <f t="shared" si="323"/>
        <v>09_Jul</v>
      </c>
      <c r="F3388" s="12" t="str">
        <f t="shared" si="324"/>
        <v>Jul-17</v>
      </c>
      <c r="G3388" s="12"/>
    </row>
    <row r="3389" spans="1:7">
      <c r="A3389" s="2">
        <f t="shared" si="326"/>
        <v>42926</v>
      </c>
      <c r="B3389" t="str">
        <f t="shared" si="325"/>
        <v>2017_07</v>
      </c>
      <c r="C3389" t="str">
        <f t="shared" si="321"/>
        <v>Jul</v>
      </c>
      <c r="D3389" t="str">
        <f t="shared" si="322"/>
        <v>2017_Jul</v>
      </c>
      <c r="E3389" s="12" t="str">
        <f t="shared" si="323"/>
        <v>10_Jul</v>
      </c>
      <c r="F3389" s="12" t="str">
        <f t="shared" si="324"/>
        <v>Jul-17</v>
      </c>
      <c r="G3389" s="12"/>
    </row>
    <row r="3390" spans="1:7">
      <c r="A3390" s="2">
        <f t="shared" si="326"/>
        <v>42927</v>
      </c>
      <c r="B3390" t="str">
        <f t="shared" si="325"/>
        <v>2017_07</v>
      </c>
      <c r="C3390" t="str">
        <f t="shared" si="321"/>
        <v>Jul</v>
      </c>
      <c r="D3390" t="str">
        <f t="shared" si="322"/>
        <v>2017_Jul</v>
      </c>
      <c r="E3390" s="12" t="str">
        <f t="shared" si="323"/>
        <v>11_Jul</v>
      </c>
      <c r="F3390" s="12" t="str">
        <f t="shared" si="324"/>
        <v>Jul-17</v>
      </c>
      <c r="G3390" s="12"/>
    </row>
    <row r="3391" spans="1:7">
      <c r="A3391" s="2">
        <f t="shared" si="326"/>
        <v>42928</v>
      </c>
      <c r="B3391" t="str">
        <f t="shared" si="325"/>
        <v>2017_07</v>
      </c>
      <c r="C3391" t="str">
        <f t="shared" si="321"/>
        <v>Jul</v>
      </c>
      <c r="D3391" t="str">
        <f t="shared" si="322"/>
        <v>2017_Jul</v>
      </c>
      <c r="E3391" s="12" t="str">
        <f t="shared" si="323"/>
        <v>12_Jul</v>
      </c>
      <c r="F3391" s="12" t="str">
        <f t="shared" si="324"/>
        <v>Jul-17</v>
      </c>
      <c r="G3391" s="12"/>
    </row>
    <row r="3392" spans="1:7">
      <c r="A3392" s="2">
        <f t="shared" si="326"/>
        <v>42929</v>
      </c>
      <c r="B3392" t="str">
        <f t="shared" si="325"/>
        <v>2017_07</v>
      </c>
      <c r="C3392" t="str">
        <f t="shared" si="321"/>
        <v>Jul</v>
      </c>
      <c r="D3392" t="str">
        <f t="shared" si="322"/>
        <v>2017_Jul</v>
      </c>
      <c r="E3392" s="12" t="str">
        <f t="shared" si="323"/>
        <v>13_Jul</v>
      </c>
      <c r="F3392" s="12" t="str">
        <f t="shared" si="324"/>
        <v>Jul-17</v>
      </c>
      <c r="G3392" s="12"/>
    </row>
    <row r="3393" spans="1:7">
      <c r="A3393" s="2">
        <f t="shared" si="326"/>
        <v>42930</v>
      </c>
      <c r="B3393" t="str">
        <f t="shared" si="325"/>
        <v>2017_07</v>
      </c>
      <c r="C3393" t="str">
        <f t="shared" si="321"/>
        <v>Jul</v>
      </c>
      <c r="D3393" t="str">
        <f t="shared" si="322"/>
        <v>2017_Jul</v>
      </c>
      <c r="E3393" s="12" t="str">
        <f t="shared" si="323"/>
        <v>14_Jul</v>
      </c>
      <c r="F3393" s="12" t="str">
        <f t="shared" si="324"/>
        <v>Jul-17</v>
      </c>
      <c r="G3393" s="12"/>
    </row>
    <row r="3394" spans="1:7">
      <c r="A3394" s="2">
        <f t="shared" si="326"/>
        <v>42931</v>
      </c>
      <c r="B3394" t="str">
        <f t="shared" si="325"/>
        <v>2017_07</v>
      </c>
      <c r="C3394" t="str">
        <f t="shared" ref="C3394:C3457" si="327">VLOOKUP(TEXT(MONTH(A3394),"00"),$H$2:$I$13,2,FALSE)</f>
        <v>Jul</v>
      </c>
      <c r="D3394" t="str">
        <f t="shared" si="322"/>
        <v>2017_Jul</v>
      </c>
      <c r="E3394" s="12" t="str">
        <f t="shared" si="323"/>
        <v>15_Jul</v>
      </c>
      <c r="F3394" s="12" t="str">
        <f t="shared" si="324"/>
        <v>Jul-17</v>
      </c>
      <c r="G3394" s="12"/>
    </row>
    <row r="3395" spans="1:7">
      <c r="A3395" s="2">
        <f t="shared" si="326"/>
        <v>42932</v>
      </c>
      <c r="B3395" t="str">
        <f t="shared" si="325"/>
        <v>2017_07</v>
      </c>
      <c r="C3395" t="str">
        <f t="shared" si="327"/>
        <v>Jul</v>
      </c>
      <c r="D3395" t="str">
        <f t="shared" ref="D3395:D3458" si="328">TEXT(YEAR(A3395),"0000")&amp;"_"&amp;C3395</f>
        <v>2017_Jul</v>
      </c>
      <c r="E3395" s="12" t="str">
        <f t="shared" ref="E3395:E3458" si="329">VLOOKUP(DAY(A3395),$G$2:$H$32,2,FALSE)&amp;"_"&amp;C3395</f>
        <v>16_Jul</v>
      </c>
      <c r="F3395" s="12" t="str">
        <f t="shared" si="324"/>
        <v>Jul-17</v>
      </c>
      <c r="G3395" s="12"/>
    </row>
    <row r="3396" spans="1:7">
      <c r="A3396" s="2">
        <f t="shared" si="326"/>
        <v>42933</v>
      </c>
      <c r="B3396" t="str">
        <f t="shared" si="325"/>
        <v>2017_07</v>
      </c>
      <c r="C3396" t="str">
        <f t="shared" si="327"/>
        <v>Jul</v>
      </c>
      <c r="D3396" t="str">
        <f t="shared" si="328"/>
        <v>2017_Jul</v>
      </c>
      <c r="E3396" s="12" t="str">
        <f t="shared" si="329"/>
        <v>17_Jul</v>
      </c>
      <c r="F3396" s="12" t="str">
        <f t="shared" ref="F3396:F3459" si="330">C3396&amp;"-"&amp;RIGHT(YEAR(A3396),2)</f>
        <v>Jul-17</v>
      </c>
      <c r="G3396" s="12"/>
    </row>
    <row r="3397" spans="1:7">
      <c r="A3397" s="2">
        <f t="shared" si="326"/>
        <v>42934</v>
      </c>
      <c r="B3397" t="str">
        <f t="shared" si="325"/>
        <v>2017_07</v>
      </c>
      <c r="C3397" t="str">
        <f t="shared" si="327"/>
        <v>Jul</v>
      </c>
      <c r="D3397" t="str">
        <f t="shared" si="328"/>
        <v>2017_Jul</v>
      </c>
      <c r="E3397" s="12" t="str">
        <f t="shared" si="329"/>
        <v>18_Jul</v>
      </c>
      <c r="F3397" s="12" t="str">
        <f t="shared" si="330"/>
        <v>Jul-17</v>
      </c>
      <c r="G3397" s="12"/>
    </row>
    <row r="3398" spans="1:7">
      <c r="A3398" s="2">
        <f t="shared" si="326"/>
        <v>42935</v>
      </c>
      <c r="B3398" t="str">
        <f t="shared" si="325"/>
        <v>2017_07</v>
      </c>
      <c r="C3398" t="str">
        <f t="shared" si="327"/>
        <v>Jul</v>
      </c>
      <c r="D3398" t="str">
        <f t="shared" si="328"/>
        <v>2017_Jul</v>
      </c>
      <c r="E3398" s="12" t="str">
        <f t="shared" si="329"/>
        <v>19_Jul</v>
      </c>
      <c r="F3398" s="12" t="str">
        <f t="shared" si="330"/>
        <v>Jul-17</v>
      </c>
      <c r="G3398" s="12"/>
    </row>
    <row r="3399" spans="1:7">
      <c r="A3399" s="2">
        <f t="shared" si="326"/>
        <v>42936</v>
      </c>
      <c r="B3399" t="str">
        <f t="shared" si="325"/>
        <v>2017_07</v>
      </c>
      <c r="C3399" t="str">
        <f t="shared" si="327"/>
        <v>Jul</v>
      </c>
      <c r="D3399" t="str">
        <f t="shared" si="328"/>
        <v>2017_Jul</v>
      </c>
      <c r="E3399" s="12" t="str">
        <f t="shared" si="329"/>
        <v>20_Jul</v>
      </c>
      <c r="F3399" s="12" t="str">
        <f t="shared" si="330"/>
        <v>Jul-17</v>
      </c>
      <c r="G3399" s="12"/>
    </row>
    <row r="3400" spans="1:7">
      <c r="A3400" s="2">
        <f t="shared" si="326"/>
        <v>42937</v>
      </c>
      <c r="B3400" t="str">
        <f t="shared" si="325"/>
        <v>2017_07</v>
      </c>
      <c r="C3400" t="str">
        <f t="shared" si="327"/>
        <v>Jul</v>
      </c>
      <c r="D3400" t="str">
        <f t="shared" si="328"/>
        <v>2017_Jul</v>
      </c>
      <c r="E3400" s="12" t="str">
        <f t="shared" si="329"/>
        <v>21_Jul</v>
      </c>
      <c r="F3400" s="12" t="str">
        <f t="shared" si="330"/>
        <v>Jul-17</v>
      </c>
      <c r="G3400" s="12"/>
    </row>
    <row r="3401" spans="1:7">
      <c r="A3401" s="2">
        <f t="shared" si="326"/>
        <v>42938</v>
      </c>
      <c r="B3401" t="str">
        <f t="shared" si="325"/>
        <v>2017_07</v>
      </c>
      <c r="C3401" t="str">
        <f t="shared" si="327"/>
        <v>Jul</v>
      </c>
      <c r="D3401" t="str">
        <f t="shared" si="328"/>
        <v>2017_Jul</v>
      </c>
      <c r="E3401" s="12" t="str">
        <f t="shared" si="329"/>
        <v>22_Jul</v>
      </c>
      <c r="F3401" s="12" t="str">
        <f t="shared" si="330"/>
        <v>Jul-17</v>
      </c>
      <c r="G3401" s="12"/>
    </row>
    <row r="3402" spans="1:7">
      <c r="A3402" s="2">
        <f t="shared" si="326"/>
        <v>42939</v>
      </c>
      <c r="B3402" t="str">
        <f t="shared" si="325"/>
        <v>2017_07</v>
      </c>
      <c r="C3402" t="str">
        <f t="shared" si="327"/>
        <v>Jul</v>
      </c>
      <c r="D3402" t="str">
        <f t="shared" si="328"/>
        <v>2017_Jul</v>
      </c>
      <c r="E3402" s="12" t="str">
        <f t="shared" si="329"/>
        <v>23_Jul</v>
      </c>
      <c r="F3402" s="12" t="str">
        <f t="shared" si="330"/>
        <v>Jul-17</v>
      </c>
      <c r="G3402" s="12"/>
    </row>
    <row r="3403" spans="1:7">
      <c r="A3403" s="2">
        <f t="shared" si="326"/>
        <v>42940</v>
      </c>
      <c r="B3403" t="str">
        <f t="shared" ref="B3403:B3466" si="331">TEXT(YEAR(A3403),"0000")&amp;"_"&amp;TEXT(MONTH(A3403),"00")</f>
        <v>2017_07</v>
      </c>
      <c r="C3403" t="str">
        <f t="shared" si="327"/>
        <v>Jul</v>
      </c>
      <c r="D3403" t="str">
        <f t="shared" si="328"/>
        <v>2017_Jul</v>
      </c>
      <c r="E3403" s="12" t="str">
        <f t="shared" si="329"/>
        <v>24_Jul</v>
      </c>
      <c r="F3403" s="12" t="str">
        <f t="shared" si="330"/>
        <v>Jul-17</v>
      </c>
      <c r="G3403" s="12"/>
    </row>
    <row r="3404" spans="1:7">
      <c r="A3404" s="2">
        <f t="shared" ref="A3404:A3467" si="332">A3403+1</f>
        <v>42941</v>
      </c>
      <c r="B3404" t="str">
        <f t="shared" si="331"/>
        <v>2017_07</v>
      </c>
      <c r="C3404" t="str">
        <f t="shared" si="327"/>
        <v>Jul</v>
      </c>
      <c r="D3404" t="str">
        <f t="shared" si="328"/>
        <v>2017_Jul</v>
      </c>
      <c r="E3404" s="12" t="str">
        <f t="shared" si="329"/>
        <v>25_Jul</v>
      </c>
      <c r="F3404" s="12" t="str">
        <f t="shared" si="330"/>
        <v>Jul-17</v>
      </c>
      <c r="G3404" s="12"/>
    </row>
    <row r="3405" spans="1:7">
      <c r="A3405" s="2">
        <f t="shared" si="332"/>
        <v>42942</v>
      </c>
      <c r="B3405" t="str">
        <f t="shared" si="331"/>
        <v>2017_07</v>
      </c>
      <c r="C3405" t="str">
        <f t="shared" si="327"/>
        <v>Jul</v>
      </c>
      <c r="D3405" t="str">
        <f t="shared" si="328"/>
        <v>2017_Jul</v>
      </c>
      <c r="E3405" s="12" t="str">
        <f t="shared" si="329"/>
        <v>26_Jul</v>
      </c>
      <c r="F3405" s="12" t="str">
        <f t="shared" si="330"/>
        <v>Jul-17</v>
      </c>
      <c r="G3405" s="12"/>
    </row>
    <row r="3406" spans="1:7">
      <c r="A3406" s="2">
        <f t="shared" si="332"/>
        <v>42943</v>
      </c>
      <c r="B3406" t="str">
        <f t="shared" si="331"/>
        <v>2017_07</v>
      </c>
      <c r="C3406" t="str">
        <f t="shared" si="327"/>
        <v>Jul</v>
      </c>
      <c r="D3406" t="str">
        <f t="shared" si="328"/>
        <v>2017_Jul</v>
      </c>
      <c r="E3406" s="12" t="str">
        <f t="shared" si="329"/>
        <v>27_Jul</v>
      </c>
      <c r="F3406" s="12" t="str">
        <f t="shared" si="330"/>
        <v>Jul-17</v>
      </c>
      <c r="G3406" s="12"/>
    </row>
    <row r="3407" spans="1:7">
      <c r="A3407" s="2">
        <f t="shared" si="332"/>
        <v>42944</v>
      </c>
      <c r="B3407" t="str">
        <f t="shared" si="331"/>
        <v>2017_07</v>
      </c>
      <c r="C3407" t="str">
        <f t="shared" si="327"/>
        <v>Jul</v>
      </c>
      <c r="D3407" t="str">
        <f t="shared" si="328"/>
        <v>2017_Jul</v>
      </c>
      <c r="E3407" s="12" t="str">
        <f t="shared" si="329"/>
        <v>28_Jul</v>
      </c>
      <c r="F3407" s="12" t="str">
        <f t="shared" si="330"/>
        <v>Jul-17</v>
      </c>
      <c r="G3407" s="12"/>
    </row>
    <row r="3408" spans="1:7">
      <c r="A3408" s="2">
        <f t="shared" si="332"/>
        <v>42945</v>
      </c>
      <c r="B3408" t="str">
        <f t="shared" si="331"/>
        <v>2017_07</v>
      </c>
      <c r="C3408" t="str">
        <f t="shared" si="327"/>
        <v>Jul</v>
      </c>
      <c r="D3408" t="str">
        <f t="shared" si="328"/>
        <v>2017_Jul</v>
      </c>
      <c r="E3408" s="12" t="str">
        <f t="shared" si="329"/>
        <v>29_Jul</v>
      </c>
      <c r="F3408" s="12" t="str">
        <f t="shared" si="330"/>
        <v>Jul-17</v>
      </c>
      <c r="G3408" s="12"/>
    </row>
    <row r="3409" spans="1:7">
      <c r="A3409" s="2">
        <f t="shared" si="332"/>
        <v>42946</v>
      </c>
      <c r="B3409" t="str">
        <f t="shared" si="331"/>
        <v>2017_07</v>
      </c>
      <c r="C3409" t="str">
        <f t="shared" si="327"/>
        <v>Jul</v>
      </c>
      <c r="D3409" t="str">
        <f t="shared" si="328"/>
        <v>2017_Jul</v>
      </c>
      <c r="E3409" s="12" t="str">
        <f t="shared" si="329"/>
        <v>30_Jul</v>
      </c>
      <c r="F3409" s="12" t="str">
        <f t="shared" si="330"/>
        <v>Jul-17</v>
      </c>
      <c r="G3409" s="12"/>
    </row>
    <row r="3410" spans="1:7">
      <c r="A3410" s="2">
        <f t="shared" si="332"/>
        <v>42947</v>
      </c>
      <c r="B3410" t="str">
        <f t="shared" si="331"/>
        <v>2017_07</v>
      </c>
      <c r="C3410" t="str">
        <f t="shared" si="327"/>
        <v>Jul</v>
      </c>
      <c r="D3410" t="str">
        <f t="shared" si="328"/>
        <v>2017_Jul</v>
      </c>
      <c r="E3410" s="12" t="str">
        <f t="shared" si="329"/>
        <v>31_Jul</v>
      </c>
      <c r="F3410" s="12" t="str">
        <f t="shared" si="330"/>
        <v>Jul-17</v>
      </c>
      <c r="G3410" s="12"/>
    </row>
    <row r="3411" spans="1:7">
      <c r="A3411" s="2">
        <f t="shared" si="332"/>
        <v>42948</v>
      </c>
      <c r="B3411" t="str">
        <f t="shared" si="331"/>
        <v>2017_08</v>
      </c>
      <c r="C3411" t="str">
        <f t="shared" si="327"/>
        <v>Aug</v>
      </c>
      <c r="D3411" t="str">
        <f t="shared" si="328"/>
        <v>2017_Aug</v>
      </c>
      <c r="E3411" s="12" t="str">
        <f t="shared" si="329"/>
        <v>01_Aug</v>
      </c>
      <c r="F3411" s="12" t="str">
        <f t="shared" si="330"/>
        <v>Aug-17</v>
      </c>
      <c r="G3411" s="12"/>
    </row>
    <row r="3412" spans="1:7">
      <c r="A3412" s="2">
        <f t="shared" si="332"/>
        <v>42949</v>
      </c>
      <c r="B3412" t="str">
        <f t="shared" si="331"/>
        <v>2017_08</v>
      </c>
      <c r="C3412" t="str">
        <f t="shared" si="327"/>
        <v>Aug</v>
      </c>
      <c r="D3412" t="str">
        <f t="shared" si="328"/>
        <v>2017_Aug</v>
      </c>
      <c r="E3412" s="12" t="str">
        <f t="shared" si="329"/>
        <v>02_Aug</v>
      </c>
      <c r="F3412" s="12" t="str">
        <f t="shared" si="330"/>
        <v>Aug-17</v>
      </c>
      <c r="G3412" s="12"/>
    </row>
    <row r="3413" spans="1:7">
      <c r="A3413" s="2">
        <f t="shared" si="332"/>
        <v>42950</v>
      </c>
      <c r="B3413" t="str">
        <f t="shared" si="331"/>
        <v>2017_08</v>
      </c>
      <c r="C3413" t="str">
        <f t="shared" si="327"/>
        <v>Aug</v>
      </c>
      <c r="D3413" t="str">
        <f t="shared" si="328"/>
        <v>2017_Aug</v>
      </c>
      <c r="E3413" s="12" t="str">
        <f t="shared" si="329"/>
        <v>03_Aug</v>
      </c>
      <c r="F3413" s="12" t="str">
        <f t="shared" si="330"/>
        <v>Aug-17</v>
      </c>
      <c r="G3413" s="12"/>
    </row>
    <row r="3414" spans="1:7">
      <c r="A3414" s="2">
        <f t="shared" si="332"/>
        <v>42951</v>
      </c>
      <c r="B3414" t="str">
        <f t="shared" si="331"/>
        <v>2017_08</v>
      </c>
      <c r="C3414" t="str">
        <f t="shared" si="327"/>
        <v>Aug</v>
      </c>
      <c r="D3414" t="str">
        <f t="shared" si="328"/>
        <v>2017_Aug</v>
      </c>
      <c r="E3414" s="12" t="str">
        <f t="shared" si="329"/>
        <v>04_Aug</v>
      </c>
      <c r="F3414" s="12" t="str">
        <f t="shared" si="330"/>
        <v>Aug-17</v>
      </c>
      <c r="G3414" s="12"/>
    </row>
    <row r="3415" spans="1:7">
      <c r="A3415" s="2">
        <f t="shared" si="332"/>
        <v>42952</v>
      </c>
      <c r="B3415" t="str">
        <f t="shared" si="331"/>
        <v>2017_08</v>
      </c>
      <c r="C3415" t="str">
        <f t="shared" si="327"/>
        <v>Aug</v>
      </c>
      <c r="D3415" t="str">
        <f t="shared" si="328"/>
        <v>2017_Aug</v>
      </c>
      <c r="E3415" s="12" t="str">
        <f t="shared" si="329"/>
        <v>05_Aug</v>
      </c>
      <c r="F3415" s="12" t="str">
        <f t="shared" si="330"/>
        <v>Aug-17</v>
      </c>
      <c r="G3415" s="12"/>
    </row>
    <row r="3416" spans="1:7">
      <c r="A3416" s="2">
        <f t="shared" si="332"/>
        <v>42953</v>
      </c>
      <c r="B3416" t="str">
        <f t="shared" si="331"/>
        <v>2017_08</v>
      </c>
      <c r="C3416" t="str">
        <f t="shared" si="327"/>
        <v>Aug</v>
      </c>
      <c r="D3416" t="str">
        <f t="shared" si="328"/>
        <v>2017_Aug</v>
      </c>
      <c r="E3416" s="12" t="str">
        <f t="shared" si="329"/>
        <v>06_Aug</v>
      </c>
      <c r="F3416" s="12" t="str">
        <f t="shared" si="330"/>
        <v>Aug-17</v>
      </c>
      <c r="G3416" s="12"/>
    </row>
    <row r="3417" spans="1:7">
      <c r="A3417" s="2">
        <f t="shared" si="332"/>
        <v>42954</v>
      </c>
      <c r="B3417" t="str">
        <f t="shared" si="331"/>
        <v>2017_08</v>
      </c>
      <c r="C3417" t="str">
        <f t="shared" si="327"/>
        <v>Aug</v>
      </c>
      <c r="D3417" t="str">
        <f t="shared" si="328"/>
        <v>2017_Aug</v>
      </c>
      <c r="E3417" s="12" t="str">
        <f t="shared" si="329"/>
        <v>07_Aug</v>
      </c>
      <c r="F3417" s="12" t="str">
        <f t="shared" si="330"/>
        <v>Aug-17</v>
      </c>
      <c r="G3417" s="12"/>
    </row>
    <row r="3418" spans="1:7">
      <c r="A3418" s="2">
        <f t="shared" si="332"/>
        <v>42955</v>
      </c>
      <c r="B3418" t="str">
        <f t="shared" si="331"/>
        <v>2017_08</v>
      </c>
      <c r="C3418" t="str">
        <f t="shared" si="327"/>
        <v>Aug</v>
      </c>
      <c r="D3418" t="str">
        <f t="shared" si="328"/>
        <v>2017_Aug</v>
      </c>
      <c r="E3418" s="12" t="str">
        <f t="shared" si="329"/>
        <v>08_Aug</v>
      </c>
      <c r="F3418" s="12" t="str">
        <f t="shared" si="330"/>
        <v>Aug-17</v>
      </c>
      <c r="G3418" s="12"/>
    </row>
    <row r="3419" spans="1:7">
      <c r="A3419" s="2">
        <f t="shared" si="332"/>
        <v>42956</v>
      </c>
      <c r="B3419" t="str">
        <f t="shared" si="331"/>
        <v>2017_08</v>
      </c>
      <c r="C3419" t="str">
        <f t="shared" si="327"/>
        <v>Aug</v>
      </c>
      <c r="D3419" t="str">
        <f t="shared" si="328"/>
        <v>2017_Aug</v>
      </c>
      <c r="E3419" s="12" t="str">
        <f t="shared" si="329"/>
        <v>09_Aug</v>
      </c>
      <c r="F3419" s="12" t="str">
        <f t="shared" si="330"/>
        <v>Aug-17</v>
      </c>
      <c r="G3419" s="12"/>
    </row>
    <row r="3420" spans="1:7">
      <c r="A3420" s="2">
        <f t="shared" si="332"/>
        <v>42957</v>
      </c>
      <c r="B3420" t="str">
        <f t="shared" si="331"/>
        <v>2017_08</v>
      </c>
      <c r="C3420" t="str">
        <f t="shared" si="327"/>
        <v>Aug</v>
      </c>
      <c r="D3420" t="str">
        <f t="shared" si="328"/>
        <v>2017_Aug</v>
      </c>
      <c r="E3420" s="12" t="str">
        <f t="shared" si="329"/>
        <v>10_Aug</v>
      </c>
      <c r="F3420" s="12" t="str">
        <f t="shared" si="330"/>
        <v>Aug-17</v>
      </c>
      <c r="G3420" s="12"/>
    </row>
    <row r="3421" spans="1:7">
      <c r="A3421" s="2">
        <f t="shared" si="332"/>
        <v>42958</v>
      </c>
      <c r="B3421" t="str">
        <f t="shared" si="331"/>
        <v>2017_08</v>
      </c>
      <c r="C3421" t="str">
        <f t="shared" si="327"/>
        <v>Aug</v>
      </c>
      <c r="D3421" t="str">
        <f t="shared" si="328"/>
        <v>2017_Aug</v>
      </c>
      <c r="E3421" s="12" t="str">
        <f t="shared" si="329"/>
        <v>11_Aug</v>
      </c>
      <c r="F3421" s="12" t="str">
        <f t="shared" si="330"/>
        <v>Aug-17</v>
      </c>
      <c r="G3421" s="12"/>
    </row>
    <row r="3422" spans="1:7">
      <c r="A3422" s="2">
        <f t="shared" si="332"/>
        <v>42959</v>
      </c>
      <c r="B3422" t="str">
        <f t="shared" si="331"/>
        <v>2017_08</v>
      </c>
      <c r="C3422" t="str">
        <f t="shared" si="327"/>
        <v>Aug</v>
      </c>
      <c r="D3422" t="str">
        <f t="shared" si="328"/>
        <v>2017_Aug</v>
      </c>
      <c r="E3422" s="12" t="str">
        <f t="shared" si="329"/>
        <v>12_Aug</v>
      </c>
      <c r="F3422" s="12" t="str">
        <f t="shared" si="330"/>
        <v>Aug-17</v>
      </c>
      <c r="G3422" s="12"/>
    </row>
    <row r="3423" spans="1:7">
      <c r="A3423" s="2">
        <f t="shared" si="332"/>
        <v>42960</v>
      </c>
      <c r="B3423" t="str">
        <f t="shared" si="331"/>
        <v>2017_08</v>
      </c>
      <c r="C3423" t="str">
        <f t="shared" si="327"/>
        <v>Aug</v>
      </c>
      <c r="D3423" t="str">
        <f t="shared" si="328"/>
        <v>2017_Aug</v>
      </c>
      <c r="E3423" s="12" t="str">
        <f t="shared" si="329"/>
        <v>13_Aug</v>
      </c>
      <c r="F3423" s="12" t="str">
        <f t="shared" si="330"/>
        <v>Aug-17</v>
      </c>
      <c r="G3423" s="12"/>
    </row>
    <row r="3424" spans="1:7">
      <c r="A3424" s="2">
        <f t="shared" si="332"/>
        <v>42961</v>
      </c>
      <c r="B3424" t="str">
        <f t="shared" si="331"/>
        <v>2017_08</v>
      </c>
      <c r="C3424" t="str">
        <f t="shared" si="327"/>
        <v>Aug</v>
      </c>
      <c r="D3424" t="str">
        <f t="shared" si="328"/>
        <v>2017_Aug</v>
      </c>
      <c r="E3424" s="12" t="str">
        <f t="shared" si="329"/>
        <v>14_Aug</v>
      </c>
      <c r="F3424" s="12" t="str">
        <f t="shared" si="330"/>
        <v>Aug-17</v>
      </c>
      <c r="G3424" s="12"/>
    </row>
    <row r="3425" spans="1:7">
      <c r="A3425" s="2">
        <f t="shared" si="332"/>
        <v>42962</v>
      </c>
      <c r="B3425" t="str">
        <f t="shared" si="331"/>
        <v>2017_08</v>
      </c>
      <c r="C3425" t="str">
        <f t="shared" si="327"/>
        <v>Aug</v>
      </c>
      <c r="D3425" t="str">
        <f t="shared" si="328"/>
        <v>2017_Aug</v>
      </c>
      <c r="E3425" s="12" t="str">
        <f t="shared" si="329"/>
        <v>15_Aug</v>
      </c>
      <c r="F3425" s="12" t="str">
        <f t="shared" si="330"/>
        <v>Aug-17</v>
      </c>
      <c r="G3425" s="12"/>
    </row>
    <row r="3426" spans="1:7">
      <c r="A3426" s="2">
        <f t="shared" si="332"/>
        <v>42963</v>
      </c>
      <c r="B3426" t="str">
        <f t="shared" si="331"/>
        <v>2017_08</v>
      </c>
      <c r="C3426" t="str">
        <f t="shared" si="327"/>
        <v>Aug</v>
      </c>
      <c r="D3426" t="str">
        <f t="shared" si="328"/>
        <v>2017_Aug</v>
      </c>
      <c r="E3426" s="12" t="str">
        <f t="shared" si="329"/>
        <v>16_Aug</v>
      </c>
      <c r="F3426" s="12" t="str">
        <f t="shared" si="330"/>
        <v>Aug-17</v>
      </c>
      <c r="G3426" s="12"/>
    </row>
    <row r="3427" spans="1:7">
      <c r="A3427" s="2">
        <f t="shared" si="332"/>
        <v>42964</v>
      </c>
      <c r="B3427" t="str">
        <f t="shared" si="331"/>
        <v>2017_08</v>
      </c>
      <c r="C3427" t="str">
        <f t="shared" si="327"/>
        <v>Aug</v>
      </c>
      <c r="D3427" t="str">
        <f t="shared" si="328"/>
        <v>2017_Aug</v>
      </c>
      <c r="E3427" s="12" t="str">
        <f t="shared" si="329"/>
        <v>17_Aug</v>
      </c>
      <c r="F3427" s="12" t="str">
        <f t="shared" si="330"/>
        <v>Aug-17</v>
      </c>
      <c r="G3427" s="12"/>
    </row>
    <row r="3428" spans="1:7">
      <c r="A3428" s="2">
        <f t="shared" si="332"/>
        <v>42965</v>
      </c>
      <c r="B3428" t="str">
        <f t="shared" si="331"/>
        <v>2017_08</v>
      </c>
      <c r="C3428" t="str">
        <f t="shared" si="327"/>
        <v>Aug</v>
      </c>
      <c r="D3428" t="str">
        <f t="shared" si="328"/>
        <v>2017_Aug</v>
      </c>
      <c r="E3428" s="12" t="str">
        <f t="shared" si="329"/>
        <v>18_Aug</v>
      </c>
      <c r="F3428" s="12" t="str">
        <f t="shared" si="330"/>
        <v>Aug-17</v>
      </c>
      <c r="G3428" s="12"/>
    </row>
    <row r="3429" spans="1:7">
      <c r="A3429" s="2">
        <f t="shared" si="332"/>
        <v>42966</v>
      </c>
      <c r="B3429" t="str">
        <f t="shared" si="331"/>
        <v>2017_08</v>
      </c>
      <c r="C3429" t="str">
        <f t="shared" si="327"/>
        <v>Aug</v>
      </c>
      <c r="D3429" t="str">
        <f t="shared" si="328"/>
        <v>2017_Aug</v>
      </c>
      <c r="E3429" s="12" t="str">
        <f t="shared" si="329"/>
        <v>19_Aug</v>
      </c>
      <c r="F3429" s="12" t="str">
        <f t="shared" si="330"/>
        <v>Aug-17</v>
      </c>
      <c r="G3429" s="12"/>
    </row>
    <row r="3430" spans="1:7">
      <c r="A3430" s="2">
        <f t="shared" si="332"/>
        <v>42967</v>
      </c>
      <c r="B3430" t="str">
        <f t="shared" si="331"/>
        <v>2017_08</v>
      </c>
      <c r="C3430" t="str">
        <f t="shared" si="327"/>
        <v>Aug</v>
      </c>
      <c r="D3430" t="str">
        <f t="shared" si="328"/>
        <v>2017_Aug</v>
      </c>
      <c r="E3430" s="12" t="str">
        <f t="shared" si="329"/>
        <v>20_Aug</v>
      </c>
      <c r="F3430" s="12" t="str">
        <f t="shared" si="330"/>
        <v>Aug-17</v>
      </c>
      <c r="G3430" s="12"/>
    </row>
    <row r="3431" spans="1:7">
      <c r="A3431" s="2">
        <f t="shared" si="332"/>
        <v>42968</v>
      </c>
      <c r="B3431" t="str">
        <f t="shared" si="331"/>
        <v>2017_08</v>
      </c>
      <c r="C3431" t="str">
        <f t="shared" si="327"/>
        <v>Aug</v>
      </c>
      <c r="D3431" t="str">
        <f t="shared" si="328"/>
        <v>2017_Aug</v>
      </c>
      <c r="E3431" s="12" t="str">
        <f t="shared" si="329"/>
        <v>21_Aug</v>
      </c>
      <c r="F3431" s="12" t="str">
        <f t="shared" si="330"/>
        <v>Aug-17</v>
      </c>
      <c r="G3431" s="12"/>
    </row>
    <row r="3432" spans="1:7">
      <c r="A3432" s="2">
        <f t="shared" si="332"/>
        <v>42969</v>
      </c>
      <c r="B3432" t="str">
        <f t="shared" si="331"/>
        <v>2017_08</v>
      </c>
      <c r="C3432" t="str">
        <f t="shared" si="327"/>
        <v>Aug</v>
      </c>
      <c r="D3432" t="str">
        <f t="shared" si="328"/>
        <v>2017_Aug</v>
      </c>
      <c r="E3432" s="12" t="str">
        <f t="shared" si="329"/>
        <v>22_Aug</v>
      </c>
      <c r="F3432" s="12" t="str">
        <f t="shared" si="330"/>
        <v>Aug-17</v>
      </c>
      <c r="G3432" s="12"/>
    </row>
    <row r="3433" spans="1:7">
      <c r="A3433" s="2">
        <f t="shared" si="332"/>
        <v>42970</v>
      </c>
      <c r="B3433" t="str">
        <f t="shared" si="331"/>
        <v>2017_08</v>
      </c>
      <c r="C3433" t="str">
        <f t="shared" si="327"/>
        <v>Aug</v>
      </c>
      <c r="D3433" t="str">
        <f t="shared" si="328"/>
        <v>2017_Aug</v>
      </c>
      <c r="E3433" s="12" t="str">
        <f t="shared" si="329"/>
        <v>23_Aug</v>
      </c>
      <c r="F3433" s="12" t="str">
        <f t="shared" si="330"/>
        <v>Aug-17</v>
      </c>
      <c r="G3433" s="12"/>
    </row>
    <row r="3434" spans="1:7">
      <c r="A3434" s="2">
        <f t="shared" si="332"/>
        <v>42971</v>
      </c>
      <c r="B3434" t="str">
        <f t="shared" si="331"/>
        <v>2017_08</v>
      </c>
      <c r="C3434" t="str">
        <f t="shared" si="327"/>
        <v>Aug</v>
      </c>
      <c r="D3434" t="str">
        <f t="shared" si="328"/>
        <v>2017_Aug</v>
      </c>
      <c r="E3434" s="12" t="str">
        <f t="shared" si="329"/>
        <v>24_Aug</v>
      </c>
      <c r="F3434" s="12" t="str">
        <f t="shared" si="330"/>
        <v>Aug-17</v>
      </c>
      <c r="G3434" s="12"/>
    </row>
    <row r="3435" spans="1:7">
      <c r="A3435" s="2">
        <f t="shared" si="332"/>
        <v>42972</v>
      </c>
      <c r="B3435" t="str">
        <f t="shared" si="331"/>
        <v>2017_08</v>
      </c>
      <c r="C3435" t="str">
        <f t="shared" si="327"/>
        <v>Aug</v>
      </c>
      <c r="D3435" t="str">
        <f t="shared" si="328"/>
        <v>2017_Aug</v>
      </c>
      <c r="E3435" s="12" t="str">
        <f t="shared" si="329"/>
        <v>25_Aug</v>
      </c>
      <c r="F3435" s="12" t="str">
        <f t="shared" si="330"/>
        <v>Aug-17</v>
      </c>
      <c r="G3435" s="12"/>
    </row>
    <row r="3436" spans="1:7">
      <c r="A3436" s="2">
        <f t="shared" si="332"/>
        <v>42973</v>
      </c>
      <c r="B3436" t="str">
        <f t="shared" si="331"/>
        <v>2017_08</v>
      </c>
      <c r="C3436" t="str">
        <f t="shared" si="327"/>
        <v>Aug</v>
      </c>
      <c r="D3436" t="str">
        <f t="shared" si="328"/>
        <v>2017_Aug</v>
      </c>
      <c r="E3436" s="12" t="str">
        <f t="shared" si="329"/>
        <v>26_Aug</v>
      </c>
      <c r="F3436" s="12" t="str">
        <f t="shared" si="330"/>
        <v>Aug-17</v>
      </c>
      <c r="G3436" s="12"/>
    </row>
    <row r="3437" spans="1:7">
      <c r="A3437" s="2">
        <f t="shared" si="332"/>
        <v>42974</v>
      </c>
      <c r="B3437" t="str">
        <f t="shared" si="331"/>
        <v>2017_08</v>
      </c>
      <c r="C3437" t="str">
        <f t="shared" si="327"/>
        <v>Aug</v>
      </c>
      <c r="D3437" t="str">
        <f t="shared" si="328"/>
        <v>2017_Aug</v>
      </c>
      <c r="E3437" s="12" t="str">
        <f t="shared" si="329"/>
        <v>27_Aug</v>
      </c>
      <c r="F3437" s="12" t="str">
        <f t="shared" si="330"/>
        <v>Aug-17</v>
      </c>
      <c r="G3437" s="12"/>
    </row>
    <row r="3438" spans="1:7">
      <c r="A3438" s="2">
        <f t="shared" si="332"/>
        <v>42975</v>
      </c>
      <c r="B3438" t="str">
        <f t="shared" si="331"/>
        <v>2017_08</v>
      </c>
      <c r="C3438" t="str">
        <f t="shared" si="327"/>
        <v>Aug</v>
      </c>
      <c r="D3438" t="str">
        <f t="shared" si="328"/>
        <v>2017_Aug</v>
      </c>
      <c r="E3438" s="12" t="str">
        <f t="shared" si="329"/>
        <v>28_Aug</v>
      </c>
      <c r="F3438" s="12" t="str">
        <f t="shared" si="330"/>
        <v>Aug-17</v>
      </c>
      <c r="G3438" s="12"/>
    </row>
    <row r="3439" spans="1:7">
      <c r="A3439" s="2">
        <f t="shared" si="332"/>
        <v>42976</v>
      </c>
      <c r="B3439" t="str">
        <f t="shared" si="331"/>
        <v>2017_08</v>
      </c>
      <c r="C3439" t="str">
        <f t="shared" si="327"/>
        <v>Aug</v>
      </c>
      <c r="D3439" t="str">
        <f t="shared" si="328"/>
        <v>2017_Aug</v>
      </c>
      <c r="E3439" s="12" t="str">
        <f t="shared" si="329"/>
        <v>29_Aug</v>
      </c>
      <c r="F3439" s="12" t="str">
        <f t="shared" si="330"/>
        <v>Aug-17</v>
      </c>
      <c r="G3439" s="12"/>
    </row>
    <row r="3440" spans="1:7">
      <c r="A3440" s="2">
        <f t="shared" si="332"/>
        <v>42977</v>
      </c>
      <c r="B3440" t="str">
        <f t="shared" si="331"/>
        <v>2017_08</v>
      </c>
      <c r="C3440" t="str">
        <f t="shared" si="327"/>
        <v>Aug</v>
      </c>
      <c r="D3440" t="str">
        <f t="shared" si="328"/>
        <v>2017_Aug</v>
      </c>
      <c r="E3440" s="12" t="str">
        <f t="shared" si="329"/>
        <v>30_Aug</v>
      </c>
      <c r="F3440" s="12" t="str">
        <f t="shared" si="330"/>
        <v>Aug-17</v>
      </c>
      <c r="G3440" s="12"/>
    </row>
    <row r="3441" spans="1:7">
      <c r="A3441" s="2">
        <f t="shared" si="332"/>
        <v>42978</v>
      </c>
      <c r="B3441" t="str">
        <f t="shared" si="331"/>
        <v>2017_08</v>
      </c>
      <c r="C3441" t="str">
        <f t="shared" si="327"/>
        <v>Aug</v>
      </c>
      <c r="D3441" t="str">
        <f t="shared" si="328"/>
        <v>2017_Aug</v>
      </c>
      <c r="E3441" s="12" t="str">
        <f t="shared" si="329"/>
        <v>31_Aug</v>
      </c>
      <c r="F3441" s="12" t="str">
        <f t="shared" si="330"/>
        <v>Aug-17</v>
      </c>
      <c r="G3441" s="12"/>
    </row>
    <row r="3442" spans="1:7">
      <c r="A3442" s="2">
        <f t="shared" si="332"/>
        <v>42979</v>
      </c>
      <c r="B3442" t="str">
        <f t="shared" si="331"/>
        <v>2017_09</v>
      </c>
      <c r="C3442" t="str">
        <f t="shared" si="327"/>
        <v>Sep</v>
      </c>
      <c r="D3442" t="str">
        <f t="shared" si="328"/>
        <v>2017_Sep</v>
      </c>
      <c r="E3442" s="12" t="str">
        <f t="shared" si="329"/>
        <v>01_Sep</v>
      </c>
      <c r="F3442" s="12" t="str">
        <f t="shared" si="330"/>
        <v>Sep-17</v>
      </c>
      <c r="G3442" s="12"/>
    </row>
    <row r="3443" spans="1:7">
      <c r="A3443" s="2">
        <f t="shared" si="332"/>
        <v>42980</v>
      </c>
      <c r="B3443" t="str">
        <f t="shared" si="331"/>
        <v>2017_09</v>
      </c>
      <c r="C3443" t="str">
        <f t="shared" si="327"/>
        <v>Sep</v>
      </c>
      <c r="D3443" t="str">
        <f t="shared" si="328"/>
        <v>2017_Sep</v>
      </c>
      <c r="E3443" s="12" t="str">
        <f t="shared" si="329"/>
        <v>02_Sep</v>
      </c>
      <c r="F3443" s="12" t="str">
        <f t="shared" si="330"/>
        <v>Sep-17</v>
      </c>
      <c r="G3443" s="12"/>
    </row>
    <row r="3444" spans="1:7">
      <c r="A3444" s="2">
        <f t="shared" si="332"/>
        <v>42981</v>
      </c>
      <c r="B3444" t="str">
        <f t="shared" si="331"/>
        <v>2017_09</v>
      </c>
      <c r="C3444" t="str">
        <f t="shared" si="327"/>
        <v>Sep</v>
      </c>
      <c r="D3444" t="str">
        <f t="shared" si="328"/>
        <v>2017_Sep</v>
      </c>
      <c r="E3444" s="12" t="str">
        <f t="shared" si="329"/>
        <v>03_Sep</v>
      </c>
      <c r="F3444" s="12" t="str">
        <f t="shared" si="330"/>
        <v>Sep-17</v>
      </c>
      <c r="G3444" s="12"/>
    </row>
    <row r="3445" spans="1:7">
      <c r="A3445" s="2">
        <f t="shared" si="332"/>
        <v>42982</v>
      </c>
      <c r="B3445" t="str">
        <f t="shared" si="331"/>
        <v>2017_09</v>
      </c>
      <c r="C3445" t="str">
        <f t="shared" si="327"/>
        <v>Sep</v>
      </c>
      <c r="D3445" t="str">
        <f t="shared" si="328"/>
        <v>2017_Sep</v>
      </c>
      <c r="E3445" s="12" t="str">
        <f t="shared" si="329"/>
        <v>04_Sep</v>
      </c>
      <c r="F3445" s="12" t="str">
        <f t="shared" si="330"/>
        <v>Sep-17</v>
      </c>
      <c r="G3445" s="12"/>
    </row>
    <row r="3446" spans="1:7">
      <c r="A3446" s="2">
        <f t="shared" si="332"/>
        <v>42983</v>
      </c>
      <c r="B3446" t="str">
        <f t="shared" si="331"/>
        <v>2017_09</v>
      </c>
      <c r="C3446" t="str">
        <f t="shared" si="327"/>
        <v>Sep</v>
      </c>
      <c r="D3446" t="str">
        <f t="shared" si="328"/>
        <v>2017_Sep</v>
      </c>
      <c r="E3446" s="12" t="str">
        <f t="shared" si="329"/>
        <v>05_Sep</v>
      </c>
      <c r="F3446" s="12" t="str">
        <f t="shared" si="330"/>
        <v>Sep-17</v>
      </c>
      <c r="G3446" s="12"/>
    </row>
    <row r="3447" spans="1:7">
      <c r="A3447" s="2">
        <f t="shared" si="332"/>
        <v>42984</v>
      </c>
      <c r="B3447" t="str">
        <f t="shared" si="331"/>
        <v>2017_09</v>
      </c>
      <c r="C3447" t="str">
        <f t="shared" si="327"/>
        <v>Sep</v>
      </c>
      <c r="D3447" t="str">
        <f t="shared" si="328"/>
        <v>2017_Sep</v>
      </c>
      <c r="E3447" s="12" t="str">
        <f t="shared" si="329"/>
        <v>06_Sep</v>
      </c>
      <c r="F3447" s="12" t="str">
        <f t="shared" si="330"/>
        <v>Sep-17</v>
      </c>
      <c r="G3447" s="12"/>
    </row>
    <row r="3448" spans="1:7">
      <c r="A3448" s="2">
        <f t="shared" si="332"/>
        <v>42985</v>
      </c>
      <c r="B3448" t="str">
        <f t="shared" si="331"/>
        <v>2017_09</v>
      </c>
      <c r="C3448" t="str">
        <f t="shared" si="327"/>
        <v>Sep</v>
      </c>
      <c r="D3448" t="str">
        <f t="shared" si="328"/>
        <v>2017_Sep</v>
      </c>
      <c r="E3448" s="12" t="str">
        <f t="shared" si="329"/>
        <v>07_Sep</v>
      </c>
      <c r="F3448" s="12" t="str">
        <f t="shared" si="330"/>
        <v>Sep-17</v>
      </c>
      <c r="G3448" s="12"/>
    </row>
    <row r="3449" spans="1:7">
      <c r="A3449" s="2">
        <f t="shared" si="332"/>
        <v>42986</v>
      </c>
      <c r="B3449" t="str">
        <f t="shared" si="331"/>
        <v>2017_09</v>
      </c>
      <c r="C3449" t="str">
        <f t="shared" si="327"/>
        <v>Sep</v>
      </c>
      <c r="D3449" t="str">
        <f t="shared" si="328"/>
        <v>2017_Sep</v>
      </c>
      <c r="E3449" s="12" t="str">
        <f t="shared" si="329"/>
        <v>08_Sep</v>
      </c>
      <c r="F3449" s="12" t="str">
        <f t="shared" si="330"/>
        <v>Sep-17</v>
      </c>
      <c r="G3449" s="12"/>
    </row>
    <row r="3450" spans="1:7">
      <c r="A3450" s="2">
        <f t="shared" si="332"/>
        <v>42987</v>
      </c>
      <c r="B3450" t="str">
        <f t="shared" si="331"/>
        <v>2017_09</v>
      </c>
      <c r="C3450" t="str">
        <f t="shared" si="327"/>
        <v>Sep</v>
      </c>
      <c r="D3450" t="str">
        <f t="shared" si="328"/>
        <v>2017_Sep</v>
      </c>
      <c r="E3450" s="12" t="str">
        <f t="shared" si="329"/>
        <v>09_Sep</v>
      </c>
      <c r="F3450" s="12" t="str">
        <f t="shared" si="330"/>
        <v>Sep-17</v>
      </c>
      <c r="G3450" s="12"/>
    </row>
    <row r="3451" spans="1:7">
      <c r="A3451" s="2">
        <f t="shared" si="332"/>
        <v>42988</v>
      </c>
      <c r="B3451" t="str">
        <f t="shared" si="331"/>
        <v>2017_09</v>
      </c>
      <c r="C3451" t="str">
        <f t="shared" si="327"/>
        <v>Sep</v>
      </c>
      <c r="D3451" t="str">
        <f t="shared" si="328"/>
        <v>2017_Sep</v>
      </c>
      <c r="E3451" s="12" t="str">
        <f t="shared" si="329"/>
        <v>10_Sep</v>
      </c>
      <c r="F3451" s="12" t="str">
        <f t="shared" si="330"/>
        <v>Sep-17</v>
      </c>
      <c r="G3451" s="12"/>
    </row>
    <row r="3452" spans="1:7">
      <c r="A3452" s="2">
        <f t="shared" si="332"/>
        <v>42989</v>
      </c>
      <c r="B3452" t="str">
        <f t="shared" si="331"/>
        <v>2017_09</v>
      </c>
      <c r="C3452" t="str">
        <f t="shared" si="327"/>
        <v>Sep</v>
      </c>
      <c r="D3452" t="str">
        <f t="shared" si="328"/>
        <v>2017_Sep</v>
      </c>
      <c r="E3452" s="12" t="str">
        <f t="shared" si="329"/>
        <v>11_Sep</v>
      </c>
      <c r="F3452" s="12" t="str">
        <f t="shared" si="330"/>
        <v>Sep-17</v>
      </c>
      <c r="G3452" s="12"/>
    </row>
    <row r="3453" spans="1:7">
      <c r="A3453" s="2">
        <f t="shared" si="332"/>
        <v>42990</v>
      </c>
      <c r="B3453" t="str">
        <f t="shared" si="331"/>
        <v>2017_09</v>
      </c>
      <c r="C3453" t="str">
        <f t="shared" si="327"/>
        <v>Sep</v>
      </c>
      <c r="D3453" t="str">
        <f t="shared" si="328"/>
        <v>2017_Sep</v>
      </c>
      <c r="E3453" s="12" t="str">
        <f t="shared" si="329"/>
        <v>12_Sep</v>
      </c>
      <c r="F3453" s="12" t="str">
        <f t="shared" si="330"/>
        <v>Sep-17</v>
      </c>
      <c r="G3453" s="12"/>
    </row>
    <row r="3454" spans="1:7">
      <c r="A3454" s="2">
        <f t="shared" si="332"/>
        <v>42991</v>
      </c>
      <c r="B3454" t="str">
        <f t="shared" si="331"/>
        <v>2017_09</v>
      </c>
      <c r="C3454" t="str">
        <f t="shared" si="327"/>
        <v>Sep</v>
      </c>
      <c r="D3454" t="str">
        <f t="shared" si="328"/>
        <v>2017_Sep</v>
      </c>
      <c r="E3454" s="12" t="str">
        <f t="shared" si="329"/>
        <v>13_Sep</v>
      </c>
      <c r="F3454" s="12" t="str">
        <f t="shared" si="330"/>
        <v>Sep-17</v>
      </c>
      <c r="G3454" s="12"/>
    </row>
    <row r="3455" spans="1:7">
      <c r="A3455" s="2">
        <f t="shared" si="332"/>
        <v>42992</v>
      </c>
      <c r="B3455" t="str">
        <f t="shared" si="331"/>
        <v>2017_09</v>
      </c>
      <c r="C3455" t="str">
        <f t="shared" si="327"/>
        <v>Sep</v>
      </c>
      <c r="D3455" t="str">
        <f t="shared" si="328"/>
        <v>2017_Sep</v>
      </c>
      <c r="E3455" s="12" t="str">
        <f t="shared" si="329"/>
        <v>14_Sep</v>
      </c>
      <c r="F3455" s="12" t="str">
        <f t="shared" si="330"/>
        <v>Sep-17</v>
      </c>
      <c r="G3455" s="12"/>
    </row>
    <row r="3456" spans="1:7">
      <c r="A3456" s="2">
        <f t="shared" si="332"/>
        <v>42993</v>
      </c>
      <c r="B3456" t="str">
        <f t="shared" si="331"/>
        <v>2017_09</v>
      </c>
      <c r="C3456" t="str">
        <f t="shared" si="327"/>
        <v>Sep</v>
      </c>
      <c r="D3456" t="str">
        <f t="shared" si="328"/>
        <v>2017_Sep</v>
      </c>
      <c r="E3456" s="12" t="str">
        <f t="shared" si="329"/>
        <v>15_Sep</v>
      </c>
      <c r="F3456" s="12" t="str">
        <f t="shared" si="330"/>
        <v>Sep-17</v>
      </c>
      <c r="G3456" s="12"/>
    </row>
    <row r="3457" spans="1:7">
      <c r="A3457" s="2">
        <f t="shared" si="332"/>
        <v>42994</v>
      </c>
      <c r="B3457" t="str">
        <f t="shared" si="331"/>
        <v>2017_09</v>
      </c>
      <c r="C3457" t="str">
        <f t="shared" si="327"/>
        <v>Sep</v>
      </c>
      <c r="D3457" t="str">
        <f t="shared" si="328"/>
        <v>2017_Sep</v>
      </c>
      <c r="E3457" s="12" t="str">
        <f t="shared" si="329"/>
        <v>16_Sep</v>
      </c>
      <c r="F3457" s="12" t="str">
        <f t="shared" si="330"/>
        <v>Sep-17</v>
      </c>
      <c r="G3457" s="12"/>
    </row>
    <row r="3458" spans="1:7">
      <c r="A3458" s="2">
        <f t="shared" si="332"/>
        <v>42995</v>
      </c>
      <c r="B3458" t="str">
        <f t="shared" si="331"/>
        <v>2017_09</v>
      </c>
      <c r="C3458" t="str">
        <f t="shared" ref="C3458:C3521" si="333">VLOOKUP(TEXT(MONTH(A3458),"00"),$H$2:$I$13,2,FALSE)</f>
        <v>Sep</v>
      </c>
      <c r="D3458" t="str">
        <f t="shared" si="328"/>
        <v>2017_Sep</v>
      </c>
      <c r="E3458" s="12" t="str">
        <f t="shared" si="329"/>
        <v>17_Sep</v>
      </c>
      <c r="F3458" s="12" t="str">
        <f t="shared" si="330"/>
        <v>Sep-17</v>
      </c>
      <c r="G3458" s="12"/>
    </row>
    <row r="3459" spans="1:7">
      <c r="A3459" s="2">
        <f t="shared" si="332"/>
        <v>42996</v>
      </c>
      <c r="B3459" t="str">
        <f t="shared" si="331"/>
        <v>2017_09</v>
      </c>
      <c r="C3459" t="str">
        <f t="shared" si="333"/>
        <v>Sep</v>
      </c>
      <c r="D3459" t="str">
        <f t="shared" ref="D3459:D3522" si="334">TEXT(YEAR(A3459),"0000")&amp;"_"&amp;C3459</f>
        <v>2017_Sep</v>
      </c>
      <c r="E3459" s="12" t="str">
        <f t="shared" ref="E3459:E3522" si="335">VLOOKUP(DAY(A3459),$G$2:$H$32,2,FALSE)&amp;"_"&amp;C3459</f>
        <v>18_Sep</v>
      </c>
      <c r="F3459" s="12" t="str">
        <f t="shared" si="330"/>
        <v>Sep-17</v>
      </c>
      <c r="G3459" s="12"/>
    </row>
    <row r="3460" spans="1:7">
      <c r="A3460" s="2">
        <f t="shared" si="332"/>
        <v>42997</v>
      </c>
      <c r="B3460" t="str">
        <f t="shared" si="331"/>
        <v>2017_09</v>
      </c>
      <c r="C3460" t="str">
        <f t="shared" si="333"/>
        <v>Sep</v>
      </c>
      <c r="D3460" t="str">
        <f t="shared" si="334"/>
        <v>2017_Sep</v>
      </c>
      <c r="E3460" s="12" t="str">
        <f t="shared" si="335"/>
        <v>19_Sep</v>
      </c>
      <c r="F3460" s="12" t="str">
        <f t="shared" ref="F3460:F3523" si="336">C3460&amp;"-"&amp;RIGHT(YEAR(A3460),2)</f>
        <v>Sep-17</v>
      </c>
      <c r="G3460" s="12"/>
    </row>
    <row r="3461" spans="1:7">
      <c r="A3461" s="2">
        <f t="shared" si="332"/>
        <v>42998</v>
      </c>
      <c r="B3461" t="str">
        <f t="shared" si="331"/>
        <v>2017_09</v>
      </c>
      <c r="C3461" t="str">
        <f t="shared" si="333"/>
        <v>Sep</v>
      </c>
      <c r="D3461" t="str">
        <f t="shared" si="334"/>
        <v>2017_Sep</v>
      </c>
      <c r="E3461" s="12" t="str">
        <f t="shared" si="335"/>
        <v>20_Sep</v>
      </c>
      <c r="F3461" s="12" t="str">
        <f t="shared" si="336"/>
        <v>Sep-17</v>
      </c>
      <c r="G3461" s="12"/>
    </row>
    <row r="3462" spans="1:7">
      <c r="A3462" s="2">
        <f t="shared" si="332"/>
        <v>42999</v>
      </c>
      <c r="B3462" t="str">
        <f t="shared" si="331"/>
        <v>2017_09</v>
      </c>
      <c r="C3462" t="str">
        <f t="shared" si="333"/>
        <v>Sep</v>
      </c>
      <c r="D3462" t="str">
        <f t="shared" si="334"/>
        <v>2017_Sep</v>
      </c>
      <c r="E3462" s="12" t="str">
        <f t="shared" si="335"/>
        <v>21_Sep</v>
      </c>
      <c r="F3462" s="12" t="str">
        <f t="shared" si="336"/>
        <v>Sep-17</v>
      </c>
      <c r="G3462" s="12"/>
    </row>
    <row r="3463" spans="1:7">
      <c r="A3463" s="2">
        <f t="shared" si="332"/>
        <v>43000</v>
      </c>
      <c r="B3463" t="str">
        <f t="shared" si="331"/>
        <v>2017_09</v>
      </c>
      <c r="C3463" t="str">
        <f t="shared" si="333"/>
        <v>Sep</v>
      </c>
      <c r="D3463" t="str">
        <f t="shared" si="334"/>
        <v>2017_Sep</v>
      </c>
      <c r="E3463" s="12" t="str">
        <f t="shared" si="335"/>
        <v>22_Sep</v>
      </c>
      <c r="F3463" s="12" t="str">
        <f t="shared" si="336"/>
        <v>Sep-17</v>
      </c>
      <c r="G3463" s="12"/>
    </row>
    <row r="3464" spans="1:7">
      <c r="A3464" s="2">
        <f t="shared" si="332"/>
        <v>43001</v>
      </c>
      <c r="B3464" t="str">
        <f t="shared" si="331"/>
        <v>2017_09</v>
      </c>
      <c r="C3464" t="str">
        <f t="shared" si="333"/>
        <v>Sep</v>
      </c>
      <c r="D3464" t="str">
        <f t="shared" si="334"/>
        <v>2017_Sep</v>
      </c>
      <c r="E3464" s="12" t="str">
        <f t="shared" si="335"/>
        <v>23_Sep</v>
      </c>
      <c r="F3464" s="12" t="str">
        <f t="shared" si="336"/>
        <v>Sep-17</v>
      </c>
      <c r="G3464" s="12"/>
    </row>
    <row r="3465" spans="1:7">
      <c r="A3465" s="2">
        <f t="shared" si="332"/>
        <v>43002</v>
      </c>
      <c r="B3465" t="str">
        <f t="shared" si="331"/>
        <v>2017_09</v>
      </c>
      <c r="C3465" t="str">
        <f t="shared" si="333"/>
        <v>Sep</v>
      </c>
      <c r="D3465" t="str">
        <f t="shared" si="334"/>
        <v>2017_Sep</v>
      </c>
      <c r="E3465" s="12" t="str">
        <f t="shared" si="335"/>
        <v>24_Sep</v>
      </c>
      <c r="F3465" s="12" t="str">
        <f t="shared" si="336"/>
        <v>Sep-17</v>
      </c>
      <c r="G3465" s="12"/>
    </row>
    <row r="3466" spans="1:7">
      <c r="A3466" s="2">
        <f t="shared" si="332"/>
        <v>43003</v>
      </c>
      <c r="B3466" t="str">
        <f t="shared" si="331"/>
        <v>2017_09</v>
      </c>
      <c r="C3466" t="str">
        <f t="shared" si="333"/>
        <v>Sep</v>
      </c>
      <c r="D3466" t="str">
        <f t="shared" si="334"/>
        <v>2017_Sep</v>
      </c>
      <c r="E3466" s="12" t="str">
        <f t="shared" si="335"/>
        <v>25_Sep</v>
      </c>
      <c r="F3466" s="12" t="str">
        <f t="shared" si="336"/>
        <v>Sep-17</v>
      </c>
      <c r="G3466" s="12"/>
    </row>
    <row r="3467" spans="1:7">
      <c r="A3467" s="2">
        <f t="shared" si="332"/>
        <v>43004</v>
      </c>
      <c r="B3467" t="str">
        <f t="shared" ref="B3467:B3530" si="337">TEXT(YEAR(A3467),"0000")&amp;"_"&amp;TEXT(MONTH(A3467),"00")</f>
        <v>2017_09</v>
      </c>
      <c r="C3467" t="str">
        <f t="shared" si="333"/>
        <v>Sep</v>
      </c>
      <c r="D3467" t="str">
        <f t="shared" si="334"/>
        <v>2017_Sep</v>
      </c>
      <c r="E3467" s="12" t="str">
        <f t="shared" si="335"/>
        <v>26_Sep</v>
      </c>
      <c r="F3467" s="12" t="str">
        <f t="shared" si="336"/>
        <v>Sep-17</v>
      </c>
      <c r="G3467" s="12"/>
    </row>
    <row r="3468" spans="1:7">
      <c r="A3468" s="2">
        <f t="shared" ref="A3468:A3531" si="338">A3467+1</f>
        <v>43005</v>
      </c>
      <c r="B3468" t="str">
        <f t="shared" si="337"/>
        <v>2017_09</v>
      </c>
      <c r="C3468" t="str">
        <f t="shared" si="333"/>
        <v>Sep</v>
      </c>
      <c r="D3468" t="str">
        <f t="shared" si="334"/>
        <v>2017_Sep</v>
      </c>
      <c r="E3468" s="12" t="str">
        <f t="shared" si="335"/>
        <v>27_Sep</v>
      </c>
      <c r="F3468" s="12" t="str">
        <f t="shared" si="336"/>
        <v>Sep-17</v>
      </c>
      <c r="G3468" s="12"/>
    </row>
    <row r="3469" spans="1:7">
      <c r="A3469" s="2">
        <f t="shared" si="338"/>
        <v>43006</v>
      </c>
      <c r="B3469" t="str">
        <f t="shared" si="337"/>
        <v>2017_09</v>
      </c>
      <c r="C3469" t="str">
        <f t="shared" si="333"/>
        <v>Sep</v>
      </c>
      <c r="D3469" t="str">
        <f t="shared" si="334"/>
        <v>2017_Sep</v>
      </c>
      <c r="E3469" s="12" t="str">
        <f t="shared" si="335"/>
        <v>28_Sep</v>
      </c>
      <c r="F3469" s="12" t="str">
        <f t="shared" si="336"/>
        <v>Sep-17</v>
      </c>
      <c r="G3469" s="12"/>
    </row>
    <row r="3470" spans="1:7">
      <c r="A3470" s="2">
        <f t="shared" si="338"/>
        <v>43007</v>
      </c>
      <c r="B3470" t="str">
        <f t="shared" si="337"/>
        <v>2017_09</v>
      </c>
      <c r="C3470" t="str">
        <f t="shared" si="333"/>
        <v>Sep</v>
      </c>
      <c r="D3470" t="str">
        <f t="shared" si="334"/>
        <v>2017_Sep</v>
      </c>
      <c r="E3470" s="12" t="str">
        <f t="shared" si="335"/>
        <v>29_Sep</v>
      </c>
      <c r="F3470" s="12" t="str">
        <f t="shared" si="336"/>
        <v>Sep-17</v>
      </c>
      <c r="G3470" s="12"/>
    </row>
    <row r="3471" spans="1:7">
      <c r="A3471" s="2">
        <f t="shared" si="338"/>
        <v>43008</v>
      </c>
      <c r="B3471" t="str">
        <f t="shared" si="337"/>
        <v>2017_09</v>
      </c>
      <c r="C3471" t="str">
        <f t="shared" si="333"/>
        <v>Sep</v>
      </c>
      <c r="D3471" t="str">
        <f t="shared" si="334"/>
        <v>2017_Sep</v>
      </c>
      <c r="E3471" s="12" t="str">
        <f t="shared" si="335"/>
        <v>30_Sep</v>
      </c>
      <c r="F3471" s="12" t="str">
        <f t="shared" si="336"/>
        <v>Sep-17</v>
      </c>
      <c r="G3471" s="12"/>
    </row>
    <row r="3472" spans="1:7">
      <c r="A3472" s="2">
        <f t="shared" si="338"/>
        <v>43009</v>
      </c>
      <c r="B3472" t="str">
        <f t="shared" si="337"/>
        <v>2017_10</v>
      </c>
      <c r="C3472" t="str">
        <f t="shared" si="333"/>
        <v>Oct</v>
      </c>
      <c r="D3472" t="str">
        <f t="shared" si="334"/>
        <v>2017_Oct</v>
      </c>
      <c r="E3472" s="12" t="str">
        <f t="shared" si="335"/>
        <v>01_Oct</v>
      </c>
      <c r="F3472" s="12" t="str">
        <f t="shared" si="336"/>
        <v>Oct-17</v>
      </c>
      <c r="G3472" s="12"/>
    </row>
    <row r="3473" spans="1:7">
      <c r="A3473" s="2">
        <f t="shared" si="338"/>
        <v>43010</v>
      </c>
      <c r="B3473" t="str">
        <f t="shared" si="337"/>
        <v>2017_10</v>
      </c>
      <c r="C3473" t="str">
        <f t="shared" si="333"/>
        <v>Oct</v>
      </c>
      <c r="D3473" t="str">
        <f t="shared" si="334"/>
        <v>2017_Oct</v>
      </c>
      <c r="E3473" s="12" t="str">
        <f t="shared" si="335"/>
        <v>02_Oct</v>
      </c>
      <c r="F3473" s="12" t="str">
        <f t="shared" si="336"/>
        <v>Oct-17</v>
      </c>
      <c r="G3473" s="12"/>
    </row>
    <row r="3474" spans="1:7">
      <c r="A3474" s="2">
        <f t="shared" si="338"/>
        <v>43011</v>
      </c>
      <c r="B3474" t="str">
        <f t="shared" si="337"/>
        <v>2017_10</v>
      </c>
      <c r="C3474" t="str">
        <f t="shared" si="333"/>
        <v>Oct</v>
      </c>
      <c r="D3474" t="str">
        <f t="shared" si="334"/>
        <v>2017_Oct</v>
      </c>
      <c r="E3474" s="12" t="str">
        <f t="shared" si="335"/>
        <v>03_Oct</v>
      </c>
      <c r="F3474" s="12" t="str">
        <f t="shared" si="336"/>
        <v>Oct-17</v>
      </c>
      <c r="G3474" s="12"/>
    </row>
    <row r="3475" spans="1:7">
      <c r="A3475" s="2">
        <f t="shared" si="338"/>
        <v>43012</v>
      </c>
      <c r="B3475" t="str">
        <f t="shared" si="337"/>
        <v>2017_10</v>
      </c>
      <c r="C3475" t="str">
        <f t="shared" si="333"/>
        <v>Oct</v>
      </c>
      <c r="D3475" t="str">
        <f t="shared" si="334"/>
        <v>2017_Oct</v>
      </c>
      <c r="E3475" s="12" t="str">
        <f t="shared" si="335"/>
        <v>04_Oct</v>
      </c>
      <c r="F3475" s="12" t="str">
        <f t="shared" si="336"/>
        <v>Oct-17</v>
      </c>
      <c r="G3475" s="12"/>
    </row>
    <row r="3476" spans="1:7">
      <c r="A3476" s="2">
        <f t="shared" si="338"/>
        <v>43013</v>
      </c>
      <c r="B3476" t="str">
        <f t="shared" si="337"/>
        <v>2017_10</v>
      </c>
      <c r="C3476" t="str">
        <f t="shared" si="333"/>
        <v>Oct</v>
      </c>
      <c r="D3476" t="str">
        <f t="shared" si="334"/>
        <v>2017_Oct</v>
      </c>
      <c r="E3476" s="12" t="str">
        <f t="shared" si="335"/>
        <v>05_Oct</v>
      </c>
      <c r="F3476" s="12" t="str">
        <f t="shared" si="336"/>
        <v>Oct-17</v>
      </c>
      <c r="G3476" s="12"/>
    </row>
    <row r="3477" spans="1:7">
      <c r="A3477" s="2">
        <f t="shared" si="338"/>
        <v>43014</v>
      </c>
      <c r="B3477" t="str">
        <f t="shared" si="337"/>
        <v>2017_10</v>
      </c>
      <c r="C3477" t="str">
        <f t="shared" si="333"/>
        <v>Oct</v>
      </c>
      <c r="D3477" t="str">
        <f t="shared" si="334"/>
        <v>2017_Oct</v>
      </c>
      <c r="E3477" s="12" t="str">
        <f t="shared" si="335"/>
        <v>06_Oct</v>
      </c>
      <c r="F3477" s="12" t="str">
        <f t="shared" si="336"/>
        <v>Oct-17</v>
      </c>
      <c r="G3477" s="12"/>
    </row>
    <row r="3478" spans="1:7">
      <c r="A3478" s="2">
        <f t="shared" si="338"/>
        <v>43015</v>
      </c>
      <c r="B3478" t="str">
        <f t="shared" si="337"/>
        <v>2017_10</v>
      </c>
      <c r="C3478" t="str">
        <f t="shared" si="333"/>
        <v>Oct</v>
      </c>
      <c r="D3478" t="str">
        <f t="shared" si="334"/>
        <v>2017_Oct</v>
      </c>
      <c r="E3478" s="12" t="str">
        <f t="shared" si="335"/>
        <v>07_Oct</v>
      </c>
      <c r="F3478" s="12" t="str">
        <f t="shared" si="336"/>
        <v>Oct-17</v>
      </c>
      <c r="G3478" s="12"/>
    </row>
    <row r="3479" spans="1:7">
      <c r="A3479" s="2">
        <f t="shared" si="338"/>
        <v>43016</v>
      </c>
      <c r="B3479" t="str">
        <f t="shared" si="337"/>
        <v>2017_10</v>
      </c>
      <c r="C3479" t="str">
        <f t="shared" si="333"/>
        <v>Oct</v>
      </c>
      <c r="D3479" t="str">
        <f t="shared" si="334"/>
        <v>2017_Oct</v>
      </c>
      <c r="E3479" s="12" t="str">
        <f t="shared" si="335"/>
        <v>08_Oct</v>
      </c>
      <c r="F3479" s="12" t="str">
        <f t="shared" si="336"/>
        <v>Oct-17</v>
      </c>
      <c r="G3479" s="12"/>
    </row>
    <row r="3480" spans="1:7">
      <c r="A3480" s="2">
        <f t="shared" si="338"/>
        <v>43017</v>
      </c>
      <c r="B3480" t="str">
        <f t="shared" si="337"/>
        <v>2017_10</v>
      </c>
      <c r="C3480" t="str">
        <f t="shared" si="333"/>
        <v>Oct</v>
      </c>
      <c r="D3480" t="str">
        <f t="shared" si="334"/>
        <v>2017_Oct</v>
      </c>
      <c r="E3480" s="12" t="str">
        <f t="shared" si="335"/>
        <v>09_Oct</v>
      </c>
      <c r="F3480" s="12" t="str">
        <f t="shared" si="336"/>
        <v>Oct-17</v>
      </c>
      <c r="G3480" s="12"/>
    </row>
    <row r="3481" spans="1:7">
      <c r="A3481" s="2">
        <f t="shared" si="338"/>
        <v>43018</v>
      </c>
      <c r="B3481" t="str">
        <f t="shared" si="337"/>
        <v>2017_10</v>
      </c>
      <c r="C3481" t="str">
        <f t="shared" si="333"/>
        <v>Oct</v>
      </c>
      <c r="D3481" t="str">
        <f t="shared" si="334"/>
        <v>2017_Oct</v>
      </c>
      <c r="E3481" s="12" t="str">
        <f t="shared" si="335"/>
        <v>10_Oct</v>
      </c>
      <c r="F3481" s="12" t="str">
        <f t="shared" si="336"/>
        <v>Oct-17</v>
      </c>
      <c r="G3481" s="12"/>
    </row>
    <row r="3482" spans="1:7">
      <c r="A3482" s="2">
        <f t="shared" si="338"/>
        <v>43019</v>
      </c>
      <c r="B3482" t="str">
        <f t="shared" si="337"/>
        <v>2017_10</v>
      </c>
      <c r="C3482" t="str">
        <f t="shared" si="333"/>
        <v>Oct</v>
      </c>
      <c r="D3482" t="str">
        <f t="shared" si="334"/>
        <v>2017_Oct</v>
      </c>
      <c r="E3482" s="12" t="str">
        <f t="shared" si="335"/>
        <v>11_Oct</v>
      </c>
      <c r="F3482" s="12" t="str">
        <f t="shared" si="336"/>
        <v>Oct-17</v>
      </c>
      <c r="G3482" s="12"/>
    </row>
    <row r="3483" spans="1:7">
      <c r="A3483" s="2">
        <f t="shared" si="338"/>
        <v>43020</v>
      </c>
      <c r="B3483" t="str">
        <f t="shared" si="337"/>
        <v>2017_10</v>
      </c>
      <c r="C3483" t="str">
        <f t="shared" si="333"/>
        <v>Oct</v>
      </c>
      <c r="D3483" t="str">
        <f t="shared" si="334"/>
        <v>2017_Oct</v>
      </c>
      <c r="E3483" s="12" t="str">
        <f t="shared" si="335"/>
        <v>12_Oct</v>
      </c>
      <c r="F3483" s="12" t="str">
        <f t="shared" si="336"/>
        <v>Oct-17</v>
      </c>
      <c r="G3483" s="12"/>
    </row>
    <row r="3484" spans="1:7">
      <c r="A3484" s="2">
        <f t="shared" si="338"/>
        <v>43021</v>
      </c>
      <c r="B3484" t="str">
        <f t="shared" si="337"/>
        <v>2017_10</v>
      </c>
      <c r="C3484" t="str">
        <f t="shared" si="333"/>
        <v>Oct</v>
      </c>
      <c r="D3484" t="str">
        <f t="shared" si="334"/>
        <v>2017_Oct</v>
      </c>
      <c r="E3484" s="12" t="str">
        <f t="shared" si="335"/>
        <v>13_Oct</v>
      </c>
      <c r="F3484" s="12" t="str">
        <f t="shared" si="336"/>
        <v>Oct-17</v>
      </c>
      <c r="G3484" s="12"/>
    </row>
    <row r="3485" spans="1:7">
      <c r="A3485" s="2">
        <f t="shared" si="338"/>
        <v>43022</v>
      </c>
      <c r="B3485" t="str">
        <f t="shared" si="337"/>
        <v>2017_10</v>
      </c>
      <c r="C3485" t="str">
        <f t="shared" si="333"/>
        <v>Oct</v>
      </c>
      <c r="D3485" t="str">
        <f t="shared" si="334"/>
        <v>2017_Oct</v>
      </c>
      <c r="E3485" s="12" t="str">
        <f t="shared" si="335"/>
        <v>14_Oct</v>
      </c>
      <c r="F3485" s="12" t="str">
        <f t="shared" si="336"/>
        <v>Oct-17</v>
      </c>
      <c r="G3485" s="12"/>
    </row>
    <row r="3486" spans="1:7">
      <c r="A3486" s="2">
        <f t="shared" si="338"/>
        <v>43023</v>
      </c>
      <c r="B3486" t="str">
        <f t="shared" si="337"/>
        <v>2017_10</v>
      </c>
      <c r="C3486" t="str">
        <f t="shared" si="333"/>
        <v>Oct</v>
      </c>
      <c r="D3486" t="str">
        <f t="shared" si="334"/>
        <v>2017_Oct</v>
      </c>
      <c r="E3486" s="12" t="str">
        <f t="shared" si="335"/>
        <v>15_Oct</v>
      </c>
      <c r="F3486" s="12" t="str">
        <f t="shared" si="336"/>
        <v>Oct-17</v>
      </c>
      <c r="G3486" s="12"/>
    </row>
    <row r="3487" spans="1:7">
      <c r="A3487" s="2">
        <f t="shared" si="338"/>
        <v>43024</v>
      </c>
      <c r="B3487" t="str">
        <f t="shared" si="337"/>
        <v>2017_10</v>
      </c>
      <c r="C3487" t="str">
        <f t="shared" si="333"/>
        <v>Oct</v>
      </c>
      <c r="D3487" t="str">
        <f t="shared" si="334"/>
        <v>2017_Oct</v>
      </c>
      <c r="E3487" s="12" t="str">
        <f t="shared" si="335"/>
        <v>16_Oct</v>
      </c>
      <c r="F3487" s="12" t="str">
        <f t="shared" si="336"/>
        <v>Oct-17</v>
      </c>
      <c r="G3487" s="12"/>
    </row>
    <row r="3488" spans="1:7">
      <c r="A3488" s="2">
        <f t="shared" si="338"/>
        <v>43025</v>
      </c>
      <c r="B3488" t="str">
        <f t="shared" si="337"/>
        <v>2017_10</v>
      </c>
      <c r="C3488" t="str">
        <f t="shared" si="333"/>
        <v>Oct</v>
      </c>
      <c r="D3488" t="str">
        <f t="shared" si="334"/>
        <v>2017_Oct</v>
      </c>
      <c r="E3488" s="12" t="str">
        <f t="shared" si="335"/>
        <v>17_Oct</v>
      </c>
      <c r="F3488" s="12" t="str">
        <f t="shared" si="336"/>
        <v>Oct-17</v>
      </c>
      <c r="G3488" s="12"/>
    </row>
    <row r="3489" spans="1:7">
      <c r="A3489" s="2">
        <f t="shared" si="338"/>
        <v>43026</v>
      </c>
      <c r="B3489" t="str">
        <f t="shared" si="337"/>
        <v>2017_10</v>
      </c>
      <c r="C3489" t="str">
        <f t="shared" si="333"/>
        <v>Oct</v>
      </c>
      <c r="D3489" t="str">
        <f t="shared" si="334"/>
        <v>2017_Oct</v>
      </c>
      <c r="E3489" s="12" t="str">
        <f t="shared" si="335"/>
        <v>18_Oct</v>
      </c>
      <c r="F3489" s="12" t="str">
        <f t="shared" si="336"/>
        <v>Oct-17</v>
      </c>
      <c r="G3489" s="12"/>
    </row>
    <row r="3490" spans="1:7">
      <c r="A3490" s="2">
        <f t="shared" si="338"/>
        <v>43027</v>
      </c>
      <c r="B3490" t="str">
        <f t="shared" si="337"/>
        <v>2017_10</v>
      </c>
      <c r="C3490" t="str">
        <f t="shared" si="333"/>
        <v>Oct</v>
      </c>
      <c r="D3490" t="str">
        <f t="shared" si="334"/>
        <v>2017_Oct</v>
      </c>
      <c r="E3490" s="12" t="str">
        <f t="shared" si="335"/>
        <v>19_Oct</v>
      </c>
      <c r="F3490" s="12" t="str">
        <f t="shared" si="336"/>
        <v>Oct-17</v>
      </c>
      <c r="G3490" s="12"/>
    </row>
    <row r="3491" spans="1:7">
      <c r="A3491" s="2">
        <f t="shared" si="338"/>
        <v>43028</v>
      </c>
      <c r="B3491" t="str">
        <f t="shared" si="337"/>
        <v>2017_10</v>
      </c>
      <c r="C3491" t="str">
        <f t="shared" si="333"/>
        <v>Oct</v>
      </c>
      <c r="D3491" t="str">
        <f t="shared" si="334"/>
        <v>2017_Oct</v>
      </c>
      <c r="E3491" s="12" t="str">
        <f t="shared" si="335"/>
        <v>20_Oct</v>
      </c>
      <c r="F3491" s="12" t="str">
        <f t="shared" si="336"/>
        <v>Oct-17</v>
      </c>
      <c r="G3491" s="12"/>
    </row>
    <row r="3492" spans="1:7">
      <c r="A3492" s="2">
        <f t="shared" si="338"/>
        <v>43029</v>
      </c>
      <c r="B3492" t="str">
        <f t="shared" si="337"/>
        <v>2017_10</v>
      </c>
      <c r="C3492" t="str">
        <f t="shared" si="333"/>
        <v>Oct</v>
      </c>
      <c r="D3492" t="str">
        <f t="shared" si="334"/>
        <v>2017_Oct</v>
      </c>
      <c r="E3492" s="12" t="str">
        <f t="shared" si="335"/>
        <v>21_Oct</v>
      </c>
      <c r="F3492" s="12" t="str">
        <f t="shared" si="336"/>
        <v>Oct-17</v>
      </c>
      <c r="G3492" s="12"/>
    </row>
    <row r="3493" spans="1:7">
      <c r="A3493" s="2">
        <f t="shared" si="338"/>
        <v>43030</v>
      </c>
      <c r="B3493" t="str">
        <f t="shared" si="337"/>
        <v>2017_10</v>
      </c>
      <c r="C3493" t="str">
        <f t="shared" si="333"/>
        <v>Oct</v>
      </c>
      <c r="D3493" t="str">
        <f t="shared" si="334"/>
        <v>2017_Oct</v>
      </c>
      <c r="E3493" s="12" t="str">
        <f t="shared" si="335"/>
        <v>22_Oct</v>
      </c>
      <c r="F3493" s="12" t="str">
        <f t="shared" si="336"/>
        <v>Oct-17</v>
      </c>
      <c r="G3493" s="12"/>
    </row>
    <row r="3494" spans="1:7">
      <c r="A3494" s="2">
        <f t="shared" si="338"/>
        <v>43031</v>
      </c>
      <c r="B3494" t="str">
        <f t="shared" si="337"/>
        <v>2017_10</v>
      </c>
      <c r="C3494" t="str">
        <f t="shared" si="333"/>
        <v>Oct</v>
      </c>
      <c r="D3494" t="str">
        <f t="shared" si="334"/>
        <v>2017_Oct</v>
      </c>
      <c r="E3494" s="12" t="str">
        <f t="shared" si="335"/>
        <v>23_Oct</v>
      </c>
      <c r="F3494" s="12" t="str">
        <f t="shared" si="336"/>
        <v>Oct-17</v>
      </c>
      <c r="G3494" s="12"/>
    </row>
    <row r="3495" spans="1:7">
      <c r="A3495" s="2">
        <f t="shared" si="338"/>
        <v>43032</v>
      </c>
      <c r="B3495" t="str">
        <f t="shared" si="337"/>
        <v>2017_10</v>
      </c>
      <c r="C3495" t="str">
        <f t="shared" si="333"/>
        <v>Oct</v>
      </c>
      <c r="D3495" t="str">
        <f t="shared" si="334"/>
        <v>2017_Oct</v>
      </c>
      <c r="E3495" s="12" t="str">
        <f t="shared" si="335"/>
        <v>24_Oct</v>
      </c>
      <c r="F3495" s="12" t="str">
        <f t="shared" si="336"/>
        <v>Oct-17</v>
      </c>
      <c r="G3495" s="12"/>
    </row>
    <row r="3496" spans="1:7">
      <c r="A3496" s="2">
        <f t="shared" si="338"/>
        <v>43033</v>
      </c>
      <c r="B3496" t="str">
        <f t="shared" si="337"/>
        <v>2017_10</v>
      </c>
      <c r="C3496" t="str">
        <f t="shared" si="333"/>
        <v>Oct</v>
      </c>
      <c r="D3496" t="str">
        <f t="shared" si="334"/>
        <v>2017_Oct</v>
      </c>
      <c r="E3496" s="12" t="str">
        <f t="shared" si="335"/>
        <v>25_Oct</v>
      </c>
      <c r="F3496" s="12" t="str">
        <f t="shared" si="336"/>
        <v>Oct-17</v>
      </c>
      <c r="G3496" s="12"/>
    </row>
    <row r="3497" spans="1:7">
      <c r="A3497" s="2">
        <f t="shared" si="338"/>
        <v>43034</v>
      </c>
      <c r="B3497" t="str">
        <f t="shared" si="337"/>
        <v>2017_10</v>
      </c>
      <c r="C3497" t="str">
        <f t="shared" si="333"/>
        <v>Oct</v>
      </c>
      <c r="D3497" t="str">
        <f t="shared" si="334"/>
        <v>2017_Oct</v>
      </c>
      <c r="E3497" s="12" t="str">
        <f t="shared" si="335"/>
        <v>26_Oct</v>
      </c>
      <c r="F3497" s="12" t="str">
        <f t="shared" si="336"/>
        <v>Oct-17</v>
      </c>
      <c r="G3497" s="12"/>
    </row>
    <row r="3498" spans="1:7">
      <c r="A3498" s="2">
        <f t="shared" si="338"/>
        <v>43035</v>
      </c>
      <c r="B3498" t="str">
        <f t="shared" si="337"/>
        <v>2017_10</v>
      </c>
      <c r="C3498" t="str">
        <f t="shared" si="333"/>
        <v>Oct</v>
      </c>
      <c r="D3498" t="str">
        <f t="shared" si="334"/>
        <v>2017_Oct</v>
      </c>
      <c r="E3498" s="12" t="str">
        <f t="shared" si="335"/>
        <v>27_Oct</v>
      </c>
      <c r="F3498" s="12" t="str">
        <f t="shared" si="336"/>
        <v>Oct-17</v>
      </c>
      <c r="G3498" s="12"/>
    </row>
    <row r="3499" spans="1:7">
      <c r="A3499" s="2">
        <f t="shared" si="338"/>
        <v>43036</v>
      </c>
      <c r="B3499" t="str">
        <f t="shared" si="337"/>
        <v>2017_10</v>
      </c>
      <c r="C3499" t="str">
        <f t="shared" si="333"/>
        <v>Oct</v>
      </c>
      <c r="D3499" t="str">
        <f t="shared" si="334"/>
        <v>2017_Oct</v>
      </c>
      <c r="E3499" s="12" t="str">
        <f t="shared" si="335"/>
        <v>28_Oct</v>
      </c>
      <c r="F3499" s="12" t="str">
        <f t="shared" si="336"/>
        <v>Oct-17</v>
      </c>
      <c r="G3499" s="12"/>
    </row>
    <row r="3500" spans="1:7">
      <c r="A3500" s="2">
        <f t="shared" si="338"/>
        <v>43037</v>
      </c>
      <c r="B3500" t="str">
        <f t="shared" si="337"/>
        <v>2017_10</v>
      </c>
      <c r="C3500" t="str">
        <f t="shared" si="333"/>
        <v>Oct</v>
      </c>
      <c r="D3500" t="str">
        <f t="shared" si="334"/>
        <v>2017_Oct</v>
      </c>
      <c r="E3500" s="12" t="str">
        <f t="shared" si="335"/>
        <v>29_Oct</v>
      </c>
      <c r="F3500" s="12" t="str">
        <f t="shared" si="336"/>
        <v>Oct-17</v>
      </c>
      <c r="G3500" s="12"/>
    </row>
    <row r="3501" spans="1:7">
      <c r="A3501" s="2">
        <f t="shared" si="338"/>
        <v>43038</v>
      </c>
      <c r="B3501" t="str">
        <f t="shared" si="337"/>
        <v>2017_10</v>
      </c>
      <c r="C3501" t="str">
        <f t="shared" si="333"/>
        <v>Oct</v>
      </c>
      <c r="D3501" t="str">
        <f t="shared" si="334"/>
        <v>2017_Oct</v>
      </c>
      <c r="E3501" s="12" t="str">
        <f t="shared" si="335"/>
        <v>30_Oct</v>
      </c>
      <c r="F3501" s="12" t="str">
        <f t="shared" si="336"/>
        <v>Oct-17</v>
      </c>
      <c r="G3501" s="12"/>
    </row>
    <row r="3502" spans="1:7">
      <c r="A3502" s="2">
        <f t="shared" si="338"/>
        <v>43039</v>
      </c>
      <c r="B3502" t="str">
        <f t="shared" si="337"/>
        <v>2017_10</v>
      </c>
      <c r="C3502" t="str">
        <f t="shared" si="333"/>
        <v>Oct</v>
      </c>
      <c r="D3502" t="str">
        <f t="shared" si="334"/>
        <v>2017_Oct</v>
      </c>
      <c r="E3502" s="12" t="str">
        <f t="shared" si="335"/>
        <v>31_Oct</v>
      </c>
      <c r="F3502" s="12" t="str">
        <f t="shared" si="336"/>
        <v>Oct-17</v>
      </c>
      <c r="G3502" s="12"/>
    </row>
    <row r="3503" spans="1:7">
      <c r="A3503" s="2">
        <f t="shared" si="338"/>
        <v>43040</v>
      </c>
      <c r="B3503" t="str">
        <f t="shared" si="337"/>
        <v>2017_11</v>
      </c>
      <c r="C3503" t="str">
        <f t="shared" si="333"/>
        <v>Nov</v>
      </c>
      <c r="D3503" t="str">
        <f t="shared" si="334"/>
        <v>2017_Nov</v>
      </c>
      <c r="E3503" s="12" t="str">
        <f t="shared" si="335"/>
        <v>01_Nov</v>
      </c>
      <c r="F3503" s="12" t="str">
        <f t="shared" si="336"/>
        <v>Nov-17</v>
      </c>
      <c r="G3503" s="12"/>
    </row>
    <row r="3504" spans="1:7">
      <c r="A3504" s="2">
        <f t="shared" si="338"/>
        <v>43041</v>
      </c>
      <c r="B3504" t="str">
        <f t="shared" si="337"/>
        <v>2017_11</v>
      </c>
      <c r="C3504" t="str">
        <f t="shared" si="333"/>
        <v>Nov</v>
      </c>
      <c r="D3504" t="str">
        <f t="shared" si="334"/>
        <v>2017_Nov</v>
      </c>
      <c r="E3504" s="12" t="str">
        <f t="shared" si="335"/>
        <v>02_Nov</v>
      </c>
      <c r="F3504" s="12" t="str">
        <f t="shared" si="336"/>
        <v>Nov-17</v>
      </c>
      <c r="G3504" s="12"/>
    </row>
    <row r="3505" spans="1:7">
      <c r="A3505" s="2">
        <f t="shared" si="338"/>
        <v>43042</v>
      </c>
      <c r="B3505" t="str">
        <f t="shared" si="337"/>
        <v>2017_11</v>
      </c>
      <c r="C3505" t="str">
        <f t="shared" si="333"/>
        <v>Nov</v>
      </c>
      <c r="D3505" t="str">
        <f t="shared" si="334"/>
        <v>2017_Nov</v>
      </c>
      <c r="E3505" s="12" t="str">
        <f t="shared" si="335"/>
        <v>03_Nov</v>
      </c>
      <c r="F3505" s="12" t="str">
        <f t="shared" si="336"/>
        <v>Nov-17</v>
      </c>
      <c r="G3505" s="12"/>
    </row>
    <row r="3506" spans="1:7">
      <c r="A3506" s="2">
        <f t="shared" si="338"/>
        <v>43043</v>
      </c>
      <c r="B3506" t="str">
        <f t="shared" si="337"/>
        <v>2017_11</v>
      </c>
      <c r="C3506" t="str">
        <f t="shared" si="333"/>
        <v>Nov</v>
      </c>
      <c r="D3506" t="str">
        <f t="shared" si="334"/>
        <v>2017_Nov</v>
      </c>
      <c r="E3506" s="12" t="str">
        <f t="shared" si="335"/>
        <v>04_Nov</v>
      </c>
      <c r="F3506" s="12" t="str">
        <f t="shared" si="336"/>
        <v>Nov-17</v>
      </c>
      <c r="G3506" s="12"/>
    </row>
    <row r="3507" spans="1:7">
      <c r="A3507" s="2">
        <f t="shared" si="338"/>
        <v>43044</v>
      </c>
      <c r="B3507" t="str">
        <f t="shared" si="337"/>
        <v>2017_11</v>
      </c>
      <c r="C3507" t="str">
        <f t="shared" si="333"/>
        <v>Nov</v>
      </c>
      <c r="D3507" t="str">
        <f t="shared" si="334"/>
        <v>2017_Nov</v>
      </c>
      <c r="E3507" s="12" t="str">
        <f t="shared" si="335"/>
        <v>05_Nov</v>
      </c>
      <c r="F3507" s="12" t="str">
        <f t="shared" si="336"/>
        <v>Nov-17</v>
      </c>
      <c r="G3507" s="12"/>
    </row>
    <row r="3508" spans="1:7">
      <c r="A3508" s="2">
        <f t="shared" si="338"/>
        <v>43045</v>
      </c>
      <c r="B3508" t="str">
        <f t="shared" si="337"/>
        <v>2017_11</v>
      </c>
      <c r="C3508" t="str">
        <f t="shared" si="333"/>
        <v>Nov</v>
      </c>
      <c r="D3508" t="str">
        <f t="shared" si="334"/>
        <v>2017_Nov</v>
      </c>
      <c r="E3508" s="12" t="str">
        <f t="shared" si="335"/>
        <v>06_Nov</v>
      </c>
      <c r="F3508" s="12" t="str">
        <f t="shared" si="336"/>
        <v>Nov-17</v>
      </c>
      <c r="G3508" s="12"/>
    </row>
    <row r="3509" spans="1:7">
      <c r="A3509" s="2">
        <f t="shared" si="338"/>
        <v>43046</v>
      </c>
      <c r="B3509" t="str">
        <f t="shared" si="337"/>
        <v>2017_11</v>
      </c>
      <c r="C3509" t="str">
        <f t="shared" si="333"/>
        <v>Nov</v>
      </c>
      <c r="D3509" t="str">
        <f t="shared" si="334"/>
        <v>2017_Nov</v>
      </c>
      <c r="E3509" s="12" t="str">
        <f t="shared" si="335"/>
        <v>07_Nov</v>
      </c>
      <c r="F3509" s="12" t="str">
        <f t="shared" si="336"/>
        <v>Nov-17</v>
      </c>
      <c r="G3509" s="12"/>
    </row>
    <row r="3510" spans="1:7">
      <c r="A3510" s="2">
        <f t="shared" si="338"/>
        <v>43047</v>
      </c>
      <c r="B3510" t="str">
        <f t="shared" si="337"/>
        <v>2017_11</v>
      </c>
      <c r="C3510" t="str">
        <f t="shared" si="333"/>
        <v>Nov</v>
      </c>
      <c r="D3510" t="str">
        <f t="shared" si="334"/>
        <v>2017_Nov</v>
      </c>
      <c r="E3510" s="12" t="str">
        <f t="shared" si="335"/>
        <v>08_Nov</v>
      </c>
      <c r="F3510" s="12" t="str">
        <f t="shared" si="336"/>
        <v>Nov-17</v>
      </c>
      <c r="G3510" s="12"/>
    </row>
    <row r="3511" spans="1:7">
      <c r="A3511" s="2">
        <f t="shared" si="338"/>
        <v>43048</v>
      </c>
      <c r="B3511" t="str">
        <f t="shared" si="337"/>
        <v>2017_11</v>
      </c>
      <c r="C3511" t="str">
        <f t="shared" si="333"/>
        <v>Nov</v>
      </c>
      <c r="D3511" t="str">
        <f t="shared" si="334"/>
        <v>2017_Nov</v>
      </c>
      <c r="E3511" s="12" t="str">
        <f t="shared" si="335"/>
        <v>09_Nov</v>
      </c>
      <c r="F3511" s="12" t="str">
        <f t="shared" si="336"/>
        <v>Nov-17</v>
      </c>
      <c r="G3511" s="12"/>
    </row>
    <row r="3512" spans="1:7">
      <c r="A3512" s="2">
        <f t="shared" si="338"/>
        <v>43049</v>
      </c>
      <c r="B3512" t="str">
        <f t="shared" si="337"/>
        <v>2017_11</v>
      </c>
      <c r="C3512" t="str">
        <f t="shared" si="333"/>
        <v>Nov</v>
      </c>
      <c r="D3512" t="str">
        <f t="shared" si="334"/>
        <v>2017_Nov</v>
      </c>
      <c r="E3512" s="12" t="str">
        <f t="shared" si="335"/>
        <v>10_Nov</v>
      </c>
      <c r="F3512" s="12" t="str">
        <f t="shared" si="336"/>
        <v>Nov-17</v>
      </c>
      <c r="G3512" s="12"/>
    </row>
    <row r="3513" spans="1:7">
      <c r="A3513" s="2">
        <f t="shared" si="338"/>
        <v>43050</v>
      </c>
      <c r="B3513" t="str">
        <f t="shared" si="337"/>
        <v>2017_11</v>
      </c>
      <c r="C3513" t="str">
        <f t="shared" si="333"/>
        <v>Nov</v>
      </c>
      <c r="D3513" t="str">
        <f t="shared" si="334"/>
        <v>2017_Nov</v>
      </c>
      <c r="E3513" s="12" t="str">
        <f t="shared" si="335"/>
        <v>11_Nov</v>
      </c>
      <c r="F3513" s="12" t="str">
        <f t="shared" si="336"/>
        <v>Nov-17</v>
      </c>
      <c r="G3513" s="12"/>
    </row>
    <row r="3514" spans="1:7">
      <c r="A3514" s="2">
        <f t="shared" si="338"/>
        <v>43051</v>
      </c>
      <c r="B3514" t="str">
        <f t="shared" si="337"/>
        <v>2017_11</v>
      </c>
      <c r="C3514" t="str">
        <f t="shared" si="333"/>
        <v>Nov</v>
      </c>
      <c r="D3514" t="str">
        <f t="shared" si="334"/>
        <v>2017_Nov</v>
      </c>
      <c r="E3514" s="12" t="str">
        <f t="shared" si="335"/>
        <v>12_Nov</v>
      </c>
      <c r="F3514" s="12" t="str">
        <f t="shared" si="336"/>
        <v>Nov-17</v>
      </c>
      <c r="G3514" s="12"/>
    </row>
    <row r="3515" spans="1:7">
      <c r="A3515" s="2">
        <f t="shared" si="338"/>
        <v>43052</v>
      </c>
      <c r="B3515" t="str">
        <f t="shared" si="337"/>
        <v>2017_11</v>
      </c>
      <c r="C3515" t="str">
        <f t="shared" si="333"/>
        <v>Nov</v>
      </c>
      <c r="D3515" t="str">
        <f t="shared" si="334"/>
        <v>2017_Nov</v>
      </c>
      <c r="E3515" s="12" t="str">
        <f t="shared" si="335"/>
        <v>13_Nov</v>
      </c>
      <c r="F3515" s="12" t="str">
        <f t="shared" si="336"/>
        <v>Nov-17</v>
      </c>
      <c r="G3515" s="12"/>
    </row>
    <row r="3516" spans="1:7">
      <c r="A3516" s="2">
        <f t="shared" si="338"/>
        <v>43053</v>
      </c>
      <c r="B3516" t="str">
        <f t="shared" si="337"/>
        <v>2017_11</v>
      </c>
      <c r="C3516" t="str">
        <f t="shared" si="333"/>
        <v>Nov</v>
      </c>
      <c r="D3516" t="str">
        <f t="shared" si="334"/>
        <v>2017_Nov</v>
      </c>
      <c r="E3516" s="12" t="str">
        <f t="shared" si="335"/>
        <v>14_Nov</v>
      </c>
      <c r="F3516" s="12" t="str">
        <f t="shared" si="336"/>
        <v>Nov-17</v>
      </c>
      <c r="G3516" s="12"/>
    </row>
    <row r="3517" spans="1:7">
      <c r="A3517" s="2">
        <f t="shared" si="338"/>
        <v>43054</v>
      </c>
      <c r="B3517" t="str">
        <f t="shared" si="337"/>
        <v>2017_11</v>
      </c>
      <c r="C3517" t="str">
        <f t="shared" si="333"/>
        <v>Nov</v>
      </c>
      <c r="D3517" t="str">
        <f t="shared" si="334"/>
        <v>2017_Nov</v>
      </c>
      <c r="E3517" s="12" t="str">
        <f t="shared" si="335"/>
        <v>15_Nov</v>
      </c>
      <c r="F3517" s="12" t="str">
        <f t="shared" si="336"/>
        <v>Nov-17</v>
      </c>
      <c r="G3517" s="12"/>
    </row>
    <row r="3518" spans="1:7">
      <c r="A3518" s="2">
        <f t="shared" si="338"/>
        <v>43055</v>
      </c>
      <c r="B3518" t="str">
        <f t="shared" si="337"/>
        <v>2017_11</v>
      </c>
      <c r="C3518" t="str">
        <f t="shared" si="333"/>
        <v>Nov</v>
      </c>
      <c r="D3518" t="str">
        <f t="shared" si="334"/>
        <v>2017_Nov</v>
      </c>
      <c r="E3518" s="12" t="str">
        <f t="shared" si="335"/>
        <v>16_Nov</v>
      </c>
      <c r="F3518" s="12" t="str">
        <f t="shared" si="336"/>
        <v>Nov-17</v>
      </c>
      <c r="G3518" s="12"/>
    </row>
    <row r="3519" spans="1:7">
      <c r="A3519" s="2">
        <f t="shared" si="338"/>
        <v>43056</v>
      </c>
      <c r="B3519" t="str">
        <f t="shared" si="337"/>
        <v>2017_11</v>
      </c>
      <c r="C3519" t="str">
        <f t="shared" si="333"/>
        <v>Nov</v>
      </c>
      <c r="D3519" t="str">
        <f t="shared" si="334"/>
        <v>2017_Nov</v>
      </c>
      <c r="E3519" s="12" t="str">
        <f t="shared" si="335"/>
        <v>17_Nov</v>
      </c>
      <c r="F3519" s="12" t="str">
        <f t="shared" si="336"/>
        <v>Nov-17</v>
      </c>
      <c r="G3519" s="12"/>
    </row>
    <row r="3520" spans="1:7">
      <c r="A3520" s="2">
        <f t="shared" si="338"/>
        <v>43057</v>
      </c>
      <c r="B3520" t="str">
        <f t="shared" si="337"/>
        <v>2017_11</v>
      </c>
      <c r="C3520" t="str">
        <f t="shared" si="333"/>
        <v>Nov</v>
      </c>
      <c r="D3520" t="str">
        <f t="shared" si="334"/>
        <v>2017_Nov</v>
      </c>
      <c r="E3520" s="12" t="str">
        <f t="shared" si="335"/>
        <v>18_Nov</v>
      </c>
      <c r="F3520" s="12" t="str">
        <f t="shared" si="336"/>
        <v>Nov-17</v>
      </c>
      <c r="G3520" s="12"/>
    </row>
    <row r="3521" spans="1:7">
      <c r="A3521" s="2">
        <f t="shared" si="338"/>
        <v>43058</v>
      </c>
      <c r="B3521" t="str">
        <f t="shared" si="337"/>
        <v>2017_11</v>
      </c>
      <c r="C3521" t="str">
        <f t="shared" si="333"/>
        <v>Nov</v>
      </c>
      <c r="D3521" t="str">
        <f t="shared" si="334"/>
        <v>2017_Nov</v>
      </c>
      <c r="E3521" s="12" t="str">
        <f t="shared" si="335"/>
        <v>19_Nov</v>
      </c>
      <c r="F3521" s="12" t="str">
        <f t="shared" si="336"/>
        <v>Nov-17</v>
      </c>
      <c r="G3521" s="12"/>
    </row>
    <row r="3522" spans="1:7">
      <c r="A3522" s="2">
        <f t="shared" si="338"/>
        <v>43059</v>
      </c>
      <c r="B3522" t="str">
        <f t="shared" si="337"/>
        <v>2017_11</v>
      </c>
      <c r="C3522" t="str">
        <f t="shared" ref="C3522:C3585" si="339">VLOOKUP(TEXT(MONTH(A3522),"00"),$H$2:$I$13,2,FALSE)</f>
        <v>Nov</v>
      </c>
      <c r="D3522" t="str">
        <f t="shared" si="334"/>
        <v>2017_Nov</v>
      </c>
      <c r="E3522" s="12" t="str">
        <f t="shared" si="335"/>
        <v>20_Nov</v>
      </c>
      <c r="F3522" s="12" t="str">
        <f t="shared" si="336"/>
        <v>Nov-17</v>
      </c>
      <c r="G3522" s="12"/>
    </row>
    <row r="3523" spans="1:7">
      <c r="A3523" s="2">
        <f t="shared" si="338"/>
        <v>43060</v>
      </c>
      <c r="B3523" t="str">
        <f t="shared" si="337"/>
        <v>2017_11</v>
      </c>
      <c r="C3523" t="str">
        <f t="shared" si="339"/>
        <v>Nov</v>
      </c>
      <c r="D3523" t="str">
        <f t="shared" ref="D3523:D3586" si="340">TEXT(YEAR(A3523),"0000")&amp;"_"&amp;C3523</f>
        <v>2017_Nov</v>
      </c>
      <c r="E3523" s="12" t="str">
        <f t="shared" ref="E3523:E3586" si="341">VLOOKUP(DAY(A3523),$G$2:$H$32,2,FALSE)&amp;"_"&amp;C3523</f>
        <v>21_Nov</v>
      </c>
      <c r="F3523" s="12" t="str">
        <f t="shared" si="336"/>
        <v>Nov-17</v>
      </c>
      <c r="G3523" s="12"/>
    </row>
    <row r="3524" spans="1:7">
      <c r="A3524" s="2">
        <f t="shared" si="338"/>
        <v>43061</v>
      </c>
      <c r="B3524" t="str">
        <f t="shared" si="337"/>
        <v>2017_11</v>
      </c>
      <c r="C3524" t="str">
        <f t="shared" si="339"/>
        <v>Nov</v>
      </c>
      <c r="D3524" t="str">
        <f t="shared" si="340"/>
        <v>2017_Nov</v>
      </c>
      <c r="E3524" s="12" t="str">
        <f t="shared" si="341"/>
        <v>22_Nov</v>
      </c>
      <c r="F3524" s="12" t="str">
        <f t="shared" ref="F3524:F3587" si="342">C3524&amp;"-"&amp;RIGHT(YEAR(A3524),2)</f>
        <v>Nov-17</v>
      </c>
      <c r="G3524" s="12"/>
    </row>
    <row r="3525" spans="1:7">
      <c r="A3525" s="2">
        <f t="shared" si="338"/>
        <v>43062</v>
      </c>
      <c r="B3525" t="str">
        <f t="shared" si="337"/>
        <v>2017_11</v>
      </c>
      <c r="C3525" t="str">
        <f t="shared" si="339"/>
        <v>Nov</v>
      </c>
      <c r="D3525" t="str">
        <f t="shared" si="340"/>
        <v>2017_Nov</v>
      </c>
      <c r="E3525" s="12" t="str">
        <f t="shared" si="341"/>
        <v>23_Nov</v>
      </c>
      <c r="F3525" s="12" t="str">
        <f t="shared" si="342"/>
        <v>Nov-17</v>
      </c>
      <c r="G3525" s="12"/>
    </row>
    <row r="3526" spans="1:7">
      <c r="A3526" s="2">
        <f t="shared" si="338"/>
        <v>43063</v>
      </c>
      <c r="B3526" t="str">
        <f t="shared" si="337"/>
        <v>2017_11</v>
      </c>
      <c r="C3526" t="str">
        <f t="shared" si="339"/>
        <v>Nov</v>
      </c>
      <c r="D3526" t="str">
        <f t="shared" si="340"/>
        <v>2017_Nov</v>
      </c>
      <c r="E3526" s="12" t="str">
        <f t="shared" si="341"/>
        <v>24_Nov</v>
      </c>
      <c r="F3526" s="12" t="str">
        <f t="shared" si="342"/>
        <v>Nov-17</v>
      </c>
      <c r="G3526" s="12"/>
    </row>
    <row r="3527" spans="1:7">
      <c r="A3527" s="2">
        <f t="shared" si="338"/>
        <v>43064</v>
      </c>
      <c r="B3527" t="str">
        <f t="shared" si="337"/>
        <v>2017_11</v>
      </c>
      <c r="C3527" t="str">
        <f t="shared" si="339"/>
        <v>Nov</v>
      </c>
      <c r="D3527" t="str">
        <f t="shared" si="340"/>
        <v>2017_Nov</v>
      </c>
      <c r="E3527" s="12" t="str">
        <f t="shared" si="341"/>
        <v>25_Nov</v>
      </c>
      <c r="F3527" s="12" t="str">
        <f t="shared" si="342"/>
        <v>Nov-17</v>
      </c>
      <c r="G3527" s="12"/>
    </row>
    <row r="3528" spans="1:7">
      <c r="A3528" s="2">
        <f t="shared" si="338"/>
        <v>43065</v>
      </c>
      <c r="B3528" t="str">
        <f t="shared" si="337"/>
        <v>2017_11</v>
      </c>
      <c r="C3528" t="str">
        <f t="shared" si="339"/>
        <v>Nov</v>
      </c>
      <c r="D3528" t="str">
        <f t="shared" si="340"/>
        <v>2017_Nov</v>
      </c>
      <c r="E3528" s="12" t="str">
        <f t="shared" si="341"/>
        <v>26_Nov</v>
      </c>
      <c r="F3528" s="12" t="str">
        <f t="shared" si="342"/>
        <v>Nov-17</v>
      </c>
      <c r="G3528" s="12"/>
    </row>
    <row r="3529" spans="1:7">
      <c r="A3529" s="2">
        <f t="shared" si="338"/>
        <v>43066</v>
      </c>
      <c r="B3529" t="str">
        <f t="shared" si="337"/>
        <v>2017_11</v>
      </c>
      <c r="C3529" t="str">
        <f t="shared" si="339"/>
        <v>Nov</v>
      </c>
      <c r="D3529" t="str">
        <f t="shared" si="340"/>
        <v>2017_Nov</v>
      </c>
      <c r="E3529" s="12" t="str">
        <f t="shared" si="341"/>
        <v>27_Nov</v>
      </c>
      <c r="F3529" s="12" t="str">
        <f t="shared" si="342"/>
        <v>Nov-17</v>
      </c>
      <c r="G3529" s="12"/>
    </row>
    <row r="3530" spans="1:7">
      <c r="A3530" s="2">
        <f t="shared" si="338"/>
        <v>43067</v>
      </c>
      <c r="B3530" t="str">
        <f t="shared" si="337"/>
        <v>2017_11</v>
      </c>
      <c r="C3530" t="str">
        <f t="shared" si="339"/>
        <v>Nov</v>
      </c>
      <c r="D3530" t="str">
        <f t="shared" si="340"/>
        <v>2017_Nov</v>
      </c>
      <c r="E3530" s="12" t="str">
        <f t="shared" si="341"/>
        <v>28_Nov</v>
      </c>
      <c r="F3530" s="12" t="str">
        <f t="shared" si="342"/>
        <v>Nov-17</v>
      </c>
      <c r="G3530" s="12"/>
    </row>
    <row r="3531" spans="1:7">
      <c r="A3531" s="2">
        <f t="shared" si="338"/>
        <v>43068</v>
      </c>
      <c r="B3531" t="str">
        <f t="shared" ref="B3531:B3594" si="343">TEXT(YEAR(A3531),"0000")&amp;"_"&amp;TEXT(MONTH(A3531),"00")</f>
        <v>2017_11</v>
      </c>
      <c r="C3531" t="str">
        <f t="shared" si="339"/>
        <v>Nov</v>
      </c>
      <c r="D3531" t="str">
        <f t="shared" si="340"/>
        <v>2017_Nov</v>
      </c>
      <c r="E3531" s="12" t="str">
        <f t="shared" si="341"/>
        <v>29_Nov</v>
      </c>
      <c r="F3531" s="12" t="str">
        <f t="shared" si="342"/>
        <v>Nov-17</v>
      </c>
      <c r="G3531" s="12"/>
    </row>
    <row r="3532" spans="1:7">
      <c r="A3532" s="2">
        <f t="shared" ref="A3532:A3595" si="344">A3531+1</f>
        <v>43069</v>
      </c>
      <c r="B3532" t="str">
        <f t="shared" si="343"/>
        <v>2017_11</v>
      </c>
      <c r="C3532" t="str">
        <f t="shared" si="339"/>
        <v>Nov</v>
      </c>
      <c r="D3532" t="str">
        <f t="shared" si="340"/>
        <v>2017_Nov</v>
      </c>
      <c r="E3532" s="12" t="str">
        <f t="shared" si="341"/>
        <v>30_Nov</v>
      </c>
      <c r="F3532" s="12" t="str">
        <f t="shared" si="342"/>
        <v>Nov-17</v>
      </c>
      <c r="G3532" s="12"/>
    </row>
    <row r="3533" spans="1:7">
      <c r="A3533" s="2">
        <f t="shared" si="344"/>
        <v>43070</v>
      </c>
      <c r="B3533" t="str">
        <f t="shared" si="343"/>
        <v>2017_12</v>
      </c>
      <c r="C3533" t="str">
        <f t="shared" si="339"/>
        <v>Dec</v>
      </c>
      <c r="D3533" t="str">
        <f t="shared" si="340"/>
        <v>2017_Dec</v>
      </c>
      <c r="E3533" s="12" t="str">
        <f t="shared" si="341"/>
        <v>01_Dec</v>
      </c>
      <c r="F3533" s="12" t="str">
        <f t="shared" si="342"/>
        <v>Dec-17</v>
      </c>
      <c r="G3533" s="12"/>
    </row>
    <row r="3534" spans="1:7">
      <c r="A3534" s="2">
        <f t="shared" si="344"/>
        <v>43071</v>
      </c>
      <c r="B3534" t="str">
        <f t="shared" si="343"/>
        <v>2017_12</v>
      </c>
      <c r="C3534" t="str">
        <f t="shared" si="339"/>
        <v>Dec</v>
      </c>
      <c r="D3534" t="str">
        <f t="shared" si="340"/>
        <v>2017_Dec</v>
      </c>
      <c r="E3534" s="12" t="str">
        <f t="shared" si="341"/>
        <v>02_Dec</v>
      </c>
      <c r="F3534" s="12" t="str">
        <f t="shared" si="342"/>
        <v>Dec-17</v>
      </c>
      <c r="G3534" s="12"/>
    </row>
    <row r="3535" spans="1:7">
      <c r="A3535" s="2">
        <f t="shared" si="344"/>
        <v>43072</v>
      </c>
      <c r="B3535" t="str">
        <f t="shared" si="343"/>
        <v>2017_12</v>
      </c>
      <c r="C3535" t="str">
        <f t="shared" si="339"/>
        <v>Dec</v>
      </c>
      <c r="D3535" t="str">
        <f t="shared" si="340"/>
        <v>2017_Dec</v>
      </c>
      <c r="E3535" s="12" t="str">
        <f t="shared" si="341"/>
        <v>03_Dec</v>
      </c>
      <c r="F3535" s="12" t="str">
        <f t="shared" si="342"/>
        <v>Dec-17</v>
      </c>
      <c r="G3535" s="12"/>
    </row>
    <row r="3536" spans="1:7">
      <c r="A3536" s="2">
        <f t="shared" si="344"/>
        <v>43073</v>
      </c>
      <c r="B3536" t="str">
        <f t="shared" si="343"/>
        <v>2017_12</v>
      </c>
      <c r="C3536" t="str">
        <f t="shared" si="339"/>
        <v>Dec</v>
      </c>
      <c r="D3536" t="str">
        <f t="shared" si="340"/>
        <v>2017_Dec</v>
      </c>
      <c r="E3536" s="12" t="str">
        <f t="shared" si="341"/>
        <v>04_Dec</v>
      </c>
      <c r="F3536" s="12" t="str">
        <f t="shared" si="342"/>
        <v>Dec-17</v>
      </c>
      <c r="G3536" s="12"/>
    </row>
    <row r="3537" spans="1:7">
      <c r="A3537" s="2">
        <f t="shared" si="344"/>
        <v>43074</v>
      </c>
      <c r="B3537" t="str">
        <f t="shared" si="343"/>
        <v>2017_12</v>
      </c>
      <c r="C3537" t="str">
        <f t="shared" si="339"/>
        <v>Dec</v>
      </c>
      <c r="D3537" t="str">
        <f t="shared" si="340"/>
        <v>2017_Dec</v>
      </c>
      <c r="E3537" s="12" t="str">
        <f t="shared" si="341"/>
        <v>05_Dec</v>
      </c>
      <c r="F3537" s="12" t="str">
        <f t="shared" si="342"/>
        <v>Dec-17</v>
      </c>
      <c r="G3537" s="12"/>
    </row>
    <row r="3538" spans="1:7">
      <c r="A3538" s="2">
        <f t="shared" si="344"/>
        <v>43075</v>
      </c>
      <c r="B3538" t="str">
        <f t="shared" si="343"/>
        <v>2017_12</v>
      </c>
      <c r="C3538" t="str">
        <f t="shared" si="339"/>
        <v>Dec</v>
      </c>
      <c r="D3538" t="str">
        <f t="shared" si="340"/>
        <v>2017_Dec</v>
      </c>
      <c r="E3538" s="12" t="str">
        <f t="shared" si="341"/>
        <v>06_Dec</v>
      </c>
      <c r="F3538" s="12" t="str">
        <f t="shared" si="342"/>
        <v>Dec-17</v>
      </c>
      <c r="G3538" s="12"/>
    </row>
    <row r="3539" spans="1:7">
      <c r="A3539" s="2">
        <f t="shared" si="344"/>
        <v>43076</v>
      </c>
      <c r="B3539" t="str">
        <f t="shared" si="343"/>
        <v>2017_12</v>
      </c>
      <c r="C3539" t="str">
        <f t="shared" si="339"/>
        <v>Dec</v>
      </c>
      <c r="D3539" t="str">
        <f t="shared" si="340"/>
        <v>2017_Dec</v>
      </c>
      <c r="E3539" s="12" t="str">
        <f t="shared" si="341"/>
        <v>07_Dec</v>
      </c>
      <c r="F3539" s="12" t="str">
        <f t="shared" si="342"/>
        <v>Dec-17</v>
      </c>
      <c r="G3539" s="12"/>
    </row>
    <row r="3540" spans="1:7">
      <c r="A3540" s="2">
        <f t="shared" si="344"/>
        <v>43077</v>
      </c>
      <c r="B3540" t="str">
        <f t="shared" si="343"/>
        <v>2017_12</v>
      </c>
      <c r="C3540" t="str">
        <f t="shared" si="339"/>
        <v>Dec</v>
      </c>
      <c r="D3540" t="str">
        <f t="shared" si="340"/>
        <v>2017_Dec</v>
      </c>
      <c r="E3540" s="12" t="str">
        <f t="shared" si="341"/>
        <v>08_Dec</v>
      </c>
      <c r="F3540" s="12" t="str">
        <f t="shared" si="342"/>
        <v>Dec-17</v>
      </c>
      <c r="G3540" s="12"/>
    </row>
    <row r="3541" spans="1:7">
      <c r="A3541" s="2">
        <f t="shared" si="344"/>
        <v>43078</v>
      </c>
      <c r="B3541" t="str">
        <f t="shared" si="343"/>
        <v>2017_12</v>
      </c>
      <c r="C3541" t="str">
        <f t="shared" si="339"/>
        <v>Dec</v>
      </c>
      <c r="D3541" t="str">
        <f t="shared" si="340"/>
        <v>2017_Dec</v>
      </c>
      <c r="E3541" s="12" t="str">
        <f t="shared" si="341"/>
        <v>09_Dec</v>
      </c>
      <c r="F3541" s="12" t="str">
        <f t="shared" si="342"/>
        <v>Dec-17</v>
      </c>
      <c r="G3541" s="12"/>
    </row>
    <row r="3542" spans="1:7">
      <c r="A3542" s="2">
        <f t="shared" si="344"/>
        <v>43079</v>
      </c>
      <c r="B3542" t="str">
        <f t="shared" si="343"/>
        <v>2017_12</v>
      </c>
      <c r="C3542" t="str">
        <f t="shared" si="339"/>
        <v>Dec</v>
      </c>
      <c r="D3542" t="str">
        <f t="shared" si="340"/>
        <v>2017_Dec</v>
      </c>
      <c r="E3542" s="12" t="str">
        <f t="shared" si="341"/>
        <v>10_Dec</v>
      </c>
      <c r="F3542" s="12" t="str">
        <f t="shared" si="342"/>
        <v>Dec-17</v>
      </c>
      <c r="G3542" s="12"/>
    </row>
    <row r="3543" spans="1:7">
      <c r="A3543" s="2">
        <f t="shared" si="344"/>
        <v>43080</v>
      </c>
      <c r="B3543" t="str">
        <f t="shared" si="343"/>
        <v>2017_12</v>
      </c>
      <c r="C3543" t="str">
        <f t="shared" si="339"/>
        <v>Dec</v>
      </c>
      <c r="D3543" t="str">
        <f t="shared" si="340"/>
        <v>2017_Dec</v>
      </c>
      <c r="E3543" s="12" t="str">
        <f t="shared" si="341"/>
        <v>11_Dec</v>
      </c>
      <c r="F3543" s="12" t="str">
        <f t="shared" si="342"/>
        <v>Dec-17</v>
      </c>
      <c r="G3543" s="12"/>
    </row>
    <row r="3544" spans="1:7">
      <c r="A3544" s="2">
        <f t="shared" si="344"/>
        <v>43081</v>
      </c>
      <c r="B3544" t="str">
        <f t="shared" si="343"/>
        <v>2017_12</v>
      </c>
      <c r="C3544" t="str">
        <f t="shared" si="339"/>
        <v>Dec</v>
      </c>
      <c r="D3544" t="str">
        <f t="shared" si="340"/>
        <v>2017_Dec</v>
      </c>
      <c r="E3544" s="12" t="str">
        <f t="shared" si="341"/>
        <v>12_Dec</v>
      </c>
      <c r="F3544" s="12" t="str">
        <f t="shared" si="342"/>
        <v>Dec-17</v>
      </c>
      <c r="G3544" s="12"/>
    </row>
    <row r="3545" spans="1:7">
      <c r="A3545" s="2">
        <f t="shared" si="344"/>
        <v>43082</v>
      </c>
      <c r="B3545" t="str">
        <f t="shared" si="343"/>
        <v>2017_12</v>
      </c>
      <c r="C3545" t="str">
        <f t="shared" si="339"/>
        <v>Dec</v>
      </c>
      <c r="D3545" t="str">
        <f t="shared" si="340"/>
        <v>2017_Dec</v>
      </c>
      <c r="E3545" s="12" t="str">
        <f t="shared" si="341"/>
        <v>13_Dec</v>
      </c>
      <c r="F3545" s="12" t="str">
        <f t="shared" si="342"/>
        <v>Dec-17</v>
      </c>
      <c r="G3545" s="12"/>
    </row>
    <row r="3546" spans="1:7">
      <c r="A3546" s="2">
        <f t="shared" si="344"/>
        <v>43083</v>
      </c>
      <c r="B3546" t="str">
        <f t="shared" si="343"/>
        <v>2017_12</v>
      </c>
      <c r="C3546" t="str">
        <f t="shared" si="339"/>
        <v>Dec</v>
      </c>
      <c r="D3546" t="str">
        <f t="shared" si="340"/>
        <v>2017_Dec</v>
      </c>
      <c r="E3546" s="12" t="str">
        <f t="shared" si="341"/>
        <v>14_Dec</v>
      </c>
      <c r="F3546" s="12" t="str">
        <f t="shared" si="342"/>
        <v>Dec-17</v>
      </c>
      <c r="G3546" s="12"/>
    </row>
    <row r="3547" spans="1:7">
      <c r="A3547" s="2">
        <f t="shared" si="344"/>
        <v>43084</v>
      </c>
      <c r="B3547" t="str">
        <f t="shared" si="343"/>
        <v>2017_12</v>
      </c>
      <c r="C3547" t="str">
        <f t="shared" si="339"/>
        <v>Dec</v>
      </c>
      <c r="D3547" t="str">
        <f t="shared" si="340"/>
        <v>2017_Dec</v>
      </c>
      <c r="E3547" s="12" t="str">
        <f t="shared" si="341"/>
        <v>15_Dec</v>
      </c>
      <c r="F3547" s="12" t="str">
        <f t="shared" si="342"/>
        <v>Dec-17</v>
      </c>
      <c r="G3547" s="12"/>
    </row>
    <row r="3548" spans="1:7">
      <c r="A3548" s="2">
        <f t="shared" si="344"/>
        <v>43085</v>
      </c>
      <c r="B3548" t="str">
        <f t="shared" si="343"/>
        <v>2017_12</v>
      </c>
      <c r="C3548" t="str">
        <f t="shared" si="339"/>
        <v>Dec</v>
      </c>
      <c r="D3548" t="str">
        <f t="shared" si="340"/>
        <v>2017_Dec</v>
      </c>
      <c r="E3548" s="12" t="str">
        <f t="shared" si="341"/>
        <v>16_Dec</v>
      </c>
      <c r="F3548" s="12" t="str">
        <f t="shared" si="342"/>
        <v>Dec-17</v>
      </c>
      <c r="G3548" s="12"/>
    </row>
    <row r="3549" spans="1:7">
      <c r="A3549" s="2">
        <f t="shared" si="344"/>
        <v>43086</v>
      </c>
      <c r="B3549" t="str">
        <f t="shared" si="343"/>
        <v>2017_12</v>
      </c>
      <c r="C3549" t="str">
        <f t="shared" si="339"/>
        <v>Dec</v>
      </c>
      <c r="D3549" t="str">
        <f t="shared" si="340"/>
        <v>2017_Dec</v>
      </c>
      <c r="E3549" s="12" t="str">
        <f t="shared" si="341"/>
        <v>17_Dec</v>
      </c>
      <c r="F3549" s="12" t="str">
        <f t="shared" si="342"/>
        <v>Dec-17</v>
      </c>
      <c r="G3549" s="12"/>
    </row>
    <row r="3550" spans="1:7">
      <c r="A3550" s="2">
        <f t="shared" si="344"/>
        <v>43087</v>
      </c>
      <c r="B3550" t="str">
        <f t="shared" si="343"/>
        <v>2017_12</v>
      </c>
      <c r="C3550" t="str">
        <f t="shared" si="339"/>
        <v>Dec</v>
      </c>
      <c r="D3550" t="str">
        <f t="shared" si="340"/>
        <v>2017_Dec</v>
      </c>
      <c r="E3550" s="12" t="str">
        <f t="shared" si="341"/>
        <v>18_Dec</v>
      </c>
      <c r="F3550" s="12" t="str">
        <f t="shared" si="342"/>
        <v>Dec-17</v>
      </c>
      <c r="G3550" s="12"/>
    </row>
    <row r="3551" spans="1:7">
      <c r="A3551" s="2">
        <f t="shared" si="344"/>
        <v>43088</v>
      </c>
      <c r="B3551" t="str">
        <f t="shared" si="343"/>
        <v>2017_12</v>
      </c>
      <c r="C3551" t="str">
        <f t="shared" si="339"/>
        <v>Dec</v>
      </c>
      <c r="D3551" t="str">
        <f t="shared" si="340"/>
        <v>2017_Dec</v>
      </c>
      <c r="E3551" s="12" t="str">
        <f t="shared" si="341"/>
        <v>19_Dec</v>
      </c>
      <c r="F3551" s="12" t="str">
        <f t="shared" si="342"/>
        <v>Dec-17</v>
      </c>
      <c r="G3551" s="12"/>
    </row>
    <row r="3552" spans="1:7">
      <c r="A3552" s="2">
        <f t="shared" si="344"/>
        <v>43089</v>
      </c>
      <c r="B3552" t="str">
        <f t="shared" si="343"/>
        <v>2017_12</v>
      </c>
      <c r="C3552" t="str">
        <f t="shared" si="339"/>
        <v>Dec</v>
      </c>
      <c r="D3552" t="str">
        <f t="shared" si="340"/>
        <v>2017_Dec</v>
      </c>
      <c r="E3552" s="12" t="str">
        <f t="shared" si="341"/>
        <v>20_Dec</v>
      </c>
      <c r="F3552" s="12" t="str">
        <f t="shared" si="342"/>
        <v>Dec-17</v>
      </c>
      <c r="G3552" s="12"/>
    </row>
    <row r="3553" spans="1:7">
      <c r="A3553" s="2">
        <f t="shared" si="344"/>
        <v>43090</v>
      </c>
      <c r="B3553" t="str">
        <f t="shared" si="343"/>
        <v>2017_12</v>
      </c>
      <c r="C3553" t="str">
        <f t="shared" si="339"/>
        <v>Dec</v>
      </c>
      <c r="D3553" t="str">
        <f t="shared" si="340"/>
        <v>2017_Dec</v>
      </c>
      <c r="E3553" s="12" t="str">
        <f t="shared" si="341"/>
        <v>21_Dec</v>
      </c>
      <c r="F3553" s="12" t="str">
        <f t="shared" si="342"/>
        <v>Dec-17</v>
      </c>
      <c r="G3553" s="12"/>
    </row>
    <row r="3554" spans="1:7">
      <c r="A3554" s="2">
        <f t="shared" si="344"/>
        <v>43091</v>
      </c>
      <c r="B3554" t="str">
        <f t="shared" si="343"/>
        <v>2017_12</v>
      </c>
      <c r="C3554" t="str">
        <f t="shared" si="339"/>
        <v>Dec</v>
      </c>
      <c r="D3554" t="str">
        <f t="shared" si="340"/>
        <v>2017_Dec</v>
      </c>
      <c r="E3554" s="12" t="str">
        <f t="shared" si="341"/>
        <v>22_Dec</v>
      </c>
      <c r="F3554" s="12" t="str">
        <f t="shared" si="342"/>
        <v>Dec-17</v>
      </c>
      <c r="G3554" s="12"/>
    </row>
    <row r="3555" spans="1:7">
      <c r="A3555" s="2">
        <f t="shared" si="344"/>
        <v>43092</v>
      </c>
      <c r="B3555" t="str">
        <f t="shared" si="343"/>
        <v>2017_12</v>
      </c>
      <c r="C3555" t="str">
        <f t="shared" si="339"/>
        <v>Dec</v>
      </c>
      <c r="D3555" t="str">
        <f t="shared" si="340"/>
        <v>2017_Dec</v>
      </c>
      <c r="E3555" s="12" t="str">
        <f t="shared" si="341"/>
        <v>23_Dec</v>
      </c>
      <c r="F3555" s="12" t="str">
        <f t="shared" si="342"/>
        <v>Dec-17</v>
      </c>
      <c r="G3555" s="12"/>
    </row>
    <row r="3556" spans="1:7">
      <c r="A3556" s="2">
        <f t="shared" si="344"/>
        <v>43093</v>
      </c>
      <c r="B3556" t="str">
        <f t="shared" si="343"/>
        <v>2017_12</v>
      </c>
      <c r="C3556" t="str">
        <f t="shared" si="339"/>
        <v>Dec</v>
      </c>
      <c r="D3556" t="str">
        <f t="shared" si="340"/>
        <v>2017_Dec</v>
      </c>
      <c r="E3556" s="12" t="str">
        <f t="shared" si="341"/>
        <v>24_Dec</v>
      </c>
      <c r="F3556" s="12" t="str">
        <f t="shared" si="342"/>
        <v>Dec-17</v>
      </c>
      <c r="G3556" s="12"/>
    </row>
    <row r="3557" spans="1:7">
      <c r="A3557" s="2">
        <f t="shared" si="344"/>
        <v>43094</v>
      </c>
      <c r="B3557" t="str">
        <f t="shared" si="343"/>
        <v>2017_12</v>
      </c>
      <c r="C3557" t="str">
        <f t="shared" si="339"/>
        <v>Dec</v>
      </c>
      <c r="D3557" t="str">
        <f t="shared" si="340"/>
        <v>2017_Dec</v>
      </c>
      <c r="E3557" s="12" t="str">
        <f t="shared" si="341"/>
        <v>25_Dec</v>
      </c>
      <c r="F3557" s="12" t="str">
        <f t="shared" si="342"/>
        <v>Dec-17</v>
      </c>
      <c r="G3557" s="12"/>
    </row>
    <row r="3558" spans="1:7">
      <c r="A3558" s="2">
        <f t="shared" si="344"/>
        <v>43095</v>
      </c>
      <c r="B3558" t="str">
        <f t="shared" si="343"/>
        <v>2017_12</v>
      </c>
      <c r="C3558" t="str">
        <f t="shared" si="339"/>
        <v>Dec</v>
      </c>
      <c r="D3558" t="str">
        <f t="shared" si="340"/>
        <v>2017_Dec</v>
      </c>
      <c r="E3558" s="12" t="str">
        <f t="shared" si="341"/>
        <v>26_Dec</v>
      </c>
      <c r="F3558" s="12" t="str">
        <f t="shared" si="342"/>
        <v>Dec-17</v>
      </c>
      <c r="G3558" s="12"/>
    </row>
    <row r="3559" spans="1:7">
      <c r="A3559" s="2">
        <f t="shared" si="344"/>
        <v>43096</v>
      </c>
      <c r="B3559" t="str">
        <f t="shared" si="343"/>
        <v>2017_12</v>
      </c>
      <c r="C3559" t="str">
        <f t="shared" si="339"/>
        <v>Dec</v>
      </c>
      <c r="D3559" t="str">
        <f t="shared" si="340"/>
        <v>2017_Dec</v>
      </c>
      <c r="E3559" s="12" t="str">
        <f t="shared" si="341"/>
        <v>27_Dec</v>
      </c>
      <c r="F3559" s="12" t="str">
        <f t="shared" si="342"/>
        <v>Dec-17</v>
      </c>
      <c r="G3559" s="12"/>
    </row>
    <row r="3560" spans="1:7">
      <c r="A3560" s="2">
        <f t="shared" si="344"/>
        <v>43097</v>
      </c>
      <c r="B3560" t="str">
        <f t="shared" si="343"/>
        <v>2017_12</v>
      </c>
      <c r="C3560" t="str">
        <f t="shared" si="339"/>
        <v>Dec</v>
      </c>
      <c r="D3560" t="str">
        <f t="shared" si="340"/>
        <v>2017_Dec</v>
      </c>
      <c r="E3560" s="12" t="str">
        <f t="shared" si="341"/>
        <v>28_Dec</v>
      </c>
      <c r="F3560" s="12" t="str">
        <f t="shared" si="342"/>
        <v>Dec-17</v>
      </c>
      <c r="G3560" s="12"/>
    </row>
    <row r="3561" spans="1:7">
      <c r="A3561" s="2">
        <f t="shared" si="344"/>
        <v>43098</v>
      </c>
      <c r="B3561" t="str">
        <f t="shared" si="343"/>
        <v>2017_12</v>
      </c>
      <c r="C3561" t="str">
        <f t="shared" si="339"/>
        <v>Dec</v>
      </c>
      <c r="D3561" t="str">
        <f t="shared" si="340"/>
        <v>2017_Dec</v>
      </c>
      <c r="E3561" s="12" t="str">
        <f t="shared" si="341"/>
        <v>29_Dec</v>
      </c>
      <c r="F3561" s="12" t="str">
        <f t="shared" si="342"/>
        <v>Dec-17</v>
      </c>
      <c r="G3561" s="12"/>
    </row>
    <row r="3562" spans="1:7">
      <c r="A3562" s="2">
        <f t="shared" si="344"/>
        <v>43099</v>
      </c>
      <c r="B3562" t="str">
        <f t="shared" si="343"/>
        <v>2017_12</v>
      </c>
      <c r="C3562" t="str">
        <f t="shared" si="339"/>
        <v>Dec</v>
      </c>
      <c r="D3562" t="str">
        <f t="shared" si="340"/>
        <v>2017_Dec</v>
      </c>
      <c r="E3562" s="12" t="str">
        <f t="shared" si="341"/>
        <v>30_Dec</v>
      </c>
      <c r="F3562" s="12" t="str">
        <f t="shared" si="342"/>
        <v>Dec-17</v>
      </c>
      <c r="G3562" s="12"/>
    </row>
    <row r="3563" spans="1:7">
      <c r="A3563" s="2">
        <f t="shared" si="344"/>
        <v>43100</v>
      </c>
      <c r="B3563" t="str">
        <f t="shared" si="343"/>
        <v>2017_12</v>
      </c>
      <c r="C3563" t="str">
        <f t="shared" si="339"/>
        <v>Dec</v>
      </c>
      <c r="D3563" t="str">
        <f t="shared" si="340"/>
        <v>2017_Dec</v>
      </c>
      <c r="E3563" s="12" t="str">
        <f t="shared" si="341"/>
        <v>31_Dec</v>
      </c>
      <c r="F3563" s="12" t="str">
        <f t="shared" si="342"/>
        <v>Dec-17</v>
      </c>
      <c r="G3563" s="12"/>
    </row>
    <row r="3564" spans="1:7">
      <c r="A3564" s="2">
        <f t="shared" si="344"/>
        <v>43101</v>
      </c>
      <c r="B3564" t="str">
        <f t="shared" si="343"/>
        <v>2018_01</v>
      </c>
      <c r="C3564" t="str">
        <f t="shared" si="339"/>
        <v>Jan</v>
      </c>
      <c r="D3564" t="str">
        <f t="shared" si="340"/>
        <v>2018_Jan</v>
      </c>
      <c r="E3564" s="12" t="str">
        <f t="shared" si="341"/>
        <v>01_Jan</v>
      </c>
      <c r="F3564" s="12" t="str">
        <f t="shared" si="342"/>
        <v>Jan-18</v>
      </c>
      <c r="G3564" s="12"/>
    </row>
    <row r="3565" spans="1:7">
      <c r="A3565" s="2">
        <f t="shared" si="344"/>
        <v>43102</v>
      </c>
      <c r="B3565" t="str">
        <f t="shared" si="343"/>
        <v>2018_01</v>
      </c>
      <c r="C3565" t="str">
        <f t="shared" si="339"/>
        <v>Jan</v>
      </c>
      <c r="D3565" t="str">
        <f t="shared" si="340"/>
        <v>2018_Jan</v>
      </c>
      <c r="E3565" s="12" t="str">
        <f t="shared" si="341"/>
        <v>02_Jan</v>
      </c>
      <c r="F3565" s="12" t="str">
        <f t="shared" si="342"/>
        <v>Jan-18</v>
      </c>
      <c r="G3565" s="12"/>
    </row>
    <row r="3566" spans="1:7">
      <c r="A3566" s="2">
        <f t="shared" si="344"/>
        <v>43103</v>
      </c>
      <c r="B3566" t="str">
        <f t="shared" si="343"/>
        <v>2018_01</v>
      </c>
      <c r="C3566" t="str">
        <f t="shared" si="339"/>
        <v>Jan</v>
      </c>
      <c r="D3566" t="str">
        <f t="shared" si="340"/>
        <v>2018_Jan</v>
      </c>
      <c r="E3566" s="12" t="str">
        <f t="shared" si="341"/>
        <v>03_Jan</v>
      </c>
      <c r="F3566" s="12" t="str">
        <f t="shared" si="342"/>
        <v>Jan-18</v>
      </c>
      <c r="G3566" s="12"/>
    </row>
    <row r="3567" spans="1:7">
      <c r="A3567" s="2">
        <f t="shared" si="344"/>
        <v>43104</v>
      </c>
      <c r="B3567" t="str">
        <f t="shared" si="343"/>
        <v>2018_01</v>
      </c>
      <c r="C3567" t="str">
        <f t="shared" si="339"/>
        <v>Jan</v>
      </c>
      <c r="D3567" t="str">
        <f t="shared" si="340"/>
        <v>2018_Jan</v>
      </c>
      <c r="E3567" s="12" t="str">
        <f t="shared" si="341"/>
        <v>04_Jan</v>
      </c>
      <c r="F3567" s="12" t="str">
        <f t="shared" si="342"/>
        <v>Jan-18</v>
      </c>
      <c r="G3567" s="12"/>
    </row>
    <row r="3568" spans="1:7">
      <c r="A3568" s="2">
        <f t="shared" si="344"/>
        <v>43105</v>
      </c>
      <c r="B3568" t="str">
        <f t="shared" si="343"/>
        <v>2018_01</v>
      </c>
      <c r="C3568" t="str">
        <f t="shared" si="339"/>
        <v>Jan</v>
      </c>
      <c r="D3568" t="str">
        <f t="shared" si="340"/>
        <v>2018_Jan</v>
      </c>
      <c r="E3568" s="12" t="str">
        <f t="shared" si="341"/>
        <v>05_Jan</v>
      </c>
      <c r="F3568" s="12" t="str">
        <f t="shared" si="342"/>
        <v>Jan-18</v>
      </c>
      <c r="G3568" s="12"/>
    </row>
    <row r="3569" spans="1:7">
      <c r="A3569" s="2">
        <f t="shared" si="344"/>
        <v>43106</v>
      </c>
      <c r="B3569" t="str">
        <f t="shared" si="343"/>
        <v>2018_01</v>
      </c>
      <c r="C3569" t="str">
        <f t="shared" si="339"/>
        <v>Jan</v>
      </c>
      <c r="D3569" t="str">
        <f t="shared" si="340"/>
        <v>2018_Jan</v>
      </c>
      <c r="E3569" s="12" t="str">
        <f t="shared" si="341"/>
        <v>06_Jan</v>
      </c>
      <c r="F3569" s="12" t="str">
        <f t="shared" si="342"/>
        <v>Jan-18</v>
      </c>
      <c r="G3569" s="12"/>
    </row>
    <row r="3570" spans="1:7">
      <c r="A3570" s="2">
        <f t="shared" si="344"/>
        <v>43107</v>
      </c>
      <c r="B3570" t="str">
        <f t="shared" si="343"/>
        <v>2018_01</v>
      </c>
      <c r="C3570" t="str">
        <f t="shared" si="339"/>
        <v>Jan</v>
      </c>
      <c r="D3570" t="str">
        <f t="shared" si="340"/>
        <v>2018_Jan</v>
      </c>
      <c r="E3570" s="12" t="str">
        <f t="shared" si="341"/>
        <v>07_Jan</v>
      </c>
      <c r="F3570" s="12" t="str">
        <f t="shared" si="342"/>
        <v>Jan-18</v>
      </c>
      <c r="G3570" s="12"/>
    </row>
    <row r="3571" spans="1:7">
      <c r="A3571" s="2">
        <f t="shared" si="344"/>
        <v>43108</v>
      </c>
      <c r="B3571" t="str">
        <f t="shared" si="343"/>
        <v>2018_01</v>
      </c>
      <c r="C3571" t="str">
        <f t="shared" si="339"/>
        <v>Jan</v>
      </c>
      <c r="D3571" t="str">
        <f t="shared" si="340"/>
        <v>2018_Jan</v>
      </c>
      <c r="E3571" s="12" t="str">
        <f t="shared" si="341"/>
        <v>08_Jan</v>
      </c>
      <c r="F3571" s="12" t="str">
        <f t="shared" si="342"/>
        <v>Jan-18</v>
      </c>
      <c r="G3571" s="12"/>
    </row>
    <row r="3572" spans="1:7">
      <c r="A3572" s="2">
        <f t="shared" si="344"/>
        <v>43109</v>
      </c>
      <c r="B3572" t="str">
        <f t="shared" si="343"/>
        <v>2018_01</v>
      </c>
      <c r="C3572" t="str">
        <f t="shared" si="339"/>
        <v>Jan</v>
      </c>
      <c r="D3572" t="str">
        <f t="shared" si="340"/>
        <v>2018_Jan</v>
      </c>
      <c r="E3572" s="12" t="str">
        <f t="shared" si="341"/>
        <v>09_Jan</v>
      </c>
      <c r="F3572" s="12" t="str">
        <f t="shared" si="342"/>
        <v>Jan-18</v>
      </c>
      <c r="G3572" s="12"/>
    </row>
    <row r="3573" spans="1:7">
      <c r="A3573" s="2">
        <f t="shared" si="344"/>
        <v>43110</v>
      </c>
      <c r="B3573" t="str">
        <f t="shared" si="343"/>
        <v>2018_01</v>
      </c>
      <c r="C3573" t="str">
        <f t="shared" si="339"/>
        <v>Jan</v>
      </c>
      <c r="D3573" t="str">
        <f t="shared" si="340"/>
        <v>2018_Jan</v>
      </c>
      <c r="E3573" s="12" t="str">
        <f t="shared" si="341"/>
        <v>10_Jan</v>
      </c>
      <c r="F3573" s="12" t="str">
        <f t="shared" si="342"/>
        <v>Jan-18</v>
      </c>
      <c r="G3573" s="12"/>
    </row>
    <row r="3574" spans="1:7">
      <c r="A3574" s="2">
        <f t="shared" si="344"/>
        <v>43111</v>
      </c>
      <c r="B3574" t="str">
        <f t="shared" si="343"/>
        <v>2018_01</v>
      </c>
      <c r="C3574" t="str">
        <f t="shared" si="339"/>
        <v>Jan</v>
      </c>
      <c r="D3574" t="str">
        <f t="shared" si="340"/>
        <v>2018_Jan</v>
      </c>
      <c r="E3574" s="12" t="str">
        <f t="shared" si="341"/>
        <v>11_Jan</v>
      </c>
      <c r="F3574" s="12" t="str">
        <f t="shared" si="342"/>
        <v>Jan-18</v>
      </c>
      <c r="G3574" s="12"/>
    </row>
    <row r="3575" spans="1:7">
      <c r="A3575" s="2">
        <f t="shared" si="344"/>
        <v>43112</v>
      </c>
      <c r="B3575" t="str">
        <f t="shared" si="343"/>
        <v>2018_01</v>
      </c>
      <c r="C3575" t="str">
        <f t="shared" si="339"/>
        <v>Jan</v>
      </c>
      <c r="D3575" t="str">
        <f t="shared" si="340"/>
        <v>2018_Jan</v>
      </c>
      <c r="E3575" s="12" t="str">
        <f t="shared" si="341"/>
        <v>12_Jan</v>
      </c>
      <c r="F3575" s="12" t="str">
        <f t="shared" si="342"/>
        <v>Jan-18</v>
      </c>
      <c r="G3575" s="12"/>
    </row>
    <row r="3576" spans="1:7">
      <c r="A3576" s="2">
        <f t="shared" si="344"/>
        <v>43113</v>
      </c>
      <c r="B3576" t="str">
        <f t="shared" si="343"/>
        <v>2018_01</v>
      </c>
      <c r="C3576" t="str">
        <f t="shared" si="339"/>
        <v>Jan</v>
      </c>
      <c r="D3576" t="str">
        <f t="shared" si="340"/>
        <v>2018_Jan</v>
      </c>
      <c r="E3576" s="12" t="str">
        <f t="shared" si="341"/>
        <v>13_Jan</v>
      </c>
      <c r="F3576" s="12" t="str">
        <f t="shared" si="342"/>
        <v>Jan-18</v>
      </c>
      <c r="G3576" s="12"/>
    </row>
    <row r="3577" spans="1:7">
      <c r="A3577" s="2">
        <f t="shared" si="344"/>
        <v>43114</v>
      </c>
      <c r="B3577" t="str">
        <f t="shared" si="343"/>
        <v>2018_01</v>
      </c>
      <c r="C3577" t="str">
        <f t="shared" si="339"/>
        <v>Jan</v>
      </c>
      <c r="D3577" t="str">
        <f t="shared" si="340"/>
        <v>2018_Jan</v>
      </c>
      <c r="E3577" s="12" t="str">
        <f t="shared" si="341"/>
        <v>14_Jan</v>
      </c>
      <c r="F3577" s="12" t="str">
        <f t="shared" si="342"/>
        <v>Jan-18</v>
      </c>
      <c r="G3577" s="12"/>
    </row>
    <row r="3578" spans="1:7">
      <c r="A3578" s="2">
        <f t="shared" si="344"/>
        <v>43115</v>
      </c>
      <c r="B3578" t="str">
        <f t="shared" si="343"/>
        <v>2018_01</v>
      </c>
      <c r="C3578" t="str">
        <f t="shared" si="339"/>
        <v>Jan</v>
      </c>
      <c r="D3578" t="str">
        <f t="shared" si="340"/>
        <v>2018_Jan</v>
      </c>
      <c r="E3578" s="12" t="str">
        <f t="shared" si="341"/>
        <v>15_Jan</v>
      </c>
      <c r="F3578" s="12" t="str">
        <f t="shared" si="342"/>
        <v>Jan-18</v>
      </c>
      <c r="G3578" s="12"/>
    </row>
    <row r="3579" spans="1:7">
      <c r="A3579" s="2">
        <f t="shared" si="344"/>
        <v>43116</v>
      </c>
      <c r="B3579" t="str">
        <f t="shared" si="343"/>
        <v>2018_01</v>
      </c>
      <c r="C3579" t="str">
        <f t="shared" si="339"/>
        <v>Jan</v>
      </c>
      <c r="D3579" t="str">
        <f t="shared" si="340"/>
        <v>2018_Jan</v>
      </c>
      <c r="E3579" s="12" t="str">
        <f t="shared" si="341"/>
        <v>16_Jan</v>
      </c>
      <c r="F3579" s="12" t="str">
        <f t="shared" si="342"/>
        <v>Jan-18</v>
      </c>
      <c r="G3579" s="12"/>
    </row>
    <row r="3580" spans="1:7">
      <c r="A3580" s="2">
        <f t="shared" si="344"/>
        <v>43117</v>
      </c>
      <c r="B3580" t="str">
        <f t="shared" si="343"/>
        <v>2018_01</v>
      </c>
      <c r="C3580" t="str">
        <f t="shared" si="339"/>
        <v>Jan</v>
      </c>
      <c r="D3580" t="str">
        <f t="shared" si="340"/>
        <v>2018_Jan</v>
      </c>
      <c r="E3580" s="12" t="str">
        <f t="shared" si="341"/>
        <v>17_Jan</v>
      </c>
      <c r="F3580" s="12" t="str">
        <f t="shared" si="342"/>
        <v>Jan-18</v>
      </c>
      <c r="G3580" s="12"/>
    </row>
    <row r="3581" spans="1:7">
      <c r="A3581" s="2">
        <f t="shared" si="344"/>
        <v>43118</v>
      </c>
      <c r="B3581" t="str">
        <f t="shared" si="343"/>
        <v>2018_01</v>
      </c>
      <c r="C3581" t="str">
        <f t="shared" si="339"/>
        <v>Jan</v>
      </c>
      <c r="D3581" t="str">
        <f t="shared" si="340"/>
        <v>2018_Jan</v>
      </c>
      <c r="E3581" s="12" t="str">
        <f t="shared" si="341"/>
        <v>18_Jan</v>
      </c>
      <c r="F3581" s="12" t="str">
        <f t="shared" si="342"/>
        <v>Jan-18</v>
      </c>
      <c r="G3581" s="12"/>
    </row>
    <row r="3582" spans="1:7">
      <c r="A3582" s="2">
        <f t="shared" si="344"/>
        <v>43119</v>
      </c>
      <c r="B3582" t="str">
        <f t="shared" si="343"/>
        <v>2018_01</v>
      </c>
      <c r="C3582" t="str">
        <f t="shared" si="339"/>
        <v>Jan</v>
      </c>
      <c r="D3582" t="str">
        <f t="shared" si="340"/>
        <v>2018_Jan</v>
      </c>
      <c r="E3582" s="12" t="str">
        <f t="shared" si="341"/>
        <v>19_Jan</v>
      </c>
      <c r="F3582" s="12" t="str">
        <f t="shared" si="342"/>
        <v>Jan-18</v>
      </c>
      <c r="G3582" s="12"/>
    </row>
    <row r="3583" spans="1:7">
      <c r="A3583" s="2">
        <f t="shared" si="344"/>
        <v>43120</v>
      </c>
      <c r="B3583" t="str">
        <f t="shared" si="343"/>
        <v>2018_01</v>
      </c>
      <c r="C3583" t="str">
        <f t="shared" si="339"/>
        <v>Jan</v>
      </c>
      <c r="D3583" t="str">
        <f t="shared" si="340"/>
        <v>2018_Jan</v>
      </c>
      <c r="E3583" s="12" t="str">
        <f t="shared" si="341"/>
        <v>20_Jan</v>
      </c>
      <c r="F3583" s="12" t="str">
        <f t="shared" si="342"/>
        <v>Jan-18</v>
      </c>
      <c r="G3583" s="12"/>
    </row>
    <row r="3584" spans="1:7">
      <c r="A3584" s="2">
        <f t="shared" si="344"/>
        <v>43121</v>
      </c>
      <c r="B3584" t="str">
        <f t="shared" si="343"/>
        <v>2018_01</v>
      </c>
      <c r="C3584" t="str">
        <f t="shared" si="339"/>
        <v>Jan</v>
      </c>
      <c r="D3584" t="str">
        <f t="shared" si="340"/>
        <v>2018_Jan</v>
      </c>
      <c r="E3584" s="12" t="str">
        <f t="shared" si="341"/>
        <v>21_Jan</v>
      </c>
      <c r="F3584" s="12" t="str">
        <f t="shared" si="342"/>
        <v>Jan-18</v>
      </c>
      <c r="G3584" s="12"/>
    </row>
    <row r="3585" spans="1:7">
      <c r="A3585" s="2">
        <f t="shared" si="344"/>
        <v>43122</v>
      </c>
      <c r="B3585" t="str">
        <f t="shared" si="343"/>
        <v>2018_01</v>
      </c>
      <c r="C3585" t="str">
        <f t="shared" si="339"/>
        <v>Jan</v>
      </c>
      <c r="D3585" t="str">
        <f t="shared" si="340"/>
        <v>2018_Jan</v>
      </c>
      <c r="E3585" s="12" t="str">
        <f t="shared" si="341"/>
        <v>22_Jan</v>
      </c>
      <c r="F3585" s="12" t="str">
        <f t="shared" si="342"/>
        <v>Jan-18</v>
      </c>
      <c r="G3585" s="12"/>
    </row>
    <row r="3586" spans="1:7">
      <c r="A3586" s="2">
        <f t="shared" si="344"/>
        <v>43123</v>
      </c>
      <c r="B3586" t="str">
        <f t="shared" si="343"/>
        <v>2018_01</v>
      </c>
      <c r="C3586" t="str">
        <f t="shared" ref="C3586:C3649" si="345">VLOOKUP(TEXT(MONTH(A3586),"00"),$H$2:$I$13,2,FALSE)</f>
        <v>Jan</v>
      </c>
      <c r="D3586" t="str">
        <f t="shared" si="340"/>
        <v>2018_Jan</v>
      </c>
      <c r="E3586" s="12" t="str">
        <f t="shared" si="341"/>
        <v>23_Jan</v>
      </c>
      <c r="F3586" s="12" t="str">
        <f t="shared" si="342"/>
        <v>Jan-18</v>
      </c>
      <c r="G3586" s="12"/>
    </row>
    <row r="3587" spans="1:7">
      <c r="A3587" s="2">
        <f t="shared" si="344"/>
        <v>43124</v>
      </c>
      <c r="B3587" t="str">
        <f t="shared" si="343"/>
        <v>2018_01</v>
      </c>
      <c r="C3587" t="str">
        <f t="shared" si="345"/>
        <v>Jan</v>
      </c>
      <c r="D3587" t="str">
        <f t="shared" ref="D3587:D3650" si="346">TEXT(YEAR(A3587),"0000")&amp;"_"&amp;C3587</f>
        <v>2018_Jan</v>
      </c>
      <c r="E3587" s="12" t="str">
        <f t="shared" ref="E3587:E3650" si="347">VLOOKUP(DAY(A3587),$G$2:$H$32,2,FALSE)&amp;"_"&amp;C3587</f>
        <v>24_Jan</v>
      </c>
      <c r="F3587" s="12" t="str">
        <f t="shared" si="342"/>
        <v>Jan-18</v>
      </c>
      <c r="G3587" s="12"/>
    </row>
    <row r="3588" spans="1:7">
      <c r="A3588" s="2">
        <f t="shared" si="344"/>
        <v>43125</v>
      </c>
      <c r="B3588" t="str">
        <f t="shared" si="343"/>
        <v>2018_01</v>
      </c>
      <c r="C3588" t="str">
        <f t="shared" si="345"/>
        <v>Jan</v>
      </c>
      <c r="D3588" t="str">
        <f t="shared" si="346"/>
        <v>2018_Jan</v>
      </c>
      <c r="E3588" s="12" t="str">
        <f t="shared" si="347"/>
        <v>25_Jan</v>
      </c>
      <c r="F3588" s="12" t="str">
        <f t="shared" ref="F3588:F3651" si="348">C3588&amp;"-"&amp;RIGHT(YEAR(A3588),2)</f>
        <v>Jan-18</v>
      </c>
      <c r="G3588" s="12"/>
    </row>
    <row r="3589" spans="1:7">
      <c r="A3589" s="2">
        <f t="shared" si="344"/>
        <v>43126</v>
      </c>
      <c r="B3589" t="str">
        <f t="shared" si="343"/>
        <v>2018_01</v>
      </c>
      <c r="C3589" t="str">
        <f t="shared" si="345"/>
        <v>Jan</v>
      </c>
      <c r="D3589" t="str">
        <f t="shared" si="346"/>
        <v>2018_Jan</v>
      </c>
      <c r="E3589" s="12" t="str">
        <f t="shared" si="347"/>
        <v>26_Jan</v>
      </c>
      <c r="F3589" s="12" t="str">
        <f t="shared" si="348"/>
        <v>Jan-18</v>
      </c>
      <c r="G3589" s="12"/>
    </row>
    <row r="3590" spans="1:7">
      <c r="A3590" s="2">
        <f t="shared" si="344"/>
        <v>43127</v>
      </c>
      <c r="B3590" t="str">
        <f t="shared" si="343"/>
        <v>2018_01</v>
      </c>
      <c r="C3590" t="str">
        <f t="shared" si="345"/>
        <v>Jan</v>
      </c>
      <c r="D3590" t="str">
        <f t="shared" si="346"/>
        <v>2018_Jan</v>
      </c>
      <c r="E3590" s="12" t="str">
        <f t="shared" si="347"/>
        <v>27_Jan</v>
      </c>
      <c r="F3590" s="12" t="str">
        <f t="shared" si="348"/>
        <v>Jan-18</v>
      </c>
      <c r="G3590" s="12"/>
    </row>
    <row r="3591" spans="1:7">
      <c r="A3591" s="2">
        <f t="shared" si="344"/>
        <v>43128</v>
      </c>
      <c r="B3591" t="str">
        <f t="shared" si="343"/>
        <v>2018_01</v>
      </c>
      <c r="C3591" t="str">
        <f t="shared" si="345"/>
        <v>Jan</v>
      </c>
      <c r="D3591" t="str">
        <f t="shared" si="346"/>
        <v>2018_Jan</v>
      </c>
      <c r="E3591" s="12" t="str">
        <f t="shared" si="347"/>
        <v>28_Jan</v>
      </c>
      <c r="F3591" s="12" t="str">
        <f t="shared" si="348"/>
        <v>Jan-18</v>
      </c>
      <c r="G3591" s="12"/>
    </row>
    <row r="3592" spans="1:7">
      <c r="A3592" s="2">
        <f t="shared" si="344"/>
        <v>43129</v>
      </c>
      <c r="B3592" t="str">
        <f t="shared" si="343"/>
        <v>2018_01</v>
      </c>
      <c r="C3592" t="str">
        <f t="shared" si="345"/>
        <v>Jan</v>
      </c>
      <c r="D3592" t="str">
        <f t="shared" si="346"/>
        <v>2018_Jan</v>
      </c>
      <c r="E3592" s="12" t="str">
        <f t="shared" si="347"/>
        <v>29_Jan</v>
      </c>
      <c r="F3592" s="12" t="str">
        <f t="shared" si="348"/>
        <v>Jan-18</v>
      </c>
      <c r="G3592" s="12"/>
    </row>
    <row r="3593" spans="1:7">
      <c r="A3593" s="2">
        <f t="shared" si="344"/>
        <v>43130</v>
      </c>
      <c r="B3593" t="str">
        <f t="shared" si="343"/>
        <v>2018_01</v>
      </c>
      <c r="C3593" t="str">
        <f t="shared" si="345"/>
        <v>Jan</v>
      </c>
      <c r="D3593" t="str">
        <f t="shared" si="346"/>
        <v>2018_Jan</v>
      </c>
      <c r="E3593" s="12" t="str">
        <f t="shared" si="347"/>
        <v>30_Jan</v>
      </c>
      <c r="F3593" s="12" t="str">
        <f t="shared" si="348"/>
        <v>Jan-18</v>
      </c>
      <c r="G3593" s="12"/>
    </row>
    <row r="3594" spans="1:7">
      <c r="A3594" s="2">
        <f t="shared" si="344"/>
        <v>43131</v>
      </c>
      <c r="B3594" t="str">
        <f t="shared" si="343"/>
        <v>2018_01</v>
      </c>
      <c r="C3594" t="str">
        <f t="shared" si="345"/>
        <v>Jan</v>
      </c>
      <c r="D3594" t="str">
        <f t="shared" si="346"/>
        <v>2018_Jan</v>
      </c>
      <c r="E3594" s="12" t="str">
        <f t="shared" si="347"/>
        <v>31_Jan</v>
      </c>
      <c r="F3594" s="12" t="str">
        <f t="shared" si="348"/>
        <v>Jan-18</v>
      </c>
      <c r="G3594" s="12"/>
    </row>
    <row r="3595" spans="1:7">
      <c r="A3595" s="2">
        <f t="shared" si="344"/>
        <v>43132</v>
      </c>
      <c r="B3595" t="str">
        <f t="shared" ref="B3595:B3658" si="349">TEXT(YEAR(A3595),"0000")&amp;"_"&amp;TEXT(MONTH(A3595),"00")</f>
        <v>2018_02</v>
      </c>
      <c r="C3595" t="str">
        <f t="shared" si="345"/>
        <v>Feb</v>
      </c>
      <c r="D3595" t="str">
        <f t="shared" si="346"/>
        <v>2018_Feb</v>
      </c>
      <c r="E3595" s="12" t="str">
        <f t="shared" si="347"/>
        <v>01_Feb</v>
      </c>
      <c r="F3595" s="12" t="str">
        <f t="shared" si="348"/>
        <v>Feb-18</v>
      </c>
      <c r="G3595" s="12"/>
    </row>
    <row r="3596" spans="1:7">
      <c r="A3596" s="2">
        <f t="shared" ref="A3596:A3659" si="350">A3595+1</f>
        <v>43133</v>
      </c>
      <c r="B3596" t="str">
        <f t="shared" si="349"/>
        <v>2018_02</v>
      </c>
      <c r="C3596" t="str">
        <f t="shared" si="345"/>
        <v>Feb</v>
      </c>
      <c r="D3596" t="str">
        <f t="shared" si="346"/>
        <v>2018_Feb</v>
      </c>
      <c r="E3596" s="12" t="str">
        <f t="shared" si="347"/>
        <v>02_Feb</v>
      </c>
      <c r="F3596" s="12" t="str">
        <f t="shared" si="348"/>
        <v>Feb-18</v>
      </c>
      <c r="G3596" s="12"/>
    </row>
    <row r="3597" spans="1:7">
      <c r="A3597" s="2">
        <f t="shared" si="350"/>
        <v>43134</v>
      </c>
      <c r="B3597" t="str">
        <f t="shared" si="349"/>
        <v>2018_02</v>
      </c>
      <c r="C3597" t="str">
        <f t="shared" si="345"/>
        <v>Feb</v>
      </c>
      <c r="D3597" t="str">
        <f t="shared" si="346"/>
        <v>2018_Feb</v>
      </c>
      <c r="E3597" s="12" t="str">
        <f t="shared" si="347"/>
        <v>03_Feb</v>
      </c>
      <c r="F3597" s="12" t="str">
        <f t="shared" si="348"/>
        <v>Feb-18</v>
      </c>
      <c r="G3597" s="12"/>
    </row>
    <row r="3598" spans="1:7">
      <c r="A3598" s="2">
        <f t="shared" si="350"/>
        <v>43135</v>
      </c>
      <c r="B3598" t="str">
        <f t="shared" si="349"/>
        <v>2018_02</v>
      </c>
      <c r="C3598" t="str">
        <f t="shared" si="345"/>
        <v>Feb</v>
      </c>
      <c r="D3598" t="str">
        <f t="shared" si="346"/>
        <v>2018_Feb</v>
      </c>
      <c r="E3598" s="12" t="str">
        <f t="shared" si="347"/>
        <v>04_Feb</v>
      </c>
      <c r="F3598" s="12" t="str">
        <f t="shared" si="348"/>
        <v>Feb-18</v>
      </c>
      <c r="G3598" s="12"/>
    </row>
    <row r="3599" spans="1:7">
      <c r="A3599" s="2">
        <f t="shared" si="350"/>
        <v>43136</v>
      </c>
      <c r="B3599" t="str">
        <f t="shared" si="349"/>
        <v>2018_02</v>
      </c>
      <c r="C3599" t="str">
        <f t="shared" si="345"/>
        <v>Feb</v>
      </c>
      <c r="D3599" t="str">
        <f t="shared" si="346"/>
        <v>2018_Feb</v>
      </c>
      <c r="E3599" s="12" t="str">
        <f t="shared" si="347"/>
        <v>05_Feb</v>
      </c>
      <c r="F3599" s="12" t="str">
        <f t="shared" si="348"/>
        <v>Feb-18</v>
      </c>
      <c r="G3599" s="12"/>
    </row>
    <row r="3600" spans="1:7">
      <c r="A3600" s="2">
        <f t="shared" si="350"/>
        <v>43137</v>
      </c>
      <c r="B3600" t="str">
        <f t="shared" si="349"/>
        <v>2018_02</v>
      </c>
      <c r="C3600" t="str">
        <f t="shared" si="345"/>
        <v>Feb</v>
      </c>
      <c r="D3600" t="str">
        <f t="shared" si="346"/>
        <v>2018_Feb</v>
      </c>
      <c r="E3600" s="12" t="str">
        <f t="shared" si="347"/>
        <v>06_Feb</v>
      </c>
      <c r="F3600" s="12" t="str">
        <f t="shared" si="348"/>
        <v>Feb-18</v>
      </c>
      <c r="G3600" s="12"/>
    </row>
    <row r="3601" spans="1:7">
      <c r="A3601" s="2">
        <f t="shared" si="350"/>
        <v>43138</v>
      </c>
      <c r="B3601" t="str">
        <f t="shared" si="349"/>
        <v>2018_02</v>
      </c>
      <c r="C3601" t="str">
        <f t="shared" si="345"/>
        <v>Feb</v>
      </c>
      <c r="D3601" t="str">
        <f t="shared" si="346"/>
        <v>2018_Feb</v>
      </c>
      <c r="E3601" s="12" t="str">
        <f t="shared" si="347"/>
        <v>07_Feb</v>
      </c>
      <c r="F3601" s="12" t="str">
        <f t="shared" si="348"/>
        <v>Feb-18</v>
      </c>
      <c r="G3601" s="12"/>
    </row>
    <row r="3602" spans="1:7">
      <c r="A3602" s="2">
        <f t="shared" si="350"/>
        <v>43139</v>
      </c>
      <c r="B3602" t="str">
        <f t="shared" si="349"/>
        <v>2018_02</v>
      </c>
      <c r="C3602" t="str">
        <f t="shared" si="345"/>
        <v>Feb</v>
      </c>
      <c r="D3602" t="str">
        <f t="shared" si="346"/>
        <v>2018_Feb</v>
      </c>
      <c r="E3602" s="12" t="str">
        <f t="shared" si="347"/>
        <v>08_Feb</v>
      </c>
      <c r="F3602" s="12" t="str">
        <f t="shared" si="348"/>
        <v>Feb-18</v>
      </c>
      <c r="G3602" s="12"/>
    </row>
    <row r="3603" spans="1:7">
      <c r="A3603" s="2">
        <f t="shared" si="350"/>
        <v>43140</v>
      </c>
      <c r="B3603" t="str">
        <f t="shared" si="349"/>
        <v>2018_02</v>
      </c>
      <c r="C3603" t="str">
        <f t="shared" si="345"/>
        <v>Feb</v>
      </c>
      <c r="D3603" t="str">
        <f t="shared" si="346"/>
        <v>2018_Feb</v>
      </c>
      <c r="E3603" s="12" t="str">
        <f t="shared" si="347"/>
        <v>09_Feb</v>
      </c>
      <c r="F3603" s="12" t="str">
        <f t="shared" si="348"/>
        <v>Feb-18</v>
      </c>
      <c r="G3603" s="12"/>
    </row>
    <row r="3604" spans="1:7">
      <c r="A3604" s="2">
        <f t="shared" si="350"/>
        <v>43141</v>
      </c>
      <c r="B3604" t="str">
        <f t="shared" si="349"/>
        <v>2018_02</v>
      </c>
      <c r="C3604" t="str">
        <f t="shared" si="345"/>
        <v>Feb</v>
      </c>
      <c r="D3604" t="str">
        <f t="shared" si="346"/>
        <v>2018_Feb</v>
      </c>
      <c r="E3604" s="12" t="str">
        <f t="shared" si="347"/>
        <v>10_Feb</v>
      </c>
      <c r="F3604" s="12" t="str">
        <f t="shared" si="348"/>
        <v>Feb-18</v>
      </c>
      <c r="G3604" s="12"/>
    </row>
    <row r="3605" spans="1:7">
      <c r="A3605" s="2">
        <f t="shared" si="350"/>
        <v>43142</v>
      </c>
      <c r="B3605" t="str">
        <f t="shared" si="349"/>
        <v>2018_02</v>
      </c>
      <c r="C3605" t="str">
        <f t="shared" si="345"/>
        <v>Feb</v>
      </c>
      <c r="D3605" t="str">
        <f t="shared" si="346"/>
        <v>2018_Feb</v>
      </c>
      <c r="E3605" s="12" t="str">
        <f t="shared" si="347"/>
        <v>11_Feb</v>
      </c>
      <c r="F3605" s="12" t="str">
        <f t="shared" si="348"/>
        <v>Feb-18</v>
      </c>
      <c r="G3605" s="12"/>
    </row>
    <row r="3606" spans="1:7">
      <c r="A3606" s="2">
        <f t="shared" si="350"/>
        <v>43143</v>
      </c>
      <c r="B3606" t="str">
        <f t="shared" si="349"/>
        <v>2018_02</v>
      </c>
      <c r="C3606" t="str">
        <f t="shared" si="345"/>
        <v>Feb</v>
      </c>
      <c r="D3606" t="str">
        <f t="shared" si="346"/>
        <v>2018_Feb</v>
      </c>
      <c r="E3606" s="12" t="str">
        <f t="shared" si="347"/>
        <v>12_Feb</v>
      </c>
      <c r="F3606" s="12" t="str">
        <f t="shared" si="348"/>
        <v>Feb-18</v>
      </c>
      <c r="G3606" s="12"/>
    </row>
    <row r="3607" spans="1:7">
      <c r="A3607" s="2">
        <f t="shared" si="350"/>
        <v>43144</v>
      </c>
      <c r="B3607" t="str">
        <f t="shared" si="349"/>
        <v>2018_02</v>
      </c>
      <c r="C3607" t="str">
        <f t="shared" si="345"/>
        <v>Feb</v>
      </c>
      <c r="D3607" t="str">
        <f t="shared" si="346"/>
        <v>2018_Feb</v>
      </c>
      <c r="E3607" s="12" t="str">
        <f t="shared" si="347"/>
        <v>13_Feb</v>
      </c>
      <c r="F3607" s="12" t="str">
        <f t="shared" si="348"/>
        <v>Feb-18</v>
      </c>
      <c r="G3607" s="12"/>
    </row>
    <row r="3608" spans="1:7">
      <c r="A3608" s="2">
        <f t="shared" si="350"/>
        <v>43145</v>
      </c>
      <c r="B3608" t="str">
        <f t="shared" si="349"/>
        <v>2018_02</v>
      </c>
      <c r="C3608" t="str">
        <f t="shared" si="345"/>
        <v>Feb</v>
      </c>
      <c r="D3608" t="str">
        <f t="shared" si="346"/>
        <v>2018_Feb</v>
      </c>
      <c r="E3608" s="12" t="str">
        <f t="shared" si="347"/>
        <v>14_Feb</v>
      </c>
      <c r="F3608" s="12" t="str">
        <f t="shared" si="348"/>
        <v>Feb-18</v>
      </c>
      <c r="G3608" s="12"/>
    </row>
    <row r="3609" spans="1:7">
      <c r="A3609" s="2">
        <f t="shared" si="350"/>
        <v>43146</v>
      </c>
      <c r="B3609" t="str">
        <f t="shared" si="349"/>
        <v>2018_02</v>
      </c>
      <c r="C3609" t="str">
        <f t="shared" si="345"/>
        <v>Feb</v>
      </c>
      <c r="D3609" t="str">
        <f t="shared" si="346"/>
        <v>2018_Feb</v>
      </c>
      <c r="E3609" s="12" t="str">
        <f t="shared" si="347"/>
        <v>15_Feb</v>
      </c>
      <c r="F3609" s="12" t="str">
        <f t="shared" si="348"/>
        <v>Feb-18</v>
      </c>
      <c r="G3609" s="12"/>
    </row>
    <row r="3610" spans="1:7">
      <c r="A3610" s="2">
        <f t="shared" si="350"/>
        <v>43147</v>
      </c>
      <c r="B3610" t="str">
        <f t="shared" si="349"/>
        <v>2018_02</v>
      </c>
      <c r="C3610" t="str">
        <f t="shared" si="345"/>
        <v>Feb</v>
      </c>
      <c r="D3610" t="str">
        <f t="shared" si="346"/>
        <v>2018_Feb</v>
      </c>
      <c r="E3610" s="12" t="str">
        <f t="shared" si="347"/>
        <v>16_Feb</v>
      </c>
      <c r="F3610" s="12" t="str">
        <f t="shared" si="348"/>
        <v>Feb-18</v>
      </c>
      <c r="G3610" s="12"/>
    </row>
    <row r="3611" spans="1:7">
      <c r="A3611" s="2">
        <f t="shared" si="350"/>
        <v>43148</v>
      </c>
      <c r="B3611" t="str">
        <f t="shared" si="349"/>
        <v>2018_02</v>
      </c>
      <c r="C3611" t="str">
        <f t="shared" si="345"/>
        <v>Feb</v>
      </c>
      <c r="D3611" t="str">
        <f t="shared" si="346"/>
        <v>2018_Feb</v>
      </c>
      <c r="E3611" s="12" t="str">
        <f t="shared" si="347"/>
        <v>17_Feb</v>
      </c>
      <c r="F3611" s="12" t="str">
        <f t="shared" si="348"/>
        <v>Feb-18</v>
      </c>
      <c r="G3611" s="12"/>
    </row>
    <row r="3612" spans="1:7">
      <c r="A3612" s="2">
        <f t="shared" si="350"/>
        <v>43149</v>
      </c>
      <c r="B3612" t="str">
        <f t="shared" si="349"/>
        <v>2018_02</v>
      </c>
      <c r="C3612" t="str">
        <f t="shared" si="345"/>
        <v>Feb</v>
      </c>
      <c r="D3612" t="str">
        <f t="shared" si="346"/>
        <v>2018_Feb</v>
      </c>
      <c r="E3612" s="12" t="str">
        <f t="shared" si="347"/>
        <v>18_Feb</v>
      </c>
      <c r="F3612" s="12" t="str">
        <f t="shared" si="348"/>
        <v>Feb-18</v>
      </c>
      <c r="G3612" s="12"/>
    </row>
    <row r="3613" spans="1:7">
      <c r="A3613" s="2">
        <f t="shared" si="350"/>
        <v>43150</v>
      </c>
      <c r="B3613" t="str">
        <f t="shared" si="349"/>
        <v>2018_02</v>
      </c>
      <c r="C3613" t="str">
        <f t="shared" si="345"/>
        <v>Feb</v>
      </c>
      <c r="D3613" t="str">
        <f t="shared" si="346"/>
        <v>2018_Feb</v>
      </c>
      <c r="E3613" s="12" t="str">
        <f t="shared" si="347"/>
        <v>19_Feb</v>
      </c>
      <c r="F3613" s="12" t="str">
        <f t="shared" si="348"/>
        <v>Feb-18</v>
      </c>
      <c r="G3613" s="12"/>
    </row>
    <row r="3614" spans="1:7">
      <c r="A3614" s="2">
        <f t="shared" si="350"/>
        <v>43151</v>
      </c>
      <c r="B3614" t="str">
        <f t="shared" si="349"/>
        <v>2018_02</v>
      </c>
      <c r="C3614" t="str">
        <f t="shared" si="345"/>
        <v>Feb</v>
      </c>
      <c r="D3614" t="str">
        <f t="shared" si="346"/>
        <v>2018_Feb</v>
      </c>
      <c r="E3614" s="12" t="str">
        <f t="shared" si="347"/>
        <v>20_Feb</v>
      </c>
      <c r="F3614" s="12" t="str">
        <f t="shared" si="348"/>
        <v>Feb-18</v>
      </c>
      <c r="G3614" s="12"/>
    </row>
    <row r="3615" spans="1:7">
      <c r="A3615" s="2">
        <f t="shared" si="350"/>
        <v>43152</v>
      </c>
      <c r="B3615" t="str">
        <f t="shared" si="349"/>
        <v>2018_02</v>
      </c>
      <c r="C3615" t="str">
        <f t="shared" si="345"/>
        <v>Feb</v>
      </c>
      <c r="D3615" t="str">
        <f t="shared" si="346"/>
        <v>2018_Feb</v>
      </c>
      <c r="E3615" s="12" t="str">
        <f t="shared" si="347"/>
        <v>21_Feb</v>
      </c>
      <c r="F3615" s="12" t="str">
        <f t="shared" si="348"/>
        <v>Feb-18</v>
      </c>
      <c r="G3615" s="12"/>
    </row>
    <row r="3616" spans="1:7">
      <c r="A3616" s="2">
        <f t="shared" si="350"/>
        <v>43153</v>
      </c>
      <c r="B3616" t="str">
        <f t="shared" si="349"/>
        <v>2018_02</v>
      </c>
      <c r="C3616" t="str">
        <f t="shared" si="345"/>
        <v>Feb</v>
      </c>
      <c r="D3616" t="str">
        <f t="shared" si="346"/>
        <v>2018_Feb</v>
      </c>
      <c r="E3616" s="12" t="str">
        <f t="shared" si="347"/>
        <v>22_Feb</v>
      </c>
      <c r="F3616" s="12" t="str">
        <f t="shared" si="348"/>
        <v>Feb-18</v>
      </c>
      <c r="G3616" s="12"/>
    </row>
    <row r="3617" spans="1:7">
      <c r="A3617" s="2">
        <f t="shared" si="350"/>
        <v>43154</v>
      </c>
      <c r="B3617" t="str">
        <f t="shared" si="349"/>
        <v>2018_02</v>
      </c>
      <c r="C3617" t="str">
        <f t="shared" si="345"/>
        <v>Feb</v>
      </c>
      <c r="D3617" t="str">
        <f t="shared" si="346"/>
        <v>2018_Feb</v>
      </c>
      <c r="E3617" s="12" t="str">
        <f t="shared" si="347"/>
        <v>23_Feb</v>
      </c>
      <c r="F3617" s="12" t="str">
        <f t="shared" si="348"/>
        <v>Feb-18</v>
      </c>
      <c r="G3617" s="12"/>
    </row>
    <row r="3618" spans="1:7">
      <c r="A3618" s="2">
        <f t="shared" si="350"/>
        <v>43155</v>
      </c>
      <c r="B3618" t="str">
        <f t="shared" si="349"/>
        <v>2018_02</v>
      </c>
      <c r="C3618" t="str">
        <f t="shared" si="345"/>
        <v>Feb</v>
      </c>
      <c r="D3618" t="str">
        <f t="shared" si="346"/>
        <v>2018_Feb</v>
      </c>
      <c r="E3618" s="12" t="str">
        <f t="shared" si="347"/>
        <v>24_Feb</v>
      </c>
      <c r="F3618" s="12" t="str">
        <f t="shared" si="348"/>
        <v>Feb-18</v>
      </c>
      <c r="G3618" s="12"/>
    </row>
    <row r="3619" spans="1:7">
      <c r="A3619" s="2">
        <f t="shared" si="350"/>
        <v>43156</v>
      </c>
      <c r="B3619" t="str">
        <f t="shared" si="349"/>
        <v>2018_02</v>
      </c>
      <c r="C3619" t="str">
        <f t="shared" si="345"/>
        <v>Feb</v>
      </c>
      <c r="D3619" t="str">
        <f t="shared" si="346"/>
        <v>2018_Feb</v>
      </c>
      <c r="E3619" s="12" t="str">
        <f t="shared" si="347"/>
        <v>25_Feb</v>
      </c>
      <c r="F3619" s="12" t="str">
        <f t="shared" si="348"/>
        <v>Feb-18</v>
      </c>
      <c r="G3619" s="12"/>
    </row>
    <row r="3620" spans="1:7">
      <c r="A3620" s="2">
        <f t="shared" si="350"/>
        <v>43157</v>
      </c>
      <c r="B3620" t="str">
        <f t="shared" si="349"/>
        <v>2018_02</v>
      </c>
      <c r="C3620" t="str">
        <f t="shared" si="345"/>
        <v>Feb</v>
      </c>
      <c r="D3620" t="str">
        <f t="shared" si="346"/>
        <v>2018_Feb</v>
      </c>
      <c r="E3620" s="12" t="str">
        <f t="shared" si="347"/>
        <v>26_Feb</v>
      </c>
      <c r="F3620" s="12" t="str">
        <f t="shared" si="348"/>
        <v>Feb-18</v>
      </c>
      <c r="G3620" s="12"/>
    </row>
    <row r="3621" spans="1:7">
      <c r="A3621" s="2">
        <f t="shared" si="350"/>
        <v>43158</v>
      </c>
      <c r="B3621" t="str">
        <f t="shared" si="349"/>
        <v>2018_02</v>
      </c>
      <c r="C3621" t="str">
        <f t="shared" si="345"/>
        <v>Feb</v>
      </c>
      <c r="D3621" t="str">
        <f t="shared" si="346"/>
        <v>2018_Feb</v>
      </c>
      <c r="E3621" s="12" t="str">
        <f t="shared" si="347"/>
        <v>27_Feb</v>
      </c>
      <c r="F3621" s="12" t="str">
        <f t="shared" si="348"/>
        <v>Feb-18</v>
      </c>
      <c r="G3621" s="12"/>
    </row>
    <row r="3622" spans="1:7">
      <c r="A3622" s="2">
        <f t="shared" si="350"/>
        <v>43159</v>
      </c>
      <c r="B3622" t="str">
        <f t="shared" si="349"/>
        <v>2018_02</v>
      </c>
      <c r="C3622" t="str">
        <f t="shared" si="345"/>
        <v>Feb</v>
      </c>
      <c r="D3622" t="str">
        <f t="shared" si="346"/>
        <v>2018_Feb</v>
      </c>
      <c r="E3622" s="12" t="str">
        <f t="shared" si="347"/>
        <v>28_Feb</v>
      </c>
      <c r="F3622" s="12" t="str">
        <f t="shared" si="348"/>
        <v>Feb-18</v>
      </c>
      <c r="G3622" s="12"/>
    </row>
    <row r="3623" spans="1:7">
      <c r="A3623" s="2">
        <f t="shared" si="350"/>
        <v>43160</v>
      </c>
      <c r="B3623" t="str">
        <f t="shared" si="349"/>
        <v>2018_03</v>
      </c>
      <c r="C3623" t="str">
        <f t="shared" si="345"/>
        <v>Mar</v>
      </c>
      <c r="D3623" t="str">
        <f t="shared" si="346"/>
        <v>2018_Mar</v>
      </c>
      <c r="E3623" s="12" t="str">
        <f t="shared" si="347"/>
        <v>01_Mar</v>
      </c>
      <c r="F3623" s="12" t="str">
        <f t="shared" si="348"/>
        <v>Mar-18</v>
      </c>
      <c r="G3623" s="12"/>
    </row>
    <row r="3624" spans="1:7">
      <c r="A3624" s="2">
        <f t="shared" si="350"/>
        <v>43161</v>
      </c>
      <c r="B3624" t="str">
        <f t="shared" si="349"/>
        <v>2018_03</v>
      </c>
      <c r="C3624" t="str">
        <f t="shared" si="345"/>
        <v>Mar</v>
      </c>
      <c r="D3624" t="str">
        <f t="shared" si="346"/>
        <v>2018_Mar</v>
      </c>
      <c r="E3624" s="12" t="str">
        <f t="shared" si="347"/>
        <v>02_Mar</v>
      </c>
      <c r="F3624" s="12" t="str">
        <f t="shared" si="348"/>
        <v>Mar-18</v>
      </c>
      <c r="G3624" s="12"/>
    </row>
    <row r="3625" spans="1:7">
      <c r="A3625" s="2">
        <f t="shared" si="350"/>
        <v>43162</v>
      </c>
      <c r="B3625" t="str">
        <f t="shared" si="349"/>
        <v>2018_03</v>
      </c>
      <c r="C3625" t="str">
        <f t="shared" si="345"/>
        <v>Mar</v>
      </c>
      <c r="D3625" t="str">
        <f t="shared" si="346"/>
        <v>2018_Mar</v>
      </c>
      <c r="E3625" s="12" t="str">
        <f t="shared" si="347"/>
        <v>03_Mar</v>
      </c>
      <c r="F3625" s="12" t="str">
        <f t="shared" si="348"/>
        <v>Mar-18</v>
      </c>
      <c r="G3625" s="12"/>
    </row>
    <row r="3626" spans="1:7">
      <c r="A3626" s="2">
        <f t="shared" si="350"/>
        <v>43163</v>
      </c>
      <c r="B3626" t="str">
        <f t="shared" si="349"/>
        <v>2018_03</v>
      </c>
      <c r="C3626" t="str">
        <f t="shared" si="345"/>
        <v>Mar</v>
      </c>
      <c r="D3626" t="str">
        <f t="shared" si="346"/>
        <v>2018_Mar</v>
      </c>
      <c r="E3626" s="12" t="str">
        <f t="shared" si="347"/>
        <v>04_Mar</v>
      </c>
      <c r="F3626" s="12" t="str">
        <f t="shared" si="348"/>
        <v>Mar-18</v>
      </c>
      <c r="G3626" s="12"/>
    </row>
    <row r="3627" spans="1:7">
      <c r="A3627" s="2">
        <f t="shared" si="350"/>
        <v>43164</v>
      </c>
      <c r="B3627" t="str">
        <f t="shared" si="349"/>
        <v>2018_03</v>
      </c>
      <c r="C3627" t="str">
        <f t="shared" si="345"/>
        <v>Mar</v>
      </c>
      <c r="D3627" t="str">
        <f t="shared" si="346"/>
        <v>2018_Mar</v>
      </c>
      <c r="E3627" s="12" t="str">
        <f t="shared" si="347"/>
        <v>05_Mar</v>
      </c>
      <c r="F3627" s="12" t="str">
        <f t="shared" si="348"/>
        <v>Mar-18</v>
      </c>
      <c r="G3627" s="12"/>
    </row>
    <row r="3628" spans="1:7">
      <c r="A3628" s="2">
        <f t="shared" si="350"/>
        <v>43165</v>
      </c>
      <c r="B3628" t="str">
        <f t="shared" si="349"/>
        <v>2018_03</v>
      </c>
      <c r="C3628" t="str">
        <f t="shared" si="345"/>
        <v>Mar</v>
      </c>
      <c r="D3628" t="str">
        <f t="shared" si="346"/>
        <v>2018_Mar</v>
      </c>
      <c r="E3628" s="12" t="str">
        <f t="shared" si="347"/>
        <v>06_Mar</v>
      </c>
      <c r="F3628" s="12" t="str">
        <f t="shared" si="348"/>
        <v>Mar-18</v>
      </c>
      <c r="G3628" s="12"/>
    </row>
    <row r="3629" spans="1:7">
      <c r="A3629" s="2">
        <f t="shared" si="350"/>
        <v>43166</v>
      </c>
      <c r="B3629" t="str">
        <f t="shared" si="349"/>
        <v>2018_03</v>
      </c>
      <c r="C3629" t="str">
        <f t="shared" si="345"/>
        <v>Mar</v>
      </c>
      <c r="D3629" t="str">
        <f t="shared" si="346"/>
        <v>2018_Mar</v>
      </c>
      <c r="E3629" s="12" t="str">
        <f t="shared" si="347"/>
        <v>07_Mar</v>
      </c>
      <c r="F3629" s="12" t="str">
        <f t="shared" si="348"/>
        <v>Mar-18</v>
      </c>
      <c r="G3629" s="12"/>
    </row>
    <row r="3630" spans="1:7">
      <c r="A3630" s="2">
        <f t="shared" si="350"/>
        <v>43167</v>
      </c>
      <c r="B3630" t="str">
        <f t="shared" si="349"/>
        <v>2018_03</v>
      </c>
      <c r="C3630" t="str">
        <f t="shared" si="345"/>
        <v>Mar</v>
      </c>
      <c r="D3630" t="str">
        <f t="shared" si="346"/>
        <v>2018_Mar</v>
      </c>
      <c r="E3630" s="12" t="str">
        <f t="shared" si="347"/>
        <v>08_Mar</v>
      </c>
      <c r="F3630" s="12" t="str">
        <f t="shared" si="348"/>
        <v>Mar-18</v>
      </c>
      <c r="G3630" s="12"/>
    </row>
    <row r="3631" spans="1:7">
      <c r="A3631" s="2">
        <f t="shared" si="350"/>
        <v>43168</v>
      </c>
      <c r="B3631" t="str">
        <f t="shared" si="349"/>
        <v>2018_03</v>
      </c>
      <c r="C3631" t="str">
        <f t="shared" si="345"/>
        <v>Mar</v>
      </c>
      <c r="D3631" t="str">
        <f t="shared" si="346"/>
        <v>2018_Mar</v>
      </c>
      <c r="E3631" s="12" t="str">
        <f t="shared" si="347"/>
        <v>09_Mar</v>
      </c>
      <c r="F3631" s="12" t="str">
        <f t="shared" si="348"/>
        <v>Mar-18</v>
      </c>
      <c r="G3631" s="12"/>
    </row>
    <row r="3632" spans="1:7">
      <c r="A3632" s="2">
        <f t="shared" si="350"/>
        <v>43169</v>
      </c>
      <c r="B3632" t="str">
        <f t="shared" si="349"/>
        <v>2018_03</v>
      </c>
      <c r="C3632" t="str">
        <f t="shared" si="345"/>
        <v>Mar</v>
      </c>
      <c r="D3632" t="str">
        <f t="shared" si="346"/>
        <v>2018_Mar</v>
      </c>
      <c r="E3632" s="12" t="str">
        <f t="shared" si="347"/>
        <v>10_Mar</v>
      </c>
      <c r="F3632" s="12" t="str">
        <f t="shared" si="348"/>
        <v>Mar-18</v>
      </c>
      <c r="G3632" s="12"/>
    </row>
    <row r="3633" spans="1:7">
      <c r="A3633" s="2">
        <f t="shared" si="350"/>
        <v>43170</v>
      </c>
      <c r="B3633" t="str">
        <f t="shared" si="349"/>
        <v>2018_03</v>
      </c>
      <c r="C3633" t="str">
        <f t="shared" si="345"/>
        <v>Mar</v>
      </c>
      <c r="D3633" t="str">
        <f t="shared" si="346"/>
        <v>2018_Mar</v>
      </c>
      <c r="E3633" s="12" t="str">
        <f t="shared" si="347"/>
        <v>11_Mar</v>
      </c>
      <c r="F3633" s="12" t="str">
        <f t="shared" si="348"/>
        <v>Mar-18</v>
      </c>
      <c r="G3633" s="12"/>
    </row>
    <row r="3634" spans="1:7">
      <c r="A3634" s="2">
        <f t="shared" si="350"/>
        <v>43171</v>
      </c>
      <c r="B3634" t="str">
        <f t="shared" si="349"/>
        <v>2018_03</v>
      </c>
      <c r="C3634" t="str">
        <f t="shared" si="345"/>
        <v>Mar</v>
      </c>
      <c r="D3634" t="str">
        <f t="shared" si="346"/>
        <v>2018_Mar</v>
      </c>
      <c r="E3634" s="12" t="str">
        <f t="shared" si="347"/>
        <v>12_Mar</v>
      </c>
      <c r="F3634" s="12" t="str">
        <f t="shared" si="348"/>
        <v>Mar-18</v>
      </c>
      <c r="G3634" s="12"/>
    </row>
    <row r="3635" spans="1:7">
      <c r="A3635" s="2">
        <f t="shared" si="350"/>
        <v>43172</v>
      </c>
      <c r="B3635" t="str">
        <f t="shared" si="349"/>
        <v>2018_03</v>
      </c>
      <c r="C3635" t="str">
        <f t="shared" si="345"/>
        <v>Mar</v>
      </c>
      <c r="D3635" t="str">
        <f t="shared" si="346"/>
        <v>2018_Mar</v>
      </c>
      <c r="E3635" s="12" t="str">
        <f t="shared" si="347"/>
        <v>13_Mar</v>
      </c>
      <c r="F3635" s="12" t="str">
        <f t="shared" si="348"/>
        <v>Mar-18</v>
      </c>
      <c r="G3635" s="12"/>
    </row>
    <row r="3636" spans="1:7">
      <c r="A3636" s="2">
        <f t="shared" si="350"/>
        <v>43173</v>
      </c>
      <c r="B3636" t="str">
        <f t="shared" si="349"/>
        <v>2018_03</v>
      </c>
      <c r="C3636" t="str">
        <f t="shared" si="345"/>
        <v>Mar</v>
      </c>
      <c r="D3636" t="str">
        <f t="shared" si="346"/>
        <v>2018_Mar</v>
      </c>
      <c r="E3636" s="12" t="str">
        <f t="shared" si="347"/>
        <v>14_Mar</v>
      </c>
      <c r="F3636" s="12" t="str">
        <f t="shared" si="348"/>
        <v>Mar-18</v>
      </c>
      <c r="G3636" s="12"/>
    </row>
    <row r="3637" spans="1:7">
      <c r="A3637" s="2">
        <f t="shared" si="350"/>
        <v>43174</v>
      </c>
      <c r="B3637" t="str">
        <f t="shared" si="349"/>
        <v>2018_03</v>
      </c>
      <c r="C3637" t="str">
        <f t="shared" si="345"/>
        <v>Mar</v>
      </c>
      <c r="D3637" t="str">
        <f t="shared" si="346"/>
        <v>2018_Mar</v>
      </c>
      <c r="E3637" s="12" t="str">
        <f t="shared" si="347"/>
        <v>15_Mar</v>
      </c>
      <c r="F3637" s="12" t="str">
        <f t="shared" si="348"/>
        <v>Mar-18</v>
      </c>
      <c r="G3637" s="12"/>
    </row>
    <row r="3638" spans="1:7">
      <c r="A3638" s="2">
        <f t="shared" si="350"/>
        <v>43175</v>
      </c>
      <c r="B3638" t="str">
        <f t="shared" si="349"/>
        <v>2018_03</v>
      </c>
      <c r="C3638" t="str">
        <f t="shared" si="345"/>
        <v>Mar</v>
      </c>
      <c r="D3638" t="str">
        <f t="shared" si="346"/>
        <v>2018_Mar</v>
      </c>
      <c r="E3638" s="12" t="str">
        <f t="shared" si="347"/>
        <v>16_Mar</v>
      </c>
      <c r="F3638" s="12" t="str">
        <f t="shared" si="348"/>
        <v>Mar-18</v>
      </c>
      <c r="G3638" s="12"/>
    </row>
    <row r="3639" spans="1:7">
      <c r="A3639" s="2">
        <f t="shared" si="350"/>
        <v>43176</v>
      </c>
      <c r="B3639" t="str">
        <f t="shared" si="349"/>
        <v>2018_03</v>
      </c>
      <c r="C3639" t="str">
        <f t="shared" si="345"/>
        <v>Mar</v>
      </c>
      <c r="D3639" t="str">
        <f t="shared" si="346"/>
        <v>2018_Mar</v>
      </c>
      <c r="E3639" s="12" t="str">
        <f t="shared" si="347"/>
        <v>17_Mar</v>
      </c>
      <c r="F3639" s="12" t="str">
        <f t="shared" si="348"/>
        <v>Mar-18</v>
      </c>
      <c r="G3639" s="12"/>
    </row>
    <row r="3640" spans="1:7">
      <c r="A3640" s="2">
        <f t="shared" si="350"/>
        <v>43177</v>
      </c>
      <c r="B3640" t="str">
        <f t="shared" si="349"/>
        <v>2018_03</v>
      </c>
      <c r="C3640" t="str">
        <f t="shared" si="345"/>
        <v>Mar</v>
      </c>
      <c r="D3640" t="str">
        <f t="shared" si="346"/>
        <v>2018_Mar</v>
      </c>
      <c r="E3640" s="12" t="str">
        <f t="shared" si="347"/>
        <v>18_Mar</v>
      </c>
      <c r="F3640" s="12" t="str">
        <f t="shared" si="348"/>
        <v>Mar-18</v>
      </c>
      <c r="G3640" s="12"/>
    </row>
    <row r="3641" spans="1:7">
      <c r="A3641" s="2">
        <f t="shared" si="350"/>
        <v>43178</v>
      </c>
      <c r="B3641" t="str">
        <f t="shared" si="349"/>
        <v>2018_03</v>
      </c>
      <c r="C3641" t="str">
        <f t="shared" si="345"/>
        <v>Mar</v>
      </c>
      <c r="D3641" t="str">
        <f t="shared" si="346"/>
        <v>2018_Mar</v>
      </c>
      <c r="E3641" s="12" t="str">
        <f t="shared" si="347"/>
        <v>19_Mar</v>
      </c>
      <c r="F3641" s="12" t="str">
        <f t="shared" si="348"/>
        <v>Mar-18</v>
      </c>
      <c r="G3641" s="12"/>
    </row>
    <row r="3642" spans="1:7">
      <c r="A3642" s="2">
        <f t="shared" si="350"/>
        <v>43179</v>
      </c>
      <c r="B3642" t="str">
        <f t="shared" si="349"/>
        <v>2018_03</v>
      </c>
      <c r="C3642" t="str">
        <f t="shared" si="345"/>
        <v>Mar</v>
      </c>
      <c r="D3642" t="str">
        <f t="shared" si="346"/>
        <v>2018_Mar</v>
      </c>
      <c r="E3642" s="12" t="str">
        <f t="shared" si="347"/>
        <v>20_Mar</v>
      </c>
      <c r="F3642" s="12" t="str">
        <f t="shared" si="348"/>
        <v>Mar-18</v>
      </c>
      <c r="G3642" s="12"/>
    </row>
    <row r="3643" spans="1:7">
      <c r="A3643" s="2">
        <f t="shared" si="350"/>
        <v>43180</v>
      </c>
      <c r="B3643" t="str">
        <f t="shared" si="349"/>
        <v>2018_03</v>
      </c>
      <c r="C3643" t="str">
        <f t="shared" si="345"/>
        <v>Mar</v>
      </c>
      <c r="D3643" t="str">
        <f t="shared" si="346"/>
        <v>2018_Mar</v>
      </c>
      <c r="E3643" s="12" t="str">
        <f t="shared" si="347"/>
        <v>21_Mar</v>
      </c>
      <c r="F3643" s="12" t="str">
        <f t="shared" si="348"/>
        <v>Mar-18</v>
      </c>
      <c r="G3643" s="12"/>
    </row>
    <row r="3644" spans="1:7">
      <c r="A3644" s="2">
        <f t="shared" si="350"/>
        <v>43181</v>
      </c>
      <c r="B3644" t="str">
        <f t="shared" si="349"/>
        <v>2018_03</v>
      </c>
      <c r="C3644" t="str">
        <f t="shared" si="345"/>
        <v>Mar</v>
      </c>
      <c r="D3644" t="str">
        <f t="shared" si="346"/>
        <v>2018_Mar</v>
      </c>
      <c r="E3644" s="12" t="str">
        <f t="shared" si="347"/>
        <v>22_Mar</v>
      </c>
      <c r="F3644" s="12" t="str">
        <f t="shared" si="348"/>
        <v>Mar-18</v>
      </c>
      <c r="G3644" s="12"/>
    </row>
    <row r="3645" spans="1:7">
      <c r="A3645" s="2">
        <f t="shared" si="350"/>
        <v>43182</v>
      </c>
      <c r="B3645" t="str">
        <f t="shared" si="349"/>
        <v>2018_03</v>
      </c>
      <c r="C3645" t="str">
        <f t="shared" si="345"/>
        <v>Mar</v>
      </c>
      <c r="D3645" t="str">
        <f t="shared" si="346"/>
        <v>2018_Mar</v>
      </c>
      <c r="E3645" s="12" t="str">
        <f t="shared" si="347"/>
        <v>23_Mar</v>
      </c>
      <c r="F3645" s="12" t="str">
        <f t="shared" si="348"/>
        <v>Mar-18</v>
      </c>
      <c r="G3645" s="12"/>
    </row>
    <row r="3646" spans="1:7">
      <c r="A3646" s="2">
        <f t="shared" si="350"/>
        <v>43183</v>
      </c>
      <c r="B3646" t="str">
        <f t="shared" si="349"/>
        <v>2018_03</v>
      </c>
      <c r="C3646" t="str">
        <f t="shared" si="345"/>
        <v>Mar</v>
      </c>
      <c r="D3646" t="str">
        <f t="shared" si="346"/>
        <v>2018_Mar</v>
      </c>
      <c r="E3646" s="12" t="str">
        <f t="shared" si="347"/>
        <v>24_Mar</v>
      </c>
      <c r="F3646" s="12" t="str">
        <f t="shared" si="348"/>
        <v>Mar-18</v>
      </c>
      <c r="G3646" s="12"/>
    </row>
    <row r="3647" spans="1:7">
      <c r="A3647" s="2">
        <f t="shared" si="350"/>
        <v>43184</v>
      </c>
      <c r="B3647" t="str">
        <f t="shared" si="349"/>
        <v>2018_03</v>
      </c>
      <c r="C3647" t="str">
        <f t="shared" si="345"/>
        <v>Mar</v>
      </c>
      <c r="D3647" t="str">
        <f t="shared" si="346"/>
        <v>2018_Mar</v>
      </c>
      <c r="E3647" s="12" t="str">
        <f t="shared" si="347"/>
        <v>25_Mar</v>
      </c>
      <c r="F3647" s="12" t="str">
        <f t="shared" si="348"/>
        <v>Mar-18</v>
      </c>
      <c r="G3647" s="12"/>
    </row>
    <row r="3648" spans="1:7">
      <c r="A3648" s="2">
        <f t="shared" si="350"/>
        <v>43185</v>
      </c>
      <c r="B3648" t="str">
        <f t="shared" si="349"/>
        <v>2018_03</v>
      </c>
      <c r="C3648" t="str">
        <f t="shared" si="345"/>
        <v>Mar</v>
      </c>
      <c r="D3648" t="str">
        <f t="shared" si="346"/>
        <v>2018_Mar</v>
      </c>
      <c r="E3648" s="12" t="str">
        <f t="shared" si="347"/>
        <v>26_Mar</v>
      </c>
      <c r="F3648" s="12" t="str">
        <f t="shared" si="348"/>
        <v>Mar-18</v>
      </c>
      <c r="G3648" s="12"/>
    </row>
    <row r="3649" spans="1:7">
      <c r="A3649" s="2">
        <f t="shared" si="350"/>
        <v>43186</v>
      </c>
      <c r="B3649" t="str">
        <f t="shared" si="349"/>
        <v>2018_03</v>
      </c>
      <c r="C3649" t="str">
        <f t="shared" si="345"/>
        <v>Mar</v>
      </c>
      <c r="D3649" t="str">
        <f t="shared" si="346"/>
        <v>2018_Mar</v>
      </c>
      <c r="E3649" s="12" t="str">
        <f t="shared" si="347"/>
        <v>27_Mar</v>
      </c>
      <c r="F3649" s="12" t="str">
        <f t="shared" si="348"/>
        <v>Mar-18</v>
      </c>
      <c r="G3649" s="12"/>
    </row>
    <row r="3650" spans="1:7">
      <c r="A3650" s="2">
        <f t="shared" si="350"/>
        <v>43187</v>
      </c>
      <c r="B3650" t="str">
        <f t="shared" si="349"/>
        <v>2018_03</v>
      </c>
      <c r="C3650" t="str">
        <f t="shared" ref="C3650:C3713" si="351">VLOOKUP(TEXT(MONTH(A3650),"00"),$H$2:$I$13,2,FALSE)</f>
        <v>Mar</v>
      </c>
      <c r="D3650" t="str">
        <f t="shared" si="346"/>
        <v>2018_Mar</v>
      </c>
      <c r="E3650" s="12" t="str">
        <f t="shared" si="347"/>
        <v>28_Mar</v>
      </c>
      <c r="F3650" s="12" t="str">
        <f t="shared" si="348"/>
        <v>Mar-18</v>
      </c>
      <c r="G3650" s="12"/>
    </row>
    <row r="3651" spans="1:7">
      <c r="A3651" s="2">
        <f t="shared" si="350"/>
        <v>43188</v>
      </c>
      <c r="B3651" t="str">
        <f t="shared" si="349"/>
        <v>2018_03</v>
      </c>
      <c r="C3651" t="str">
        <f t="shared" si="351"/>
        <v>Mar</v>
      </c>
      <c r="D3651" t="str">
        <f t="shared" ref="D3651:D3714" si="352">TEXT(YEAR(A3651),"0000")&amp;"_"&amp;C3651</f>
        <v>2018_Mar</v>
      </c>
      <c r="E3651" s="12" t="str">
        <f t="shared" ref="E3651:E3714" si="353">VLOOKUP(DAY(A3651),$G$2:$H$32,2,FALSE)&amp;"_"&amp;C3651</f>
        <v>29_Mar</v>
      </c>
      <c r="F3651" s="12" t="str">
        <f t="shared" si="348"/>
        <v>Mar-18</v>
      </c>
      <c r="G3651" s="12"/>
    </row>
    <row r="3652" spans="1:7">
      <c r="A3652" s="2">
        <f t="shared" si="350"/>
        <v>43189</v>
      </c>
      <c r="B3652" t="str">
        <f t="shared" si="349"/>
        <v>2018_03</v>
      </c>
      <c r="C3652" t="str">
        <f t="shared" si="351"/>
        <v>Mar</v>
      </c>
      <c r="D3652" t="str">
        <f t="shared" si="352"/>
        <v>2018_Mar</v>
      </c>
      <c r="E3652" s="12" t="str">
        <f t="shared" si="353"/>
        <v>30_Mar</v>
      </c>
      <c r="F3652" s="12" t="str">
        <f t="shared" ref="F3652:F3715" si="354">C3652&amp;"-"&amp;RIGHT(YEAR(A3652),2)</f>
        <v>Mar-18</v>
      </c>
      <c r="G3652" s="12"/>
    </row>
    <row r="3653" spans="1:7">
      <c r="A3653" s="2">
        <f t="shared" si="350"/>
        <v>43190</v>
      </c>
      <c r="B3653" t="str">
        <f t="shared" si="349"/>
        <v>2018_03</v>
      </c>
      <c r="C3653" t="str">
        <f t="shared" si="351"/>
        <v>Mar</v>
      </c>
      <c r="D3653" t="str">
        <f t="shared" si="352"/>
        <v>2018_Mar</v>
      </c>
      <c r="E3653" s="12" t="str">
        <f t="shared" si="353"/>
        <v>31_Mar</v>
      </c>
      <c r="F3653" s="12" t="str">
        <f t="shared" si="354"/>
        <v>Mar-18</v>
      </c>
      <c r="G3653" s="12"/>
    </row>
    <row r="3654" spans="1:7">
      <c r="A3654" s="2">
        <f t="shared" si="350"/>
        <v>43191</v>
      </c>
      <c r="B3654" t="str">
        <f t="shared" si="349"/>
        <v>2018_04</v>
      </c>
      <c r="C3654" t="str">
        <f t="shared" si="351"/>
        <v>Apr</v>
      </c>
      <c r="D3654" t="str">
        <f t="shared" si="352"/>
        <v>2018_Apr</v>
      </c>
      <c r="E3654" s="12" t="str">
        <f t="shared" si="353"/>
        <v>01_Apr</v>
      </c>
      <c r="F3654" s="12" t="str">
        <f t="shared" si="354"/>
        <v>Apr-18</v>
      </c>
      <c r="G3654" s="12"/>
    </row>
    <row r="3655" spans="1:7">
      <c r="A3655" s="2">
        <f t="shared" si="350"/>
        <v>43192</v>
      </c>
      <c r="B3655" t="str">
        <f t="shared" si="349"/>
        <v>2018_04</v>
      </c>
      <c r="C3655" t="str">
        <f t="shared" si="351"/>
        <v>Apr</v>
      </c>
      <c r="D3655" t="str">
        <f t="shared" si="352"/>
        <v>2018_Apr</v>
      </c>
      <c r="E3655" s="12" t="str">
        <f t="shared" si="353"/>
        <v>02_Apr</v>
      </c>
      <c r="F3655" s="12" t="str">
        <f t="shared" si="354"/>
        <v>Apr-18</v>
      </c>
      <c r="G3655" s="12"/>
    </row>
    <row r="3656" spans="1:7">
      <c r="A3656" s="2">
        <f t="shared" si="350"/>
        <v>43193</v>
      </c>
      <c r="B3656" t="str">
        <f t="shared" si="349"/>
        <v>2018_04</v>
      </c>
      <c r="C3656" t="str">
        <f t="shared" si="351"/>
        <v>Apr</v>
      </c>
      <c r="D3656" t="str">
        <f t="shared" si="352"/>
        <v>2018_Apr</v>
      </c>
      <c r="E3656" s="12" t="str">
        <f t="shared" si="353"/>
        <v>03_Apr</v>
      </c>
      <c r="F3656" s="12" t="str">
        <f t="shared" si="354"/>
        <v>Apr-18</v>
      </c>
      <c r="G3656" s="12"/>
    </row>
    <row r="3657" spans="1:7">
      <c r="A3657" s="2">
        <f t="shared" si="350"/>
        <v>43194</v>
      </c>
      <c r="B3657" t="str">
        <f t="shared" si="349"/>
        <v>2018_04</v>
      </c>
      <c r="C3657" t="str">
        <f t="shared" si="351"/>
        <v>Apr</v>
      </c>
      <c r="D3657" t="str">
        <f t="shared" si="352"/>
        <v>2018_Apr</v>
      </c>
      <c r="E3657" s="12" t="str">
        <f t="shared" si="353"/>
        <v>04_Apr</v>
      </c>
      <c r="F3657" s="12" t="str">
        <f t="shared" si="354"/>
        <v>Apr-18</v>
      </c>
      <c r="G3657" s="12"/>
    </row>
    <row r="3658" spans="1:7">
      <c r="A3658" s="2">
        <f t="shared" si="350"/>
        <v>43195</v>
      </c>
      <c r="B3658" t="str">
        <f t="shared" si="349"/>
        <v>2018_04</v>
      </c>
      <c r="C3658" t="str">
        <f t="shared" si="351"/>
        <v>Apr</v>
      </c>
      <c r="D3658" t="str">
        <f t="shared" si="352"/>
        <v>2018_Apr</v>
      </c>
      <c r="E3658" s="12" t="str">
        <f t="shared" si="353"/>
        <v>05_Apr</v>
      </c>
      <c r="F3658" s="12" t="str">
        <f t="shared" si="354"/>
        <v>Apr-18</v>
      </c>
      <c r="G3658" s="12"/>
    </row>
    <row r="3659" spans="1:7">
      <c r="A3659" s="2">
        <f t="shared" si="350"/>
        <v>43196</v>
      </c>
      <c r="B3659" t="str">
        <f t="shared" ref="B3659:B3722" si="355">TEXT(YEAR(A3659),"0000")&amp;"_"&amp;TEXT(MONTH(A3659),"00")</f>
        <v>2018_04</v>
      </c>
      <c r="C3659" t="str">
        <f t="shared" si="351"/>
        <v>Apr</v>
      </c>
      <c r="D3659" t="str">
        <f t="shared" si="352"/>
        <v>2018_Apr</v>
      </c>
      <c r="E3659" s="12" t="str">
        <f t="shared" si="353"/>
        <v>06_Apr</v>
      </c>
      <c r="F3659" s="12" t="str">
        <f t="shared" si="354"/>
        <v>Apr-18</v>
      </c>
      <c r="G3659" s="12"/>
    </row>
    <row r="3660" spans="1:7">
      <c r="A3660" s="2">
        <f t="shared" ref="A3660:A3723" si="356">A3659+1</f>
        <v>43197</v>
      </c>
      <c r="B3660" t="str">
        <f t="shared" si="355"/>
        <v>2018_04</v>
      </c>
      <c r="C3660" t="str">
        <f t="shared" si="351"/>
        <v>Apr</v>
      </c>
      <c r="D3660" t="str">
        <f t="shared" si="352"/>
        <v>2018_Apr</v>
      </c>
      <c r="E3660" s="12" t="str">
        <f t="shared" si="353"/>
        <v>07_Apr</v>
      </c>
      <c r="F3660" s="12" t="str">
        <f t="shared" si="354"/>
        <v>Apr-18</v>
      </c>
      <c r="G3660" s="12"/>
    </row>
    <row r="3661" spans="1:7">
      <c r="A3661" s="2">
        <f t="shared" si="356"/>
        <v>43198</v>
      </c>
      <c r="B3661" t="str">
        <f t="shared" si="355"/>
        <v>2018_04</v>
      </c>
      <c r="C3661" t="str">
        <f t="shared" si="351"/>
        <v>Apr</v>
      </c>
      <c r="D3661" t="str">
        <f t="shared" si="352"/>
        <v>2018_Apr</v>
      </c>
      <c r="E3661" s="12" t="str">
        <f t="shared" si="353"/>
        <v>08_Apr</v>
      </c>
      <c r="F3661" s="12" t="str">
        <f t="shared" si="354"/>
        <v>Apr-18</v>
      </c>
      <c r="G3661" s="12"/>
    </row>
    <row r="3662" spans="1:7">
      <c r="A3662" s="2">
        <f t="shared" si="356"/>
        <v>43199</v>
      </c>
      <c r="B3662" t="str">
        <f t="shared" si="355"/>
        <v>2018_04</v>
      </c>
      <c r="C3662" t="str">
        <f t="shared" si="351"/>
        <v>Apr</v>
      </c>
      <c r="D3662" t="str">
        <f t="shared" si="352"/>
        <v>2018_Apr</v>
      </c>
      <c r="E3662" s="12" t="str">
        <f t="shared" si="353"/>
        <v>09_Apr</v>
      </c>
      <c r="F3662" s="12" t="str">
        <f t="shared" si="354"/>
        <v>Apr-18</v>
      </c>
      <c r="G3662" s="12"/>
    </row>
    <row r="3663" spans="1:7">
      <c r="A3663" s="2">
        <f t="shared" si="356"/>
        <v>43200</v>
      </c>
      <c r="B3663" t="str">
        <f t="shared" si="355"/>
        <v>2018_04</v>
      </c>
      <c r="C3663" t="str">
        <f t="shared" si="351"/>
        <v>Apr</v>
      </c>
      <c r="D3663" t="str">
        <f t="shared" si="352"/>
        <v>2018_Apr</v>
      </c>
      <c r="E3663" s="12" t="str">
        <f t="shared" si="353"/>
        <v>10_Apr</v>
      </c>
      <c r="F3663" s="12" t="str">
        <f t="shared" si="354"/>
        <v>Apr-18</v>
      </c>
      <c r="G3663" s="12"/>
    </row>
    <row r="3664" spans="1:7">
      <c r="A3664" s="2">
        <f t="shared" si="356"/>
        <v>43201</v>
      </c>
      <c r="B3664" t="str">
        <f t="shared" si="355"/>
        <v>2018_04</v>
      </c>
      <c r="C3664" t="str">
        <f t="shared" si="351"/>
        <v>Apr</v>
      </c>
      <c r="D3664" t="str">
        <f t="shared" si="352"/>
        <v>2018_Apr</v>
      </c>
      <c r="E3664" s="12" t="str">
        <f t="shared" si="353"/>
        <v>11_Apr</v>
      </c>
      <c r="F3664" s="12" t="str">
        <f t="shared" si="354"/>
        <v>Apr-18</v>
      </c>
      <c r="G3664" s="12"/>
    </row>
    <row r="3665" spans="1:7">
      <c r="A3665" s="2">
        <f t="shared" si="356"/>
        <v>43202</v>
      </c>
      <c r="B3665" t="str">
        <f t="shared" si="355"/>
        <v>2018_04</v>
      </c>
      <c r="C3665" t="str">
        <f t="shared" si="351"/>
        <v>Apr</v>
      </c>
      <c r="D3665" t="str">
        <f t="shared" si="352"/>
        <v>2018_Apr</v>
      </c>
      <c r="E3665" s="12" t="str">
        <f t="shared" si="353"/>
        <v>12_Apr</v>
      </c>
      <c r="F3665" s="12" t="str">
        <f t="shared" si="354"/>
        <v>Apr-18</v>
      </c>
      <c r="G3665" s="12"/>
    </row>
    <row r="3666" spans="1:7">
      <c r="A3666" s="2">
        <f t="shared" si="356"/>
        <v>43203</v>
      </c>
      <c r="B3666" t="str">
        <f t="shared" si="355"/>
        <v>2018_04</v>
      </c>
      <c r="C3666" t="str">
        <f t="shared" si="351"/>
        <v>Apr</v>
      </c>
      <c r="D3666" t="str">
        <f t="shared" si="352"/>
        <v>2018_Apr</v>
      </c>
      <c r="E3666" s="12" t="str">
        <f t="shared" si="353"/>
        <v>13_Apr</v>
      </c>
      <c r="F3666" s="12" t="str">
        <f t="shared" si="354"/>
        <v>Apr-18</v>
      </c>
      <c r="G3666" s="12"/>
    </row>
    <row r="3667" spans="1:7">
      <c r="A3667" s="2">
        <f t="shared" si="356"/>
        <v>43204</v>
      </c>
      <c r="B3667" t="str">
        <f t="shared" si="355"/>
        <v>2018_04</v>
      </c>
      <c r="C3667" t="str">
        <f t="shared" si="351"/>
        <v>Apr</v>
      </c>
      <c r="D3667" t="str">
        <f t="shared" si="352"/>
        <v>2018_Apr</v>
      </c>
      <c r="E3667" s="12" t="str">
        <f t="shared" si="353"/>
        <v>14_Apr</v>
      </c>
      <c r="F3667" s="12" t="str">
        <f t="shared" si="354"/>
        <v>Apr-18</v>
      </c>
      <c r="G3667" s="12"/>
    </row>
    <row r="3668" spans="1:7">
      <c r="A3668" s="2">
        <f t="shared" si="356"/>
        <v>43205</v>
      </c>
      <c r="B3668" t="str">
        <f t="shared" si="355"/>
        <v>2018_04</v>
      </c>
      <c r="C3668" t="str">
        <f t="shared" si="351"/>
        <v>Apr</v>
      </c>
      <c r="D3668" t="str">
        <f t="shared" si="352"/>
        <v>2018_Apr</v>
      </c>
      <c r="E3668" s="12" t="str">
        <f t="shared" si="353"/>
        <v>15_Apr</v>
      </c>
      <c r="F3668" s="12" t="str">
        <f t="shared" si="354"/>
        <v>Apr-18</v>
      </c>
      <c r="G3668" s="12"/>
    </row>
    <row r="3669" spans="1:7">
      <c r="A3669" s="2">
        <f t="shared" si="356"/>
        <v>43206</v>
      </c>
      <c r="B3669" t="str">
        <f t="shared" si="355"/>
        <v>2018_04</v>
      </c>
      <c r="C3669" t="str">
        <f t="shared" si="351"/>
        <v>Apr</v>
      </c>
      <c r="D3669" t="str">
        <f t="shared" si="352"/>
        <v>2018_Apr</v>
      </c>
      <c r="E3669" s="12" t="str">
        <f t="shared" si="353"/>
        <v>16_Apr</v>
      </c>
      <c r="F3669" s="12" t="str">
        <f t="shared" si="354"/>
        <v>Apr-18</v>
      </c>
      <c r="G3669" s="12"/>
    </row>
    <row r="3670" spans="1:7">
      <c r="A3670" s="2">
        <f t="shared" si="356"/>
        <v>43207</v>
      </c>
      <c r="B3670" t="str">
        <f t="shared" si="355"/>
        <v>2018_04</v>
      </c>
      <c r="C3670" t="str">
        <f t="shared" si="351"/>
        <v>Apr</v>
      </c>
      <c r="D3670" t="str">
        <f t="shared" si="352"/>
        <v>2018_Apr</v>
      </c>
      <c r="E3670" s="12" t="str">
        <f t="shared" si="353"/>
        <v>17_Apr</v>
      </c>
      <c r="F3670" s="12" t="str">
        <f t="shared" si="354"/>
        <v>Apr-18</v>
      </c>
      <c r="G3670" s="12"/>
    </row>
    <row r="3671" spans="1:7">
      <c r="A3671" s="2">
        <f t="shared" si="356"/>
        <v>43208</v>
      </c>
      <c r="B3671" t="str">
        <f t="shared" si="355"/>
        <v>2018_04</v>
      </c>
      <c r="C3671" t="str">
        <f t="shared" si="351"/>
        <v>Apr</v>
      </c>
      <c r="D3671" t="str">
        <f t="shared" si="352"/>
        <v>2018_Apr</v>
      </c>
      <c r="E3671" s="12" t="str">
        <f t="shared" si="353"/>
        <v>18_Apr</v>
      </c>
      <c r="F3671" s="12" t="str">
        <f t="shared" si="354"/>
        <v>Apr-18</v>
      </c>
      <c r="G3671" s="12"/>
    </row>
    <row r="3672" spans="1:7">
      <c r="A3672" s="2">
        <f t="shared" si="356"/>
        <v>43209</v>
      </c>
      <c r="B3672" t="str">
        <f t="shared" si="355"/>
        <v>2018_04</v>
      </c>
      <c r="C3672" t="str">
        <f t="shared" si="351"/>
        <v>Apr</v>
      </c>
      <c r="D3672" t="str">
        <f t="shared" si="352"/>
        <v>2018_Apr</v>
      </c>
      <c r="E3672" s="12" t="str">
        <f t="shared" si="353"/>
        <v>19_Apr</v>
      </c>
      <c r="F3672" s="12" t="str">
        <f t="shared" si="354"/>
        <v>Apr-18</v>
      </c>
      <c r="G3672" s="12"/>
    </row>
    <row r="3673" spans="1:7">
      <c r="A3673" s="2">
        <f t="shared" si="356"/>
        <v>43210</v>
      </c>
      <c r="B3673" t="str">
        <f t="shared" si="355"/>
        <v>2018_04</v>
      </c>
      <c r="C3673" t="str">
        <f t="shared" si="351"/>
        <v>Apr</v>
      </c>
      <c r="D3673" t="str">
        <f t="shared" si="352"/>
        <v>2018_Apr</v>
      </c>
      <c r="E3673" s="12" t="str">
        <f t="shared" si="353"/>
        <v>20_Apr</v>
      </c>
      <c r="F3673" s="12" t="str">
        <f t="shared" si="354"/>
        <v>Apr-18</v>
      </c>
      <c r="G3673" s="12"/>
    </row>
    <row r="3674" spans="1:7">
      <c r="A3674" s="2">
        <f t="shared" si="356"/>
        <v>43211</v>
      </c>
      <c r="B3674" t="str">
        <f t="shared" si="355"/>
        <v>2018_04</v>
      </c>
      <c r="C3674" t="str">
        <f t="shared" si="351"/>
        <v>Apr</v>
      </c>
      <c r="D3674" t="str">
        <f t="shared" si="352"/>
        <v>2018_Apr</v>
      </c>
      <c r="E3674" s="12" t="str">
        <f t="shared" si="353"/>
        <v>21_Apr</v>
      </c>
      <c r="F3674" s="12" t="str">
        <f t="shared" si="354"/>
        <v>Apr-18</v>
      </c>
      <c r="G3674" s="12"/>
    </row>
    <row r="3675" spans="1:7">
      <c r="A3675" s="2">
        <f t="shared" si="356"/>
        <v>43212</v>
      </c>
      <c r="B3675" t="str">
        <f t="shared" si="355"/>
        <v>2018_04</v>
      </c>
      <c r="C3675" t="str">
        <f t="shared" si="351"/>
        <v>Apr</v>
      </c>
      <c r="D3675" t="str">
        <f t="shared" si="352"/>
        <v>2018_Apr</v>
      </c>
      <c r="E3675" s="12" t="str">
        <f t="shared" si="353"/>
        <v>22_Apr</v>
      </c>
      <c r="F3675" s="12" t="str">
        <f t="shared" si="354"/>
        <v>Apr-18</v>
      </c>
      <c r="G3675" s="12"/>
    </row>
    <row r="3676" spans="1:7">
      <c r="A3676" s="2">
        <f t="shared" si="356"/>
        <v>43213</v>
      </c>
      <c r="B3676" t="str">
        <f t="shared" si="355"/>
        <v>2018_04</v>
      </c>
      <c r="C3676" t="str">
        <f t="shared" si="351"/>
        <v>Apr</v>
      </c>
      <c r="D3676" t="str">
        <f t="shared" si="352"/>
        <v>2018_Apr</v>
      </c>
      <c r="E3676" s="12" t="str">
        <f t="shared" si="353"/>
        <v>23_Apr</v>
      </c>
      <c r="F3676" s="12" t="str">
        <f t="shared" si="354"/>
        <v>Apr-18</v>
      </c>
      <c r="G3676" s="12"/>
    </row>
    <row r="3677" spans="1:7">
      <c r="A3677" s="2">
        <f t="shared" si="356"/>
        <v>43214</v>
      </c>
      <c r="B3677" t="str">
        <f t="shared" si="355"/>
        <v>2018_04</v>
      </c>
      <c r="C3677" t="str">
        <f t="shared" si="351"/>
        <v>Apr</v>
      </c>
      <c r="D3677" t="str">
        <f t="shared" si="352"/>
        <v>2018_Apr</v>
      </c>
      <c r="E3677" s="12" t="str">
        <f t="shared" si="353"/>
        <v>24_Apr</v>
      </c>
      <c r="F3677" s="12" t="str">
        <f t="shared" si="354"/>
        <v>Apr-18</v>
      </c>
      <c r="G3677" s="12"/>
    </row>
    <row r="3678" spans="1:7">
      <c r="A3678" s="2">
        <f t="shared" si="356"/>
        <v>43215</v>
      </c>
      <c r="B3678" t="str">
        <f t="shared" si="355"/>
        <v>2018_04</v>
      </c>
      <c r="C3678" t="str">
        <f t="shared" si="351"/>
        <v>Apr</v>
      </c>
      <c r="D3678" t="str">
        <f t="shared" si="352"/>
        <v>2018_Apr</v>
      </c>
      <c r="E3678" s="12" t="str">
        <f t="shared" si="353"/>
        <v>25_Apr</v>
      </c>
      <c r="F3678" s="12" t="str">
        <f t="shared" si="354"/>
        <v>Apr-18</v>
      </c>
      <c r="G3678" s="12"/>
    </row>
    <row r="3679" spans="1:7">
      <c r="A3679" s="2">
        <f t="shared" si="356"/>
        <v>43216</v>
      </c>
      <c r="B3679" t="str">
        <f t="shared" si="355"/>
        <v>2018_04</v>
      </c>
      <c r="C3679" t="str">
        <f t="shared" si="351"/>
        <v>Apr</v>
      </c>
      <c r="D3679" t="str">
        <f t="shared" si="352"/>
        <v>2018_Apr</v>
      </c>
      <c r="E3679" s="12" t="str">
        <f t="shared" si="353"/>
        <v>26_Apr</v>
      </c>
      <c r="F3679" s="12" t="str">
        <f t="shared" si="354"/>
        <v>Apr-18</v>
      </c>
      <c r="G3679" s="12"/>
    </row>
    <row r="3680" spans="1:7">
      <c r="A3680" s="2">
        <f t="shared" si="356"/>
        <v>43217</v>
      </c>
      <c r="B3680" t="str">
        <f t="shared" si="355"/>
        <v>2018_04</v>
      </c>
      <c r="C3680" t="str">
        <f t="shared" si="351"/>
        <v>Apr</v>
      </c>
      <c r="D3680" t="str">
        <f t="shared" si="352"/>
        <v>2018_Apr</v>
      </c>
      <c r="E3680" s="12" t="str">
        <f t="shared" si="353"/>
        <v>27_Apr</v>
      </c>
      <c r="F3680" s="12" t="str">
        <f t="shared" si="354"/>
        <v>Apr-18</v>
      </c>
      <c r="G3680" s="12"/>
    </row>
    <row r="3681" spans="1:7">
      <c r="A3681" s="2">
        <f t="shared" si="356"/>
        <v>43218</v>
      </c>
      <c r="B3681" t="str">
        <f t="shared" si="355"/>
        <v>2018_04</v>
      </c>
      <c r="C3681" t="str">
        <f t="shared" si="351"/>
        <v>Apr</v>
      </c>
      <c r="D3681" t="str">
        <f t="shared" si="352"/>
        <v>2018_Apr</v>
      </c>
      <c r="E3681" s="12" t="str">
        <f t="shared" si="353"/>
        <v>28_Apr</v>
      </c>
      <c r="F3681" s="12" t="str">
        <f t="shared" si="354"/>
        <v>Apr-18</v>
      </c>
      <c r="G3681" s="12"/>
    </row>
    <row r="3682" spans="1:7">
      <c r="A3682" s="2">
        <f t="shared" si="356"/>
        <v>43219</v>
      </c>
      <c r="B3682" t="str">
        <f t="shared" si="355"/>
        <v>2018_04</v>
      </c>
      <c r="C3682" t="str">
        <f t="shared" si="351"/>
        <v>Apr</v>
      </c>
      <c r="D3682" t="str">
        <f t="shared" si="352"/>
        <v>2018_Apr</v>
      </c>
      <c r="E3682" s="12" t="str">
        <f t="shared" si="353"/>
        <v>29_Apr</v>
      </c>
      <c r="F3682" s="12" t="str">
        <f t="shared" si="354"/>
        <v>Apr-18</v>
      </c>
      <c r="G3682" s="12"/>
    </row>
    <row r="3683" spans="1:7">
      <c r="A3683" s="2">
        <f t="shared" si="356"/>
        <v>43220</v>
      </c>
      <c r="B3683" t="str">
        <f t="shared" si="355"/>
        <v>2018_04</v>
      </c>
      <c r="C3683" t="str">
        <f t="shared" si="351"/>
        <v>Apr</v>
      </c>
      <c r="D3683" t="str">
        <f t="shared" si="352"/>
        <v>2018_Apr</v>
      </c>
      <c r="E3683" s="12" t="str">
        <f t="shared" si="353"/>
        <v>30_Apr</v>
      </c>
      <c r="F3683" s="12" t="str">
        <f t="shared" si="354"/>
        <v>Apr-18</v>
      </c>
      <c r="G3683" s="12"/>
    </row>
    <row r="3684" spans="1:7">
      <c r="A3684" s="2">
        <f t="shared" si="356"/>
        <v>43221</v>
      </c>
      <c r="B3684" t="str">
        <f t="shared" si="355"/>
        <v>2018_05</v>
      </c>
      <c r="C3684" t="str">
        <f t="shared" si="351"/>
        <v>May</v>
      </c>
      <c r="D3684" t="str">
        <f t="shared" si="352"/>
        <v>2018_May</v>
      </c>
      <c r="E3684" s="12" t="str">
        <f t="shared" si="353"/>
        <v>01_May</v>
      </c>
      <c r="F3684" s="12" t="str">
        <f t="shared" si="354"/>
        <v>May-18</v>
      </c>
      <c r="G3684" s="12"/>
    </row>
    <row r="3685" spans="1:7">
      <c r="A3685" s="2">
        <f t="shared" si="356"/>
        <v>43222</v>
      </c>
      <c r="B3685" t="str">
        <f t="shared" si="355"/>
        <v>2018_05</v>
      </c>
      <c r="C3685" t="str">
        <f t="shared" si="351"/>
        <v>May</v>
      </c>
      <c r="D3685" t="str">
        <f t="shared" si="352"/>
        <v>2018_May</v>
      </c>
      <c r="E3685" s="12" t="str">
        <f t="shared" si="353"/>
        <v>02_May</v>
      </c>
      <c r="F3685" s="12" t="str">
        <f t="shared" si="354"/>
        <v>May-18</v>
      </c>
      <c r="G3685" s="12"/>
    </row>
    <row r="3686" spans="1:7">
      <c r="A3686" s="2">
        <f t="shared" si="356"/>
        <v>43223</v>
      </c>
      <c r="B3686" t="str">
        <f t="shared" si="355"/>
        <v>2018_05</v>
      </c>
      <c r="C3686" t="str">
        <f t="shared" si="351"/>
        <v>May</v>
      </c>
      <c r="D3686" t="str">
        <f t="shared" si="352"/>
        <v>2018_May</v>
      </c>
      <c r="E3686" s="12" t="str">
        <f t="shared" si="353"/>
        <v>03_May</v>
      </c>
      <c r="F3686" s="12" t="str">
        <f t="shared" si="354"/>
        <v>May-18</v>
      </c>
      <c r="G3686" s="12"/>
    </row>
    <row r="3687" spans="1:7">
      <c r="A3687" s="2">
        <f t="shared" si="356"/>
        <v>43224</v>
      </c>
      <c r="B3687" t="str">
        <f t="shared" si="355"/>
        <v>2018_05</v>
      </c>
      <c r="C3687" t="str">
        <f t="shared" si="351"/>
        <v>May</v>
      </c>
      <c r="D3687" t="str">
        <f t="shared" si="352"/>
        <v>2018_May</v>
      </c>
      <c r="E3687" s="12" t="str">
        <f t="shared" si="353"/>
        <v>04_May</v>
      </c>
      <c r="F3687" s="12" t="str">
        <f t="shared" si="354"/>
        <v>May-18</v>
      </c>
      <c r="G3687" s="12"/>
    </row>
    <row r="3688" spans="1:7">
      <c r="A3688" s="2">
        <f t="shared" si="356"/>
        <v>43225</v>
      </c>
      <c r="B3688" t="str">
        <f t="shared" si="355"/>
        <v>2018_05</v>
      </c>
      <c r="C3688" t="str">
        <f t="shared" si="351"/>
        <v>May</v>
      </c>
      <c r="D3688" t="str">
        <f t="shared" si="352"/>
        <v>2018_May</v>
      </c>
      <c r="E3688" s="12" t="str">
        <f t="shared" si="353"/>
        <v>05_May</v>
      </c>
      <c r="F3688" s="12" t="str">
        <f t="shared" si="354"/>
        <v>May-18</v>
      </c>
      <c r="G3688" s="12"/>
    </row>
    <row r="3689" spans="1:7">
      <c r="A3689" s="2">
        <f t="shared" si="356"/>
        <v>43226</v>
      </c>
      <c r="B3689" t="str">
        <f t="shared" si="355"/>
        <v>2018_05</v>
      </c>
      <c r="C3689" t="str">
        <f t="shared" si="351"/>
        <v>May</v>
      </c>
      <c r="D3689" t="str">
        <f t="shared" si="352"/>
        <v>2018_May</v>
      </c>
      <c r="E3689" s="12" t="str">
        <f t="shared" si="353"/>
        <v>06_May</v>
      </c>
      <c r="F3689" s="12" t="str">
        <f t="shared" si="354"/>
        <v>May-18</v>
      </c>
      <c r="G3689" s="12"/>
    </row>
    <row r="3690" spans="1:7">
      <c r="A3690" s="2">
        <f t="shared" si="356"/>
        <v>43227</v>
      </c>
      <c r="B3690" t="str">
        <f t="shared" si="355"/>
        <v>2018_05</v>
      </c>
      <c r="C3690" t="str">
        <f t="shared" si="351"/>
        <v>May</v>
      </c>
      <c r="D3690" t="str">
        <f t="shared" si="352"/>
        <v>2018_May</v>
      </c>
      <c r="E3690" s="12" t="str">
        <f t="shared" si="353"/>
        <v>07_May</v>
      </c>
      <c r="F3690" s="12" t="str">
        <f t="shared" si="354"/>
        <v>May-18</v>
      </c>
      <c r="G3690" s="12"/>
    </row>
    <row r="3691" spans="1:7">
      <c r="A3691" s="2">
        <f t="shared" si="356"/>
        <v>43228</v>
      </c>
      <c r="B3691" t="str">
        <f t="shared" si="355"/>
        <v>2018_05</v>
      </c>
      <c r="C3691" t="str">
        <f t="shared" si="351"/>
        <v>May</v>
      </c>
      <c r="D3691" t="str">
        <f t="shared" si="352"/>
        <v>2018_May</v>
      </c>
      <c r="E3691" s="12" t="str">
        <f t="shared" si="353"/>
        <v>08_May</v>
      </c>
      <c r="F3691" s="12" t="str">
        <f t="shared" si="354"/>
        <v>May-18</v>
      </c>
      <c r="G3691" s="12"/>
    </row>
    <row r="3692" spans="1:7">
      <c r="A3692" s="2">
        <f t="shared" si="356"/>
        <v>43229</v>
      </c>
      <c r="B3692" t="str">
        <f t="shared" si="355"/>
        <v>2018_05</v>
      </c>
      <c r="C3692" t="str">
        <f t="shared" si="351"/>
        <v>May</v>
      </c>
      <c r="D3692" t="str">
        <f t="shared" si="352"/>
        <v>2018_May</v>
      </c>
      <c r="E3692" s="12" t="str">
        <f t="shared" si="353"/>
        <v>09_May</v>
      </c>
      <c r="F3692" s="12" t="str">
        <f t="shared" si="354"/>
        <v>May-18</v>
      </c>
      <c r="G3692" s="12"/>
    </row>
    <row r="3693" spans="1:7">
      <c r="A3693" s="2">
        <f t="shared" si="356"/>
        <v>43230</v>
      </c>
      <c r="B3693" t="str">
        <f t="shared" si="355"/>
        <v>2018_05</v>
      </c>
      <c r="C3693" t="str">
        <f t="shared" si="351"/>
        <v>May</v>
      </c>
      <c r="D3693" t="str">
        <f t="shared" si="352"/>
        <v>2018_May</v>
      </c>
      <c r="E3693" s="12" t="str">
        <f t="shared" si="353"/>
        <v>10_May</v>
      </c>
      <c r="F3693" s="12" t="str">
        <f t="shared" si="354"/>
        <v>May-18</v>
      </c>
      <c r="G3693" s="12"/>
    </row>
    <row r="3694" spans="1:7">
      <c r="A3694" s="2">
        <f t="shared" si="356"/>
        <v>43231</v>
      </c>
      <c r="B3694" t="str">
        <f t="shared" si="355"/>
        <v>2018_05</v>
      </c>
      <c r="C3694" t="str">
        <f t="shared" si="351"/>
        <v>May</v>
      </c>
      <c r="D3694" t="str">
        <f t="shared" si="352"/>
        <v>2018_May</v>
      </c>
      <c r="E3694" s="12" t="str">
        <f t="shared" si="353"/>
        <v>11_May</v>
      </c>
      <c r="F3694" s="12" t="str">
        <f t="shared" si="354"/>
        <v>May-18</v>
      </c>
      <c r="G3694" s="12"/>
    </row>
    <row r="3695" spans="1:7">
      <c r="A3695" s="2">
        <f t="shared" si="356"/>
        <v>43232</v>
      </c>
      <c r="B3695" t="str">
        <f t="shared" si="355"/>
        <v>2018_05</v>
      </c>
      <c r="C3695" t="str">
        <f t="shared" si="351"/>
        <v>May</v>
      </c>
      <c r="D3695" t="str">
        <f t="shared" si="352"/>
        <v>2018_May</v>
      </c>
      <c r="E3695" s="12" t="str">
        <f t="shared" si="353"/>
        <v>12_May</v>
      </c>
      <c r="F3695" s="12" t="str">
        <f t="shared" si="354"/>
        <v>May-18</v>
      </c>
      <c r="G3695" s="12"/>
    </row>
    <row r="3696" spans="1:7">
      <c r="A3696" s="2">
        <f t="shared" si="356"/>
        <v>43233</v>
      </c>
      <c r="B3696" t="str">
        <f t="shared" si="355"/>
        <v>2018_05</v>
      </c>
      <c r="C3696" t="str">
        <f t="shared" si="351"/>
        <v>May</v>
      </c>
      <c r="D3696" t="str">
        <f t="shared" si="352"/>
        <v>2018_May</v>
      </c>
      <c r="E3696" s="12" t="str">
        <f t="shared" si="353"/>
        <v>13_May</v>
      </c>
      <c r="F3696" s="12" t="str">
        <f t="shared" si="354"/>
        <v>May-18</v>
      </c>
      <c r="G3696" s="12"/>
    </row>
    <row r="3697" spans="1:7">
      <c r="A3697" s="2">
        <f t="shared" si="356"/>
        <v>43234</v>
      </c>
      <c r="B3697" t="str">
        <f t="shared" si="355"/>
        <v>2018_05</v>
      </c>
      <c r="C3697" t="str">
        <f t="shared" si="351"/>
        <v>May</v>
      </c>
      <c r="D3697" t="str">
        <f t="shared" si="352"/>
        <v>2018_May</v>
      </c>
      <c r="E3697" s="12" t="str">
        <f t="shared" si="353"/>
        <v>14_May</v>
      </c>
      <c r="F3697" s="12" t="str">
        <f t="shared" si="354"/>
        <v>May-18</v>
      </c>
      <c r="G3697" s="12"/>
    </row>
    <row r="3698" spans="1:7">
      <c r="A3698" s="2">
        <f t="shared" si="356"/>
        <v>43235</v>
      </c>
      <c r="B3698" t="str">
        <f t="shared" si="355"/>
        <v>2018_05</v>
      </c>
      <c r="C3698" t="str">
        <f t="shared" si="351"/>
        <v>May</v>
      </c>
      <c r="D3698" t="str">
        <f t="shared" si="352"/>
        <v>2018_May</v>
      </c>
      <c r="E3698" s="12" t="str">
        <f t="shared" si="353"/>
        <v>15_May</v>
      </c>
      <c r="F3698" s="12" t="str">
        <f t="shared" si="354"/>
        <v>May-18</v>
      </c>
      <c r="G3698" s="12"/>
    </row>
    <row r="3699" spans="1:7">
      <c r="A3699" s="2">
        <f t="shared" si="356"/>
        <v>43236</v>
      </c>
      <c r="B3699" t="str">
        <f t="shared" si="355"/>
        <v>2018_05</v>
      </c>
      <c r="C3699" t="str">
        <f t="shared" si="351"/>
        <v>May</v>
      </c>
      <c r="D3699" t="str">
        <f t="shared" si="352"/>
        <v>2018_May</v>
      </c>
      <c r="E3699" s="12" t="str">
        <f t="shared" si="353"/>
        <v>16_May</v>
      </c>
      <c r="F3699" s="12" t="str">
        <f t="shared" si="354"/>
        <v>May-18</v>
      </c>
      <c r="G3699" s="12"/>
    </row>
    <row r="3700" spans="1:7">
      <c r="A3700" s="2">
        <f t="shared" si="356"/>
        <v>43237</v>
      </c>
      <c r="B3700" t="str">
        <f t="shared" si="355"/>
        <v>2018_05</v>
      </c>
      <c r="C3700" t="str">
        <f t="shared" si="351"/>
        <v>May</v>
      </c>
      <c r="D3700" t="str">
        <f t="shared" si="352"/>
        <v>2018_May</v>
      </c>
      <c r="E3700" s="12" t="str">
        <f t="shared" si="353"/>
        <v>17_May</v>
      </c>
      <c r="F3700" s="12" t="str">
        <f t="shared" si="354"/>
        <v>May-18</v>
      </c>
      <c r="G3700" s="12"/>
    </row>
    <row r="3701" spans="1:7">
      <c r="A3701" s="2">
        <f t="shared" si="356"/>
        <v>43238</v>
      </c>
      <c r="B3701" t="str">
        <f t="shared" si="355"/>
        <v>2018_05</v>
      </c>
      <c r="C3701" t="str">
        <f t="shared" si="351"/>
        <v>May</v>
      </c>
      <c r="D3701" t="str">
        <f t="shared" si="352"/>
        <v>2018_May</v>
      </c>
      <c r="E3701" s="12" t="str">
        <f t="shared" si="353"/>
        <v>18_May</v>
      </c>
      <c r="F3701" s="12" t="str">
        <f t="shared" si="354"/>
        <v>May-18</v>
      </c>
      <c r="G3701" s="12"/>
    </row>
    <row r="3702" spans="1:7">
      <c r="A3702" s="2">
        <f t="shared" si="356"/>
        <v>43239</v>
      </c>
      <c r="B3702" t="str">
        <f t="shared" si="355"/>
        <v>2018_05</v>
      </c>
      <c r="C3702" t="str">
        <f t="shared" si="351"/>
        <v>May</v>
      </c>
      <c r="D3702" t="str">
        <f t="shared" si="352"/>
        <v>2018_May</v>
      </c>
      <c r="E3702" s="12" t="str">
        <f t="shared" si="353"/>
        <v>19_May</v>
      </c>
      <c r="F3702" s="12" t="str">
        <f t="shared" si="354"/>
        <v>May-18</v>
      </c>
      <c r="G3702" s="12"/>
    </row>
    <row r="3703" spans="1:7">
      <c r="A3703" s="2">
        <f t="shared" si="356"/>
        <v>43240</v>
      </c>
      <c r="B3703" t="str">
        <f t="shared" si="355"/>
        <v>2018_05</v>
      </c>
      <c r="C3703" t="str">
        <f t="shared" si="351"/>
        <v>May</v>
      </c>
      <c r="D3703" t="str">
        <f t="shared" si="352"/>
        <v>2018_May</v>
      </c>
      <c r="E3703" s="12" t="str">
        <f t="shared" si="353"/>
        <v>20_May</v>
      </c>
      <c r="F3703" s="12" t="str">
        <f t="shared" si="354"/>
        <v>May-18</v>
      </c>
      <c r="G3703" s="12"/>
    </row>
    <row r="3704" spans="1:7">
      <c r="A3704" s="2">
        <f t="shared" si="356"/>
        <v>43241</v>
      </c>
      <c r="B3704" t="str">
        <f t="shared" si="355"/>
        <v>2018_05</v>
      </c>
      <c r="C3704" t="str">
        <f t="shared" si="351"/>
        <v>May</v>
      </c>
      <c r="D3704" t="str">
        <f t="shared" si="352"/>
        <v>2018_May</v>
      </c>
      <c r="E3704" s="12" t="str">
        <f t="shared" si="353"/>
        <v>21_May</v>
      </c>
      <c r="F3704" s="12" t="str">
        <f t="shared" si="354"/>
        <v>May-18</v>
      </c>
      <c r="G3704" s="12"/>
    </row>
    <row r="3705" spans="1:7">
      <c r="A3705" s="2">
        <f t="shared" si="356"/>
        <v>43242</v>
      </c>
      <c r="B3705" t="str">
        <f t="shared" si="355"/>
        <v>2018_05</v>
      </c>
      <c r="C3705" t="str">
        <f t="shared" si="351"/>
        <v>May</v>
      </c>
      <c r="D3705" t="str">
        <f t="shared" si="352"/>
        <v>2018_May</v>
      </c>
      <c r="E3705" s="12" t="str">
        <f t="shared" si="353"/>
        <v>22_May</v>
      </c>
      <c r="F3705" s="12" t="str">
        <f t="shared" si="354"/>
        <v>May-18</v>
      </c>
      <c r="G3705" s="12"/>
    </row>
    <row r="3706" spans="1:7">
      <c r="A3706" s="2">
        <f t="shared" si="356"/>
        <v>43243</v>
      </c>
      <c r="B3706" t="str">
        <f t="shared" si="355"/>
        <v>2018_05</v>
      </c>
      <c r="C3706" t="str">
        <f t="shared" si="351"/>
        <v>May</v>
      </c>
      <c r="D3706" t="str">
        <f t="shared" si="352"/>
        <v>2018_May</v>
      </c>
      <c r="E3706" s="12" t="str">
        <f t="shared" si="353"/>
        <v>23_May</v>
      </c>
      <c r="F3706" s="12" t="str">
        <f t="shared" si="354"/>
        <v>May-18</v>
      </c>
      <c r="G3706" s="12"/>
    </row>
    <row r="3707" spans="1:7">
      <c r="A3707" s="2">
        <f t="shared" si="356"/>
        <v>43244</v>
      </c>
      <c r="B3707" t="str">
        <f t="shared" si="355"/>
        <v>2018_05</v>
      </c>
      <c r="C3707" t="str">
        <f t="shared" si="351"/>
        <v>May</v>
      </c>
      <c r="D3707" t="str">
        <f t="shared" si="352"/>
        <v>2018_May</v>
      </c>
      <c r="E3707" s="12" t="str">
        <f t="shared" si="353"/>
        <v>24_May</v>
      </c>
      <c r="F3707" s="12" t="str">
        <f t="shared" si="354"/>
        <v>May-18</v>
      </c>
      <c r="G3707" s="12"/>
    </row>
    <row r="3708" spans="1:7">
      <c r="A3708" s="2">
        <f t="shared" si="356"/>
        <v>43245</v>
      </c>
      <c r="B3708" t="str">
        <f t="shared" si="355"/>
        <v>2018_05</v>
      </c>
      <c r="C3708" t="str">
        <f t="shared" si="351"/>
        <v>May</v>
      </c>
      <c r="D3708" t="str">
        <f t="shared" si="352"/>
        <v>2018_May</v>
      </c>
      <c r="E3708" s="12" t="str">
        <f t="shared" si="353"/>
        <v>25_May</v>
      </c>
      <c r="F3708" s="12" t="str">
        <f t="shared" si="354"/>
        <v>May-18</v>
      </c>
      <c r="G3708" s="12"/>
    </row>
    <row r="3709" spans="1:7">
      <c r="A3709" s="2">
        <f t="shared" si="356"/>
        <v>43246</v>
      </c>
      <c r="B3709" t="str">
        <f t="shared" si="355"/>
        <v>2018_05</v>
      </c>
      <c r="C3709" t="str">
        <f t="shared" si="351"/>
        <v>May</v>
      </c>
      <c r="D3709" t="str">
        <f t="shared" si="352"/>
        <v>2018_May</v>
      </c>
      <c r="E3709" s="12" t="str">
        <f t="shared" si="353"/>
        <v>26_May</v>
      </c>
      <c r="F3709" s="12" t="str">
        <f t="shared" si="354"/>
        <v>May-18</v>
      </c>
      <c r="G3709" s="12"/>
    </row>
    <row r="3710" spans="1:7">
      <c r="A3710" s="2">
        <f t="shared" si="356"/>
        <v>43247</v>
      </c>
      <c r="B3710" t="str">
        <f t="shared" si="355"/>
        <v>2018_05</v>
      </c>
      <c r="C3710" t="str">
        <f t="shared" si="351"/>
        <v>May</v>
      </c>
      <c r="D3710" t="str">
        <f t="shared" si="352"/>
        <v>2018_May</v>
      </c>
      <c r="E3710" s="12" t="str">
        <f t="shared" si="353"/>
        <v>27_May</v>
      </c>
      <c r="F3710" s="12" t="str">
        <f t="shared" si="354"/>
        <v>May-18</v>
      </c>
      <c r="G3710" s="12"/>
    </row>
    <row r="3711" spans="1:7">
      <c r="A3711" s="2">
        <f t="shared" si="356"/>
        <v>43248</v>
      </c>
      <c r="B3711" t="str">
        <f t="shared" si="355"/>
        <v>2018_05</v>
      </c>
      <c r="C3711" t="str">
        <f t="shared" si="351"/>
        <v>May</v>
      </c>
      <c r="D3711" t="str">
        <f t="shared" si="352"/>
        <v>2018_May</v>
      </c>
      <c r="E3711" s="12" t="str">
        <f t="shared" si="353"/>
        <v>28_May</v>
      </c>
      <c r="F3711" s="12" t="str">
        <f t="shared" si="354"/>
        <v>May-18</v>
      </c>
      <c r="G3711" s="12"/>
    </row>
    <row r="3712" spans="1:7">
      <c r="A3712" s="2">
        <f t="shared" si="356"/>
        <v>43249</v>
      </c>
      <c r="B3712" t="str">
        <f t="shared" si="355"/>
        <v>2018_05</v>
      </c>
      <c r="C3712" t="str">
        <f t="shared" si="351"/>
        <v>May</v>
      </c>
      <c r="D3712" t="str">
        <f t="shared" si="352"/>
        <v>2018_May</v>
      </c>
      <c r="E3712" s="12" t="str">
        <f t="shared" si="353"/>
        <v>29_May</v>
      </c>
      <c r="F3712" s="12" t="str">
        <f t="shared" si="354"/>
        <v>May-18</v>
      </c>
      <c r="G3712" s="12"/>
    </row>
    <row r="3713" spans="1:7">
      <c r="A3713" s="2">
        <f t="shared" si="356"/>
        <v>43250</v>
      </c>
      <c r="B3713" t="str">
        <f t="shared" si="355"/>
        <v>2018_05</v>
      </c>
      <c r="C3713" t="str">
        <f t="shared" si="351"/>
        <v>May</v>
      </c>
      <c r="D3713" t="str">
        <f t="shared" si="352"/>
        <v>2018_May</v>
      </c>
      <c r="E3713" s="12" t="str">
        <f t="shared" si="353"/>
        <v>30_May</v>
      </c>
      <c r="F3713" s="12" t="str">
        <f t="shared" si="354"/>
        <v>May-18</v>
      </c>
      <c r="G3713" s="12"/>
    </row>
    <row r="3714" spans="1:7">
      <c r="A3714" s="2">
        <f t="shared" si="356"/>
        <v>43251</v>
      </c>
      <c r="B3714" t="str">
        <f t="shared" si="355"/>
        <v>2018_05</v>
      </c>
      <c r="C3714" t="str">
        <f t="shared" ref="C3714:C3777" si="357">VLOOKUP(TEXT(MONTH(A3714),"00"),$H$2:$I$13,2,FALSE)</f>
        <v>May</v>
      </c>
      <c r="D3714" t="str">
        <f t="shared" si="352"/>
        <v>2018_May</v>
      </c>
      <c r="E3714" s="12" t="str">
        <f t="shared" si="353"/>
        <v>31_May</v>
      </c>
      <c r="F3714" s="12" t="str">
        <f t="shared" si="354"/>
        <v>May-18</v>
      </c>
      <c r="G3714" s="12"/>
    </row>
    <row r="3715" spans="1:7">
      <c r="A3715" s="2">
        <f t="shared" si="356"/>
        <v>43252</v>
      </c>
      <c r="B3715" t="str">
        <f t="shared" si="355"/>
        <v>2018_06</v>
      </c>
      <c r="C3715" t="str">
        <f t="shared" si="357"/>
        <v>Jun</v>
      </c>
      <c r="D3715" t="str">
        <f t="shared" ref="D3715:D3778" si="358">TEXT(YEAR(A3715),"0000")&amp;"_"&amp;C3715</f>
        <v>2018_Jun</v>
      </c>
      <c r="E3715" s="12" t="str">
        <f t="shared" ref="E3715:E3778" si="359">VLOOKUP(DAY(A3715),$G$2:$H$32,2,FALSE)&amp;"_"&amp;C3715</f>
        <v>01_Jun</v>
      </c>
      <c r="F3715" s="12" t="str">
        <f t="shared" si="354"/>
        <v>Jun-18</v>
      </c>
      <c r="G3715" s="12"/>
    </row>
    <row r="3716" spans="1:7">
      <c r="A3716" s="2">
        <f t="shared" si="356"/>
        <v>43253</v>
      </c>
      <c r="B3716" t="str">
        <f t="shared" si="355"/>
        <v>2018_06</v>
      </c>
      <c r="C3716" t="str">
        <f t="shared" si="357"/>
        <v>Jun</v>
      </c>
      <c r="D3716" t="str">
        <f t="shared" si="358"/>
        <v>2018_Jun</v>
      </c>
      <c r="E3716" s="12" t="str">
        <f t="shared" si="359"/>
        <v>02_Jun</v>
      </c>
      <c r="F3716" s="12" t="str">
        <f t="shared" ref="F3716:F3779" si="360">C3716&amp;"-"&amp;RIGHT(YEAR(A3716),2)</f>
        <v>Jun-18</v>
      </c>
      <c r="G3716" s="12"/>
    </row>
    <row r="3717" spans="1:7">
      <c r="A3717" s="2">
        <f t="shared" si="356"/>
        <v>43254</v>
      </c>
      <c r="B3717" t="str">
        <f t="shared" si="355"/>
        <v>2018_06</v>
      </c>
      <c r="C3717" t="str">
        <f t="shared" si="357"/>
        <v>Jun</v>
      </c>
      <c r="D3717" t="str">
        <f t="shared" si="358"/>
        <v>2018_Jun</v>
      </c>
      <c r="E3717" s="12" t="str">
        <f t="shared" si="359"/>
        <v>03_Jun</v>
      </c>
      <c r="F3717" s="12" t="str">
        <f t="shared" si="360"/>
        <v>Jun-18</v>
      </c>
      <c r="G3717" s="12"/>
    </row>
    <row r="3718" spans="1:7">
      <c r="A3718" s="2">
        <f t="shared" si="356"/>
        <v>43255</v>
      </c>
      <c r="B3718" t="str">
        <f t="shared" si="355"/>
        <v>2018_06</v>
      </c>
      <c r="C3718" t="str">
        <f t="shared" si="357"/>
        <v>Jun</v>
      </c>
      <c r="D3718" t="str">
        <f t="shared" si="358"/>
        <v>2018_Jun</v>
      </c>
      <c r="E3718" s="12" t="str">
        <f t="shared" si="359"/>
        <v>04_Jun</v>
      </c>
      <c r="F3718" s="12" t="str">
        <f t="shared" si="360"/>
        <v>Jun-18</v>
      </c>
      <c r="G3718" s="12"/>
    </row>
    <row r="3719" spans="1:7">
      <c r="A3719" s="2">
        <f t="shared" si="356"/>
        <v>43256</v>
      </c>
      <c r="B3719" t="str">
        <f t="shared" si="355"/>
        <v>2018_06</v>
      </c>
      <c r="C3719" t="str">
        <f t="shared" si="357"/>
        <v>Jun</v>
      </c>
      <c r="D3719" t="str">
        <f t="shared" si="358"/>
        <v>2018_Jun</v>
      </c>
      <c r="E3719" s="12" t="str">
        <f t="shared" si="359"/>
        <v>05_Jun</v>
      </c>
      <c r="F3719" s="12" t="str">
        <f t="shared" si="360"/>
        <v>Jun-18</v>
      </c>
      <c r="G3719" s="12"/>
    </row>
    <row r="3720" spans="1:7">
      <c r="A3720" s="2">
        <f t="shared" si="356"/>
        <v>43257</v>
      </c>
      <c r="B3720" t="str">
        <f t="shared" si="355"/>
        <v>2018_06</v>
      </c>
      <c r="C3720" t="str">
        <f t="shared" si="357"/>
        <v>Jun</v>
      </c>
      <c r="D3720" t="str">
        <f t="shared" si="358"/>
        <v>2018_Jun</v>
      </c>
      <c r="E3720" s="12" t="str">
        <f t="shared" si="359"/>
        <v>06_Jun</v>
      </c>
      <c r="F3720" s="12" t="str">
        <f t="shared" si="360"/>
        <v>Jun-18</v>
      </c>
      <c r="G3720" s="12"/>
    </row>
    <row r="3721" spans="1:7">
      <c r="A3721" s="2">
        <f t="shared" si="356"/>
        <v>43258</v>
      </c>
      <c r="B3721" t="str">
        <f t="shared" si="355"/>
        <v>2018_06</v>
      </c>
      <c r="C3721" t="str">
        <f t="shared" si="357"/>
        <v>Jun</v>
      </c>
      <c r="D3721" t="str">
        <f t="shared" si="358"/>
        <v>2018_Jun</v>
      </c>
      <c r="E3721" s="12" t="str">
        <f t="shared" si="359"/>
        <v>07_Jun</v>
      </c>
      <c r="F3721" s="12" t="str">
        <f t="shared" si="360"/>
        <v>Jun-18</v>
      </c>
      <c r="G3721" s="12"/>
    </row>
    <row r="3722" spans="1:7">
      <c r="A3722" s="2">
        <f t="shared" si="356"/>
        <v>43259</v>
      </c>
      <c r="B3722" t="str">
        <f t="shared" si="355"/>
        <v>2018_06</v>
      </c>
      <c r="C3722" t="str">
        <f t="shared" si="357"/>
        <v>Jun</v>
      </c>
      <c r="D3722" t="str">
        <f t="shared" si="358"/>
        <v>2018_Jun</v>
      </c>
      <c r="E3722" s="12" t="str">
        <f t="shared" si="359"/>
        <v>08_Jun</v>
      </c>
      <c r="F3722" s="12" t="str">
        <f t="shared" si="360"/>
        <v>Jun-18</v>
      </c>
      <c r="G3722" s="12"/>
    </row>
    <row r="3723" spans="1:7">
      <c r="A3723" s="2">
        <f t="shared" si="356"/>
        <v>43260</v>
      </c>
      <c r="B3723" t="str">
        <f t="shared" ref="B3723:B3786" si="361">TEXT(YEAR(A3723),"0000")&amp;"_"&amp;TEXT(MONTH(A3723),"00")</f>
        <v>2018_06</v>
      </c>
      <c r="C3723" t="str">
        <f t="shared" si="357"/>
        <v>Jun</v>
      </c>
      <c r="D3723" t="str">
        <f t="shared" si="358"/>
        <v>2018_Jun</v>
      </c>
      <c r="E3723" s="12" t="str">
        <f t="shared" si="359"/>
        <v>09_Jun</v>
      </c>
      <c r="F3723" s="12" t="str">
        <f t="shared" si="360"/>
        <v>Jun-18</v>
      </c>
      <c r="G3723" s="12"/>
    </row>
    <row r="3724" spans="1:7">
      <c r="A3724" s="2">
        <f t="shared" ref="A3724:A3787" si="362">A3723+1</f>
        <v>43261</v>
      </c>
      <c r="B3724" t="str">
        <f t="shared" si="361"/>
        <v>2018_06</v>
      </c>
      <c r="C3724" t="str">
        <f t="shared" si="357"/>
        <v>Jun</v>
      </c>
      <c r="D3724" t="str">
        <f t="shared" si="358"/>
        <v>2018_Jun</v>
      </c>
      <c r="E3724" s="12" t="str">
        <f t="shared" si="359"/>
        <v>10_Jun</v>
      </c>
      <c r="F3724" s="12" t="str">
        <f t="shared" si="360"/>
        <v>Jun-18</v>
      </c>
      <c r="G3724" s="12"/>
    </row>
    <row r="3725" spans="1:7">
      <c r="A3725" s="2">
        <f t="shared" si="362"/>
        <v>43262</v>
      </c>
      <c r="B3725" t="str">
        <f t="shared" si="361"/>
        <v>2018_06</v>
      </c>
      <c r="C3725" t="str">
        <f t="shared" si="357"/>
        <v>Jun</v>
      </c>
      <c r="D3725" t="str">
        <f t="shared" si="358"/>
        <v>2018_Jun</v>
      </c>
      <c r="E3725" s="12" t="str">
        <f t="shared" si="359"/>
        <v>11_Jun</v>
      </c>
      <c r="F3725" s="12" t="str">
        <f t="shared" si="360"/>
        <v>Jun-18</v>
      </c>
      <c r="G3725" s="12"/>
    </row>
    <row r="3726" spans="1:7">
      <c r="A3726" s="2">
        <f t="shared" si="362"/>
        <v>43263</v>
      </c>
      <c r="B3726" t="str">
        <f t="shared" si="361"/>
        <v>2018_06</v>
      </c>
      <c r="C3726" t="str">
        <f t="shared" si="357"/>
        <v>Jun</v>
      </c>
      <c r="D3726" t="str">
        <f t="shared" si="358"/>
        <v>2018_Jun</v>
      </c>
      <c r="E3726" s="12" t="str">
        <f t="shared" si="359"/>
        <v>12_Jun</v>
      </c>
      <c r="F3726" s="12" t="str">
        <f t="shared" si="360"/>
        <v>Jun-18</v>
      </c>
      <c r="G3726" s="12"/>
    </row>
    <row r="3727" spans="1:7">
      <c r="A3727" s="2">
        <f t="shared" si="362"/>
        <v>43264</v>
      </c>
      <c r="B3727" t="str">
        <f t="shared" si="361"/>
        <v>2018_06</v>
      </c>
      <c r="C3727" t="str">
        <f t="shared" si="357"/>
        <v>Jun</v>
      </c>
      <c r="D3727" t="str">
        <f t="shared" si="358"/>
        <v>2018_Jun</v>
      </c>
      <c r="E3727" s="12" t="str">
        <f t="shared" si="359"/>
        <v>13_Jun</v>
      </c>
      <c r="F3727" s="12" t="str">
        <f t="shared" si="360"/>
        <v>Jun-18</v>
      </c>
      <c r="G3727" s="12"/>
    </row>
    <row r="3728" spans="1:7">
      <c r="A3728" s="2">
        <f t="shared" si="362"/>
        <v>43265</v>
      </c>
      <c r="B3728" t="str">
        <f t="shared" si="361"/>
        <v>2018_06</v>
      </c>
      <c r="C3728" t="str">
        <f t="shared" si="357"/>
        <v>Jun</v>
      </c>
      <c r="D3728" t="str">
        <f t="shared" si="358"/>
        <v>2018_Jun</v>
      </c>
      <c r="E3728" s="12" t="str">
        <f t="shared" si="359"/>
        <v>14_Jun</v>
      </c>
      <c r="F3728" s="12" t="str">
        <f t="shared" si="360"/>
        <v>Jun-18</v>
      </c>
      <c r="G3728" s="12"/>
    </row>
    <row r="3729" spans="1:7">
      <c r="A3729" s="2">
        <f t="shared" si="362"/>
        <v>43266</v>
      </c>
      <c r="B3729" t="str">
        <f t="shared" si="361"/>
        <v>2018_06</v>
      </c>
      <c r="C3729" t="str">
        <f t="shared" si="357"/>
        <v>Jun</v>
      </c>
      <c r="D3729" t="str">
        <f t="shared" si="358"/>
        <v>2018_Jun</v>
      </c>
      <c r="E3729" s="12" t="str">
        <f t="shared" si="359"/>
        <v>15_Jun</v>
      </c>
      <c r="F3729" s="12" t="str">
        <f t="shared" si="360"/>
        <v>Jun-18</v>
      </c>
      <c r="G3729" s="12"/>
    </row>
    <row r="3730" spans="1:7">
      <c r="A3730" s="2">
        <f t="shared" si="362"/>
        <v>43267</v>
      </c>
      <c r="B3730" t="str">
        <f t="shared" si="361"/>
        <v>2018_06</v>
      </c>
      <c r="C3730" t="str">
        <f t="shared" si="357"/>
        <v>Jun</v>
      </c>
      <c r="D3730" t="str">
        <f t="shared" si="358"/>
        <v>2018_Jun</v>
      </c>
      <c r="E3730" s="12" t="str">
        <f t="shared" si="359"/>
        <v>16_Jun</v>
      </c>
      <c r="F3730" s="12" t="str">
        <f t="shared" si="360"/>
        <v>Jun-18</v>
      </c>
      <c r="G3730" s="12"/>
    </row>
    <row r="3731" spans="1:7">
      <c r="A3731" s="2">
        <f t="shared" si="362"/>
        <v>43268</v>
      </c>
      <c r="B3731" t="str">
        <f t="shared" si="361"/>
        <v>2018_06</v>
      </c>
      <c r="C3731" t="str">
        <f t="shared" si="357"/>
        <v>Jun</v>
      </c>
      <c r="D3731" t="str">
        <f t="shared" si="358"/>
        <v>2018_Jun</v>
      </c>
      <c r="E3731" s="12" t="str">
        <f t="shared" si="359"/>
        <v>17_Jun</v>
      </c>
      <c r="F3731" s="12" t="str">
        <f t="shared" si="360"/>
        <v>Jun-18</v>
      </c>
      <c r="G3731" s="12"/>
    </row>
    <row r="3732" spans="1:7">
      <c r="A3732" s="2">
        <f t="shared" si="362"/>
        <v>43269</v>
      </c>
      <c r="B3732" t="str">
        <f t="shared" si="361"/>
        <v>2018_06</v>
      </c>
      <c r="C3732" t="str">
        <f t="shared" si="357"/>
        <v>Jun</v>
      </c>
      <c r="D3732" t="str">
        <f t="shared" si="358"/>
        <v>2018_Jun</v>
      </c>
      <c r="E3732" s="12" t="str">
        <f t="shared" si="359"/>
        <v>18_Jun</v>
      </c>
      <c r="F3732" s="12" t="str">
        <f t="shared" si="360"/>
        <v>Jun-18</v>
      </c>
      <c r="G3732" s="12"/>
    </row>
    <row r="3733" spans="1:7">
      <c r="A3733" s="2">
        <f t="shared" si="362"/>
        <v>43270</v>
      </c>
      <c r="B3733" t="str">
        <f t="shared" si="361"/>
        <v>2018_06</v>
      </c>
      <c r="C3733" t="str">
        <f t="shared" si="357"/>
        <v>Jun</v>
      </c>
      <c r="D3733" t="str">
        <f t="shared" si="358"/>
        <v>2018_Jun</v>
      </c>
      <c r="E3733" s="12" t="str">
        <f t="shared" si="359"/>
        <v>19_Jun</v>
      </c>
      <c r="F3733" s="12" t="str">
        <f t="shared" si="360"/>
        <v>Jun-18</v>
      </c>
      <c r="G3733" s="12"/>
    </row>
    <row r="3734" spans="1:7">
      <c r="A3734" s="2">
        <f t="shared" si="362"/>
        <v>43271</v>
      </c>
      <c r="B3734" t="str">
        <f t="shared" si="361"/>
        <v>2018_06</v>
      </c>
      <c r="C3734" t="str">
        <f t="shared" si="357"/>
        <v>Jun</v>
      </c>
      <c r="D3734" t="str">
        <f t="shared" si="358"/>
        <v>2018_Jun</v>
      </c>
      <c r="E3734" s="12" t="str">
        <f t="shared" si="359"/>
        <v>20_Jun</v>
      </c>
      <c r="F3734" s="12" t="str">
        <f t="shared" si="360"/>
        <v>Jun-18</v>
      </c>
      <c r="G3734" s="12"/>
    </row>
    <row r="3735" spans="1:7">
      <c r="A3735" s="2">
        <f t="shared" si="362"/>
        <v>43272</v>
      </c>
      <c r="B3735" t="str">
        <f t="shared" si="361"/>
        <v>2018_06</v>
      </c>
      <c r="C3735" t="str">
        <f t="shared" si="357"/>
        <v>Jun</v>
      </c>
      <c r="D3735" t="str">
        <f t="shared" si="358"/>
        <v>2018_Jun</v>
      </c>
      <c r="E3735" s="12" t="str">
        <f t="shared" si="359"/>
        <v>21_Jun</v>
      </c>
      <c r="F3735" s="12" t="str">
        <f t="shared" si="360"/>
        <v>Jun-18</v>
      </c>
      <c r="G3735" s="12"/>
    </row>
    <row r="3736" spans="1:7">
      <c r="A3736" s="2">
        <f t="shared" si="362"/>
        <v>43273</v>
      </c>
      <c r="B3736" t="str">
        <f t="shared" si="361"/>
        <v>2018_06</v>
      </c>
      <c r="C3736" t="str">
        <f t="shared" si="357"/>
        <v>Jun</v>
      </c>
      <c r="D3736" t="str">
        <f t="shared" si="358"/>
        <v>2018_Jun</v>
      </c>
      <c r="E3736" s="12" t="str">
        <f t="shared" si="359"/>
        <v>22_Jun</v>
      </c>
      <c r="F3736" s="12" t="str">
        <f t="shared" si="360"/>
        <v>Jun-18</v>
      </c>
      <c r="G3736" s="12"/>
    </row>
    <row r="3737" spans="1:7">
      <c r="A3737" s="2">
        <f t="shared" si="362"/>
        <v>43274</v>
      </c>
      <c r="B3737" t="str">
        <f t="shared" si="361"/>
        <v>2018_06</v>
      </c>
      <c r="C3737" t="str">
        <f t="shared" si="357"/>
        <v>Jun</v>
      </c>
      <c r="D3737" t="str">
        <f t="shared" si="358"/>
        <v>2018_Jun</v>
      </c>
      <c r="E3737" s="12" t="str">
        <f t="shared" si="359"/>
        <v>23_Jun</v>
      </c>
      <c r="F3737" s="12" t="str">
        <f t="shared" si="360"/>
        <v>Jun-18</v>
      </c>
      <c r="G3737" s="12"/>
    </row>
    <row r="3738" spans="1:7">
      <c r="A3738" s="2">
        <f t="shared" si="362"/>
        <v>43275</v>
      </c>
      <c r="B3738" t="str">
        <f t="shared" si="361"/>
        <v>2018_06</v>
      </c>
      <c r="C3738" t="str">
        <f t="shared" si="357"/>
        <v>Jun</v>
      </c>
      <c r="D3738" t="str">
        <f t="shared" si="358"/>
        <v>2018_Jun</v>
      </c>
      <c r="E3738" s="12" t="str">
        <f t="shared" si="359"/>
        <v>24_Jun</v>
      </c>
      <c r="F3738" s="12" t="str">
        <f t="shared" si="360"/>
        <v>Jun-18</v>
      </c>
      <c r="G3738" s="12"/>
    </row>
    <row r="3739" spans="1:7">
      <c r="A3739" s="2">
        <f t="shared" si="362"/>
        <v>43276</v>
      </c>
      <c r="B3739" t="str">
        <f t="shared" si="361"/>
        <v>2018_06</v>
      </c>
      <c r="C3739" t="str">
        <f t="shared" si="357"/>
        <v>Jun</v>
      </c>
      <c r="D3739" t="str">
        <f t="shared" si="358"/>
        <v>2018_Jun</v>
      </c>
      <c r="E3739" s="12" t="str">
        <f t="shared" si="359"/>
        <v>25_Jun</v>
      </c>
      <c r="F3739" s="12" t="str">
        <f t="shared" si="360"/>
        <v>Jun-18</v>
      </c>
      <c r="G3739" s="12"/>
    </row>
    <row r="3740" spans="1:7">
      <c r="A3740" s="2">
        <f t="shared" si="362"/>
        <v>43277</v>
      </c>
      <c r="B3740" t="str">
        <f t="shared" si="361"/>
        <v>2018_06</v>
      </c>
      <c r="C3740" t="str">
        <f t="shared" si="357"/>
        <v>Jun</v>
      </c>
      <c r="D3740" t="str">
        <f t="shared" si="358"/>
        <v>2018_Jun</v>
      </c>
      <c r="E3740" s="12" t="str">
        <f t="shared" si="359"/>
        <v>26_Jun</v>
      </c>
      <c r="F3740" s="12" t="str">
        <f t="shared" si="360"/>
        <v>Jun-18</v>
      </c>
      <c r="G3740" s="12"/>
    </row>
    <row r="3741" spans="1:7">
      <c r="A3741" s="2">
        <f t="shared" si="362"/>
        <v>43278</v>
      </c>
      <c r="B3741" t="str">
        <f t="shared" si="361"/>
        <v>2018_06</v>
      </c>
      <c r="C3741" t="str">
        <f t="shared" si="357"/>
        <v>Jun</v>
      </c>
      <c r="D3741" t="str">
        <f t="shared" si="358"/>
        <v>2018_Jun</v>
      </c>
      <c r="E3741" s="12" t="str">
        <f t="shared" si="359"/>
        <v>27_Jun</v>
      </c>
      <c r="F3741" s="12" t="str">
        <f t="shared" si="360"/>
        <v>Jun-18</v>
      </c>
      <c r="G3741" s="12"/>
    </row>
    <row r="3742" spans="1:7">
      <c r="A3742" s="2">
        <f t="shared" si="362"/>
        <v>43279</v>
      </c>
      <c r="B3742" t="str">
        <f t="shared" si="361"/>
        <v>2018_06</v>
      </c>
      <c r="C3742" t="str">
        <f t="shared" si="357"/>
        <v>Jun</v>
      </c>
      <c r="D3742" t="str">
        <f t="shared" si="358"/>
        <v>2018_Jun</v>
      </c>
      <c r="E3742" s="12" t="str">
        <f t="shared" si="359"/>
        <v>28_Jun</v>
      </c>
      <c r="F3742" s="12" t="str">
        <f t="shared" si="360"/>
        <v>Jun-18</v>
      </c>
      <c r="G3742" s="12"/>
    </row>
    <row r="3743" spans="1:7">
      <c r="A3743" s="2">
        <f t="shared" si="362"/>
        <v>43280</v>
      </c>
      <c r="B3743" t="str">
        <f t="shared" si="361"/>
        <v>2018_06</v>
      </c>
      <c r="C3743" t="str">
        <f t="shared" si="357"/>
        <v>Jun</v>
      </c>
      <c r="D3743" t="str">
        <f t="shared" si="358"/>
        <v>2018_Jun</v>
      </c>
      <c r="E3743" s="12" t="str">
        <f t="shared" si="359"/>
        <v>29_Jun</v>
      </c>
      <c r="F3743" s="12" t="str">
        <f t="shared" si="360"/>
        <v>Jun-18</v>
      </c>
      <c r="G3743" s="12"/>
    </row>
    <row r="3744" spans="1:7">
      <c r="A3744" s="2">
        <f t="shared" si="362"/>
        <v>43281</v>
      </c>
      <c r="B3744" t="str">
        <f t="shared" si="361"/>
        <v>2018_06</v>
      </c>
      <c r="C3744" t="str">
        <f t="shared" si="357"/>
        <v>Jun</v>
      </c>
      <c r="D3744" t="str">
        <f t="shared" si="358"/>
        <v>2018_Jun</v>
      </c>
      <c r="E3744" s="12" t="str">
        <f t="shared" si="359"/>
        <v>30_Jun</v>
      </c>
      <c r="F3744" s="12" t="str">
        <f t="shared" si="360"/>
        <v>Jun-18</v>
      </c>
      <c r="G3744" s="12"/>
    </row>
    <row r="3745" spans="1:7">
      <c r="A3745" s="2">
        <f t="shared" si="362"/>
        <v>43282</v>
      </c>
      <c r="B3745" t="str">
        <f t="shared" si="361"/>
        <v>2018_07</v>
      </c>
      <c r="C3745" t="str">
        <f t="shared" si="357"/>
        <v>Jul</v>
      </c>
      <c r="D3745" t="str">
        <f t="shared" si="358"/>
        <v>2018_Jul</v>
      </c>
      <c r="E3745" s="12" t="str">
        <f t="shared" si="359"/>
        <v>01_Jul</v>
      </c>
      <c r="F3745" s="12" t="str">
        <f t="shared" si="360"/>
        <v>Jul-18</v>
      </c>
      <c r="G3745" s="12"/>
    </row>
    <row r="3746" spans="1:7">
      <c r="A3746" s="2">
        <f t="shared" si="362"/>
        <v>43283</v>
      </c>
      <c r="B3746" t="str">
        <f t="shared" si="361"/>
        <v>2018_07</v>
      </c>
      <c r="C3746" t="str">
        <f t="shared" si="357"/>
        <v>Jul</v>
      </c>
      <c r="D3746" t="str">
        <f t="shared" si="358"/>
        <v>2018_Jul</v>
      </c>
      <c r="E3746" s="12" t="str">
        <f t="shared" si="359"/>
        <v>02_Jul</v>
      </c>
      <c r="F3746" s="12" t="str">
        <f t="shared" si="360"/>
        <v>Jul-18</v>
      </c>
      <c r="G3746" s="12"/>
    </row>
    <row r="3747" spans="1:7">
      <c r="A3747" s="2">
        <f t="shared" si="362"/>
        <v>43284</v>
      </c>
      <c r="B3747" t="str">
        <f t="shared" si="361"/>
        <v>2018_07</v>
      </c>
      <c r="C3747" t="str">
        <f t="shared" si="357"/>
        <v>Jul</v>
      </c>
      <c r="D3747" t="str">
        <f t="shared" si="358"/>
        <v>2018_Jul</v>
      </c>
      <c r="E3747" s="12" t="str">
        <f t="shared" si="359"/>
        <v>03_Jul</v>
      </c>
      <c r="F3747" s="12" t="str">
        <f t="shared" si="360"/>
        <v>Jul-18</v>
      </c>
      <c r="G3747" s="12"/>
    </row>
    <row r="3748" spans="1:7">
      <c r="A3748" s="2">
        <f t="shared" si="362"/>
        <v>43285</v>
      </c>
      <c r="B3748" t="str">
        <f t="shared" si="361"/>
        <v>2018_07</v>
      </c>
      <c r="C3748" t="str">
        <f t="shared" si="357"/>
        <v>Jul</v>
      </c>
      <c r="D3748" t="str">
        <f t="shared" si="358"/>
        <v>2018_Jul</v>
      </c>
      <c r="E3748" s="12" t="str">
        <f t="shared" si="359"/>
        <v>04_Jul</v>
      </c>
      <c r="F3748" s="12" t="str">
        <f t="shared" si="360"/>
        <v>Jul-18</v>
      </c>
      <c r="G3748" s="12"/>
    </row>
    <row r="3749" spans="1:7">
      <c r="A3749" s="2">
        <f t="shared" si="362"/>
        <v>43286</v>
      </c>
      <c r="B3749" t="str">
        <f t="shared" si="361"/>
        <v>2018_07</v>
      </c>
      <c r="C3749" t="str">
        <f t="shared" si="357"/>
        <v>Jul</v>
      </c>
      <c r="D3749" t="str">
        <f t="shared" si="358"/>
        <v>2018_Jul</v>
      </c>
      <c r="E3749" s="12" t="str">
        <f t="shared" si="359"/>
        <v>05_Jul</v>
      </c>
      <c r="F3749" s="12" t="str">
        <f t="shared" si="360"/>
        <v>Jul-18</v>
      </c>
      <c r="G3749" s="12"/>
    </row>
    <row r="3750" spans="1:7">
      <c r="A3750" s="2">
        <f t="shared" si="362"/>
        <v>43287</v>
      </c>
      <c r="B3750" t="str">
        <f t="shared" si="361"/>
        <v>2018_07</v>
      </c>
      <c r="C3750" t="str">
        <f t="shared" si="357"/>
        <v>Jul</v>
      </c>
      <c r="D3750" t="str">
        <f t="shared" si="358"/>
        <v>2018_Jul</v>
      </c>
      <c r="E3750" s="12" t="str">
        <f t="shared" si="359"/>
        <v>06_Jul</v>
      </c>
      <c r="F3750" s="12" t="str">
        <f t="shared" si="360"/>
        <v>Jul-18</v>
      </c>
      <c r="G3750" s="12"/>
    </row>
    <row r="3751" spans="1:7">
      <c r="A3751" s="2">
        <f t="shared" si="362"/>
        <v>43288</v>
      </c>
      <c r="B3751" t="str">
        <f t="shared" si="361"/>
        <v>2018_07</v>
      </c>
      <c r="C3751" t="str">
        <f t="shared" si="357"/>
        <v>Jul</v>
      </c>
      <c r="D3751" t="str">
        <f t="shared" si="358"/>
        <v>2018_Jul</v>
      </c>
      <c r="E3751" s="12" t="str">
        <f t="shared" si="359"/>
        <v>07_Jul</v>
      </c>
      <c r="F3751" s="12" t="str">
        <f t="shared" si="360"/>
        <v>Jul-18</v>
      </c>
      <c r="G3751" s="12"/>
    </row>
    <row r="3752" spans="1:7">
      <c r="A3752" s="2">
        <f t="shared" si="362"/>
        <v>43289</v>
      </c>
      <c r="B3752" t="str">
        <f t="shared" si="361"/>
        <v>2018_07</v>
      </c>
      <c r="C3752" t="str">
        <f t="shared" si="357"/>
        <v>Jul</v>
      </c>
      <c r="D3752" t="str">
        <f t="shared" si="358"/>
        <v>2018_Jul</v>
      </c>
      <c r="E3752" s="12" t="str">
        <f t="shared" si="359"/>
        <v>08_Jul</v>
      </c>
      <c r="F3752" s="12" t="str">
        <f t="shared" si="360"/>
        <v>Jul-18</v>
      </c>
      <c r="G3752" s="12"/>
    </row>
    <row r="3753" spans="1:7">
      <c r="A3753" s="2">
        <f t="shared" si="362"/>
        <v>43290</v>
      </c>
      <c r="B3753" t="str">
        <f t="shared" si="361"/>
        <v>2018_07</v>
      </c>
      <c r="C3753" t="str">
        <f t="shared" si="357"/>
        <v>Jul</v>
      </c>
      <c r="D3753" t="str">
        <f t="shared" si="358"/>
        <v>2018_Jul</v>
      </c>
      <c r="E3753" s="12" t="str">
        <f t="shared" si="359"/>
        <v>09_Jul</v>
      </c>
      <c r="F3753" s="12" t="str">
        <f t="shared" si="360"/>
        <v>Jul-18</v>
      </c>
      <c r="G3753" s="12"/>
    </row>
    <row r="3754" spans="1:7">
      <c r="A3754" s="2">
        <f t="shared" si="362"/>
        <v>43291</v>
      </c>
      <c r="B3754" t="str">
        <f t="shared" si="361"/>
        <v>2018_07</v>
      </c>
      <c r="C3754" t="str">
        <f t="shared" si="357"/>
        <v>Jul</v>
      </c>
      <c r="D3754" t="str">
        <f t="shared" si="358"/>
        <v>2018_Jul</v>
      </c>
      <c r="E3754" s="12" t="str">
        <f t="shared" si="359"/>
        <v>10_Jul</v>
      </c>
      <c r="F3754" s="12" t="str">
        <f t="shared" si="360"/>
        <v>Jul-18</v>
      </c>
      <c r="G3754" s="12"/>
    </row>
    <row r="3755" spans="1:7">
      <c r="A3755" s="2">
        <f t="shared" si="362"/>
        <v>43292</v>
      </c>
      <c r="B3755" t="str">
        <f t="shared" si="361"/>
        <v>2018_07</v>
      </c>
      <c r="C3755" t="str">
        <f t="shared" si="357"/>
        <v>Jul</v>
      </c>
      <c r="D3755" t="str">
        <f t="shared" si="358"/>
        <v>2018_Jul</v>
      </c>
      <c r="E3755" s="12" t="str">
        <f t="shared" si="359"/>
        <v>11_Jul</v>
      </c>
      <c r="F3755" s="12" t="str">
        <f t="shared" si="360"/>
        <v>Jul-18</v>
      </c>
      <c r="G3755" s="12"/>
    </row>
    <row r="3756" spans="1:7">
      <c r="A3756" s="2">
        <f t="shared" si="362"/>
        <v>43293</v>
      </c>
      <c r="B3756" t="str">
        <f t="shared" si="361"/>
        <v>2018_07</v>
      </c>
      <c r="C3756" t="str">
        <f t="shared" si="357"/>
        <v>Jul</v>
      </c>
      <c r="D3756" t="str">
        <f t="shared" si="358"/>
        <v>2018_Jul</v>
      </c>
      <c r="E3756" s="12" t="str">
        <f t="shared" si="359"/>
        <v>12_Jul</v>
      </c>
      <c r="F3756" s="12" t="str">
        <f t="shared" si="360"/>
        <v>Jul-18</v>
      </c>
      <c r="G3756" s="12"/>
    </row>
    <row r="3757" spans="1:7">
      <c r="A3757" s="2">
        <f t="shared" si="362"/>
        <v>43294</v>
      </c>
      <c r="B3757" t="str">
        <f t="shared" si="361"/>
        <v>2018_07</v>
      </c>
      <c r="C3757" t="str">
        <f t="shared" si="357"/>
        <v>Jul</v>
      </c>
      <c r="D3757" t="str">
        <f t="shared" si="358"/>
        <v>2018_Jul</v>
      </c>
      <c r="E3757" s="12" t="str">
        <f t="shared" si="359"/>
        <v>13_Jul</v>
      </c>
      <c r="F3757" s="12" t="str">
        <f t="shared" si="360"/>
        <v>Jul-18</v>
      </c>
      <c r="G3757" s="12"/>
    </row>
    <row r="3758" spans="1:7">
      <c r="A3758" s="2">
        <f t="shared" si="362"/>
        <v>43295</v>
      </c>
      <c r="B3758" t="str">
        <f t="shared" si="361"/>
        <v>2018_07</v>
      </c>
      <c r="C3758" t="str">
        <f t="shared" si="357"/>
        <v>Jul</v>
      </c>
      <c r="D3758" t="str">
        <f t="shared" si="358"/>
        <v>2018_Jul</v>
      </c>
      <c r="E3758" s="12" t="str">
        <f t="shared" si="359"/>
        <v>14_Jul</v>
      </c>
      <c r="F3758" s="12" t="str">
        <f t="shared" si="360"/>
        <v>Jul-18</v>
      </c>
      <c r="G3758" s="12"/>
    </row>
    <row r="3759" spans="1:7">
      <c r="A3759" s="2">
        <f t="shared" si="362"/>
        <v>43296</v>
      </c>
      <c r="B3759" t="str">
        <f t="shared" si="361"/>
        <v>2018_07</v>
      </c>
      <c r="C3759" t="str">
        <f t="shared" si="357"/>
        <v>Jul</v>
      </c>
      <c r="D3759" t="str">
        <f t="shared" si="358"/>
        <v>2018_Jul</v>
      </c>
      <c r="E3759" s="12" t="str">
        <f t="shared" si="359"/>
        <v>15_Jul</v>
      </c>
      <c r="F3759" s="12" t="str">
        <f t="shared" si="360"/>
        <v>Jul-18</v>
      </c>
      <c r="G3759" s="12"/>
    </row>
    <row r="3760" spans="1:7">
      <c r="A3760" s="2">
        <f t="shared" si="362"/>
        <v>43297</v>
      </c>
      <c r="B3760" t="str">
        <f t="shared" si="361"/>
        <v>2018_07</v>
      </c>
      <c r="C3760" t="str">
        <f t="shared" si="357"/>
        <v>Jul</v>
      </c>
      <c r="D3760" t="str">
        <f t="shared" si="358"/>
        <v>2018_Jul</v>
      </c>
      <c r="E3760" s="12" t="str">
        <f t="shared" si="359"/>
        <v>16_Jul</v>
      </c>
      <c r="F3760" s="12" t="str">
        <f t="shared" si="360"/>
        <v>Jul-18</v>
      </c>
      <c r="G3760" s="12"/>
    </row>
    <row r="3761" spans="1:7">
      <c r="A3761" s="2">
        <f t="shared" si="362"/>
        <v>43298</v>
      </c>
      <c r="B3761" t="str">
        <f t="shared" si="361"/>
        <v>2018_07</v>
      </c>
      <c r="C3761" t="str">
        <f t="shared" si="357"/>
        <v>Jul</v>
      </c>
      <c r="D3761" t="str">
        <f t="shared" si="358"/>
        <v>2018_Jul</v>
      </c>
      <c r="E3761" s="12" t="str">
        <f t="shared" si="359"/>
        <v>17_Jul</v>
      </c>
      <c r="F3761" s="12" t="str">
        <f t="shared" si="360"/>
        <v>Jul-18</v>
      </c>
      <c r="G3761" s="12"/>
    </row>
    <row r="3762" spans="1:7">
      <c r="A3762" s="2">
        <f t="shared" si="362"/>
        <v>43299</v>
      </c>
      <c r="B3762" t="str">
        <f t="shared" si="361"/>
        <v>2018_07</v>
      </c>
      <c r="C3762" t="str">
        <f t="shared" si="357"/>
        <v>Jul</v>
      </c>
      <c r="D3762" t="str">
        <f t="shared" si="358"/>
        <v>2018_Jul</v>
      </c>
      <c r="E3762" s="12" t="str">
        <f t="shared" si="359"/>
        <v>18_Jul</v>
      </c>
      <c r="F3762" s="12" t="str">
        <f t="shared" si="360"/>
        <v>Jul-18</v>
      </c>
      <c r="G3762" s="12"/>
    </row>
    <row r="3763" spans="1:7">
      <c r="A3763" s="2">
        <f t="shared" si="362"/>
        <v>43300</v>
      </c>
      <c r="B3763" t="str">
        <f t="shared" si="361"/>
        <v>2018_07</v>
      </c>
      <c r="C3763" t="str">
        <f t="shared" si="357"/>
        <v>Jul</v>
      </c>
      <c r="D3763" t="str">
        <f t="shared" si="358"/>
        <v>2018_Jul</v>
      </c>
      <c r="E3763" s="12" t="str">
        <f t="shared" si="359"/>
        <v>19_Jul</v>
      </c>
      <c r="F3763" s="12" t="str">
        <f t="shared" si="360"/>
        <v>Jul-18</v>
      </c>
      <c r="G3763" s="12"/>
    </row>
    <row r="3764" spans="1:7">
      <c r="A3764" s="2">
        <f t="shared" si="362"/>
        <v>43301</v>
      </c>
      <c r="B3764" t="str">
        <f t="shared" si="361"/>
        <v>2018_07</v>
      </c>
      <c r="C3764" t="str">
        <f t="shared" si="357"/>
        <v>Jul</v>
      </c>
      <c r="D3764" t="str">
        <f t="shared" si="358"/>
        <v>2018_Jul</v>
      </c>
      <c r="E3764" s="12" t="str">
        <f t="shared" si="359"/>
        <v>20_Jul</v>
      </c>
      <c r="F3764" s="12" t="str">
        <f t="shared" si="360"/>
        <v>Jul-18</v>
      </c>
      <c r="G3764" s="12"/>
    </row>
    <row r="3765" spans="1:7">
      <c r="A3765" s="2">
        <f t="shared" si="362"/>
        <v>43302</v>
      </c>
      <c r="B3765" t="str">
        <f t="shared" si="361"/>
        <v>2018_07</v>
      </c>
      <c r="C3765" t="str">
        <f t="shared" si="357"/>
        <v>Jul</v>
      </c>
      <c r="D3765" t="str">
        <f t="shared" si="358"/>
        <v>2018_Jul</v>
      </c>
      <c r="E3765" s="12" t="str">
        <f t="shared" si="359"/>
        <v>21_Jul</v>
      </c>
      <c r="F3765" s="12" t="str">
        <f t="shared" si="360"/>
        <v>Jul-18</v>
      </c>
      <c r="G3765" s="12"/>
    </row>
    <row r="3766" spans="1:7">
      <c r="A3766" s="2">
        <f t="shared" si="362"/>
        <v>43303</v>
      </c>
      <c r="B3766" t="str">
        <f t="shared" si="361"/>
        <v>2018_07</v>
      </c>
      <c r="C3766" t="str">
        <f t="shared" si="357"/>
        <v>Jul</v>
      </c>
      <c r="D3766" t="str">
        <f t="shared" si="358"/>
        <v>2018_Jul</v>
      </c>
      <c r="E3766" s="12" t="str">
        <f t="shared" si="359"/>
        <v>22_Jul</v>
      </c>
      <c r="F3766" s="12" t="str">
        <f t="shared" si="360"/>
        <v>Jul-18</v>
      </c>
      <c r="G3766" s="12"/>
    </row>
    <row r="3767" spans="1:7">
      <c r="A3767" s="2">
        <f t="shared" si="362"/>
        <v>43304</v>
      </c>
      <c r="B3767" t="str">
        <f t="shared" si="361"/>
        <v>2018_07</v>
      </c>
      <c r="C3767" t="str">
        <f t="shared" si="357"/>
        <v>Jul</v>
      </c>
      <c r="D3767" t="str">
        <f t="shared" si="358"/>
        <v>2018_Jul</v>
      </c>
      <c r="E3767" s="12" t="str">
        <f t="shared" si="359"/>
        <v>23_Jul</v>
      </c>
      <c r="F3767" s="12" t="str">
        <f t="shared" si="360"/>
        <v>Jul-18</v>
      </c>
      <c r="G3767" s="12"/>
    </row>
    <row r="3768" spans="1:7">
      <c r="A3768" s="2">
        <f t="shared" si="362"/>
        <v>43305</v>
      </c>
      <c r="B3768" t="str">
        <f t="shared" si="361"/>
        <v>2018_07</v>
      </c>
      <c r="C3768" t="str">
        <f t="shared" si="357"/>
        <v>Jul</v>
      </c>
      <c r="D3768" t="str">
        <f t="shared" si="358"/>
        <v>2018_Jul</v>
      </c>
      <c r="E3768" s="12" t="str">
        <f t="shared" si="359"/>
        <v>24_Jul</v>
      </c>
      <c r="F3768" s="12" t="str">
        <f t="shared" si="360"/>
        <v>Jul-18</v>
      </c>
      <c r="G3768" s="12"/>
    </row>
    <row r="3769" spans="1:7">
      <c r="A3769" s="2">
        <f t="shared" si="362"/>
        <v>43306</v>
      </c>
      <c r="B3769" t="str">
        <f t="shared" si="361"/>
        <v>2018_07</v>
      </c>
      <c r="C3769" t="str">
        <f t="shared" si="357"/>
        <v>Jul</v>
      </c>
      <c r="D3769" t="str">
        <f t="shared" si="358"/>
        <v>2018_Jul</v>
      </c>
      <c r="E3769" s="12" t="str">
        <f t="shared" si="359"/>
        <v>25_Jul</v>
      </c>
      <c r="F3769" s="12" t="str">
        <f t="shared" si="360"/>
        <v>Jul-18</v>
      </c>
      <c r="G3769" s="12"/>
    </row>
    <row r="3770" spans="1:7">
      <c r="A3770" s="2">
        <f t="shared" si="362"/>
        <v>43307</v>
      </c>
      <c r="B3770" t="str">
        <f t="shared" si="361"/>
        <v>2018_07</v>
      </c>
      <c r="C3770" t="str">
        <f t="shared" si="357"/>
        <v>Jul</v>
      </c>
      <c r="D3770" t="str">
        <f t="shared" si="358"/>
        <v>2018_Jul</v>
      </c>
      <c r="E3770" s="12" t="str">
        <f t="shared" si="359"/>
        <v>26_Jul</v>
      </c>
      <c r="F3770" s="12" t="str">
        <f t="shared" si="360"/>
        <v>Jul-18</v>
      </c>
      <c r="G3770" s="12"/>
    </row>
    <row r="3771" spans="1:7">
      <c r="A3771" s="2">
        <f t="shared" si="362"/>
        <v>43308</v>
      </c>
      <c r="B3771" t="str">
        <f t="shared" si="361"/>
        <v>2018_07</v>
      </c>
      <c r="C3771" t="str">
        <f t="shared" si="357"/>
        <v>Jul</v>
      </c>
      <c r="D3771" t="str">
        <f t="shared" si="358"/>
        <v>2018_Jul</v>
      </c>
      <c r="E3771" s="12" t="str">
        <f t="shared" si="359"/>
        <v>27_Jul</v>
      </c>
      <c r="F3771" s="12" t="str">
        <f t="shared" si="360"/>
        <v>Jul-18</v>
      </c>
      <c r="G3771" s="12"/>
    </row>
    <row r="3772" spans="1:7">
      <c r="A3772" s="2">
        <f t="shared" si="362"/>
        <v>43309</v>
      </c>
      <c r="B3772" t="str">
        <f t="shared" si="361"/>
        <v>2018_07</v>
      </c>
      <c r="C3772" t="str">
        <f t="shared" si="357"/>
        <v>Jul</v>
      </c>
      <c r="D3772" t="str">
        <f t="shared" si="358"/>
        <v>2018_Jul</v>
      </c>
      <c r="E3772" s="12" t="str">
        <f t="shared" si="359"/>
        <v>28_Jul</v>
      </c>
      <c r="F3772" s="12" t="str">
        <f t="shared" si="360"/>
        <v>Jul-18</v>
      </c>
      <c r="G3772" s="12"/>
    </row>
    <row r="3773" spans="1:7">
      <c r="A3773" s="2">
        <f t="shared" si="362"/>
        <v>43310</v>
      </c>
      <c r="B3773" t="str">
        <f t="shared" si="361"/>
        <v>2018_07</v>
      </c>
      <c r="C3773" t="str">
        <f t="shared" si="357"/>
        <v>Jul</v>
      </c>
      <c r="D3773" t="str">
        <f t="shared" si="358"/>
        <v>2018_Jul</v>
      </c>
      <c r="E3773" s="12" t="str">
        <f t="shared" si="359"/>
        <v>29_Jul</v>
      </c>
      <c r="F3773" s="12" t="str">
        <f t="shared" si="360"/>
        <v>Jul-18</v>
      </c>
      <c r="G3773" s="12"/>
    </row>
    <row r="3774" spans="1:7">
      <c r="A3774" s="2">
        <f t="shared" si="362"/>
        <v>43311</v>
      </c>
      <c r="B3774" t="str">
        <f t="shared" si="361"/>
        <v>2018_07</v>
      </c>
      <c r="C3774" t="str">
        <f t="shared" si="357"/>
        <v>Jul</v>
      </c>
      <c r="D3774" t="str">
        <f t="shared" si="358"/>
        <v>2018_Jul</v>
      </c>
      <c r="E3774" s="12" t="str">
        <f t="shared" si="359"/>
        <v>30_Jul</v>
      </c>
      <c r="F3774" s="12" t="str">
        <f t="shared" si="360"/>
        <v>Jul-18</v>
      </c>
      <c r="G3774" s="12"/>
    </row>
    <row r="3775" spans="1:7">
      <c r="A3775" s="2">
        <f t="shared" si="362"/>
        <v>43312</v>
      </c>
      <c r="B3775" t="str">
        <f t="shared" si="361"/>
        <v>2018_07</v>
      </c>
      <c r="C3775" t="str">
        <f t="shared" si="357"/>
        <v>Jul</v>
      </c>
      <c r="D3775" t="str">
        <f t="shared" si="358"/>
        <v>2018_Jul</v>
      </c>
      <c r="E3775" s="12" t="str">
        <f t="shared" si="359"/>
        <v>31_Jul</v>
      </c>
      <c r="F3775" s="12" t="str">
        <f t="shared" si="360"/>
        <v>Jul-18</v>
      </c>
      <c r="G3775" s="12"/>
    </row>
    <row r="3776" spans="1:7">
      <c r="A3776" s="2">
        <f t="shared" si="362"/>
        <v>43313</v>
      </c>
      <c r="B3776" t="str">
        <f t="shared" si="361"/>
        <v>2018_08</v>
      </c>
      <c r="C3776" t="str">
        <f t="shared" si="357"/>
        <v>Aug</v>
      </c>
      <c r="D3776" t="str">
        <f t="shared" si="358"/>
        <v>2018_Aug</v>
      </c>
      <c r="E3776" s="12" t="str">
        <f t="shared" si="359"/>
        <v>01_Aug</v>
      </c>
      <c r="F3776" s="12" t="str">
        <f t="shared" si="360"/>
        <v>Aug-18</v>
      </c>
      <c r="G3776" s="12"/>
    </row>
    <row r="3777" spans="1:7">
      <c r="A3777" s="2">
        <f t="shared" si="362"/>
        <v>43314</v>
      </c>
      <c r="B3777" t="str">
        <f t="shared" si="361"/>
        <v>2018_08</v>
      </c>
      <c r="C3777" t="str">
        <f t="shared" si="357"/>
        <v>Aug</v>
      </c>
      <c r="D3777" t="str">
        <f t="shared" si="358"/>
        <v>2018_Aug</v>
      </c>
      <c r="E3777" s="12" t="str">
        <f t="shared" si="359"/>
        <v>02_Aug</v>
      </c>
      <c r="F3777" s="12" t="str">
        <f t="shared" si="360"/>
        <v>Aug-18</v>
      </c>
      <c r="G3777" s="12"/>
    </row>
    <row r="3778" spans="1:7">
      <c r="A3778" s="2">
        <f t="shared" si="362"/>
        <v>43315</v>
      </c>
      <c r="B3778" t="str">
        <f t="shared" si="361"/>
        <v>2018_08</v>
      </c>
      <c r="C3778" t="str">
        <f t="shared" ref="C3778:C3841" si="363">VLOOKUP(TEXT(MONTH(A3778),"00"),$H$2:$I$13,2,FALSE)</f>
        <v>Aug</v>
      </c>
      <c r="D3778" t="str">
        <f t="shared" si="358"/>
        <v>2018_Aug</v>
      </c>
      <c r="E3778" s="12" t="str">
        <f t="shared" si="359"/>
        <v>03_Aug</v>
      </c>
      <c r="F3778" s="12" t="str">
        <f t="shared" si="360"/>
        <v>Aug-18</v>
      </c>
      <c r="G3778" s="12"/>
    </row>
    <row r="3779" spans="1:7">
      <c r="A3779" s="2">
        <f t="shared" si="362"/>
        <v>43316</v>
      </c>
      <c r="B3779" t="str">
        <f t="shared" si="361"/>
        <v>2018_08</v>
      </c>
      <c r="C3779" t="str">
        <f t="shared" si="363"/>
        <v>Aug</v>
      </c>
      <c r="D3779" t="str">
        <f t="shared" ref="D3779:D3842" si="364">TEXT(YEAR(A3779),"0000")&amp;"_"&amp;C3779</f>
        <v>2018_Aug</v>
      </c>
      <c r="E3779" s="12" t="str">
        <f t="shared" ref="E3779:E3842" si="365">VLOOKUP(DAY(A3779),$G$2:$H$32,2,FALSE)&amp;"_"&amp;C3779</f>
        <v>04_Aug</v>
      </c>
      <c r="F3779" s="12" t="str">
        <f t="shared" si="360"/>
        <v>Aug-18</v>
      </c>
      <c r="G3779" s="12"/>
    </row>
    <row r="3780" spans="1:7">
      <c r="A3780" s="2">
        <f t="shared" si="362"/>
        <v>43317</v>
      </c>
      <c r="B3780" t="str">
        <f t="shared" si="361"/>
        <v>2018_08</v>
      </c>
      <c r="C3780" t="str">
        <f t="shared" si="363"/>
        <v>Aug</v>
      </c>
      <c r="D3780" t="str">
        <f t="shared" si="364"/>
        <v>2018_Aug</v>
      </c>
      <c r="E3780" s="12" t="str">
        <f t="shared" si="365"/>
        <v>05_Aug</v>
      </c>
      <c r="F3780" s="12" t="str">
        <f t="shared" ref="F3780:F3843" si="366">C3780&amp;"-"&amp;RIGHT(YEAR(A3780),2)</f>
        <v>Aug-18</v>
      </c>
      <c r="G3780" s="12"/>
    </row>
    <row r="3781" spans="1:7">
      <c r="A3781" s="2">
        <f t="shared" si="362"/>
        <v>43318</v>
      </c>
      <c r="B3781" t="str">
        <f t="shared" si="361"/>
        <v>2018_08</v>
      </c>
      <c r="C3781" t="str">
        <f t="shared" si="363"/>
        <v>Aug</v>
      </c>
      <c r="D3781" t="str">
        <f t="shared" si="364"/>
        <v>2018_Aug</v>
      </c>
      <c r="E3781" s="12" t="str">
        <f t="shared" si="365"/>
        <v>06_Aug</v>
      </c>
      <c r="F3781" s="12" t="str">
        <f t="shared" si="366"/>
        <v>Aug-18</v>
      </c>
      <c r="G3781" s="12"/>
    </row>
    <row r="3782" spans="1:7">
      <c r="A3782" s="2">
        <f t="shared" si="362"/>
        <v>43319</v>
      </c>
      <c r="B3782" t="str">
        <f t="shared" si="361"/>
        <v>2018_08</v>
      </c>
      <c r="C3782" t="str">
        <f t="shared" si="363"/>
        <v>Aug</v>
      </c>
      <c r="D3782" t="str">
        <f t="shared" si="364"/>
        <v>2018_Aug</v>
      </c>
      <c r="E3782" s="12" t="str">
        <f t="shared" si="365"/>
        <v>07_Aug</v>
      </c>
      <c r="F3782" s="12" t="str">
        <f t="shared" si="366"/>
        <v>Aug-18</v>
      </c>
      <c r="G3782" s="12"/>
    </row>
    <row r="3783" spans="1:7">
      <c r="A3783" s="2">
        <f t="shared" si="362"/>
        <v>43320</v>
      </c>
      <c r="B3783" t="str">
        <f t="shared" si="361"/>
        <v>2018_08</v>
      </c>
      <c r="C3783" t="str">
        <f t="shared" si="363"/>
        <v>Aug</v>
      </c>
      <c r="D3783" t="str">
        <f t="shared" si="364"/>
        <v>2018_Aug</v>
      </c>
      <c r="E3783" s="12" t="str">
        <f t="shared" si="365"/>
        <v>08_Aug</v>
      </c>
      <c r="F3783" s="12" t="str">
        <f t="shared" si="366"/>
        <v>Aug-18</v>
      </c>
      <c r="G3783" s="12"/>
    </row>
    <row r="3784" spans="1:7">
      <c r="A3784" s="2">
        <f t="shared" si="362"/>
        <v>43321</v>
      </c>
      <c r="B3784" t="str">
        <f t="shared" si="361"/>
        <v>2018_08</v>
      </c>
      <c r="C3784" t="str">
        <f t="shared" si="363"/>
        <v>Aug</v>
      </c>
      <c r="D3784" t="str">
        <f t="shared" si="364"/>
        <v>2018_Aug</v>
      </c>
      <c r="E3784" s="12" t="str">
        <f t="shared" si="365"/>
        <v>09_Aug</v>
      </c>
      <c r="F3784" s="12" t="str">
        <f t="shared" si="366"/>
        <v>Aug-18</v>
      </c>
      <c r="G3784" s="12"/>
    </row>
    <row r="3785" spans="1:7">
      <c r="A3785" s="2">
        <f t="shared" si="362"/>
        <v>43322</v>
      </c>
      <c r="B3785" t="str">
        <f t="shared" si="361"/>
        <v>2018_08</v>
      </c>
      <c r="C3785" t="str">
        <f t="shared" si="363"/>
        <v>Aug</v>
      </c>
      <c r="D3785" t="str">
        <f t="shared" si="364"/>
        <v>2018_Aug</v>
      </c>
      <c r="E3785" s="12" t="str">
        <f t="shared" si="365"/>
        <v>10_Aug</v>
      </c>
      <c r="F3785" s="12" t="str">
        <f t="shared" si="366"/>
        <v>Aug-18</v>
      </c>
      <c r="G3785" s="12"/>
    </row>
    <row r="3786" spans="1:7">
      <c r="A3786" s="2">
        <f t="shared" si="362"/>
        <v>43323</v>
      </c>
      <c r="B3786" t="str">
        <f t="shared" si="361"/>
        <v>2018_08</v>
      </c>
      <c r="C3786" t="str">
        <f t="shared" si="363"/>
        <v>Aug</v>
      </c>
      <c r="D3786" t="str">
        <f t="shared" si="364"/>
        <v>2018_Aug</v>
      </c>
      <c r="E3786" s="12" t="str">
        <f t="shared" si="365"/>
        <v>11_Aug</v>
      </c>
      <c r="F3786" s="12" t="str">
        <f t="shared" si="366"/>
        <v>Aug-18</v>
      </c>
      <c r="G3786" s="12"/>
    </row>
    <row r="3787" spans="1:7">
      <c r="A3787" s="2">
        <f t="shared" si="362"/>
        <v>43324</v>
      </c>
      <c r="B3787" t="str">
        <f t="shared" ref="B3787:B3850" si="367">TEXT(YEAR(A3787),"0000")&amp;"_"&amp;TEXT(MONTH(A3787),"00")</f>
        <v>2018_08</v>
      </c>
      <c r="C3787" t="str">
        <f t="shared" si="363"/>
        <v>Aug</v>
      </c>
      <c r="D3787" t="str">
        <f t="shared" si="364"/>
        <v>2018_Aug</v>
      </c>
      <c r="E3787" s="12" t="str">
        <f t="shared" si="365"/>
        <v>12_Aug</v>
      </c>
      <c r="F3787" s="12" t="str">
        <f t="shared" si="366"/>
        <v>Aug-18</v>
      </c>
      <c r="G3787" s="12"/>
    </row>
    <row r="3788" spans="1:7">
      <c r="A3788" s="2">
        <f t="shared" ref="A3788:A3851" si="368">A3787+1</f>
        <v>43325</v>
      </c>
      <c r="B3788" t="str">
        <f t="shared" si="367"/>
        <v>2018_08</v>
      </c>
      <c r="C3788" t="str">
        <f t="shared" si="363"/>
        <v>Aug</v>
      </c>
      <c r="D3788" t="str">
        <f t="shared" si="364"/>
        <v>2018_Aug</v>
      </c>
      <c r="E3788" s="12" t="str">
        <f t="shared" si="365"/>
        <v>13_Aug</v>
      </c>
      <c r="F3788" s="12" t="str">
        <f t="shared" si="366"/>
        <v>Aug-18</v>
      </c>
      <c r="G3788" s="12"/>
    </row>
    <row r="3789" spans="1:7">
      <c r="A3789" s="2">
        <f t="shared" si="368"/>
        <v>43326</v>
      </c>
      <c r="B3789" t="str">
        <f t="shared" si="367"/>
        <v>2018_08</v>
      </c>
      <c r="C3789" t="str">
        <f t="shared" si="363"/>
        <v>Aug</v>
      </c>
      <c r="D3789" t="str">
        <f t="shared" si="364"/>
        <v>2018_Aug</v>
      </c>
      <c r="E3789" s="12" t="str">
        <f t="shared" si="365"/>
        <v>14_Aug</v>
      </c>
      <c r="F3789" s="12" t="str">
        <f t="shared" si="366"/>
        <v>Aug-18</v>
      </c>
      <c r="G3789" s="12"/>
    </row>
    <row r="3790" spans="1:7">
      <c r="A3790" s="2">
        <f t="shared" si="368"/>
        <v>43327</v>
      </c>
      <c r="B3790" t="str">
        <f t="shared" si="367"/>
        <v>2018_08</v>
      </c>
      <c r="C3790" t="str">
        <f t="shared" si="363"/>
        <v>Aug</v>
      </c>
      <c r="D3790" t="str">
        <f t="shared" si="364"/>
        <v>2018_Aug</v>
      </c>
      <c r="E3790" s="12" t="str">
        <f t="shared" si="365"/>
        <v>15_Aug</v>
      </c>
      <c r="F3790" s="12" t="str">
        <f t="shared" si="366"/>
        <v>Aug-18</v>
      </c>
      <c r="G3790" s="12"/>
    </row>
    <row r="3791" spans="1:7">
      <c r="A3791" s="2">
        <f t="shared" si="368"/>
        <v>43328</v>
      </c>
      <c r="B3791" t="str">
        <f t="shared" si="367"/>
        <v>2018_08</v>
      </c>
      <c r="C3791" t="str">
        <f t="shared" si="363"/>
        <v>Aug</v>
      </c>
      <c r="D3791" t="str">
        <f t="shared" si="364"/>
        <v>2018_Aug</v>
      </c>
      <c r="E3791" s="12" t="str">
        <f t="shared" si="365"/>
        <v>16_Aug</v>
      </c>
      <c r="F3791" s="12" t="str">
        <f t="shared" si="366"/>
        <v>Aug-18</v>
      </c>
      <c r="G3791" s="12"/>
    </row>
    <row r="3792" spans="1:7">
      <c r="A3792" s="2">
        <f t="shared" si="368"/>
        <v>43329</v>
      </c>
      <c r="B3792" t="str">
        <f t="shared" si="367"/>
        <v>2018_08</v>
      </c>
      <c r="C3792" t="str">
        <f t="shared" si="363"/>
        <v>Aug</v>
      </c>
      <c r="D3792" t="str">
        <f t="shared" si="364"/>
        <v>2018_Aug</v>
      </c>
      <c r="E3792" s="12" t="str">
        <f t="shared" si="365"/>
        <v>17_Aug</v>
      </c>
      <c r="F3792" s="12" t="str">
        <f t="shared" si="366"/>
        <v>Aug-18</v>
      </c>
      <c r="G3792" s="12"/>
    </row>
    <row r="3793" spans="1:7">
      <c r="A3793" s="2">
        <f t="shared" si="368"/>
        <v>43330</v>
      </c>
      <c r="B3793" t="str">
        <f t="shared" si="367"/>
        <v>2018_08</v>
      </c>
      <c r="C3793" t="str">
        <f t="shared" si="363"/>
        <v>Aug</v>
      </c>
      <c r="D3793" t="str">
        <f t="shared" si="364"/>
        <v>2018_Aug</v>
      </c>
      <c r="E3793" s="12" t="str">
        <f t="shared" si="365"/>
        <v>18_Aug</v>
      </c>
      <c r="F3793" s="12" t="str">
        <f t="shared" si="366"/>
        <v>Aug-18</v>
      </c>
      <c r="G3793" s="12"/>
    </row>
    <row r="3794" spans="1:7">
      <c r="A3794" s="2">
        <f t="shared" si="368"/>
        <v>43331</v>
      </c>
      <c r="B3794" t="str">
        <f t="shared" si="367"/>
        <v>2018_08</v>
      </c>
      <c r="C3794" t="str">
        <f t="shared" si="363"/>
        <v>Aug</v>
      </c>
      <c r="D3794" t="str">
        <f t="shared" si="364"/>
        <v>2018_Aug</v>
      </c>
      <c r="E3794" s="12" t="str">
        <f t="shared" si="365"/>
        <v>19_Aug</v>
      </c>
      <c r="F3794" s="12" t="str">
        <f t="shared" si="366"/>
        <v>Aug-18</v>
      </c>
      <c r="G3794" s="12"/>
    </row>
    <row r="3795" spans="1:7">
      <c r="A3795" s="2">
        <f t="shared" si="368"/>
        <v>43332</v>
      </c>
      <c r="B3795" t="str">
        <f t="shared" si="367"/>
        <v>2018_08</v>
      </c>
      <c r="C3795" t="str">
        <f t="shared" si="363"/>
        <v>Aug</v>
      </c>
      <c r="D3795" t="str">
        <f t="shared" si="364"/>
        <v>2018_Aug</v>
      </c>
      <c r="E3795" s="12" t="str">
        <f t="shared" si="365"/>
        <v>20_Aug</v>
      </c>
      <c r="F3795" s="12" t="str">
        <f t="shared" si="366"/>
        <v>Aug-18</v>
      </c>
      <c r="G3795" s="12"/>
    </row>
    <row r="3796" spans="1:7">
      <c r="A3796" s="2">
        <f t="shared" si="368"/>
        <v>43333</v>
      </c>
      <c r="B3796" t="str">
        <f t="shared" si="367"/>
        <v>2018_08</v>
      </c>
      <c r="C3796" t="str">
        <f t="shared" si="363"/>
        <v>Aug</v>
      </c>
      <c r="D3796" t="str">
        <f t="shared" si="364"/>
        <v>2018_Aug</v>
      </c>
      <c r="E3796" s="12" t="str">
        <f t="shared" si="365"/>
        <v>21_Aug</v>
      </c>
      <c r="F3796" s="12" t="str">
        <f t="shared" si="366"/>
        <v>Aug-18</v>
      </c>
      <c r="G3796" s="12"/>
    </row>
    <row r="3797" spans="1:7">
      <c r="A3797" s="2">
        <f t="shared" si="368"/>
        <v>43334</v>
      </c>
      <c r="B3797" t="str">
        <f t="shared" si="367"/>
        <v>2018_08</v>
      </c>
      <c r="C3797" t="str">
        <f t="shared" si="363"/>
        <v>Aug</v>
      </c>
      <c r="D3797" t="str">
        <f t="shared" si="364"/>
        <v>2018_Aug</v>
      </c>
      <c r="E3797" s="12" t="str">
        <f t="shared" si="365"/>
        <v>22_Aug</v>
      </c>
      <c r="F3797" s="12" t="str">
        <f t="shared" si="366"/>
        <v>Aug-18</v>
      </c>
      <c r="G3797" s="12"/>
    </row>
    <row r="3798" spans="1:7">
      <c r="A3798" s="2">
        <f t="shared" si="368"/>
        <v>43335</v>
      </c>
      <c r="B3798" t="str">
        <f t="shared" si="367"/>
        <v>2018_08</v>
      </c>
      <c r="C3798" t="str">
        <f t="shared" si="363"/>
        <v>Aug</v>
      </c>
      <c r="D3798" t="str">
        <f t="shared" si="364"/>
        <v>2018_Aug</v>
      </c>
      <c r="E3798" s="12" t="str">
        <f t="shared" si="365"/>
        <v>23_Aug</v>
      </c>
      <c r="F3798" s="12" t="str">
        <f t="shared" si="366"/>
        <v>Aug-18</v>
      </c>
      <c r="G3798" s="12"/>
    </row>
    <row r="3799" spans="1:7">
      <c r="A3799" s="2">
        <f t="shared" si="368"/>
        <v>43336</v>
      </c>
      <c r="B3799" t="str">
        <f t="shared" si="367"/>
        <v>2018_08</v>
      </c>
      <c r="C3799" t="str">
        <f t="shared" si="363"/>
        <v>Aug</v>
      </c>
      <c r="D3799" t="str">
        <f t="shared" si="364"/>
        <v>2018_Aug</v>
      </c>
      <c r="E3799" s="12" t="str">
        <f t="shared" si="365"/>
        <v>24_Aug</v>
      </c>
      <c r="F3799" s="12" t="str">
        <f t="shared" si="366"/>
        <v>Aug-18</v>
      </c>
      <c r="G3799" s="12"/>
    </row>
    <row r="3800" spans="1:7">
      <c r="A3800" s="2">
        <f t="shared" si="368"/>
        <v>43337</v>
      </c>
      <c r="B3800" t="str">
        <f t="shared" si="367"/>
        <v>2018_08</v>
      </c>
      <c r="C3800" t="str">
        <f t="shared" si="363"/>
        <v>Aug</v>
      </c>
      <c r="D3800" t="str">
        <f t="shared" si="364"/>
        <v>2018_Aug</v>
      </c>
      <c r="E3800" s="12" t="str">
        <f t="shared" si="365"/>
        <v>25_Aug</v>
      </c>
      <c r="F3800" s="12" t="str">
        <f t="shared" si="366"/>
        <v>Aug-18</v>
      </c>
      <c r="G3800" s="12"/>
    </row>
    <row r="3801" spans="1:7">
      <c r="A3801" s="2">
        <f t="shared" si="368"/>
        <v>43338</v>
      </c>
      <c r="B3801" t="str">
        <f t="shared" si="367"/>
        <v>2018_08</v>
      </c>
      <c r="C3801" t="str">
        <f t="shared" si="363"/>
        <v>Aug</v>
      </c>
      <c r="D3801" t="str">
        <f t="shared" si="364"/>
        <v>2018_Aug</v>
      </c>
      <c r="E3801" s="12" t="str">
        <f t="shared" si="365"/>
        <v>26_Aug</v>
      </c>
      <c r="F3801" s="12" t="str">
        <f t="shared" si="366"/>
        <v>Aug-18</v>
      </c>
      <c r="G3801" s="12"/>
    </row>
    <row r="3802" spans="1:7">
      <c r="A3802" s="2">
        <f t="shared" si="368"/>
        <v>43339</v>
      </c>
      <c r="B3802" t="str">
        <f t="shared" si="367"/>
        <v>2018_08</v>
      </c>
      <c r="C3802" t="str">
        <f t="shared" si="363"/>
        <v>Aug</v>
      </c>
      <c r="D3802" t="str">
        <f t="shared" si="364"/>
        <v>2018_Aug</v>
      </c>
      <c r="E3802" s="12" t="str">
        <f t="shared" si="365"/>
        <v>27_Aug</v>
      </c>
      <c r="F3802" s="12" t="str">
        <f t="shared" si="366"/>
        <v>Aug-18</v>
      </c>
      <c r="G3802" s="12"/>
    </row>
    <row r="3803" spans="1:7">
      <c r="A3803" s="2">
        <f t="shared" si="368"/>
        <v>43340</v>
      </c>
      <c r="B3803" t="str">
        <f t="shared" si="367"/>
        <v>2018_08</v>
      </c>
      <c r="C3803" t="str">
        <f t="shared" si="363"/>
        <v>Aug</v>
      </c>
      <c r="D3803" t="str">
        <f t="shared" si="364"/>
        <v>2018_Aug</v>
      </c>
      <c r="E3803" s="12" t="str">
        <f t="shared" si="365"/>
        <v>28_Aug</v>
      </c>
      <c r="F3803" s="12" t="str">
        <f t="shared" si="366"/>
        <v>Aug-18</v>
      </c>
      <c r="G3803" s="12"/>
    </row>
    <row r="3804" spans="1:7">
      <c r="A3804" s="2">
        <f t="shared" si="368"/>
        <v>43341</v>
      </c>
      <c r="B3804" t="str">
        <f t="shared" si="367"/>
        <v>2018_08</v>
      </c>
      <c r="C3804" t="str">
        <f t="shared" si="363"/>
        <v>Aug</v>
      </c>
      <c r="D3804" t="str">
        <f t="shared" si="364"/>
        <v>2018_Aug</v>
      </c>
      <c r="E3804" s="12" t="str">
        <f t="shared" si="365"/>
        <v>29_Aug</v>
      </c>
      <c r="F3804" s="12" t="str">
        <f t="shared" si="366"/>
        <v>Aug-18</v>
      </c>
      <c r="G3804" s="12"/>
    </row>
    <row r="3805" spans="1:7">
      <c r="A3805" s="2">
        <f t="shared" si="368"/>
        <v>43342</v>
      </c>
      <c r="B3805" t="str">
        <f t="shared" si="367"/>
        <v>2018_08</v>
      </c>
      <c r="C3805" t="str">
        <f t="shared" si="363"/>
        <v>Aug</v>
      </c>
      <c r="D3805" t="str">
        <f t="shared" si="364"/>
        <v>2018_Aug</v>
      </c>
      <c r="E3805" s="12" t="str">
        <f t="shared" si="365"/>
        <v>30_Aug</v>
      </c>
      <c r="F3805" s="12" t="str">
        <f t="shared" si="366"/>
        <v>Aug-18</v>
      </c>
      <c r="G3805" s="12"/>
    </row>
    <row r="3806" spans="1:7">
      <c r="A3806" s="2">
        <f t="shared" si="368"/>
        <v>43343</v>
      </c>
      <c r="B3806" t="str">
        <f t="shared" si="367"/>
        <v>2018_08</v>
      </c>
      <c r="C3806" t="str">
        <f t="shared" si="363"/>
        <v>Aug</v>
      </c>
      <c r="D3806" t="str">
        <f t="shared" si="364"/>
        <v>2018_Aug</v>
      </c>
      <c r="E3806" s="12" t="str">
        <f t="shared" si="365"/>
        <v>31_Aug</v>
      </c>
      <c r="F3806" s="12" t="str">
        <f t="shared" si="366"/>
        <v>Aug-18</v>
      </c>
      <c r="G3806" s="12"/>
    </row>
    <row r="3807" spans="1:7">
      <c r="A3807" s="2">
        <f t="shared" si="368"/>
        <v>43344</v>
      </c>
      <c r="B3807" t="str">
        <f t="shared" si="367"/>
        <v>2018_09</v>
      </c>
      <c r="C3807" t="str">
        <f t="shared" si="363"/>
        <v>Sep</v>
      </c>
      <c r="D3807" t="str">
        <f t="shared" si="364"/>
        <v>2018_Sep</v>
      </c>
      <c r="E3807" s="12" t="str">
        <f t="shared" si="365"/>
        <v>01_Sep</v>
      </c>
      <c r="F3807" s="12" t="str">
        <f t="shared" si="366"/>
        <v>Sep-18</v>
      </c>
      <c r="G3807" s="12"/>
    </row>
    <row r="3808" spans="1:7">
      <c r="A3808" s="2">
        <f t="shared" si="368"/>
        <v>43345</v>
      </c>
      <c r="B3808" t="str">
        <f t="shared" si="367"/>
        <v>2018_09</v>
      </c>
      <c r="C3808" t="str">
        <f t="shared" si="363"/>
        <v>Sep</v>
      </c>
      <c r="D3808" t="str">
        <f t="shared" si="364"/>
        <v>2018_Sep</v>
      </c>
      <c r="E3808" s="12" t="str">
        <f t="shared" si="365"/>
        <v>02_Sep</v>
      </c>
      <c r="F3808" s="12" t="str">
        <f t="shared" si="366"/>
        <v>Sep-18</v>
      </c>
      <c r="G3808" s="12"/>
    </row>
    <row r="3809" spans="1:7">
      <c r="A3809" s="2">
        <f t="shared" si="368"/>
        <v>43346</v>
      </c>
      <c r="B3809" t="str">
        <f t="shared" si="367"/>
        <v>2018_09</v>
      </c>
      <c r="C3809" t="str">
        <f t="shared" si="363"/>
        <v>Sep</v>
      </c>
      <c r="D3809" t="str">
        <f t="shared" si="364"/>
        <v>2018_Sep</v>
      </c>
      <c r="E3809" s="12" t="str">
        <f t="shared" si="365"/>
        <v>03_Sep</v>
      </c>
      <c r="F3809" s="12" t="str">
        <f t="shared" si="366"/>
        <v>Sep-18</v>
      </c>
      <c r="G3809" s="12"/>
    </row>
    <row r="3810" spans="1:7">
      <c r="A3810" s="2">
        <f t="shared" si="368"/>
        <v>43347</v>
      </c>
      <c r="B3810" t="str">
        <f t="shared" si="367"/>
        <v>2018_09</v>
      </c>
      <c r="C3810" t="str">
        <f t="shared" si="363"/>
        <v>Sep</v>
      </c>
      <c r="D3810" t="str">
        <f t="shared" si="364"/>
        <v>2018_Sep</v>
      </c>
      <c r="E3810" s="12" t="str">
        <f t="shared" si="365"/>
        <v>04_Sep</v>
      </c>
      <c r="F3810" s="12" t="str">
        <f t="shared" si="366"/>
        <v>Sep-18</v>
      </c>
      <c r="G3810" s="12"/>
    </row>
    <row r="3811" spans="1:7">
      <c r="A3811" s="2">
        <f t="shared" si="368"/>
        <v>43348</v>
      </c>
      <c r="B3811" t="str">
        <f t="shared" si="367"/>
        <v>2018_09</v>
      </c>
      <c r="C3811" t="str">
        <f t="shared" si="363"/>
        <v>Sep</v>
      </c>
      <c r="D3811" t="str">
        <f t="shared" si="364"/>
        <v>2018_Sep</v>
      </c>
      <c r="E3811" s="12" t="str">
        <f t="shared" si="365"/>
        <v>05_Sep</v>
      </c>
      <c r="F3811" s="12" t="str">
        <f t="shared" si="366"/>
        <v>Sep-18</v>
      </c>
      <c r="G3811" s="12"/>
    </row>
    <row r="3812" spans="1:7">
      <c r="A3812" s="2">
        <f t="shared" si="368"/>
        <v>43349</v>
      </c>
      <c r="B3812" t="str">
        <f t="shared" si="367"/>
        <v>2018_09</v>
      </c>
      <c r="C3812" t="str">
        <f t="shared" si="363"/>
        <v>Sep</v>
      </c>
      <c r="D3812" t="str">
        <f t="shared" si="364"/>
        <v>2018_Sep</v>
      </c>
      <c r="E3812" s="12" t="str">
        <f t="shared" si="365"/>
        <v>06_Sep</v>
      </c>
      <c r="F3812" s="12" t="str">
        <f t="shared" si="366"/>
        <v>Sep-18</v>
      </c>
      <c r="G3812" s="12"/>
    </row>
    <row r="3813" spans="1:7">
      <c r="A3813" s="2">
        <f t="shared" si="368"/>
        <v>43350</v>
      </c>
      <c r="B3813" t="str">
        <f t="shared" si="367"/>
        <v>2018_09</v>
      </c>
      <c r="C3813" t="str">
        <f t="shared" si="363"/>
        <v>Sep</v>
      </c>
      <c r="D3813" t="str">
        <f t="shared" si="364"/>
        <v>2018_Sep</v>
      </c>
      <c r="E3813" s="12" t="str">
        <f t="shared" si="365"/>
        <v>07_Sep</v>
      </c>
      <c r="F3813" s="12" t="str">
        <f t="shared" si="366"/>
        <v>Sep-18</v>
      </c>
      <c r="G3813" s="12"/>
    </row>
    <row r="3814" spans="1:7">
      <c r="A3814" s="2">
        <f t="shared" si="368"/>
        <v>43351</v>
      </c>
      <c r="B3814" t="str">
        <f t="shared" si="367"/>
        <v>2018_09</v>
      </c>
      <c r="C3814" t="str">
        <f t="shared" si="363"/>
        <v>Sep</v>
      </c>
      <c r="D3814" t="str">
        <f t="shared" si="364"/>
        <v>2018_Sep</v>
      </c>
      <c r="E3814" s="12" t="str">
        <f t="shared" si="365"/>
        <v>08_Sep</v>
      </c>
      <c r="F3814" s="12" t="str">
        <f t="shared" si="366"/>
        <v>Sep-18</v>
      </c>
      <c r="G3814" s="12"/>
    </row>
    <row r="3815" spans="1:7">
      <c r="A3815" s="2">
        <f t="shared" si="368"/>
        <v>43352</v>
      </c>
      <c r="B3815" t="str">
        <f t="shared" si="367"/>
        <v>2018_09</v>
      </c>
      <c r="C3815" t="str">
        <f t="shared" si="363"/>
        <v>Sep</v>
      </c>
      <c r="D3815" t="str">
        <f t="shared" si="364"/>
        <v>2018_Sep</v>
      </c>
      <c r="E3815" s="12" t="str">
        <f t="shared" si="365"/>
        <v>09_Sep</v>
      </c>
      <c r="F3815" s="12" t="str">
        <f t="shared" si="366"/>
        <v>Sep-18</v>
      </c>
      <c r="G3815" s="12"/>
    </row>
    <row r="3816" spans="1:7">
      <c r="A3816" s="2">
        <f t="shared" si="368"/>
        <v>43353</v>
      </c>
      <c r="B3816" t="str">
        <f t="shared" si="367"/>
        <v>2018_09</v>
      </c>
      <c r="C3816" t="str">
        <f t="shared" si="363"/>
        <v>Sep</v>
      </c>
      <c r="D3816" t="str">
        <f t="shared" si="364"/>
        <v>2018_Sep</v>
      </c>
      <c r="E3816" s="12" t="str">
        <f t="shared" si="365"/>
        <v>10_Sep</v>
      </c>
      <c r="F3816" s="12" t="str">
        <f t="shared" si="366"/>
        <v>Sep-18</v>
      </c>
      <c r="G3816" s="12"/>
    </row>
    <row r="3817" spans="1:7">
      <c r="A3817" s="2">
        <f t="shared" si="368"/>
        <v>43354</v>
      </c>
      <c r="B3817" t="str">
        <f t="shared" si="367"/>
        <v>2018_09</v>
      </c>
      <c r="C3817" t="str">
        <f t="shared" si="363"/>
        <v>Sep</v>
      </c>
      <c r="D3817" t="str">
        <f t="shared" si="364"/>
        <v>2018_Sep</v>
      </c>
      <c r="E3817" s="12" t="str">
        <f t="shared" si="365"/>
        <v>11_Sep</v>
      </c>
      <c r="F3817" s="12" t="str">
        <f t="shared" si="366"/>
        <v>Sep-18</v>
      </c>
      <c r="G3817" s="12"/>
    </row>
    <row r="3818" spans="1:7">
      <c r="A3818" s="2">
        <f t="shared" si="368"/>
        <v>43355</v>
      </c>
      <c r="B3818" t="str">
        <f t="shared" si="367"/>
        <v>2018_09</v>
      </c>
      <c r="C3818" t="str">
        <f t="shared" si="363"/>
        <v>Sep</v>
      </c>
      <c r="D3818" t="str">
        <f t="shared" si="364"/>
        <v>2018_Sep</v>
      </c>
      <c r="E3818" s="12" t="str">
        <f t="shared" si="365"/>
        <v>12_Sep</v>
      </c>
      <c r="F3818" s="12" t="str">
        <f t="shared" si="366"/>
        <v>Sep-18</v>
      </c>
      <c r="G3818" s="12"/>
    </row>
    <row r="3819" spans="1:7">
      <c r="A3819" s="2">
        <f t="shared" si="368"/>
        <v>43356</v>
      </c>
      <c r="B3819" t="str">
        <f t="shared" si="367"/>
        <v>2018_09</v>
      </c>
      <c r="C3819" t="str">
        <f t="shared" si="363"/>
        <v>Sep</v>
      </c>
      <c r="D3819" t="str">
        <f t="shared" si="364"/>
        <v>2018_Sep</v>
      </c>
      <c r="E3819" s="12" t="str">
        <f t="shared" si="365"/>
        <v>13_Sep</v>
      </c>
      <c r="F3819" s="12" t="str">
        <f t="shared" si="366"/>
        <v>Sep-18</v>
      </c>
      <c r="G3819" s="12"/>
    </row>
    <row r="3820" spans="1:7">
      <c r="A3820" s="2">
        <f t="shared" si="368"/>
        <v>43357</v>
      </c>
      <c r="B3820" t="str">
        <f t="shared" si="367"/>
        <v>2018_09</v>
      </c>
      <c r="C3820" t="str">
        <f t="shared" si="363"/>
        <v>Sep</v>
      </c>
      <c r="D3820" t="str">
        <f t="shared" si="364"/>
        <v>2018_Sep</v>
      </c>
      <c r="E3820" s="12" t="str">
        <f t="shared" si="365"/>
        <v>14_Sep</v>
      </c>
      <c r="F3820" s="12" t="str">
        <f t="shared" si="366"/>
        <v>Sep-18</v>
      </c>
      <c r="G3820" s="12"/>
    </row>
    <row r="3821" spans="1:7">
      <c r="A3821" s="2">
        <f t="shared" si="368"/>
        <v>43358</v>
      </c>
      <c r="B3821" t="str">
        <f t="shared" si="367"/>
        <v>2018_09</v>
      </c>
      <c r="C3821" t="str">
        <f t="shared" si="363"/>
        <v>Sep</v>
      </c>
      <c r="D3821" t="str">
        <f t="shared" si="364"/>
        <v>2018_Sep</v>
      </c>
      <c r="E3821" s="12" t="str">
        <f t="shared" si="365"/>
        <v>15_Sep</v>
      </c>
      <c r="F3821" s="12" t="str">
        <f t="shared" si="366"/>
        <v>Sep-18</v>
      </c>
      <c r="G3821" s="12"/>
    </row>
    <row r="3822" spans="1:7">
      <c r="A3822" s="2">
        <f t="shared" si="368"/>
        <v>43359</v>
      </c>
      <c r="B3822" t="str">
        <f t="shared" si="367"/>
        <v>2018_09</v>
      </c>
      <c r="C3822" t="str">
        <f t="shared" si="363"/>
        <v>Sep</v>
      </c>
      <c r="D3822" t="str">
        <f t="shared" si="364"/>
        <v>2018_Sep</v>
      </c>
      <c r="E3822" s="12" t="str">
        <f t="shared" si="365"/>
        <v>16_Sep</v>
      </c>
      <c r="F3822" s="12" t="str">
        <f t="shared" si="366"/>
        <v>Sep-18</v>
      </c>
      <c r="G3822" s="12"/>
    </row>
    <row r="3823" spans="1:7">
      <c r="A3823" s="2">
        <f t="shared" si="368"/>
        <v>43360</v>
      </c>
      <c r="B3823" t="str">
        <f t="shared" si="367"/>
        <v>2018_09</v>
      </c>
      <c r="C3823" t="str">
        <f t="shared" si="363"/>
        <v>Sep</v>
      </c>
      <c r="D3823" t="str">
        <f t="shared" si="364"/>
        <v>2018_Sep</v>
      </c>
      <c r="E3823" s="12" t="str">
        <f t="shared" si="365"/>
        <v>17_Sep</v>
      </c>
      <c r="F3823" s="12" t="str">
        <f t="shared" si="366"/>
        <v>Sep-18</v>
      </c>
      <c r="G3823" s="12"/>
    </row>
    <row r="3824" spans="1:7">
      <c r="A3824" s="2">
        <f t="shared" si="368"/>
        <v>43361</v>
      </c>
      <c r="B3824" t="str">
        <f t="shared" si="367"/>
        <v>2018_09</v>
      </c>
      <c r="C3824" t="str">
        <f t="shared" si="363"/>
        <v>Sep</v>
      </c>
      <c r="D3824" t="str">
        <f t="shared" si="364"/>
        <v>2018_Sep</v>
      </c>
      <c r="E3824" s="12" t="str">
        <f t="shared" si="365"/>
        <v>18_Sep</v>
      </c>
      <c r="F3824" s="12" t="str">
        <f t="shared" si="366"/>
        <v>Sep-18</v>
      </c>
      <c r="G3824" s="12"/>
    </row>
    <row r="3825" spans="1:7">
      <c r="A3825" s="2">
        <f t="shared" si="368"/>
        <v>43362</v>
      </c>
      <c r="B3825" t="str">
        <f t="shared" si="367"/>
        <v>2018_09</v>
      </c>
      <c r="C3825" t="str">
        <f t="shared" si="363"/>
        <v>Sep</v>
      </c>
      <c r="D3825" t="str">
        <f t="shared" si="364"/>
        <v>2018_Sep</v>
      </c>
      <c r="E3825" s="12" t="str">
        <f t="shared" si="365"/>
        <v>19_Sep</v>
      </c>
      <c r="F3825" s="12" t="str">
        <f t="shared" si="366"/>
        <v>Sep-18</v>
      </c>
      <c r="G3825" s="12"/>
    </row>
    <row r="3826" spans="1:7">
      <c r="A3826" s="2">
        <f t="shared" si="368"/>
        <v>43363</v>
      </c>
      <c r="B3826" t="str">
        <f t="shared" si="367"/>
        <v>2018_09</v>
      </c>
      <c r="C3826" t="str">
        <f t="shared" si="363"/>
        <v>Sep</v>
      </c>
      <c r="D3826" t="str">
        <f t="shared" si="364"/>
        <v>2018_Sep</v>
      </c>
      <c r="E3826" s="12" t="str">
        <f t="shared" si="365"/>
        <v>20_Sep</v>
      </c>
      <c r="F3826" s="12" t="str">
        <f t="shared" si="366"/>
        <v>Sep-18</v>
      </c>
      <c r="G3826" s="12"/>
    </row>
    <row r="3827" spans="1:7">
      <c r="A3827" s="2">
        <f t="shared" si="368"/>
        <v>43364</v>
      </c>
      <c r="B3827" t="str">
        <f t="shared" si="367"/>
        <v>2018_09</v>
      </c>
      <c r="C3827" t="str">
        <f t="shared" si="363"/>
        <v>Sep</v>
      </c>
      <c r="D3827" t="str">
        <f t="shared" si="364"/>
        <v>2018_Sep</v>
      </c>
      <c r="E3827" s="12" t="str">
        <f t="shared" si="365"/>
        <v>21_Sep</v>
      </c>
      <c r="F3827" s="12" t="str">
        <f t="shared" si="366"/>
        <v>Sep-18</v>
      </c>
      <c r="G3827" s="12"/>
    </row>
    <row r="3828" spans="1:7">
      <c r="A3828" s="2">
        <f t="shared" si="368"/>
        <v>43365</v>
      </c>
      <c r="B3828" t="str">
        <f t="shared" si="367"/>
        <v>2018_09</v>
      </c>
      <c r="C3828" t="str">
        <f t="shared" si="363"/>
        <v>Sep</v>
      </c>
      <c r="D3828" t="str">
        <f t="shared" si="364"/>
        <v>2018_Sep</v>
      </c>
      <c r="E3828" s="12" t="str">
        <f t="shared" si="365"/>
        <v>22_Sep</v>
      </c>
      <c r="F3828" s="12" t="str">
        <f t="shared" si="366"/>
        <v>Sep-18</v>
      </c>
      <c r="G3828" s="12"/>
    </row>
    <row r="3829" spans="1:7">
      <c r="A3829" s="2">
        <f t="shared" si="368"/>
        <v>43366</v>
      </c>
      <c r="B3829" t="str">
        <f t="shared" si="367"/>
        <v>2018_09</v>
      </c>
      <c r="C3829" t="str">
        <f t="shared" si="363"/>
        <v>Sep</v>
      </c>
      <c r="D3829" t="str">
        <f t="shared" si="364"/>
        <v>2018_Sep</v>
      </c>
      <c r="E3829" s="12" t="str">
        <f t="shared" si="365"/>
        <v>23_Sep</v>
      </c>
      <c r="F3829" s="12" t="str">
        <f t="shared" si="366"/>
        <v>Sep-18</v>
      </c>
      <c r="G3829" s="12"/>
    </row>
    <row r="3830" spans="1:7">
      <c r="A3830" s="2">
        <f t="shared" si="368"/>
        <v>43367</v>
      </c>
      <c r="B3830" t="str">
        <f t="shared" si="367"/>
        <v>2018_09</v>
      </c>
      <c r="C3830" t="str">
        <f t="shared" si="363"/>
        <v>Sep</v>
      </c>
      <c r="D3830" t="str">
        <f t="shared" si="364"/>
        <v>2018_Sep</v>
      </c>
      <c r="E3830" s="12" t="str">
        <f t="shared" si="365"/>
        <v>24_Sep</v>
      </c>
      <c r="F3830" s="12" t="str">
        <f t="shared" si="366"/>
        <v>Sep-18</v>
      </c>
      <c r="G3830" s="12"/>
    </row>
    <row r="3831" spans="1:7">
      <c r="A3831" s="2">
        <f t="shared" si="368"/>
        <v>43368</v>
      </c>
      <c r="B3831" t="str">
        <f t="shared" si="367"/>
        <v>2018_09</v>
      </c>
      <c r="C3831" t="str">
        <f t="shared" si="363"/>
        <v>Sep</v>
      </c>
      <c r="D3831" t="str">
        <f t="shared" si="364"/>
        <v>2018_Sep</v>
      </c>
      <c r="E3831" s="12" t="str">
        <f t="shared" si="365"/>
        <v>25_Sep</v>
      </c>
      <c r="F3831" s="12" t="str">
        <f t="shared" si="366"/>
        <v>Sep-18</v>
      </c>
      <c r="G3831" s="12"/>
    </row>
    <row r="3832" spans="1:7">
      <c r="A3832" s="2">
        <f t="shared" si="368"/>
        <v>43369</v>
      </c>
      <c r="B3832" t="str">
        <f t="shared" si="367"/>
        <v>2018_09</v>
      </c>
      <c r="C3832" t="str">
        <f t="shared" si="363"/>
        <v>Sep</v>
      </c>
      <c r="D3832" t="str">
        <f t="shared" si="364"/>
        <v>2018_Sep</v>
      </c>
      <c r="E3832" s="12" t="str">
        <f t="shared" si="365"/>
        <v>26_Sep</v>
      </c>
      <c r="F3832" s="12" t="str">
        <f t="shared" si="366"/>
        <v>Sep-18</v>
      </c>
      <c r="G3832" s="12"/>
    </row>
    <row r="3833" spans="1:7">
      <c r="A3833" s="2">
        <f t="shared" si="368"/>
        <v>43370</v>
      </c>
      <c r="B3833" t="str">
        <f t="shared" si="367"/>
        <v>2018_09</v>
      </c>
      <c r="C3833" t="str">
        <f t="shared" si="363"/>
        <v>Sep</v>
      </c>
      <c r="D3833" t="str">
        <f t="shared" si="364"/>
        <v>2018_Sep</v>
      </c>
      <c r="E3833" s="12" t="str">
        <f t="shared" si="365"/>
        <v>27_Sep</v>
      </c>
      <c r="F3833" s="12" t="str">
        <f t="shared" si="366"/>
        <v>Sep-18</v>
      </c>
      <c r="G3833" s="12"/>
    </row>
    <row r="3834" spans="1:7">
      <c r="A3834" s="2">
        <f t="shared" si="368"/>
        <v>43371</v>
      </c>
      <c r="B3834" t="str">
        <f t="shared" si="367"/>
        <v>2018_09</v>
      </c>
      <c r="C3834" t="str">
        <f t="shared" si="363"/>
        <v>Sep</v>
      </c>
      <c r="D3834" t="str">
        <f t="shared" si="364"/>
        <v>2018_Sep</v>
      </c>
      <c r="E3834" s="12" t="str">
        <f t="shared" si="365"/>
        <v>28_Sep</v>
      </c>
      <c r="F3834" s="12" t="str">
        <f t="shared" si="366"/>
        <v>Sep-18</v>
      </c>
      <c r="G3834" s="12"/>
    </row>
    <row r="3835" spans="1:7">
      <c r="A3835" s="2">
        <f t="shared" si="368"/>
        <v>43372</v>
      </c>
      <c r="B3835" t="str">
        <f t="shared" si="367"/>
        <v>2018_09</v>
      </c>
      <c r="C3835" t="str">
        <f t="shared" si="363"/>
        <v>Sep</v>
      </c>
      <c r="D3835" t="str">
        <f t="shared" si="364"/>
        <v>2018_Sep</v>
      </c>
      <c r="E3835" s="12" t="str">
        <f t="shared" si="365"/>
        <v>29_Sep</v>
      </c>
      <c r="F3835" s="12" t="str">
        <f t="shared" si="366"/>
        <v>Sep-18</v>
      </c>
      <c r="G3835" s="12"/>
    </row>
    <row r="3836" spans="1:7">
      <c r="A3836" s="2">
        <f t="shared" si="368"/>
        <v>43373</v>
      </c>
      <c r="B3836" t="str">
        <f t="shared" si="367"/>
        <v>2018_09</v>
      </c>
      <c r="C3836" t="str">
        <f t="shared" si="363"/>
        <v>Sep</v>
      </c>
      <c r="D3836" t="str">
        <f t="shared" si="364"/>
        <v>2018_Sep</v>
      </c>
      <c r="E3836" s="12" t="str">
        <f t="shared" si="365"/>
        <v>30_Sep</v>
      </c>
      <c r="F3836" s="12" t="str">
        <f t="shared" si="366"/>
        <v>Sep-18</v>
      </c>
      <c r="G3836" s="12"/>
    </row>
    <row r="3837" spans="1:7">
      <c r="A3837" s="2">
        <f t="shared" si="368"/>
        <v>43374</v>
      </c>
      <c r="B3837" t="str">
        <f t="shared" si="367"/>
        <v>2018_10</v>
      </c>
      <c r="C3837" t="str">
        <f t="shared" si="363"/>
        <v>Oct</v>
      </c>
      <c r="D3837" t="str">
        <f t="shared" si="364"/>
        <v>2018_Oct</v>
      </c>
      <c r="E3837" s="12" t="str">
        <f t="shared" si="365"/>
        <v>01_Oct</v>
      </c>
      <c r="F3837" s="12" t="str">
        <f t="shared" si="366"/>
        <v>Oct-18</v>
      </c>
      <c r="G3837" s="12"/>
    </row>
    <row r="3838" spans="1:7">
      <c r="A3838" s="2">
        <f t="shared" si="368"/>
        <v>43375</v>
      </c>
      <c r="B3838" t="str">
        <f t="shared" si="367"/>
        <v>2018_10</v>
      </c>
      <c r="C3838" t="str">
        <f t="shared" si="363"/>
        <v>Oct</v>
      </c>
      <c r="D3838" t="str">
        <f t="shared" si="364"/>
        <v>2018_Oct</v>
      </c>
      <c r="E3838" s="12" t="str">
        <f t="shared" si="365"/>
        <v>02_Oct</v>
      </c>
      <c r="F3838" s="12" t="str">
        <f t="shared" si="366"/>
        <v>Oct-18</v>
      </c>
      <c r="G3838" s="12"/>
    </row>
    <row r="3839" spans="1:7">
      <c r="A3839" s="2">
        <f t="shared" si="368"/>
        <v>43376</v>
      </c>
      <c r="B3839" t="str">
        <f t="shared" si="367"/>
        <v>2018_10</v>
      </c>
      <c r="C3839" t="str">
        <f t="shared" si="363"/>
        <v>Oct</v>
      </c>
      <c r="D3839" t="str">
        <f t="shared" si="364"/>
        <v>2018_Oct</v>
      </c>
      <c r="E3839" s="12" t="str">
        <f t="shared" si="365"/>
        <v>03_Oct</v>
      </c>
      <c r="F3839" s="12" t="str">
        <f t="shared" si="366"/>
        <v>Oct-18</v>
      </c>
      <c r="G3839" s="12"/>
    </row>
    <row r="3840" spans="1:7">
      <c r="A3840" s="2">
        <f t="shared" si="368"/>
        <v>43377</v>
      </c>
      <c r="B3840" t="str">
        <f t="shared" si="367"/>
        <v>2018_10</v>
      </c>
      <c r="C3840" t="str">
        <f t="shared" si="363"/>
        <v>Oct</v>
      </c>
      <c r="D3840" t="str">
        <f t="shared" si="364"/>
        <v>2018_Oct</v>
      </c>
      <c r="E3840" s="12" t="str">
        <f t="shared" si="365"/>
        <v>04_Oct</v>
      </c>
      <c r="F3840" s="12" t="str">
        <f t="shared" si="366"/>
        <v>Oct-18</v>
      </c>
      <c r="G3840" s="12"/>
    </row>
    <row r="3841" spans="1:7">
      <c r="A3841" s="2">
        <f t="shared" si="368"/>
        <v>43378</v>
      </c>
      <c r="B3841" t="str">
        <f t="shared" si="367"/>
        <v>2018_10</v>
      </c>
      <c r="C3841" t="str">
        <f t="shared" si="363"/>
        <v>Oct</v>
      </c>
      <c r="D3841" t="str">
        <f t="shared" si="364"/>
        <v>2018_Oct</v>
      </c>
      <c r="E3841" s="12" t="str">
        <f t="shared" si="365"/>
        <v>05_Oct</v>
      </c>
      <c r="F3841" s="12" t="str">
        <f t="shared" si="366"/>
        <v>Oct-18</v>
      </c>
      <c r="G3841" s="12"/>
    </row>
    <row r="3842" spans="1:7">
      <c r="A3842" s="2">
        <f t="shared" si="368"/>
        <v>43379</v>
      </c>
      <c r="B3842" t="str">
        <f t="shared" si="367"/>
        <v>2018_10</v>
      </c>
      <c r="C3842" t="str">
        <f t="shared" ref="C3842:C3905" si="369">VLOOKUP(TEXT(MONTH(A3842),"00"),$H$2:$I$13,2,FALSE)</f>
        <v>Oct</v>
      </c>
      <c r="D3842" t="str">
        <f t="shared" si="364"/>
        <v>2018_Oct</v>
      </c>
      <c r="E3842" s="12" t="str">
        <f t="shared" si="365"/>
        <v>06_Oct</v>
      </c>
      <c r="F3842" s="12" t="str">
        <f t="shared" si="366"/>
        <v>Oct-18</v>
      </c>
      <c r="G3842" s="12"/>
    </row>
    <row r="3843" spans="1:7">
      <c r="A3843" s="2">
        <f t="shared" si="368"/>
        <v>43380</v>
      </c>
      <c r="B3843" t="str">
        <f t="shared" si="367"/>
        <v>2018_10</v>
      </c>
      <c r="C3843" t="str">
        <f t="shared" si="369"/>
        <v>Oct</v>
      </c>
      <c r="D3843" t="str">
        <f t="shared" ref="D3843:D3906" si="370">TEXT(YEAR(A3843),"0000")&amp;"_"&amp;C3843</f>
        <v>2018_Oct</v>
      </c>
      <c r="E3843" s="12" t="str">
        <f t="shared" ref="E3843:E3906" si="371">VLOOKUP(DAY(A3843),$G$2:$H$32,2,FALSE)&amp;"_"&amp;C3843</f>
        <v>07_Oct</v>
      </c>
      <c r="F3843" s="12" t="str">
        <f t="shared" si="366"/>
        <v>Oct-18</v>
      </c>
      <c r="G3843" s="12"/>
    </row>
    <row r="3844" spans="1:7">
      <c r="A3844" s="2">
        <f t="shared" si="368"/>
        <v>43381</v>
      </c>
      <c r="B3844" t="str">
        <f t="shared" si="367"/>
        <v>2018_10</v>
      </c>
      <c r="C3844" t="str">
        <f t="shared" si="369"/>
        <v>Oct</v>
      </c>
      <c r="D3844" t="str">
        <f t="shared" si="370"/>
        <v>2018_Oct</v>
      </c>
      <c r="E3844" s="12" t="str">
        <f t="shared" si="371"/>
        <v>08_Oct</v>
      </c>
      <c r="F3844" s="12" t="str">
        <f t="shared" ref="F3844:F3907" si="372">C3844&amp;"-"&amp;RIGHT(YEAR(A3844),2)</f>
        <v>Oct-18</v>
      </c>
      <c r="G3844" s="12"/>
    </row>
    <row r="3845" spans="1:7">
      <c r="A3845" s="2">
        <f t="shared" si="368"/>
        <v>43382</v>
      </c>
      <c r="B3845" t="str">
        <f t="shared" si="367"/>
        <v>2018_10</v>
      </c>
      <c r="C3845" t="str">
        <f t="shared" si="369"/>
        <v>Oct</v>
      </c>
      <c r="D3845" t="str">
        <f t="shared" si="370"/>
        <v>2018_Oct</v>
      </c>
      <c r="E3845" s="12" t="str">
        <f t="shared" si="371"/>
        <v>09_Oct</v>
      </c>
      <c r="F3845" s="12" t="str">
        <f t="shared" si="372"/>
        <v>Oct-18</v>
      </c>
      <c r="G3845" s="12"/>
    </row>
    <row r="3846" spans="1:7">
      <c r="A3846" s="2">
        <f t="shared" si="368"/>
        <v>43383</v>
      </c>
      <c r="B3846" t="str">
        <f t="shared" si="367"/>
        <v>2018_10</v>
      </c>
      <c r="C3846" t="str">
        <f t="shared" si="369"/>
        <v>Oct</v>
      </c>
      <c r="D3846" t="str">
        <f t="shared" si="370"/>
        <v>2018_Oct</v>
      </c>
      <c r="E3846" s="12" t="str">
        <f t="shared" si="371"/>
        <v>10_Oct</v>
      </c>
      <c r="F3846" s="12" t="str">
        <f t="shared" si="372"/>
        <v>Oct-18</v>
      </c>
      <c r="G3846" s="12"/>
    </row>
    <row r="3847" spans="1:7">
      <c r="A3847" s="2">
        <f t="shared" si="368"/>
        <v>43384</v>
      </c>
      <c r="B3847" t="str">
        <f t="shared" si="367"/>
        <v>2018_10</v>
      </c>
      <c r="C3847" t="str">
        <f t="shared" si="369"/>
        <v>Oct</v>
      </c>
      <c r="D3847" t="str">
        <f t="shared" si="370"/>
        <v>2018_Oct</v>
      </c>
      <c r="E3847" s="12" t="str">
        <f t="shared" si="371"/>
        <v>11_Oct</v>
      </c>
      <c r="F3847" s="12" t="str">
        <f t="shared" si="372"/>
        <v>Oct-18</v>
      </c>
      <c r="G3847" s="12"/>
    </row>
    <row r="3848" spans="1:7">
      <c r="A3848" s="2">
        <f t="shared" si="368"/>
        <v>43385</v>
      </c>
      <c r="B3848" t="str">
        <f t="shared" si="367"/>
        <v>2018_10</v>
      </c>
      <c r="C3848" t="str">
        <f t="shared" si="369"/>
        <v>Oct</v>
      </c>
      <c r="D3848" t="str">
        <f t="shared" si="370"/>
        <v>2018_Oct</v>
      </c>
      <c r="E3848" s="12" t="str">
        <f t="shared" si="371"/>
        <v>12_Oct</v>
      </c>
      <c r="F3848" s="12" t="str">
        <f t="shared" si="372"/>
        <v>Oct-18</v>
      </c>
      <c r="G3848" s="12"/>
    </row>
    <row r="3849" spans="1:7">
      <c r="A3849" s="2">
        <f t="shared" si="368"/>
        <v>43386</v>
      </c>
      <c r="B3849" t="str">
        <f t="shared" si="367"/>
        <v>2018_10</v>
      </c>
      <c r="C3849" t="str">
        <f t="shared" si="369"/>
        <v>Oct</v>
      </c>
      <c r="D3849" t="str">
        <f t="shared" si="370"/>
        <v>2018_Oct</v>
      </c>
      <c r="E3849" s="12" t="str">
        <f t="shared" si="371"/>
        <v>13_Oct</v>
      </c>
      <c r="F3849" s="12" t="str">
        <f t="shared" si="372"/>
        <v>Oct-18</v>
      </c>
      <c r="G3849" s="12"/>
    </row>
    <row r="3850" spans="1:7">
      <c r="A3850" s="2">
        <f t="shared" si="368"/>
        <v>43387</v>
      </c>
      <c r="B3850" t="str">
        <f t="shared" si="367"/>
        <v>2018_10</v>
      </c>
      <c r="C3850" t="str">
        <f t="shared" si="369"/>
        <v>Oct</v>
      </c>
      <c r="D3850" t="str">
        <f t="shared" si="370"/>
        <v>2018_Oct</v>
      </c>
      <c r="E3850" s="12" t="str">
        <f t="shared" si="371"/>
        <v>14_Oct</v>
      </c>
      <c r="F3850" s="12" t="str">
        <f t="shared" si="372"/>
        <v>Oct-18</v>
      </c>
      <c r="G3850" s="12"/>
    </row>
    <row r="3851" spans="1:7">
      <c r="A3851" s="2">
        <f t="shared" si="368"/>
        <v>43388</v>
      </c>
      <c r="B3851" t="str">
        <f t="shared" ref="B3851:B3914" si="373">TEXT(YEAR(A3851),"0000")&amp;"_"&amp;TEXT(MONTH(A3851),"00")</f>
        <v>2018_10</v>
      </c>
      <c r="C3851" t="str">
        <f t="shared" si="369"/>
        <v>Oct</v>
      </c>
      <c r="D3851" t="str">
        <f t="shared" si="370"/>
        <v>2018_Oct</v>
      </c>
      <c r="E3851" s="12" t="str">
        <f t="shared" si="371"/>
        <v>15_Oct</v>
      </c>
      <c r="F3851" s="12" t="str">
        <f t="shared" si="372"/>
        <v>Oct-18</v>
      </c>
      <c r="G3851" s="12"/>
    </row>
    <row r="3852" spans="1:7">
      <c r="A3852" s="2">
        <f t="shared" ref="A3852:A3915" si="374">A3851+1</f>
        <v>43389</v>
      </c>
      <c r="B3852" t="str">
        <f t="shared" si="373"/>
        <v>2018_10</v>
      </c>
      <c r="C3852" t="str">
        <f t="shared" si="369"/>
        <v>Oct</v>
      </c>
      <c r="D3852" t="str">
        <f t="shared" si="370"/>
        <v>2018_Oct</v>
      </c>
      <c r="E3852" s="12" t="str">
        <f t="shared" si="371"/>
        <v>16_Oct</v>
      </c>
      <c r="F3852" s="12" t="str">
        <f t="shared" si="372"/>
        <v>Oct-18</v>
      </c>
      <c r="G3852" s="12"/>
    </row>
    <row r="3853" spans="1:7">
      <c r="A3853" s="2">
        <f t="shared" si="374"/>
        <v>43390</v>
      </c>
      <c r="B3853" t="str">
        <f t="shared" si="373"/>
        <v>2018_10</v>
      </c>
      <c r="C3853" t="str">
        <f t="shared" si="369"/>
        <v>Oct</v>
      </c>
      <c r="D3853" t="str">
        <f t="shared" si="370"/>
        <v>2018_Oct</v>
      </c>
      <c r="E3853" s="12" t="str">
        <f t="shared" si="371"/>
        <v>17_Oct</v>
      </c>
      <c r="F3853" s="12" t="str">
        <f t="shared" si="372"/>
        <v>Oct-18</v>
      </c>
      <c r="G3853" s="12"/>
    </row>
    <row r="3854" spans="1:7">
      <c r="A3854" s="2">
        <f t="shared" si="374"/>
        <v>43391</v>
      </c>
      <c r="B3854" t="str">
        <f t="shared" si="373"/>
        <v>2018_10</v>
      </c>
      <c r="C3854" t="str">
        <f t="shared" si="369"/>
        <v>Oct</v>
      </c>
      <c r="D3854" t="str">
        <f t="shared" si="370"/>
        <v>2018_Oct</v>
      </c>
      <c r="E3854" s="12" t="str">
        <f t="shared" si="371"/>
        <v>18_Oct</v>
      </c>
      <c r="F3854" s="12" t="str">
        <f t="shared" si="372"/>
        <v>Oct-18</v>
      </c>
      <c r="G3854" s="12"/>
    </row>
    <row r="3855" spans="1:7">
      <c r="A3855" s="2">
        <f t="shared" si="374"/>
        <v>43392</v>
      </c>
      <c r="B3855" t="str">
        <f t="shared" si="373"/>
        <v>2018_10</v>
      </c>
      <c r="C3855" t="str">
        <f t="shared" si="369"/>
        <v>Oct</v>
      </c>
      <c r="D3855" t="str">
        <f t="shared" si="370"/>
        <v>2018_Oct</v>
      </c>
      <c r="E3855" s="12" t="str">
        <f t="shared" si="371"/>
        <v>19_Oct</v>
      </c>
      <c r="F3855" s="12" t="str">
        <f t="shared" si="372"/>
        <v>Oct-18</v>
      </c>
      <c r="G3855" s="12"/>
    </row>
    <row r="3856" spans="1:7">
      <c r="A3856" s="2">
        <f t="shared" si="374"/>
        <v>43393</v>
      </c>
      <c r="B3856" t="str">
        <f t="shared" si="373"/>
        <v>2018_10</v>
      </c>
      <c r="C3856" t="str">
        <f t="shared" si="369"/>
        <v>Oct</v>
      </c>
      <c r="D3856" t="str">
        <f t="shared" si="370"/>
        <v>2018_Oct</v>
      </c>
      <c r="E3856" s="12" t="str">
        <f t="shared" si="371"/>
        <v>20_Oct</v>
      </c>
      <c r="F3856" s="12" t="str">
        <f t="shared" si="372"/>
        <v>Oct-18</v>
      </c>
      <c r="G3856" s="12"/>
    </row>
    <row r="3857" spans="1:7">
      <c r="A3857" s="2">
        <f t="shared" si="374"/>
        <v>43394</v>
      </c>
      <c r="B3857" t="str">
        <f t="shared" si="373"/>
        <v>2018_10</v>
      </c>
      <c r="C3857" t="str">
        <f t="shared" si="369"/>
        <v>Oct</v>
      </c>
      <c r="D3857" t="str">
        <f t="shared" si="370"/>
        <v>2018_Oct</v>
      </c>
      <c r="E3857" s="12" t="str">
        <f t="shared" si="371"/>
        <v>21_Oct</v>
      </c>
      <c r="F3857" s="12" t="str">
        <f t="shared" si="372"/>
        <v>Oct-18</v>
      </c>
      <c r="G3857" s="12"/>
    </row>
    <row r="3858" spans="1:7">
      <c r="A3858" s="2">
        <f t="shared" si="374"/>
        <v>43395</v>
      </c>
      <c r="B3858" t="str">
        <f t="shared" si="373"/>
        <v>2018_10</v>
      </c>
      <c r="C3858" t="str">
        <f t="shared" si="369"/>
        <v>Oct</v>
      </c>
      <c r="D3858" t="str">
        <f t="shared" si="370"/>
        <v>2018_Oct</v>
      </c>
      <c r="E3858" s="12" t="str">
        <f t="shared" si="371"/>
        <v>22_Oct</v>
      </c>
      <c r="F3858" s="12" t="str">
        <f t="shared" si="372"/>
        <v>Oct-18</v>
      </c>
      <c r="G3858" s="12"/>
    </row>
    <row r="3859" spans="1:7">
      <c r="A3859" s="2">
        <f t="shared" si="374"/>
        <v>43396</v>
      </c>
      <c r="B3859" t="str">
        <f t="shared" si="373"/>
        <v>2018_10</v>
      </c>
      <c r="C3859" t="str">
        <f t="shared" si="369"/>
        <v>Oct</v>
      </c>
      <c r="D3859" t="str">
        <f t="shared" si="370"/>
        <v>2018_Oct</v>
      </c>
      <c r="E3859" s="12" t="str">
        <f t="shared" si="371"/>
        <v>23_Oct</v>
      </c>
      <c r="F3859" s="12" t="str">
        <f t="shared" si="372"/>
        <v>Oct-18</v>
      </c>
      <c r="G3859" s="12"/>
    </row>
    <row r="3860" spans="1:7">
      <c r="A3860" s="2">
        <f t="shared" si="374"/>
        <v>43397</v>
      </c>
      <c r="B3860" t="str">
        <f t="shared" si="373"/>
        <v>2018_10</v>
      </c>
      <c r="C3860" t="str">
        <f t="shared" si="369"/>
        <v>Oct</v>
      </c>
      <c r="D3860" t="str">
        <f t="shared" si="370"/>
        <v>2018_Oct</v>
      </c>
      <c r="E3860" s="12" t="str">
        <f t="shared" si="371"/>
        <v>24_Oct</v>
      </c>
      <c r="F3860" s="12" t="str">
        <f t="shared" si="372"/>
        <v>Oct-18</v>
      </c>
      <c r="G3860" s="12"/>
    </row>
    <row r="3861" spans="1:7">
      <c r="A3861" s="2">
        <f t="shared" si="374"/>
        <v>43398</v>
      </c>
      <c r="B3861" t="str">
        <f t="shared" si="373"/>
        <v>2018_10</v>
      </c>
      <c r="C3861" t="str">
        <f t="shared" si="369"/>
        <v>Oct</v>
      </c>
      <c r="D3861" t="str">
        <f t="shared" si="370"/>
        <v>2018_Oct</v>
      </c>
      <c r="E3861" s="12" t="str">
        <f t="shared" si="371"/>
        <v>25_Oct</v>
      </c>
      <c r="F3861" s="12" t="str">
        <f t="shared" si="372"/>
        <v>Oct-18</v>
      </c>
      <c r="G3861" s="12"/>
    </row>
    <row r="3862" spans="1:7">
      <c r="A3862" s="2">
        <f t="shared" si="374"/>
        <v>43399</v>
      </c>
      <c r="B3862" t="str">
        <f t="shared" si="373"/>
        <v>2018_10</v>
      </c>
      <c r="C3862" t="str">
        <f t="shared" si="369"/>
        <v>Oct</v>
      </c>
      <c r="D3862" t="str">
        <f t="shared" si="370"/>
        <v>2018_Oct</v>
      </c>
      <c r="E3862" s="12" t="str">
        <f t="shared" si="371"/>
        <v>26_Oct</v>
      </c>
      <c r="F3862" s="12" t="str">
        <f t="shared" si="372"/>
        <v>Oct-18</v>
      </c>
      <c r="G3862" s="12"/>
    </row>
    <row r="3863" spans="1:7">
      <c r="A3863" s="2">
        <f t="shared" si="374"/>
        <v>43400</v>
      </c>
      <c r="B3863" t="str">
        <f t="shared" si="373"/>
        <v>2018_10</v>
      </c>
      <c r="C3863" t="str">
        <f t="shared" si="369"/>
        <v>Oct</v>
      </c>
      <c r="D3863" t="str">
        <f t="shared" si="370"/>
        <v>2018_Oct</v>
      </c>
      <c r="E3863" s="12" t="str">
        <f t="shared" si="371"/>
        <v>27_Oct</v>
      </c>
      <c r="F3863" s="12" t="str">
        <f t="shared" si="372"/>
        <v>Oct-18</v>
      </c>
      <c r="G3863" s="12"/>
    </row>
    <row r="3864" spans="1:7">
      <c r="A3864" s="2">
        <f t="shared" si="374"/>
        <v>43401</v>
      </c>
      <c r="B3864" t="str">
        <f t="shared" si="373"/>
        <v>2018_10</v>
      </c>
      <c r="C3864" t="str">
        <f t="shared" si="369"/>
        <v>Oct</v>
      </c>
      <c r="D3864" t="str">
        <f t="shared" si="370"/>
        <v>2018_Oct</v>
      </c>
      <c r="E3864" s="12" t="str">
        <f t="shared" si="371"/>
        <v>28_Oct</v>
      </c>
      <c r="F3864" s="12" t="str">
        <f t="shared" si="372"/>
        <v>Oct-18</v>
      </c>
      <c r="G3864" s="12"/>
    </row>
    <row r="3865" spans="1:7">
      <c r="A3865" s="2">
        <f t="shared" si="374"/>
        <v>43402</v>
      </c>
      <c r="B3865" t="str">
        <f t="shared" si="373"/>
        <v>2018_10</v>
      </c>
      <c r="C3865" t="str">
        <f t="shared" si="369"/>
        <v>Oct</v>
      </c>
      <c r="D3865" t="str">
        <f t="shared" si="370"/>
        <v>2018_Oct</v>
      </c>
      <c r="E3865" s="12" t="str">
        <f t="shared" si="371"/>
        <v>29_Oct</v>
      </c>
      <c r="F3865" s="12" t="str">
        <f t="shared" si="372"/>
        <v>Oct-18</v>
      </c>
      <c r="G3865" s="12"/>
    </row>
    <row r="3866" spans="1:7">
      <c r="A3866" s="2">
        <f t="shared" si="374"/>
        <v>43403</v>
      </c>
      <c r="B3866" t="str">
        <f t="shared" si="373"/>
        <v>2018_10</v>
      </c>
      <c r="C3866" t="str">
        <f t="shared" si="369"/>
        <v>Oct</v>
      </c>
      <c r="D3866" t="str">
        <f t="shared" si="370"/>
        <v>2018_Oct</v>
      </c>
      <c r="E3866" s="12" t="str">
        <f t="shared" si="371"/>
        <v>30_Oct</v>
      </c>
      <c r="F3866" s="12" t="str">
        <f t="shared" si="372"/>
        <v>Oct-18</v>
      </c>
      <c r="G3866" s="12"/>
    </row>
    <row r="3867" spans="1:7">
      <c r="A3867" s="2">
        <f t="shared" si="374"/>
        <v>43404</v>
      </c>
      <c r="B3867" t="str">
        <f t="shared" si="373"/>
        <v>2018_10</v>
      </c>
      <c r="C3867" t="str">
        <f t="shared" si="369"/>
        <v>Oct</v>
      </c>
      <c r="D3867" t="str">
        <f t="shared" si="370"/>
        <v>2018_Oct</v>
      </c>
      <c r="E3867" s="12" t="str">
        <f t="shared" si="371"/>
        <v>31_Oct</v>
      </c>
      <c r="F3867" s="12" t="str">
        <f t="shared" si="372"/>
        <v>Oct-18</v>
      </c>
      <c r="G3867" s="12"/>
    </row>
    <row r="3868" spans="1:7">
      <c r="A3868" s="2">
        <f t="shared" si="374"/>
        <v>43405</v>
      </c>
      <c r="B3868" t="str">
        <f t="shared" si="373"/>
        <v>2018_11</v>
      </c>
      <c r="C3868" t="str">
        <f t="shared" si="369"/>
        <v>Nov</v>
      </c>
      <c r="D3868" t="str">
        <f t="shared" si="370"/>
        <v>2018_Nov</v>
      </c>
      <c r="E3868" s="12" t="str">
        <f t="shared" si="371"/>
        <v>01_Nov</v>
      </c>
      <c r="F3868" s="12" t="str">
        <f t="shared" si="372"/>
        <v>Nov-18</v>
      </c>
      <c r="G3868" s="12"/>
    </row>
    <row r="3869" spans="1:7">
      <c r="A3869" s="2">
        <f t="shared" si="374"/>
        <v>43406</v>
      </c>
      <c r="B3869" t="str">
        <f t="shared" si="373"/>
        <v>2018_11</v>
      </c>
      <c r="C3869" t="str">
        <f t="shared" si="369"/>
        <v>Nov</v>
      </c>
      <c r="D3869" t="str">
        <f t="shared" si="370"/>
        <v>2018_Nov</v>
      </c>
      <c r="E3869" s="12" t="str">
        <f t="shared" si="371"/>
        <v>02_Nov</v>
      </c>
      <c r="F3869" s="12" t="str">
        <f t="shared" si="372"/>
        <v>Nov-18</v>
      </c>
      <c r="G3869" s="12"/>
    </row>
    <row r="3870" spans="1:7">
      <c r="A3870" s="2">
        <f t="shared" si="374"/>
        <v>43407</v>
      </c>
      <c r="B3870" t="str">
        <f t="shared" si="373"/>
        <v>2018_11</v>
      </c>
      <c r="C3870" t="str">
        <f t="shared" si="369"/>
        <v>Nov</v>
      </c>
      <c r="D3870" t="str">
        <f t="shared" si="370"/>
        <v>2018_Nov</v>
      </c>
      <c r="E3870" s="12" t="str">
        <f t="shared" si="371"/>
        <v>03_Nov</v>
      </c>
      <c r="F3870" s="12" t="str">
        <f t="shared" si="372"/>
        <v>Nov-18</v>
      </c>
      <c r="G3870" s="12"/>
    </row>
    <row r="3871" spans="1:7">
      <c r="A3871" s="2">
        <f t="shared" si="374"/>
        <v>43408</v>
      </c>
      <c r="B3871" t="str">
        <f t="shared" si="373"/>
        <v>2018_11</v>
      </c>
      <c r="C3871" t="str">
        <f t="shared" si="369"/>
        <v>Nov</v>
      </c>
      <c r="D3871" t="str">
        <f t="shared" si="370"/>
        <v>2018_Nov</v>
      </c>
      <c r="E3871" s="12" t="str">
        <f t="shared" si="371"/>
        <v>04_Nov</v>
      </c>
      <c r="F3871" s="12" t="str">
        <f t="shared" si="372"/>
        <v>Nov-18</v>
      </c>
      <c r="G3871" s="12"/>
    </row>
    <row r="3872" spans="1:7">
      <c r="A3872" s="2">
        <f t="shared" si="374"/>
        <v>43409</v>
      </c>
      <c r="B3872" t="str">
        <f t="shared" si="373"/>
        <v>2018_11</v>
      </c>
      <c r="C3872" t="str">
        <f t="shared" si="369"/>
        <v>Nov</v>
      </c>
      <c r="D3872" t="str">
        <f t="shared" si="370"/>
        <v>2018_Nov</v>
      </c>
      <c r="E3872" s="12" t="str">
        <f t="shared" si="371"/>
        <v>05_Nov</v>
      </c>
      <c r="F3872" s="12" t="str">
        <f t="shared" si="372"/>
        <v>Nov-18</v>
      </c>
      <c r="G3872" s="12"/>
    </row>
    <row r="3873" spans="1:7">
      <c r="A3873" s="2">
        <f t="shared" si="374"/>
        <v>43410</v>
      </c>
      <c r="B3873" t="str">
        <f t="shared" si="373"/>
        <v>2018_11</v>
      </c>
      <c r="C3873" t="str">
        <f t="shared" si="369"/>
        <v>Nov</v>
      </c>
      <c r="D3873" t="str">
        <f t="shared" si="370"/>
        <v>2018_Nov</v>
      </c>
      <c r="E3873" s="12" t="str">
        <f t="shared" si="371"/>
        <v>06_Nov</v>
      </c>
      <c r="F3873" s="12" t="str">
        <f t="shared" si="372"/>
        <v>Nov-18</v>
      </c>
      <c r="G3873" s="12"/>
    </row>
    <row r="3874" spans="1:7">
      <c r="A3874" s="2">
        <f t="shared" si="374"/>
        <v>43411</v>
      </c>
      <c r="B3874" t="str">
        <f t="shared" si="373"/>
        <v>2018_11</v>
      </c>
      <c r="C3874" t="str">
        <f t="shared" si="369"/>
        <v>Nov</v>
      </c>
      <c r="D3874" t="str">
        <f t="shared" si="370"/>
        <v>2018_Nov</v>
      </c>
      <c r="E3874" s="12" t="str">
        <f t="shared" si="371"/>
        <v>07_Nov</v>
      </c>
      <c r="F3874" s="12" t="str">
        <f t="shared" si="372"/>
        <v>Nov-18</v>
      </c>
      <c r="G3874" s="12"/>
    </row>
    <row r="3875" spans="1:7">
      <c r="A3875" s="2">
        <f t="shared" si="374"/>
        <v>43412</v>
      </c>
      <c r="B3875" t="str">
        <f t="shared" si="373"/>
        <v>2018_11</v>
      </c>
      <c r="C3875" t="str">
        <f t="shared" si="369"/>
        <v>Nov</v>
      </c>
      <c r="D3875" t="str">
        <f t="shared" si="370"/>
        <v>2018_Nov</v>
      </c>
      <c r="E3875" s="12" t="str">
        <f t="shared" si="371"/>
        <v>08_Nov</v>
      </c>
      <c r="F3875" s="12" t="str">
        <f t="shared" si="372"/>
        <v>Nov-18</v>
      </c>
      <c r="G3875" s="12"/>
    </row>
    <row r="3876" spans="1:7">
      <c r="A3876" s="2">
        <f t="shared" si="374"/>
        <v>43413</v>
      </c>
      <c r="B3876" t="str">
        <f t="shared" si="373"/>
        <v>2018_11</v>
      </c>
      <c r="C3876" t="str">
        <f t="shared" si="369"/>
        <v>Nov</v>
      </c>
      <c r="D3876" t="str">
        <f t="shared" si="370"/>
        <v>2018_Nov</v>
      </c>
      <c r="E3876" s="12" t="str">
        <f t="shared" si="371"/>
        <v>09_Nov</v>
      </c>
      <c r="F3876" s="12" t="str">
        <f t="shared" si="372"/>
        <v>Nov-18</v>
      </c>
      <c r="G3876" s="12"/>
    </row>
    <row r="3877" spans="1:7">
      <c r="A3877" s="2">
        <f t="shared" si="374"/>
        <v>43414</v>
      </c>
      <c r="B3877" t="str">
        <f t="shared" si="373"/>
        <v>2018_11</v>
      </c>
      <c r="C3877" t="str">
        <f t="shared" si="369"/>
        <v>Nov</v>
      </c>
      <c r="D3877" t="str">
        <f t="shared" si="370"/>
        <v>2018_Nov</v>
      </c>
      <c r="E3877" s="12" t="str">
        <f t="shared" si="371"/>
        <v>10_Nov</v>
      </c>
      <c r="F3877" s="12" t="str">
        <f t="shared" si="372"/>
        <v>Nov-18</v>
      </c>
      <c r="G3877" s="12"/>
    </row>
    <row r="3878" spans="1:7">
      <c r="A3878" s="2">
        <f t="shared" si="374"/>
        <v>43415</v>
      </c>
      <c r="B3878" t="str">
        <f t="shared" si="373"/>
        <v>2018_11</v>
      </c>
      <c r="C3878" t="str">
        <f t="shared" si="369"/>
        <v>Nov</v>
      </c>
      <c r="D3878" t="str">
        <f t="shared" si="370"/>
        <v>2018_Nov</v>
      </c>
      <c r="E3878" s="12" t="str">
        <f t="shared" si="371"/>
        <v>11_Nov</v>
      </c>
      <c r="F3878" s="12" t="str">
        <f t="shared" si="372"/>
        <v>Nov-18</v>
      </c>
      <c r="G3878" s="12"/>
    </row>
    <row r="3879" spans="1:7">
      <c r="A3879" s="2">
        <f t="shared" si="374"/>
        <v>43416</v>
      </c>
      <c r="B3879" t="str">
        <f t="shared" si="373"/>
        <v>2018_11</v>
      </c>
      <c r="C3879" t="str">
        <f t="shared" si="369"/>
        <v>Nov</v>
      </c>
      <c r="D3879" t="str">
        <f t="shared" si="370"/>
        <v>2018_Nov</v>
      </c>
      <c r="E3879" s="12" t="str">
        <f t="shared" si="371"/>
        <v>12_Nov</v>
      </c>
      <c r="F3879" s="12" t="str">
        <f t="shared" si="372"/>
        <v>Nov-18</v>
      </c>
      <c r="G3879" s="12"/>
    </row>
    <row r="3880" spans="1:7">
      <c r="A3880" s="2">
        <f t="shared" si="374"/>
        <v>43417</v>
      </c>
      <c r="B3880" t="str">
        <f t="shared" si="373"/>
        <v>2018_11</v>
      </c>
      <c r="C3880" t="str">
        <f t="shared" si="369"/>
        <v>Nov</v>
      </c>
      <c r="D3880" t="str">
        <f t="shared" si="370"/>
        <v>2018_Nov</v>
      </c>
      <c r="E3880" s="12" t="str">
        <f t="shared" si="371"/>
        <v>13_Nov</v>
      </c>
      <c r="F3880" s="12" t="str">
        <f t="shared" si="372"/>
        <v>Nov-18</v>
      </c>
      <c r="G3880" s="12"/>
    </row>
    <row r="3881" spans="1:7">
      <c r="A3881" s="2">
        <f t="shared" si="374"/>
        <v>43418</v>
      </c>
      <c r="B3881" t="str">
        <f t="shared" si="373"/>
        <v>2018_11</v>
      </c>
      <c r="C3881" t="str">
        <f t="shared" si="369"/>
        <v>Nov</v>
      </c>
      <c r="D3881" t="str">
        <f t="shared" si="370"/>
        <v>2018_Nov</v>
      </c>
      <c r="E3881" s="12" t="str">
        <f t="shared" si="371"/>
        <v>14_Nov</v>
      </c>
      <c r="F3881" s="12" t="str">
        <f t="shared" si="372"/>
        <v>Nov-18</v>
      </c>
      <c r="G3881" s="12"/>
    </row>
    <row r="3882" spans="1:7">
      <c r="A3882" s="2">
        <f t="shared" si="374"/>
        <v>43419</v>
      </c>
      <c r="B3882" t="str">
        <f t="shared" si="373"/>
        <v>2018_11</v>
      </c>
      <c r="C3882" t="str">
        <f t="shared" si="369"/>
        <v>Nov</v>
      </c>
      <c r="D3882" t="str">
        <f t="shared" si="370"/>
        <v>2018_Nov</v>
      </c>
      <c r="E3882" s="12" t="str">
        <f t="shared" si="371"/>
        <v>15_Nov</v>
      </c>
      <c r="F3882" s="12" t="str">
        <f t="shared" si="372"/>
        <v>Nov-18</v>
      </c>
      <c r="G3882" s="12"/>
    </row>
    <row r="3883" spans="1:7">
      <c r="A3883" s="2">
        <f t="shared" si="374"/>
        <v>43420</v>
      </c>
      <c r="B3883" t="str">
        <f t="shared" si="373"/>
        <v>2018_11</v>
      </c>
      <c r="C3883" t="str">
        <f t="shared" si="369"/>
        <v>Nov</v>
      </c>
      <c r="D3883" t="str">
        <f t="shared" si="370"/>
        <v>2018_Nov</v>
      </c>
      <c r="E3883" s="12" t="str">
        <f t="shared" si="371"/>
        <v>16_Nov</v>
      </c>
      <c r="F3883" s="12" t="str">
        <f t="shared" si="372"/>
        <v>Nov-18</v>
      </c>
      <c r="G3883" s="12"/>
    </row>
    <row r="3884" spans="1:7">
      <c r="A3884" s="2">
        <f t="shared" si="374"/>
        <v>43421</v>
      </c>
      <c r="B3884" t="str">
        <f t="shared" si="373"/>
        <v>2018_11</v>
      </c>
      <c r="C3884" t="str">
        <f t="shared" si="369"/>
        <v>Nov</v>
      </c>
      <c r="D3884" t="str">
        <f t="shared" si="370"/>
        <v>2018_Nov</v>
      </c>
      <c r="E3884" s="12" t="str">
        <f t="shared" si="371"/>
        <v>17_Nov</v>
      </c>
      <c r="F3884" s="12" t="str">
        <f t="shared" si="372"/>
        <v>Nov-18</v>
      </c>
      <c r="G3884" s="12"/>
    </row>
    <row r="3885" spans="1:7">
      <c r="A3885" s="2">
        <f t="shared" si="374"/>
        <v>43422</v>
      </c>
      <c r="B3885" t="str">
        <f t="shared" si="373"/>
        <v>2018_11</v>
      </c>
      <c r="C3885" t="str">
        <f t="shared" si="369"/>
        <v>Nov</v>
      </c>
      <c r="D3885" t="str">
        <f t="shared" si="370"/>
        <v>2018_Nov</v>
      </c>
      <c r="E3885" s="12" t="str">
        <f t="shared" si="371"/>
        <v>18_Nov</v>
      </c>
      <c r="F3885" s="12" t="str">
        <f t="shared" si="372"/>
        <v>Nov-18</v>
      </c>
      <c r="G3885" s="12"/>
    </row>
    <row r="3886" spans="1:7">
      <c r="A3886" s="2">
        <f t="shared" si="374"/>
        <v>43423</v>
      </c>
      <c r="B3886" t="str">
        <f t="shared" si="373"/>
        <v>2018_11</v>
      </c>
      <c r="C3886" t="str">
        <f t="shared" si="369"/>
        <v>Nov</v>
      </c>
      <c r="D3886" t="str">
        <f t="shared" si="370"/>
        <v>2018_Nov</v>
      </c>
      <c r="E3886" s="12" t="str">
        <f t="shared" si="371"/>
        <v>19_Nov</v>
      </c>
      <c r="F3886" s="12" t="str">
        <f t="shared" si="372"/>
        <v>Nov-18</v>
      </c>
      <c r="G3886" s="12"/>
    </row>
    <row r="3887" spans="1:7">
      <c r="A3887" s="2">
        <f t="shared" si="374"/>
        <v>43424</v>
      </c>
      <c r="B3887" t="str">
        <f t="shared" si="373"/>
        <v>2018_11</v>
      </c>
      <c r="C3887" t="str">
        <f t="shared" si="369"/>
        <v>Nov</v>
      </c>
      <c r="D3887" t="str">
        <f t="shared" si="370"/>
        <v>2018_Nov</v>
      </c>
      <c r="E3887" s="12" t="str">
        <f t="shared" si="371"/>
        <v>20_Nov</v>
      </c>
      <c r="F3887" s="12" t="str">
        <f t="shared" si="372"/>
        <v>Nov-18</v>
      </c>
      <c r="G3887" s="12"/>
    </row>
    <row r="3888" spans="1:7">
      <c r="A3888" s="2">
        <f t="shared" si="374"/>
        <v>43425</v>
      </c>
      <c r="B3888" t="str">
        <f t="shared" si="373"/>
        <v>2018_11</v>
      </c>
      <c r="C3888" t="str">
        <f t="shared" si="369"/>
        <v>Nov</v>
      </c>
      <c r="D3888" t="str">
        <f t="shared" si="370"/>
        <v>2018_Nov</v>
      </c>
      <c r="E3888" s="12" t="str">
        <f t="shared" si="371"/>
        <v>21_Nov</v>
      </c>
      <c r="F3888" s="12" t="str">
        <f t="shared" si="372"/>
        <v>Nov-18</v>
      </c>
      <c r="G3888" s="12"/>
    </row>
    <row r="3889" spans="1:7">
      <c r="A3889" s="2">
        <f t="shared" si="374"/>
        <v>43426</v>
      </c>
      <c r="B3889" t="str">
        <f t="shared" si="373"/>
        <v>2018_11</v>
      </c>
      <c r="C3889" t="str">
        <f t="shared" si="369"/>
        <v>Nov</v>
      </c>
      <c r="D3889" t="str">
        <f t="shared" si="370"/>
        <v>2018_Nov</v>
      </c>
      <c r="E3889" s="12" t="str">
        <f t="shared" si="371"/>
        <v>22_Nov</v>
      </c>
      <c r="F3889" s="12" t="str">
        <f t="shared" si="372"/>
        <v>Nov-18</v>
      </c>
      <c r="G3889" s="12"/>
    </row>
    <row r="3890" spans="1:7">
      <c r="A3890" s="2">
        <f t="shared" si="374"/>
        <v>43427</v>
      </c>
      <c r="B3890" t="str">
        <f t="shared" si="373"/>
        <v>2018_11</v>
      </c>
      <c r="C3890" t="str">
        <f t="shared" si="369"/>
        <v>Nov</v>
      </c>
      <c r="D3890" t="str">
        <f t="shared" si="370"/>
        <v>2018_Nov</v>
      </c>
      <c r="E3890" s="12" t="str">
        <f t="shared" si="371"/>
        <v>23_Nov</v>
      </c>
      <c r="F3890" s="12" t="str">
        <f t="shared" si="372"/>
        <v>Nov-18</v>
      </c>
      <c r="G3890" s="12"/>
    </row>
    <row r="3891" spans="1:7">
      <c r="A3891" s="2">
        <f t="shared" si="374"/>
        <v>43428</v>
      </c>
      <c r="B3891" t="str">
        <f t="shared" si="373"/>
        <v>2018_11</v>
      </c>
      <c r="C3891" t="str">
        <f t="shared" si="369"/>
        <v>Nov</v>
      </c>
      <c r="D3891" t="str">
        <f t="shared" si="370"/>
        <v>2018_Nov</v>
      </c>
      <c r="E3891" s="12" t="str">
        <f t="shared" si="371"/>
        <v>24_Nov</v>
      </c>
      <c r="F3891" s="12" t="str">
        <f t="shared" si="372"/>
        <v>Nov-18</v>
      </c>
      <c r="G3891" s="12"/>
    </row>
    <row r="3892" spans="1:7">
      <c r="A3892" s="2">
        <f t="shared" si="374"/>
        <v>43429</v>
      </c>
      <c r="B3892" t="str">
        <f t="shared" si="373"/>
        <v>2018_11</v>
      </c>
      <c r="C3892" t="str">
        <f t="shared" si="369"/>
        <v>Nov</v>
      </c>
      <c r="D3892" t="str">
        <f t="shared" si="370"/>
        <v>2018_Nov</v>
      </c>
      <c r="E3892" s="12" t="str">
        <f t="shared" si="371"/>
        <v>25_Nov</v>
      </c>
      <c r="F3892" s="12" t="str">
        <f t="shared" si="372"/>
        <v>Nov-18</v>
      </c>
      <c r="G3892" s="12"/>
    </row>
    <row r="3893" spans="1:7">
      <c r="A3893" s="2">
        <f t="shared" si="374"/>
        <v>43430</v>
      </c>
      <c r="B3893" t="str">
        <f t="shared" si="373"/>
        <v>2018_11</v>
      </c>
      <c r="C3893" t="str">
        <f t="shared" si="369"/>
        <v>Nov</v>
      </c>
      <c r="D3893" t="str">
        <f t="shared" si="370"/>
        <v>2018_Nov</v>
      </c>
      <c r="E3893" s="12" t="str">
        <f t="shared" si="371"/>
        <v>26_Nov</v>
      </c>
      <c r="F3893" s="12" t="str">
        <f t="shared" si="372"/>
        <v>Nov-18</v>
      </c>
      <c r="G3893" s="12"/>
    </row>
    <row r="3894" spans="1:7">
      <c r="A3894" s="2">
        <f t="shared" si="374"/>
        <v>43431</v>
      </c>
      <c r="B3894" t="str">
        <f t="shared" si="373"/>
        <v>2018_11</v>
      </c>
      <c r="C3894" t="str">
        <f t="shared" si="369"/>
        <v>Nov</v>
      </c>
      <c r="D3894" t="str">
        <f t="shared" si="370"/>
        <v>2018_Nov</v>
      </c>
      <c r="E3894" s="12" t="str">
        <f t="shared" si="371"/>
        <v>27_Nov</v>
      </c>
      <c r="F3894" s="12" t="str">
        <f t="shared" si="372"/>
        <v>Nov-18</v>
      </c>
      <c r="G3894" s="12"/>
    </row>
    <row r="3895" spans="1:7">
      <c r="A3895" s="2">
        <f t="shared" si="374"/>
        <v>43432</v>
      </c>
      <c r="B3895" t="str">
        <f t="shared" si="373"/>
        <v>2018_11</v>
      </c>
      <c r="C3895" t="str">
        <f t="shared" si="369"/>
        <v>Nov</v>
      </c>
      <c r="D3895" t="str">
        <f t="shared" si="370"/>
        <v>2018_Nov</v>
      </c>
      <c r="E3895" s="12" t="str">
        <f t="shared" si="371"/>
        <v>28_Nov</v>
      </c>
      <c r="F3895" s="12" t="str">
        <f t="shared" si="372"/>
        <v>Nov-18</v>
      </c>
      <c r="G3895" s="12"/>
    </row>
    <row r="3896" spans="1:7">
      <c r="A3896" s="2">
        <f t="shared" si="374"/>
        <v>43433</v>
      </c>
      <c r="B3896" t="str">
        <f t="shared" si="373"/>
        <v>2018_11</v>
      </c>
      <c r="C3896" t="str">
        <f t="shared" si="369"/>
        <v>Nov</v>
      </c>
      <c r="D3896" t="str">
        <f t="shared" si="370"/>
        <v>2018_Nov</v>
      </c>
      <c r="E3896" s="12" t="str">
        <f t="shared" si="371"/>
        <v>29_Nov</v>
      </c>
      <c r="F3896" s="12" t="str">
        <f t="shared" si="372"/>
        <v>Nov-18</v>
      </c>
      <c r="G3896" s="12"/>
    </row>
    <row r="3897" spans="1:7">
      <c r="A3897" s="2">
        <f t="shared" si="374"/>
        <v>43434</v>
      </c>
      <c r="B3897" t="str">
        <f t="shared" si="373"/>
        <v>2018_11</v>
      </c>
      <c r="C3897" t="str">
        <f t="shared" si="369"/>
        <v>Nov</v>
      </c>
      <c r="D3897" t="str">
        <f t="shared" si="370"/>
        <v>2018_Nov</v>
      </c>
      <c r="E3897" s="12" t="str">
        <f t="shared" si="371"/>
        <v>30_Nov</v>
      </c>
      <c r="F3897" s="12" t="str">
        <f t="shared" si="372"/>
        <v>Nov-18</v>
      </c>
      <c r="G3897" s="12"/>
    </row>
    <row r="3898" spans="1:7">
      <c r="A3898" s="2">
        <f t="shared" si="374"/>
        <v>43435</v>
      </c>
      <c r="B3898" t="str">
        <f t="shared" si="373"/>
        <v>2018_12</v>
      </c>
      <c r="C3898" t="str">
        <f t="shared" si="369"/>
        <v>Dec</v>
      </c>
      <c r="D3898" t="str">
        <f t="shared" si="370"/>
        <v>2018_Dec</v>
      </c>
      <c r="E3898" s="12" t="str">
        <f t="shared" si="371"/>
        <v>01_Dec</v>
      </c>
      <c r="F3898" s="12" t="str">
        <f t="shared" si="372"/>
        <v>Dec-18</v>
      </c>
      <c r="G3898" s="12"/>
    </row>
    <row r="3899" spans="1:7">
      <c r="A3899" s="2">
        <f t="shared" si="374"/>
        <v>43436</v>
      </c>
      <c r="B3899" t="str">
        <f t="shared" si="373"/>
        <v>2018_12</v>
      </c>
      <c r="C3899" t="str">
        <f t="shared" si="369"/>
        <v>Dec</v>
      </c>
      <c r="D3899" t="str">
        <f t="shared" si="370"/>
        <v>2018_Dec</v>
      </c>
      <c r="E3899" s="12" t="str">
        <f t="shared" si="371"/>
        <v>02_Dec</v>
      </c>
      <c r="F3899" s="12" t="str">
        <f t="shared" si="372"/>
        <v>Dec-18</v>
      </c>
      <c r="G3899" s="12"/>
    </row>
    <row r="3900" spans="1:7">
      <c r="A3900" s="2">
        <f t="shared" si="374"/>
        <v>43437</v>
      </c>
      <c r="B3900" t="str">
        <f t="shared" si="373"/>
        <v>2018_12</v>
      </c>
      <c r="C3900" t="str">
        <f t="shared" si="369"/>
        <v>Dec</v>
      </c>
      <c r="D3900" t="str">
        <f t="shared" si="370"/>
        <v>2018_Dec</v>
      </c>
      <c r="E3900" s="12" t="str">
        <f t="shared" si="371"/>
        <v>03_Dec</v>
      </c>
      <c r="F3900" s="12" t="str">
        <f t="shared" si="372"/>
        <v>Dec-18</v>
      </c>
      <c r="G3900" s="12"/>
    </row>
    <row r="3901" spans="1:7">
      <c r="A3901" s="2">
        <f t="shared" si="374"/>
        <v>43438</v>
      </c>
      <c r="B3901" t="str">
        <f t="shared" si="373"/>
        <v>2018_12</v>
      </c>
      <c r="C3901" t="str">
        <f t="shared" si="369"/>
        <v>Dec</v>
      </c>
      <c r="D3901" t="str">
        <f t="shared" si="370"/>
        <v>2018_Dec</v>
      </c>
      <c r="E3901" s="12" t="str">
        <f t="shared" si="371"/>
        <v>04_Dec</v>
      </c>
      <c r="F3901" s="12" t="str">
        <f t="shared" si="372"/>
        <v>Dec-18</v>
      </c>
      <c r="G3901" s="12"/>
    </row>
    <row r="3902" spans="1:7">
      <c r="A3902" s="2">
        <f t="shared" si="374"/>
        <v>43439</v>
      </c>
      <c r="B3902" t="str">
        <f t="shared" si="373"/>
        <v>2018_12</v>
      </c>
      <c r="C3902" t="str">
        <f t="shared" si="369"/>
        <v>Dec</v>
      </c>
      <c r="D3902" t="str">
        <f t="shared" si="370"/>
        <v>2018_Dec</v>
      </c>
      <c r="E3902" s="12" t="str">
        <f t="shared" si="371"/>
        <v>05_Dec</v>
      </c>
      <c r="F3902" s="12" t="str">
        <f t="shared" si="372"/>
        <v>Dec-18</v>
      </c>
      <c r="G3902" s="12"/>
    </row>
    <row r="3903" spans="1:7">
      <c r="A3903" s="2">
        <f t="shared" si="374"/>
        <v>43440</v>
      </c>
      <c r="B3903" t="str">
        <f t="shared" si="373"/>
        <v>2018_12</v>
      </c>
      <c r="C3903" t="str">
        <f t="shared" si="369"/>
        <v>Dec</v>
      </c>
      <c r="D3903" t="str">
        <f t="shared" si="370"/>
        <v>2018_Dec</v>
      </c>
      <c r="E3903" s="12" t="str">
        <f t="shared" si="371"/>
        <v>06_Dec</v>
      </c>
      <c r="F3903" s="12" t="str">
        <f t="shared" si="372"/>
        <v>Dec-18</v>
      </c>
      <c r="G3903" s="12"/>
    </row>
    <row r="3904" spans="1:7">
      <c r="A3904" s="2">
        <f t="shared" si="374"/>
        <v>43441</v>
      </c>
      <c r="B3904" t="str">
        <f t="shared" si="373"/>
        <v>2018_12</v>
      </c>
      <c r="C3904" t="str">
        <f t="shared" si="369"/>
        <v>Dec</v>
      </c>
      <c r="D3904" t="str">
        <f t="shared" si="370"/>
        <v>2018_Dec</v>
      </c>
      <c r="E3904" s="12" t="str">
        <f t="shared" si="371"/>
        <v>07_Dec</v>
      </c>
      <c r="F3904" s="12" t="str">
        <f t="shared" si="372"/>
        <v>Dec-18</v>
      </c>
      <c r="G3904" s="12"/>
    </row>
    <row r="3905" spans="1:7">
      <c r="A3905" s="2">
        <f t="shared" si="374"/>
        <v>43442</v>
      </c>
      <c r="B3905" t="str">
        <f t="shared" si="373"/>
        <v>2018_12</v>
      </c>
      <c r="C3905" t="str">
        <f t="shared" si="369"/>
        <v>Dec</v>
      </c>
      <c r="D3905" t="str">
        <f t="shared" si="370"/>
        <v>2018_Dec</v>
      </c>
      <c r="E3905" s="12" t="str">
        <f t="shared" si="371"/>
        <v>08_Dec</v>
      </c>
      <c r="F3905" s="12" t="str">
        <f t="shared" si="372"/>
        <v>Dec-18</v>
      </c>
      <c r="G3905" s="12"/>
    </row>
    <row r="3906" spans="1:7">
      <c r="A3906" s="2">
        <f t="shared" si="374"/>
        <v>43443</v>
      </c>
      <c r="B3906" t="str">
        <f t="shared" si="373"/>
        <v>2018_12</v>
      </c>
      <c r="C3906" t="str">
        <f t="shared" ref="C3906:C3969" si="375">VLOOKUP(TEXT(MONTH(A3906),"00"),$H$2:$I$13,2,FALSE)</f>
        <v>Dec</v>
      </c>
      <c r="D3906" t="str">
        <f t="shared" si="370"/>
        <v>2018_Dec</v>
      </c>
      <c r="E3906" s="12" t="str">
        <f t="shared" si="371"/>
        <v>09_Dec</v>
      </c>
      <c r="F3906" s="12" t="str">
        <f t="shared" si="372"/>
        <v>Dec-18</v>
      </c>
      <c r="G3906" s="12"/>
    </row>
    <row r="3907" spans="1:7">
      <c r="A3907" s="2">
        <f t="shared" si="374"/>
        <v>43444</v>
      </c>
      <c r="B3907" t="str">
        <f t="shared" si="373"/>
        <v>2018_12</v>
      </c>
      <c r="C3907" t="str">
        <f t="shared" si="375"/>
        <v>Dec</v>
      </c>
      <c r="D3907" t="str">
        <f t="shared" ref="D3907:D3970" si="376">TEXT(YEAR(A3907),"0000")&amp;"_"&amp;C3907</f>
        <v>2018_Dec</v>
      </c>
      <c r="E3907" s="12" t="str">
        <f t="shared" ref="E3907:E3970" si="377">VLOOKUP(DAY(A3907),$G$2:$H$32,2,FALSE)&amp;"_"&amp;C3907</f>
        <v>10_Dec</v>
      </c>
      <c r="F3907" s="12" t="str">
        <f t="shared" si="372"/>
        <v>Dec-18</v>
      </c>
      <c r="G3907" s="12"/>
    </row>
    <row r="3908" spans="1:7">
      <c r="A3908" s="2">
        <f t="shared" si="374"/>
        <v>43445</v>
      </c>
      <c r="B3908" t="str">
        <f t="shared" si="373"/>
        <v>2018_12</v>
      </c>
      <c r="C3908" t="str">
        <f t="shared" si="375"/>
        <v>Dec</v>
      </c>
      <c r="D3908" t="str">
        <f t="shared" si="376"/>
        <v>2018_Dec</v>
      </c>
      <c r="E3908" s="12" t="str">
        <f t="shared" si="377"/>
        <v>11_Dec</v>
      </c>
      <c r="F3908" s="12" t="str">
        <f t="shared" ref="F3908:F3971" si="378">C3908&amp;"-"&amp;RIGHT(YEAR(A3908),2)</f>
        <v>Dec-18</v>
      </c>
      <c r="G3908" s="12"/>
    </row>
    <row r="3909" spans="1:7">
      <c r="A3909" s="2">
        <f t="shared" si="374"/>
        <v>43446</v>
      </c>
      <c r="B3909" t="str">
        <f t="shared" si="373"/>
        <v>2018_12</v>
      </c>
      <c r="C3909" t="str">
        <f t="shared" si="375"/>
        <v>Dec</v>
      </c>
      <c r="D3909" t="str">
        <f t="shared" si="376"/>
        <v>2018_Dec</v>
      </c>
      <c r="E3909" s="12" t="str">
        <f t="shared" si="377"/>
        <v>12_Dec</v>
      </c>
      <c r="F3909" s="12" t="str">
        <f t="shared" si="378"/>
        <v>Dec-18</v>
      </c>
      <c r="G3909" s="12"/>
    </row>
    <row r="3910" spans="1:7">
      <c r="A3910" s="2">
        <f t="shared" si="374"/>
        <v>43447</v>
      </c>
      <c r="B3910" t="str">
        <f t="shared" si="373"/>
        <v>2018_12</v>
      </c>
      <c r="C3910" t="str">
        <f t="shared" si="375"/>
        <v>Dec</v>
      </c>
      <c r="D3910" t="str">
        <f t="shared" si="376"/>
        <v>2018_Dec</v>
      </c>
      <c r="E3910" s="12" t="str">
        <f t="shared" si="377"/>
        <v>13_Dec</v>
      </c>
      <c r="F3910" s="12" t="str">
        <f t="shared" si="378"/>
        <v>Dec-18</v>
      </c>
      <c r="G3910" s="12"/>
    </row>
    <row r="3911" spans="1:7">
      <c r="A3911" s="2">
        <f t="shared" si="374"/>
        <v>43448</v>
      </c>
      <c r="B3911" t="str">
        <f t="shared" si="373"/>
        <v>2018_12</v>
      </c>
      <c r="C3911" t="str">
        <f t="shared" si="375"/>
        <v>Dec</v>
      </c>
      <c r="D3911" t="str">
        <f t="shared" si="376"/>
        <v>2018_Dec</v>
      </c>
      <c r="E3911" s="12" t="str">
        <f t="shared" si="377"/>
        <v>14_Dec</v>
      </c>
      <c r="F3911" s="12" t="str">
        <f t="shared" si="378"/>
        <v>Dec-18</v>
      </c>
      <c r="G3911" s="12"/>
    </row>
    <row r="3912" spans="1:7">
      <c r="A3912" s="2">
        <f t="shared" si="374"/>
        <v>43449</v>
      </c>
      <c r="B3912" t="str">
        <f t="shared" si="373"/>
        <v>2018_12</v>
      </c>
      <c r="C3912" t="str">
        <f t="shared" si="375"/>
        <v>Dec</v>
      </c>
      <c r="D3912" t="str">
        <f t="shared" si="376"/>
        <v>2018_Dec</v>
      </c>
      <c r="E3912" s="12" t="str">
        <f t="shared" si="377"/>
        <v>15_Dec</v>
      </c>
      <c r="F3912" s="12" t="str">
        <f t="shared" si="378"/>
        <v>Dec-18</v>
      </c>
      <c r="G3912" s="12"/>
    </row>
    <row r="3913" spans="1:7">
      <c r="A3913" s="2">
        <f t="shared" si="374"/>
        <v>43450</v>
      </c>
      <c r="B3913" t="str">
        <f t="shared" si="373"/>
        <v>2018_12</v>
      </c>
      <c r="C3913" t="str">
        <f t="shared" si="375"/>
        <v>Dec</v>
      </c>
      <c r="D3913" t="str">
        <f t="shared" si="376"/>
        <v>2018_Dec</v>
      </c>
      <c r="E3913" s="12" t="str">
        <f t="shared" si="377"/>
        <v>16_Dec</v>
      </c>
      <c r="F3913" s="12" t="str">
        <f t="shared" si="378"/>
        <v>Dec-18</v>
      </c>
      <c r="G3913" s="12"/>
    </row>
    <row r="3914" spans="1:7">
      <c r="A3914" s="2">
        <f t="shared" si="374"/>
        <v>43451</v>
      </c>
      <c r="B3914" t="str">
        <f t="shared" si="373"/>
        <v>2018_12</v>
      </c>
      <c r="C3914" t="str">
        <f t="shared" si="375"/>
        <v>Dec</v>
      </c>
      <c r="D3914" t="str">
        <f t="shared" si="376"/>
        <v>2018_Dec</v>
      </c>
      <c r="E3914" s="12" t="str">
        <f t="shared" si="377"/>
        <v>17_Dec</v>
      </c>
      <c r="F3914" s="12" t="str">
        <f t="shared" si="378"/>
        <v>Dec-18</v>
      </c>
      <c r="G3914" s="12"/>
    </row>
    <row r="3915" spans="1:7">
      <c r="A3915" s="2">
        <f t="shared" si="374"/>
        <v>43452</v>
      </c>
      <c r="B3915" t="str">
        <f t="shared" ref="B3915:B3978" si="379">TEXT(YEAR(A3915),"0000")&amp;"_"&amp;TEXT(MONTH(A3915),"00")</f>
        <v>2018_12</v>
      </c>
      <c r="C3915" t="str">
        <f t="shared" si="375"/>
        <v>Dec</v>
      </c>
      <c r="D3915" t="str">
        <f t="shared" si="376"/>
        <v>2018_Dec</v>
      </c>
      <c r="E3915" s="12" t="str">
        <f t="shared" si="377"/>
        <v>18_Dec</v>
      </c>
      <c r="F3915" s="12" t="str">
        <f t="shared" si="378"/>
        <v>Dec-18</v>
      </c>
      <c r="G3915" s="12"/>
    </row>
    <row r="3916" spans="1:7">
      <c r="A3916" s="2">
        <f t="shared" ref="A3916:A3979" si="380">A3915+1</f>
        <v>43453</v>
      </c>
      <c r="B3916" t="str">
        <f t="shared" si="379"/>
        <v>2018_12</v>
      </c>
      <c r="C3916" t="str">
        <f t="shared" si="375"/>
        <v>Dec</v>
      </c>
      <c r="D3916" t="str">
        <f t="shared" si="376"/>
        <v>2018_Dec</v>
      </c>
      <c r="E3916" s="12" t="str">
        <f t="shared" si="377"/>
        <v>19_Dec</v>
      </c>
      <c r="F3916" s="12" t="str">
        <f t="shared" si="378"/>
        <v>Dec-18</v>
      </c>
      <c r="G3916" s="12"/>
    </row>
    <row r="3917" spans="1:7">
      <c r="A3917" s="2">
        <f t="shared" si="380"/>
        <v>43454</v>
      </c>
      <c r="B3917" t="str">
        <f t="shared" si="379"/>
        <v>2018_12</v>
      </c>
      <c r="C3917" t="str">
        <f t="shared" si="375"/>
        <v>Dec</v>
      </c>
      <c r="D3917" t="str">
        <f t="shared" si="376"/>
        <v>2018_Dec</v>
      </c>
      <c r="E3917" s="12" t="str">
        <f t="shared" si="377"/>
        <v>20_Dec</v>
      </c>
      <c r="F3917" s="12" t="str">
        <f t="shared" si="378"/>
        <v>Dec-18</v>
      </c>
      <c r="G3917" s="12"/>
    </row>
    <row r="3918" spans="1:7">
      <c r="A3918" s="2">
        <f t="shared" si="380"/>
        <v>43455</v>
      </c>
      <c r="B3918" t="str">
        <f t="shared" si="379"/>
        <v>2018_12</v>
      </c>
      <c r="C3918" t="str">
        <f t="shared" si="375"/>
        <v>Dec</v>
      </c>
      <c r="D3918" t="str">
        <f t="shared" si="376"/>
        <v>2018_Dec</v>
      </c>
      <c r="E3918" s="12" t="str">
        <f t="shared" si="377"/>
        <v>21_Dec</v>
      </c>
      <c r="F3918" s="12" t="str">
        <f t="shared" si="378"/>
        <v>Dec-18</v>
      </c>
      <c r="G3918" s="12"/>
    </row>
    <row r="3919" spans="1:7">
      <c r="A3919" s="2">
        <f t="shared" si="380"/>
        <v>43456</v>
      </c>
      <c r="B3919" t="str">
        <f t="shared" si="379"/>
        <v>2018_12</v>
      </c>
      <c r="C3919" t="str">
        <f t="shared" si="375"/>
        <v>Dec</v>
      </c>
      <c r="D3919" t="str">
        <f t="shared" si="376"/>
        <v>2018_Dec</v>
      </c>
      <c r="E3919" s="12" t="str">
        <f t="shared" si="377"/>
        <v>22_Dec</v>
      </c>
      <c r="F3919" s="12" t="str">
        <f t="shared" si="378"/>
        <v>Dec-18</v>
      </c>
      <c r="G3919" s="12"/>
    </row>
    <row r="3920" spans="1:7">
      <c r="A3920" s="2">
        <f t="shared" si="380"/>
        <v>43457</v>
      </c>
      <c r="B3920" t="str">
        <f t="shared" si="379"/>
        <v>2018_12</v>
      </c>
      <c r="C3920" t="str">
        <f t="shared" si="375"/>
        <v>Dec</v>
      </c>
      <c r="D3920" t="str">
        <f t="shared" si="376"/>
        <v>2018_Dec</v>
      </c>
      <c r="E3920" s="12" t="str">
        <f t="shared" si="377"/>
        <v>23_Dec</v>
      </c>
      <c r="F3920" s="12" t="str">
        <f t="shared" si="378"/>
        <v>Dec-18</v>
      </c>
      <c r="G3920" s="12"/>
    </row>
    <row r="3921" spans="1:7">
      <c r="A3921" s="2">
        <f t="shared" si="380"/>
        <v>43458</v>
      </c>
      <c r="B3921" t="str">
        <f t="shared" si="379"/>
        <v>2018_12</v>
      </c>
      <c r="C3921" t="str">
        <f t="shared" si="375"/>
        <v>Dec</v>
      </c>
      <c r="D3921" t="str">
        <f t="shared" si="376"/>
        <v>2018_Dec</v>
      </c>
      <c r="E3921" s="12" t="str">
        <f t="shared" si="377"/>
        <v>24_Dec</v>
      </c>
      <c r="F3921" s="12" t="str">
        <f t="shared" si="378"/>
        <v>Dec-18</v>
      </c>
      <c r="G3921" s="12"/>
    </row>
    <row r="3922" spans="1:7">
      <c r="A3922" s="2">
        <f t="shared" si="380"/>
        <v>43459</v>
      </c>
      <c r="B3922" t="str">
        <f t="shared" si="379"/>
        <v>2018_12</v>
      </c>
      <c r="C3922" t="str">
        <f t="shared" si="375"/>
        <v>Dec</v>
      </c>
      <c r="D3922" t="str">
        <f t="shared" si="376"/>
        <v>2018_Dec</v>
      </c>
      <c r="E3922" s="12" t="str">
        <f t="shared" si="377"/>
        <v>25_Dec</v>
      </c>
      <c r="F3922" s="12" t="str">
        <f t="shared" si="378"/>
        <v>Dec-18</v>
      </c>
      <c r="G3922" s="12"/>
    </row>
    <row r="3923" spans="1:7">
      <c r="A3923" s="2">
        <f t="shared" si="380"/>
        <v>43460</v>
      </c>
      <c r="B3923" t="str">
        <f t="shared" si="379"/>
        <v>2018_12</v>
      </c>
      <c r="C3923" t="str">
        <f t="shared" si="375"/>
        <v>Dec</v>
      </c>
      <c r="D3923" t="str">
        <f t="shared" si="376"/>
        <v>2018_Dec</v>
      </c>
      <c r="E3923" s="12" t="str">
        <f t="shared" si="377"/>
        <v>26_Dec</v>
      </c>
      <c r="F3923" s="12" t="str">
        <f t="shared" si="378"/>
        <v>Dec-18</v>
      </c>
      <c r="G3923" s="12"/>
    </row>
    <row r="3924" spans="1:7">
      <c r="A3924" s="2">
        <f t="shared" si="380"/>
        <v>43461</v>
      </c>
      <c r="B3924" t="str">
        <f t="shared" si="379"/>
        <v>2018_12</v>
      </c>
      <c r="C3924" t="str">
        <f t="shared" si="375"/>
        <v>Dec</v>
      </c>
      <c r="D3924" t="str">
        <f t="shared" si="376"/>
        <v>2018_Dec</v>
      </c>
      <c r="E3924" s="12" t="str">
        <f t="shared" si="377"/>
        <v>27_Dec</v>
      </c>
      <c r="F3924" s="12" t="str">
        <f t="shared" si="378"/>
        <v>Dec-18</v>
      </c>
      <c r="G3924" s="12"/>
    </row>
    <row r="3925" spans="1:7">
      <c r="A3925" s="2">
        <f t="shared" si="380"/>
        <v>43462</v>
      </c>
      <c r="B3925" t="str">
        <f t="shared" si="379"/>
        <v>2018_12</v>
      </c>
      <c r="C3925" t="str">
        <f t="shared" si="375"/>
        <v>Dec</v>
      </c>
      <c r="D3925" t="str">
        <f t="shared" si="376"/>
        <v>2018_Dec</v>
      </c>
      <c r="E3925" s="12" t="str">
        <f t="shared" si="377"/>
        <v>28_Dec</v>
      </c>
      <c r="F3925" s="12" t="str">
        <f t="shared" si="378"/>
        <v>Dec-18</v>
      </c>
      <c r="G3925" s="12"/>
    </row>
    <row r="3926" spans="1:7">
      <c r="A3926" s="2">
        <f t="shared" si="380"/>
        <v>43463</v>
      </c>
      <c r="B3926" t="str">
        <f t="shared" si="379"/>
        <v>2018_12</v>
      </c>
      <c r="C3926" t="str">
        <f t="shared" si="375"/>
        <v>Dec</v>
      </c>
      <c r="D3926" t="str">
        <f t="shared" si="376"/>
        <v>2018_Dec</v>
      </c>
      <c r="E3926" s="12" t="str">
        <f t="shared" si="377"/>
        <v>29_Dec</v>
      </c>
      <c r="F3926" s="12" t="str">
        <f t="shared" si="378"/>
        <v>Dec-18</v>
      </c>
      <c r="G3926" s="12"/>
    </row>
    <row r="3927" spans="1:7">
      <c r="A3927" s="2">
        <f t="shared" si="380"/>
        <v>43464</v>
      </c>
      <c r="B3927" t="str">
        <f t="shared" si="379"/>
        <v>2018_12</v>
      </c>
      <c r="C3927" t="str">
        <f t="shared" si="375"/>
        <v>Dec</v>
      </c>
      <c r="D3927" t="str">
        <f t="shared" si="376"/>
        <v>2018_Dec</v>
      </c>
      <c r="E3927" s="12" t="str">
        <f t="shared" si="377"/>
        <v>30_Dec</v>
      </c>
      <c r="F3927" s="12" t="str">
        <f t="shared" si="378"/>
        <v>Dec-18</v>
      </c>
      <c r="G3927" s="12"/>
    </row>
    <row r="3928" spans="1:7">
      <c r="A3928" s="2">
        <f t="shared" si="380"/>
        <v>43465</v>
      </c>
      <c r="B3928" t="str">
        <f t="shared" si="379"/>
        <v>2018_12</v>
      </c>
      <c r="C3928" t="str">
        <f t="shared" si="375"/>
        <v>Dec</v>
      </c>
      <c r="D3928" t="str">
        <f t="shared" si="376"/>
        <v>2018_Dec</v>
      </c>
      <c r="E3928" s="12" t="str">
        <f t="shared" si="377"/>
        <v>31_Dec</v>
      </c>
      <c r="F3928" s="12" t="str">
        <f t="shared" si="378"/>
        <v>Dec-18</v>
      </c>
      <c r="G3928" s="12"/>
    </row>
    <row r="3929" spans="1:7">
      <c r="A3929" s="2">
        <f t="shared" si="380"/>
        <v>43466</v>
      </c>
      <c r="B3929" t="str">
        <f t="shared" si="379"/>
        <v>2019_01</v>
      </c>
      <c r="C3929" t="str">
        <f t="shared" si="375"/>
        <v>Jan</v>
      </c>
      <c r="D3929" t="str">
        <f t="shared" si="376"/>
        <v>2019_Jan</v>
      </c>
      <c r="E3929" s="12" t="str">
        <f t="shared" si="377"/>
        <v>01_Jan</v>
      </c>
      <c r="F3929" s="12" t="str">
        <f t="shared" si="378"/>
        <v>Jan-19</v>
      </c>
      <c r="G3929" s="12"/>
    </row>
    <row r="3930" spans="1:7">
      <c r="A3930" s="2">
        <f t="shared" si="380"/>
        <v>43467</v>
      </c>
      <c r="B3930" t="str">
        <f t="shared" si="379"/>
        <v>2019_01</v>
      </c>
      <c r="C3930" t="str">
        <f t="shared" si="375"/>
        <v>Jan</v>
      </c>
      <c r="D3930" t="str">
        <f t="shared" si="376"/>
        <v>2019_Jan</v>
      </c>
      <c r="E3930" s="12" t="str">
        <f t="shared" si="377"/>
        <v>02_Jan</v>
      </c>
      <c r="F3930" s="12" t="str">
        <f t="shared" si="378"/>
        <v>Jan-19</v>
      </c>
      <c r="G3930" s="12"/>
    </row>
    <row r="3931" spans="1:7">
      <c r="A3931" s="2">
        <f t="shared" si="380"/>
        <v>43468</v>
      </c>
      <c r="B3931" t="str">
        <f t="shared" si="379"/>
        <v>2019_01</v>
      </c>
      <c r="C3931" t="str">
        <f t="shared" si="375"/>
        <v>Jan</v>
      </c>
      <c r="D3931" t="str">
        <f t="shared" si="376"/>
        <v>2019_Jan</v>
      </c>
      <c r="E3931" s="12" t="str">
        <f t="shared" si="377"/>
        <v>03_Jan</v>
      </c>
      <c r="F3931" s="12" t="str">
        <f t="shared" si="378"/>
        <v>Jan-19</v>
      </c>
      <c r="G3931" s="12"/>
    </row>
    <row r="3932" spans="1:7">
      <c r="A3932" s="2">
        <f t="shared" si="380"/>
        <v>43469</v>
      </c>
      <c r="B3932" t="str">
        <f t="shared" si="379"/>
        <v>2019_01</v>
      </c>
      <c r="C3932" t="str">
        <f t="shared" si="375"/>
        <v>Jan</v>
      </c>
      <c r="D3932" t="str">
        <f t="shared" si="376"/>
        <v>2019_Jan</v>
      </c>
      <c r="E3932" s="12" t="str">
        <f t="shared" si="377"/>
        <v>04_Jan</v>
      </c>
      <c r="F3932" s="12" t="str">
        <f t="shared" si="378"/>
        <v>Jan-19</v>
      </c>
      <c r="G3932" s="12"/>
    </row>
    <row r="3933" spans="1:7">
      <c r="A3933" s="2">
        <f t="shared" si="380"/>
        <v>43470</v>
      </c>
      <c r="B3933" t="str">
        <f t="shared" si="379"/>
        <v>2019_01</v>
      </c>
      <c r="C3933" t="str">
        <f t="shared" si="375"/>
        <v>Jan</v>
      </c>
      <c r="D3933" t="str">
        <f t="shared" si="376"/>
        <v>2019_Jan</v>
      </c>
      <c r="E3933" s="12" t="str">
        <f t="shared" si="377"/>
        <v>05_Jan</v>
      </c>
      <c r="F3933" s="12" t="str">
        <f t="shared" si="378"/>
        <v>Jan-19</v>
      </c>
      <c r="G3933" s="12"/>
    </row>
    <row r="3934" spans="1:7">
      <c r="A3934" s="2">
        <f t="shared" si="380"/>
        <v>43471</v>
      </c>
      <c r="B3934" t="str">
        <f t="shared" si="379"/>
        <v>2019_01</v>
      </c>
      <c r="C3934" t="str">
        <f t="shared" si="375"/>
        <v>Jan</v>
      </c>
      <c r="D3934" t="str">
        <f t="shared" si="376"/>
        <v>2019_Jan</v>
      </c>
      <c r="E3934" s="12" t="str">
        <f t="shared" si="377"/>
        <v>06_Jan</v>
      </c>
      <c r="F3934" s="12" t="str">
        <f t="shared" si="378"/>
        <v>Jan-19</v>
      </c>
      <c r="G3934" s="12"/>
    </row>
    <row r="3935" spans="1:7">
      <c r="A3935" s="2">
        <f t="shared" si="380"/>
        <v>43472</v>
      </c>
      <c r="B3935" t="str">
        <f t="shared" si="379"/>
        <v>2019_01</v>
      </c>
      <c r="C3935" t="str">
        <f t="shared" si="375"/>
        <v>Jan</v>
      </c>
      <c r="D3935" t="str">
        <f t="shared" si="376"/>
        <v>2019_Jan</v>
      </c>
      <c r="E3935" s="12" t="str">
        <f t="shared" si="377"/>
        <v>07_Jan</v>
      </c>
      <c r="F3935" s="12" t="str">
        <f t="shared" si="378"/>
        <v>Jan-19</v>
      </c>
      <c r="G3935" s="12"/>
    </row>
    <row r="3936" spans="1:7">
      <c r="A3936" s="2">
        <f t="shared" si="380"/>
        <v>43473</v>
      </c>
      <c r="B3936" t="str">
        <f t="shared" si="379"/>
        <v>2019_01</v>
      </c>
      <c r="C3936" t="str">
        <f t="shared" si="375"/>
        <v>Jan</v>
      </c>
      <c r="D3936" t="str">
        <f t="shared" si="376"/>
        <v>2019_Jan</v>
      </c>
      <c r="E3936" s="12" t="str">
        <f t="shared" si="377"/>
        <v>08_Jan</v>
      </c>
      <c r="F3936" s="12" t="str">
        <f t="shared" si="378"/>
        <v>Jan-19</v>
      </c>
      <c r="G3936" s="12"/>
    </row>
    <row r="3937" spans="1:7">
      <c r="A3937" s="2">
        <f t="shared" si="380"/>
        <v>43474</v>
      </c>
      <c r="B3937" t="str">
        <f t="shared" si="379"/>
        <v>2019_01</v>
      </c>
      <c r="C3937" t="str">
        <f t="shared" si="375"/>
        <v>Jan</v>
      </c>
      <c r="D3937" t="str">
        <f t="shared" si="376"/>
        <v>2019_Jan</v>
      </c>
      <c r="E3937" s="12" t="str">
        <f t="shared" si="377"/>
        <v>09_Jan</v>
      </c>
      <c r="F3937" s="12" t="str">
        <f t="shared" si="378"/>
        <v>Jan-19</v>
      </c>
      <c r="G3937" s="12"/>
    </row>
    <row r="3938" spans="1:7">
      <c r="A3938" s="2">
        <f t="shared" si="380"/>
        <v>43475</v>
      </c>
      <c r="B3938" t="str">
        <f t="shared" si="379"/>
        <v>2019_01</v>
      </c>
      <c r="C3938" t="str">
        <f t="shared" si="375"/>
        <v>Jan</v>
      </c>
      <c r="D3938" t="str">
        <f t="shared" si="376"/>
        <v>2019_Jan</v>
      </c>
      <c r="E3938" s="12" t="str">
        <f t="shared" si="377"/>
        <v>10_Jan</v>
      </c>
      <c r="F3938" s="12" t="str">
        <f t="shared" si="378"/>
        <v>Jan-19</v>
      </c>
      <c r="G3938" s="12"/>
    </row>
    <row r="3939" spans="1:7">
      <c r="A3939" s="2">
        <f t="shared" si="380"/>
        <v>43476</v>
      </c>
      <c r="B3939" t="str">
        <f t="shared" si="379"/>
        <v>2019_01</v>
      </c>
      <c r="C3939" t="str">
        <f t="shared" si="375"/>
        <v>Jan</v>
      </c>
      <c r="D3939" t="str">
        <f t="shared" si="376"/>
        <v>2019_Jan</v>
      </c>
      <c r="E3939" s="12" t="str">
        <f t="shared" si="377"/>
        <v>11_Jan</v>
      </c>
      <c r="F3939" s="12" t="str">
        <f t="shared" si="378"/>
        <v>Jan-19</v>
      </c>
      <c r="G3939" s="12"/>
    </row>
    <row r="3940" spans="1:7">
      <c r="A3940" s="2">
        <f t="shared" si="380"/>
        <v>43477</v>
      </c>
      <c r="B3940" t="str">
        <f t="shared" si="379"/>
        <v>2019_01</v>
      </c>
      <c r="C3940" t="str">
        <f t="shared" si="375"/>
        <v>Jan</v>
      </c>
      <c r="D3940" t="str">
        <f t="shared" si="376"/>
        <v>2019_Jan</v>
      </c>
      <c r="E3940" s="12" t="str">
        <f t="shared" si="377"/>
        <v>12_Jan</v>
      </c>
      <c r="F3940" s="12" t="str">
        <f t="shared" si="378"/>
        <v>Jan-19</v>
      </c>
      <c r="G3940" s="12"/>
    </row>
    <row r="3941" spans="1:7">
      <c r="A3941" s="2">
        <f t="shared" si="380"/>
        <v>43478</v>
      </c>
      <c r="B3941" t="str">
        <f t="shared" si="379"/>
        <v>2019_01</v>
      </c>
      <c r="C3941" t="str">
        <f t="shared" si="375"/>
        <v>Jan</v>
      </c>
      <c r="D3941" t="str">
        <f t="shared" si="376"/>
        <v>2019_Jan</v>
      </c>
      <c r="E3941" s="12" t="str">
        <f t="shared" si="377"/>
        <v>13_Jan</v>
      </c>
      <c r="F3941" s="12" t="str">
        <f t="shared" si="378"/>
        <v>Jan-19</v>
      </c>
      <c r="G3941" s="12"/>
    </row>
    <row r="3942" spans="1:7">
      <c r="A3942" s="2">
        <f t="shared" si="380"/>
        <v>43479</v>
      </c>
      <c r="B3942" t="str">
        <f t="shared" si="379"/>
        <v>2019_01</v>
      </c>
      <c r="C3942" t="str">
        <f t="shared" si="375"/>
        <v>Jan</v>
      </c>
      <c r="D3942" t="str">
        <f t="shared" si="376"/>
        <v>2019_Jan</v>
      </c>
      <c r="E3942" s="12" t="str">
        <f t="shared" si="377"/>
        <v>14_Jan</v>
      </c>
      <c r="F3942" s="12" t="str">
        <f t="shared" si="378"/>
        <v>Jan-19</v>
      </c>
      <c r="G3942" s="12"/>
    </row>
    <row r="3943" spans="1:7">
      <c r="A3943" s="2">
        <f t="shared" si="380"/>
        <v>43480</v>
      </c>
      <c r="B3943" t="str">
        <f t="shared" si="379"/>
        <v>2019_01</v>
      </c>
      <c r="C3943" t="str">
        <f t="shared" si="375"/>
        <v>Jan</v>
      </c>
      <c r="D3943" t="str">
        <f t="shared" si="376"/>
        <v>2019_Jan</v>
      </c>
      <c r="E3943" s="12" t="str">
        <f t="shared" si="377"/>
        <v>15_Jan</v>
      </c>
      <c r="F3943" s="12" t="str">
        <f t="shared" si="378"/>
        <v>Jan-19</v>
      </c>
      <c r="G3943" s="12"/>
    </row>
    <row r="3944" spans="1:7">
      <c r="A3944" s="2">
        <f t="shared" si="380"/>
        <v>43481</v>
      </c>
      <c r="B3944" t="str">
        <f t="shared" si="379"/>
        <v>2019_01</v>
      </c>
      <c r="C3944" t="str">
        <f t="shared" si="375"/>
        <v>Jan</v>
      </c>
      <c r="D3944" t="str">
        <f t="shared" si="376"/>
        <v>2019_Jan</v>
      </c>
      <c r="E3944" s="12" t="str">
        <f t="shared" si="377"/>
        <v>16_Jan</v>
      </c>
      <c r="F3944" s="12" t="str">
        <f t="shared" si="378"/>
        <v>Jan-19</v>
      </c>
      <c r="G3944" s="12"/>
    </row>
    <row r="3945" spans="1:7">
      <c r="A3945" s="2">
        <f t="shared" si="380"/>
        <v>43482</v>
      </c>
      <c r="B3945" t="str">
        <f t="shared" si="379"/>
        <v>2019_01</v>
      </c>
      <c r="C3945" t="str">
        <f t="shared" si="375"/>
        <v>Jan</v>
      </c>
      <c r="D3945" t="str">
        <f t="shared" si="376"/>
        <v>2019_Jan</v>
      </c>
      <c r="E3945" s="12" t="str">
        <f t="shared" si="377"/>
        <v>17_Jan</v>
      </c>
      <c r="F3945" s="12" t="str">
        <f t="shared" si="378"/>
        <v>Jan-19</v>
      </c>
      <c r="G3945" s="12"/>
    </row>
    <row r="3946" spans="1:7">
      <c r="A3946" s="2">
        <f t="shared" si="380"/>
        <v>43483</v>
      </c>
      <c r="B3946" t="str">
        <f t="shared" si="379"/>
        <v>2019_01</v>
      </c>
      <c r="C3946" t="str">
        <f t="shared" si="375"/>
        <v>Jan</v>
      </c>
      <c r="D3946" t="str">
        <f t="shared" si="376"/>
        <v>2019_Jan</v>
      </c>
      <c r="E3946" s="12" t="str">
        <f t="shared" si="377"/>
        <v>18_Jan</v>
      </c>
      <c r="F3946" s="12" t="str">
        <f t="shared" si="378"/>
        <v>Jan-19</v>
      </c>
      <c r="G3946" s="12"/>
    </row>
    <row r="3947" spans="1:7">
      <c r="A3947" s="2">
        <f t="shared" si="380"/>
        <v>43484</v>
      </c>
      <c r="B3947" t="str">
        <f t="shared" si="379"/>
        <v>2019_01</v>
      </c>
      <c r="C3947" t="str">
        <f t="shared" si="375"/>
        <v>Jan</v>
      </c>
      <c r="D3947" t="str">
        <f t="shared" si="376"/>
        <v>2019_Jan</v>
      </c>
      <c r="E3947" s="12" t="str">
        <f t="shared" si="377"/>
        <v>19_Jan</v>
      </c>
      <c r="F3947" s="12" t="str">
        <f t="shared" si="378"/>
        <v>Jan-19</v>
      </c>
      <c r="G3947" s="12"/>
    </row>
    <row r="3948" spans="1:7">
      <c r="A3948" s="2">
        <f t="shared" si="380"/>
        <v>43485</v>
      </c>
      <c r="B3948" t="str">
        <f t="shared" si="379"/>
        <v>2019_01</v>
      </c>
      <c r="C3948" t="str">
        <f t="shared" si="375"/>
        <v>Jan</v>
      </c>
      <c r="D3948" t="str">
        <f t="shared" si="376"/>
        <v>2019_Jan</v>
      </c>
      <c r="E3948" s="12" t="str">
        <f t="shared" si="377"/>
        <v>20_Jan</v>
      </c>
      <c r="F3948" s="12" t="str">
        <f t="shared" si="378"/>
        <v>Jan-19</v>
      </c>
      <c r="G3948" s="12"/>
    </row>
    <row r="3949" spans="1:7">
      <c r="A3949" s="2">
        <f t="shared" si="380"/>
        <v>43486</v>
      </c>
      <c r="B3949" t="str">
        <f t="shared" si="379"/>
        <v>2019_01</v>
      </c>
      <c r="C3949" t="str">
        <f t="shared" si="375"/>
        <v>Jan</v>
      </c>
      <c r="D3949" t="str">
        <f t="shared" si="376"/>
        <v>2019_Jan</v>
      </c>
      <c r="E3949" s="12" t="str">
        <f t="shared" si="377"/>
        <v>21_Jan</v>
      </c>
      <c r="F3949" s="12" t="str">
        <f t="shared" si="378"/>
        <v>Jan-19</v>
      </c>
      <c r="G3949" s="12"/>
    </row>
    <row r="3950" spans="1:7">
      <c r="A3950" s="2">
        <f t="shared" si="380"/>
        <v>43487</v>
      </c>
      <c r="B3950" t="str">
        <f t="shared" si="379"/>
        <v>2019_01</v>
      </c>
      <c r="C3950" t="str">
        <f t="shared" si="375"/>
        <v>Jan</v>
      </c>
      <c r="D3950" t="str">
        <f t="shared" si="376"/>
        <v>2019_Jan</v>
      </c>
      <c r="E3950" s="12" t="str">
        <f t="shared" si="377"/>
        <v>22_Jan</v>
      </c>
      <c r="F3950" s="12" t="str">
        <f t="shared" si="378"/>
        <v>Jan-19</v>
      </c>
      <c r="G3950" s="12"/>
    </row>
    <row r="3951" spans="1:7">
      <c r="A3951" s="2">
        <f t="shared" si="380"/>
        <v>43488</v>
      </c>
      <c r="B3951" t="str">
        <f t="shared" si="379"/>
        <v>2019_01</v>
      </c>
      <c r="C3951" t="str">
        <f t="shared" si="375"/>
        <v>Jan</v>
      </c>
      <c r="D3951" t="str">
        <f t="shared" si="376"/>
        <v>2019_Jan</v>
      </c>
      <c r="E3951" s="12" t="str">
        <f t="shared" si="377"/>
        <v>23_Jan</v>
      </c>
      <c r="F3951" s="12" t="str">
        <f t="shared" si="378"/>
        <v>Jan-19</v>
      </c>
      <c r="G3951" s="12"/>
    </row>
    <row r="3952" spans="1:7">
      <c r="A3952" s="2">
        <f t="shared" si="380"/>
        <v>43489</v>
      </c>
      <c r="B3952" t="str">
        <f t="shared" si="379"/>
        <v>2019_01</v>
      </c>
      <c r="C3952" t="str">
        <f t="shared" si="375"/>
        <v>Jan</v>
      </c>
      <c r="D3952" t="str">
        <f t="shared" si="376"/>
        <v>2019_Jan</v>
      </c>
      <c r="E3952" s="12" t="str">
        <f t="shared" si="377"/>
        <v>24_Jan</v>
      </c>
      <c r="F3952" s="12" t="str">
        <f t="shared" si="378"/>
        <v>Jan-19</v>
      </c>
      <c r="G3952" s="12"/>
    </row>
    <row r="3953" spans="1:7">
      <c r="A3953" s="2">
        <f t="shared" si="380"/>
        <v>43490</v>
      </c>
      <c r="B3953" t="str">
        <f t="shared" si="379"/>
        <v>2019_01</v>
      </c>
      <c r="C3953" t="str">
        <f t="shared" si="375"/>
        <v>Jan</v>
      </c>
      <c r="D3953" t="str">
        <f t="shared" si="376"/>
        <v>2019_Jan</v>
      </c>
      <c r="E3953" s="12" t="str">
        <f t="shared" si="377"/>
        <v>25_Jan</v>
      </c>
      <c r="F3953" s="12" t="str">
        <f t="shared" si="378"/>
        <v>Jan-19</v>
      </c>
      <c r="G3953" s="12"/>
    </row>
    <row r="3954" spans="1:7">
      <c r="A3954" s="2">
        <f t="shared" si="380"/>
        <v>43491</v>
      </c>
      <c r="B3954" t="str">
        <f t="shared" si="379"/>
        <v>2019_01</v>
      </c>
      <c r="C3954" t="str">
        <f t="shared" si="375"/>
        <v>Jan</v>
      </c>
      <c r="D3954" t="str">
        <f t="shared" si="376"/>
        <v>2019_Jan</v>
      </c>
      <c r="E3954" s="12" t="str">
        <f t="shared" si="377"/>
        <v>26_Jan</v>
      </c>
      <c r="F3954" s="12" t="str">
        <f t="shared" si="378"/>
        <v>Jan-19</v>
      </c>
      <c r="G3954" s="12"/>
    </row>
    <row r="3955" spans="1:7">
      <c r="A3955" s="2">
        <f t="shared" si="380"/>
        <v>43492</v>
      </c>
      <c r="B3955" t="str">
        <f t="shared" si="379"/>
        <v>2019_01</v>
      </c>
      <c r="C3955" t="str">
        <f t="shared" si="375"/>
        <v>Jan</v>
      </c>
      <c r="D3955" t="str">
        <f t="shared" si="376"/>
        <v>2019_Jan</v>
      </c>
      <c r="E3955" s="12" t="str">
        <f t="shared" si="377"/>
        <v>27_Jan</v>
      </c>
      <c r="F3955" s="12" t="str">
        <f t="shared" si="378"/>
        <v>Jan-19</v>
      </c>
      <c r="G3955" s="12"/>
    </row>
    <row r="3956" spans="1:7">
      <c r="A3956" s="2">
        <f t="shared" si="380"/>
        <v>43493</v>
      </c>
      <c r="B3956" t="str">
        <f t="shared" si="379"/>
        <v>2019_01</v>
      </c>
      <c r="C3956" t="str">
        <f t="shared" si="375"/>
        <v>Jan</v>
      </c>
      <c r="D3956" t="str">
        <f t="shared" si="376"/>
        <v>2019_Jan</v>
      </c>
      <c r="E3956" s="12" t="str">
        <f t="shared" si="377"/>
        <v>28_Jan</v>
      </c>
      <c r="F3956" s="12" t="str">
        <f t="shared" si="378"/>
        <v>Jan-19</v>
      </c>
      <c r="G3956" s="12"/>
    </row>
    <row r="3957" spans="1:7">
      <c r="A3957" s="2">
        <f t="shared" si="380"/>
        <v>43494</v>
      </c>
      <c r="B3957" t="str">
        <f t="shared" si="379"/>
        <v>2019_01</v>
      </c>
      <c r="C3957" t="str">
        <f t="shared" si="375"/>
        <v>Jan</v>
      </c>
      <c r="D3957" t="str">
        <f t="shared" si="376"/>
        <v>2019_Jan</v>
      </c>
      <c r="E3957" s="12" t="str">
        <f t="shared" si="377"/>
        <v>29_Jan</v>
      </c>
      <c r="F3957" s="12" t="str">
        <f t="shared" si="378"/>
        <v>Jan-19</v>
      </c>
      <c r="G3957" s="12"/>
    </row>
    <row r="3958" spans="1:7">
      <c r="A3958" s="2">
        <f t="shared" si="380"/>
        <v>43495</v>
      </c>
      <c r="B3958" t="str">
        <f t="shared" si="379"/>
        <v>2019_01</v>
      </c>
      <c r="C3958" t="str">
        <f t="shared" si="375"/>
        <v>Jan</v>
      </c>
      <c r="D3958" t="str">
        <f t="shared" si="376"/>
        <v>2019_Jan</v>
      </c>
      <c r="E3958" s="12" t="str">
        <f t="shared" si="377"/>
        <v>30_Jan</v>
      </c>
      <c r="F3958" s="12" t="str">
        <f t="shared" si="378"/>
        <v>Jan-19</v>
      </c>
      <c r="G3958" s="12"/>
    </row>
    <row r="3959" spans="1:7">
      <c r="A3959" s="2">
        <f t="shared" si="380"/>
        <v>43496</v>
      </c>
      <c r="B3959" t="str">
        <f t="shared" si="379"/>
        <v>2019_01</v>
      </c>
      <c r="C3959" t="str">
        <f t="shared" si="375"/>
        <v>Jan</v>
      </c>
      <c r="D3959" t="str">
        <f t="shared" si="376"/>
        <v>2019_Jan</v>
      </c>
      <c r="E3959" s="12" t="str">
        <f t="shared" si="377"/>
        <v>31_Jan</v>
      </c>
      <c r="F3959" s="12" t="str">
        <f t="shared" si="378"/>
        <v>Jan-19</v>
      </c>
      <c r="G3959" s="12"/>
    </row>
    <row r="3960" spans="1:7">
      <c r="A3960" s="2">
        <f t="shared" si="380"/>
        <v>43497</v>
      </c>
      <c r="B3960" t="str">
        <f t="shared" si="379"/>
        <v>2019_02</v>
      </c>
      <c r="C3960" t="str">
        <f t="shared" si="375"/>
        <v>Feb</v>
      </c>
      <c r="D3960" t="str">
        <f t="shared" si="376"/>
        <v>2019_Feb</v>
      </c>
      <c r="E3960" s="12" t="str">
        <f t="shared" si="377"/>
        <v>01_Feb</v>
      </c>
      <c r="F3960" s="12" t="str">
        <f t="shared" si="378"/>
        <v>Feb-19</v>
      </c>
      <c r="G3960" s="12"/>
    </row>
    <row r="3961" spans="1:7">
      <c r="A3961" s="2">
        <f t="shared" si="380"/>
        <v>43498</v>
      </c>
      <c r="B3961" t="str">
        <f t="shared" si="379"/>
        <v>2019_02</v>
      </c>
      <c r="C3961" t="str">
        <f t="shared" si="375"/>
        <v>Feb</v>
      </c>
      <c r="D3961" t="str">
        <f t="shared" si="376"/>
        <v>2019_Feb</v>
      </c>
      <c r="E3961" s="12" t="str">
        <f t="shared" si="377"/>
        <v>02_Feb</v>
      </c>
      <c r="F3961" s="12" t="str">
        <f t="shared" si="378"/>
        <v>Feb-19</v>
      </c>
      <c r="G3961" s="12"/>
    </row>
    <row r="3962" spans="1:7">
      <c r="A3962" s="2">
        <f t="shared" si="380"/>
        <v>43499</v>
      </c>
      <c r="B3962" t="str">
        <f t="shared" si="379"/>
        <v>2019_02</v>
      </c>
      <c r="C3962" t="str">
        <f t="shared" si="375"/>
        <v>Feb</v>
      </c>
      <c r="D3962" t="str">
        <f t="shared" si="376"/>
        <v>2019_Feb</v>
      </c>
      <c r="E3962" s="12" t="str">
        <f t="shared" si="377"/>
        <v>03_Feb</v>
      </c>
      <c r="F3962" s="12" t="str">
        <f t="shared" si="378"/>
        <v>Feb-19</v>
      </c>
      <c r="G3962" s="12"/>
    </row>
    <row r="3963" spans="1:7">
      <c r="A3963" s="2">
        <f t="shared" si="380"/>
        <v>43500</v>
      </c>
      <c r="B3963" t="str">
        <f t="shared" si="379"/>
        <v>2019_02</v>
      </c>
      <c r="C3963" t="str">
        <f t="shared" si="375"/>
        <v>Feb</v>
      </c>
      <c r="D3963" t="str">
        <f t="shared" si="376"/>
        <v>2019_Feb</v>
      </c>
      <c r="E3963" s="12" t="str">
        <f t="shared" si="377"/>
        <v>04_Feb</v>
      </c>
      <c r="F3963" s="12" t="str">
        <f t="shared" si="378"/>
        <v>Feb-19</v>
      </c>
      <c r="G3963" s="12"/>
    </row>
    <row r="3964" spans="1:7">
      <c r="A3964" s="2">
        <f t="shared" si="380"/>
        <v>43501</v>
      </c>
      <c r="B3964" t="str">
        <f t="shared" si="379"/>
        <v>2019_02</v>
      </c>
      <c r="C3964" t="str">
        <f t="shared" si="375"/>
        <v>Feb</v>
      </c>
      <c r="D3964" t="str">
        <f t="shared" si="376"/>
        <v>2019_Feb</v>
      </c>
      <c r="E3964" s="12" t="str">
        <f t="shared" si="377"/>
        <v>05_Feb</v>
      </c>
      <c r="F3964" s="12" t="str">
        <f t="shared" si="378"/>
        <v>Feb-19</v>
      </c>
      <c r="G3964" s="12"/>
    </row>
    <row r="3965" spans="1:7">
      <c r="A3965" s="2">
        <f t="shared" si="380"/>
        <v>43502</v>
      </c>
      <c r="B3965" t="str">
        <f t="shared" si="379"/>
        <v>2019_02</v>
      </c>
      <c r="C3965" t="str">
        <f t="shared" si="375"/>
        <v>Feb</v>
      </c>
      <c r="D3965" t="str">
        <f t="shared" si="376"/>
        <v>2019_Feb</v>
      </c>
      <c r="E3965" s="12" t="str">
        <f t="shared" si="377"/>
        <v>06_Feb</v>
      </c>
      <c r="F3965" s="12" t="str">
        <f t="shared" si="378"/>
        <v>Feb-19</v>
      </c>
      <c r="G3965" s="12"/>
    </row>
    <row r="3966" spans="1:7">
      <c r="A3966" s="2">
        <f t="shared" si="380"/>
        <v>43503</v>
      </c>
      <c r="B3966" t="str">
        <f t="shared" si="379"/>
        <v>2019_02</v>
      </c>
      <c r="C3966" t="str">
        <f t="shared" si="375"/>
        <v>Feb</v>
      </c>
      <c r="D3966" t="str">
        <f t="shared" si="376"/>
        <v>2019_Feb</v>
      </c>
      <c r="E3966" s="12" t="str">
        <f t="shared" si="377"/>
        <v>07_Feb</v>
      </c>
      <c r="F3966" s="12" t="str">
        <f t="shared" si="378"/>
        <v>Feb-19</v>
      </c>
      <c r="G3966" s="12"/>
    </row>
    <row r="3967" spans="1:7">
      <c r="A3967" s="2">
        <f t="shared" si="380"/>
        <v>43504</v>
      </c>
      <c r="B3967" t="str">
        <f t="shared" si="379"/>
        <v>2019_02</v>
      </c>
      <c r="C3967" t="str">
        <f t="shared" si="375"/>
        <v>Feb</v>
      </c>
      <c r="D3967" t="str">
        <f t="shared" si="376"/>
        <v>2019_Feb</v>
      </c>
      <c r="E3967" s="12" t="str">
        <f t="shared" si="377"/>
        <v>08_Feb</v>
      </c>
      <c r="F3967" s="12" t="str">
        <f t="shared" si="378"/>
        <v>Feb-19</v>
      </c>
      <c r="G3967" s="12"/>
    </row>
    <row r="3968" spans="1:7">
      <c r="A3968" s="2">
        <f t="shared" si="380"/>
        <v>43505</v>
      </c>
      <c r="B3968" t="str">
        <f t="shared" si="379"/>
        <v>2019_02</v>
      </c>
      <c r="C3968" t="str">
        <f t="shared" si="375"/>
        <v>Feb</v>
      </c>
      <c r="D3968" t="str">
        <f t="shared" si="376"/>
        <v>2019_Feb</v>
      </c>
      <c r="E3968" s="12" t="str">
        <f t="shared" si="377"/>
        <v>09_Feb</v>
      </c>
      <c r="F3968" s="12" t="str">
        <f t="shared" si="378"/>
        <v>Feb-19</v>
      </c>
      <c r="G3968" s="12"/>
    </row>
    <row r="3969" spans="1:7">
      <c r="A3969" s="2">
        <f t="shared" si="380"/>
        <v>43506</v>
      </c>
      <c r="B3969" t="str">
        <f t="shared" si="379"/>
        <v>2019_02</v>
      </c>
      <c r="C3969" t="str">
        <f t="shared" si="375"/>
        <v>Feb</v>
      </c>
      <c r="D3969" t="str">
        <f t="shared" si="376"/>
        <v>2019_Feb</v>
      </c>
      <c r="E3969" s="12" t="str">
        <f t="shared" si="377"/>
        <v>10_Feb</v>
      </c>
      <c r="F3969" s="12" t="str">
        <f t="shared" si="378"/>
        <v>Feb-19</v>
      </c>
      <c r="G3969" s="12"/>
    </row>
    <row r="3970" spans="1:7">
      <c r="A3970" s="2">
        <f t="shared" si="380"/>
        <v>43507</v>
      </c>
      <c r="B3970" t="str">
        <f t="shared" si="379"/>
        <v>2019_02</v>
      </c>
      <c r="C3970" t="str">
        <f t="shared" ref="C3970:C4033" si="381">VLOOKUP(TEXT(MONTH(A3970),"00"),$H$2:$I$13,2,FALSE)</f>
        <v>Feb</v>
      </c>
      <c r="D3970" t="str">
        <f t="shared" si="376"/>
        <v>2019_Feb</v>
      </c>
      <c r="E3970" s="12" t="str">
        <f t="shared" si="377"/>
        <v>11_Feb</v>
      </c>
      <c r="F3970" s="12" t="str">
        <f t="shared" si="378"/>
        <v>Feb-19</v>
      </c>
      <c r="G3970" s="12"/>
    </row>
    <row r="3971" spans="1:7">
      <c r="A3971" s="2">
        <f t="shared" si="380"/>
        <v>43508</v>
      </c>
      <c r="B3971" t="str">
        <f t="shared" si="379"/>
        <v>2019_02</v>
      </c>
      <c r="C3971" t="str">
        <f t="shared" si="381"/>
        <v>Feb</v>
      </c>
      <c r="D3971" t="str">
        <f t="shared" ref="D3971:D4034" si="382">TEXT(YEAR(A3971),"0000")&amp;"_"&amp;C3971</f>
        <v>2019_Feb</v>
      </c>
      <c r="E3971" s="12" t="str">
        <f t="shared" ref="E3971:E4034" si="383">VLOOKUP(DAY(A3971),$G$2:$H$32,2,FALSE)&amp;"_"&amp;C3971</f>
        <v>12_Feb</v>
      </c>
      <c r="F3971" s="12" t="str">
        <f t="shared" si="378"/>
        <v>Feb-19</v>
      </c>
      <c r="G3971" s="12"/>
    </row>
    <row r="3972" spans="1:7">
      <c r="A3972" s="2">
        <f t="shared" si="380"/>
        <v>43509</v>
      </c>
      <c r="B3972" t="str">
        <f t="shared" si="379"/>
        <v>2019_02</v>
      </c>
      <c r="C3972" t="str">
        <f t="shared" si="381"/>
        <v>Feb</v>
      </c>
      <c r="D3972" t="str">
        <f t="shared" si="382"/>
        <v>2019_Feb</v>
      </c>
      <c r="E3972" s="12" t="str">
        <f t="shared" si="383"/>
        <v>13_Feb</v>
      </c>
      <c r="F3972" s="12" t="str">
        <f t="shared" ref="F3972:F4035" si="384">C3972&amp;"-"&amp;RIGHT(YEAR(A3972),2)</f>
        <v>Feb-19</v>
      </c>
      <c r="G3972" s="12"/>
    </row>
    <row r="3973" spans="1:7">
      <c r="A3973" s="2">
        <f t="shared" si="380"/>
        <v>43510</v>
      </c>
      <c r="B3973" t="str">
        <f t="shared" si="379"/>
        <v>2019_02</v>
      </c>
      <c r="C3973" t="str">
        <f t="shared" si="381"/>
        <v>Feb</v>
      </c>
      <c r="D3973" t="str">
        <f t="shared" si="382"/>
        <v>2019_Feb</v>
      </c>
      <c r="E3973" s="12" t="str">
        <f t="shared" si="383"/>
        <v>14_Feb</v>
      </c>
      <c r="F3973" s="12" t="str">
        <f t="shared" si="384"/>
        <v>Feb-19</v>
      </c>
      <c r="G3973" s="12"/>
    </row>
    <row r="3974" spans="1:7">
      <c r="A3974" s="2">
        <f t="shared" si="380"/>
        <v>43511</v>
      </c>
      <c r="B3974" t="str">
        <f t="shared" si="379"/>
        <v>2019_02</v>
      </c>
      <c r="C3974" t="str">
        <f t="shared" si="381"/>
        <v>Feb</v>
      </c>
      <c r="D3974" t="str">
        <f t="shared" si="382"/>
        <v>2019_Feb</v>
      </c>
      <c r="E3974" s="12" t="str">
        <f t="shared" si="383"/>
        <v>15_Feb</v>
      </c>
      <c r="F3974" s="12" t="str">
        <f t="shared" si="384"/>
        <v>Feb-19</v>
      </c>
      <c r="G3974" s="12"/>
    </row>
    <row r="3975" spans="1:7">
      <c r="A3975" s="2">
        <f t="shared" si="380"/>
        <v>43512</v>
      </c>
      <c r="B3975" t="str">
        <f t="shared" si="379"/>
        <v>2019_02</v>
      </c>
      <c r="C3975" t="str">
        <f t="shared" si="381"/>
        <v>Feb</v>
      </c>
      <c r="D3975" t="str">
        <f t="shared" si="382"/>
        <v>2019_Feb</v>
      </c>
      <c r="E3975" s="12" t="str">
        <f t="shared" si="383"/>
        <v>16_Feb</v>
      </c>
      <c r="F3975" s="12" t="str">
        <f t="shared" si="384"/>
        <v>Feb-19</v>
      </c>
      <c r="G3975" s="12"/>
    </row>
    <row r="3976" spans="1:7">
      <c r="A3976" s="2">
        <f t="shared" si="380"/>
        <v>43513</v>
      </c>
      <c r="B3976" t="str">
        <f t="shared" si="379"/>
        <v>2019_02</v>
      </c>
      <c r="C3976" t="str">
        <f t="shared" si="381"/>
        <v>Feb</v>
      </c>
      <c r="D3976" t="str">
        <f t="shared" si="382"/>
        <v>2019_Feb</v>
      </c>
      <c r="E3976" s="12" t="str">
        <f t="shared" si="383"/>
        <v>17_Feb</v>
      </c>
      <c r="F3976" s="12" t="str">
        <f t="shared" si="384"/>
        <v>Feb-19</v>
      </c>
      <c r="G3976" s="12"/>
    </row>
    <row r="3977" spans="1:7">
      <c r="A3977" s="2">
        <f t="shared" si="380"/>
        <v>43514</v>
      </c>
      <c r="B3977" t="str">
        <f t="shared" si="379"/>
        <v>2019_02</v>
      </c>
      <c r="C3977" t="str">
        <f t="shared" si="381"/>
        <v>Feb</v>
      </c>
      <c r="D3977" t="str">
        <f t="shared" si="382"/>
        <v>2019_Feb</v>
      </c>
      <c r="E3977" s="12" t="str">
        <f t="shared" si="383"/>
        <v>18_Feb</v>
      </c>
      <c r="F3977" s="12" t="str">
        <f t="shared" si="384"/>
        <v>Feb-19</v>
      </c>
      <c r="G3977" s="12"/>
    </row>
    <row r="3978" spans="1:7">
      <c r="A3978" s="2">
        <f t="shared" si="380"/>
        <v>43515</v>
      </c>
      <c r="B3978" t="str">
        <f t="shared" si="379"/>
        <v>2019_02</v>
      </c>
      <c r="C3978" t="str">
        <f t="shared" si="381"/>
        <v>Feb</v>
      </c>
      <c r="D3978" t="str">
        <f t="shared" si="382"/>
        <v>2019_Feb</v>
      </c>
      <c r="E3978" s="12" t="str">
        <f t="shared" si="383"/>
        <v>19_Feb</v>
      </c>
      <c r="F3978" s="12" t="str">
        <f t="shared" si="384"/>
        <v>Feb-19</v>
      </c>
      <c r="G3978" s="12"/>
    </row>
    <row r="3979" spans="1:7">
      <c r="A3979" s="2">
        <f t="shared" si="380"/>
        <v>43516</v>
      </c>
      <c r="B3979" t="str">
        <f t="shared" ref="B3979:B4042" si="385">TEXT(YEAR(A3979),"0000")&amp;"_"&amp;TEXT(MONTH(A3979),"00")</f>
        <v>2019_02</v>
      </c>
      <c r="C3979" t="str">
        <f t="shared" si="381"/>
        <v>Feb</v>
      </c>
      <c r="D3979" t="str">
        <f t="shared" si="382"/>
        <v>2019_Feb</v>
      </c>
      <c r="E3979" s="12" t="str">
        <f t="shared" si="383"/>
        <v>20_Feb</v>
      </c>
      <c r="F3979" s="12" t="str">
        <f t="shared" si="384"/>
        <v>Feb-19</v>
      </c>
      <c r="G3979" s="12"/>
    </row>
    <row r="3980" spans="1:7">
      <c r="A3980" s="2">
        <f t="shared" ref="A3980:A4043" si="386">A3979+1</f>
        <v>43517</v>
      </c>
      <c r="B3980" t="str">
        <f t="shared" si="385"/>
        <v>2019_02</v>
      </c>
      <c r="C3980" t="str">
        <f t="shared" si="381"/>
        <v>Feb</v>
      </c>
      <c r="D3980" t="str">
        <f t="shared" si="382"/>
        <v>2019_Feb</v>
      </c>
      <c r="E3980" s="12" t="str">
        <f t="shared" si="383"/>
        <v>21_Feb</v>
      </c>
      <c r="F3980" s="12" t="str">
        <f t="shared" si="384"/>
        <v>Feb-19</v>
      </c>
      <c r="G3980" s="12"/>
    </row>
    <row r="3981" spans="1:7">
      <c r="A3981" s="2">
        <f t="shared" si="386"/>
        <v>43518</v>
      </c>
      <c r="B3981" t="str">
        <f t="shared" si="385"/>
        <v>2019_02</v>
      </c>
      <c r="C3981" t="str">
        <f t="shared" si="381"/>
        <v>Feb</v>
      </c>
      <c r="D3981" t="str">
        <f t="shared" si="382"/>
        <v>2019_Feb</v>
      </c>
      <c r="E3981" s="12" t="str">
        <f t="shared" si="383"/>
        <v>22_Feb</v>
      </c>
      <c r="F3981" s="12" t="str">
        <f t="shared" si="384"/>
        <v>Feb-19</v>
      </c>
      <c r="G3981" s="12"/>
    </row>
    <row r="3982" spans="1:7">
      <c r="A3982" s="2">
        <f t="shared" si="386"/>
        <v>43519</v>
      </c>
      <c r="B3982" t="str">
        <f t="shared" si="385"/>
        <v>2019_02</v>
      </c>
      <c r="C3982" t="str">
        <f t="shared" si="381"/>
        <v>Feb</v>
      </c>
      <c r="D3982" t="str">
        <f t="shared" si="382"/>
        <v>2019_Feb</v>
      </c>
      <c r="E3982" s="12" t="str">
        <f t="shared" si="383"/>
        <v>23_Feb</v>
      </c>
      <c r="F3982" s="12" t="str">
        <f t="shared" si="384"/>
        <v>Feb-19</v>
      </c>
      <c r="G3982" s="12"/>
    </row>
    <row r="3983" spans="1:7">
      <c r="A3983" s="2">
        <f t="shared" si="386"/>
        <v>43520</v>
      </c>
      <c r="B3983" t="str">
        <f t="shared" si="385"/>
        <v>2019_02</v>
      </c>
      <c r="C3983" t="str">
        <f t="shared" si="381"/>
        <v>Feb</v>
      </c>
      <c r="D3983" t="str">
        <f t="shared" si="382"/>
        <v>2019_Feb</v>
      </c>
      <c r="E3983" s="12" t="str">
        <f t="shared" si="383"/>
        <v>24_Feb</v>
      </c>
      <c r="F3983" s="12" t="str">
        <f t="shared" si="384"/>
        <v>Feb-19</v>
      </c>
      <c r="G3983" s="12"/>
    </row>
    <row r="3984" spans="1:7">
      <c r="A3984" s="2">
        <f t="shared" si="386"/>
        <v>43521</v>
      </c>
      <c r="B3984" t="str">
        <f t="shared" si="385"/>
        <v>2019_02</v>
      </c>
      <c r="C3984" t="str">
        <f t="shared" si="381"/>
        <v>Feb</v>
      </c>
      <c r="D3984" t="str">
        <f t="shared" si="382"/>
        <v>2019_Feb</v>
      </c>
      <c r="E3984" s="12" t="str">
        <f t="shared" si="383"/>
        <v>25_Feb</v>
      </c>
      <c r="F3984" s="12" t="str">
        <f t="shared" si="384"/>
        <v>Feb-19</v>
      </c>
      <c r="G3984" s="12"/>
    </row>
    <row r="3985" spans="1:7">
      <c r="A3985" s="2">
        <f t="shared" si="386"/>
        <v>43522</v>
      </c>
      <c r="B3985" t="str">
        <f t="shared" si="385"/>
        <v>2019_02</v>
      </c>
      <c r="C3985" t="str">
        <f t="shared" si="381"/>
        <v>Feb</v>
      </c>
      <c r="D3985" t="str">
        <f t="shared" si="382"/>
        <v>2019_Feb</v>
      </c>
      <c r="E3985" s="12" t="str">
        <f t="shared" si="383"/>
        <v>26_Feb</v>
      </c>
      <c r="F3985" s="12" t="str">
        <f t="shared" si="384"/>
        <v>Feb-19</v>
      </c>
      <c r="G3985" s="12"/>
    </row>
    <row r="3986" spans="1:7">
      <c r="A3986" s="2">
        <f t="shared" si="386"/>
        <v>43523</v>
      </c>
      <c r="B3986" t="str">
        <f t="shared" si="385"/>
        <v>2019_02</v>
      </c>
      <c r="C3986" t="str">
        <f t="shared" si="381"/>
        <v>Feb</v>
      </c>
      <c r="D3986" t="str">
        <f t="shared" si="382"/>
        <v>2019_Feb</v>
      </c>
      <c r="E3986" s="12" t="str">
        <f t="shared" si="383"/>
        <v>27_Feb</v>
      </c>
      <c r="F3986" s="12" t="str">
        <f t="shared" si="384"/>
        <v>Feb-19</v>
      </c>
      <c r="G3986" s="12"/>
    </row>
    <row r="3987" spans="1:7">
      <c r="A3987" s="2">
        <f t="shared" si="386"/>
        <v>43524</v>
      </c>
      <c r="B3987" t="str">
        <f t="shared" si="385"/>
        <v>2019_02</v>
      </c>
      <c r="C3987" t="str">
        <f t="shared" si="381"/>
        <v>Feb</v>
      </c>
      <c r="D3987" t="str">
        <f t="shared" si="382"/>
        <v>2019_Feb</v>
      </c>
      <c r="E3987" s="12" t="str">
        <f t="shared" si="383"/>
        <v>28_Feb</v>
      </c>
      <c r="F3987" s="12" t="str">
        <f t="shared" si="384"/>
        <v>Feb-19</v>
      </c>
      <c r="G3987" s="12"/>
    </row>
    <row r="3988" spans="1:7">
      <c r="A3988" s="2">
        <f t="shared" si="386"/>
        <v>43525</v>
      </c>
      <c r="B3988" t="str">
        <f t="shared" si="385"/>
        <v>2019_03</v>
      </c>
      <c r="C3988" t="str">
        <f t="shared" si="381"/>
        <v>Mar</v>
      </c>
      <c r="D3988" t="str">
        <f t="shared" si="382"/>
        <v>2019_Mar</v>
      </c>
      <c r="E3988" s="12" t="str">
        <f t="shared" si="383"/>
        <v>01_Mar</v>
      </c>
      <c r="F3988" s="12" t="str">
        <f t="shared" si="384"/>
        <v>Mar-19</v>
      </c>
      <c r="G3988" s="12"/>
    </row>
    <row r="3989" spans="1:7">
      <c r="A3989" s="2">
        <f t="shared" si="386"/>
        <v>43526</v>
      </c>
      <c r="B3989" t="str">
        <f t="shared" si="385"/>
        <v>2019_03</v>
      </c>
      <c r="C3989" t="str">
        <f t="shared" si="381"/>
        <v>Mar</v>
      </c>
      <c r="D3989" t="str">
        <f t="shared" si="382"/>
        <v>2019_Mar</v>
      </c>
      <c r="E3989" s="12" t="str">
        <f t="shared" si="383"/>
        <v>02_Mar</v>
      </c>
      <c r="F3989" s="12" t="str">
        <f t="shared" si="384"/>
        <v>Mar-19</v>
      </c>
      <c r="G3989" s="12"/>
    </row>
    <row r="3990" spans="1:7">
      <c r="A3990" s="2">
        <f t="shared" si="386"/>
        <v>43527</v>
      </c>
      <c r="B3990" t="str">
        <f t="shared" si="385"/>
        <v>2019_03</v>
      </c>
      <c r="C3990" t="str">
        <f t="shared" si="381"/>
        <v>Mar</v>
      </c>
      <c r="D3990" t="str">
        <f t="shared" si="382"/>
        <v>2019_Mar</v>
      </c>
      <c r="E3990" s="12" t="str">
        <f t="shared" si="383"/>
        <v>03_Mar</v>
      </c>
      <c r="F3990" s="12" t="str">
        <f t="shared" si="384"/>
        <v>Mar-19</v>
      </c>
      <c r="G3990" s="12"/>
    </row>
    <row r="3991" spans="1:7">
      <c r="A3991" s="2">
        <f t="shared" si="386"/>
        <v>43528</v>
      </c>
      <c r="B3991" t="str">
        <f t="shared" si="385"/>
        <v>2019_03</v>
      </c>
      <c r="C3991" t="str">
        <f t="shared" si="381"/>
        <v>Mar</v>
      </c>
      <c r="D3991" t="str">
        <f t="shared" si="382"/>
        <v>2019_Mar</v>
      </c>
      <c r="E3991" s="12" t="str">
        <f t="shared" si="383"/>
        <v>04_Mar</v>
      </c>
      <c r="F3991" s="12" t="str">
        <f t="shared" si="384"/>
        <v>Mar-19</v>
      </c>
      <c r="G3991" s="12"/>
    </row>
    <row r="3992" spans="1:7">
      <c r="A3992" s="2">
        <f t="shared" si="386"/>
        <v>43529</v>
      </c>
      <c r="B3992" t="str">
        <f t="shared" si="385"/>
        <v>2019_03</v>
      </c>
      <c r="C3992" t="str">
        <f t="shared" si="381"/>
        <v>Mar</v>
      </c>
      <c r="D3992" t="str">
        <f t="shared" si="382"/>
        <v>2019_Mar</v>
      </c>
      <c r="E3992" s="12" t="str">
        <f t="shared" si="383"/>
        <v>05_Mar</v>
      </c>
      <c r="F3992" s="12" t="str">
        <f t="shared" si="384"/>
        <v>Mar-19</v>
      </c>
      <c r="G3992" s="12"/>
    </row>
    <row r="3993" spans="1:7">
      <c r="A3993" s="2">
        <f t="shared" si="386"/>
        <v>43530</v>
      </c>
      <c r="B3993" t="str">
        <f t="shared" si="385"/>
        <v>2019_03</v>
      </c>
      <c r="C3993" t="str">
        <f t="shared" si="381"/>
        <v>Mar</v>
      </c>
      <c r="D3993" t="str">
        <f t="shared" si="382"/>
        <v>2019_Mar</v>
      </c>
      <c r="E3993" s="12" t="str">
        <f t="shared" si="383"/>
        <v>06_Mar</v>
      </c>
      <c r="F3993" s="12" t="str">
        <f t="shared" si="384"/>
        <v>Mar-19</v>
      </c>
      <c r="G3993" s="12"/>
    </row>
    <row r="3994" spans="1:7">
      <c r="A3994" s="2">
        <f t="shared" si="386"/>
        <v>43531</v>
      </c>
      <c r="B3994" t="str">
        <f t="shared" si="385"/>
        <v>2019_03</v>
      </c>
      <c r="C3994" t="str">
        <f t="shared" si="381"/>
        <v>Mar</v>
      </c>
      <c r="D3994" t="str">
        <f t="shared" si="382"/>
        <v>2019_Mar</v>
      </c>
      <c r="E3994" s="12" t="str">
        <f t="shared" si="383"/>
        <v>07_Mar</v>
      </c>
      <c r="F3994" s="12" t="str">
        <f t="shared" si="384"/>
        <v>Mar-19</v>
      </c>
      <c r="G3994" s="12"/>
    </row>
    <row r="3995" spans="1:7">
      <c r="A3995" s="2">
        <f t="shared" si="386"/>
        <v>43532</v>
      </c>
      <c r="B3995" t="str">
        <f t="shared" si="385"/>
        <v>2019_03</v>
      </c>
      <c r="C3995" t="str">
        <f t="shared" si="381"/>
        <v>Mar</v>
      </c>
      <c r="D3995" t="str">
        <f t="shared" si="382"/>
        <v>2019_Mar</v>
      </c>
      <c r="E3995" s="12" t="str">
        <f t="shared" si="383"/>
        <v>08_Mar</v>
      </c>
      <c r="F3995" s="12" t="str">
        <f t="shared" si="384"/>
        <v>Mar-19</v>
      </c>
      <c r="G3995" s="12"/>
    </row>
    <row r="3996" spans="1:7">
      <c r="A3996" s="2">
        <f t="shared" si="386"/>
        <v>43533</v>
      </c>
      <c r="B3996" t="str">
        <f t="shared" si="385"/>
        <v>2019_03</v>
      </c>
      <c r="C3996" t="str">
        <f t="shared" si="381"/>
        <v>Mar</v>
      </c>
      <c r="D3996" t="str">
        <f t="shared" si="382"/>
        <v>2019_Mar</v>
      </c>
      <c r="E3996" s="12" t="str">
        <f t="shared" si="383"/>
        <v>09_Mar</v>
      </c>
      <c r="F3996" s="12" t="str">
        <f t="shared" si="384"/>
        <v>Mar-19</v>
      </c>
      <c r="G3996" s="12"/>
    </row>
    <row r="3997" spans="1:7">
      <c r="A3997" s="2">
        <f t="shared" si="386"/>
        <v>43534</v>
      </c>
      <c r="B3997" t="str">
        <f t="shared" si="385"/>
        <v>2019_03</v>
      </c>
      <c r="C3997" t="str">
        <f t="shared" si="381"/>
        <v>Mar</v>
      </c>
      <c r="D3997" t="str">
        <f t="shared" si="382"/>
        <v>2019_Mar</v>
      </c>
      <c r="E3997" s="12" t="str">
        <f t="shared" si="383"/>
        <v>10_Mar</v>
      </c>
      <c r="F3997" s="12" t="str">
        <f t="shared" si="384"/>
        <v>Mar-19</v>
      </c>
      <c r="G3997" s="12"/>
    </row>
    <row r="3998" spans="1:7">
      <c r="A3998" s="2">
        <f t="shared" si="386"/>
        <v>43535</v>
      </c>
      <c r="B3998" t="str">
        <f t="shared" si="385"/>
        <v>2019_03</v>
      </c>
      <c r="C3998" t="str">
        <f t="shared" si="381"/>
        <v>Mar</v>
      </c>
      <c r="D3998" t="str">
        <f t="shared" si="382"/>
        <v>2019_Mar</v>
      </c>
      <c r="E3998" s="12" t="str">
        <f t="shared" si="383"/>
        <v>11_Mar</v>
      </c>
      <c r="F3998" s="12" t="str">
        <f t="shared" si="384"/>
        <v>Mar-19</v>
      </c>
      <c r="G3998" s="12"/>
    </row>
    <row r="3999" spans="1:7">
      <c r="A3999" s="2">
        <f t="shared" si="386"/>
        <v>43536</v>
      </c>
      <c r="B3999" t="str">
        <f t="shared" si="385"/>
        <v>2019_03</v>
      </c>
      <c r="C3999" t="str">
        <f t="shared" si="381"/>
        <v>Mar</v>
      </c>
      <c r="D3999" t="str">
        <f t="shared" si="382"/>
        <v>2019_Mar</v>
      </c>
      <c r="E3999" s="12" t="str">
        <f t="shared" si="383"/>
        <v>12_Mar</v>
      </c>
      <c r="F3999" s="12" t="str">
        <f t="shared" si="384"/>
        <v>Mar-19</v>
      </c>
      <c r="G3999" s="12"/>
    </row>
    <row r="4000" spans="1:7">
      <c r="A4000" s="2">
        <f t="shared" si="386"/>
        <v>43537</v>
      </c>
      <c r="B4000" t="str">
        <f t="shared" si="385"/>
        <v>2019_03</v>
      </c>
      <c r="C4000" t="str">
        <f t="shared" si="381"/>
        <v>Mar</v>
      </c>
      <c r="D4000" t="str">
        <f t="shared" si="382"/>
        <v>2019_Mar</v>
      </c>
      <c r="E4000" s="12" t="str">
        <f t="shared" si="383"/>
        <v>13_Mar</v>
      </c>
      <c r="F4000" s="12" t="str">
        <f t="shared" si="384"/>
        <v>Mar-19</v>
      </c>
      <c r="G4000" s="12"/>
    </row>
    <row r="4001" spans="1:7">
      <c r="A4001" s="2">
        <f t="shared" si="386"/>
        <v>43538</v>
      </c>
      <c r="B4001" t="str">
        <f t="shared" si="385"/>
        <v>2019_03</v>
      </c>
      <c r="C4001" t="str">
        <f t="shared" si="381"/>
        <v>Mar</v>
      </c>
      <c r="D4001" t="str">
        <f t="shared" si="382"/>
        <v>2019_Mar</v>
      </c>
      <c r="E4001" s="12" t="str">
        <f t="shared" si="383"/>
        <v>14_Mar</v>
      </c>
      <c r="F4001" s="12" t="str">
        <f t="shared" si="384"/>
        <v>Mar-19</v>
      </c>
      <c r="G4001" s="12"/>
    </row>
    <row r="4002" spans="1:7">
      <c r="A4002" s="2">
        <f t="shared" si="386"/>
        <v>43539</v>
      </c>
      <c r="B4002" t="str">
        <f t="shared" si="385"/>
        <v>2019_03</v>
      </c>
      <c r="C4002" t="str">
        <f t="shared" si="381"/>
        <v>Mar</v>
      </c>
      <c r="D4002" t="str">
        <f t="shared" si="382"/>
        <v>2019_Mar</v>
      </c>
      <c r="E4002" s="12" t="str">
        <f t="shared" si="383"/>
        <v>15_Mar</v>
      </c>
      <c r="F4002" s="12" t="str">
        <f t="shared" si="384"/>
        <v>Mar-19</v>
      </c>
      <c r="G4002" s="12"/>
    </row>
    <row r="4003" spans="1:7">
      <c r="A4003" s="2">
        <f t="shared" si="386"/>
        <v>43540</v>
      </c>
      <c r="B4003" t="str">
        <f t="shared" si="385"/>
        <v>2019_03</v>
      </c>
      <c r="C4003" t="str">
        <f t="shared" si="381"/>
        <v>Mar</v>
      </c>
      <c r="D4003" t="str">
        <f t="shared" si="382"/>
        <v>2019_Mar</v>
      </c>
      <c r="E4003" s="12" t="str">
        <f t="shared" si="383"/>
        <v>16_Mar</v>
      </c>
      <c r="F4003" s="12" t="str">
        <f t="shared" si="384"/>
        <v>Mar-19</v>
      </c>
      <c r="G4003" s="12"/>
    </row>
    <row r="4004" spans="1:7">
      <c r="A4004" s="2">
        <f t="shared" si="386"/>
        <v>43541</v>
      </c>
      <c r="B4004" t="str">
        <f t="shared" si="385"/>
        <v>2019_03</v>
      </c>
      <c r="C4004" t="str">
        <f t="shared" si="381"/>
        <v>Mar</v>
      </c>
      <c r="D4004" t="str">
        <f t="shared" si="382"/>
        <v>2019_Mar</v>
      </c>
      <c r="E4004" s="12" t="str">
        <f t="shared" si="383"/>
        <v>17_Mar</v>
      </c>
      <c r="F4004" s="12" t="str">
        <f t="shared" si="384"/>
        <v>Mar-19</v>
      </c>
      <c r="G4004" s="12"/>
    </row>
    <row r="4005" spans="1:7">
      <c r="A4005" s="2">
        <f t="shared" si="386"/>
        <v>43542</v>
      </c>
      <c r="B4005" t="str">
        <f t="shared" si="385"/>
        <v>2019_03</v>
      </c>
      <c r="C4005" t="str">
        <f t="shared" si="381"/>
        <v>Mar</v>
      </c>
      <c r="D4005" t="str">
        <f t="shared" si="382"/>
        <v>2019_Mar</v>
      </c>
      <c r="E4005" s="12" t="str">
        <f t="shared" si="383"/>
        <v>18_Mar</v>
      </c>
      <c r="F4005" s="12" t="str">
        <f t="shared" si="384"/>
        <v>Mar-19</v>
      </c>
      <c r="G4005" s="12"/>
    </row>
    <row r="4006" spans="1:7">
      <c r="A4006" s="2">
        <f t="shared" si="386"/>
        <v>43543</v>
      </c>
      <c r="B4006" t="str">
        <f t="shared" si="385"/>
        <v>2019_03</v>
      </c>
      <c r="C4006" t="str">
        <f t="shared" si="381"/>
        <v>Mar</v>
      </c>
      <c r="D4006" t="str">
        <f t="shared" si="382"/>
        <v>2019_Mar</v>
      </c>
      <c r="E4006" s="12" t="str">
        <f t="shared" si="383"/>
        <v>19_Mar</v>
      </c>
      <c r="F4006" s="12" t="str">
        <f t="shared" si="384"/>
        <v>Mar-19</v>
      </c>
      <c r="G4006" s="12"/>
    </row>
    <row r="4007" spans="1:7">
      <c r="A4007" s="2">
        <f t="shared" si="386"/>
        <v>43544</v>
      </c>
      <c r="B4007" t="str">
        <f t="shared" si="385"/>
        <v>2019_03</v>
      </c>
      <c r="C4007" t="str">
        <f t="shared" si="381"/>
        <v>Mar</v>
      </c>
      <c r="D4007" t="str">
        <f t="shared" si="382"/>
        <v>2019_Mar</v>
      </c>
      <c r="E4007" s="12" t="str">
        <f t="shared" si="383"/>
        <v>20_Mar</v>
      </c>
      <c r="F4007" s="12" t="str">
        <f t="shared" si="384"/>
        <v>Mar-19</v>
      </c>
      <c r="G4007" s="12"/>
    </row>
    <row r="4008" spans="1:7">
      <c r="A4008" s="2">
        <f t="shared" si="386"/>
        <v>43545</v>
      </c>
      <c r="B4008" t="str">
        <f t="shared" si="385"/>
        <v>2019_03</v>
      </c>
      <c r="C4008" t="str">
        <f t="shared" si="381"/>
        <v>Mar</v>
      </c>
      <c r="D4008" t="str">
        <f t="shared" si="382"/>
        <v>2019_Mar</v>
      </c>
      <c r="E4008" s="12" t="str">
        <f t="shared" si="383"/>
        <v>21_Mar</v>
      </c>
      <c r="F4008" s="12" t="str">
        <f t="shared" si="384"/>
        <v>Mar-19</v>
      </c>
      <c r="G4008" s="12"/>
    </row>
    <row r="4009" spans="1:7">
      <c r="A4009" s="2">
        <f t="shared" si="386"/>
        <v>43546</v>
      </c>
      <c r="B4009" t="str">
        <f t="shared" si="385"/>
        <v>2019_03</v>
      </c>
      <c r="C4009" t="str">
        <f t="shared" si="381"/>
        <v>Mar</v>
      </c>
      <c r="D4009" t="str">
        <f t="shared" si="382"/>
        <v>2019_Mar</v>
      </c>
      <c r="E4009" s="12" t="str">
        <f t="shared" si="383"/>
        <v>22_Mar</v>
      </c>
      <c r="F4009" s="12" t="str">
        <f t="shared" si="384"/>
        <v>Mar-19</v>
      </c>
      <c r="G4009" s="12"/>
    </row>
    <row r="4010" spans="1:7">
      <c r="A4010" s="2">
        <f t="shared" si="386"/>
        <v>43547</v>
      </c>
      <c r="B4010" t="str">
        <f t="shared" si="385"/>
        <v>2019_03</v>
      </c>
      <c r="C4010" t="str">
        <f t="shared" si="381"/>
        <v>Mar</v>
      </c>
      <c r="D4010" t="str">
        <f t="shared" si="382"/>
        <v>2019_Mar</v>
      </c>
      <c r="E4010" s="12" t="str">
        <f t="shared" si="383"/>
        <v>23_Mar</v>
      </c>
      <c r="F4010" s="12" t="str">
        <f t="shared" si="384"/>
        <v>Mar-19</v>
      </c>
      <c r="G4010" s="12"/>
    </row>
    <row r="4011" spans="1:7">
      <c r="A4011" s="2">
        <f t="shared" si="386"/>
        <v>43548</v>
      </c>
      <c r="B4011" t="str">
        <f t="shared" si="385"/>
        <v>2019_03</v>
      </c>
      <c r="C4011" t="str">
        <f t="shared" si="381"/>
        <v>Mar</v>
      </c>
      <c r="D4011" t="str">
        <f t="shared" si="382"/>
        <v>2019_Mar</v>
      </c>
      <c r="E4011" s="12" t="str">
        <f t="shared" si="383"/>
        <v>24_Mar</v>
      </c>
      <c r="F4011" s="12" t="str">
        <f t="shared" si="384"/>
        <v>Mar-19</v>
      </c>
      <c r="G4011" s="12"/>
    </row>
    <row r="4012" spans="1:7">
      <c r="A4012" s="2">
        <f t="shared" si="386"/>
        <v>43549</v>
      </c>
      <c r="B4012" t="str">
        <f t="shared" si="385"/>
        <v>2019_03</v>
      </c>
      <c r="C4012" t="str">
        <f t="shared" si="381"/>
        <v>Mar</v>
      </c>
      <c r="D4012" t="str">
        <f t="shared" si="382"/>
        <v>2019_Mar</v>
      </c>
      <c r="E4012" s="12" t="str">
        <f t="shared" si="383"/>
        <v>25_Mar</v>
      </c>
      <c r="F4012" s="12" t="str">
        <f t="shared" si="384"/>
        <v>Mar-19</v>
      </c>
      <c r="G4012" s="12"/>
    </row>
    <row r="4013" spans="1:7">
      <c r="A4013" s="2">
        <f t="shared" si="386"/>
        <v>43550</v>
      </c>
      <c r="B4013" t="str">
        <f t="shared" si="385"/>
        <v>2019_03</v>
      </c>
      <c r="C4013" t="str">
        <f t="shared" si="381"/>
        <v>Mar</v>
      </c>
      <c r="D4013" t="str">
        <f t="shared" si="382"/>
        <v>2019_Mar</v>
      </c>
      <c r="E4013" s="12" t="str">
        <f t="shared" si="383"/>
        <v>26_Mar</v>
      </c>
      <c r="F4013" s="12" t="str">
        <f t="shared" si="384"/>
        <v>Mar-19</v>
      </c>
      <c r="G4013" s="12"/>
    </row>
    <row r="4014" spans="1:7">
      <c r="A4014" s="2">
        <f t="shared" si="386"/>
        <v>43551</v>
      </c>
      <c r="B4014" t="str">
        <f t="shared" si="385"/>
        <v>2019_03</v>
      </c>
      <c r="C4014" t="str">
        <f t="shared" si="381"/>
        <v>Mar</v>
      </c>
      <c r="D4014" t="str">
        <f t="shared" si="382"/>
        <v>2019_Mar</v>
      </c>
      <c r="E4014" s="12" t="str">
        <f t="shared" si="383"/>
        <v>27_Mar</v>
      </c>
      <c r="F4014" s="12" t="str">
        <f t="shared" si="384"/>
        <v>Mar-19</v>
      </c>
      <c r="G4014" s="12"/>
    </row>
    <row r="4015" spans="1:7">
      <c r="A4015" s="2">
        <f t="shared" si="386"/>
        <v>43552</v>
      </c>
      <c r="B4015" t="str">
        <f t="shared" si="385"/>
        <v>2019_03</v>
      </c>
      <c r="C4015" t="str">
        <f t="shared" si="381"/>
        <v>Mar</v>
      </c>
      <c r="D4015" t="str">
        <f t="shared" si="382"/>
        <v>2019_Mar</v>
      </c>
      <c r="E4015" s="12" t="str">
        <f t="shared" si="383"/>
        <v>28_Mar</v>
      </c>
      <c r="F4015" s="12" t="str">
        <f t="shared" si="384"/>
        <v>Mar-19</v>
      </c>
      <c r="G4015" s="12"/>
    </row>
    <row r="4016" spans="1:7">
      <c r="A4016" s="2">
        <f t="shared" si="386"/>
        <v>43553</v>
      </c>
      <c r="B4016" t="str">
        <f t="shared" si="385"/>
        <v>2019_03</v>
      </c>
      <c r="C4016" t="str">
        <f t="shared" si="381"/>
        <v>Mar</v>
      </c>
      <c r="D4016" t="str">
        <f t="shared" si="382"/>
        <v>2019_Mar</v>
      </c>
      <c r="E4016" s="12" t="str">
        <f t="shared" si="383"/>
        <v>29_Mar</v>
      </c>
      <c r="F4016" s="12" t="str">
        <f t="shared" si="384"/>
        <v>Mar-19</v>
      </c>
      <c r="G4016" s="12"/>
    </row>
    <row r="4017" spans="1:7">
      <c r="A4017" s="2">
        <f t="shared" si="386"/>
        <v>43554</v>
      </c>
      <c r="B4017" t="str">
        <f t="shared" si="385"/>
        <v>2019_03</v>
      </c>
      <c r="C4017" t="str">
        <f t="shared" si="381"/>
        <v>Mar</v>
      </c>
      <c r="D4017" t="str">
        <f t="shared" si="382"/>
        <v>2019_Mar</v>
      </c>
      <c r="E4017" s="12" t="str">
        <f t="shared" si="383"/>
        <v>30_Mar</v>
      </c>
      <c r="F4017" s="12" t="str">
        <f t="shared" si="384"/>
        <v>Mar-19</v>
      </c>
      <c r="G4017" s="12"/>
    </row>
    <row r="4018" spans="1:7">
      <c r="A4018" s="2">
        <f t="shared" si="386"/>
        <v>43555</v>
      </c>
      <c r="B4018" t="str">
        <f t="shared" si="385"/>
        <v>2019_03</v>
      </c>
      <c r="C4018" t="str">
        <f t="shared" si="381"/>
        <v>Mar</v>
      </c>
      <c r="D4018" t="str">
        <f t="shared" si="382"/>
        <v>2019_Mar</v>
      </c>
      <c r="E4018" s="12" t="str">
        <f t="shared" si="383"/>
        <v>31_Mar</v>
      </c>
      <c r="F4018" s="12" t="str">
        <f t="shared" si="384"/>
        <v>Mar-19</v>
      </c>
      <c r="G4018" s="12"/>
    </row>
    <row r="4019" spans="1:7">
      <c r="A4019" s="2">
        <f t="shared" si="386"/>
        <v>43556</v>
      </c>
      <c r="B4019" t="str">
        <f t="shared" si="385"/>
        <v>2019_04</v>
      </c>
      <c r="C4019" t="str">
        <f t="shared" si="381"/>
        <v>Apr</v>
      </c>
      <c r="D4019" t="str">
        <f t="shared" si="382"/>
        <v>2019_Apr</v>
      </c>
      <c r="E4019" s="12" t="str">
        <f t="shared" si="383"/>
        <v>01_Apr</v>
      </c>
      <c r="F4019" s="12" t="str">
        <f t="shared" si="384"/>
        <v>Apr-19</v>
      </c>
      <c r="G4019" s="12"/>
    </row>
    <row r="4020" spans="1:7">
      <c r="A4020" s="2">
        <f t="shared" si="386"/>
        <v>43557</v>
      </c>
      <c r="B4020" t="str">
        <f t="shared" si="385"/>
        <v>2019_04</v>
      </c>
      <c r="C4020" t="str">
        <f t="shared" si="381"/>
        <v>Apr</v>
      </c>
      <c r="D4020" t="str">
        <f t="shared" si="382"/>
        <v>2019_Apr</v>
      </c>
      <c r="E4020" s="12" t="str">
        <f t="shared" si="383"/>
        <v>02_Apr</v>
      </c>
      <c r="F4020" s="12" t="str">
        <f t="shared" si="384"/>
        <v>Apr-19</v>
      </c>
      <c r="G4020" s="12"/>
    </row>
    <row r="4021" spans="1:7">
      <c r="A4021" s="2">
        <f t="shared" si="386"/>
        <v>43558</v>
      </c>
      <c r="B4021" t="str">
        <f t="shared" si="385"/>
        <v>2019_04</v>
      </c>
      <c r="C4021" t="str">
        <f t="shared" si="381"/>
        <v>Apr</v>
      </c>
      <c r="D4021" t="str">
        <f t="shared" si="382"/>
        <v>2019_Apr</v>
      </c>
      <c r="E4021" s="12" t="str">
        <f t="shared" si="383"/>
        <v>03_Apr</v>
      </c>
      <c r="F4021" s="12" t="str">
        <f t="shared" si="384"/>
        <v>Apr-19</v>
      </c>
      <c r="G4021" s="12"/>
    </row>
    <row r="4022" spans="1:7">
      <c r="A4022" s="2">
        <f t="shared" si="386"/>
        <v>43559</v>
      </c>
      <c r="B4022" t="str">
        <f t="shared" si="385"/>
        <v>2019_04</v>
      </c>
      <c r="C4022" t="str">
        <f t="shared" si="381"/>
        <v>Apr</v>
      </c>
      <c r="D4022" t="str">
        <f t="shared" si="382"/>
        <v>2019_Apr</v>
      </c>
      <c r="E4022" s="12" t="str">
        <f t="shared" si="383"/>
        <v>04_Apr</v>
      </c>
      <c r="F4022" s="12" t="str">
        <f t="shared" si="384"/>
        <v>Apr-19</v>
      </c>
      <c r="G4022" s="12"/>
    </row>
    <row r="4023" spans="1:7">
      <c r="A4023" s="2">
        <f t="shared" si="386"/>
        <v>43560</v>
      </c>
      <c r="B4023" t="str">
        <f t="shared" si="385"/>
        <v>2019_04</v>
      </c>
      <c r="C4023" t="str">
        <f t="shared" si="381"/>
        <v>Apr</v>
      </c>
      <c r="D4023" t="str">
        <f t="shared" si="382"/>
        <v>2019_Apr</v>
      </c>
      <c r="E4023" s="12" t="str">
        <f t="shared" si="383"/>
        <v>05_Apr</v>
      </c>
      <c r="F4023" s="12" t="str">
        <f t="shared" si="384"/>
        <v>Apr-19</v>
      </c>
      <c r="G4023" s="12"/>
    </row>
    <row r="4024" spans="1:7">
      <c r="A4024" s="2">
        <f t="shared" si="386"/>
        <v>43561</v>
      </c>
      <c r="B4024" t="str">
        <f t="shared" si="385"/>
        <v>2019_04</v>
      </c>
      <c r="C4024" t="str">
        <f t="shared" si="381"/>
        <v>Apr</v>
      </c>
      <c r="D4024" t="str">
        <f t="shared" si="382"/>
        <v>2019_Apr</v>
      </c>
      <c r="E4024" s="12" t="str">
        <f t="shared" si="383"/>
        <v>06_Apr</v>
      </c>
      <c r="F4024" s="12" t="str">
        <f t="shared" si="384"/>
        <v>Apr-19</v>
      </c>
      <c r="G4024" s="12"/>
    </row>
    <row r="4025" spans="1:7">
      <c r="A4025" s="2">
        <f t="shared" si="386"/>
        <v>43562</v>
      </c>
      <c r="B4025" t="str">
        <f t="shared" si="385"/>
        <v>2019_04</v>
      </c>
      <c r="C4025" t="str">
        <f t="shared" si="381"/>
        <v>Apr</v>
      </c>
      <c r="D4025" t="str">
        <f t="shared" si="382"/>
        <v>2019_Apr</v>
      </c>
      <c r="E4025" s="12" t="str">
        <f t="shared" si="383"/>
        <v>07_Apr</v>
      </c>
      <c r="F4025" s="12" t="str">
        <f t="shared" si="384"/>
        <v>Apr-19</v>
      </c>
      <c r="G4025" s="12"/>
    </row>
    <row r="4026" spans="1:7">
      <c r="A4026" s="2">
        <f t="shared" si="386"/>
        <v>43563</v>
      </c>
      <c r="B4026" t="str">
        <f t="shared" si="385"/>
        <v>2019_04</v>
      </c>
      <c r="C4026" t="str">
        <f t="shared" si="381"/>
        <v>Apr</v>
      </c>
      <c r="D4026" t="str">
        <f t="shared" si="382"/>
        <v>2019_Apr</v>
      </c>
      <c r="E4026" s="12" t="str">
        <f t="shared" si="383"/>
        <v>08_Apr</v>
      </c>
      <c r="F4026" s="12" t="str">
        <f t="shared" si="384"/>
        <v>Apr-19</v>
      </c>
      <c r="G4026" s="12"/>
    </row>
    <row r="4027" spans="1:7">
      <c r="A4027" s="2">
        <f t="shared" si="386"/>
        <v>43564</v>
      </c>
      <c r="B4027" t="str">
        <f t="shared" si="385"/>
        <v>2019_04</v>
      </c>
      <c r="C4027" t="str">
        <f t="shared" si="381"/>
        <v>Apr</v>
      </c>
      <c r="D4027" t="str">
        <f t="shared" si="382"/>
        <v>2019_Apr</v>
      </c>
      <c r="E4027" s="12" t="str">
        <f t="shared" si="383"/>
        <v>09_Apr</v>
      </c>
      <c r="F4027" s="12" t="str">
        <f t="shared" si="384"/>
        <v>Apr-19</v>
      </c>
      <c r="G4027" s="12"/>
    </row>
    <row r="4028" spans="1:7">
      <c r="A4028" s="2">
        <f t="shared" si="386"/>
        <v>43565</v>
      </c>
      <c r="B4028" t="str">
        <f t="shared" si="385"/>
        <v>2019_04</v>
      </c>
      <c r="C4028" t="str">
        <f t="shared" si="381"/>
        <v>Apr</v>
      </c>
      <c r="D4028" t="str">
        <f t="shared" si="382"/>
        <v>2019_Apr</v>
      </c>
      <c r="E4028" s="12" t="str">
        <f t="shared" si="383"/>
        <v>10_Apr</v>
      </c>
      <c r="F4028" s="12" t="str">
        <f t="shared" si="384"/>
        <v>Apr-19</v>
      </c>
      <c r="G4028" s="12"/>
    </row>
    <row r="4029" spans="1:7">
      <c r="A4029" s="2">
        <f t="shared" si="386"/>
        <v>43566</v>
      </c>
      <c r="B4029" t="str">
        <f t="shared" si="385"/>
        <v>2019_04</v>
      </c>
      <c r="C4029" t="str">
        <f t="shared" si="381"/>
        <v>Apr</v>
      </c>
      <c r="D4029" t="str">
        <f t="shared" si="382"/>
        <v>2019_Apr</v>
      </c>
      <c r="E4029" s="12" t="str">
        <f t="shared" si="383"/>
        <v>11_Apr</v>
      </c>
      <c r="F4029" s="12" t="str">
        <f t="shared" si="384"/>
        <v>Apr-19</v>
      </c>
      <c r="G4029" s="12"/>
    </row>
    <row r="4030" spans="1:7">
      <c r="A4030" s="2">
        <f t="shared" si="386"/>
        <v>43567</v>
      </c>
      <c r="B4030" t="str">
        <f t="shared" si="385"/>
        <v>2019_04</v>
      </c>
      <c r="C4030" t="str">
        <f t="shared" si="381"/>
        <v>Apr</v>
      </c>
      <c r="D4030" t="str">
        <f t="shared" si="382"/>
        <v>2019_Apr</v>
      </c>
      <c r="E4030" s="12" t="str">
        <f t="shared" si="383"/>
        <v>12_Apr</v>
      </c>
      <c r="F4030" s="12" t="str">
        <f t="shared" si="384"/>
        <v>Apr-19</v>
      </c>
      <c r="G4030" s="12"/>
    </row>
    <row r="4031" spans="1:7">
      <c r="A4031" s="2">
        <f t="shared" si="386"/>
        <v>43568</v>
      </c>
      <c r="B4031" t="str">
        <f t="shared" si="385"/>
        <v>2019_04</v>
      </c>
      <c r="C4031" t="str">
        <f t="shared" si="381"/>
        <v>Apr</v>
      </c>
      <c r="D4031" t="str">
        <f t="shared" si="382"/>
        <v>2019_Apr</v>
      </c>
      <c r="E4031" s="12" t="str">
        <f t="shared" si="383"/>
        <v>13_Apr</v>
      </c>
      <c r="F4031" s="12" t="str">
        <f t="shared" si="384"/>
        <v>Apr-19</v>
      </c>
      <c r="G4031" s="12"/>
    </row>
    <row r="4032" spans="1:7">
      <c r="A4032" s="2">
        <f t="shared" si="386"/>
        <v>43569</v>
      </c>
      <c r="B4032" t="str">
        <f t="shared" si="385"/>
        <v>2019_04</v>
      </c>
      <c r="C4032" t="str">
        <f t="shared" si="381"/>
        <v>Apr</v>
      </c>
      <c r="D4032" t="str">
        <f t="shared" si="382"/>
        <v>2019_Apr</v>
      </c>
      <c r="E4032" s="12" t="str">
        <f t="shared" si="383"/>
        <v>14_Apr</v>
      </c>
      <c r="F4032" s="12" t="str">
        <f t="shared" si="384"/>
        <v>Apr-19</v>
      </c>
      <c r="G4032" s="12"/>
    </row>
    <row r="4033" spans="1:7">
      <c r="A4033" s="2">
        <f t="shared" si="386"/>
        <v>43570</v>
      </c>
      <c r="B4033" t="str">
        <f t="shared" si="385"/>
        <v>2019_04</v>
      </c>
      <c r="C4033" t="str">
        <f t="shared" si="381"/>
        <v>Apr</v>
      </c>
      <c r="D4033" t="str">
        <f t="shared" si="382"/>
        <v>2019_Apr</v>
      </c>
      <c r="E4033" s="12" t="str">
        <f t="shared" si="383"/>
        <v>15_Apr</v>
      </c>
      <c r="F4033" s="12" t="str">
        <f t="shared" si="384"/>
        <v>Apr-19</v>
      </c>
      <c r="G4033" s="12"/>
    </row>
    <row r="4034" spans="1:7">
      <c r="A4034" s="2">
        <f t="shared" si="386"/>
        <v>43571</v>
      </c>
      <c r="B4034" t="str">
        <f t="shared" si="385"/>
        <v>2019_04</v>
      </c>
      <c r="C4034" t="str">
        <f t="shared" ref="C4034:C4097" si="387">VLOOKUP(TEXT(MONTH(A4034),"00"),$H$2:$I$13,2,FALSE)</f>
        <v>Apr</v>
      </c>
      <c r="D4034" t="str">
        <f t="shared" si="382"/>
        <v>2019_Apr</v>
      </c>
      <c r="E4034" s="12" t="str">
        <f t="shared" si="383"/>
        <v>16_Apr</v>
      </c>
      <c r="F4034" s="12" t="str">
        <f t="shared" si="384"/>
        <v>Apr-19</v>
      </c>
      <c r="G4034" s="12"/>
    </row>
    <row r="4035" spans="1:7">
      <c r="A4035" s="2">
        <f t="shared" si="386"/>
        <v>43572</v>
      </c>
      <c r="B4035" t="str">
        <f t="shared" si="385"/>
        <v>2019_04</v>
      </c>
      <c r="C4035" t="str">
        <f t="shared" si="387"/>
        <v>Apr</v>
      </c>
      <c r="D4035" t="str">
        <f t="shared" ref="D4035:D4098" si="388">TEXT(YEAR(A4035),"0000")&amp;"_"&amp;C4035</f>
        <v>2019_Apr</v>
      </c>
      <c r="E4035" s="12" t="str">
        <f t="shared" ref="E4035:E4098" si="389">VLOOKUP(DAY(A4035),$G$2:$H$32,2,FALSE)&amp;"_"&amp;C4035</f>
        <v>17_Apr</v>
      </c>
      <c r="F4035" s="12" t="str">
        <f t="shared" si="384"/>
        <v>Apr-19</v>
      </c>
      <c r="G4035" s="12"/>
    </row>
    <row r="4036" spans="1:7">
      <c r="A4036" s="2">
        <f t="shared" si="386"/>
        <v>43573</v>
      </c>
      <c r="B4036" t="str">
        <f t="shared" si="385"/>
        <v>2019_04</v>
      </c>
      <c r="C4036" t="str">
        <f t="shared" si="387"/>
        <v>Apr</v>
      </c>
      <c r="D4036" t="str">
        <f t="shared" si="388"/>
        <v>2019_Apr</v>
      </c>
      <c r="E4036" s="12" t="str">
        <f t="shared" si="389"/>
        <v>18_Apr</v>
      </c>
      <c r="F4036" s="12" t="str">
        <f t="shared" ref="F4036:F4099" si="390">C4036&amp;"-"&amp;RIGHT(YEAR(A4036),2)</f>
        <v>Apr-19</v>
      </c>
      <c r="G4036" s="12"/>
    </row>
    <row r="4037" spans="1:7">
      <c r="A4037" s="2">
        <f t="shared" si="386"/>
        <v>43574</v>
      </c>
      <c r="B4037" t="str">
        <f t="shared" si="385"/>
        <v>2019_04</v>
      </c>
      <c r="C4037" t="str">
        <f t="shared" si="387"/>
        <v>Apr</v>
      </c>
      <c r="D4037" t="str">
        <f t="shared" si="388"/>
        <v>2019_Apr</v>
      </c>
      <c r="E4037" s="12" t="str">
        <f t="shared" si="389"/>
        <v>19_Apr</v>
      </c>
      <c r="F4037" s="12" t="str">
        <f t="shared" si="390"/>
        <v>Apr-19</v>
      </c>
      <c r="G4037" s="12"/>
    </row>
    <row r="4038" spans="1:7">
      <c r="A4038" s="2">
        <f t="shared" si="386"/>
        <v>43575</v>
      </c>
      <c r="B4038" t="str">
        <f t="shared" si="385"/>
        <v>2019_04</v>
      </c>
      <c r="C4038" t="str">
        <f t="shared" si="387"/>
        <v>Apr</v>
      </c>
      <c r="D4038" t="str">
        <f t="shared" si="388"/>
        <v>2019_Apr</v>
      </c>
      <c r="E4038" s="12" t="str">
        <f t="shared" si="389"/>
        <v>20_Apr</v>
      </c>
      <c r="F4038" s="12" t="str">
        <f t="shared" si="390"/>
        <v>Apr-19</v>
      </c>
      <c r="G4038" s="12"/>
    </row>
    <row r="4039" spans="1:7">
      <c r="A4039" s="2">
        <f t="shared" si="386"/>
        <v>43576</v>
      </c>
      <c r="B4039" t="str">
        <f t="shared" si="385"/>
        <v>2019_04</v>
      </c>
      <c r="C4039" t="str">
        <f t="shared" si="387"/>
        <v>Apr</v>
      </c>
      <c r="D4039" t="str">
        <f t="shared" si="388"/>
        <v>2019_Apr</v>
      </c>
      <c r="E4039" s="12" t="str">
        <f t="shared" si="389"/>
        <v>21_Apr</v>
      </c>
      <c r="F4039" s="12" t="str">
        <f t="shared" si="390"/>
        <v>Apr-19</v>
      </c>
      <c r="G4039" s="12"/>
    </row>
    <row r="4040" spans="1:7">
      <c r="A4040" s="2">
        <f t="shared" si="386"/>
        <v>43577</v>
      </c>
      <c r="B4040" t="str">
        <f t="shared" si="385"/>
        <v>2019_04</v>
      </c>
      <c r="C4040" t="str">
        <f t="shared" si="387"/>
        <v>Apr</v>
      </c>
      <c r="D4040" t="str">
        <f t="shared" si="388"/>
        <v>2019_Apr</v>
      </c>
      <c r="E4040" s="12" t="str">
        <f t="shared" si="389"/>
        <v>22_Apr</v>
      </c>
      <c r="F4040" s="12" t="str">
        <f t="shared" si="390"/>
        <v>Apr-19</v>
      </c>
      <c r="G4040" s="12"/>
    </row>
    <row r="4041" spans="1:7">
      <c r="A4041" s="2">
        <f t="shared" si="386"/>
        <v>43578</v>
      </c>
      <c r="B4041" t="str">
        <f t="shared" si="385"/>
        <v>2019_04</v>
      </c>
      <c r="C4041" t="str">
        <f t="shared" si="387"/>
        <v>Apr</v>
      </c>
      <c r="D4041" t="str">
        <f t="shared" si="388"/>
        <v>2019_Apr</v>
      </c>
      <c r="E4041" s="12" t="str">
        <f t="shared" si="389"/>
        <v>23_Apr</v>
      </c>
      <c r="F4041" s="12" t="str">
        <f t="shared" si="390"/>
        <v>Apr-19</v>
      </c>
      <c r="G4041" s="12"/>
    </row>
    <row r="4042" spans="1:7">
      <c r="A4042" s="2">
        <f t="shared" si="386"/>
        <v>43579</v>
      </c>
      <c r="B4042" t="str">
        <f t="shared" si="385"/>
        <v>2019_04</v>
      </c>
      <c r="C4042" t="str">
        <f t="shared" si="387"/>
        <v>Apr</v>
      </c>
      <c r="D4042" t="str">
        <f t="shared" si="388"/>
        <v>2019_Apr</v>
      </c>
      <c r="E4042" s="12" t="str">
        <f t="shared" si="389"/>
        <v>24_Apr</v>
      </c>
      <c r="F4042" s="12" t="str">
        <f t="shared" si="390"/>
        <v>Apr-19</v>
      </c>
      <c r="G4042" s="12"/>
    </row>
    <row r="4043" spans="1:7">
      <c r="A4043" s="2">
        <f t="shared" si="386"/>
        <v>43580</v>
      </c>
      <c r="B4043" t="str">
        <f t="shared" ref="B4043:B4106" si="391">TEXT(YEAR(A4043),"0000")&amp;"_"&amp;TEXT(MONTH(A4043),"00")</f>
        <v>2019_04</v>
      </c>
      <c r="C4043" t="str">
        <f t="shared" si="387"/>
        <v>Apr</v>
      </c>
      <c r="D4043" t="str">
        <f t="shared" si="388"/>
        <v>2019_Apr</v>
      </c>
      <c r="E4043" s="12" t="str">
        <f t="shared" si="389"/>
        <v>25_Apr</v>
      </c>
      <c r="F4043" s="12" t="str">
        <f t="shared" si="390"/>
        <v>Apr-19</v>
      </c>
      <c r="G4043" s="12"/>
    </row>
    <row r="4044" spans="1:7">
      <c r="A4044" s="2">
        <f t="shared" ref="A4044:A4107" si="392">A4043+1</f>
        <v>43581</v>
      </c>
      <c r="B4044" t="str">
        <f t="shared" si="391"/>
        <v>2019_04</v>
      </c>
      <c r="C4044" t="str">
        <f t="shared" si="387"/>
        <v>Apr</v>
      </c>
      <c r="D4044" t="str">
        <f t="shared" si="388"/>
        <v>2019_Apr</v>
      </c>
      <c r="E4044" s="12" t="str">
        <f t="shared" si="389"/>
        <v>26_Apr</v>
      </c>
      <c r="F4044" s="12" t="str">
        <f t="shared" si="390"/>
        <v>Apr-19</v>
      </c>
      <c r="G4044" s="12"/>
    </row>
    <row r="4045" spans="1:7">
      <c r="A4045" s="2">
        <f t="shared" si="392"/>
        <v>43582</v>
      </c>
      <c r="B4045" t="str">
        <f t="shared" si="391"/>
        <v>2019_04</v>
      </c>
      <c r="C4045" t="str">
        <f t="shared" si="387"/>
        <v>Apr</v>
      </c>
      <c r="D4045" t="str">
        <f t="shared" si="388"/>
        <v>2019_Apr</v>
      </c>
      <c r="E4045" s="12" t="str">
        <f t="shared" si="389"/>
        <v>27_Apr</v>
      </c>
      <c r="F4045" s="12" t="str">
        <f t="shared" si="390"/>
        <v>Apr-19</v>
      </c>
      <c r="G4045" s="12"/>
    </row>
    <row r="4046" spans="1:7">
      <c r="A4046" s="2">
        <f t="shared" si="392"/>
        <v>43583</v>
      </c>
      <c r="B4046" t="str">
        <f t="shared" si="391"/>
        <v>2019_04</v>
      </c>
      <c r="C4046" t="str">
        <f t="shared" si="387"/>
        <v>Apr</v>
      </c>
      <c r="D4046" t="str">
        <f t="shared" si="388"/>
        <v>2019_Apr</v>
      </c>
      <c r="E4046" s="12" t="str">
        <f t="shared" si="389"/>
        <v>28_Apr</v>
      </c>
      <c r="F4046" s="12" t="str">
        <f t="shared" si="390"/>
        <v>Apr-19</v>
      </c>
      <c r="G4046" s="12"/>
    </row>
    <row r="4047" spans="1:7">
      <c r="A4047" s="2">
        <f t="shared" si="392"/>
        <v>43584</v>
      </c>
      <c r="B4047" t="str">
        <f t="shared" si="391"/>
        <v>2019_04</v>
      </c>
      <c r="C4047" t="str">
        <f t="shared" si="387"/>
        <v>Apr</v>
      </c>
      <c r="D4047" t="str">
        <f t="shared" si="388"/>
        <v>2019_Apr</v>
      </c>
      <c r="E4047" s="12" t="str">
        <f t="shared" si="389"/>
        <v>29_Apr</v>
      </c>
      <c r="F4047" s="12" t="str">
        <f t="shared" si="390"/>
        <v>Apr-19</v>
      </c>
      <c r="G4047" s="12"/>
    </row>
    <row r="4048" spans="1:7">
      <c r="A4048" s="2">
        <f t="shared" si="392"/>
        <v>43585</v>
      </c>
      <c r="B4048" t="str">
        <f t="shared" si="391"/>
        <v>2019_04</v>
      </c>
      <c r="C4048" t="str">
        <f t="shared" si="387"/>
        <v>Apr</v>
      </c>
      <c r="D4048" t="str">
        <f t="shared" si="388"/>
        <v>2019_Apr</v>
      </c>
      <c r="E4048" s="12" t="str">
        <f t="shared" si="389"/>
        <v>30_Apr</v>
      </c>
      <c r="F4048" s="12" t="str">
        <f t="shared" si="390"/>
        <v>Apr-19</v>
      </c>
      <c r="G4048" s="12"/>
    </row>
    <row r="4049" spans="1:7">
      <c r="A4049" s="2">
        <f t="shared" si="392"/>
        <v>43586</v>
      </c>
      <c r="B4049" t="str">
        <f t="shared" si="391"/>
        <v>2019_05</v>
      </c>
      <c r="C4049" t="str">
        <f t="shared" si="387"/>
        <v>May</v>
      </c>
      <c r="D4049" t="str">
        <f t="shared" si="388"/>
        <v>2019_May</v>
      </c>
      <c r="E4049" s="12" t="str">
        <f t="shared" si="389"/>
        <v>01_May</v>
      </c>
      <c r="F4049" s="12" t="str">
        <f t="shared" si="390"/>
        <v>May-19</v>
      </c>
      <c r="G4049" s="12"/>
    </row>
    <row r="4050" spans="1:7">
      <c r="A4050" s="2">
        <f t="shared" si="392"/>
        <v>43587</v>
      </c>
      <c r="B4050" t="str">
        <f t="shared" si="391"/>
        <v>2019_05</v>
      </c>
      <c r="C4050" t="str">
        <f t="shared" si="387"/>
        <v>May</v>
      </c>
      <c r="D4050" t="str">
        <f t="shared" si="388"/>
        <v>2019_May</v>
      </c>
      <c r="E4050" s="12" t="str">
        <f t="shared" si="389"/>
        <v>02_May</v>
      </c>
      <c r="F4050" s="12" t="str">
        <f t="shared" si="390"/>
        <v>May-19</v>
      </c>
      <c r="G4050" s="12"/>
    </row>
    <row r="4051" spans="1:7">
      <c r="A4051" s="2">
        <f t="shared" si="392"/>
        <v>43588</v>
      </c>
      <c r="B4051" t="str">
        <f t="shared" si="391"/>
        <v>2019_05</v>
      </c>
      <c r="C4051" t="str">
        <f t="shared" si="387"/>
        <v>May</v>
      </c>
      <c r="D4051" t="str">
        <f t="shared" si="388"/>
        <v>2019_May</v>
      </c>
      <c r="E4051" s="12" t="str">
        <f t="shared" si="389"/>
        <v>03_May</v>
      </c>
      <c r="F4051" s="12" t="str">
        <f t="shared" si="390"/>
        <v>May-19</v>
      </c>
      <c r="G4051" s="12"/>
    </row>
    <row r="4052" spans="1:7">
      <c r="A4052" s="2">
        <f t="shared" si="392"/>
        <v>43589</v>
      </c>
      <c r="B4052" t="str">
        <f t="shared" si="391"/>
        <v>2019_05</v>
      </c>
      <c r="C4052" t="str">
        <f t="shared" si="387"/>
        <v>May</v>
      </c>
      <c r="D4052" t="str">
        <f t="shared" si="388"/>
        <v>2019_May</v>
      </c>
      <c r="E4052" s="12" t="str">
        <f t="shared" si="389"/>
        <v>04_May</v>
      </c>
      <c r="F4052" s="12" t="str">
        <f t="shared" si="390"/>
        <v>May-19</v>
      </c>
      <c r="G4052" s="12"/>
    </row>
    <row r="4053" spans="1:7">
      <c r="A4053" s="2">
        <f t="shared" si="392"/>
        <v>43590</v>
      </c>
      <c r="B4053" t="str">
        <f t="shared" si="391"/>
        <v>2019_05</v>
      </c>
      <c r="C4053" t="str">
        <f t="shared" si="387"/>
        <v>May</v>
      </c>
      <c r="D4053" t="str">
        <f t="shared" si="388"/>
        <v>2019_May</v>
      </c>
      <c r="E4053" s="12" t="str">
        <f t="shared" si="389"/>
        <v>05_May</v>
      </c>
      <c r="F4053" s="12" t="str">
        <f t="shared" si="390"/>
        <v>May-19</v>
      </c>
      <c r="G4053" s="12"/>
    </row>
    <row r="4054" spans="1:7">
      <c r="A4054" s="2">
        <f t="shared" si="392"/>
        <v>43591</v>
      </c>
      <c r="B4054" t="str">
        <f t="shared" si="391"/>
        <v>2019_05</v>
      </c>
      <c r="C4054" t="str">
        <f t="shared" si="387"/>
        <v>May</v>
      </c>
      <c r="D4054" t="str">
        <f t="shared" si="388"/>
        <v>2019_May</v>
      </c>
      <c r="E4054" s="12" t="str">
        <f t="shared" si="389"/>
        <v>06_May</v>
      </c>
      <c r="F4054" s="12" t="str">
        <f t="shared" si="390"/>
        <v>May-19</v>
      </c>
      <c r="G4054" s="12"/>
    </row>
    <row r="4055" spans="1:7">
      <c r="A4055" s="2">
        <f t="shared" si="392"/>
        <v>43592</v>
      </c>
      <c r="B4055" t="str">
        <f t="shared" si="391"/>
        <v>2019_05</v>
      </c>
      <c r="C4055" t="str">
        <f t="shared" si="387"/>
        <v>May</v>
      </c>
      <c r="D4055" t="str">
        <f t="shared" si="388"/>
        <v>2019_May</v>
      </c>
      <c r="E4055" s="12" t="str">
        <f t="shared" si="389"/>
        <v>07_May</v>
      </c>
      <c r="F4055" s="12" t="str">
        <f t="shared" si="390"/>
        <v>May-19</v>
      </c>
      <c r="G4055" s="12"/>
    </row>
    <row r="4056" spans="1:7">
      <c r="A4056" s="2">
        <f t="shared" si="392"/>
        <v>43593</v>
      </c>
      <c r="B4056" t="str">
        <f t="shared" si="391"/>
        <v>2019_05</v>
      </c>
      <c r="C4056" t="str">
        <f t="shared" si="387"/>
        <v>May</v>
      </c>
      <c r="D4056" t="str">
        <f t="shared" si="388"/>
        <v>2019_May</v>
      </c>
      <c r="E4056" s="12" t="str">
        <f t="shared" si="389"/>
        <v>08_May</v>
      </c>
      <c r="F4056" s="12" t="str">
        <f t="shared" si="390"/>
        <v>May-19</v>
      </c>
      <c r="G4056" s="12"/>
    </row>
    <row r="4057" spans="1:7">
      <c r="A4057" s="2">
        <f t="shared" si="392"/>
        <v>43594</v>
      </c>
      <c r="B4057" t="str">
        <f t="shared" si="391"/>
        <v>2019_05</v>
      </c>
      <c r="C4057" t="str">
        <f t="shared" si="387"/>
        <v>May</v>
      </c>
      <c r="D4057" t="str">
        <f t="shared" si="388"/>
        <v>2019_May</v>
      </c>
      <c r="E4057" s="12" t="str">
        <f t="shared" si="389"/>
        <v>09_May</v>
      </c>
      <c r="F4057" s="12" t="str">
        <f t="shared" si="390"/>
        <v>May-19</v>
      </c>
      <c r="G4057" s="12"/>
    </row>
    <row r="4058" spans="1:7">
      <c r="A4058" s="2">
        <f t="shared" si="392"/>
        <v>43595</v>
      </c>
      <c r="B4058" t="str">
        <f t="shared" si="391"/>
        <v>2019_05</v>
      </c>
      <c r="C4058" t="str">
        <f t="shared" si="387"/>
        <v>May</v>
      </c>
      <c r="D4058" t="str">
        <f t="shared" si="388"/>
        <v>2019_May</v>
      </c>
      <c r="E4058" s="12" t="str">
        <f t="shared" si="389"/>
        <v>10_May</v>
      </c>
      <c r="F4058" s="12" t="str">
        <f t="shared" si="390"/>
        <v>May-19</v>
      </c>
      <c r="G4058" s="12"/>
    </row>
    <row r="4059" spans="1:7">
      <c r="A4059" s="2">
        <f t="shared" si="392"/>
        <v>43596</v>
      </c>
      <c r="B4059" t="str">
        <f t="shared" si="391"/>
        <v>2019_05</v>
      </c>
      <c r="C4059" t="str">
        <f t="shared" si="387"/>
        <v>May</v>
      </c>
      <c r="D4059" t="str">
        <f t="shared" si="388"/>
        <v>2019_May</v>
      </c>
      <c r="E4059" s="12" t="str">
        <f t="shared" si="389"/>
        <v>11_May</v>
      </c>
      <c r="F4059" s="12" t="str">
        <f t="shared" si="390"/>
        <v>May-19</v>
      </c>
      <c r="G4059" s="12"/>
    </row>
    <row r="4060" spans="1:7">
      <c r="A4060" s="2">
        <f t="shared" si="392"/>
        <v>43597</v>
      </c>
      <c r="B4060" t="str">
        <f t="shared" si="391"/>
        <v>2019_05</v>
      </c>
      <c r="C4060" t="str">
        <f t="shared" si="387"/>
        <v>May</v>
      </c>
      <c r="D4060" t="str">
        <f t="shared" si="388"/>
        <v>2019_May</v>
      </c>
      <c r="E4060" s="12" t="str">
        <f t="shared" si="389"/>
        <v>12_May</v>
      </c>
      <c r="F4060" s="12" t="str">
        <f t="shared" si="390"/>
        <v>May-19</v>
      </c>
      <c r="G4060" s="12"/>
    </row>
    <row r="4061" spans="1:7">
      <c r="A4061" s="2">
        <f t="shared" si="392"/>
        <v>43598</v>
      </c>
      <c r="B4061" t="str">
        <f t="shared" si="391"/>
        <v>2019_05</v>
      </c>
      <c r="C4061" t="str">
        <f t="shared" si="387"/>
        <v>May</v>
      </c>
      <c r="D4061" t="str">
        <f t="shared" si="388"/>
        <v>2019_May</v>
      </c>
      <c r="E4061" s="12" t="str">
        <f t="shared" si="389"/>
        <v>13_May</v>
      </c>
      <c r="F4061" s="12" t="str">
        <f t="shared" si="390"/>
        <v>May-19</v>
      </c>
      <c r="G4061" s="12"/>
    </row>
    <row r="4062" spans="1:7">
      <c r="A4062" s="2">
        <f t="shared" si="392"/>
        <v>43599</v>
      </c>
      <c r="B4062" t="str">
        <f t="shared" si="391"/>
        <v>2019_05</v>
      </c>
      <c r="C4062" t="str">
        <f t="shared" si="387"/>
        <v>May</v>
      </c>
      <c r="D4062" t="str">
        <f t="shared" si="388"/>
        <v>2019_May</v>
      </c>
      <c r="E4062" s="12" t="str">
        <f t="shared" si="389"/>
        <v>14_May</v>
      </c>
      <c r="F4062" s="12" t="str">
        <f t="shared" si="390"/>
        <v>May-19</v>
      </c>
      <c r="G4062" s="12"/>
    </row>
    <row r="4063" spans="1:7">
      <c r="A4063" s="2">
        <f t="shared" si="392"/>
        <v>43600</v>
      </c>
      <c r="B4063" t="str">
        <f t="shared" si="391"/>
        <v>2019_05</v>
      </c>
      <c r="C4063" t="str">
        <f t="shared" si="387"/>
        <v>May</v>
      </c>
      <c r="D4063" t="str">
        <f t="shared" si="388"/>
        <v>2019_May</v>
      </c>
      <c r="E4063" s="12" t="str">
        <f t="shared" si="389"/>
        <v>15_May</v>
      </c>
      <c r="F4063" s="12" t="str">
        <f t="shared" si="390"/>
        <v>May-19</v>
      </c>
      <c r="G4063" s="12"/>
    </row>
    <row r="4064" spans="1:7">
      <c r="A4064" s="2">
        <f t="shared" si="392"/>
        <v>43601</v>
      </c>
      <c r="B4064" t="str">
        <f t="shared" si="391"/>
        <v>2019_05</v>
      </c>
      <c r="C4064" t="str">
        <f t="shared" si="387"/>
        <v>May</v>
      </c>
      <c r="D4064" t="str">
        <f t="shared" si="388"/>
        <v>2019_May</v>
      </c>
      <c r="E4064" s="12" t="str">
        <f t="shared" si="389"/>
        <v>16_May</v>
      </c>
      <c r="F4064" s="12" t="str">
        <f t="shared" si="390"/>
        <v>May-19</v>
      </c>
      <c r="G4064" s="12"/>
    </row>
    <row r="4065" spans="1:7">
      <c r="A4065" s="2">
        <f t="shared" si="392"/>
        <v>43602</v>
      </c>
      <c r="B4065" t="str">
        <f t="shared" si="391"/>
        <v>2019_05</v>
      </c>
      <c r="C4065" t="str">
        <f t="shared" si="387"/>
        <v>May</v>
      </c>
      <c r="D4065" t="str">
        <f t="shared" si="388"/>
        <v>2019_May</v>
      </c>
      <c r="E4065" s="12" t="str">
        <f t="shared" si="389"/>
        <v>17_May</v>
      </c>
      <c r="F4065" s="12" t="str">
        <f t="shared" si="390"/>
        <v>May-19</v>
      </c>
      <c r="G4065" s="12"/>
    </row>
    <row r="4066" spans="1:7">
      <c r="A4066" s="2">
        <f t="shared" si="392"/>
        <v>43603</v>
      </c>
      <c r="B4066" t="str">
        <f t="shared" si="391"/>
        <v>2019_05</v>
      </c>
      <c r="C4066" t="str">
        <f t="shared" si="387"/>
        <v>May</v>
      </c>
      <c r="D4066" t="str">
        <f t="shared" si="388"/>
        <v>2019_May</v>
      </c>
      <c r="E4066" s="12" t="str">
        <f t="shared" si="389"/>
        <v>18_May</v>
      </c>
      <c r="F4066" s="12" t="str">
        <f t="shared" si="390"/>
        <v>May-19</v>
      </c>
      <c r="G4066" s="12"/>
    </row>
    <row r="4067" spans="1:7">
      <c r="A4067" s="2">
        <f t="shared" si="392"/>
        <v>43604</v>
      </c>
      <c r="B4067" t="str">
        <f t="shared" si="391"/>
        <v>2019_05</v>
      </c>
      <c r="C4067" t="str">
        <f t="shared" si="387"/>
        <v>May</v>
      </c>
      <c r="D4067" t="str">
        <f t="shared" si="388"/>
        <v>2019_May</v>
      </c>
      <c r="E4067" s="12" t="str">
        <f t="shared" si="389"/>
        <v>19_May</v>
      </c>
      <c r="F4067" s="12" t="str">
        <f t="shared" si="390"/>
        <v>May-19</v>
      </c>
      <c r="G4067" s="12"/>
    </row>
    <row r="4068" spans="1:7">
      <c r="A4068" s="2">
        <f t="shared" si="392"/>
        <v>43605</v>
      </c>
      <c r="B4068" t="str">
        <f t="shared" si="391"/>
        <v>2019_05</v>
      </c>
      <c r="C4068" t="str">
        <f t="shared" si="387"/>
        <v>May</v>
      </c>
      <c r="D4068" t="str">
        <f t="shared" si="388"/>
        <v>2019_May</v>
      </c>
      <c r="E4068" s="12" t="str">
        <f t="shared" si="389"/>
        <v>20_May</v>
      </c>
      <c r="F4068" s="12" t="str">
        <f t="shared" si="390"/>
        <v>May-19</v>
      </c>
      <c r="G4068" s="12"/>
    </row>
    <row r="4069" spans="1:7">
      <c r="A4069" s="2">
        <f t="shared" si="392"/>
        <v>43606</v>
      </c>
      <c r="B4069" t="str">
        <f t="shared" si="391"/>
        <v>2019_05</v>
      </c>
      <c r="C4069" t="str">
        <f t="shared" si="387"/>
        <v>May</v>
      </c>
      <c r="D4069" t="str">
        <f t="shared" si="388"/>
        <v>2019_May</v>
      </c>
      <c r="E4069" s="12" t="str">
        <f t="shared" si="389"/>
        <v>21_May</v>
      </c>
      <c r="F4069" s="12" t="str">
        <f t="shared" si="390"/>
        <v>May-19</v>
      </c>
      <c r="G4069" s="12"/>
    </row>
    <row r="4070" spans="1:7">
      <c r="A4070" s="2">
        <f t="shared" si="392"/>
        <v>43607</v>
      </c>
      <c r="B4070" t="str">
        <f t="shared" si="391"/>
        <v>2019_05</v>
      </c>
      <c r="C4070" t="str">
        <f t="shared" si="387"/>
        <v>May</v>
      </c>
      <c r="D4070" t="str">
        <f t="shared" si="388"/>
        <v>2019_May</v>
      </c>
      <c r="E4070" s="12" t="str">
        <f t="shared" si="389"/>
        <v>22_May</v>
      </c>
      <c r="F4070" s="12" t="str">
        <f t="shared" si="390"/>
        <v>May-19</v>
      </c>
      <c r="G4070" s="12"/>
    </row>
    <row r="4071" spans="1:7">
      <c r="A4071" s="2">
        <f t="shared" si="392"/>
        <v>43608</v>
      </c>
      <c r="B4071" t="str">
        <f t="shared" si="391"/>
        <v>2019_05</v>
      </c>
      <c r="C4071" t="str">
        <f t="shared" si="387"/>
        <v>May</v>
      </c>
      <c r="D4071" t="str">
        <f t="shared" si="388"/>
        <v>2019_May</v>
      </c>
      <c r="E4071" s="12" t="str">
        <f t="shared" si="389"/>
        <v>23_May</v>
      </c>
      <c r="F4071" s="12" t="str">
        <f t="shared" si="390"/>
        <v>May-19</v>
      </c>
      <c r="G4071" s="12"/>
    </row>
    <row r="4072" spans="1:7">
      <c r="A4072" s="2">
        <f t="shared" si="392"/>
        <v>43609</v>
      </c>
      <c r="B4072" t="str">
        <f t="shared" si="391"/>
        <v>2019_05</v>
      </c>
      <c r="C4072" t="str">
        <f t="shared" si="387"/>
        <v>May</v>
      </c>
      <c r="D4072" t="str">
        <f t="shared" si="388"/>
        <v>2019_May</v>
      </c>
      <c r="E4072" s="12" t="str">
        <f t="shared" si="389"/>
        <v>24_May</v>
      </c>
      <c r="F4072" s="12" t="str">
        <f t="shared" si="390"/>
        <v>May-19</v>
      </c>
      <c r="G4072" s="12"/>
    </row>
    <row r="4073" spans="1:7">
      <c r="A4073" s="2">
        <f t="shared" si="392"/>
        <v>43610</v>
      </c>
      <c r="B4073" t="str">
        <f t="shared" si="391"/>
        <v>2019_05</v>
      </c>
      <c r="C4073" t="str">
        <f t="shared" si="387"/>
        <v>May</v>
      </c>
      <c r="D4073" t="str">
        <f t="shared" si="388"/>
        <v>2019_May</v>
      </c>
      <c r="E4073" s="12" t="str">
        <f t="shared" si="389"/>
        <v>25_May</v>
      </c>
      <c r="F4073" s="12" t="str">
        <f t="shared" si="390"/>
        <v>May-19</v>
      </c>
      <c r="G4073" s="12"/>
    </row>
    <row r="4074" spans="1:7">
      <c r="A4074" s="2">
        <f t="shared" si="392"/>
        <v>43611</v>
      </c>
      <c r="B4074" t="str">
        <f t="shared" si="391"/>
        <v>2019_05</v>
      </c>
      <c r="C4074" t="str">
        <f t="shared" si="387"/>
        <v>May</v>
      </c>
      <c r="D4074" t="str">
        <f t="shared" si="388"/>
        <v>2019_May</v>
      </c>
      <c r="E4074" s="12" t="str">
        <f t="shared" si="389"/>
        <v>26_May</v>
      </c>
      <c r="F4074" s="12" t="str">
        <f t="shared" si="390"/>
        <v>May-19</v>
      </c>
      <c r="G4074" s="12"/>
    </row>
    <row r="4075" spans="1:7">
      <c r="A4075" s="2">
        <f t="shared" si="392"/>
        <v>43612</v>
      </c>
      <c r="B4075" t="str">
        <f t="shared" si="391"/>
        <v>2019_05</v>
      </c>
      <c r="C4075" t="str">
        <f t="shared" si="387"/>
        <v>May</v>
      </c>
      <c r="D4075" t="str">
        <f t="shared" si="388"/>
        <v>2019_May</v>
      </c>
      <c r="E4075" s="12" t="str">
        <f t="shared" si="389"/>
        <v>27_May</v>
      </c>
      <c r="F4075" s="12" t="str">
        <f t="shared" si="390"/>
        <v>May-19</v>
      </c>
      <c r="G4075" s="12"/>
    </row>
    <row r="4076" spans="1:7">
      <c r="A4076" s="2">
        <f t="shared" si="392"/>
        <v>43613</v>
      </c>
      <c r="B4076" t="str">
        <f t="shared" si="391"/>
        <v>2019_05</v>
      </c>
      <c r="C4076" t="str">
        <f t="shared" si="387"/>
        <v>May</v>
      </c>
      <c r="D4076" t="str">
        <f t="shared" si="388"/>
        <v>2019_May</v>
      </c>
      <c r="E4076" s="12" t="str">
        <f t="shared" si="389"/>
        <v>28_May</v>
      </c>
      <c r="F4076" s="12" t="str">
        <f t="shared" si="390"/>
        <v>May-19</v>
      </c>
      <c r="G4076" s="12"/>
    </row>
    <row r="4077" spans="1:7">
      <c r="A4077" s="2">
        <f t="shared" si="392"/>
        <v>43614</v>
      </c>
      <c r="B4077" t="str">
        <f t="shared" si="391"/>
        <v>2019_05</v>
      </c>
      <c r="C4077" t="str">
        <f t="shared" si="387"/>
        <v>May</v>
      </c>
      <c r="D4077" t="str">
        <f t="shared" si="388"/>
        <v>2019_May</v>
      </c>
      <c r="E4077" s="12" t="str">
        <f t="shared" si="389"/>
        <v>29_May</v>
      </c>
      <c r="F4077" s="12" t="str">
        <f t="shared" si="390"/>
        <v>May-19</v>
      </c>
      <c r="G4077" s="12"/>
    </row>
    <row r="4078" spans="1:7">
      <c r="A4078" s="2">
        <f t="shared" si="392"/>
        <v>43615</v>
      </c>
      <c r="B4078" t="str">
        <f t="shared" si="391"/>
        <v>2019_05</v>
      </c>
      <c r="C4078" t="str">
        <f t="shared" si="387"/>
        <v>May</v>
      </c>
      <c r="D4078" t="str">
        <f t="shared" si="388"/>
        <v>2019_May</v>
      </c>
      <c r="E4078" s="12" t="str">
        <f t="shared" si="389"/>
        <v>30_May</v>
      </c>
      <c r="F4078" s="12" t="str">
        <f t="shared" si="390"/>
        <v>May-19</v>
      </c>
      <c r="G4078" s="12"/>
    </row>
    <row r="4079" spans="1:7">
      <c r="A4079" s="2">
        <f t="shared" si="392"/>
        <v>43616</v>
      </c>
      <c r="B4079" t="str">
        <f t="shared" si="391"/>
        <v>2019_05</v>
      </c>
      <c r="C4079" t="str">
        <f t="shared" si="387"/>
        <v>May</v>
      </c>
      <c r="D4079" t="str">
        <f t="shared" si="388"/>
        <v>2019_May</v>
      </c>
      <c r="E4079" s="12" t="str">
        <f t="shared" si="389"/>
        <v>31_May</v>
      </c>
      <c r="F4079" s="12" t="str">
        <f t="shared" si="390"/>
        <v>May-19</v>
      </c>
      <c r="G4079" s="12"/>
    </row>
    <row r="4080" spans="1:7">
      <c r="A4080" s="2">
        <f t="shared" si="392"/>
        <v>43617</v>
      </c>
      <c r="B4080" t="str">
        <f t="shared" si="391"/>
        <v>2019_06</v>
      </c>
      <c r="C4080" t="str">
        <f t="shared" si="387"/>
        <v>Jun</v>
      </c>
      <c r="D4080" t="str">
        <f t="shared" si="388"/>
        <v>2019_Jun</v>
      </c>
      <c r="E4080" s="12" t="str">
        <f t="shared" si="389"/>
        <v>01_Jun</v>
      </c>
      <c r="F4080" s="12" t="str">
        <f t="shared" si="390"/>
        <v>Jun-19</v>
      </c>
      <c r="G4080" s="12"/>
    </row>
    <row r="4081" spans="1:7">
      <c r="A4081" s="2">
        <f t="shared" si="392"/>
        <v>43618</v>
      </c>
      <c r="B4081" t="str">
        <f t="shared" si="391"/>
        <v>2019_06</v>
      </c>
      <c r="C4081" t="str">
        <f t="shared" si="387"/>
        <v>Jun</v>
      </c>
      <c r="D4081" t="str">
        <f t="shared" si="388"/>
        <v>2019_Jun</v>
      </c>
      <c r="E4081" s="12" t="str">
        <f t="shared" si="389"/>
        <v>02_Jun</v>
      </c>
      <c r="F4081" s="12" t="str">
        <f t="shared" si="390"/>
        <v>Jun-19</v>
      </c>
      <c r="G4081" s="12"/>
    </row>
    <row r="4082" spans="1:7">
      <c r="A4082" s="2">
        <f t="shared" si="392"/>
        <v>43619</v>
      </c>
      <c r="B4082" t="str">
        <f t="shared" si="391"/>
        <v>2019_06</v>
      </c>
      <c r="C4082" t="str">
        <f t="shared" si="387"/>
        <v>Jun</v>
      </c>
      <c r="D4082" t="str">
        <f t="shared" si="388"/>
        <v>2019_Jun</v>
      </c>
      <c r="E4082" s="12" t="str">
        <f t="shared" si="389"/>
        <v>03_Jun</v>
      </c>
      <c r="F4082" s="12" t="str">
        <f t="shared" si="390"/>
        <v>Jun-19</v>
      </c>
      <c r="G4082" s="12"/>
    </row>
    <row r="4083" spans="1:7">
      <c r="A4083" s="2">
        <f t="shared" si="392"/>
        <v>43620</v>
      </c>
      <c r="B4083" t="str">
        <f t="shared" si="391"/>
        <v>2019_06</v>
      </c>
      <c r="C4083" t="str">
        <f t="shared" si="387"/>
        <v>Jun</v>
      </c>
      <c r="D4083" t="str">
        <f t="shared" si="388"/>
        <v>2019_Jun</v>
      </c>
      <c r="E4083" s="12" t="str">
        <f t="shared" si="389"/>
        <v>04_Jun</v>
      </c>
      <c r="F4083" s="12" t="str">
        <f t="shared" si="390"/>
        <v>Jun-19</v>
      </c>
      <c r="G4083" s="12"/>
    </row>
    <row r="4084" spans="1:7">
      <c r="A4084" s="2">
        <f t="shared" si="392"/>
        <v>43621</v>
      </c>
      <c r="B4084" t="str">
        <f t="shared" si="391"/>
        <v>2019_06</v>
      </c>
      <c r="C4084" t="str">
        <f t="shared" si="387"/>
        <v>Jun</v>
      </c>
      <c r="D4084" t="str">
        <f t="shared" si="388"/>
        <v>2019_Jun</v>
      </c>
      <c r="E4084" s="12" t="str">
        <f t="shared" si="389"/>
        <v>05_Jun</v>
      </c>
      <c r="F4084" s="12" t="str">
        <f t="shared" si="390"/>
        <v>Jun-19</v>
      </c>
      <c r="G4084" s="12"/>
    </row>
    <row r="4085" spans="1:7">
      <c r="A4085" s="2">
        <f t="shared" si="392"/>
        <v>43622</v>
      </c>
      <c r="B4085" t="str">
        <f t="shared" si="391"/>
        <v>2019_06</v>
      </c>
      <c r="C4085" t="str">
        <f t="shared" si="387"/>
        <v>Jun</v>
      </c>
      <c r="D4085" t="str">
        <f t="shared" si="388"/>
        <v>2019_Jun</v>
      </c>
      <c r="E4085" s="12" t="str">
        <f t="shared" si="389"/>
        <v>06_Jun</v>
      </c>
      <c r="F4085" s="12" t="str">
        <f t="shared" si="390"/>
        <v>Jun-19</v>
      </c>
      <c r="G4085" s="12"/>
    </row>
    <row r="4086" spans="1:7">
      <c r="A4086" s="2">
        <f t="shared" si="392"/>
        <v>43623</v>
      </c>
      <c r="B4086" t="str">
        <f t="shared" si="391"/>
        <v>2019_06</v>
      </c>
      <c r="C4086" t="str">
        <f t="shared" si="387"/>
        <v>Jun</v>
      </c>
      <c r="D4086" t="str">
        <f t="shared" si="388"/>
        <v>2019_Jun</v>
      </c>
      <c r="E4086" s="12" t="str">
        <f t="shared" si="389"/>
        <v>07_Jun</v>
      </c>
      <c r="F4086" s="12" t="str">
        <f t="shared" si="390"/>
        <v>Jun-19</v>
      </c>
      <c r="G4086" s="12"/>
    </row>
    <row r="4087" spans="1:7">
      <c r="A4087" s="2">
        <f t="shared" si="392"/>
        <v>43624</v>
      </c>
      <c r="B4087" t="str">
        <f t="shared" si="391"/>
        <v>2019_06</v>
      </c>
      <c r="C4087" t="str">
        <f t="shared" si="387"/>
        <v>Jun</v>
      </c>
      <c r="D4087" t="str">
        <f t="shared" si="388"/>
        <v>2019_Jun</v>
      </c>
      <c r="E4087" s="12" t="str">
        <f t="shared" si="389"/>
        <v>08_Jun</v>
      </c>
      <c r="F4087" s="12" t="str">
        <f t="shared" si="390"/>
        <v>Jun-19</v>
      </c>
      <c r="G4087" s="12"/>
    </row>
    <row r="4088" spans="1:7">
      <c r="A4088" s="2">
        <f t="shared" si="392"/>
        <v>43625</v>
      </c>
      <c r="B4088" t="str">
        <f t="shared" si="391"/>
        <v>2019_06</v>
      </c>
      <c r="C4088" t="str">
        <f t="shared" si="387"/>
        <v>Jun</v>
      </c>
      <c r="D4088" t="str">
        <f t="shared" si="388"/>
        <v>2019_Jun</v>
      </c>
      <c r="E4088" s="12" t="str">
        <f t="shared" si="389"/>
        <v>09_Jun</v>
      </c>
      <c r="F4088" s="12" t="str">
        <f t="shared" si="390"/>
        <v>Jun-19</v>
      </c>
      <c r="G4088" s="12"/>
    </row>
    <row r="4089" spans="1:7">
      <c r="A4089" s="2">
        <f t="shared" si="392"/>
        <v>43626</v>
      </c>
      <c r="B4089" t="str">
        <f t="shared" si="391"/>
        <v>2019_06</v>
      </c>
      <c r="C4089" t="str">
        <f t="shared" si="387"/>
        <v>Jun</v>
      </c>
      <c r="D4089" t="str">
        <f t="shared" si="388"/>
        <v>2019_Jun</v>
      </c>
      <c r="E4089" s="12" t="str">
        <f t="shared" si="389"/>
        <v>10_Jun</v>
      </c>
      <c r="F4089" s="12" t="str">
        <f t="shared" si="390"/>
        <v>Jun-19</v>
      </c>
      <c r="G4089" s="12"/>
    </row>
    <row r="4090" spans="1:7">
      <c r="A4090" s="2">
        <f t="shared" si="392"/>
        <v>43627</v>
      </c>
      <c r="B4090" t="str">
        <f t="shared" si="391"/>
        <v>2019_06</v>
      </c>
      <c r="C4090" t="str">
        <f t="shared" si="387"/>
        <v>Jun</v>
      </c>
      <c r="D4090" t="str">
        <f t="shared" si="388"/>
        <v>2019_Jun</v>
      </c>
      <c r="E4090" s="12" t="str">
        <f t="shared" si="389"/>
        <v>11_Jun</v>
      </c>
      <c r="F4090" s="12" t="str">
        <f t="shared" si="390"/>
        <v>Jun-19</v>
      </c>
      <c r="G4090" s="12"/>
    </row>
    <row r="4091" spans="1:7">
      <c r="A4091" s="2">
        <f t="shared" si="392"/>
        <v>43628</v>
      </c>
      <c r="B4091" t="str">
        <f t="shared" si="391"/>
        <v>2019_06</v>
      </c>
      <c r="C4091" t="str">
        <f t="shared" si="387"/>
        <v>Jun</v>
      </c>
      <c r="D4091" t="str">
        <f t="shared" si="388"/>
        <v>2019_Jun</v>
      </c>
      <c r="E4091" s="12" t="str">
        <f t="shared" si="389"/>
        <v>12_Jun</v>
      </c>
      <c r="F4091" s="12" t="str">
        <f t="shared" si="390"/>
        <v>Jun-19</v>
      </c>
      <c r="G4091" s="12"/>
    </row>
    <row r="4092" spans="1:7">
      <c r="A4092" s="2">
        <f t="shared" si="392"/>
        <v>43629</v>
      </c>
      <c r="B4092" t="str">
        <f t="shared" si="391"/>
        <v>2019_06</v>
      </c>
      <c r="C4092" t="str">
        <f t="shared" si="387"/>
        <v>Jun</v>
      </c>
      <c r="D4092" t="str">
        <f t="shared" si="388"/>
        <v>2019_Jun</v>
      </c>
      <c r="E4092" s="12" t="str">
        <f t="shared" si="389"/>
        <v>13_Jun</v>
      </c>
      <c r="F4092" s="12" t="str">
        <f t="shared" si="390"/>
        <v>Jun-19</v>
      </c>
      <c r="G4092" s="12"/>
    </row>
    <row r="4093" spans="1:7">
      <c r="A4093" s="2">
        <f t="shared" si="392"/>
        <v>43630</v>
      </c>
      <c r="B4093" t="str">
        <f t="shared" si="391"/>
        <v>2019_06</v>
      </c>
      <c r="C4093" t="str">
        <f t="shared" si="387"/>
        <v>Jun</v>
      </c>
      <c r="D4093" t="str">
        <f t="shared" si="388"/>
        <v>2019_Jun</v>
      </c>
      <c r="E4093" s="12" t="str">
        <f t="shared" si="389"/>
        <v>14_Jun</v>
      </c>
      <c r="F4093" s="12" t="str">
        <f t="shared" si="390"/>
        <v>Jun-19</v>
      </c>
      <c r="G4093" s="12"/>
    </row>
    <row r="4094" spans="1:7">
      <c r="A4094" s="2">
        <f t="shared" si="392"/>
        <v>43631</v>
      </c>
      <c r="B4094" t="str">
        <f t="shared" si="391"/>
        <v>2019_06</v>
      </c>
      <c r="C4094" t="str">
        <f t="shared" si="387"/>
        <v>Jun</v>
      </c>
      <c r="D4094" t="str">
        <f t="shared" si="388"/>
        <v>2019_Jun</v>
      </c>
      <c r="E4094" s="12" t="str">
        <f t="shared" si="389"/>
        <v>15_Jun</v>
      </c>
      <c r="F4094" s="12" t="str">
        <f t="shared" si="390"/>
        <v>Jun-19</v>
      </c>
      <c r="G4094" s="12"/>
    </row>
    <row r="4095" spans="1:7">
      <c r="A4095" s="2">
        <f t="shared" si="392"/>
        <v>43632</v>
      </c>
      <c r="B4095" t="str">
        <f t="shared" si="391"/>
        <v>2019_06</v>
      </c>
      <c r="C4095" t="str">
        <f t="shared" si="387"/>
        <v>Jun</v>
      </c>
      <c r="D4095" t="str">
        <f t="shared" si="388"/>
        <v>2019_Jun</v>
      </c>
      <c r="E4095" s="12" t="str">
        <f t="shared" si="389"/>
        <v>16_Jun</v>
      </c>
      <c r="F4095" s="12" t="str">
        <f t="shared" si="390"/>
        <v>Jun-19</v>
      </c>
      <c r="G4095" s="12"/>
    </row>
    <row r="4096" spans="1:7">
      <c r="A4096" s="2">
        <f t="shared" si="392"/>
        <v>43633</v>
      </c>
      <c r="B4096" t="str">
        <f t="shared" si="391"/>
        <v>2019_06</v>
      </c>
      <c r="C4096" t="str">
        <f t="shared" si="387"/>
        <v>Jun</v>
      </c>
      <c r="D4096" t="str">
        <f t="shared" si="388"/>
        <v>2019_Jun</v>
      </c>
      <c r="E4096" s="12" t="str">
        <f t="shared" si="389"/>
        <v>17_Jun</v>
      </c>
      <c r="F4096" s="12" t="str">
        <f t="shared" si="390"/>
        <v>Jun-19</v>
      </c>
      <c r="G4096" s="12"/>
    </row>
    <row r="4097" spans="1:7">
      <c r="A4097" s="2">
        <f t="shared" si="392"/>
        <v>43634</v>
      </c>
      <c r="B4097" t="str">
        <f t="shared" si="391"/>
        <v>2019_06</v>
      </c>
      <c r="C4097" t="str">
        <f t="shared" si="387"/>
        <v>Jun</v>
      </c>
      <c r="D4097" t="str">
        <f t="shared" si="388"/>
        <v>2019_Jun</v>
      </c>
      <c r="E4097" s="12" t="str">
        <f t="shared" si="389"/>
        <v>18_Jun</v>
      </c>
      <c r="F4097" s="12" t="str">
        <f t="shared" si="390"/>
        <v>Jun-19</v>
      </c>
      <c r="G4097" s="12"/>
    </row>
    <row r="4098" spans="1:7">
      <c r="A4098" s="2">
        <f t="shared" si="392"/>
        <v>43635</v>
      </c>
      <c r="B4098" t="str">
        <f t="shared" si="391"/>
        <v>2019_06</v>
      </c>
      <c r="C4098" t="str">
        <f t="shared" ref="C4098:C4161" si="393">VLOOKUP(TEXT(MONTH(A4098),"00"),$H$2:$I$13,2,FALSE)</f>
        <v>Jun</v>
      </c>
      <c r="D4098" t="str">
        <f t="shared" si="388"/>
        <v>2019_Jun</v>
      </c>
      <c r="E4098" s="12" t="str">
        <f t="shared" si="389"/>
        <v>19_Jun</v>
      </c>
      <c r="F4098" s="12" t="str">
        <f t="shared" si="390"/>
        <v>Jun-19</v>
      </c>
      <c r="G4098" s="12"/>
    </row>
    <row r="4099" spans="1:7">
      <c r="A4099" s="2">
        <f t="shared" si="392"/>
        <v>43636</v>
      </c>
      <c r="B4099" t="str">
        <f t="shared" si="391"/>
        <v>2019_06</v>
      </c>
      <c r="C4099" t="str">
        <f t="shared" si="393"/>
        <v>Jun</v>
      </c>
      <c r="D4099" t="str">
        <f t="shared" ref="D4099:D4162" si="394">TEXT(YEAR(A4099),"0000")&amp;"_"&amp;C4099</f>
        <v>2019_Jun</v>
      </c>
      <c r="E4099" s="12" t="str">
        <f t="shared" ref="E4099:E4162" si="395">VLOOKUP(DAY(A4099),$G$2:$H$32,2,FALSE)&amp;"_"&amp;C4099</f>
        <v>20_Jun</v>
      </c>
      <c r="F4099" s="12" t="str">
        <f t="shared" si="390"/>
        <v>Jun-19</v>
      </c>
      <c r="G4099" s="12"/>
    </row>
    <row r="4100" spans="1:7">
      <c r="A4100" s="2">
        <f t="shared" si="392"/>
        <v>43637</v>
      </c>
      <c r="B4100" t="str">
        <f t="shared" si="391"/>
        <v>2019_06</v>
      </c>
      <c r="C4100" t="str">
        <f t="shared" si="393"/>
        <v>Jun</v>
      </c>
      <c r="D4100" t="str">
        <f t="shared" si="394"/>
        <v>2019_Jun</v>
      </c>
      <c r="E4100" s="12" t="str">
        <f t="shared" si="395"/>
        <v>21_Jun</v>
      </c>
      <c r="F4100" s="12" t="str">
        <f t="shared" ref="F4100:F4163" si="396">C4100&amp;"-"&amp;RIGHT(YEAR(A4100),2)</f>
        <v>Jun-19</v>
      </c>
      <c r="G4100" s="12"/>
    </row>
    <row r="4101" spans="1:7">
      <c r="A4101" s="2">
        <f t="shared" si="392"/>
        <v>43638</v>
      </c>
      <c r="B4101" t="str">
        <f t="shared" si="391"/>
        <v>2019_06</v>
      </c>
      <c r="C4101" t="str">
        <f t="shared" si="393"/>
        <v>Jun</v>
      </c>
      <c r="D4101" t="str">
        <f t="shared" si="394"/>
        <v>2019_Jun</v>
      </c>
      <c r="E4101" s="12" t="str">
        <f t="shared" si="395"/>
        <v>22_Jun</v>
      </c>
      <c r="F4101" s="12" t="str">
        <f t="shared" si="396"/>
        <v>Jun-19</v>
      </c>
      <c r="G4101" s="12"/>
    </row>
    <row r="4102" spans="1:7">
      <c r="A4102" s="2">
        <f t="shared" si="392"/>
        <v>43639</v>
      </c>
      <c r="B4102" t="str">
        <f t="shared" si="391"/>
        <v>2019_06</v>
      </c>
      <c r="C4102" t="str">
        <f t="shared" si="393"/>
        <v>Jun</v>
      </c>
      <c r="D4102" t="str">
        <f t="shared" si="394"/>
        <v>2019_Jun</v>
      </c>
      <c r="E4102" s="12" t="str">
        <f t="shared" si="395"/>
        <v>23_Jun</v>
      </c>
      <c r="F4102" s="12" t="str">
        <f t="shared" si="396"/>
        <v>Jun-19</v>
      </c>
      <c r="G4102" s="12"/>
    </row>
    <row r="4103" spans="1:7">
      <c r="A4103" s="2">
        <f t="shared" si="392"/>
        <v>43640</v>
      </c>
      <c r="B4103" t="str">
        <f t="shared" si="391"/>
        <v>2019_06</v>
      </c>
      <c r="C4103" t="str">
        <f t="shared" si="393"/>
        <v>Jun</v>
      </c>
      <c r="D4103" t="str">
        <f t="shared" si="394"/>
        <v>2019_Jun</v>
      </c>
      <c r="E4103" s="12" t="str">
        <f t="shared" si="395"/>
        <v>24_Jun</v>
      </c>
      <c r="F4103" s="12" t="str">
        <f t="shared" si="396"/>
        <v>Jun-19</v>
      </c>
      <c r="G4103" s="12"/>
    </row>
    <row r="4104" spans="1:7">
      <c r="A4104" s="2">
        <f t="shared" si="392"/>
        <v>43641</v>
      </c>
      <c r="B4104" t="str">
        <f t="shared" si="391"/>
        <v>2019_06</v>
      </c>
      <c r="C4104" t="str">
        <f t="shared" si="393"/>
        <v>Jun</v>
      </c>
      <c r="D4104" t="str">
        <f t="shared" si="394"/>
        <v>2019_Jun</v>
      </c>
      <c r="E4104" s="12" t="str">
        <f t="shared" si="395"/>
        <v>25_Jun</v>
      </c>
      <c r="F4104" s="12" t="str">
        <f t="shared" si="396"/>
        <v>Jun-19</v>
      </c>
      <c r="G4104" s="12"/>
    </row>
    <row r="4105" spans="1:7">
      <c r="A4105" s="2">
        <f t="shared" si="392"/>
        <v>43642</v>
      </c>
      <c r="B4105" t="str">
        <f t="shared" si="391"/>
        <v>2019_06</v>
      </c>
      <c r="C4105" t="str">
        <f t="shared" si="393"/>
        <v>Jun</v>
      </c>
      <c r="D4105" t="str">
        <f t="shared" si="394"/>
        <v>2019_Jun</v>
      </c>
      <c r="E4105" s="12" t="str">
        <f t="shared" si="395"/>
        <v>26_Jun</v>
      </c>
      <c r="F4105" s="12" t="str">
        <f t="shared" si="396"/>
        <v>Jun-19</v>
      </c>
      <c r="G4105" s="12"/>
    </row>
    <row r="4106" spans="1:7">
      <c r="A4106" s="2">
        <f t="shared" si="392"/>
        <v>43643</v>
      </c>
      <c r="B4106" t="str">
        <f t="shared" si="391"/>
        <v>2019_06</v>
      </c>
      <c r="C4106" t="str">
        <f t="shared" si="393"/>
        <v>Jun</v>
      </c>
      <c r="D4106" t="str">
        <f t="shared" si="394"/>
        <v>2019_Jun</v>
      </c>
      <c r="E4106" s="12" t="str">
        <f t="shared" si="395"/>
        <v>27_Jun</v>
      </c>
      <c r="F4106" s="12" t="str">
        <f t="shared" si="396"/>
        <v>Jun-19</v>
      </c>
      <c r="G4106" s="12"/>
    </row>
    <row r="4107" spans="1:7">
      <c r="A4107" s="2">
        <f t="shared" si="392"/>
        <v>43644</v>
      </c>
      <c r="B4107" t="str">
        <f t="shared" ref="B4107:B4170" si="397">TEXT(YEAR(A4107),"0000")&amp;"_"&amp;TEXT(MONTH(A4107),"00")</f>
        <v>2019_06</v>
      </c>
      <c r="C4107" t="str">
        <f t="shared" si="393"/>
        <v>Jun</v>
      </c>
      <c r="D4107" t="str">
        <f t="shared" si="394"/>
        <v>2019_Jun</v>
      </c>
      <c r="E4107" s="12" t="str">
        <f t="shared" si="395"/>
        <v>28_Jun</v>
      </c>
      <c r="F4107" s="12" t="str">
        <f t="shared" si="396"/>
        <v>Jun-19</v>
      </c>
      <c r="G4107" s="12"/>
    </row>
    <row r="4108" spans="1:7">
      <c r="A4108" s="2">
        <f t="shared" ref="A4108:A4171" si="398">A4107+1</f>
        <v>43645</v>
      </c>
      <c r="B4108" t="str">
        <f t="shared" si="397"/>
        <v>2019_06</v>
      </c>
      <c r="C4108" t="str">
        <f t="shared" si="393"/>
        <v>Jun</v>
      </c>
      <c r="D4108" t="str">
        <f t="shared" si="394"/>
        <v>2019_Jun</v>
      </c>
      <c r="E4108" s="12" t="str">
        <f t="shared" si="395"/>
        <v>29_Jun</v>
      </c>
      <c r="F4108" s="12" t="str">
        <f t="shared" si="396"/>
        <v>Jun-19</v>
      </c>
      <c r="G4108" s="12"/>
    </row>
    <row r="4109" spans="1:7">
      <c r="A4109" s="2">
        <f t="shared" si="398"/>
        <v>43646</v>
      </c>
      <c r="B4109" t="str">
        <f t="shared" si="397"/>
        <v>2019_06</v>
      </c>
      <c r="C4109" t="str">
        <f t="shared" si="393"/>
        <v>Jun</v>
      </c>
      <c r="D4109" t="str">
        <f t="shared" si="394"/>
        <v>2019_Jun</v>
      </c>
      <c r="E4109" s="12" t="str">
        <f t="shared" si="395"/>
        <v>30_Jun</v>
      </c>
      <c r="F4109" s="12" t="str">
        <f t="shared" si="396"/>
        <v>Jun-19</v>
      </c>
      <c r="G4109" s="12"/>
    </row>
    <row r="4110" spans="1:7">
      <c r="A4110" s="2">
        <f t="shared" si="398"/>
        <v>43647</v>
      </c>
      <c r="B4110" t="str">
        <f t="shared" si="397"/>
        <v>2019_07</v>
      </c>
      <c r="C4110" t="str">
        <f t="shared" si="393"/>
        <v>Jul</v>
      </c>
      <c r="D4110" t="str">
        <f t="shared" si="394"/>
        <v>2019_Jul</v>
      </c>
      <c r="E4110" s="12" t="str">
        <f t="shared" si="395"/>
        <v>01_Jul</v>
      </c>
      <c r="F4110" s="12" t="str">
        <f t="shared" si="396"/>
        <v>Jul-19</v>
      </c>
      <c r="G4110" s="12"/>
    </row>
    <row r="4111" spans="1:7">
      <c r="A4111" s="2">
        <f t="shared" si="398"/>
        <v>43648</v>
      </c>
      <c r="B4111" t="str">
        <f t="shared" si="397"/>
        <v>2019_07</v>
      </c>
      <c r="C4111" t="str">
        <f t="shared" si="393"/>
        <v>Jul</v>
      </c>
      <c r="D4111" t="str">
        <f t="shared" si="394"/>
        <v>2019_Jul</v>
      </c>
      <c r="E4111" s="12" t="str">
        <f t="shared" si="395"/>
        <v>02_Jul</v>
      </c>
      <c r="F4111" s="12" t="str">
        <f t="shared" si="396"/>
        <v>Jul-19</v>
      </c>
      <c r="G4111" s="12"/>
    </row>
    <row r="4112" spans="1:7">
      <c r="A4112" s="2">
        <f t="shared" si="398"/>
        <v>43649</v>
      </c>
      <c r="B4112" t="str">
        <f t="shared" si="397"/>
        <v>2019_07</v>
      </c>
      <c r="C4112" t="str">
        <f t="shared" si="393"/>
        <v>Jul</v>
      </c>
      <c r="D4112" t="str">
        <f t="shared" si="394"/>
        <v>2019_Jul</v>
      </c>
      <c r="E4112" s="12" t="str">
        <f t="shared" si="395"/>
        <v>03_Jul</v>
      </c>
      <c r="F4112" s="12" t="str">
        <f t="shared" si="396"/>
        <v>Jul-19</v>
      </c>
      <c r="G4112" s="12"/>
    </row>
    <row r="4113" spans="1:7">
      <c r="A4113" s="2">
        <f t="shared" si="398"/>
        <v>43650</v>
      </c>
      <c r="B4113" t="str">
        <f t="shared" si="397"/>
        <v>2019_07</v>
      </c>
      <c r="C4113" t="str">
        <f t="shared" si="393"/>
        <v>Jul</v>
      </c>
      <c r="D4113" t="str">
        <f t="shared" si="394"/>
        <v>2019_Jul</v>
      </c>
      <c r="E4113" s="12" t="str">
        <f t="shared" si="395"/>
        <v>04_Jul</v>
      </c>
      <c r="F4113" s="12" t="str">
        <f t="shared" si="396"/>
        <v>Jul-19</v>
      </c>
      <c r="G4113" s="12"/>
    </row>
    <row r="4114" spans="1:7">
      <c r="A4114" s="2">
        <f t="shared" si="398"/>
        <v>43651</v>
      </c>
      <c r="B4114" t="str">
        <f t="shared" si="397"/>
        <v>2019_07</v>
      </c>
      <c r="C4114" t="str">
        <f t="shared" si="393"/>
        <v>Jul</v>
      </c>
      <c r="D4114" t="str">
        <f t="shared" si="394"/>
        <v>2019_Jul</v>
      </c>
      <c r="E4114" s="12" t="str">
        <f t="shared" si="395"/>
        <v>05_Jul</v>
      </c>
      <c r="F4114" s="12" t="str">
        <f t="shared" si="396"/>
        <v>Jul-19</v>
      </c>
      <c r="G4114" s="12"/>
    </row>
    <row r="4115" spans="1:7">
      <c r="A4115" s="2">
        <f t="shared" si="398"/>
        <v>43652</v>
      </c>
      <c r="B4115" t="str">
        <f t="shared" si="397"/>
        <v>2019_07</v>
      </c>
      <c r="C4115" t="str">
        <f t="shared" si="393"/>
        <v>Jul</v>
      </c>
      <c r="D4115" t="str">
        <f t="shared" si="394"/>
        <v>2019_Jul</v>
      </c>
      <c r="E4115" s="12" t="str">
        <f t="shared" si="395"/>
        <v>06_Jul</v>
      </c>
      <c r="F4115" s="12" t="str">
        <f t="shared" si="396"/>
        <v>Jul-19</v>
      </c>
      <c r="G4115" s="12"/>
    </row>
    <row r="4116" spans="1:7">
      <c r="A4116" s="2">
        <f t="shared" si="398"/>
        <v>43653</v>
      </c>
      <c r="B4116" t="str">
        <f t="shared" si="397"/>
        <v>2019_07</v>
      </c>
      <c r="C4116" t="str">
        <f t="shared" si="393"/>
        <v>Jul</v>
      </c>
      <c r="D4116" t="str">
        <f t="shared" si="394"/>
        <v>2019_Jul</v>
      </c>
      <c r="E4116" s="12" t="str">
        <f t="shared" si="395"/>
        <v>07_Jul</v>
      </c>
      <c r="F4116" s="12" t="str">
        <f t="shared" si="396"/>
        <v>Jul-19</v>
      </c>
      <c r="G4116" s="12"/>
    </row>
    <row r="4117" spans="1:7">
      <c r="A4117" s="2">
        <f t="shared" si="398"/>
        <v>43654</v>
      </c>
      <c r="B4117" t="str">
        <f t="shared" si="397"/>
        <v>2019_07</v>
      </c>
      <c r="C4117" t="str">
        <f t="shared" si="393"/>
        <v>Jul</v>
      </c>
      <c r="D4117" t="str">
        <f t="shared" si="394"/>
        <v>2019_Jul</v>
      </c>
      <c r="E4117" s="12" t="str">
        <f t="shared" si="395"/>
        <v>08_Jul</v>
      </c>
      <c r="F4117" s="12" t="str">
        <f t="shared" si="396"/>
        <v>Jul-19</v>
      </c>
      <c r="G4117" s="12"/>
    </row>
    <row r="4118" spans="1:7">
      <c r="A4118" s="2">
        <f t="shared" si="398"/>
        <v>43655</v>
      </c>
      <c r="B4118" t="str">
        <f t="shared" si="397"/>
        <v>2019_07</v>
      </c>
      <c r="C4118" t="str">
        <f t="shared" si="393"/>
        <v>Jul</v>
      </c>
      <c r="D4118" t="str">
        <f t="shared" si="394"/>
        <v>2019_Jul</v>
      </c>
      <c r="E4118" s="12" t="str">
        <f t="shared" si="395"/>
        <v>09_Jul</v>
      </c>
      <c r="F4118" s="12" t="str">
        <f t="shared" si="396"/>
        <v>Jul-19</v>
      </c>
      <c r="G4118" s="12"/>
    </row>
    <row r="4119" spans="1:7">
      <c r="A4119" s="2">
        <f t="shared" si="398"/>
        <v>43656</v>
      </c>
      <c r="B4119" t="str">
        <f t="shared" si="397"/>
        <v>2019_07</v>
      </c>
      <c r="C4119" t="str">
        <f t="shared" si="393"/>
        <v>Jul</v>
      </c>
      <c r="D4119" t="str">
        <f t="shared" si="394"/>
        <v>2019_Jul</v>
      </c>
      <c r="E4119" s="12" t="str">
        <f t="shared" si="395"/>
        <v>10_Jul</v>
      </c>
      <c r="F4119" s="12" t="str">
        <f t="shared" si="396"/>
        <v>Jul-19</v>
      </c>
      <c r="G4119" s="12"/>
    </row>
    <row r="4120" spans="1:7">
      <c r="A4120" s="2">
        <f t="shared" si="398"/>
        <v>43657</v>
      </c>
      <c r="B4120" t="str">
        <f t="shared" si="397"/>
        <v>2019_07</v>
      </c>
      <c r="C4120" t="str">
        <f t="shared" si="393"/>
        <v>Jul</v>
      </c>
      <c r="D4120" t="str">
        <f t="shared" si="394"/>
        <v>2019_Jul</v>
      </c>
      <c r="E4120" s="12" t="str">
        <f t="shared" si="395"/>
        <v>11_Jul</v>
      </c>
      <c r="F4120" s="12" t="str">
        <f t="shared" si="396"/>
        <v>Jul-19</v>
      </c>
      <c r="G4120" s="12"/>
    </row>
    <row r="4121" spans="1:7">
      <c r="A4121" s="2">
        <f t="shared" si="398"/>
        <v>43658</v>
      </c>
      <c r="B4121" t="str">
        <f t="shared" si="397"/>
        <v>2019_07</v>
      </c>
      <c r="C4121" t="str">
        <f t="shared" si="393"/>
        <v>Jul</v>
      </c>
      <c r="D4121" t="str">
        <f t="shared" si="394"/>
        <v>2019_Jul</v>
      </c>
      <c r="E4121" s="12" t="str">
        <f t="shared" si="395"/>
        <v>12_Jul</v>
      </c>
      <c r="F4121" s="12" t="str">
        <f t="shared" si="396"/>
        <v>Jul-19</v>
      </c>
      <c r="G4121" s="12"/>
    </row>
    <row r="4122" spans="1:7">
      <c r="A4122" s="2">
        <f t="shared" si="398"/>
        <v>43659</v>
      </c>
      <c r="B4122" t="str">
        <f t="shared" si="397"/>
        <v>2019_07</v>
      </c>
      <c r="C4122" t="str">
        <f t="shared" si="393"/>
        <v>Jul</v>
      </c>
      <c r="D4122" t="str">
        <f t="shared" si="394"/>
        <v>2019_Jul</v>
      </c>
      <c r="E4122" s="12" t="str">
        <f t="shared" si="395"/>
        <v>13_Jul</v>
      </c>
      <c r="F4122" s="12" t="str">
        <f t="shared" si="396"/>
        <v>Jul-19</v>
      </c>
      <c r="G4122" s="12"/>
    </row>
    <row r="4123" spans="1:7">
      <c r="A4123" s="2">
        <f t="shared" si="398"/>
        <v>43660</v>
      </c>
      <c r="B4123" t="str">
        <f t="shared" si="397"/>
        <v>2019_07</v>
      </c>
      <c r="C4123" t="str">
        <f t="shared" si="393"/>
        <v>Jul</v>
      </c>
      <c r="D4123" t="str">
        <f t="shared" si="394"/>
        <v>2019_Jul</v>
      </c>
      <c r="E4123" s="12" t="str">
        <f t="shared" si="395"/>
        <v>14_Jul</v>
      </c>
      <c r="F4123" s="12" t="str">
        <f t="shared" si="396"/>
        <v>Jul-19</v>
      </c>
      <c r="G4123" s="12"/>
    </row>
    <row r="4124" spans="1:7">
      <c r="A4124" s="2">
        <f t="shared" si="398"/>
        <v>43661</v>
      </c>
      <c r="B4124" t="str">
        <f t="shared" si="397"/>
        <v>2019_07</v>
      </c>
      <c r="C4124" t="str">
        <f t="shared" si="393"/>
        <v>Jul</v>
      </c>
      <c r="D4124" t="str">
        <f t="shared" si="394"/>
        <v>2019_Jul</v>
      </c>
      <c r="E4124" s="12" t="str">
        <f t="shared" si="395"/>
        <v>15_Jul</v>
      </c>
      <c r="F4124" s="12" t="str">
        <f t="shared" si="396"/>
        <v>Jul-19</v>
      </c>
      <c r="G4124" s="12"/>
    </row>
    <row r="4125" spans="1:7">
      <c r="A4125" s="2">
        <f t="shared" si="398"/>
        <v>43662</v>
      </c>
      <c r="B4125" t="str">
        <f t="shared" si="397"/>
        <v>2019_07</v>
      </c>
      <c r="C4125" t="str">
        <f t="shared" si="393"/>
        <v>Jul</v>
      </c>
      <c r="D4125" t="str">
        <f t="shared" si="394"/>
        <v>2019_Jul</v>
      </c>
      <c r="E4125" s="12" t="str">
        <f t="shared" si="395"/>
        <v>16_Jul</v>
      </c>
      <c r="F4125" s="12" t="str">
        <f t="shared" si="396"/>
        <v>Jul-19</v>
      </c>
      <c r="G4125" s="12"/>
    </row>
    <row r="4126" spans="1:7">
      <c r="A4126" s="2">
        <f t="shared" si="398"/>
        <v>43663</v>
      </c>
      <c r="B4126" t="str">
        <f t="shared" si="397"/>
        <v>2019_07</v>
      </c>
      <c r="C4126" t="str">
        <f t="shared" si="393"/>
        <v>Jul</v>
      </c>
      <c r="D4126" t="str">
        <f t="shared" si="394"/>
        <v>2019_Jul</v>
      </c>
      <c r="E4126" s="12" t="str">
        <f t="shared" si="395"/>
        <v>17_Jul</v>
      </c>
      <c r="F4126" s="12" t="str">
        <f t="shared" si="396"/>
        <v>Jul-19</v>
      </c>
      <c r="G4126" s="12"/>
    </row>
    <row r="4127" spans="1:7">
      <c r="A4127" s="2">
        <f t="shared" si="398"/>
        <v>43664</v>
      </c>
      <c r="B4127" t="str">
        <f t="shared" si="397"/>
        <v>2019_07</v>
      </c>
      <c r="C4127" t="str">
        <f t="shared" si="393"/>
        <v>Jul</v>
      </c>
      <c r="D4127" t="str">
        <f t="shared" si="394"/>
        <v>2019_Jul</v>
      </c>
      <c r="E4127" s="12" t="str">
        <f t="shared" si="395"/>
        <v>18_Jul</v>
      </c>
      <c r="F4127" s="12" t="str">
        <f t="shared" si="396"/>
        <v>Jul-19</v>
      </c>
      <c r="G4127" s="12"/>
    </row>
    <row r="4128" spans="1:7">
      <c r="A4128" s="2">
        <f t="shared" si="398"/>
        <v>43665</v>
      </c>
      <c r="B4128" t="str">
        <f t="shared" si="397"/>
        <v>2019_07</v>
      </c>
      <c r="C4128" t="str">
        <f t="shared" si="393"/>
        <v>Jul</v>
      </c>
      <c r="D4128" t="str">
        <f t="shared" si="394"/>
        <v>2019_Jul</v>
      </c>
      <c r="E4128" s="12" t="str">
        <f t="shared" si="395"/>
        <v>19_Jul</v>
      </c>
      <c r="F4128" s="12" t="str">
        <f t="shared" si="396"/>
        <v>Jul-19</v>
      </c>
      <c r="G4128" s="12"/>
    </row>
    <row r="4129" spans="1:7">
      <c r="A4129" s="2">
        <f t="shared" si="398"/>
        <v>43666</v>
      </c>
      <c r="B4129" t="str">
        <f t="shared" si="397"/>
        <v>2019_07</v>
      </c>
      <c r="C4129" t="str">
        <f t="shared" si="393"/>
        <v>Jul</v>
      </c>
      <c r="D4129" t="str">
        <f t="shared" si="394"/>
        <v>2019_Jul</v>
      </c>
      <c r="E4129" s="12" t="str">
        <f t="shared" si="395"/>
        <v>20_Jul</v>
      </c>
      <c r="F4129" s="12" t="str">
        <f t="shared" si="396"/>
        <v>Jul-19</v>
      </c>
      <c r="G4129" s="12"/>
    </row>
    <row r="4130" spans="1:7">
      <c r="A4130" s="2">
        <f t="shared" si="398"/>
        <v>43667</v>
      </c>
      <c r="B4130" t="str">
        <f t="shared" si="397"/>
        <v>2019_07</v>
      </c>
      <c r="C4130" t="str">
        <f t="shared" si="393"/>
        <v>Jul</v>
      </c>
      <c r="D4130" t="str">
        <f t="shared" si="394"/>
        <v>2019_Jul</v>
      </c>
      <c r="E4130" s="12" t="str">
        <f t="shared" si="395"/>
        <v>21_Jul</v>
      </c>
      <c r="F4130" s="12" t="str">
        <f t="shared" si="396"/>
        <v>Jul-19</v>
      </c>
      <c r="G4130" s="12"/>
    </row>
    <row r="4131" spans="1:7">
      <c r="A4131" s="2">
        <f t="shared" si="398"/>
        <v>43668</v>
      </c>
      <c r="B4131" t="str">
        <f t="shared" si="397"/>
        <v>2019_07</v>
      </c>
      <c r="C4131" t="str">
        <f t="shared" si="393"/>
        <v>Jul</v>
      </c>
      <c r="D4131" t="str">
        <f t="shared" si="394"/>
        <v>2019_Jul</v>
      </c>
      <c r="E4131" s="12" t="str">
        <f t="shared" si="395"/>
        <v>22_Jul</v>
      </c>
      <c r="F4131" s="12" t="str">
        <f t="shared" si="396"/>
        <v>Jul-19</v>
      </c>
      <c r="G4131" s="12"/>
    </row>
    <row r="4132" spans="1:7">
      <c r="A4132" s="2">
        <f t="shared" si="398"/>
        <v>43669</v>
      </c>
      <c r="B4132" t="str">
        <f t="shared" si="397"/>
        <v>2019_07</v>
      </c>
      <c r="C4132" t="str">
        <f t="shared" si="393"/>
        <v>Jul</v>
      </c>
      <c r="D4132" t="str">
        <f t="shared" si="394"/>
        <v>2019_Jul</v>
      </c>
      <c r="E4132" s="12" t="str">
        <f t="shared" si="395"/>
        <v>23_Jul</v>
      </c>
      <c r="F4132" s="12" t="str">
        <f t="shared" si="396"/>
        <v>Jul-19</v>
      </c>
      <c r="G4132" s="12"/>
    </row>
    <row r="4133" spans="1:7">
      <c r="A4133" s="2">
        <f t="shared" si="398"/>
        <v>43670</v>
      </c>
      <c r="B4133" t="str">
        <f t="shared" si="397"/>
        <v>2019_07</v>
      </c>
      <c r="C4133" t="str">
        <f t="shared" si="393"/>
        <v>Jul</v>
      </c>
      <c r="D4133" t="str">
        <f t="shared" si="394"/>
        <v>2019_Jul</v>
      </c>
      <c r="E4133" s="12" t="str">
        <f t="shared" si="395"/>
        <v>24_Jul</v>
      </c>
      <c r="F4133" s="12" t="str">
        <f t="shared" si="396"/>
        <v>Jul-19</v>
      </c>
      <c r="G4133" s="12"/>
    </row>
    <row r="4134" spans="1:7">
      <c r="A4134" s="2">
        <f t="shared" si="398"/>
        <v>43671</v>
      </c>
      <c r="B4134" t="str">
        <f t="shared" si="397"/>
        <v>2019_07</v>
      </c>
      <c r="C4134" t="str">
        <f t="shared" si="393"/>
        <v>Jul</v>
      </c>
      <c r="D4134" t="str">
        <f t="shared" si="394"/>
        <v>2019_Jul</v>
      </c>
      <c r="E4134" s="12" t="str">
        <f t="shared" si="395"/>
        <v>25_Jul</v>
      </c>
      <c r="F4134" s="12" t="str">
        <f t="shared" si="396"/>
        <v>Jul-19</v>
      </c>
      <c r="G4134" s="12"/>
    </row>
    <row r="4135" spans="1:7">
      <c r="A4135" s="2">
        <f t="shared" si="398"/>
        <v>43672</v>
      </c>
      <c r="B4135" t="str">
        <f t="shared" si="397"/>
        <v>2019_07</v>
      </c>
      <c r="C4135" t="str">
        <f t="shared" si="393"/>
        <v>Jul</v>
      </c>
      <c r="D4135" t="str">
        <f t="shared" si="394"/>
        <v>2019_Jul</v>
      </c>
      <c r="E4135" s="12" t="str">
        <f t="shared" si="395"/>
        <v>26_Jul</v>
      </c>
      <c r="F4135" s="12" t="str">
        <f t="shared" si="396"/>
        <v>Jul-19</v>
      </c>
      <c r="G4135" s="12"/>
    </row>
    <row r="4136" spans="1:7">
      <c r="A4136" s="2">
        <f t="shared" si="398"/>
        <v>43673</v>
      </c>
      <c r="B4136" t="str">
        <f t="shared" si="397"/>
        <v>2019_07</v>
      </c>
      <c r="C4136" t="str">
        <f t="shared" si="393"/>
        <v>Jul</v>
      </c>
      <c r="D4136" t="str">
        <f t="shared" si="394"/>
        <v>2019_Jul</v>
      </c>
      <c r="E4136" s="12" t="str">
        <f t="shared" si="395"/>
        <v>27_Jul</v>
      </c>
      <c r="F4136" s="12" t="str">
        <f t="shared" si="396"/>
        <v>Jul-19</v>
      </c>
      <c r="G4136" s="12"/>
    </row>
    <row r="4137" spans="1:7">
      <c r="A4137" s="2">
        <f t="shared" si="398"/>
        <v>43674</v>
      </c>
      <c r="B4137" t="str">
        <f t="shared" si="397"/>
        <v>2019_07</v>
      </c>
      <c r="C4137" t="str">
        <f t="shared" si="393"/>
        <v>Jul</v>
      </c>
      <c r="D4137" t="str">
        <f t="shared" si="394"/>
        <v>2019_Jul</v>
      </c>
      <c r="E4137" s="12" t="str">
        <f t="shared" si="395"/>
        <v>28_Jul</v>
      </c>
      <c r="F4137" s="12" t="str">
        <f t="shared" si="396"/>
        <v>Jul-19</v>
      </c>
      <c r="G4137" s="12"/>
    </row>
    <row r="4138" spans="1:7">
      <c r="A4138" s="2">
        <f t="shared" si="398"/>
        <v>43675</v>
      </c>
      <c r="B4138" t="str">
        <f t="shared" si="397"/>
        <v>2019_07</v>
      </c>
      <c r="C4138" t="str">
        <f t="shared" si="393"/>
        <v>Jul</v>
      </c>
      <c r="D4138" t="str">
        <f t="shared" si="394"/>
        <v>2019_Jul</v>
      </c>
      <c r="E4138" s="12" t="str">
        <f t="shared" si="395"/>
        <v>29_Jul</v>
      </c>
      <c r="F4138" s="12" t="str">
        <f t="shared" si="396"/>
        <v>Jul-19</v>
      </c>
      <c r="G4138" s="12"/>
    </row>
    <row r="4139" spans="1:7">
      <c r="A4139" s="2">
        <f t="shared" si="398"/>
        <v>43676</v>
      </c>
      <c r="B4139" t="str">
        <f t="shared" si="397"/>
        <v>2019_07</v>
      </c>
      <c r="C4139" t="str">
        <f t="shared" si="393"/>
        <v>Jul</v>
      </c>
      <c r="D4139" t="str">
        <f t="shared" si="394"/>
        <v>2019_Jul</v>
      </c>
      <c r="E4139" s="12" t="str">
        <f t="shared" si="395"/>
        <v>30_Jul</v>
      </c>
      <c r="F4139" s="12" t="str">
        <f t="shared" si="396"/>
        <v>Jul-19</v>
      </c>
      <c r="G4139" s="12"/>
    </row>
    <row r="4140" spans="1:7">
      <c r="A4140" s="2">
        <f t="shared" si="398"/>
        <v>43677</v>
      </c>
      <c r="B4140" t="str">
        <f t="shared" si="397"/>
        <v>2019_07</v>
      </c>
      <c r="C4140" t="str">
        <f t="shared" si="393"/>
        <v>Jul</v>
      </c>
      <c r="D4140" t="str">
        <f t="shared" si="394"/>
        <v>2019_Jul</v>
      </c>
      <c r="E4140" s="12" t="str">
        <f t="shared" si="395"/>
        <v>31_Jul</v>
      </c>
      <c r="F4140" s="12" t="str">
        <f t="shared" si="396"/>
        <v>Jul-19</v>
      </c>
      <c r="G4140" s="12"/>
    </row>
    <row r="4141" spans="1:7">
      <c r="A4141" s="2">
        <f t="shared" si="398"/>
        <v>43678</v>
      </c>
      <c r="B4141" t="str">
        <f t="shared" si="397"/>
        <v>2019_08</v>
      </c>
      <c r="C4141" t="str">
        <f t="shared" si="393"/>
        <v>Aug</v>
      </c>
      <c r="D4141" t="str">
        <f t="shared" si="394"/>
        <v>2019_Aug</v>
      </c>
      <c r="E4141" s="12" t="str">
        <f t="shared" si="395"/>
        <v>01_Aug</v>
      </c>
      <c r="F4141" s="12" t="str">
        <f t="shared" si="396"/>
        <v>Aug-19</v>
      </c>
      <c r="G4141" s="12"/>
    </row>
    <row r="4142" spans="1:7">
      <c r="A4142" s="2">
        <f t="shared" si="398"/>
        <v>43679</v>
      </c>
      <c r="B4142" t="str">
        <f t="shared" si="397"/>
        <v>2019_08</v>
      </c>
      <c r="C4142" t="str">
        <f t="shared" si="393"/>
        <v>Aug</v>
      </c>
      <c r="D4142" t="str">
        <f t="shared" si="394"/>
        <v>2019_Aug</v>
      </c>
      <c r="E4142" s="12" t="str">
        <f t="shared" si="395"/>
        <v>02_Aug</v>
      </c>
      <c r="F4142" s="12" t="str">
        <f t="shared" si="396"/>
        <v>Aug-19</v>
      </c>
      <c r="G4142" s="12"/>
    </row>
    <row r="4143" spans="1:7">
      <c r="A4143" s="2">
        <f t="shared" si="398"/>
        <v>43680</v>
      </c>
      <c r="B4143" t="str">
        <f t="shared" si="397"/>
        <v>2019_08</v>
      </c>
      <c r="C4143" t="str">
        <f t="shared" si="393"/>
        <v>Aug</v>
      </c>
      <c r="D4143" t="str">
        <f t="shared" si="394"/>
        <v>2019_Aug</v>
      </c>
      <c r="E4143" s="12" t="str">
        <f t="shared" si="395"/>
        <v>03_Aug</v>
      </c>
      <c r="F4143" s="12" t="str">
        <f t="shared" si="396"/>
        <v>Aug-19</v>
      </c>
      <c r="G4143" s="12"/>
    </row>
    <row r="4144" spans="1:7">
      <c r="A4144" s="2">
        <f t="shared" si="398"/>
        <v>43681</v>
      </c>
      <c r="B4144" t="str">
        <f t="shared" si="397"/>
        <v>2019_08</v>
      </c>
      <c r="C4144" t="str">
        <f t="shared" si="393"/>
        <v>Aug</v>
      </c>
      <c r="D4144" t="str">
        <f t="shared" si="394"/>
        <v>2019_Aug</v>
      </c>
      <c r="E4144" s="12" t="str">
        <f t="shared" si="395"/>
        <v>04_Aug</v>
      </c>
      <c r="F4144" s="12" t="str">
        <f t="shared" si="396"/>
        <v>Aug-19</v>
      </c>
      <c r="G4144" s="12"/>
    </row>
    <row r="4145" spans="1:7">
      <c r="A4145" s="2">
        <f t="shared" si="398"/>
        <v>43682</v>
      </c>
      <c r="B4145" t="str">
        <f t="shared" si="397"/>
        <v>2019_08</v>
      </c>
      <c r="C4145" t="str">
        <f t="shared" si="393"/>
        <v>Aug</v>
      </c>
      <c r="D4145" t="str">
        <f t="shared" si="394"/>
        <v>2019_Aug</v>
      </c>
      <c r="E4145" s="12" t="str">
        <f t="shared" si="395"/>
        <v>05_Aug</v>
      </c>
      <c r="F4145" s="12" t="str">
        <f t="shared" si="396"/>
        <v>Aug-19</v>
      </c>
      <c r="G4145" s="12"/>
    </row>
    <row r="4146" spans="1:7">
      <c r="A4146" s="2">
        <f t="shared" si="398"/>
        <v>43683</v>
      </c>
      <c r="B4146" t="str">
        <f t="shared" si="397"/>
        <v>2019_08</v>
      </c>
      <c r="C4146" t="str">
        <f t="shared" si="393"/>
        <v>Aug</v>
      </c>
      <c r="D4146" t="str">
        <f t="shared" si="394"/>
        <v>2019_Aug</v>
      </c>
      <c r="E4146" s="12" t="str">
        <f t="shared" si="395"/>
        <v>06_Aug</v>
      </c>
      <c r="F4146" s="12" t="str">
        <f t="shared" si="396"/>
        <v>Aug-19</v>
      </c>
      <c r="G4146" s="12"/>
    </row>
    <row r="4147" spans="1:7">
      <c r="A4147" s="2">
        <f t="shared" si="398"/>
        <v>43684</v>
      </c>
      <c r="B4147" t="str">
        <f t="shared" si="397"/>
        <v>2019_08</v>
      </c>
      <c r="C4147" t="str">
        <f t="shared" si="393"/>
        <v>Aug</v>
      </c>
      <c r="D4147" t="str">
        <f t="shared" si="394"/>
        <v>2019_Aug</v>
      </c>
      <c r="E4147" s="12" t="str">
        <f t="shared" si="395"/>
        <v>07_Aug</v>
      </c>
      <c r="F4147" s="12" t="str">
        <f t="shared" si="396"/>
        <v>Aug-19</v>
      </c>
      <c r="G4147" s="12"/>
    </row>
    <row r="4148" spans="1:7">
      <c r="A4148" s="2">
        <f t="shared" si="398"/>
        <v>43685</v>
      </c>
      <c r="B4148" t="str">
        <f t="shared" si="397"/>
        <v>2019_08</v>
      </c>
      <c r="C4148" t="str">
        <f t="shared" si="393"/>
        <v>Aug</v>
      </c>
      <c r="D4148" t="str">
        <f t="shared" si="394"/>
        <v>2019_Aug</v>
      </c>
      <c r="E4148" s="12" t="str">
        <f t="shared" si="395"/>
        <v>08_Aug</v>
      </c>
      <c r="F4148" s="12" t="str">
        <f t="shared" si="396"/>
        <v>Aug-19</v>
      </c>
      <c r="G4148" s="12"/>
    </row>
    <row r="4149" spans="1:7">
      <c r="A4149" s="2">
        <f t="shared" si="398"/>
        <v>43686</v>
      </c>
      <c r="B4149" t="str">
        <f t="shared" si="397"/>
        <v>2019_08</v>
      </c>
      <c r="C4149" t="str">
        <f t="shared" si="393"/>
        <v>Aug</v>
      </c>
      <c r="D4149" t="str">
        <f t="shared" si="394"/>
        <v>2019_Aug</v>
      </c>
      <c r="E4149" s="12" t="str">
        <f t="shared" si="395"/>
        <v>09_Aug</v>
      </c>
      <c r="F4149" s="12" t="str">
        <f t="shared" si="396"/>
        <v>Aug-19</v>
      </c>
      <c r="G4149" s="12"/>
    </row>
    <row r="4150" spans="1:7">
      <c r="A4150" s="2">
        <f t="shared" si="398"/>
        <v>43687</v>
      </c>
      <c r="B4150" t="str">
        <f t="shared" si="397"/>
        <v>2019_08</v>
      </c>
      <c r="C4150" t="str">
        <f t="shared" si="393"/>
        <v>Aug</v>
      </c>
      <c r="D4150" t="str">
        <f t="shared" si="394"/>
        <v>2019_Aug</v>
      </c>
      <c r="E4150" s="12" t="str">
        <f t="shared" si="395"/>
        <v>10_Aug</v>
      </c>
      <c r="F4150" s="12" t="str">
        <f t="shared" si="396"/>
        <v>Aug-19</v>
      </c>
      <c r="G4150" s="12"/>
    </row>
    <row r="4151" spans="1:7">
      <c r="A4151" s="2">
        <f t="shared" si="398"/>
        <v>43688</v>
      </c>
      <c r="B4151" t="str">
        <f t="shared" si="397"/>
        <v>2019_08</v>
      </c>
      <c r="C4151" t="str">
        <f t="shared" si="393"/>
        <v>Aug</v>
      </c>
      <c r="D4151" t="str">
        <f t="shared" si="394"/>
        <v>2019_Aug</v>
      </c>
      <c r="E4151" s="12" t="str">
        <f t="shared" si="395"/>
        <v>11_Aug</v>
      </c>
      <c r="F4151" s="12" t="str">
        <f t="shared" si="396"/>
        <v>Aug-19</v>
      </c>
      <c r="G4151" s="12"/>
    </row>
    <row r="4152" spans="1:7">
      <c r="A4152" s="2">
        <f t="shared" si="398"/>
        <v>43689</v>
      </c>
      <c r="B4152" t="str">
        <f t="shared" si="397"/>
        <v>2019_08</v>
      </c>
      <c r="C4152" t="str">
        <f t="shared" si="393"/>
        <v>Aug</v>
      </c>
      <c r="D4152" t="str">
        <f t="shared" si="394"/>
        <v>2019_Aug</v>
      </c>
      <c r="E4152" s="12" t="str">
        <f t="shared" si="395"/>
        <v>12_Aug</v>
      </c>
      <c r="F4152" s="12" t="str">
        <f t="shared" si="396"/>
        <v>Aug-19</v>
      </c>
      <c r="G4152" s="12"/>
    </row>
    <row r="4153" spans="1:7">
      <c r="A4153" s="2">
        <f t="shared" si="398"/>
        <v>43690</v>
      </c>
      <c r="B4153" t="str">
        <f t="shared" si="397"/>
        <v>2019_08</v>
      </c>
      <c r="C4153" t="str">
        <f t="shared" si="393"/>
        <v>Aug</v>
      </c>
      <c r="D4153" t="str">
        <f t="shared" si="394"/>
        <v>2019_Aug</v>
      </c>
      <c r="E4153" s="12" t="str">
        <f t="shared" si="395"/>
        <v>13_Aug</v>
      </c>
      <c r="F4153" s="12" t="str">
        <f t="shared" si="396"/>
        <v>Aug-19</v>
      </c>
      <c r="G4153" s="12"/>
    </row>
    <row r="4154" spans="1:7">
      <c r="A4154" s="2">
        <f t="shared" si="398"/>
        <v>43691</v>
      </c>
      <c r="B4154" t="str">
        <f t="shared" si="397"/>
        <v>2019_08</v>
      </c>
      <c r="C4154" t="str">
        <f t="shared" si="393"/>
        <v>Aug</v>
      </c>
      <c r="D4154" t="str">
        <f t="shared" si="394"/>
        <v>2019_Aug</v>
      </c>
      <c r="E4154" s="12" t="str">
        <f t="shared" si="395"/>
        <v>14_Aug</v>
      </c>
      <c r="F4154" s="12" t="str">
        <f t="shared" si="396"/>
        <v>Aug-19</v>
      </c>
      <c r="G4154" s="12"/>
    </row>
    <row r="4155" spans="1:7">
      <c r="A4155" s="2">
        <f t="shared" si="398"/>
        <v>43692</v>
      </c>
      <c r="B4155" t="str">
        <f t="shared" si="397"/>
        <v>2019_08</v>
      </c>
      <c r="C4155" t="str">
        <f t="shared" si="393"/>
        <v>Aug</v>
      </c>
      <c r="D4155" t="str">
        <f t="shared" si="394"/>
        <v>2019_Aug</v>
      </c>
      <c r="E4155" s="12" t="str">
        <f t="shared" si="395"/>
        <v>15_Aug</v>
      </c>
      <c r="F4155" s="12" t="str">
        <f t="shared" si="396"/>
        <v>Aug-19</v>
      </c>
      <c r="G4155" s="12"/>
    </row>
    <row r="4156" spans="1:7">
      <c r="A4156" s="2">
        <f t="shared" si="398"/>
        <v>43693</v>
      </c>
      <c r="B4156" t="str">
        <f t="shared" si="397"/>
        <v>2019_08</v>
      </c>
      <c r="C4156" t="str">
        <f t="shared" si="393"/>
        <v>Aug</v>
      </c>
      <c r="D4156" t="str">
        <f t="shared" si="394"/>
        <v>2019_Aug</v>
      </c>
      <c r="E4156" s="12" t="str">
        <f t="shared" si="395"/>
        <v>16_Aug</v>
      </c>
      <c r="F4156" s="12" t="str">
        <f t="shared" si="396"/>
        <v>Aug-19</v>
      </c>
      <c r="G4156" s="12"/>
    </row>
    <row r="4157" spans="1:7">
      <c r="A4157" s="2">
        <f t="shared" si="398"/>
        <v>43694</v>
      </c>
      <c r="B4157" t="str">
        <f t="shared" si="397"/>
        <v>2019_08</v>
      </c>
      <c r="C4157" t="str">
        <f t="shared" si="393"/>
        <v>Aug</v>
      </c>
      <c r="D4157" t="str">
        <f t="shared" si="394"/>
        <v>2019_Aug</v>
      </c>
      <c r="E4157" s="12" t="str">
        <f t="shared" si="395"/>
        <v>17_Aug</v>
      </c>
      <c r="F4157" s="12" t="str">
        <f t="shared" si="396"/>
        <v>Aug-19</v>
      </c>
      <c r="G4157" s="12"/>
    </row>
    <row r="4158" spans="1:7">
      <c r="A4158" s="2">
        <f t="shared" si="398"/>
        <v>43695</v>
      </c>
      <c r="B4158" t="str">
        <f t="shared" si="397"/>
        <v>2019_08</v>
      </c>
      <c r="C4158" t="str">
        <f t="shared" si="393"/>
        <v>Aug</v>
      </c>
      <c r="D4158" t="str">
        <f t="shared" si="394"/>
        <v>2019_Aug</v>
      </c>
      <c r="E4158" s="12" t="str">
        <f t="shared" si="395"/>
        <v>18_Aug</v>
      </c>
      <c r="F4158" s="12" t="str">
        <f t="shared" si="396"/>
        <v>Aug-19</v>
      </c>
      <c r="G4158" s="12"/>
    </row>
    <row r="4159" spans="1:7">
      <c r="A4159" s="2">
        <f t="shared" si="398"/>
        <v>43696</v>
      </c>
      <c r="B4159" t="str">
        <f t="shared" si="397"/>
        <v>2019_08</v>
      </c>
      <c r="C4159" t="str">
        <f t="shared" si="393"/>
        <v>Aug</v>
      </c>
      <c r="D4159" t="str">
        <f t="shared" si="394"/>
        <v>2019_Aug</v>
      </c>
      <c r="E4159" s="12" t="str">
        <f t="shared" si="395"/>
        <v>19_Aug</v>
      </c>
      <c r="F4159" s="12" t="str">
        <f t="shared" si="396"/>
        <v>Aug-19</v>
      </c>
      <c r="G4159" s="12"/>
    </row>
    <row r="4160" spans="1:7">
      <c r="A4160" s="2">
        <f t="shared" si="398"/>
        <v>43697</v>
      </c>
      <c r="B4160" t="str">
        <f t="shared" si="397"/>
        <v>2019_08</v>
      </c>
      <c r="C4160" t="str">
        <f t="shared" si="393"/>
        <v>Aug</v>
      </c>
      <c r="D4160" t="str">
        <f t="shared" si="394"/>
        <v>2019_Aug</v>
      </c>
      <c r="E4160" s="12" t="str">
        <f t="shared" si="395"/>
        <v>20_Aug</v>
      </c>
      <c r="F4160" s="12" t="str">
        <f t="shared" si="396"/>
        <v>Aug-19</v>
      </c>
      <c r="G4160" s="12"/>
    </row>
    <row r="4161" spans="1:7">
      <c r="A4161" s="2">
        <f t="shared" si="398"/>
        <v>43698</v>
      </c>
      <c r="B4161" t="str">
        <f t="shared" si="397"/>
        <v>2019_08</v>
      </c>
      <c r="C4161" t="str">
        <f t="shared" si="393"/>
        <v>Aug</v>
      </c>
      <c r="D4161" t="str">
        <f t="shared" si="394"/>
        <v>2019_Aug</v>
      </c>
      <c r="E4161" s="12" t="str">
        <f t="shared" si="395"/>
        <v>21_Aug</v>
      </c>
      <c r="F4161" s="12" t="str">
        <f t="shared" si="396"/>
        <v>Aug-19</v>
      </c>
      <c r="G4161" s="12"/>
    </row>
    <row r="4162" spans="1:7">
      <c r="A4162" s="2">
        <f t="shared" si="398"/>
        <v>43699</v>
      </c>
      <c r="B4162" t="str">
        <f t="shared" si="397"/>
        <v>2019_08</v>
      </c>
      <c r="C4162" t="str">
        <f t="shared" ref="C4162:C4225" si="399">VLOOKUP(TEXT(MONTH(A4162),"00"),$H$2:$I$13,2,FALSE)</f>
        <v>Aug</v>
      </c>
      <c r="D4162" t="str">
        <f t="shared" si="394"/>
        <v>2019_Aug</v>
      </c>
      <c r="E4162" s="12" t="str">
        <f t="shared" si="395"/>
        <v>22_Aug</v>
      </c>
      <c r="F4162" s="12" t="str">
        <f t="shared" si="396"/>
        <v>Aug-19</v>
      </c>
      <c r="G4162" s="12"/>
    </row>
    <row r="4163" spans="1:7">
      <c r="A4163" s="2">
        <f t="shared" si="398"/>
        <v>43700</v>
      </c>
      <c r="B4163" t="str">
        <f t="shared" si="397"/>
        <v>2019_08</v>
      </c>
      <c r="C4163" t="str">
        <f t="shared" si="399"/>
        <v>Aug</v>
      </c>
      <c r="D4163" t="str">
        <f t="shared" ref="D4163:D4226" si="400">TEXT(YEAR(A4163),"0000")&amp;"_"&amp;C4163</f>
        <v>2019_Aug</v>
      </c>
      <c r="E4163" s="12" t="str">
        <f t="shared" ref="E4163:E4226" si="401">VLOOKUP(DAY(A4163),$G$2:$H$32,2,FALSE)&amp;"_"&amp;C4163</f>
        <v>23_Aug</v>
      </c>
      <c r="F4163" s="12" t="str">
        <f t="shared" si="396"/>
        <v>Aug-19</v>
      </c>
      <c r="G4163" s="12"/>
    </row>
    <row r="4164" spans="1:7">
      <c r="A4164" s="2">
        <f t="shared" si="398"/>
        <v>43701</v>
      </c>
      <c r="B4164" t="str">
        <f t="shared" si="397"/>
        <v>2019_08</v>
      </c>
      <c r="C4164" t="str">
        <f t="shared" si="399"/>
        <v>Aug</v>
      </c>
      <c r="D4164" t="str">
        <f t="shared" si="400"/>
        <v>2019_Aug</v>
      </c>
      <c r="E4164" s="12" t="str">
        <f t="shared" si="401"/>
        <v>24_Aug</v>
      </c>
      <c r="F4164" s="12" t="str">
        <f t="shared" ref="F4164:F4227" si="402">C4164&amp;"-"&amp;RIGHT(YEAR(A4164),2)</f>
        <v>Aug-19</v>
      </c>
      <c r="G4164" s="12"/>
    </row>
    <row r="4165" spans="1:7">
      <c r="A4165" s="2">
        <f t="shared" si="398"/>
        <v>43702</v>
      </c>
      <c r="B4165" t="str">
        <f t="shared" si="397"/>
        <v>2019_08</v>
      </c>
      <c r="C4165" t="str">
        <f t="shared" si="399"/>
        <v>Aug</v>
      </c>
      <c r="D4165" t="str">
        <f t="shared" si="400"/>
        <v>2019_Aug</v>
      </c>
      <c r="E4165" s="12" t="str">
        <f t="shared" si="401"/>
        <v>25_Aug</v>
      </c>
      <c r="F4165" s="12" t="str">
        <f t="shared" si="402"/>
        <v>Aug-19</v>
      </c>
      <c r="G4165" s="12"/>
    </row>
    <row r="4166" spans="1:7">
      <c r="A4166" s="2">
        <f t="shared" si="398"/>
        <v>43703</v>
      </c>
      <c r="B4166" t="str">
        <f t="shared" si="397"/>
        <v>2019_08</v>
      </c>
      <c r="C4166" t="str">
        <f t="shared" si="399"/>
        <v>Aug</v>
      </c>
      <c r="D4166" t="str">
        <f t="shared" si="400"/>
        <v>2019_Aug</v>
      </c>
      <c r="E4166" s="12" t="str">
        <f t="shared" si="401"/>
        <v>26_Aug</v>
      </c>
      <c r="F4166" s="12" t="str">
        <f t="shared" si="402"/>
        <v>Aug-19</v>
      </c>
      <c r="G4166" s="12"/>
    </row>
    <row r="4167" spans="1:7">
      <c r="A4167" s="2">
        <f t="shared" si="398"/>
        <v>43704</v>
      </c>
      <c r="B4167" t="str">
        <f t="shared" si="397"/>
        <v>2019_08</v>
      </c>
      <c r="C4167" t="str">
        <f t="shared" si="399"/>
        <v>Aug</v>
      </c>
      <c r="D4167" t="str">
        <f t="shared" si="400"/>
        <v>2019_Aug</v>
      </c>
      <c r="E4167" s="12" t="str">
        <f t="shared" si="401"/>
        <v>27_Aug</v>
      </c>
      <c r="F4167" s="12" t="str">
        <f t="shared" si="402"/>
        <v>Aug-19</v>
      </c>
      <c r="G4167" s="12"/>
    </row>
    <row r="4168" spans="1:7">
      <c r="A4168" s="2">
        <f t="shared" si="398"/>
        <v>43705</v>
      </c>
      <c r="B4168" t="str">
        <f t="shared" si="397"/>
        <v>2019_08</v>
      </c>
      <c r="C4168" t="str">
        <f t="shared" si="399"/>
        <v>Aug</v>
      </c>
      <c r="D4168" t="str">
        <f t="shared" si="400"/>
        <v>2019_Aug</v>
      </c>
      <c r="E4168" s="12" t="str">
        <f t="shared" si="401"/>
        <v>28_Aug</v>
      </c>
      <c r="F4168" s="12" t="str">
        <f t="shared" si="402"/>
        <v>Aug-19</v>
      </c>
      <c r="G4168" s="12"/>
    </row>
    <row r="4169" spans="1:7">
      <c r="A4169" s="2">
        <f t="shared" si="398"/>
        <v>43706</v>
      </c>
      <c r="B4169" t="str">
        <f t="shared" si="397"/>
        <v>2019_08</v>
      </c>
      <c r="C4169" t="str">
        <f t="shared" si="399"/>
        <v>Aug</v>
      </c>
      <c r="D4169" t="str">
        <f t="shared" si="400"/>
        <v>2019_Aug</v>
      </c>
      <c r="E4169" s="12" t="str">
        <f t="shared" si="401"/>
        <v>29_Aug</v>
      </c>
      <c r="F4169" s="12" t="str">
        <f t="shared" si="402"/>
        <v>Aug-19</v>
      </c>
      <c r="G4169" s="12"/>
    </row>
    <row r="4170" spans="1:7">
      <c r="A4170" s="2">
        <f t="shared" si="398"/>
        <v>43707</v>
      </c>
      <c r="B4170" t="str">
        <f t="shared" si="397"/>
        <v>2019_08</v>
      </c>
      <c r="C4170" t="str">
        <f t="shared" si="399"/>
        <v>Aug</v>
      </c>
      <c r="D4170" t="str">
        <f t="shared" si="400"/>
        <v>2019_Aug</v>
      </c>
      <c r="E4170" s="12" t="str">
        <f t="shared" si="401"/>
        <v>30_Aug</v>
      </c>
      <c r="F4170" s="12" t="str">
        <f t="shared" si="402"/>
        <v>Aug-19</v>
      </c>
      <c r="G4170" s="12"/>
    </row>
    <row r="4171" spans="1:7">
      <c r="A4171" s="2">
        <f t="shared" si="398"/>
        <v>43708</v>
      </c>
      <c r="B4171" t="str">
        <f t="shared" ref="B4171:B4234" si="403">TEXT(YEAR(A4171),"0000")&amp;"_"&amp;TEXT(MONTH(A4171),"00")</f>
        <v>2019_08</v>
      </c>
      <c r="C4171" t="str">
        <f t="shared" si="399"/>
        <v>Aug</v>
      </c>
      <c r="D4171" t="str">
        <f t="shared" si="400"/>
        <v>2019_Aug</v>
      </c>
      <c r="E4171" s="12" t="str">
        <f t="shared" si="401"/>
        <v>31_Aug</v>
      </c>
      <c r="F4171" s="12" t="str">
        <f t="shared" si="402"/>
        <v>Aug-19</v>
      </c>
      <c r="G4171" s="12"/>
    </row>
    <row r="4172" spans="1:7">
      <c r="A4172" s="2">
        <f t="shared" ref="A4172:A4235" si="404">A4171+1</f>
        <v>43709</v>
      </c>
      <c r="B4172" t="str">
        <f t="shared" si="403"/>
        <v>2019_09</v>
      </c>
      <c r="C4172" t="str">
        <f t="shared" si="399"/>
        <v>Sep</v>
      </c>
      <c r="D4172" t="str">
        <f t="shared" si="400"/>
        <v>2019_Sep</v>
      </c>
      <c r="E4172" s="12" t="str">
        <f t="shared" si="401"/>
        <v>01_Sep</v>
      </c>
      <c r="F4172" s="12" t="str">
        <f t="shared" si="402"/>
        <v>Sep-19</v>
      </c>
      <c r="G4172" s="12"/>
    </row>
    <row r="4173" spans="1:7">
      <c r="A4173" s="2">
        <f t="shared" si="404"/>
        <v>43710</v>
      </c>
      <c r="B4173" t="str">
        <f t="shared" si="403"/>
        <v>2019_09</v>
      </c>
      <c r="C4173" t="str">
        <f t="shared" si="399"/>
        <v>Sep</v>
      </c>
      <c r="D4173" t="str">
        <f t="shared" si="400"/>
        <v>2019_Sep</v>
      </c>
      <c r="E4173" s="12" t="str">
        <f t="shared" si="401"/>
        <v>02_Sep</v>
      </c>
      <c r="F4173" s="12" t="str">
        <f t="shared" si="402"/>
        <v>Sep-19</v>
      </c>
      <c r="G4173" s="12"/>
    </row>
    <row r="4174" spans="1:7">
      <c r="A4174" s="2">
        <f t="shared" si="404"/>
        <v>43711</v>
      </c>
      <c r="B4174" t="str">
        <f t="shared" si="403"/>
        <v>2019_09</v>
      </c>
      <c r="C4174" t="str">
        <f t="shared" si="399"/>
        <v>Sep</v>
      </c>
      <c r="D4174" t="str">
        <f t="shared" si="400"/>
        <v>2019_Sep</v>
      </c>
      <c r="E4174" s="12" t="str">
        <f t="shared" si="401"/>
        <v>03_Sep</v>
      </c>
      <c r="F4174" s="12" t="str">
        <f t="shared" si="402"/>
        <v>Sep-19</v>
      </c>
      <c r="G4174" s="12"/>
    </row>
    <row r="4175" spans="1:7">
      <c r="A4175" s="2">
        <f t="shared" si="404"/>
        <v>43712</v>
      </c>
      <c r="B4175" t="str">
        <f t="shared" si="403"/>
        <v>2019_09</v>
      </c>
      <c r="C4175" t="str">
        <f t="shared" si="399"/>
        <v>Sep</v>
      </c>
      <c r="D4175" t="str">
        <f t="shared" si="400"/>
        <v>2019_Sep</v>
      </c>
      <c r="E4175" s="12" t="str">
        <f t="shared" si="401"/>
        <v>04_Sep</v>
      </c>
      <c r="F4175" s="12" t="str">
        <f t="shared" si="402"/>
        <v>Sep-19</v>
      </c>
      <c r="G4175" s="12"/>
    </row>
    <row r="4176" spans="1:7">
      <c r="A4176" s="2">
        <f t="shared" si="404"/>
        <v>43713</v>
      </c>
      <c r="B4176" t="str">
        <f t="shared" si="403"/>
        <v>2019_09</v>
      </c>
      <c r="C4176" t="str">
        <f t="shared" si="399"/>
        <v>Sep</v>
      </c>
      <c r="D4176" t="str">
        <f t="shared" si="400"/>
        <v>2019_Sep</v>
      </c>
      <c r="E4176" s="12" t="str">
        <f t="shared" si="401"/>
        <v>05_Sep</v>
      </c>
      <c r="F4176" s="12" t="str">
        <f t="shared" si="402"/>
        <v>Sep-19</v>
      </c>
      <c r="G4176" s="12"/>
    </row>
    <row r="4177" spans="1:7">
      <c r="A4177" s="2">
        <f t="shared" si="404"/>
        <v>43714</v>
      </c>
      <c r="B4177" t="str">
        <f t="shared" si="403"/>
        <v>2019_09</v>
      </c>
      <c r="C4177" t="str">
        <f t="shared" si="399"/>
        <v>Sep</v>
      </c>
      <c r="D4177" t="str">
        <f t="shared" si="400"/>
        <v>2019_Sep</v>
      </c>
      <c r="E4177" s="12" t="str">
        <f t="shared" si="401"/>
        <v>06_Sep</v>
      </c>
      <c r="F4177" s="12" t="str">
        <f t="shared" si="402"/>
        <v>Sep-19</v>
      </c>
      <c r="G4177" s="12"/>
    </row>
    <row r="4178" spans="1:7">
      <c r="A4178" s="2">
        <f t="shared" si="404"/>
        <v>43715</v>
      </c>
      <c r="B4178" t="str">
        <f t="shared" si="403"/>
        <v>2019_09</v>
      </c>
      <c r="C4178" t="str">
        <f t="shared" si="399"/>
        <v>Sep</v>
      </c>
      <c r="D4178" t="str">
        <f t="shared" si="400"/>
        <v>2019_Sep</v>
      </c>
      <c r="E4178" s="12" t="str">
        <f t="shared" si="401"/>
        <v>07_Sep</v>
      </c>
      <c r="F4178" s="12" t="str">
        <f t="shared" si="402"/>
        <v>Sep-19</v>
      </c>
      <c r="G4178" s="12"/>
    </row>
    <row r="4179" spans="1:7">
      <c r="A4179" s="2">
        <f t="shared" si="404"/>
        <v>43716</v>
      </c>
      <c r="B4179" t="str">
        <f t="shared" si="403"/>
        <v>2019_09</v>
      </c>
      <c r="C4179" t="str">
        <f t="shared" si="399"/>
        <v>Sep</v>
      </c>
      <c r="D4179" t="str">
        <f t="shared" si="400"/>
        <v>2019_Sep</v>
      </c>
      <c r="E4179" s="12" t="str">
        <f t="shared" si="401"/>
        <v>08_Sep</v>
      </c>
      <c r="F4179" s="12" t="str">
        <f t="shared" si="402"/>
        <v>Sep-19</v>
      </c>
      <c r="G4179" s="12"/>
    </row>
    <row r="4180" spans="1:7">
      <c r="A4180" s="2">
        <f t="shared" si="404"/>
        <v>43717</v>
      </c>
      <c r="B4180" t="str">
        <f t="shared" si="403"/>
        <v>2019_09</v>
      </c>
      <c r="C4180" t="str">
        <f t="shared" si="399"/>
        <v>Sep</v>
      </c>
      <c r="D4180" t="str">
        <f t="shared" si="400"/>
        <v>2019_Sep</v>
      </c>
      <c r="E4180" s="12" t="str">
        <f t="shared" si="401"/>
        <v>09_Sep</v>
      </c>
      <c r="F4180" s="12" t="str">
        <f t="shared" si="402"/>
        <v>Sep-19</v>
      </c>
      <c r="G4180" s="12"/>
    </row>
    <row r="4181" spans="1:7">
      <c r="A4181" s="2">
        <f t="shared" si="404"/>
        <v>43718</v>
      </c>
      <c r="B4181" t="str">
        <f t="shared" si="403"/>
        <v>2019_09</v>
      </c>
      <c r="C4181" t="str">
        <f t="shared" si="399"/>
        <v>Sep</v>
      </c>
      <c r="D4181" t="str">
        <f t="shared" si="400"/>
        <v>2019_Sep</v>
      </c>
      <c r="E4181" s="12" t="str">
        <f t="shared" si="401"/>
        <v>10_Sep</v>
      </c>
      <c r="F4181" s="12" t="str">
        <f t="shared" si="402"/>
        <v>Sep-19</v>
      </c>
      <c r="G4181" s="12"/>
    </row>
    <row r="4182" spans="1:7">
      <c r="A4182" s="2">
        <f t="shared" si="404"/>
        <v>43719</v>
      </c>
      <c r="B4182" t="str">
        <f t="shared" si="403"/>
        <v>2019_09</v>
      </c>
      <c r="C4182" t="str">
        <f t="shared" si="399"/>
        <v>Sep</v>
      </c>
      <c r="D4182" t="str">
        <f t="shared" si="400"/>
        <v>2019_Sep</v>
      </c>
      <c r="E4182" s="12" t="str">
        <f t="shared" si="401"/>
        <v>11_Sep</v>
      </c>
      <c r="F4182" s="12" t="str">
        <f t="shared" si="402"/>
        <v>Sep-19</v>
      </c>
      <c r="G4182" s="12"/>
    </row>
    <row r="4183" spans="1:7">
      <c r="A4183" s="2">
        <f t="shared" si="404"/>
        <v>43720</v>
      </c>
      <c r="B4183" t="str">
        <f t="shared" si="403"/>
        <v>2019_09</v>
      </c>
      <c r="C4183" t="str">
        <f t="shared" si="399"/>
        <v>Sep</v>
      </c>
      <c r="D4183" t="str">
        <f t="shared" si="400"/>
        <v>2019_Sep</v>
      </c>
      <c r="E4183" s="12" t="str">
        <f t="shared" si="401"/>
        <v>12_Sep</v>
      </c>
      <c r="F4183" s="12" t="str">
        <f t="shared" si="402"/>
        <v>Sep-19</v>
      </c>
      <c r="G4183" s="12"/>
    </row>
    <row r="4184" spans="1:7">
      <c r="A4184" s="2">
        <f t="shared" si="404"/>
        <v>43721</v>
      </c>
      <c r="B4184" t="str">
        <f t="shared" si="403"/>
        <v>2019_09</v>
      </c>
      <c r="C4184" t="str">
        <f t="shared" si="399"/>
        <v>Sep</v>
      </c>
      <c r="D4184" t="str">
        <f t="shared" si="400"/>
        <v>2019_Sep</v>
      </c>
      <c r="E4184" s="12" t="str">
        <f t="shared" si="401"/>
        <v>13_Sep</v>
      </c>
      <c r="F4184" s="12" t="str">
        <f t="shared" si="402"/>
        <v>Sep-19</v>
      </c>
      <c r="G4184" s="12"/>
    </row>
    <row r="4185" spans="1:7">
      <c r="A4185" s="2">
        <f t="shared" si="404"/>
        <v>43722</v>
      </c>
      <c r="B4185" t="str">
        <f t="shared" si="403"/>
        <v>2019_09</v>
      </c>
      <c r="C4185" t="str">
        <f t="shared" si="399"/>
        <v>Sep</v>
      </c>
      <c r="D4185" t="str">
        <f t="shared" si="400"/>
        <v>2019_Sep</v>
      </c>
      <c r="E4185" s="12" t="str">
        <f t="shared" si="401"/>
        <v>14_Sep</v>
      </c>
      <c r="F4185" s="12" t="str">
        <f t="shared" si="402"/>
        <v>Sep-19</v>
      </c>
      <c r="G4185" s="12"/>
    </row>
    <row r="4186" spans="1:7">
      <c r="A4186" s="2">
        <f t="shared" si="404"/>
        <v>43723</v>
      </c>
      <c r="B4186" t="str">
        <f t="shared" si="403"/>
        <v>2019_09</v>
      </c>
      <c r="C4186" t="str">
        <f t="shared" si="399"/>
        <v>Sep</v>
      </c>
      <c r="D4186" t="str">
        <f t="shared" si="400"/>
        <v>2019_Sep</v>
      </c>
      <c r="E4186" s="12" t="str">
        <f t="shared" si="401"/>
        <v>15_Sep</v>
      </c>
      <c r="F4186" s="12" t="str">
        <f t="shared" si="402"/>
        <v>Sep-19</v>
      </c>
      <c r="G4186" s="12"/>
    </row>
    <row r="4187" spans="1:7">
      <c r="A4187" s="2">
        <f t="shared" si="404"/>
        <v>43724</v>
      </c>
      <c r="B4187" t="str">
        <f t="shared" si="403"/>
        <v>2019_09</v>
      </c>
      <c r="C4187" t="str">
        <f t="shared" si="399"/>
        <v>Sep</v>
      </c>
      <c r="D4187" t="str">
        <f t="shared" si="400"/>
        <v>2019_Sep</v>
      </c>
      <c r="E4187" s="12" t="str">
        <f t="shared" si="401"/>
        <v>16_Sep</v>
      </c>
      <c r="F4187" s="12" t="str">
        <f t="shared" si="402"/>
        <v>Sep-19</v>
      </c>
      <c r="G4187" s="12"/>
    </row>
    <row r="4188" spans="1:7">
      <c r="A4188" s="2">
        <f t="shared" si="404"/>
        <v>43725</v>
      </c>
      <c r="B4188" t="str">
        <f t="shared" si="403"/>
        <v>2019_09</v>
      </c>
      <c r="C4188" t="str">
        <f t="shared" si="399"/>
        <v>Sep</v>
      </c>
      <c r="D4188" t="str">
        <f t="shared" si="400"/>
        <v>2019_Sep</v>
      </c>
      <c r="E4188" s="12" t="str">
        <f t="shared" si="401"/>
        <v>17_Sep</v>
      </c>
      <c r="F4188" s="12" t="str">
        <f t="shared" si="402"/>
        <v>Sep-19</v>
      </c>
      <c r="G4188" s="12"/>
    </row>
    <row r="4189" spans="1:7">
      <c r="A4189" s="2">
        <f t="shared" si="404"/>
        <v>43726</v>
      </c>
      <c r="B4189" t="str">
        <f t="shared" si="403"/>
        <v>2019_09</v>
      </c>
      <c r="C4189" t="str">
        <f t="shared" si="399"/>
        <v>Sep</v>
      </c>
      <c r="D4189" t="str">
        <f t="shared" si="400"/>
        <v>2019_Sep</v>
      </c>
      <c r="E4189" s="12" t="str">
        <f t="shared" si="401"/>
        <v>18_Sep</v>
      </c>
      <c r="F4189" s="12" t="str">
        <f t="shared" si="402"/>
        <v>Sep-19</v>
      </c>
      <c r="G4189" s="12"/>
    </row>
    <row r="4190" spans="1:7">
      <c r="A4190" s="2">
        <f t="shared" si="404"/>
        <v>43727</v>
      </c>
      <c r="B4190" t="str">
        <f t="shared" si="403"/>
        <v>2019_09</v>
      </c>
      <c r="C4190" t="str">
        <f t="shared" si="399"/>
        <v>Sep</v>
      </c>
      <c r="D4190" t="str">
        <f t="shared" si="400"/>
        <v>2019_Sep</v>
      </c>
      <c r="E4190" s="12" t="str">
        <f t="shared" si="401"/>
        <v>19_Sep</v>
      </c>
      <c r="F4190" s="12" t="str">
        <f t="shared" si="402"/>
        <v>Sep-19</v>
      </c>
      <c r="G4190" s="12"/>
    </row>
    <row r="4191" spans="1:7">
      <c r="A4191" s="2">
        <f t="shared" si="404"/>
        <v>43728</v>
      </c>
      <c r="B4191" t="str">
        <f t="shared" si="403"/>
        <v>2019_09</v>
      </c>
      <c r="C4191" t="str">
        <f t="shared" si="399"/>
        <v>Sep</v>
      </c>
      <c r="D4191" t="str">
        <f t="shared" si="400"/>
        <v>2019_Sep</v>
      </c>
      <c r="E4191" s="12" t="str">
        <f t="shared" si="401"/>
        <v>20_Sep</v>
      </c>
      <c r="F4191" s="12" t="str">
        <f t="shared" si="402"/>
        <v>Sep-19</v>
      </c>
      <c r="G4191" s="12"/>
    </row>
    <row r="4192" spans="1:7">
      <c r="A4192" s="2">
        <f t="shared" si="404"/>
        <v>43729</v>
      </c>
      <c r="B4192" t="str">
        <f t="shared" si="403"/>
        <v>2019_09</v>
      </c>
      <c r="C4192" t="str">
        <f t="shared" si="399"/>
        <v>Sep</v>
      </c>
      <c r="D4192" t="str">
        <f t="shared" si="400"/>
        <v>2019_Sep</v>
      </c>
      <c r="E4192" s="12" t="str">
        <f t="shared" si="401"/>
        <v>21_Sep</v>
      </c>
      <c r="F4192" s="12" t="str">
        <f t="shared" si="402"/>
        <v>Sep-19</v>
      </c>
      <c r="G4192" s="12"/>
    </row>
    <row r="4193" spans="1:7">
      <c r="A4193" s="2">
        <f t="shared" si="404"/>
        <v>43730</v>
      </c>
      <c r="B4193" t="str">
        <f t="shared" si="403"/>
        <v>2019_09</v>
      </c>
      <c r="C4193" t="str">
        <f t="shared" si="399"/>
        <v>Sep</v>
      </c>
      <c r="D4193" t="str">
        <f t="shared" si="400"/>
        <v>2019_Sep</v>
      </c>
      <c r="E4193" s="12" t="str">
        <f t="shared" si="401"/>
        <v>22_Sep</v>
      </c>
      <c r="F4193" s="12" t="str">
        <f t="shared" si="402"/>
        <v>Sep-19</v>
      </c>
      <c r="G4193" s="12"/>
    </row>
    <row r="4194" spans="1:7">
      <c r="A4194" s="2">
        <f t="shared" si="404"/>
        <v>43731</v>
      </c>
      <c r="B4194" t="str">
        <f t="shared" si="403"/>
        <v>2019_09</v>
      </c>
      <c r="C4194" t="str">
        <f t="shared" si="399"/>
        <v>Sep</v>
      </c>
      <c r="D4194" t="str">
        <f t="shared" si="400"/>
        <v>2019_Sep</v>
      </c>
      <c r="E4194" s="12" t="str">
        <f t="shared" si="401"/>
        <v>23_Sep</v>
      </c>
      <c r="F4194" s="12" t="str">
        <f t="shared" si="402"/>
        <v>Sep-19</v>
      </c>
      <c r="G4194" s="12"/>
    </row>
    <row r="4195" spans="1:7">
      <c r="A4195" s="2">
        <f t="shared" si="404"/>
        <v>43732</v>
      </c>
      <c r="B4195" t="str">
        <f t="shared" si="403"/>
        <v>2019_09</v>
      </c>
      <c r="C4195" t="str">
        <f t="shared" si="399"/>
        <v>Sep</v>
      </c>
      <c r="D4195" t="str">
        <f t="shared" si="400"/>
        <v>2019_Sep</v>
      </c>
      <c r="E4195" s="12" t="str">
        <f t="shared" si="401"/>
        <v>24_Sep</v>
      </c>
      <c r="F4195" s="12" t="str">
        <f t="shared" si="402"/>
        <v>Sep-19</v>
      </c>
      <c r="G4195" s="12"/>
    </row>
    <row r="4196" spans="1:7">
      <c r="A4196" s="2">
        <f t="shared" si="404"/>
        <v>43733</v>
      </c>
      <c r="B4196" t="str">
        <f t="shared" si="403"/>
        <v>2019_09</v>
      </c>
      <c r="C4196" t="str">
        <f t="shared" si="399"/>
        <v>Sep</v>
      </c>
      <c r="D4196" t="str">
        <f t="shared" si="400"/>
        <v>2019_Sep</v>
      </c>
      <c r="E4196" s="12" t="str">
        <f t="shared" si="401"/>
        <v>25_Sep</v>
      </c>
      <c r="F4196" s="12" t="str">
        <f t="shared" si="402"/>
        <v>Sep-19</v>
      </c>
      <c r="G4196" s="12"/>
    </row>
    <row r="4197" spans="1:7">
      <c r="A4197" s="2">
        <f t="shared" si="404"/>
        <v>43734</v>
      </c>
      <c r="B4197" t="str">
        <f t="shared" si="403"/>
        <v>2019_09</v>
      </c>
      <c r="C4197" t="str">
        <f t="shared" si="399"/>
        <v>Sep</v>
      </c>
      <c r="D4197" t="str">
        <f t="shared" si="400"/>
        <v>2019_Sep</v>
      </c>
      <c r="E4197" s="12" t="str">
        <f t="shared" si="401"/>
        <v>26_Sep</v>
      </c>
      <c r="F4197" s="12" t="str">
        <f t="shared" si="402"/>
        <v>Sep-19</v>
      </c>
      <c r="G4197" s="12"/>
    </row>
    <row r="4198" spans="1:7">
      <c r="A4198" s="2">
        <f t="shared" si="404"/>
        <v>43735</v>
      </c>
      <c r="B4198" t="str">
        <f t="shared" si="403"/>
        <v>2019_09</v>
      </c>
      <c r="C4198" t="str">
        <f t="shared" si="399"/>
        <v>Sep</v>
      </c>
      <c r="D4198" t="str">
        <f t="shared" si="400"/>
        <v>2019_Sep</v>
      </c>
      <c r="E4198" s="12" t="str">
        <f t="shared" si="401"/>
        <v>27_Sep</v>
      </c>
      <c r="F4198" s="12" t="str">
        <f t="shared" si="402"/>
        <v>Sep-19</v>
      </c>
      <c r="G4198" s="12"/>
    </row>
    <row r="4199" spans="1:7">
      <c r="A4199" s="2">
        <f t="shared" si="404"/>
        <v>43736</v>
      </c>
      <c r="B4199" t="str">
        <f t="shared" si="403"/>
        <v>2019_09</v>
      </c>
      <c r="C4199" t="str">
        <f t="shared" si="399"/>
        <v>Sep</v>
      </c>
      <c r="D4199" t="str">
        <f t="shared" si="400"/>
        <v>2019_Sep</v>
      </c>
      <c r="E4199" s="12" t="str">
        <f t="shared" si="401"/>
        <v>28_Sep</v>
      </c>
      <c r="F4199" s="12" t="str">
        <f t="shared" si="402"/>
        <v>Sep-19</v>
      </c>
      <c r="G4199" s="12"/>
    </row>
    <row r="4200" spans="1:7">
      <c r="A4200" s="2">
        <f t="shared" si="404"/>
        <v>43737</v>
      </c>
      <c r="B4200" t="str">
        <f t="shared" si="403"/>
        <v>2019_09</v>
      </c>
      <c r="C4200" t="str">
        <f t="shared" si="399"/>
        <v>Sep</v>
      </c>
      <c r="D4200" t="str">
        <f t="shared" si="400"/>
        <v>2019_Sep</v>
      </c>
      <c r="E4200" s="12" t="str">
        <f t="shared" si="401"/>
        <v>29_Sep</v>
      </c>
      <c r="F4200" s="12" t="str">
        <f t="shared" si="402"/>
        <v>Sep-19</v>
      </c>
      <c r="G4200" s="12"/>
    </row>
    <row r="4201" spans="1:7">
      <c r="A4201" s="2">
        <f t="shared" si="404"/>
        <v>43738</v>
      </c>
      <c r="B4201" t="str">
        <f t="shared" si="403"/>
        <v>2019_09</v>
      </c>
      <c r="C4201" t="str">
        <f t="shared" si="399"/>
        <v>Sep</v>
      </c>
      <c r="D4201" t="str">
        <f t="shared" si="400"/>
        <v>2019_Sep</v>
      </c>
      <c r="E4201" s="12" t="str">
        <f t="shared" si="401"/>
        <v>30_Sep</v>
      </c>
      <c r="F4201" s="12" t="str">
        <f t="shared" si="402"/>
        <v>Sep-19</v>
      </c>
      <c r="G4201" s="12"/>
    </row>
    <row r="4202" spans="1:7">
      <c r="A4202" s="2">
        <f t="shared" si="404"/>
        <v>43739</v>
      </c>
      <c r="B4202" t="str">
        <f t="shared" si="403"/>
        <v>2019_10</v>
      </c>
      <c r="C4202" t="str">
        <f t="shared" si="399"/>
        <v>Oct</v>
      </c>
      <c r="D4202" t="str">
        <f t="shared" si="400"/>
        <v>2019_Oct</v>
      </c>
      <c r="E4202" s="12" t="str">
        <f t="shared" si="401"/>
        <v>01_Oct</v>
      </c>
      <c r="F4202" s="12" t="str">
        <f t="shared" si="402"/>
        <v>Oct-19</v>
      </c>
      <c r="G4202" s="12"/>
    </row>
    <row r="4203" spans="1:7">
      <c r="A4203" s="2">
        <f t="shared" si="404"/>
        <v>43740</v>
      </c>
      <c r="B4203" t="str">
        <f t="shared" si="403"/>
        <v>2019_10</v>
      </c>
      <c r="C4203" t="str">
        <f t="shared" si="399"/>
        <v>Oct</v>
      </c>
      <c r="D4203" t="str">
        <f t="shared" si="400"/>
        <v>2019_Oct</v>
      </c>
      <c r="E4203" s="12" t="str">
        <f t="shared" si="401"/>
        <v>02_Oct</v>
      </c>
      <c r="F4203" s="12" t="str">
        <f t="shared" si="402"/>
        <v>Oct-19</v>
      </c>
      <c r="G4203" s="12"/>
    </row>
    <row r="4204" spans="1:7">
      <c r="A4204" s="2">
        <f t="shared" si="404"/>
        <v>43741</v>
      </c>
      <c r="B4204" t="str">
        <f t="shared" si="403"/>
        <v>2019_10</v>
      </c>
      <c r="C4204" t="str">
        <f t="shared" si="399"/>
        <v>Oct</v>
      </c>
      <c r="D4204" t="str">
        <f t="shared" si="400"/>
        <v>2019_Oct</v>
      </c>
      <c r="E4204" s="12" t="str">
        <f t="shared" si="401"/>
        <v>03_Oct</v>
      </c>
      <c r="F4204" s="12" t="str">
        <f t="shared" si="402"/>
        <v>Oct-19</v>
      </c>
      <c r="G4204" s="12"/>
    </row>
    <row r="4205" spans="1:7">
      <c r="A4205" s="2">
        <f t="shared" si="404"/>
        <v>43742</v>
      </c>
      <c r="B4205" t="str">
        <f t="shared" si="403"/>
        <v>2019_10</v>
      </c>
      <c r="C4205" t="str">
        <f t="shared" si="399"/>
        <v>Oct</v>
      </c>
      <c r="D4205" t="str">
        <f t="shared" si="400"/>
        <v>2019_Oct</v>
      </c>
      <c r="E4205" s="12" t="str">
        <f t="shared" si="401"/>
        <v>04_Oct</v>
      </c>
      <c r="F4205" s="12" t="str">
        <f t="shared" si="402"/>
        <v>Oct-19</v>
      </c>
      <c r="G4205" s="12"/>
    </row>
    <row r="4206" spans="1:7">
      <c r="A4206" s="2">
        <f t="shared" si="404"/>
        <v>43743</v>
      </c>
      <c r="B4206" t="str">
        <f t="shared" si="403"/>
        <v>2019_10</v>
      </c>
      <c r="C4206" t="str">
        <f t="shared" si="399"/>
        <v>Oct</v>
      </c>
      <c r="D4206" t="str">
        <f t="shared" si="400"/>
        <v>2019_Oct</v>
      </c>
      <c r="E4206" s="12" t="str">
        <f t="shared" si="401"/>
        <v>05_Oct</v>
      </c>
      <c r="F4206" s="12" t="str">
        <f t="shared" si="402"/>
        <v>Oct-19</v>
      </c>
      <c r="G4206" s="12"/>
    </row>
    <row r="4207" spans="1:7">
      <c r="A4207" s="2">
        <f t="shared" si="404"/>
        <v>43744</v>
      </c>
      <c r="B4207" t="str">
        <f t="shared" si="403"/>
        <v>2019_10</v>
      </c>
      <c r="C4207" t="str">
        <f t="shared" si="399"/>
        <v>Oct</v>
      </c>
      <c r="D4207" t="str">
        <f t="shared" si="400"/>
        <v>2019_Oct</v>
      </c>
      <c r="E4207" s="12" t="str">
        <f t="shared" si="401"/>
        <v>06_Oct</v>
      </c>
      <c r="F4207" s="12" t="str">
        <f t="shared" si="402"/>
        <v>Oct-19</v>
      </c>
      <c r="G4207" s="12"/>
    </row>
    <row r="4208" spans="1:7">
      <c r="A4208" s="2">
        <f t="shared" si="404"/>
        <v>43745</v>
      </c>
      <c r="B4208" t="str">
        <f t="shared" si="403"/>
        <v>2019_10</v>
      </c>
      <c r="C4208" t="str">
        <f t="shared" si="399"/>
        <v>Oct</v>
      </c>
      <c r="D4208" t="str">
        <f t="shared" si="400"/>
        <v>2019_Oct</v>
      </c>
      <c r="E4208" s="12" t="str">
        <f t="shared" si="401"/>
        <v>07_Oct</v>
      </c>
      <c r="F4208" s="12" t="str">
        <f t="shared" si="402"/>
        <v>Oct-19</v>
      </c>
      <c r="G4208" s="12"/>
    </row>
    <row r="4209" spans="1:7">
      <c r="A4209" s="2">
        <f t="shared" si="404"/>
        <v>43746</v>
      </c>
      <c r="B4209" t="str">
        <f t="shared" si="403"/>
        <v>2019_10</v>
      </c>
      <c r="C4209" t="str">
        <f t="shared" si="399"/>
        <v>Oct</v>
      </c>
      <c r="D4209" t="str">
        <f t="shared" si="400"/>
        <v>2019_Oct</v>
      </c>
      <c r="E4209" s="12" t="str">
        <f t="shared" si="401"/>
        <v>08_Oct</v>
      </c>
      <c r="F4209" s="12" t="str">
        <f t="shared" si="402"/>
        <v>Oct-19</v>
      </c>
      <c r="G4209" s="12"/>
    </row>
    <row r="4210" spans="1:7">
      <c r="A4210" s="2">
        <f t="shared" si="404"/>
        <v>43747</v>
      </c>
      <c r="B4210" t="str">
        <f t="shared" si="403"/>
        <v>2019_10</v>
      </c>
      <c r="C4210" t="str">
        <f t="shared" si="399"/>
        <v>Oct</v>
      </c>
      <c r="D4210" t="str">
        <f t="shared" si="400"/>
        <v>2019_Oct</v>
      </c>
      <c r="E4210" s="12" t="str">
        <f t="shared" si="401"/>
        <v>09_Oct</v>
      </c>
      <c r="F4210" s="12" t="str">
        <f t="shared" si="402"/>
        <v>Oct-19</v>
      </c>
      <c r="G4210" s="12"/>
    </row>
    <row r="4211" spans="1:7">
      <c r="A4211" s="2">
        <f t="shared" si="404"/>
        <v>43748</v>
      </c>
      <c r="B4211" t="str">
        <f t="shared" si="403"/>
        <v>2019_10</v>
      </c>
      <c r="C4211" t="str">
        <f t="shared" si="399"/>
        <v>Oct</v>
      </c>
      <c r="D4211" t="str">
        <f t="shared" si="400"/>
        <v>2019_Oct</v>
      </c>
      <c r="E4211" s="12" t="str">
        <f t="shared" si="401"/>
        <v>10_Oct</v>
      </c>
      <c r="F4211" s="12" t="str">
        <f t="shared" si="402"/>
        <v>Oct-19</v>
      </c>
      <c r="G4211" s="12"/>
    </row>
    <row r="4212" spans="1:7">
      <c r="A4212" s="2">
        <f t="shared" si="404"/>
        <v>43749</v>
      </c>
      <c r="B4212" t="str">
        <f t="shared" si="403"/>
        <v>2019_10</v>
      </c>
      <c r="C4212" t="str">
        <f t="shared" si="399"/>
        <v>Oct</v>
      </c>
      <c r="D4212" t="str">
        <f t="shared" si="400"/>
        <v>2019_Oct</v>
      </c>
      <c r="E4212" s="12" t="str">
        <f t="shared" si="401"/>
        <v>11_Oct</v>
      </c>
      <c r="F4212" s="12" t="str">
        <f t="shared" si="402"/>
        <v>Oct-19</v>
      </c>
      <c r="G4212" s="12"/>
    </row>
    <row r="4213" spans="1:7">
      <c r="A4213" s="2">
        <f t="shared" si="404"/>
        <v>43750</v>
      </c>
      <c r="B4213" t="str">
        <f t="shared" si="403"/>
        <v>2019_10</v>
      </c>
      <c r="C4213" t="str">
        <f t="shared" si="399"/>
        <v>Oct</v>
      </c>
      <c r="D4213" t="str">
        <f t="shared" si="400"/>
        <v>2019_Oct</v>
      </c>
      <c r="E4213" s="12" t="str">
        <f t="shared" si="401"/>
        <v>12_Oct</v>
      </c>
      <c r="F4213" s="12" t="str">
        <f t="shared" si="402"/>
        <v>Oct-19</v>
      </c>
      <c r="G4213" s="12"/>
    </row>
    <row r="4214" spans="1:7">
      <c r="A4214" s="2">
        <f t="shared" si="404"/>
        <v>43751</v>
      </c>
      <c r="B4214" t="str">
        <f t="shared" si="403"/>
        <v>2019_10</v>
      </c>
      <c r="C4214" t="str">
        <f t="shared" si="399"/>
        <v>Oct</v>
      </c>
      <c r="D4214" t="str">
        <f t="shared" si="400"/>
        <v>2019_Oct</v>
      </c>
      <c r="E4214" s="12" t="str">
        <f t="shared" si="401"/>
        <v>13_Oct</v>
      </c>
      <c r="F4214" s="12" t="str">
        <f t="shared" si="402"/>
        <v>Oct-19</v>
      </c>
      <c r="G4214" s="12"/>
    </row>
    <row r="4215" spans="1:7">
      <c r="A4215" s="2">
        <f t="shared" si="404"/>
        <v>43752</v>
      </c>
      <c r="B4215" t="str">
        <f t="shared" si="403"/>
        <v>2019_10</v>
      </c>
      <c r="C4215" t="str">
        <f t="shared" si="399"/>
        <v>Oct</v>
      </c>
      <c r="D4215" t="str">
        <f t="shared" si="400"/>
        <v>2019_Oct</v>
      </c>
      <c r="E4215" s="12" t="str">
        <f t="shared" si="401"/>
        <v>14_Oct</v>
      </c>
      <c r="F4215" s="12" t="str">
        <f t="shared" si="402"/>
        <v>Oct-19</v>
      </c>
      <c r="G4215" s="12"/>
    </row>
    <row r="4216" spans="1:7">
      <c r="A4216" s="2">
        <f t="shared" si="404"/>
        <v>43753</v>
      </c>
      <c r="B4216" t="str">
        <f t="shared" si="403"/>
        <v>2019_10</v>
      </c>
      <c r="C4216" t="str">
        <f t="shared" si="399"/>
        <v>Oct</v>
      </c>
      <c r="D4216" t="str">
        <f t="shared" si="400"/>
        <v>2019_Oct</v>
      </c>
      <c r="E4216" s="12" t="str">
        <f t="shared" si="401"/>
        <v>15_Oct</v>
      </c>
      <c r="F4216" s="12" t="str">
        <f t="shared" si="402"/>
        <v>Oct-19</v>
      </c>
      <c r="G4216" s="12"/>
    </row>
    <row r="4217" spans="1:7">
      <c r="A4217" s="2">
        <f t="shared" si="404"/>
        <v>43754</v>
      </c>
      <c r="B4217" t="str">
        <f t="shared" si="403"/>
        <v>2019_10</v>
      </c>
      <c r="C4217" t="str">
        <f t="shared" si="399"/>
        <v>Oct</v>
      </c>
      <c r="D4217" t="str">
        <f t="shared" si="400"/>
        <v>2019_Oct</v>
      </c>
      <c r="E4217" s="12" t="str">
        <f t="shared" si="401"/>
        <v>16_Oct</v>
      </c>
      <c r="F4217" s="12" t="str">
        <f t="shared" si="402"/>
        <v>Oct-19</v>
      </c>
      <c r="G4217" s="12"/>
    </row>
    <row r="4218" spans="1:7">
      <c r="A4218" s="2">
        <f t="shared" si="404"/>
        <v>43755</v>
      </c>
      <c r="B4218" t="str">
        <f t="shared" si="403"/>
        <v>2019_10</v>
      </c>
      <c r="C4218" t="str">
        <f t="shared" si="399"/>
        <v>Oct</v>
      </c>
      <c r="D4218" t="str">
        <f t="shared" si="400"/>
        <v>2019_Oct</v>
      </c>
      <c r="E4218" s="12" t="str">
        <f t="shared" si="401"/>
        <v>17_Oct</v>
      </c>
      <c r="F4218" s="12" t="str">
        <f t="shared" si="402"/>
        <v>Oct-19</v>
      </c>
      <c r="G4218" s="12"/>
    </row>
    <row r="4219" spans="1:7">
      <c r="A4219" s="2">
        <f t="shared" si="404"/>
        <v>43756</v>
      </c>
      <c r="B4219" t="str">
        <f t="shared" si="403"/>
        <v>2019_10</v>
      </c>
      <c r="C4219" t="str">
        <f t="shared" si="399"/>
        <v>Oct</v>
      </c>
      <c r="D4219" t="str">
        <f t="shared" si="400"/>
        <v>2019_Oct</v>
      </c>
      <c r="E4219" s="12" t="str">
        <f t="shared" si="401"/>
        <v>18_Oct</v>
      </c>
      <c r="F4219" s="12" t="str">
        <f t="shared" si="402"/>
        <v>Oct-19</v>
      </c>
      <c r="G4219" s="12"/>
    </row>
    <row r="4220" spans="1:7">
      <c r="A4220" s="2">
        <f t="shared" si="404"/>
        <v>43757</v>
      </c>
      <c r="B4220" t="str">
        <f t="shared" si="403"/>
        <v>2019_10</v>
      </c>
      <c r="C4220" t="str">
        <f t="shared" si="399"/>
        <v>Oct</v>
      </c>
      <c r="D4220" t="str">
        <f t="shared" si="400"/>
        <v>2019_Oct</v>
      </c>
      <c r="E4220" s="12" t="str">
        <f t="shared" si="401"/>
        <v>19_Oct</v>
      </c>
      <c r="F4220" s="12" t="str">
        <f t="shared" si="402"/>
        <v>Oct-19</v>
      </c>
      <c r="G4220" s="12"/>
    </row>
    <row r="4221" spans="1:7">
      <c r="A4221" s="2">
        <f t="shared" si="404"/>
        <v>43758</v>
      </c>
      <c r="B4221" t="str">
        <f t="shared" si="403"/>
        <v>2019_10</v>
      </c>
      <c r="C4221" t="str">
        <f t="shared" si="399"/>
        <v>Oct</v>
      </c>
      <c r="D4221" t="str">
        <f t="shared" si="400"/>
        <v>2019_Oct</v>
      </c>
      <c r="E4221" s="12" t="str">
        <f t="shared" si="401"/>
        <v>20_Oct</v>
      </c>
      <c r="F4221" s="12" t="str">
        <f t="shared" si="402"/>
        <v>Oct-19</v>
      </c>
      <c r="G4221" s="12"/>
    </row>
    <row r="4222" spans="1:7">
      <c r="A4222" s="2">
        <f t="shared" si="404"/>
        <v>43759</v>
      </c>
      <c r="B4222" t="str">
        <f t="shared" si="403"/>
        <v>2019_10</v>
      </c>
      <c r="C4222" t="str">
        <f t="shared" si="399"/>
        <v>Oct</v>
      </c>
      <c r="D4222" t="str">
        <f t="shared" si="400"/>
        <v>2019_Oct</v>
      </c>
      <c r="E4222" s="12" t="str">
        <f t="shared" si="401"/>
        <v>21_Oct</v>
      </c>
      <c r="F4222" s="12" t="str">
        <f t="shared" si="402"/>
        <v>Oct-19</v>
      </c>
      <c r="G4222" s="12"/>
    </row>
    <row r="4223" spans="1:7">
      <c r="A4223" s="2">
        <f t="shared" si="404"/>
        <v>43760</v>
      </c>
      <c r="B4223" t="str">
        <f t="shared" si="403"/>
        <v>2019_10</v>
      </c>
      <c r="C4223" t="str">
        <f t="shared" si="399"/>
        <v>Oct</v>
      </c>
      <c r="D4223" t="str">
        <f t="shared" si="400"/>
        <v>2019_Oct</v>
      </c>
      <c r="E4223" s="12" t="str">
        <f t="shared" si="401"/>
        <v>22_Oct</v>
      </c>
      <c r="F4223" s="12" t="str">
        <f t="shared" si="402"/>
        <v>Oct-19</v>
      </c>
      <c r="G4223" s="12"/>
    </row>
    <row r="4224" spans="1:7">
      <c r="A4224" s="2">
        <f t="shared" si="404"/>
        <v>43761</v>
      </c>
      <c r="B4224" t="str">
        <f t="shared" si="403"/>
        <v>2019_10</v>
      </c>
      <c r="C4224" t="str">
        <f t="shared" si="399"/>
        <v>Oct</v>
      </c>
      <c r="D4224" t="str">
        <f t="shared" si="400"/>
        <v>2019_Oct</v>
      </c>
      <c r="E4224" s="12" t="str">
        <f t="shared" si="401"/>
        <v>23_Oct</v>
      </c>
      <c r="F4224" s="12" t="str">
        <f t="shared" si="402"/>
        <v>Oct-19</v>
      </c>
      <c r="G4224" s="12"/>
    </row>
    <row r="4225" spans="1:7">
      <c r="A4225" s="2">
        <f t="shared" si="404"/>
        <v>43762</v>
      </c>
      <c r="B4225" t="str">
        <f t="shared" si="403"/>
        <v>2019_10</v>
      </c>
      <c r="C4225" t="str">
        <f t="shared" si="399"/>
        <v>Oct</v>
      </c>
      <c r="D4225" t="str">
        <f t="shared" si="400"/>
        <v>2019_Oct</v>
      </c>
      <c r="E4225" s="12" t="str">
        <f t="shared" si="401"/>
        <v>24_Oct</v>
      </c>
      <c r="F4225" s="12" t="str">
        <f t="shared" si="402"/>
        <v>Oct-19</v>
      </c>
      <c r="G4225" s="12"/>
    </row>
    <row r="4226" spans="1:7">
      <c r="A4226" s="2">
        <f t="shared" si="404"/>
        <v>43763</v>
      </c>
      <c r="B4226" t="str">
        <f t="shared" si="403"/>
        <v>2019_10</v>
      </c>
      <c r="C4226" t="str">
        <f t="shared" ref="C4226:C4289" si="405">VLOOKUP(TEXT(MONTH(A4226),"00"),$H$2:$I$13,2,FALSE)</f>
        <v>Oct</v>
      </c>
      <c r="D4226" t="str">
        <f t="shared" si="400"/>
        <v>2019_Oct</v>
      </c>
      <c r="E4226" s="12" t="str">
        <f t="shared" si="401"/>
        <v>25_Oct</v>
      </c>
      <c r="F4226" s="12" t="str">
        <f t="shared" si="402"/>
        <v>Oct-19</v>
      </c>
      <c r="G4226" s="12"/>
    </row>
    <row r="4227" spans="1:7">
      <c r="A4227" s="2">
        <f t="shared" si="404"/>
        <v>43764</v>
      </c>
      <c r="B4227" t="str">
        <f t="shared" si="403"/>
        <v>2019_10</v>
      </c>
      <c r="C4227" t="str">
        <f t="shared" si="405"/>
        <v>Oct</v>
      </c>
      <c r="D4227" t="str">
        <f t="shared" ref="D4227:D4290" si="406">TEXT(YEAR(A4227),"0000")&amp;"_"&amp;C4227</f>
        <v>2019_Oct</v>
      </c>
      <c r="E4227" s="12" t="str">
        <f t="shared" ref="E4227:E4290" si="407">VLOOKUP(DAY(A4227),$G$2:$H$32,2,FALSE)&amp;"_"&amp;C4227</f>
        <v>26_Oct</v>
      </c>
      <c r="F4227" s="12" t="str">
        <f t="shared" si="402"/>
        <v>Oct-19</v>
      </c>
      <c r="G4227" s="12"/>
    </row>
    <row r="4228" spans="1:7">
      <c r="A4228" s="2">
        <f t="shared" si="404"/>
        <v>43765</v>
      </c>
      <c r="B4228" t="str">
        <f t="shared" si="403"/>
        <v>2019_10</v>
      </c>
      <c r="C4228" t="str">
        <f t="shared" si="405"/>
        <v>Oct</v>
      </c>
      <c r="D4228" t="str">
        <f t="shared" si="406"/>
        <v>2019_Oct</v>
      </c>
      <c r="E4228" s="12" t="str">
        <f t="shared" si="407"/>
        <v>27_Oct</v>
      </c>
      <c r="F4228" s="12" t="str">
        <f t="shared" ref="F4228:F4291" si="408">C4228&amp;"-"&amp;RIGHT(YEAR(A4228),2)</f>
        <v>Oct-19</v>
      </c>
      <c r="G4228" s="12"/>
    </row>
    <row r="4229" spans="1:7">
      <c r="A4229" s="2">
        <f t="shared" si="404"/>
        <v>43766</v>
      </c>
      <c r="B4229" t="str">
        <f t="shared" si="403"/>
        <v>2019_10</v>
      </c>
      <c r="C4229" t="str">
        <f t="shared" si="405"/>
        <v>Oct</v>
      </c>
      <c r="D4229" t="str">
        <f t="shared" si="406"/>
        <v>2019_Oct</v>
      </c>
      <c r="E4229" s="12" t="str">
        <f t="shared" si="407"/>
        <v>28_Oct</v>
      </c>
      <c r="F4229" s="12" t="str">
        <f t="shared" si="408"/>
        <v>Oct-19</v>
      </c>
      <c r="G4229" s="12"/>
    </row>
    <row r="4230" spans="1:7">
      <c r="A4230" s="2">
        <f t="shared" si="404"/>
        <v>43767</v>
      </c>
      <c r="B4230" t="str">
        <f t="shared" si="403"/>
        <v>2019_10</v>
      </c>
      <c r="C4230" t="str">
        <f t="shared" si="405"/>
        <v>Oct</v>
      </c>
      <c r="D4230" t="str">
        <f t="shared" si="406"/>
        <v>2019_Oct</v>
      </c>
      <c r="E4230" s="12" t="str">
        <f t="shared" si="407"/>
        <v>29_Oct</v>
      </c>
      <c r="F4230" s="12" t="str">
        <f t="shared" si="408"/>
        <v>Oct-19</v>
      </c>
      <c r="G4230" s="12"/>
    </row>
    <row r="4231" spans="1:7">
      <c r="A4231" s="2">
        <f t="shared" si="404"/>
        <v>43768</v>
      </c>
      <c r="B4231" t="str">
        <f t="shared" si="403"/>
        <v>2019_10</v>
      </c>
      <c r="C4231" t="str">
        <f t="shared" si="405"/>
        <v>Oct</v>
      </c>
      <c r="D4231" t="str">
        <f t="shared" si="406"/>
        <v>2019_Oct</v>
      </c>
      <c r="E4231" s="12" t="str">
        <f t="shared" si="407"/>
        <v>30_Oct</v>
      </c>
      <c r="F4231" s="12" t="str">
        <f t="shared" si="408"/>
        <v>Oct-19</v>
      </c>
      <c r="G4231" s="12"/>
    </row>
    <row r="4232" spans="1:7">
      <c r="A4232" s="2">
        <f t="shared" si="404"/>
        <v>43769</v>
      </c>
      <c r="B4232" t="str">
        <f t="shared" si="403"/>
        <v>2019_10</v>
      </c>
      <c r="C4232" t="str">
        <f t="shared" si="405"/>
        <v>Oct</v>
      </c>
      <c r="D4232" t="str">
        <f t="shared" si="406"/>
        <v>2019_Oct</v>
      </c>
      <c r="E4232" s="12" t="str">
        <f t="shared" si="407"/>
        <v>31_Oct</v>
      </c>
      <c r="F4232" s="12" t="str">
        <f t="shared" si="408"/>
        <v>Oct-19</v>
      </c>
      <c r="G4232" s="12"/>
    </row>
    <row r="4233" spans="1:7">
      <c r="A4233" s="2">
        <f t="shared" si="404"/>
        <v>43770</v>
      </c>
      <c r="B4233" t="str">
        <f t="shared" si="403"/>
        <v>2019_11</v>
      </c>
      <c r="C4233" t="str">
        <f t="shared" si="405"/>
        <v>Nov</v>
      </c>
      <c r="D4233" t="str">
        <f t="shared" si="406"/>
        <v>2019_Nov</v>
      </c>
      <c r="E4233" s="12" t="str">
        <f t="shared" si="407"/>
        <v>01_Nov</v>
      </c>
      <c r="F4233" s="12" t="str">
        <f t="shared" si="408"/>
        <v>Nov-19</v>
      </c>
      <c r="G4233" s="12"/>
    </row>
    <row r="4234" spans="1:7">
      <c r="A4234" s="2">
        <f t="shared" si="404"/>
        <v>43771</v>
      </c>
      <c r="B4234" t="str">
        <f t="shared" si="403"/>
        <v>2019_11</v>
      </c>
      <c r="C4234" t="str">
        <f t="shared" si="405"/>
        <v>Nov</v>
      </c>
      <c r="D4234" t="str">
        <f t="shared" si="406"/>
        <v>2019_Nov</v>
      </c>
      <c r="E4234" s="12" t="str">
        <f t="shared" si="407"/>
        <v>02_Nov</v>
      </c>
      <c r="F4234" s="12" t="str">
        <f t="shared" si="408"/>
        <v>Nov-19</v>
      </c>
      <c r="G4234" s="12"/>
    </row>
    <row r="4235" spans="1:7">
      <c r="A4235" s="2">
        <f t="shared" si="404"/>
        <v>43772</v>
      </c>
      <c r="B4235" t="str">
        <f t="shared" ref="B4235:B4298" si="409">TEXT(YEAR(A4235),"0000")&amp;"_"&amp;TEXT(MONTH(A4235),"00")</f>
        <v>2019_11</v>
      </c>
      <c r="C4235" t="str">
        <f t="shared" si="405"/>
        <v>Nov</v>
      </c>
      <c r="D4235" t="str">
        <f t="shared" si="406"/>
        <v>2019_Nov</v>
      </c>
      <c r="E4235" s="12" t="str">
        <f t="shared" si="407"/>
        <v>03_Nov</v>
      </c>
      <c r="F4235" s="12" t="str">
        <f t="shared" si="408"/>
        <v>Nov-19</v>
      </c>
      <c r="G4235" s="12"/>
    </row>
    <row r="4236" spans="1:7">
      <c r="A4236" s="2">
        <f t="shared" ref="A4236:A4299" si="410">A4235+1</f>
        <v>43773</v>
      </c>
      <c r="B4236" t="str">
        <f t="shared" si="409"/>
        <v>2019_11</v>
      </c>
      <c r="C4236" t="str">
        <f t="shared" si="405"/>
        <v>Nov</v>
      </c>
      <c r="D4236" t="str">
        <f t="shared" si="406"/>
        <v>2019_Nov</v>
      </c>
      <c r="E4236" s="12" t="str">
        <f t="shared" si="407"/>
        <v>04_Nov</v>
      </c>
      <c r="F4236" s="12" t="str">
        <f t="shared" si="408"/>
        <v>Nov-19</v>
      </c>
      <c r="G4236" s="12"/>
    </row>
    <row r="4237" spans="1:7">
      <c r="A4237" s="2">
        <f t="shared" si="410"/>
        <v>43774</v>
      </c>
      <c r="B4237" t="str">
        <f t="shared" si="409"/>
        <v>2019_11</v>
      </c>
      <c r="C4237" t="str">
        <f t="shared" si="405"/>
        <v>Nov</v>
      </c>
      <c r="D4237" t="str">
        <f t="shared" si="406"/>
        <v>2019_Nov</v>
      </c>
      <c r="E4237" s="12" t="str">
        <f t="shared" si="407"/>
        <v>05_Nov</v>
      </c>
      <c r="F4237" s="12" t="str">
        <f t="shared" si="408"/>
        <v>Nov-19</v>
      </c>
      <c r="G4237" s="12"/>
    </row>
    <row r="4238" spans="1:7">
      <c r="A4238" s="2">
        <f t="shared" si="410"/>
        <v>43775</v>
      </c>
      <c r="B4238" t="str">
        <f t="shared" si="409"/>
        <v>2019_11</v>
      </c>
      <c r="C4238" t="str">
        <f t="shared" si="405"/>
        <v>Nov</v>
      </c>
      <c r="D4238" t="str">
        <f t="shared" si="406"/>
        <v>2019_Nov</v>
      </c>
      <c r="E4238" s="12" t="str">
        <f t="shared" si="407"/>
        <v>06_Nov</v>
      </c>
      <c r="F4238" s="12" t="str">
        <f t="shared" si="408"/>
        <v>Nov-19</v>
      </c>
      <c r="G4238" s="12"/>
    </row>
    <row r="4239" spans="1:7">
      <c r="A4239" s="2">
        <f t="shared" si="410"/>
        <v>43776</v>
      </c>
      <c r="B4239" t="str">
        <f t="shared" si="409"/>
        <v>2019_11</v>
      </c>
      <c r="C4239" t="str">
        <f t="shared" si="405"/>
        <v>Nov</v>
      </c>
      <c r="D4239" t="str">
        <f t="shared" si="406"/>
        <v>2019_Nov</v>
      </c>
      <c r="E4239" s="12" t="str">
        <f t="shared" si="407"/>
        <v>07_Nov</v>
      </c>
      <c r="F4239" s="12" t="str">
        <f t="shared" si="408"/>
        <v>Nov-19</v>
      </c>
      <c r="G4239" s="12"/>
    </row>
    <row r="4240" spans="1:7">
      <c r="A4240" s="2">
        <f t="shared" si="410"/>
        <v>43777</v>
      </c>
      <c r="B4240" t="str">
        <f t="shared" si="409"/>
        <v>2019_11</v>
      </c>
      <c r="C4240" t="str">
        <f t="shared" si="405"/>
        <v>Nov</v>
      </c>
      <c r="D4240" t="str">
        <f t="shared" si="406"/>
        <v>2019_Nov</v>
      </c>
      <c r="E4240" s="12" t="str">
        <f t="shared" si="407"/>
        <v>08_Nov</v>
      </c>
      <c r="F4240" s="12" t="str">
        <f t="shared" si="408"/>
        <v>Nov-19</v>
      </c>
      <c r="G4240" s="12"/>
    </row>
    <row r="4241" spans="1:7">
      <c r="A4241" s="2">
        <f t="shared" si="410"/>
        <v>43778</v>
      </c>
      <c r="B4241" t="str">
        <f t="shared" si="409"/>
        <v>2019_11</v>
      </c>
      <c r="C4241" t="str">
        <f t="shared" si="405"/>
        <v>Nov</v>
      </c>
      <c r="D4241" t="str">
        <f t="shared" si="406"/>
        <v>2019_Nov</v>
      </c>
      <c r="E4241" s="12" t="str">
        <f t="shared" si="407"/>
        <v>09_Nov</v>
      </c>
      <c r="F4241" s="12" t="str">
        <f t="shared" si="408"/>
        <v>Nov-19</v>
      </c>
      <c r="G4241" s="12"/>
    </row>
    <row r="4242" spans="1:7">
      <c r="A4242" s="2">
        <f t="shared" si="410"/>
        <v>43779</v>
      </c>
      <c r="B4242" t="str">
        <f t="shared" si="409"/>
        <v>2019_11</v>
      </c>
      <c r="C4242" t="str">
        <f t="shared" si="405"/>
        <v>Nov</v>
      </c>
      <c r="D4242" t="str">
        <f t="shared" si="406"/>
        <v>2019_Nov</v>
      </c>
      <c r="E4242" s="12" t="str">
        <f t="shared" si="407"/>
        <v>10_Nov</v>
      </c>
      <c r="F4242" s="12" t="str">
        <f t="shared" si="408"/>
        <v>Nov-19</v>
      </c>
      <c r="G4242" s="12"/>
    </row>
    <row r="4243" spans="1:7">
      <c r="A4243" s="2">
        <f t="shared" si="410"/>
        <v>43780</v>
      </c>
      <c r="B4243" t="str">
        <f t="shared" si="409"/>
        <v>2019_11</v>
      </c>
      <c r="C4243" t="str">
        <f t="shared" si="405"/>
        <v>Nov</v>
      </c>
      <c r="D4243" t="str">
        <f t="shared" si="406"/>
        <v>2019_Nov</v>
      </c>
      <c r="E4243" s="12" t="str">
        <f t="shared" si="407"/>
        <v>11_Nov</v>
      </c>
      <c r="F4243" s="12" t="str">
        <f t="shared" si="408"/>
        <v>Nov-19</v>
      </c>
      <c r="G4243" s="12"/>
    </row>
    <row r="4244" spans="1:7">
      <c r="A4244" s="2">
        <f t="shared" si="410"/>
        <v>43781</v>
      </c>
      <c r="B4244" t="str">
        <f t="shared" si="409"/>
        <v>2019_11</v>
      </c>
      <c r="C4244" t="str">
        <f t="shared" si="405"/>
        <v>Nov</v>
      </c>
      <c r="D4244" t="str">
        <f t="shared" si="406"/>
        <v>2019_Nov</v>
      </c>
      <c r="E4244" s="12" t="str">
        <f t="shared" si="407"/>
        <v>12_Nov</v>
      </c>
      <c r="F4244" s="12" t="str">
        <f t="shared" si="408"/>
        <v>Nov-19</v>
      </c>
      <c r="G4244" s="12"/>
    </row>
    <row r="4245" spans="1:7">
      <c r="A4245" s="2">
        <f t="shared" si="410"/>
        <v>43782</v>
      </c>
      <c r="B4245" t="str">
        <f t="shared" si="409"/>
        <v>2019_11</v>
      </c>
      <c r="C4245" t="str">
        <f t="shared" si="405"/>
        <v>Nov</v>
      </c>
      <c r="D4245" t="str">
        <f t="shared" si="406"/>
        <v>2019_Nov</v>
      </c>
      <c r="E4245" s="12" t="str">
        <f t="shared" si="407"/>
        <v>13_Nov</v>
      </c>
      <c r="F4245" s="12" t="str">
        <f t="shared" si="408"/>
        <v>Nov-19</v>
      </c>
      <c r="G4245" s="12"/>
    </row>
    <row r="4246" spans="1:7">
      <c r="A4246" s="2">
        <f t="shared" si="410"/>
        <v>43783</v>
      </c>
      <c r="B4246" t="str">
        <f t="shared" si="409"/>
        <v>2019_11</v>
      </c>
      <c r="C4246" t="str">
        <f t="shared" si="405"/>
        <v>Nov</v>
      </c>
      <c r="D4246" t="str">
        <f t="shared" si="406"/>
        <v>2019_Nov</v>
      </c>
      <c r="E4246" s="12" t="str">
        <f t="shared" si="407"/>
        <v>14_Nov</v>
      </c>
      <c r="F4246" s="12" t="str">
        <f t="shared" si="408"/>
        <v>Nov-19</v>
      </c>
      <c r="G4246" s="12"/>
    </row>
    <row r="4247" spans="1:7">
      <c r="A4247" s="2">
        <f t="shared" si="410"/>
        <v>43784</v>
      </c>
      <c r="B4247" t="str">
        <f t="shared" si="409"/>
        <v>2019_11</v>
      </c>
      <c r="C4247" t="str">
        <f t="shared" si="405"/>
        <v>Nov</v>
      </c>
      <c r="D4247" t="str">
        <f t="shared" si="406"/>
        <v>2019_Nov</v>
      </c>
      <c r="E4247" s="12" t="str">
        <f t="shared" si="407"/>
        <v>15_Nov</v>
      </c>
      <c r="F4247" s="12" t="str">
        <f t="shared" si="408"/>
        <v>Nov-19</v>
      </c>
      <c r="G4247" s="12"/>
    </row>
    <row r="4248" spans="1:7">
      <c r="A4248" s="2">
        <f t="shared" si="410"/>
        <v>43785</v>
      </c>
      <c r="B4248" t="str">
        <f t="shared" si="409"/>
        <v>2019_11</v>
      </c>
      <c r="C4248" t="str">
        <f t="shared" si="405"/>
        <v>Nov</v>
      </c>
      <c r="D4248" t="str">
        <f t="shared" si="406"/>
        <v>2019_Nov</v>
      </c>
      <c r="E4248" s="12" t="str">
        <f t="shared" si="407"/>
        <v>16_Nov</v>
      </c>
      <c r="F4248" s="12" t="str">
        <f t="shared" si="408"/>
        <v>Nov-19</v>
      </c>
      <c r="G4248" s="12"/>
    </row>
    <row r="4249" spans="1:7">
      <c r="A4249" s="2">
        <f t="shared" si="410"/>
        <v>43786</v>
      </c>
      <c r="B4249" t="str">
        <f t="shared" si="409"/>
        <v>2019_11</v>
      </c>
      <c r="C4249" t="str">
        <f t="shared" si="405"/>
        <v>Nov</v>
      </c>
      <c r="D4249" t="str">
        <f t="shared" si="406"/>
        <v>2019_Nov</v>
      </c>
      <c r="E4249" s="12" t="str">
        <f t="shared" si="407"/>
        <v>17_Nov</v>
      </c>
      <c r="F4249" s="12" t="str">
        <f t="shared" si="408"/>
        <v>Nov-19</v>
      </c>
      <c r="G4249" s="12"/>
    </row>
    <row r="4250" spans="1:7">
      <c r="A4250" s="2">
        <f t="shared" si="410"/>
        <v>43787</v>
      </c>
      <c r="B4250" t="str">
        <f t="shared" si="409"/>
        <v>2019_11</v>
      </c>
      <c r="C4250" t="str">
        <f t="shared" si="405"/>
        <v>Nov</v>
      </c>
      <c r="D4250" t="str">
        <f t="shared" si="406"/>
        <v>2019_Nov</v>
      </c>
      <c r="E4250" s="12" t="str">
        <f t="shared" si="407"/>
        <v>18_Nov</v>
      </c>
      <c r="F4250" s="12" t="str">
        <f t="shared" si="408"/>
        <v>Nov-19</v>
      </c>
      <c r="G4250" s="12"/>
    </row>
    <row r="4251" spans="1:7">
      <c r="A4251" s="2">
        <f t="shared" si="410"/>
        <v>43788</v>
      </c>
      <c r="B4251" t="str">
        <f t="shared" si="409"/>
        <v>2019_11</v>
      </c>
      <c r="C4251" t="str">
        <f t="shared" si="405"/>
        <v>Nov</v>
      </c>
      <c r="D4251" t="str">
        <f t="shared" si="406"/>
        <v>2019_Nov</v>
      </c>
      <c r="E4251" s="12" t="str">
        <f t="shared" si="407"/>
        <v>19_Nov</v>
      </c>
      <c r="F4251" s="12" t="str">
        <f t="shared" si="408"/>
        <v>Nov-19</v>
      </c>
      <c r="G4251" s="12"/>
    </row>
    <row r="4252" spans="1:7">
      <c r="A4252" s="2">
        <f t="shared" si="410"/>
        <v>43789</v>
      </c>
      <c r="B4252" t="str">
        <f t="shared" si="409"/>
        <v>2019_11</v>
      </c>
      <c r="C4252" t="str">
        <f t="shared" si="405"/>
        <v>Nov</v>
      </c>
      <c r="D4252" t="str">
        <f t="shared" si="406"/>
        <v>2019_Nov</v>
      </c>
      <c r="E4252" s="12" t="str">
        <f t="shared" si="407"/>
        <v>20_Nov</v>
      </c>
      <c r="F4252" s="12" t="str">
        <f t="shared" si="408"/>
        <v>Nov-19</v>
      </c>
      <c r="G4252" s="12"/>
    </row>
    <row r="4253" spans="1:7">
      <c r="A4253" s="2">
        <f t="shared" si="410"/>
        <v>43790</v>
      </c>
      <c r="B4253" t="str">
        <f t="shared" si="409"/>
        <v>2019_11</v>
      </c>
      <c r="C4253" t="str">
        <f t="shared" si="405"/>
        <v>Nov</v>
      </c>
      <c r="D4253" t="str">
        <f t="shared" si="406"/>
        <v>2019_Nov</v>
      </c>
      <c r="E4253" s="12" t="str">
        <f t="shared" si="407"/>
        <v>21_Nov</v>
      </c>
      <c r="F4253" s="12" t="str">
        <f t="shared" si="408"/>
        <v>Nov-19</v>
      </c>
      <c r="G4253" s="12"/>
    </row>
    <row r="4254" spans="1:7">
      <c r="A4254" s="2">
        <f t="shared" si="410"/>
        <v>43791</v>
      </c>
      <c r="B4254" t="str">
        <f t="shared" si="409"/>
        <v>2019_11</v>
      </c>
      <c r="C4254" t="str">
        <f t="shared" si="405"/>
        <v>Nov</v>
      </c>
      <c r="D4254" t="str">
        <f t="shared" si="406"/>
        <v>2019_Nov</v>
      </c>
      <c r="E4254" s="12" t="str">
        <f t="shared" si="407"/>
        <v>22_Nov</v>
      </c>
      <c r="F4254" s="12" t="str">
        <f t="shared" si="408"/>
        <v>Nov-19</v>
      </c>
      <c r="G4254" s="12"/>
    </row>
    <row r="4255" spans="1:7">
      <c r="A4255" s="2">
        <f t="shared" si="410"/>
        <v>43792</v>
      </c>
      <c r="B4255" t="str">
        <f t="shared" si="409"/>
        <v>2019_11</v>
      </c>
      <c r="C4255" t="str">
        <f t="shared" si="405"/>
        <v>Nov</v>
      </c>
      <c r="D4255" t="str">
        <f t="shared" si="406"/>
        <v>2019_Nov</v>
      </c>
      <c r="E4255" s="12" t="str">
        <f t="shared" si="407"/>
        <v>23_Nov</v>
      </c>
      <c r="F4255" s="12" t="str">
        <f t="shared" si="408"/>
        <v>Nov-19</v>
      </c>
      <c r="G4255" s="12"/>
    </row>
    <row r="4256" spans="1:7">
      <c r="A4256" s="2">
        <f t="shared" si="410"/>
        <v>43793</v>
      </c>
      <c r="B4256" t="str">
        <f t="shared" si="409"/>
        <v>2019_11</v>
      </c>
      <c r="C4256" t="str">
        <f t="shared" si="405"/>
        <v>Nov</v>
      </c>
      <c r="D4256" t="str">
        <f t="shared" si="406"/>
        <v>2019_Nov</v>
      </c>
      <c r="E4256" s="12" t="str">
        <f t="shared" si="407"/>
        <v>24_Nov</v>
      </c>
      <c r="F4256" s="12" t="str">
        <f t="shared" si="408"/>
        <v>Nov-19</v>
      </c>
      <c r="G4256" s="12"/>
    </row>
    <row r="4257" spans="1:7">
      <c r="A4257" s="2">
        <f t="shared" si="410"/>
        <v>43794</v>
      </c>
      <c r="B4257" t="str">
        <f t="shared" si="409"/>
        <v>2019_11</v>
      </c>
      <c r="C4257" t="str">
        <f t="shared" si="405"/>
        <v>Nov</v>
      </c>
      <c r="D4257" t="str">
        <f t="shared" si="406"/>
        <v>2019_Nov</v>
      </c>
      <c r="E4257" s="12" t="str">
        <f t="shared" si="407"/>
        <v>25_Nov</v>
      </c>
      <c r="F4257" s="12" t="str">
        <f t="shared" si="408"/>
        <v>Nov-19</v>
      </c>
      <c r="G4257" s="12"/>
    </row>
    <row r="4258" spans="1:7">
      <c r="A4258" s="2">
        <f t="shared" si="410"/>
        <v>43795</v>
      </c>
      <c r="B4258" t="str">
        <f t="shared" si="409"/>
        <v>2019_11</v>
      </c>
      <c r="C4258" t="str">
        <f t="shared" si="405"/>
        <v>Nov</v>
      </c>
      <c r="D4258" t="str">
        <f t="shared" si="406"/>
        <v>2019_Nov</v>
      </c>
      <c r="E4258" s="12" t="str">
        <f t="shared" si="407"/>
        <v>26_Nov</v>
      </c>
      <c r="F4258" s="12" t="str">
        <f t="shared" si="408"/>
        <v>Nov-19</v>
      </c>
      <c r="G4258" s="12"/>
    </row>
    <row r="4259" spans="1:7">
      <c r="A4259" s="2">
        <f t="shared" si="410"/>
        <v>43796</v>
      </c>
      <c r="B4259" t="str">
        <f t="shared" si="409"/>
        <v>2019_11</v>
      </c>
      <c r="C4259" t="str">
        <f t="shared" si="405"/>
        <v>Nov</v>
      </c>
      <c r="D4259" t="str">
        <f t="shared" si="406"/>
        <v>2019_Nov</v>
      </c>
      <c r="E4259" s="12" t="str">
        <f t="shared" si="407"/>
        <v>27_Nov</v>
      </c>
      <c r="F4259" s="12" t="str">
        <f t="shared" si="408"/>
        <v>Nov-19</v>
      </c>
      <c r="G4259" s="12"/>
    </row>
    <row r="4260" spans="1:7">
      <c r="A4260" s="2">
        <f t="shared" si="410"/>
        <v>43797</v>
      </c>
      <c r="B4260" t="str">
        <f t="shared" si="409"/>
        <v>2019_11</v>
      </c>
      <c r="C4260" t="str">
        <f t="shared" si="405"/>
        <v>Nov</v>
      </c>
      <c r="D4260" t="str">
        <f t="shared" si="406"/>
        <v>2019_Nov</v>
      </c>
      <c r="E4260" s="12" t="str">
        <f t="shared" si="407"/>
        <v>28_Nov</v>
      </c>
      <c r="F4260" s="12" t="str">
        <f t="shared" si="408"/>
        <v>Nov-19</v>
      </c>
      <c r="G4260" s="12"/>
    </row>
    <row r="4261" spans="1:7">
      <c r="A4261" s="2">
        <f t="shared" si="410"/>
        <v>43798</v>
      </c>
      <c r="B4261" t="str">
        <f t="shared" si="409"/>
        <v>2019_11</v>
      </c>
      <c r="C4261" t="str">
        <f t="shared" si="405"/>
        <v>Nov</v>
      </c>
      <c r="D4261" t="str">
        <f t="shared" si="406"/>
        <v>2019_Nov</v>
      </c>
      <c r="E4261" s="12" t="str">
        <f t="shared" si="407"/>
        <v>29_Nov</v>
      </c>
      <c r="F4261" s="12" t="str">
        <f t="shared" si="408"/>
        <v>Nov-19</v>
      </c>
      <c r="G4261" s="12"/>
    </row>
    <row r="4262" spans="1:7">
      <c r="A4262" s="2">
        <f t="shared" si="410"/>
        <v>43799</v>
      </c>
      <c r="B4262" t="str">
        <f t="shared" si="409"/>
        <v>2019_11</v>
      </c>
      <c r="C4262" t="str">
        <f t="shared" si="405"/>
        <v>Nov</v>
      </c>
      <c r="D4262" t="str">
        <f t="shared" si="406"/>
        <v>2019_Nov</v>
      </c>
      <c r="E4262" s="12" t="str">
        <f t="shared" si="407"/>
        <v>30_Nov</v>
      </c>
      <c r="F4262" s="12" t="str">
        <f t="shared" si="408"/>
        <v>Nov-19</v>
      </c>
      <c r="G4262" s="12"/>
    </row>
    <row r="4263" spans="1:7">
      <c r="A4263" s="2">
        <f t="shared" si="410"/>
        <v>43800</v>
      </c>
      <c r="B4263" t="str">
        <f t="shared" si="409"/>
        <v>2019_12</v>
      </c>
      <c r="C4263" t="str">
        <f t="shared" si="405"/>
        <v>Dec</v>
      </c>
      <c r="D4263" t="str">
        <f t="shared" si="406"/>
        <v>2019_Dec</v>
      </c>
      <c r="E4263" s="12" t="str">
        <f t="shared" si="407"/>
        <v>01_Dec</v>
      </c>
      <c r="F4263" s="12" t="str">
        <f t="shared" si="408"/>
        <v>Dec-19</v>
      </c>
      <c r="G4263" s="12"/>
    </row>
    <row r="4264" spans="1:7">
      <c r="A4264" s="2">
        <f t="shared" si="410"/>
        <v>43801</v>
      </c>
      <c r="B4264" t="str">
        <f t="shared" si="409"/>
        <v>2019_12</v>
      </c>
      <c r="C4264" t="str">
        <f t="shared" si="405"/>
        <v>Dec</v>
      </c>
      <c r="D4264" t="str">
        <f t="shared" si="406"/>
        <v>2019_Dec</v>
      </c>
      <c r="E4264" s="12" t="str">
        <f t="shared" si="407"/>
        <v>02_Dec</v>
      </c>
      <c r="F4264" s="12" t="str">
        <f t="shared" si="408"/>
        <v>Dec-19</v>
      </c>
      <c r="G4264" s="12"/>
    </row>
    <row r="4265" spans="1:7">
      <c r="A4265" s="2">
        <f t="shared" si="410"/>
        <v>43802</v>
      </c>
      <c r="B4265" t="str">
        <f t="shared" si="409"/>
        <v>2019_12</v>
      </c>
      <c r="C4265" t="str">
        <f t="shared" si="405"/>
        <v>Dec</v>
      </c>
      <c r="D4265" t="str">
        <f t="shared" si="406"/>
        <v>2019_Dec</v>
      </c>
      <c r="E4265" s="12" t="str">
        <f t="shared" si="407"/>
        <v>03_Dec</v>
      </c>
      <c r="F4265" s="12" t="str">
        <f t="shared" si="408"/>
        <v>Dec-19</v>
      </c>
      <c r="G4265" s="12"/>
    </row>
    <row r="4266" spans="1:7">
      <c r="A4266" s="2">
        <f t="shared" si="410"/>
        <v>43803</v>
      </c>
      <c r="B4266" t="str">
        <f t="shared" si="409"/>
        <v>2019_12</v>
      </c>
      <c r="C4266" t="str">
        <f t="shared" si="405"/>
        <v>Dec</v>
      </c>
      <c r="D4266" t="str">
        <f t="shared" si="406"/>
        <v>2019_Dec</v>
      </c>
      <c r="E4266" s="12" t="str">
        <f t="shared" si="407"/>
        <v>04_Dec</v>
      </c>
      <c r="F4266" s="12" t="str">
        <f t="shared" si="408"/>
        <v>Dec-19</v>
      </c>
      <c r="G4266" s="12"/>
    </row>
    <row r="4267" spans="1:7">
      <c r="A4267" s="2">
        <f t="shared" si="410"/>
        <v>43804</v>
      </c>
      <c r="B4267" t="str">
        <f t="shared" si="409"/>
        <v>2019_12</v>
      </c>
      <c r="C4267" t="str">
        <f t="shared" si="405"/>
        <v>Dec</v>
      </c>
      <c r="D4267" t="str">
        <f t="shared" si="406"/>
        <v>2019_Dec</v>
      </c>
      <c r="E4267" s="12" t="str">
        <f t="shared" si="407"/>
        <v>05_Dec</v>
      </c>
      <c r="F4267" s="12" t="str">
        <f t="shared" si="408"/>
        <v>Dec-19</v>
      </c>
      <c r="G4267" s="12"/>
    </row>
    <row r="4268" spans="1:7">
      <c r="A4268" s="2">
        <f t="shared" si="410"/>
        <v>43805</v>
      </c>
      <c r="B4268" t="str">
        <f t="shared" si="409"/>
        <v>2019_12</v>
      </c>
      <c r="C4268" t="str">
        <f t="shared" si="405"/>
        <v>Dec</v>
      </c>
      <c r="D4268" t="str">
        <f t="shared" si="406"/>
        <v>2019_Dec</v>
      </c>
      <c r="E4268" s="12" t="str">
        <f t="shared" si="407"/>
        <v>06_Dec</v>
      </c>
      <c r="F4268" s="12" t="str">
        <f t="shared" si="408"/>
        <v>Dec-19</v>
      </c>
      <c r="G4268" s="12"/>
    </row>
    <row r="4269" spans="1:7">
      <c r="A4269" s="2">
        <f t="shared" si="410"/>
        <v>43806</v>
      </c>
      <c r="B4269" t="str">
        <f t="shared" si="409"/>
        <v>2019_12</v>
      </c>
      <c r="C4269" t="str">
        <f t="shared" si="405"/>
        <v>Dec</v>
      </c>
      <c r="D4269" t="str">
        <f t="shared" si="406"/>
        <v>2019_Dec</v>
      </c>
      <c r="E4269" s="12" t="str">
        <f t="shared" si="407"/>
        <v>07_Dec</v>
      </c>
      <c r="F4269" s="12" t="str">
        <f t="shared" si="408"/>
        <v>Dec-19</v>
      </c>
      <c r="G4269" s="12"/>
    </row>
    <row r="4270" spans="1:7">
      <c r="A4270" s="2">
        <f t="shared" si="410"/>
        <v>43807</v>
      </c>
      <c r="B4270" t="str">
        <f t="shared" si="409"/>
        <v>2019_12</v>
      </c>
      <c r="C4270" t="str">
        <f t="shared" si="405"/>
        <v>Dec</v>
      </c>
      <c r="D4270" t="str">
        <f t="shared" si="406"/>
        <v>2019_Dec</v>
      </c>
      <c r="E4270" s="12" t="str">
        <f t="shared" si="407"/>
        <v>08_Dec</v>
      </c>
      <c r="F4270" s="12" t="str">
        <f t="shared" si="408"/>
        <v>Dec-19</v>
      </c>
      <c r="G4270" s="12"/>
    </row>
    <row r="4271" spans="1:7">
      <c r="A4271" s="2">
        <f t="shared" si="410"/>
        <v>43808</v>
      </c>
      <c r="B4271" t="str">
        <f t="shared" si="409"/>
        <v>2019_12</v>
      </c>
      <c r="C4271" t="str">
        <f t="shared" si="405"/>
        <v>Dec</v>
      </c>
      <c r="D4271" t="str">
        <f t="shared" si="406"/>
        <v>2019_Dec</v>
      </c>
      <c r="E4271" s="12" t="str">
        <f t="shared" si="407"/>
        <v>09_Dec</v>
      </c>
      <c r="F4271" s="12" t="str">
        <f t="shared" si="408"/>
        <v>Dec-19</v>
      </c>
      <c r="G4271" s="12"/>
    </row>
    <row r="4272" spans="1:7">
      <c r="A4272" s="2">
        <f t="shared" si="410"/>
        <v>43809</v>
      </c>
      <c r="B4272" t="str">
        <f t="shared" si="409"/>
        <v>2019_12</v>
      </c>
      <c r="C4272" t="str">
        <f t="shared" si="405"/>
        <v>Dec</v>
      </c>
      <c r="D4272" t="str">
        <f t="shared" si="406"/>
        <v>2019_Dec</v>
      </c>
      <c r="E4272" s="12" t="str">
        <f t="shared" si="407"/>
        <v>10_Dec</v>
      </c>
      <c r="F4272" s="12" t="str">
        <f t="shared" si="408"/>
        <v>Dec-19</v>
      </c>
      <c r="G4272" s="12"/>
    </row>
    <row r="4273" spans="1:7">
      <c r="A4273" s="2">
        <f t="shared" si="410"/>
        <v>43810</v>
      </c>
      <c r="B4273" t="str">
        <f t="shared" si="409"/>
        <v>2019_12</v>
      </c>
      <c r="C4273" t="str">
        <f t="shared" si="405"/>
        <v>Dec</v>
      </c>
      <c r="D4273" t="str">
        <f t="shared" si="406"/>
        <v>2019_Dec</v>
      </c>
      <c r="E4273" s="12" t="str">
        <f t="shared" si="407"/>
        <v>11_Dec</v>
      </c>
      <c r="F4273" s="12" t="str">
        <f t="shared" si="408"/>
        <v>Dec-19</v>
      </c>
      <c r="G4273" s="12"/>
    </row>
    <row r="4274" spans="1:7">
      <c r="A4274" s="2">
        <f t="shared" si="410"/>
        <v>43811</v>
      </c>
      <c r="B4274" t="str">
        <f t="shared" si="409"/>
        <v>2019_12</v>
      </c>
      <c r="C4274" t="str">
        <f t="shared" si="405"/>
        <v>Dec</v>
      </c>
      <c r="D4274" t="str">
        <f t="shared" si="406"/>
        <v>2019_Dec</v>
      </c>
      <c r="E4274" s="12" t="str">
        <f t="shared" si="407"/>
        <v>12_Dec</v>
      </c>
      <c r="F4274" s="12" t="str">
        <f t="shared" si="408"/>
        <v>Dec-19</v>
      </c>
      <c r="G4274" s="12"/>
    </row>
    <row r="4275" spans="1:7">
      <c r="A4275" s="2">
        <f t="shared" si="410"/>
        <v>43812</v>
      </c>
      <c r="B4275" t="str">
        <f t="shared" si="409"/>
        <v>2019_12</v>
      </c>
      <c r="C4275" t="str">
        <f t="shared" si="405"/>
        <v>Dec</v>
      </c>
      <c r="D4275" t="str">
        <f t="shared" si="406"/>
        <v>2019_Dec</v>
      </c>
      <c r="E4275" s="12" t="str">
        <f t="shared" si="407"/>
        <v>13_Dec</v>
      </c>
      <c r="F4275" s="12" t="str">
        <f t="shared" si="408"/>
        <v>Dec-19</v>
      </c>
      <c r="G4275" s="12"/>
    </row>
    <row r="4276" spans="1:7">
      <c r="A4276" s="2">
        <f t="shared" si="410"/>
        <v>43813</v>
      </c>
      <c r="B4276" t="str">
        <f t="shared" si="409"/>
        <v>2019_12</v>
      </c>
      <c r="C4276" t="str">
        <f t="shared" si="405"/>
        <v>Dec</v>
      </c>
      <c r="D4276" t="str">
        <f t="shared" si="406"/>
        <v>2019_Dec</v>
      </c>
      <c r="E4276" s="12" t="str">
        <f t="shared" si="407"/>
        <v>14_Dec</v>
      </c>
      <c r="F4276" s="12" t="str">
        <f t="shared" si="408"/>
        <v>Dec-19</v>
      </c>
      <c r="G4276" s="12"/>
    </row>
    <row r="4277" spans="1:7">
      <c r="A4277" s="2">
        <f t="shared" si="410"/>
        <v>43814</v>
      </c>
      <c r="B4277" t="str">
        <f t="shared" si="409"/>
        <v>2019_12</v>
      </c>
      <c r="C4277" t="str">
        <f t="shared" si="405"/>
        <v>Dec</v>
      </c>
      <c r="D4277" t="str">
        <f t="shared" si="406"/>
        <v>2019_Dec</v>
      </c>
      <c r="E4277" s="12" t="str">
        <f t="shared" si="407"/>
        <v>15_Dec</v>
      </c>
      <c r="F4277" s="12" t="str">
        <f t="shared" si="408"/>
        <v>Dec-19</v>
      </c>
      <c r="G4277" s="12"/>
    </row>
    <row r="4278" spans="1:7">
      <c r="A4278" s="2">
        <f t="shared" si="410"/>
        <v>43815</v>
      </c>
      <c r="B4278" t="str">
        <f t="shared" si="409"/>
        <v>2019_12</v>
      </c>
      <c r="C4278" t="str">
        <f t="shared" si="405"/>
        <v>Dec</v>
      </c>
      <c r="D4278" t="str">
        <f t="shared" si="406"/>
        <v>2019_Dec</v>
      </c>
      <c r="E4278" s="12" t="str">
        <f t="shared" si="407"/>
        <v>16_Dec</v>
      </c>
      <c r="F4278" s="12" t="str">
        <f t="shared" si="408"/>
        <v>Dec-19</v>
      </c>
      <c r="G4278" s="12"/>
    </row>
    <row r="4279" spans="1:7">
      <c r="A4279" s="2">
        <f t="shared" si="410"/>
        <v>43816</v>
      </c>
      <c r="B4279" t="str">
        <f t="shared" si="409"/>
        <v>2019_12</v>
      </c>
      <c r="C4279" t="str">
        <f t="shared" si="405"/>
        <v>Dec</v>
      </c>
      <c r="D4279" t="str">
        <f t="shared" si="406"/>
        <v>2019_Dec</v>
      </c>
      <c r="E4279" s="12" t="str">
        <f t="shared" si="407"/>
        <v>17_Dec</v>
      </c>
      <c r="F4279" s="12" t="str">
        <f t="shared" si="408"/>
        <v>Dec-19</v>
      </c>
      <c r="G4279" s="12"/>
    </row>
    <row r="4280" spans="1:7">
      <c r="A4280" s="2">
        <f t="shared" si="410"/>
        <v>43817</v>
      </c>
      <c r="B4280" t="str">
        <f t="shared" si="409"/>
        <v>2019_12</v>
      </c>
      <c r="C4280" t="str">
        <f t="shared" si="405"/>
        <v>Dec</v>
      </c>
      <c r="D4280" t="str">
        <f t="shared" si="406"/>
        <v>2019_Dec</v>
      </c>
      <c r="E4280" s="12" t="str">
        <f t="shared" si="407"/>
        <v>18_Dec</v>
      </c>
      <c r="F4280" s="12" t="str">
        <f t="shared" si="408"/>
        <v>Dec-19</v>
      </c>
      <c r="G4280" s="12"/>
    </row>
    <row r="4281" spans="1:7">
      <c r="A4281" s="2">
        <f t="shared" si="410"/>
        <v>43818</v>
      </c>
      <c r="B4281" t="str">
        <f t="shared" si="409"/>
        <v>2019_12</v>
      </c>
      <c r="C4281" t="str">
        <f t="shared" si="405"/>
        <v>Dec</v>
      </c>
      <c r="D4281" t="str">
        <f t="shared" si="406"/>
        <v>2019_Dec</v>
      </c>
      <c r="E4281" s="12" t="str">
        <f t="shared" si="407"/>
        <v>19_Dec</v>
      </c>
      <c r="F4281" s="12" t="str">
        <f t="shared" si="408"/>
        <v>Dec-19</v>
      </c>
      <c r="G4281" s="12"/>
    </row>
    <row r="4282" spans="1:7">
      <c r="A4282" s="2">
        <f t="shared" si="410"/>
        <v>43819</v>
      </c>
      <c r="B4282" t="str">
        <f t="shared" si="409"/>
        <v>2019_12</v>
      </c>
      <c r="C4282" t="str">
        <f t="shared" si="405"/>
        <v>Dec</v>
      </c>
      <c r="D4282" t="str">
        <f t="shared" si="406"/>
        <v>2019_Dec</v>
      </c>
      <c r="E4282" s="12" t="str">
        <f t="shared" si="407"/>
        <v>20_Dec</v>
      </c>
      <c r="F4282" s="12" t="str">
        <f t="shared" si="408"/>
        <v>Dec-19</v>
      </c>
      <c r="G4282" s="12"/>
    </row>
    <row r="4283" spans="1:7">
      <c r="A4283" s="2">
        <f t="shared" si="410"/>
        <v>43820</v>
      </c>
      <c r="B4283" t="str">
        <f t="shared" si="409"/>
        <v>2019_12</v>
      </c>
      <c r="C4283" t="str">
        <f t="shared" si="405"/>
        <v>Dec</v>
      </c>
      <c r="D4283" t="str">
        <f t="shared" si="406"/>
        <v>2019_Dec</v>
      </c>
      <c r="E4283" s="12" t="str">
        <f t="shared" si="407"/>
        <v>21_Dec</v>
      </c>
      <c r="F4283" s="12" t="str">
        <f t="shared" si="408"/>
        <v>Dec-19</v>
      </c>
      <c r="G4283" s="12"/>
    </row>
    <row r="4284" spans="1:7">
      <c r="A4284" s="2">
        <f t="shared" si="410"/>
        <v>43821</v>
      </c>
      <c r="B4284" t="str">
        <f t="shared" si="409"/>
        <v>2019_12</v>
      </c>
      <c r="C4284" t="str">
        <f t="shared" si="405"/>
        <v>Dec</v>
      </c>
      <c r="D4284" t="str">
        <f t="shared" si="406"/>
        <v>2019_Dec</v>
      </c>
      <c r="E4284" s="12" t="str">
        <f t="shared" si="407"/>
        <v>22_Dec</v>
      </c>
      <c r="F4284" s="12" t="str">
        <f t="shared" si="408"/>
        <v>Dec-19</v>
      </c>
      <c r="G4284" s="12"/>
    </row>
    <row r="4285" spans="1:7">
      <c r="A4285" s="2">
        <f t="shared" si="410"/>
        <v>43822</v>
      </c>
      <c r="B4285" t="str">
        <f t="shared" si="409"/>
        <v>2019_12</v>
      </c>
      <c r="C4285" t="str">
        <f t="shared" si="405"/>
        <v>Dec</v>
      </c>
      <c r="D4285" t="str">
        <f t="shared" si="406"/>
        <v>2019_Dec</v>
      </c>
      <c r="E4285" s="12" t="str">
        <f t="shared" si="407"/>
        <v>23_Dec</v>
      </c>
      <c r="F4285" s="12" t="str">
        <f t="shared" si="408"/>
        <v>Dec-19</v>
      </c>
      <c r="G4285" s="12"/>
    </row>
    <row r="4286" spans="1:7">
      <c r="A4286" s="2">
        <f t="shared" si="410"/>
        <v>43823</v>
      </c>
      <c r="B4286" t="str">
        <f t="shared" si="409"/>
        <v>2019_12</v>
      </c>
      <c r="C4286" t="str">
        <f t="shared" si="405"/>
        <v>Dec</v>
      </c>
      <c r="D4286" t="str">
        <f t="shared" si="406"/>
        <v>2019_Dec</v>
      </c>
      <c r="E4286" s="12" t="str">
        <f t="shared" si="407"/>
        <v>24_Dec</v>
      </c>
      <c r="F4286" s="12" t="str">
        <f t="shared" si="408"/>
        <v>Dec-19</v>
      </c>
      <c r="G4286" s="12"/>
    </row>
    <row r="4287" spans="1:7">
      <c r="A4287" s="2">
        <f t="shared" si="410"/>
        <v>43824</v>
      </c>
      <c r="B4287" t="str">
        <f t="shared" si="409"/>
        <v>2019_12</v>
      </c>
      <c r="C4287" t="str">
        <f t="shared" si="405"/>
        <v>Dec</v>
      </c>
      <c r="D4287" t="str">
        <f t="shared" si="406"/>
        <v>2019_Dec</v>
      </c>
      <c r="E4287" s="12" t="str">
        <f t="shared" si="407"/>
        <v>25_Dec</v>
      </c>
      <c r="F4287" s="12" t="str">
        <f t="shared" si="408"/>
        <v>Dec-19</v>
      </c>
      <c r="G4287" s="12"/>
    </row>
    <row r="4288" spans="1:7">
      <c r="A4288" s="2">
        <f t="shared" si="410"/>
        <v>43825</v>
      </c>
      <c r="B4288" t="str">
        <f t="shared" si="409"/>
        <v>2019_12</v>
      </c>
      <c r="C4288" t="str">
        <f t="shared" si="405"/>
        <v>Dec</v>
      </c>
      <c r="D4288" t="str">
        <f t="shared" si="406"/>
        <v>2019_Dec</v>
      </c>
      <c r="E4288" s="12" t="str">
        <f t="shared" si="407"/>
        <v>26_Dec</v>
      </c>
      <c r="F4288" s="12" t="str">
        <f t="shared" si="408"/>
        <v>Dec-19</v>
      </c>
      <c r="G4288" s="12"/>
    </row>
    <row r="4289" spans="1:7">
      <c r="A4289" s="2">
        <f t="shared" si="410"/>
        <v>43826</v>
      </c>
      <c r="B4289" t="str">
        <f t="shared" si="409"/>
        <v>2019_12</v>
      </c>
      <c r="C4289" t="str">
        <f t="shared" si="405"/>
        <v>Dec</v>
      </c>
      <c r="D4289" t="str">
        <f t="shared" si="406"/>
        <v>2019_Dec</v>
      </c>
      <c r="E4289" s="12" t="str">
        <f t="shared" si="407"/>
        <v>27_Dec</v>
      </c>
      <c r="F4289" s="12" t="str">
        <f t="shared" si="408"/>
        <v>Dec-19</v>
      </c>
      <c r="G4289" s="12"/>
    </row>
    <row r="4290" spans="1:7">
      <c r="A4290" s="2">
        <f t="shared" si="410"/>
        <v>43827</v>
      </c>
      <c r="B4290" t="str">
        <f t="shared" si="409"/>
        <v>2019_12</v>
      </c>
      <c r="C4290" t="str">
        <f t="shared" ref="C4290:C4353" si="411">VLOOKUP(TEXT(MONTH(A4290),"00"),$H$2:$I$13,2,FALSE)</f>
        <v>Dec</v>
      </c>
      <c r="D4290" t="str">
        <f t="shared" si="406"/>
        <v>2019_Dec</v>
      </c>
      <c r="E4290" s="12" t="str">
        <f t="shared" si="407"/>
        <v>28_Dec</v>
      </c>
      <c r="F4290" s="12" t="str">
        <f t="shared" si="408"/>
        <v>Dec-19</v>
      </c>
      <c r="G4290" s="12"/>
    </row>
    <row r="4291" spans="1:7">
      <c r="A4291" s="2">
        <f t="shared" si="410"/>
        <v>43828</v>
      </c>
      <c r="B4291" t="str">
        <f t="shared" si="409"/>
        <v>2019_12</v>
      </c>
      <c r="C4291" t="str">
        <f t="shared" si="411"/>
        <v>Dec</v>
      </c>
      <c r="D4291" t="str">
        <f t="shared" ref="D4291:D4354" si="412">TEXT(YEAR(A4291),"0000")&amp;"_"&amp;C4291</f>
        <v>2019_Dec</v>
      </c>
      <c r="E4291" s="12" t="str">
        <f t="shared" ref="E4291:E4354" si="413">VLOOKUP(DAY(A4291),$G$2:$H$32,2,FALSE)&amp;"_"&amp;C4291</f>
        <v>29_Dec</v>
      </c>
      <c r="F4291" s="12" t="str">
        <f t="shared" si="408"/>
        <v>Dec-19</v>
      </c>
      <c r="G4291" s="12"/>
    </row>
    <row r="4292" spans="1:7">
      <c r="A4292" s="2">
        <f t="shared" si="410"/>
        <v>43829</v>
      </c>
      <c r="B4292" t="str">
        <f t="shared" si="409"/>
        <v>2019_12</v>
      </c>
      <c r="C4292" t="str">
        <f t="shared" si="411"/>
        <v>Dec</v>
      </c>
      <c r="D4292" t="str">
        <f t="shared" si="412"/>
        <v>2019_Dec</v>
      </c>
      <c r="E4292" s="12" t="str">
        <f t="shared" si="413"/>
        <v>30_Dec</v>
      </c>
      <c r="F4292" s="12" t="str">
        <f t="shared" ref="F4292:F4355" si="414">C4292&amp;"-"&amp;RIGHT(YEAR(A4292),2)</f>
        <v>Dec-19</v>
      </c>
      <c r="G4292" s="12"/>
    </row>
    <row r="4293" spans="1:7">
      <c r="A4293" s="2">
        <f t="shared" si="410"/>
        <v>43830</v>
      </c>
      <c r="B4293" t="str">
        <f t="shared" si="409"/>
        <v>2019_12</v>
      </c>
      <c r="C4293" t="str">
        <f t="shared" si="411"/>
        <v>Dec</v>
      </c>
      <c r="D4293" t="str">
        <f t="shared" si="412"/>
        <v>2019_Dec</v>
      </c>
      <c r="E4293" s="12" t="str">
        <f t="shared" si="413"/>
        <v>31_Dec</v>
      </c>
      <c r="F4293" s="12" t="str">
        <f t="shared" si="414"/>
        <v>Dec-19</v>
      </c>
      <c r="G4293" s="12"/>
    </row>
    <row r="4294" spans="1:7">
      <c r="A4294" s="2">
        <f t="shared" si="410"/>
        <v>43831</v>
      </c>
      <c r="B4294" t="str">
        <f t="shared" si="409"/>
        <v>2020_01</v>
      </c>
      <c r="C4294" t="str">
        <f t="shared" si="411"/>
        <v>Jan</v>
      </c>
      <c r="D4294" t="str">
        <f t="shared" si="412"/>
        <v>2020_Jan</v>
      </c>
      <c r="E4294" s="12" t="str">
        <f t="shared" si="413"/>
        <v>01_Jan</v>
      </c>
      <c r="F4294" s="12" t="str">
        <f t="shared" si="414"/>
        <v>Jan-20</v>
      </c>
      <c r="G4294" s="12"/>
    </row>
    <row r="4295" spans="1:7">
      <c r="A4295" s="2">
        <f t="shared" si="410"/>
        <v>43832</v>
      </c>
      <c r="B4295" t="str">
        <f t="shared" si="409"/>
        <v>2020_01</v>
      </c>
      <c r="C4295" t="str">
        <f t="shared" si="411"/>
        <v>Jan</v>
      </c>
      <c r="D4295" t="str">
        <f t="shared" si="412"/>
        <v>2020_Jan</v>
      </c>
      <c r="E4295" s="12" t="str">
        <f t="shared" si="413"/>
        <v>02_Jan</v>
      </c>
      <c r="F4295" s="12" t="str">
        <f t="shared" si="414"/>
        <v>Jan-20</v>
      </c>
      <c r="G4295" s="12"/>
    </row>
    <row r="4296" spans="1:7">
      <c r="A4296" s="2">
        <f t="shared" si="410"/>
        <v>43833</v>
      </c>
      <c r="B4296" t="str">
        <f t="shared" si="409"/>
        <v>2020_01</v>
      </c>
      <c r="C4296" t="str">
        <f t="shared" si="411"/>
        <v>Jan</v>
      </c>
      <c r="D4296" t="str">
        <f t="shared" si="412"/>
        <v>2020_Jan</v>
      </c>
      <c r="E4296" s="12" t="str">
        <f t="shared" si="413"/>
        <v>03_Jan</v>
      </c>
      <c r="F4296" s="12" t="str">
        <f t="shared" si="414"/>
        <v>Jan-20</v>
      </c>
      <c r="G4296" s="12"/>
    </row>
    <row r="4297" spans="1:7">
      <c r="A4297" s="2">
        <f t="shared" si="410"/>
        <v>43834</v>
      </c>
      <c r="B4297" t="str">
        <f t="shared" si="409"/>
        <v>2020_01</v>
      </c>
      <c r="C4297" t="str">
        <f t="shared" si="411"/>
        <v>Jan</v>
      </c>
      <c r="D4297" t="str">
        <f t="shared" si="412"/>
        <v>2020_Jan</v>
      </c>
      <c r="E4297" s="12" t="str">
        <f t="shared" si="413"/>
        <v>04_Jan</v>
      </c>
      <c r="F4297" s="12" t="str">
        <f t="shared" si="414"/>
        <v>Jan-20</v>
      </c>
      <c r="G4297" s="12"/>
    </row>
    <row r="4298" spans="1:7">
      <c r="A4298" s="2">
        <f t="shared" si="410"/>
        <v>43835</v>
      </c>
      <c r="B4298" t="str">
        <f t="shared" si="409"/>
        <v>2020_01</v>
      </c>
      <c r="C4298" t="str">
        <f t="shared" si="411"/>
        <v>Jan</v>
      </c>
      <c r="D4298" t="str">
        <f t="shared" si="412"/>
        <v>2020_Jan</v>
      </c>
      <c r="E4298" s="12" t="str">
        <f t="shared" si="413"/>
        <v>05_Jan</v>
      </c>
      <c r="F4298" s="12" t="str">
        <f t="shared" si="414"/>
        <v>Jan-20</v>
      </c>
      <c r="G4298" s="12"/>
    </row>
    <row r="4299" spans="1:7">
      <c r="A4299" s="2">
        <f t="shared" si="410"/>
        <v>43836</v>
      </c>
      <c r="B4299" t="str">
        <f t="shared" ref="B4299:B4362" si="415">TEXT(YEAR(A4299),"0000")&amp;"_"&amp;TEXT(MONTH(A4299),"00")</f>
        <v>2020_01</v>
      </c>
      <c r="C4299" t="str">
        <f t="shared" si="411"/>
        <v>Jan</v>
      </c>
      <c r="D4299" t="str">
        <f t="shared" si="412"/>
        <v>2020_Jan</v>
      </c>
      <c r="E4299" s="12" t="str">
        <f t="shared" si="413"/>
        <v>06_Jan</v>
      </c>
      <c r="F4299" s="12" t="str">
        <f t="shared" si="414"/>
        <v>Jan-20</v>
      </c>
      <c r="G4299" s="12"/>
    </row>
    <row r="4300" spans="1:7">
      <c r="A4300" s="2">
        <f t="shared" ref="A4300:A4363" si="416">A4299+1</f>
        <v>43837</v>
      </c>
      <c r="B4300" t="str">
        <f t="shared" si="415"/>
        <v>2020_01</v>
      </c>
      <c r="C4300" t="str">
        <f t="shared" si="411"/>
        <v>Jan</v>
      </c>
      <c r="D4300" t="str">
        <f t="shared" si="412"/>
        <v>2020_Jan</v>
      </c>
      <c r="E4300" s="12" t="str">
        <f t="shared" si="413"/>
        <v>07_Jan</v>
      </c>
      <c r="F4300" s="12" t="str">
        <f t="shared" si="414"/>
        <v>Jan-20</v>
      </c>
      <c r="G4300" s="12"/>
    </row>
    <row r="4301" spans="1:7">
      <c r="A4301" s="2">
        <f t="shared" si="416"/>
        <v>43838</v>
      </c>
      <c r="B4301" t="str">
        <f t="shared" si="415"/>
        <v>2020_01</v>
      </c>
      <c r="C4301" t="str">
        <f t="shared" si="411"/>
        <v>Jan</v>
      </c>
      <c r="D4301" t="str">
        <f t="shared" si="412"/>
        <v>2020_Jan</v>
      </c>
      <c r="E4301" s="12" t="str">
        <f t="shared" si="413"/>
        <v>08_Jan</v>
      </c>
      <c r="F4301" s="12" t="str">
        <f t="shared" si="414"/>
        <v>Jan-20</v>
      </c>
      <c r="G4301" s="12"/>
    </row>
    <row r="4302" spans="1:7">
      <c r="A4302" s="2">
        <f t="shared" si="416"/>
        <v>43839</v>
      </c>
      <c r="B4302" t="str">
        <f t="shared" si="415"/>
        <v>2020_01</v>
      </c>
      <c r="C4302" t="str">
        <f t="shared" si="411"/>
        <v>Jan</v>
      </c>
      <c r="D4302" t="str">
        <f t="shared" si="412"/>
        <v>2020_Jan</v>
      </c>
      <c r="E4302" s="12" t="str">
        <f t="shared" si="413"/>
        <v>09_Jan</v>
      </c>
      <c r="F4302" s="12" t="str">
        <f t="shared" si="414"/>
        <v>Jan-20</v>
      </c>
      <c r="G4302" s="12"/>
    </row>
    <row r="4303" spans="1:7">
      <c r="A4303" s="2">
        <f t="shared" si="416"/>
        <v>43840</v>
      </c>
      <c r="B4303" t="str">
        <f t="shared" si="415"/>
        <v>2020_01</v>
      </c>
      <c r="C4303" t="str">
        <f t="shared" si="411"/>
        <v>Jan</v>
      </c>
      <c r="D4303" t="str">
        <f t="shared" si="412"/>
        <v>2020_Jan</v>
      </c>
      <c r="E4303" s="12" t="str">
        <f t="shared" si="413"/>
        <v>10_Jan</v>
      </c>
      <c r="F4303" s="12" t="str">
        <f t="shared" si="414"/>
        <v>Jan-20</v>
      </c>
      <c r="G4303" s="12"/>
    </row>
    <row r="4304" spans="1:7">
      <c r="A4304" s="2">
        <f t="shared" si="416"/>
        <v>43841</v>
      </c>
      <c r="B4304" t="str">
        <f t="shared" si="415"/>
        <v>2020_01</v>
      </c>
      <c r="C4304" t="str">
        <f t="shared" si="411"/>
        <v>Jan</v>
      </c>
      <c r="D4304" t="str">
        <f t="shared" si="412"/>
        <v>2020_Jan</v>
      </c>
      <c r="E4304" s="12" t="str">
        <f t="shared" si="413"/>
        <v>11_Jan</v>
      </c>
      <c r="F4304" s="12" t="str">
        <f t="shared" si="414"/>
        <v>Jan-20</v>
      </c>
      <c r="G4304" s="12"/>
    </row>
    <row r="4305" spans="1:7">
      <c r="A4305" s="2">
        <f t="shared" si="416"/>
        <v>43842</v>
      </c>
      <c r="B4305" t="str">
        <f t="shared" si="415"/>
        <v>2020_01</v>
      </c>
      <c r="C4305" t="str">
        <f t="shared" si="411"/>
        <v>Jan</v>
      </c>
      <c r="D4305" t="str">
        <f t="shared" si="412"/>
        <v>2020_Jan</v>
      </c>
      <c r="E4305" s="12" t="str">
        <f t="shared" si="413"/>
        <v>12_Jan</v>
      </c>
      <c r="F4305" s="12" t="str">
        <f t="shared" si="414"/>
        <v>Jan-20</v>
      </c>
      <c r="G4305" s="12"/>
    </row>
    <row r="4306" spans="1:7">
      <c r="A4306" s="2">
        <f t="shared" si="416"/>
        <v>43843</v>
      </c>
      <c r="B4306" t="str">
        <f t="shared" si="415"/>
        <v>2020_01</v>
      </c>
      <c r="C4306" t="str">
        <f t="shared" si="411"/>
        <v>Jan</v>
      </c>
      <c r="D4306" t="str">
        <f t="shared" si="412"/>
        <v>2020_Jan</v>
      </c>
      <c r="E4306" s="12" t="str">
        <f t="shared" si="413"/>
        <v>13_Jan</v>
      </c>
      <c r="F4306" s="12" t="str">
        <f t="shared" si="414"/>
        <v>Jan-20</v>
      </c>
      <c r="G4306" s="12"/>
    </row>
    <row r="4307" spans="1:7">
      <c r="A4307" s="2">
        <f t="shared" si="416"/>
        <v>43844</v>
      </c>
      <c r="B4307" t="str">
        <f t="shared" si="415"/>
        <v>2020_01</v>
      </c>
      <c r="C4307" t="str">
        <f t="shared" si="411"/>
        <v>Jan</v>
      </c>
      <c r="D4307" t="str">
        <f t="shared" si="412"/>
        <v>2020_Jan</v>
      </c>
      <c r="E4307" s="12" t="str">
        <f t="shared" si="413"/>
        <v>14_Jan</v>
      </c>
      <c r="F4307" s="12" t="str">
        <f t="shared" si="414"/>
        <v>Jan-20</v>
      </c>
      <c r="G4307" s="12"/>
    </row>
    <row r="4308" spans="1:7">
      <c r="A4308" s="2">
        <f t="shared" si="416"/>
        <v>43845</v>
      </c>
      <c r="B4308" t="str">
        <f t="shared" si="415"/>
        <v>2020_01</v>
      </c>
      <c r="C4308" t="str">
        <f t="shared" si="411"/>
        <v>Jan</v>
      </c>
      <c r="D4308" t="str">
        <f t="shared" si="412"/>
        <v>2020_Jan</v>
      </c>
      <c r="E4308" s="12" t="str">
        <f t="shared" si="413"/>
        <v>15_Jan</v>
      </c>
      <c r="F4308" s="12" t="str">
        <f t="shared" si="414"/>
        <v>Jan-20</v>
      </c>
      <c r="G4308" s="12"/>
    </row>
    <row r="4309" spans="1:7">
      <c r="A4309" s="2">
        <f t="shared" si="416"/>
        <v>43846</v>
      </c>
      <c r="B4309" t="str">
        <f t="shared" si="415"/>
        <v>2020_01</v>
      </c>
      <c r="C4309" t="str">
        <f t="shared" si="411"/>
        <v>Jan</v>
      </c>
      <c r="D4309" t="str">
        <f t="shared" si="412"/>
        <v>2020_Jan</v>
      </c>
      <c r="E4309" s="12" t="str">
        <f t="shared" si="413"/>
        <v>16_Jan</v>
      </c>
      <c r="F4309" s="12" t="str">
        <f t="shared" si="414"/>
        <v>Jan-20</v>
      </c>
      <c r="G4309" s="12"/>
    </row>
    <row r="4310" spans="1:7">
      <c r="A4310" s="2">
        <f t="shared" si="416"/>
        <v>43847</v>
      </c>
      <c r="B4310" t="str">
        <f t="shared" si="415"/>
        <v>2020_01</v>
      </c>
      <c r="C4310" t="str">
        <f t="shared" si="411"/>
        <v>Jan</v>
      </c>
      <c r="D4310" t="str">
        <f t="shared" si="412"/>
        <v>2020_Jan</v>
      </c>
      <c r="E4310" s="12" t="str">
        <f t="shared" si="413"/>
        <v>17_Jan</v>
      </c>
      <c r="F4310" s="12" t="str">
        <f t="shared" si="414"/>
        <v>Jan-20</v>
      </c>
      <c r="G4310" s="12"/>
    </row>
    <row r="4311" spans="1:7">
      <c r="A4311" s="2">
        <f t="shared" si="416"/>
        <v>43848</v>
      </c>
      <c r="B4311" t="str">
        <f t="shared" si="415"/>
        <v>2020_01</v>
      </c>
      <c r="C4311" t="str">
        <f t="shared" si="411"/>
        <v>Jan</v>
      </c>
      <c r="D4311" t="str">
        <f t="shared" si="412"/>
        <v>2020_Jan</v>
      </c>
      <c r="E4311" s="12" t="str">
        <f t="shared" si="413"/>
        <v>18_Jan</v>
      </c>
      <c r="F4311" s="12" t="str">
        <f t="shared" si="414"/>
        <v>Jan-20</v>
      </c>
      <c r="G4311" s="12"/>
    </row>
    <row r="4312" spans="1:7">
      <c r="A4312" s="2">
        <f t="shared" si="416"/>
        <v>43849</v>
      </c>
      <c r="B4312" t="str">
        <f t="shared" si="415"/>
        <v>2020_01</v>
      </c>
      <c r="C4312" t="str">
        <f t="shared" si="411"/>
        <v>Jan</v>
      </c>
      <c r="D4312" t="str">
        <f t="shared" si="412"/>
        <v>2020_Jan</v>
      </c>
      <c r="E4312" s="12" t="str">
        <f t="shared" si="413"/>
        <v>19_Jan</v>
      </c>
      <c r="F4312" s="12" t="str">
        <f t="shared" si="414"/>
        <v>Jan-20</v>
      </c>
      <c r="G4312" s="12"/>
    </row>
    <row r="4313" spans="1:7">
      <c r="A4313" s="2">
        <f t="shared" si="416"/>
        <v>43850</v>
      </c>
      <c r="B4313" t="str">
        <f t="shared" si="415"/>
        <v>2020_01</v>
      </c>
      <c r="C4313" t="str">
        <f t="shared" si="411"/>
        <v>Jan</v>
      </c>
      <c r="D4313" t="str">
        <f t="shared" si="412"/>
        <v>2020_Jan</v>
      </c>
      <c r="E4313" s="12" t="str">
        <f t="shared" si="413"/>
        <v>20_Jan</v>
      </c>
      <c r="F4313" s="12" t="str">
        <f t="shared" si="414"/>
        <v>Jan-20</v>
      </c>
      <c r="G4313" s="12"/>
    </row>
    <row r="4314" spans="1:7">
      <c r="A4314" s="2">
        <f t="shared" si="416"/>
        <v>43851</v>
      </c>
      <c r="B4314" t="str">
        <f t="shared" si="415"/>
        <v>2020_01</v>
      </c>
      <c r="C4314" t="str">
        <f t="shared" si="411"/>
        <v>Jan</v>
      </c>
      <c r="D4314" t="str">
        <f t="shared" si="412"/>
        <v>2020_Jan</v>
      </c>
      <c r="E4314" s="12" t="str">
        <f t="shared" si="413"/>
        <v>21_Jan</v>
      </c>
      <c r="F4314" s="12" t="str">
        <f t="shared" si="414"/>
        <v>Jan-20</v>
      </c>
      <c r="G4314" s="12"/>
    </row>
    <row r="4315" spans="1:7">
      <c r="A4315" s="2">
        <f t="shared" si="416"/>
        <v>43852</v>
      </c>
      <c r="B4315" t="str">
        <f t="shared" si="415"/>
        <v>2020_01</v>
      </c>
      <c r="C4315" t="str">
        <f t="shared" si="411"/>
        <v>Jan</v>
      </c>
      <c r="D4315" t="str">
        <f t="shared" si="412"/>
        <v>2020_Jan</v>
      </c>
      <c r="E4315" s="12" t="str">
        <f t="shared" si="413"/>
        <v>22_Jan</v>
      </c>
      <c r="F4315" s="12" t="str">
        <f t="shared" si="414"/>
        <v>Jan-20</v>
      </c>
      <c r="G4315" s="12"/>
    </row>
    <row r="4316" spans="1:7">
      <c r="A4316" s="2">
        <f t="shared" si="416"/>
        <v>43853</v>
      </c>
      <c r="B4316" t="str">
        <f t="shared" si="415"/>
        <v>2020_01</v>
      </c>
      <c r="C4316" t="str">
        <f t="shared" si="411"/>
        <v>Jan</v>
      </c>
      <c r="D4316" t="str">
        <f t="shared" si="412"/>
        <v>2020_Jan</v>
      </c>
      <c r="E4316" s="12" t="str">
        <f t="shared" si="413"/>
        <v>23_Jan</v>
      </c>
      <c r="F4316" s="12" t="str">
        <f t="shared" si="414"/>
        <v>Jan-20</v>
      </c>
      <c r="G4316" s="12"/>
    </row>
    <row r="4317" spans="1:7">
      <c r="A4317" s="2">
        <f t="shared" si="416"/>
        <v>43854</v>
      </c>
      <c r="B4317" t="str">
        <f t="shared" si="415"/>
        <v>2020_01</v>
      </c>
      <c r="C4317" t="str">
        <f t="shared" si="411"/>
        <v>Jan</v>
      </c>
      <c r="D4317" t="str">
        <f t="shared" si="412"/>
        <v>2020_Jan</v>
      </c>
      <c r="E4317" s="12" t="str">
        <f t="shared" si="413"/>
        <v>24_Jan</v>
      </c>
      <c r="F4317" s="12" t="str">
        <f t="shared" si="414"/>
        <v>Jan-20</v>
      </c>
      <c r="G4317" s="12"/>
    </row>
    <row r="4318" spans="1:7">
      <c r="A4318" s="2">
        <f t="shared" si="416"/>
        <v>43855</v>
      </c>
      <c r="B4318" t="str">
        <f t="shared" si="415"/>
        <v>2020_01</v>
      </c>
      <c r="C4318" t="str">
        <f t="shared" si="411"/>
        <v>Jan</v>
      </c>
      <c r="D4318" t="str">
        <f t="shared" si="412"/>
        <v>2020_Jan</v>
      </c>
      <c r="E4318" s="12" t="str">
        <f t="shared" si="413"/>
        <v>25_Jan</v>
      </c>
      <c r="F4318" s="12" t="str">
        <f t="shared" si="414"/>
        <v>Jan-20</v>
      </c>
      <c r="G4318" s="12"/>
    </row>
    <row r="4319" spans="1:7">
      <c r="A4319" s="2">
        <f t="shared" si="416"/>
        <v>43856</v>
      </c>
      <c r="B4319" t="str">
        <f t="shared" si="415"/>
        <v>2020_01</v>
      </c>
      <c r="C4319" t="str">
        <f t="shared" si="411"/>
        <v>Jan</v>
      </c>
      <c r="D4319" t="str">
        <f t="shared" si="412"/>
        <v>2020_Jan</v>
      </c>
      <c r="E4319" s="12" t="str">
        <f t="shared" si="413"/>
        <v>26_Jan</v>
      </c>
      <c r="F4319" s="12" t="str">
        <f t="shared" si="414"/>
        <v>Jan-20</v>
      </c>
      <c r="G4319" s="12"/>
    </row>
    <row r="4320" spans="1:7">
      <c r="A4320" s="2">
        <f t="shared" si="416"/>
        <v>43857</v>
      </c>
      <c r="B4320" t="str">
        <f t="shared" si="415"/>
        <v>2020_01</v>
      </c>
      <c r="C4320" t="str">
        <f t="shared" si="411"/>
        <v>Jan</v>
      </c>
      <c r="D4320" t="str">
        <f t="shared" si="412"/>
        <v>2020_Jan</v>
      </c>
      <c r="E4320" s="12" t="str">
        <f t="shared" si="413"/>
        <v>27_Jan</v>
      </c>
      <c r="F4320" s="12" t="str">
        <f t="shared" si="414"/>
        <v>Jan-20</v>
      </c>
      <c r="G4320" s="12"/>
    </row>
    <row r="4321" spans="1:7">
      <c r="A4321" s="2">
        <f t="shared" si="416"/>
        <v>43858</v>
      </c>
      <c r="B4321" t="str">
        <f t="shared" si="415"/>
        <v>2020_01</v>
      </c>
      <c r="C4321" t="str">
        <f t="shared" si="411"/>
        <v>Jan</v>
      </c>
      <c r="D4321" t="str">
        <f t="shared" si="412"/>
        <v>2020_Jan</v>
      </c>
      <c r="E4321" s="12" t="str">
        <f t="shared" si="413"/>
        <v>28_Jan</v>
      </c>
      <c r="F4321" s="12" t="str">
        <f t="shared" si="414"/>
        <v>Jan-20</v>
      </c>
      <c r="G4321" s="12"/>
    </row>
    <row r="4322" spans="1:7">
      <c r="A4322" s="2">
        <f t="shared" si="416"/>
        <v>43859</v>
      </c>
      <c r="B4322" t="str">
        <f t="shared" si="415"/>
        <v>2020_01</v>
      </c>
      <c r="C4322" t="str">
        <f t="shared" si="411"/>
        <v>Jan</v>
      </c>
      <c r="D4322" t="str">
        <f t="shared" si="412"/>
        <v>2020_Jan</v>
      </c>
      <c r="E4322" s="12" t="str">
        <f t="shared" si="413"/>
        <v>29_Jan</v>
      </c>
      <c r="F4322" s="12" t="str">
        <f t="shared" si="414"/>
        <v>Jan-20</v>
      </c>
      <c r="G4322" s="12"/>
    </row>
    <row r="4323" spans="1:7">
      <c r="A4323" s="2">
        <f t="shared" si="416"/>
        <v>43860</v>
      </c>
      <c r="B4323" t="str">
        <f t="shared" si="415"/>
        <v>2020_01</v>
      </c>
      <c r="C4323" t="str">
        <f t="shared" si="411"/>
        <v>Jan</v>
      </c>
      <c r="D4323" t="str">
        <f t="shared" si="412"/>
        <v>2020_Jan</v>
      </c>
      <c r="E4323" s="12" t="str">
        <f t="shared" si="413"/>
        <v>30_Jan</v>
      </c>
      <c r="F4323" s="12" t="str">
        <f t="shared" si="414"/>
        <v>Jan-20</v>
      </c>
      <c r="G4323" s="12"/>
    </row>
    <row r="4324" spans="1:7">
      <c r="A4324" s="2">
        <f t="shared" si="416"/>
        <v>43861</v>
      </c>
      <c r="B4324" t="str">
        <f t="shared" si="415"/>
        <v>2020_01</v>
      </c>
      <c r="C4324" t="str">
        <f t="shared" si="411"/>
        <v>Jan</v>
      </c>
      <c r="D4324" t="str">
        <f t="shared" si="412"/>
        <v>2020_Jan</v>
      </c>
      <c r="E4324" s="12" t="str">
        <f t="shared" si="413"/>
        <v>31_Jan</v>
      </c>
      <c r="F4324" s="12" t="str">
        <f t="shared" si="414"/>
        <v>Jan-20</v>
      </c>
      <c r="G4324" s="12"/>
    </row>
    <row r="4325" spans="1:7">
      <c r="A4325" s="2">
        <f t="shared" si="416"/>
        <v>43862</v>
      </c>
      <c r="B4325" t="str">
        <f t="shared" si="415"/>
        <v>2020_02</v>
      </c>
      <c r="C4325" t="str">
        <f t="shared" si="411"/>
        <v>Feb</v>
      </c>
      <c r="D4325" t="str">
        <f t="shared" si="412"/>
        <v>2020_Feb</v>
      </c>
      <c r="E4325" s="12" t="str">
        <f t="shared" si="413"/>
        <v>01_Feb</v>
      </c>
      <c r="F4325" s="12" t="str">
        <f t="shared" si="414"/>
        <v>Feb-20</v>
      </c>
      <c r="G4325" s="12"/>
    </row>
    <row r="4326" spans="1:7">
      <c r="A4326" s="2">
        <f t="shared" si="416"/>
        <v>43863</v>
      </c>
      <c r="B4326" t="str">
        <f t="shared" si="415"/>
        <v>2020_02</v>
      </c>
      <c r="C4326" t="str">
        <f t="shared" si="411"/>
        <v>Feb</v>
      </c>
      <c r="D4326" t="str">
        <f t="shared" si="412"/>
        <v>2020_Feb</v>
      </c>
      <c r="E4326" s="12" t="str">
        <f t="shared" si="413"/>
        <v>02_Feb</v>
      </c>
      <c r="F4326" s="12" t="str">
        <f t="shared" si="414"/>
        <v>Feb-20</v>
      </c>
      <c r="G4326" s="12"/>
    </row>
    <row r="4327" spans="1:7">
      <c r="A4327" s="2">
        <f t="shared" si="416"/>
        <v>43864</v>
      </c>
      <c r="B4327" t="str">
        <f t="shared" si="415"/>
        <v>2020_02</v>
      </c>
      <c r="C4327" t="str">
        <f t="shared" si="411"/>
        <v>Feb</v>
      </c>
      <c r="D4327" t="str">
        <f t="shared" si="412"/>
        <v>2020_Feb</v>
      </c>
      <c r="E4327" s="12" t="str">
        <f t="shared" si="413"/>
        <v>03_Feb</v>
      </c>
      <c r="F4327" s="12" t="str">
        <f t="shared" si="414"/>
        <v>Feb-20</v>
      </c>
      <c r="G4327" s="12"/>
    </row>
    <row r="4328" spans="1:7">
      <c r="A4328" s="2">
        <f t="shared" si="416"/>
        <v>43865</v>
      </c>
      <c r="B4328" t="str">
        <f t="shared" si="415"/>
        <v>2020_02</v>
      </c>
      <c r="C4328" t="str">
        <f t="shared" si="411"/>
        <v>Feb</v>
      </c>
      <c r="D4328" t="str">
        <f t="shared" si="412"/>
        <v>2020_Feb</v>
      </c>
      <c r="E4328" s="12" t="str">
        <f t="shared" si="413"/>
        <v>04_Feb</v>
      </c>
      <c r="F4328" s="12" t="str">
        <f t="shared" si="414"/>
        <v>Feb-20</v>
      </c>
      <c r="G4328" s="12"/>
    </row>
    <row r="4329" spans="1:7">
      <c r="A4329" s="2">
        <f t="shared" si="416"/>
        <v>43866</v>
      </c>
      <c r="B4329" t="str">
        <f t="shared" si="415"/>
        <v>2020_02</v>
      </c>
      <c r="C4329" t="str">
        <f t="shared" si="411"/>
        <v>Feb</v>
      </c>
      <c r="D4329" t="str">
        <f t="shared" si="412"/>
        <v>2020_Feb</v>
      </c>
      <c r="E4329" s="12" t="str">
        <f t="shared" si="413"/>
        <v>05_Feb</v>
      </c>
      <c r="F4329" s="12" t="str">
        <f t="shared" si="414"/>
        <v>Feb-20</v>
      </c>
      <c r="G4329" s="12"/>
    </row>
    <row r="4330" spans="1:7">
      <c r="A4330" s="2">
        <f t="shared" si="416"/>
        <v>43867</v>
      </c>
      <c r="B4330" t="str">
        <f t="shared" si="415"/>
        <v>2020_02</v>
      </c>
      <c r="C4330" t="str">
        <f t="shared" si="411"/>
        <v>Feb</v>
      </c>
      <c r="D4330" t="str">
        <f t="shared" si="412"/>
        <v>2020_Feb</v>
      </c>
      <c r="E4330" s="12" t="str">
        <f t="shared" si="413"/>
        <v>06_Feb</v>
      </c>
      <c r="F4330" s="12" t="str">
        <f t="shared" si="414"/>
        <v>Feb-20</v>
      </c>
      <c r="G4330" s="12"/>
    </row>
    <row r="4331" spans="1:7">
      <c r="A4331" s="2">
        <f t="shared" si="416"/>
        <v>43868</v>
      </c>
      <c r="B4331" t="str">
        <f t="shared" si="415"/>
        <v>2020_02</v>
      </c>
      <c r="C4331" t="str">
        <f t="shared" si="411"/>
        <v>Feb</v>
      </c>
      <c r="D4331" t="str">
        <f t="shared" si="412"/>
        <v>2020_Feb</v>
      </c>
      <c r="E4331" s="12" t="str">
        <f t="shared" si="413"/>
        <v>07_Feb</v>
      </c>
      <c r="F4331" s="12" t="str">
        <f t="shared" si="414"/>
        <v>Feb-20</v>
      </c>
      <c r="G4331" s="12"/>
    </row>
    <row r="4332" spans="1:7">
      <c r="A4332" s="2">
        <f t="shared" si="416"/>
        <v>43869</v>
      </c>
      <c r="B4332" t="str">
        <f t="shared" si="415"/>
        <v>2020_02</v>
      </c>
      <c r="C4332" t="str">
        <f t="shared" si="411"/>
        <v>Feb</v>
      </c>
      <c r="D4332" t="str">
        <f t="shared" si="412"/>
        <v>2020_Feb</v>
      </c>
      <c r="E4332" s="12" t="str">
        <f t="shared" si="413"/>
        <v>08_Feb</v>
      </c>
      <c r="F4332" s="12" t="str">
        <f t="shared" si="414"/>
        <v>Feb-20</v>
      </c>
      <c r="G4332" s="12"/>
    </row>
    <row r="4333" spans="1:7">
      <c r="A4333" s="2">
        <f t="shared" si="416"/>
        <v>43870</v>
      </c>
      <c r="B4333" t="str">
        <f t="shared" si="415"/>
        <v>2020_02</v>
      </c>
      <c r="C4333" t="str">
        <f t="shared" si="411"/>
        <v>Feb</v>
      </c>
      <c r="D4333" t="str">
        <f t="shared" si="412"/>
        <v>2020_Feb</v>
      </c>
      <c r="E4333" s="12" t="str">
        <f t="shared" si="413"/>
        <v>09_Feb</v>
      </c>
      <c r="F4333" s="12" t="str">
        <f t="shared" si="414"/>
        <v>Feb-20</v>
      </c>
      <c r="G4333" s="12"/>
    </row>
    <row r="4334" spans="1:7">
      <c r="A4334" s="2">
        <f t="shared" si="416"/>
        <v>43871</v>
      </c>
      <c r="B4334" t="str">
        <f t="shared" si="415"/>
        <v>2020_02</v>
      </c>
      <c r="C4334" t="str">
        <f t="shared" si="411"/>
        <v>Feb</v>
      </c>
      <c r="D4334" t="str">
        <f t="shared" si="412"/>
        <v>2020_Feb</v>
      </c>
      <c r="E4334" s="12" t="str">
        <f t="shared" si="413"/>
        <v>10_Feb</v>
      </c>
      <c r="F4334" s="12" t="str">
        <f t="shared" si="414"/>
        <v>Feb-20</v>
      </c>
      <c r="G4334" s="12"/>
    </row>
    <row r="4335" spans="1:7">
      <c r="A4335" s="2">
        <f t="shared" si="416"/>
        <v>43872</v>
      </c>
      <c r="B4335" t="str">
        <f t="shared" si="415"/>
        <v>2020_02</v>
      </c>
      <c r="C4335" t="str">
        <f t="shared" si="411"/>
        <v>Feb</v>
      </c>
      <c r="D4335" t="str">
        <f t="shared" si="412"/>
        <v>2020_Feb</v>
      </c>
      <c r="E4335" s="12" t="str">
        <f t="shared" si="413"/>
        <v>11_Feb</v>
      </c>
      <c r="F4335" s="12" t="str">
        <f t="shared" si="414"/>
        <v>Feb-20</v>
      </c>
      <c r="G4335" s="12"/>
    </row>
    <row r="4336" spans="1:7">
      <c r="A4336" s="2">
        <f t="shared" si="416"/>
        <v>43873</v>
      </c>
      <c r="B4336" t="str">
        <f t="shared" si="415"/>
        <v>2020_02</v>
      </c>
      <c r="C4336" t="str">
        <f t="shared" si="411"/>
        <v>Feb</v>
      </c>
      <c r="D4336" t="str">
        <f t="shared" si="412"/>
        <v>2020_Feb</v>
      </c>
      <c r="E4336" s="12" t="str">
        <f t="shared" si="413"/>
        <v>12_Feb</v>
      </c>
      <c r="F4336" s="12" t="str">
        <f t="shared" si="414"/>
        <v>Feb-20</v>
      </c>
      <c r="G4336" s="12"/>
    </row>
    <row r="4337" spans="1:7">
      <c r="A4337" s="2">
        <f t="shared" si="416"/>
        <v>43874</v>
      </c>
      <c r="B4337" t="str">
        <f t="shared" si="415"/>
        <v>2020_02</v>
      </c>
      <c r="C4337" t="str">
        <f t="shared" si="411"/>
        <v>Feb</v>
      </c>
      <c r="D4337" t="str">
        <f t="shared" si="412"/>
        <v>2020_Feb</v>
      </c>
      <c r="E4337" s="12" t="str">
        <f t="shared" si="413"/>
        <v>13_Feb</v>
      </c>
      <c r="F4337" s="12" t="str">
        <f t="shared" si="414"/>
        <v>Feb-20</v>
      </c>
      <c r="G4337" s="12"/>
    </row>
    <row r="4338" spans="1:7">
      <c r="A4338" s="2">
        <f t="shared" si="416"/>
        <v>43875</v>
      </c>
      <c r="B4338" t="str">
        <f t="shared" si="415"/>
        <v>2020_02</v>
      </c>
      <c r="C4338" t="str">
        <f t="shared" si="411"/>
        <v>Feb</v>
      </c>
      <c r="D4338" t="str">
        <f t="shared" si="412"/>
        <v>2020_Feb</v>
      </c>
      <c r="E4338" s="12" t="str">
        <f t="shared" si="413"/>
        <v>14_Feb</v>
      </c>
      <c r="F4338" s="12" t="str">
        <f t="shared" si="414"/>
        <v>Feb-20</v>
      </c>
      <c r="G4338" s="12"/>
    </row>
    <row r="4339" spans="1:7">
      <c r="A4339" s="2">
        <f t="shared" si="416"/>
        <v>43876</v>
      </c>
      <c r="B4339" t="str">
        <f t="shared" si="415"/>
        <v>2020_02</v>
      </c>
      <c r="C4339" t="str">
        <f t="shared" si="411"/>
        <v>Feb</v>
      </c>
      <c r="D4339" t="str">
        <f t="shared" si="412"/>
        <v>2020_Feb</v>
      </c>
      <c r="E4339" s="12" t="str">
        <f t="shared" si="413"/>
        <v>15_Feb</v>
      </c>
      <c r="F4339" s="12" t="str">
        <f t="shared" si="414"/>
        <v>Feb-20</v>
      </c>
      <c r="G4339" s="12"/>
    </row>
    <row r="4340" spans="1:7">
      <c r="A4340" s="2">
        <f t="shared" si="416"/>
        <v>43877</v>
      </c>
      <c r="B4340" t="str">
        <f t="shared" si="415"/>
        <v>2020_02</v>
      </c>
      <c r="C4340" t="str">
        <f t="shared" si="411"/>
        <v>Feb</v>
      </c>
      <c r="D4340" t="str">
        <f t="shared" si="412"/>
        <v>2020_Feb</v>
      </c>
      <c r="E4340" s="12" t="str">
        <f t="shared" si="413"/>
        <v>16_Feb</v>
      </c>
      <c r="F4340" s="12" t="str">
        <f t="shared" si="414"/>
        <v>Feb-20</v>
      </c>
      <c r="G4340" s="12"/>
    </row>
    <row r="4341" spans="1:7">
      <c r="A4341" s="2">
        <f t="shared" si="416"/>
        <v>43878</v>
      </c>
      <c r="B4341" t="str">
        <f t="shared" si="415"/>
        <v>2020_02</v>
      </c>
      <c r="C4341" t="str">
        <f t="shared" si="411"/>
        <v>Feb</v>
      </c>
      <c r="D4341" t="str">
        <f t="shared" si="412"/>
        <v>2020_Feb</v>
      </c>
      <c r="E4341" s="12" t="str">
        <f t="shared" si="413"/>
        <v>17_Feb</v>
      </c>
      <c r="F4341" s="12" t="str">
        <f t="shared" si="414"/>
        <v>Feb-20</v>
      </c>
      <c r="G4341" s="12"/>
    </row>
    <row r="4342" spans="1:7">
      <c r="A4342" s="2">
        <f t="shared" si="416"/>
        <v>43879</v>
      </c>
      <c r="B4342" t="str">
        <f t="shared" si="415"/>
        <v>2020_02</v>
      </c>
      <c r="C4342" t="str">
        <f t="shared" si="411"/>
        <v>Feb</v>
      </c>
      <c r="D4342" t="str">
        <f t="shared" si="412"/>
        <v>2020_Feb</v>
      </c>
      <c r="E4342" s="12" t="str">
        <f t="shared" si="413"/>
        <v>18_Feb</v>
      </c>
      <c r="F4342" s="12" t="str">
        <f t="shared" si="414"/>
        <v>Feb-20</v>
      </c>
      <c r="G4342" s="12"/>
    </row>
    <row r="4343" spans="1:7">
      <c r="A4343" s="2">
        <f t="shared" si="416"/>
        <v>43880</v>
      </c>
      <c r="B4343" t="str">
        <f t="shared" si="415"/>
        <v>2020_02</v>
      </c>
      <c r="C4343" t="str">
        <f t="shared" si="411"/>
        <v>Feb</v>
      </c>
      <c r="D4343" t="str">
        <f t="shared" si="412"/>
        <v>2020_Feb</v>
      </c>
      <c r="E4343" s="12" t="str">
        <f t="shared" si="413"/>
        <v>19_Feb</v>
      </c>
      <c r="F4343" s="12" t="str">
        <f t="shared" si="414"/>
        <v>Feb-20</v>
      </c>
      <c r="G4343" s="12"/>
    </row>
    <row r="4344" spans="1:7">
      <c r="A4344" s="2">
        <f t="shared" si="416"/>
        <v>43881</v>
      </c>
      <c r="B4344" t="str">
        <f t="shared" si="415"/>
        <v>2020_02</v>
      </c>
      <c r="C4344" t="str">
        <f t="shared" si="411"/>
        <v>Feb</v>
      </c>
      <c r="D4344" t="str">
        <f t="shared" si="412"/>
        <v>2020_Feb</v>
      </c>
      <c r="E4344" s="12" t="str">
        <f t="shared" si="413"/>
        <v>20_Feb</v>
      </c>
      <c r="F4344" s="12" t="str">
        <f t="shared" si="414"/>
        <v>Feb-20</v>
      </c>
      <c r="G4344" s="12"/>
    </row>
    <row r="4345" spans="1:7">
      <c r="A4345" s="2">
        <f t="shared" si="416"/>
        <v>43882</v>
      </c>
      <c r="B4345" t="str">
        <f t="shared" si="415"/>
        <v>2020_02</v>
      </c>
      <c r="C4345" t="str">
        <f t="shared" si="411"/>
        <v>Feb</v>
      </c>
      <c r="D4345" t="str">
        <f t="shared" si="412"/>
        <v>2020_Feb</v>
      </c>
      <c r="E4345" s="12" t="str">
        <f t="shared" si="413"/>
        <v>21_Feb</v>
      </c>
      <c r="F4345" s="12" t="str">
        <f t="shared" si="414"/>
        <v>Feb-20</v>
      </c>
      <c r="G4345" s="12"/>
    </row>
    <row r="4346" spans="1:7">
      <c r="A4346" s="2">
        <f t="shared" si="416"/>
        <v>43883</v>
      </c>
      <c r="B4346" t="str">
        <f t="shared" si="415"/>
        <v>2020_02</v>
      </c>
      <c r="C4346" t="str">
        <f t="shared" si="411"/>
        <v>Feb</v>
      </c>
      <c r="D4346" t="str">
        <f t="shared" si="412"/>
        <v>2020_Feb</v>
      </c>
      <c r="E4346" s="12" t="str">
        <f t="shared" si="413"/>
        <v>22_Feb</v>
      </c>
      <c r="F4346" s="12" t="str">
        <f t="shared" si="414"/>
        <v>Feb-20</v>
      </c>
      <c r="G4346" s="12"/>
    </row>
    <row r="4347" spans="1:7">
      <c r="A4347" s="2">
        <f t="shared" si="416"/>
        <v>43884</v>
      </c>
      <c r="B4347" t="str">
        <f t="shared" si="415"/>
        <v>2020_02</v>
      </c>
      <c r="C4347" t="str">
        <f t="shared" si="411"/>
        <v>Feb</v>
      </c>
      <c r="D4347" t="str">
        <f t="shared" si="412"/>
        <v>2020_Feb</v>
      </c>
      <c r="E4347" s="12" t="str">
        <f t="shared" si="413"/>
        <v>23_Feb</v>
      </c>
      <c r="F4347" s="12" t="str">
        <f t="shared" si="414"/>
        <v>Feb-20</v>
      </c>
      <c r="G4347" s="12"/>
    </row>
    <row r="4348" spans="1:7">
      <c r="A4348" s="2">
        <f t="shared" si="416"/>
        <v>43885</v>
      </c>
      <c r="B4348" t="str">
        <f t="shared" si="415"/>
        <v>2020_02</v>
      </c>
      <c r="C4348" t="str">
        <f t="shared" si="411"/>
        <v>Feb</v>
      </c>
      <c r="D4348" t="str">
        <f t="shared" si="412"/>
        <v>2020_Feb</v>
      </c>
      <c r="E4348" s="12" t="str">
        <f t="shared" si="413"/>
        <v>24_Feb</v>
      </c>
      <c r="F4348" s="12" t="str">
        <f t="shared" si="414"/>
        <v>Feb-20</v>
      </c>
      <c r="G4348" s="12"/>
    </row>
    <row r="4349" spans="1:7">
      <c r="A4349" s="2">
        <f t="shared" si="416"/>
        <v>43886</v>
      </c>
      <c r="B4349" t="str">
        <f t="shared" si="415"/>
        <v>2020_02</v>
      </c>
      <c r="C4349" t="str">
        <f t="shared" si="411"/>
        <v>Feb</v>
      </c>
      <c r="D4349" t="str">
        <f t="shared" si="412"/>
        <v>2020_Feb</v>
      </c>
      <c r="E4349" s="12" t="str">
        <f t="shared" si="413"/>
        <v>25_Feb</v>
      </c>
      <c r="F4349" s="12" t="str">
        <f t="shared" si="414"/>
        <v>Feb-20</v>
      </c>
      <c r="G4349" s="12"/>
    </row>
    <row r="4350" spans="1:7">
      <c r="A4350" s="2">
        <f t="shared" si="416"/>
        <v>43887</v>
      </c>
      <c r="B4350" t="str">
        <f t="shared" si="415"/>
        <v>2020_02</v>
      </c>
      <c r="C4350" t="str">
        <f t="shared" si="411"/>
        <v>Feb</v>
      </c>
      <c r="D4350" t="str">
        <f t="shared" si="412"/>
        <v>2020_Feb</v>
      </c>
      <c r="E4350" s="12" t="str">
        <f t="shared" si="413"/>
        <v>26_Feb</v>
      </c>
      <c r="F4350" s="12" t="str">
        <f t="shared" si="414"/>
        <v>Feb-20</v>
      </c>
      <c r="G4350" s="12"/>
    </row>
    <row r="4351" spans="1:7">
      <c r="A4351" s="2">
        <f t="shared" si="416"/>
        <v>43888</v>
      </c>
      <c r="B4351" t="str">
        <f t="shared" si="415"/>
        <v>2020_02</v>
      </c>
      <c r="C4351" t="str">
        <f t="shared" si="411"/>
        <v>Feb</v>
      </c>
      <c r="D4351" t="str">
        <f t="shared" si="412"/>
        <v>2020_Feb</v>
      </c>
      <c r="E4351" s="12" t="str">
        <f t="shared" si="413"/>
        <v>27_Feb</v>
      </c>
      <c r="F4351" s="12" t="str">
        <f t="shared" si="414"/>
        <v>Feb-20</v>
      </c>
      <c r="G4351" s="12"/>
    </row>
    <row r="4352" spans="1:7">
      <c r="A4352" s="2">
        <f t="shared" si="416"/>
        <v>43889</v>
      </c>
      <c r="B4352" t="str">
        <f t="shared" si="415"/>
        <v>2020_02</v>
      </c>
      <c r="C4352" t="str">
        <f t="shared" si="411"/>
        <v>Feb</v>
      </c>
      <c r="D4352" t="str">
        <f t="shared" si="412"/>
        <v>2020_Feb</v>
      </c>
      <c r="E4352" s="12" t="str">
        <f t="shared" si="413"/>
        <v>28_Feb</v>
      </c>
      <c r="F4352" s="12" t="str">
        <f t="shared" si="414"/>
        <v>Feb-20</v>
      </c>
      <c r="G4352" s="12"/>
    </row>
    <row r="4353" spans="1:7">
      <c r="A4353" s="2">
        <f t="shared" si="416"/>
        <v>43890</v>
      </c>
      <c r="B4353" t="str">
        <f t="shared" si="415"/>
        <v>2020_02</v>
      </c>
      <c r="C4353" t="str">
        <f t="shared" si="411"/>
        <v>Feb</v>
      </c>
      <c r="D4353" t="str">
        <f t="shared" si="412"/>
        <v>2020_Feb</v>
      </c>
      <c r="E4353" s="12" t="str">
        <f t="shared" si="413"/>
        <v>29_Feb</v>
      </c>
      <c r="F4353" s="12" t="str">
        <f t="shared" si="414"/>
        <v>Feb-20</v>
      </c>
      <c r="G4353" s="12"/>
    </row>
    <row r="4354" spans="1:7">
      <c r="A4354" s="2">
        <f t="shared" si="416"/>
        <v>43891</v>
      </c>
      <c r="B4354" t="str">
        <f t="shared" si="415"/>
        <v>2020_03</v>
      </c>
      <c r="C4354" t="str">
        <f t="shared" ref="C4354:C4417" si="417">VLOOKUP(TEXT(MONTH(A4354),"00"),$H$2:$I$13,2,FALSE)</f>
        <v>Mar</v>
      </c>
      <c r="D4354" t="str">
        <f t="shared" si="412"/>
        <v>2020_Mar</v>
      </c>
      <c r="E4354" s="12" t="str">
        <f t="shared" si="413"/>
        <v>01_Mar</v>
      </c>
      <c r="F4354" s="12" t="str">
        <f t="shared" si="414"/>
        <v>Mar-20</v>
      </c>
      <c r="G4354" s="12"/>
    </row>
    <row r="4355" spans="1:7">
      <c r="A4355" s="2">
        <f t="shared" si="416"/>
        <v>43892</v>
      </c>
      <c r="B4355" t="str">
        <f t="shared" si="415"/>
        <v>2020_03</v>
      </c>
      <c r="C4355" t="str">
        <f t="shared" si="417"/>
        <v>Mar</v>
      </c>
      <c r="D4355" t="str">
        <f t="shared" ref="D4355:D4418" si="418">TEXT(YEAR(A4355),"0000")&amp;"_"&amp;C4355</f>
        <v>2020_Mar</v>
      </c>
      <c r="E4355" s="12" t="str">
        <f t="shared" ref="E4355:E4418" si="419">VLOOKUP(DAY(A4355),$G$2:$H$32,2,FALSE)&amp;"_"&amp;C4355</f>
        <v>02_Mar</v>
      </c>
      <c r="F4355" s="12" t="str">
        <f t="shared" si="414"/>
        <v>Mar-20</v>
      </c>
      <c r="G4355" s="12"/>
    </row>
    <row r="4356" spans="1:7">
      <c r="A4356" s="2">
        <f t="shared" si="416"/>
        <v>43893</v>
      </c>
      <c r="B4356" t="str">
        <f t="shared" si="415"/>
        <v>2020_03</v>
      </c>
      <c r="C4356" t="str">
        <f t="shared" si="417"/>
        <v>Mar</v>
      </c>
      <c r="D4356" t="str">
        <f t="shared" si="418"/>
        <v>2020_Mar</v>
      </c>
      <c r="E4356" s="12" t="str">
        <f t="shared" si="419"/>
        <v>03_Mar</v>
      </c>
      <c r="F4356" s="12" t="str">
        <f t="shared" ref="F4356:F4419" si="420">C4356&amp;"-"&amp;RIGHT(YEAR(A4356),2)</f>
        <v>Mar-20</v>
      </c>
      <c r="G4356" s="12"/>
    </row>
    <row r="4357" spans="1:7">
      <c r="A4357" s="2">
        <f t="shared" si="416"/>
        <v>43894</v>
      </c>
      <c r="B4357" t="str">
        <f t="shared" si="415"/>
        <v>2020_03</v>
      </c>
      <c r="C4357" t="str">
        <f t="shared" si="417"/>
        <v>Mar</v>
      </c>
      <c r="D4357" t="str">
        <f t="shared" si="418"/>
        <v>2020_Mar</v>
      </c>
      <c r="E4357" s="12" t="str">
        <f t="shared" si="419"/>
        <v>04_Mar</v>
      </c>
      <c r="F4357" s="12" t="str">
        <f t="shared" si="420"/>
        <v>Mar-20</v>
      </c>
      <c r="G4357" s="12"/>
    </row>
    <row r="4358" spans="1:7">
      <c r="A4358" s="2">
        <f t="shared" si="416"/>
        <v>43895</v>
      </c>
      <c r="B4358" t="str">
        <f t="shared" si="415"/>
        <v>2020_03</v>
      </c>
      <c r="C4358" t="str">
        <f t="shared" si="417"/>
        <v>Mar</v>
      </c>
      <c r="D4358" t="str">
        <f t="shared" si="418"/>
        <v>2020_Mar</v>
      </c>
      <c r="E4358" s="12" t="str">
        <f t="shared" si="419"/>
        <v>05_Mar</v>
      </c>
      <c r="F4358" s="12" t="str">
        <f t="shared" si="420"/>
        <v>Mar-20</v>
      </c>
      <c r="G4358" s="12"/>
    </row>
    <row r="4359" spans="1:7">
      <c r="A4359" s="2">
        <f t="shared" si="416"/>
        <v>43896</v>
      </c>
      <c r="B4359" t="str">
        <f t="shared" si="415"/>
        <v>2020_03</v>
      </c>
      <c r="C4359" t="str">
        <f t="shared" si="417"/>
        <v>Mar</v>
      </c>
      <c r="D4359" t="str">
        <f t="shared" si="418"/>
        <v>2020_Mar</v>
      </c>
      <c r="E4359" s="12" t="str">
        <f t="shared" si="419"/>
        <v>06_Mar</v>
      </c>
      <c r="F4359" s="12" t="str">
        <f t="shared" si="420"/>
        <v>Mar-20</v>
      </c>
      <c r="G4359" s="12"/>
    </row>
    <row r="4360" spans="1:7">
      <c r="A4360" s="2">
        <f t="shared" si="416"/>
        <v>43897</v>
      </c>
      <c r="B4360" t="str">
        <f t="shared" si="415"/>
        <v>2020_03</v>
      </c>
      <c r="C4360" t="str">
        <f t="shared" si="417"/>
        <v>Mar</v>
      </c>
      <c r="D4360" t="str">
        <f t="shared" si="418"/>
        <v>2020_Mar</v>
      </c>
      <c r="E4360" s="12" t="str">
        <f t="shared" si="419"/>
        <v>07_Mar</v>
      </c>
      <c r="F4360" s="12" t="str">
        <f t="shared" si="420"/>
        <v>Mar-20</v>
      </c>
      <c r="G4360" s="12"/>
    </row>
    <row r="4361" spans="1:7">
      <c r="A4361" s="2">
        <f t="shared" si="416"/>
        <v>43898</v>
      </c>
      <c r="B4361" t="str">
        <f t="shared" si="415"/>
        <v>2020_03</v>
      </c>
      <c r="C4361" t="str">
        <f t="shared" si="417"/>
        <v>Mar</v>
      </c>
      <c r="D4361" t="str">
        <f t="shared" si="418"/>
        <v>2020_Mar</v>
      </c>
      <c r="E4361" s="12" t="str">
        <f t="shared" si="419"/>
        <v>08_Mar</v>
      </c>
      <c r="F4361" s="12" t="str">
        <f t="shared" si="420"/>
        <v>Mar-20</v>
      </c>
      <c r="G4361" s="12"/>
    </row>
    <row r="4362" spans="1:7">
      <c r="A4362" s="2">
        <f t="shared" si="416"/>
        <v>43899</v>
      </c>
      <c r="B4362" t="str">
        <f t="shared" si="415"/>
        <v>2020_03</v>
      </c>
      <c r="C4362" t="str">
        <f t="shared" si="417"/>
        <v>Mar</v>
      </c>
      <c r="D4362" t="str">
        <f t="shared" si="418"/>
        <v>2020_Mar</v>
      </c>
      <c r="E4362" s="12" t="str">
        <f t="shared" si="419"/>
        <v>09_Mar</v>
      </c>
      <c r="F4362" s="12" t="str">
        <f t="shared" si="420"/>
        <v>Mar-20</v>
      </c>
      <c r="G4362" s="12"/>
    </row>
    <row r="4363" spans="1:7">
      <c r="A4363" s="2">
        <f t="shared" si="416"/>
        <v>43900</v>
      </c>
      <c r="B4363" t="str">
        <f t="shared" ref="B4363:B4426" si="421">TEXT(YEAR(A4363),"0000")&amp;"_"&amp;TEXT(MONTH(A4363),"00")</f>
        <v>2020_03</v>
      </c>
      <c r="C4363" t="str">
        <f t="shared" si="417"/>
        <v>Mar</v>
      </c>
      <c r="D4363" t="str">
        <f t="shared" si="418"/>
        <v>2020_Mar</v>
      </c>
      <c r="E4363" s="12" t="str">
        <f t="shared" si="419"/>
        <v>10_Mar</v>
      </c>
      <c r="F4363" s="12" t="str">
        <f t="shared" si="420"/>
        <v>Mar-20</v>
      </c>
      <c r="G4363" s="12"/>
    </row>
    <row r="4364" spans="1:7">
      <c r="A4364" s="2">
        <f t="shared" ref="A4364:A4427" si="422">A4363+1</f>
        <v>43901</v>
      </c>
      <c r="B4364" t="str">
        <f t="shared" si="421"/>
        <v>2020_03</v>
      </c>
      <c r="C4364" t="str">
        <f t="shared" si="417"/>
        <v>Mar</v>
      </c>
      <c r="D4364" t="str">
        <f t="shared" si="418"/>
        <v>2020_Mar</v>
      </c>
      <c r="E4364" s="12" t="str">
        <f t="shared" si="419"/>
        <v>11_Mar</v>
      </c>
      <c r="F4364" s="12" t="str">
        <f t="shared" si="420"/>
        <v>Mar-20</v>
      </c>
      <c r="G4364" s="12"/>
    </row>
    <row r="4365" spans="1:7">
      <c r="A4365" s="2">
        <f t="shared" si="422"/>
        <v>43902</v>
      </c>
      <c r="B4365" t="str">
        <f t="shared" si="421"/>
        <v>2020_03</v>
      </c>
      <c r="C4365" t="str">
        <f t="shared" si="417"/>
        <v>Mar</v>
      </c>
      <c r="D4365" t="str">
        <f t="shared" si="418"/>
        <v>2020_Mar</v>
      </c>
      <c r="E4365" s="12" t="str">
        <f t="shared" si="419"/>
        <v>12_Mar</v>
      </c>
      <c r="F4365" s="12" t="str">
        <f t="shared" si="420"/>
        <v>Mar-20</v>
      </c>
      <c r="G4365" s="12"/>
    </row>
    <row r="4366" spans="1:7">
      <c r="A4366" s="2">
        <f t="shared" si="422"/>
        <v>43903</v>
      </c>
      <c r="B4366" t="str">
        <f t="shared" si="421"/>
        <v>2020_03</v>
      </c>
      <c r="C4366" t="str">
        <f t="shared" si="417"/>
        <v>Mar</v>
      </c>
      <c r="D4366" t="str">
        <f t="shared" si="418"/>
        <v>2020_Mar</v>
      </c>
      <c r="E4366" s="12" t="str">
        <f t="shared" si="419"/>
        <v>13_Mar</v>
      </c>
      <c r="F4366" s="12" t="str">
        <f t="shared" si="420"/>
        <v>Mar-20</v>
      </c>
      <c r="G4366" s="12"/>
    </row>
    <row r="4367" spans="1:7">
      <c r="A4367" s="2">
        <f t="shared" si="422"/>
        <v>43904</v>
      </c>
      <c r="B4367" t="str">
        <f t="shared" si="421"/>
        <v>2020_03</v>
      </c>
      <c r="C4367" t="str">
        <f t="shared" si="417"/>
        <v>Mar</v>
      </c>
      <c r="D4367" t="str">
        <f t="shared" si="418"/>
        <v>2020_Mar</v>
      </c>
      <c r="E4367" s="12" t="str">
        <f t="shared" si="419"/>
        <v>14_Mar</v>
      </c>
      <c r="F4367" s="12" t="str">
        <f t="shared" si="420"/>
        <v>Mar-20</v>
      </c>
      <c r="G4367" s="12"/>
    </row>
    <row r="4368" spans="1:7">
      <c r="A4368" s="2">
        <f t="shared" si="422"/>
        <v>43905</v>
      </c>
      <c r="B4368" t="str">
        <f t="shared" si="421"/>
        <v>2020_03</v>
      </c>
      <c r="C4368" t="str">
        <f t="shared" si="417"/>
        <v>Mar</v>
      </c>
      <c r="D4368" t="str">
        <f t="shared" si="418"/>
        <v>2020_Mar</v>
      </c>
      <c r="E4368" s="12" t="str">
        <f t="shared" si="419"/>
        <v>15_Mar</v>
      </c>
      <c r="F4368" s="12" t="str">
        <f t="shared" si="420"/>
        <v>Mar-20</v>
      </c>
      <c r="G4368" s="12"/>
    </row>
    <row r="4369" spans="1:7">
      <c r="A4369" s="2">
        <f t="shared" si="422"/>
        <v>43906</v>
      </c>
      <c r="B4369" t="str">
        <f t="shared" si="421"/>
        <v>2020_03</v>
      </c>
      <c r="C4369" t="str">
        <f t="shared" si="417"/>
        <v>Mar</v>
      </c>
      <c r="D4369" t="str">
        <f t="shared" si="418"/>
        <v>2020_Mar</v>
      </c>
      <c r="E4369" s="12" t="str">
        <f t="shared" si="419"/>
        <v>16_Mar</v>
      </c>
      <c r="F4369" s="12" t="str">
        <f t="shared" si="420"/>
        <v>Mar-20</v>
      </c>
      <c r="G4369" s="12"/>
    </row>
    <row r="4370" spans="1:7">
      <c r="A4370" s="2">
        <f t="shared" si="422"/>
        <v>43907</v>
      </c>
      <c r="B4370" t="str">
        <f t="shared" si="421"/>
        <v>2020_03</v>
      </c>
      <c r="C4370" t="str">
        <f t="shared" si="417"/>
        <v>Mar</v>
      </c>
      <c r="D4370" t="str">
        <f t="shared" si="418"/>
        <v>2020_Mar</v>
      </c>
      <c r="E4370" s="12" t="str">
        <f t="shared" si="419"/>
        <v>17_Mar</v>
      </c>
      <c r="F4370" s="12" t="str">
        <f t="shared" si="420"/>
        <v>Mar-20</v>
      </c>
      <c r="G4370" s="12"/>
    </row>
    <row r="4371" spans="1:7">
      <c r="A4371" s="2">
        <f t="shared" si="422"/>
        <v>43908</v>
      </c>
      <c r="B4371" t="str">
        <f t="shared" si="421"/>
        <v>2020_03</v>
      </c>
      <c r="C4371" t="str">
        <f t="shared" si="417"/>
        <v>Mar</v>
      </c>
      <c r="D4371" t="str">
        <f t="shared" si="418"/>
        <v>2020_Mar</v>
      </c>
      <c r="E4371" s="12" t="str">
        <f t="shared" si="419"/>
        <v>18_Mar</v>
      </c>
      <c r="F4371" s="12" t="str">
        <f t="shared" si="420"/>
        <v>Mar-20</v>
      </c>
      <c r="G4371" s="12"/>
    </row>
    <row r="4372" spans="1:7">
      <c r="A4372" s="2">
        <f t="shared" si="422"/>
        <v>43909</v>
      </c>
      <c r="B4372" t="str">
        <f t="shared" si="421"/>
        <v>2020_03</v>
      </c>
      <c r="C4372" t="str">
        <f t="shared" si="417"/>
        <v>Mar</v>
      </c>
      <c r="D4372" t="str">
        <f t="shared" si="418"/>
        <v>2020_Mar</v>
      </c>
      <c r="E4372" s="12" t="str">
        <f t="shared" si="419"/>
        <v>19_Mar</v>
      </c>
      <c r="F4372" s="12" t="str">
        <f t="shared" si="420"/>
        <v>Mar-20</v>
      </c>
      <c r="G4372" s="12"/>
    </row>
    <row r="4373" spans="1:7">
      <c r="A4373" s="2">
        <f t="shared" si="422"/>
        <v>43910</v>
      </c>
      <c r="B4373" t="str">
        <f t="shared" si="421"/>
        <v>2020_03</v>
      </c>
      <c r="C4373" t="str">
        <f t="shared" si="417"/>
        <v>Mar</v>
      </c>
      <c r="D4373" t="str">
        <f t="shared" si="418"/>
        <v>2020_Mar</v>
      </c>
      <c r="E4373" s="12" t="str">
        <f t="shared" si="419"/>
        <v>20_Mar</v>
      </c>
      <c r="F4373" s="12" t="str">
        <f t="shared" si="420"/>
        <v>Mar-20</v>
      </c>
      <c r="G4373" s="12"/>
    </row>
    <row r="4374" spans="1:7">
      <c r="A4374" s="2">
        <f t="shared" si="422"/>
        <v>43911</v>
      </c>
      <c r="B4374" t="str">
        <f t="shared" si="421"/>
        <v>2020_03</v>
      </c>
      <c r="C4374" t="str">
        <f t="shared" si="417"/>
        <v>Mar</v>
      </c>
      <c r="D4374" t="str">
        <f t="shared" si="418"/>
        <v>2020_Mar</v>
      </c>
      <c r="E4374" s="12" t="str">
        <f t="shared" si="419"/>
        <v>21_Mar</v>
      </c>
      <c r="F4374" s="12" t="str">
        <f t="shared" si="420"/>
        <v>Mar-20</v>
      </c>
      <c r="G4374" s="12"/>
    </row>
    <row r="4375" spans="1:7">
      <c r="A4375" s="2">
        <f t="shared" si="422"/>
        <v>43912</v>
      </c>
      <c r="B4375" t="str">
        <f t="shared" si="421"/>
        <v>2020_03</v>
      </c>
      <c r="C4375" t="str">
        <f t="shared" si="417"/>
        <v>Mar</v>
      </c>
      <c r="D4375" t="str">
        <f t="shared" si="418"/>
        <v>2020_Mar</v>
      </c>
      <c r="E4375" s="12" t="str">
        <f t="shared" si="419"/>
        <v>22_Mar</v>
      </c>
      <c r="F4375" s="12" t="str">
        <f t="shared" si="420"/>
        <v>Mar-20</v>
      </c>
      <c r="G4375" s="12"/>
    </row>
    <row r="4376" spans="1:7">
      <c r="A4376" s="2">
        <f t="shared" si="422"/>
        <v>43913</v>
      </c>
      <c r="B4376" t="str">
        <f t="shared" si="421"/>
        <v>2020_03</v>
      </c>
      <c r="C4376" t="str">
        <f t="shared" si="417"/>
        <v>Mar</v>
      </c>
      <c r="D4376" t="str">
        <f t="shared" si="418"/>
        <v>2020_Mar</v>
      </c>
      <c r="E4376" s="12" t="str">
        <f t="shared" si="419"/>
        <v>23_Mar</v>
      </c>
      <c r="F4376" s="12" t="str">
        <f t="shared" si="420"/>
        <v>Mar-20</v>
      </c>
      <c r="G4376" s="12"/>
    </row>
    <row r="4377" spans="1:7">
      <c r="A4377" s="2">
        <f t="shared" si="422"/>
        <v>43914</v>
      </c>
      <c r="B4377" t="str">
        <f t="shared" si="421"/>
        <v>2020_03</v>
      </c>
      <c r="C4377" t="str">
        <f t="shared" si="417"/>
        <v>Mar</v>
      </c>
      <c r="D4377" t="str">
        <f t="shared" si="418"/>
        <v>2020_Mar</v>
      </c>
      <c r="E4377" s="12" t="str">
        <f t="shared" si="419"/>
        <v>24_Mar</v>
      </c>
      <c r="F4377" s="12" t="str">
        <f t="shared" si="420"/>
        <v>Mar-20</v>
      </c>
      <c r="G4377" s="12"/>
    </row>
    <row r="4378" spans="1:7">
      <c r="A4378" s="2">
        <f t="shared" si="422"/>
        <v>43915</v>
      </c>
      <c r="B4378" t="str">
        <f t="shared" si="421"/>
        <v>2020_03</v>
      </c>
      <c r="C4378" t="str">
        <f t="shared" si="417"/>
        <v>Mar</v>
      </c>
      <c r="D4378" t="str">
        <f t="shared" si="418"/>
        <v>2020_Mar</v>
      </c>
      <c r="E4378" s="12" t="str">
        <f t="shared" si="419"/>
        <v>25_Mar</v>
      </c>
      <c r="F4378" s="12" t="str">
        <f t="shared" si="420"/>
        <v>Mar-20</v>
      </c>
      <c r="G4378" s="12"/>
    </row>
    <row r="4379" spans="1:7">
      <c r="A4379" s="2">
        <f t="shared" si="422"/>
        <v>43916</v>
      </c>
      <c r="B4379" t="str">
        <f t="shared" si="421"/>
        <v>2020_03</v>
      </c>
      <c r="C4379" t="str">
        <f t="shared" si="417"/>
        <v>Mar</v>
      </c>
      <c r="D4379" t="str">
        <f t="shared" si="418"/>
        <v>2020_Mar</v>
      </c>
      <c r="E4379" s="12" t="str">
        <f t="shared" si="419"/>
        <v>26_Mar</v>
      </c>
      <c r="F4379" s="12" t="str">
        <f t="shared" si="420"/>
        <v>Mar-20</v>
      </c>
      <c r="G4379" s="12"/>
    </row>
    <row r="4380" spans="1:7">
      <c r="A4380" s="2">
        <f t="shared" si="422"/>
        <v>43917</v>
      </c>
      <c r="B4380" t="str">
        <f t="shared" si="421"/>
        <v>2020_03</v>
      </c>
      <c r="C4380" t="str">
        <f t="shared" si="417"/>
        <v>Mar</v>
      </c>
      <c r="D4380" t="str">
        <f t="shared" si="418"/>
        <v>2020_Mar</v>
      </c>
      <c r="E4380" s="12" t="str">
        <f t="shared" si="419"/>
        <v>27_Mar</v>
      </c>
      <c r="F4380" s="12" t="str">
        <f t="shared" si="420"/>
        <v>Mar-20</v>
      </c>
      <c r="G4380" s="12"/>
    </row>
    <row r="4381" spans="1:7">
      <c r="A4381" s="2">
        <f t="shared" si="422"/>
        <v>43918</v>
      </c>
      <c r="B4381" t="str">
        <f t="shared" si="421"/>
        <v>2020_03</v>
      </c>
      <c r="C4381" t="str">
        <f t="shared" si="417"/>
        <v>Mar</v>
      </c>
      <c r="D4381" t="str">
        <f t="shared" si="418"/>
        <v>2020_Mar</v>
      </c>
      <c r="E4381" s="12" t="str">
        <f t="shared" si="419"/>
        <v>28_Mar</v>
      </c>
      <c r="F4381" s="12" t="str">
        <f t="shared" si="420"/>
        <v>Mar-20</v>
      </c>
      <c r="G4381" s="12"/>
    </row>
    <row r="4382" spans="1:7">
      <c r="A4382" s="2">
        <f t="shared" si="422"/>
        <v>43919</v>
      </c>
      <c r="B4382" t="str">
        <f t="shared" si="421"/>
        <v>2020_03</v>
      </c>
      <c r="C4382" t="str">
        <f t="shared" si="417"/>
        <v>Mar</v>
      </c>
      <c r="D4382" t="str">
        <f t="shared" si="418"/>
        <v>2020_Mar</v>
      </c>
      <c r="E4382" s="12" t="str">
        <f t="shared" si="419"/>
        <v>29_Mar</v>
      </c>
      <c r="F4382" s="12" t="str">
        <f t="shared" si="420"/>
        <v>Mar-20</v>
      </c>
      <c r="G4382" s="12"/>
    </row>
    <row r="4383" spans="1:7">
      <c r="A4383" s="2">
        <f t="shared" si="422"/>
        <v>43920</v>
      </c>
      <c r="B4383" t="str">
        <f t="shared" si="421"/>
        <v>2020_03</v>
      </c>
      <c r="C4383" t="str">
        <f t="shared" si="417"/>
        <v>Mar</v>
      </c>
      <c r="D4383" t="str">
        <f t="shared" si="418"/>
        <v>2020_Mar</v>
      </c>
      <c r="E4383" s="12" t="str">
        <f t="shared" si="419"/>
        <v>30_Mar</v>
      </c>
      <c r="F4383" s="12" t="str">
        <f t="shared" si="420"/>
        <v>Mar-20</v>
      </c>
      <c r="G4383" s="12"/>
    </row>
    <row r="4384" spans="1:7">
      <c r="A4384" s="2">
        <f t="shared" si="422"/>
        <v>43921</v>
      </c>
      <c r="B4384" t="str">
        <f t="shared" si="421"/>
        <v>2020_03</v>
      </c>
      <c r="C4384" t="str">
        <f t="shared" si="417"/>
        <v>Mar</v>
      </c>
      <c r="D4384" t="str">
        <f t="shared" si="418"/>
        <v>2020_Mar</v>
      </c>
      <c r="E4384" s="12" t="str">
        <f t="shared" si="419"/>
        <v>31_Mar</v>
      </c>
      <c r="F4384" s="12" t="str">
        <f t="shared" si="420"/>
        <v>Mar-20</v>
      </c>
      <c r="G4384" s="12"/>
    </row>
    <row r="4385" spans="1:7">
      <c r="A4385" s="2">
        <f t="shared" si="422"/>
        <v>43922</v>
      </c>
      <c r="B4385" t="str">
        <f t="shared" si="421"/>
        <v>2020_04</v>
      </c>
      <c r="C4385" t="str">
        <f t="shared" si="417"/>
        <v>Apr</v>
      </c>
      <c r="D4385" t="str">
        <f t="shared" si="418"/>
        <v>2020_Apr</v>
      </c>
      <c r="E4385" s="12" t="str">
        <f t="shared" si="419"/>
        <v>01_Apr</v>
      </c>
      <c r="F4385" s="12" t="str">
        <f t="shared" si="420"/>
        <v>Apr-20</v>
      </c>
      <c r="G4385" s="12"/>
    </row>
    <row r="4386" spans="1:7">
      <c r="A4386" s="2">
        <f t="shared" si="422"/>
        <v>43923</v>
      </c>
      <c r="B4386" t="str">
        <f t="shared" si="421"/>
        <v>2020_04</v>
      </c>
      <c r="C4386" t="str">
        <f t="shared" si="417"/>
        <v>Apr</v>
      </c>
      <c r="D4386" t="str">
        <f t="shared" si="418"/>
        <v>2020_Apr</v>
      </c>
      <c r="E4386" s="12" t="str">
        <f t="shared" si="419"/>
        <v>02_Apr</v>
      </c>
      <c r="F4386" s="12" t="str">
        <f t="shared" si="420"/>
        <v>Apr-20</v>
      </c>
      <c r="G4386" s="12"/>
    </row>
    <row r="4387" spans="1:7">
      <c r="A4387" s="2">
        <f t="shared" si="422"/>
        <v>43924</v>
      </c>
      <c r="B4387" t="str">
        <f t="shared" si="421"/>
        <v>2020_04</v>
      </c>
      <c r="C4387" t="str">
        <f t="shared" si="417"/>
        <v>Apr</v>
      </c>
      <c r="D4387" t="str">
        <f t="shared" si="418"/>
        <v>2020_Apr</v>
      </c>
      <c r="E4387" s="12" t="str">
        <f t="shared" si="419"/>
        <v>03_Apr</v>
      </c>
      <c r="F4387" s="12" t="str">
        <f t="shared" si="420"/>
        <v>Apr-20</v>
      </c>
      <c r="G4387" s="12"/>
    </row>
    <row r="4388" spans="1:7">
      <c r="A4388" s="2">
        <f t="shared" si="422"/>
        <v>43925</v>
      </c>
      <c r="B4388" t="str">
        <f t="shared" si="421"/>
        <v>2020_04</v>
      </c>
      <c r="C4388" t="str">
        <f t="shared" si="417"/>
        <v>Apr</v>
      </c>
      <c r="D4388" t="str">
        <f t="shared" si="418"/>
        <v>2020_Apr</v>
      </c>
      <c r="E4388" s="12" t="str">
        <f t="shared" si="419"/>
        <v>04_Apr</v>
      </c>
      <c r="F4388" s="12" t="str">
        <f t="shared" si="420"/>
        <v>Apr-20</v>
      </c>
      <c r="G4388" s="12"/>
    </row>
    <row r="4389" spans="1:7">
      <c r="A4389" s="2">
        <f t="shared" si="422"/>
        <v>43926</v>
      </c>
      <c r="B4389" t="str">
        <f t="shared" si="421"/>
        <v>2020_04</v>
      </c>
      <c r="C4389" t="str">
        <f t="shared" si="417"/>
        <v>Apr</v>
      </c>
      <c r="D4389" t="str">
        <f t="shared" si="418"/>
        <v>2020_Apr</v>
      </c>
      <c r="E4389" s="12" t="str">
        <f t="shared" si="419"/>
        <v>05_Apr</v>
      </c>
      <c r="F4389" s="12" t="str">
        <f t="shared" si="420"/>
        <v>Apr-20</v>
      </c>
      <c r="G4389" s="12"/>
    </row>
    <row r="4390" spans="1:7">
      <c r="A4390" s="2">
        <f t="shared" si="422"/>
        <v>43927</v>
      </c>
      <c r="B4390" t="str">
        <f t="shared" si="421"/>
        <v>2020_04</v>
      </c>
      <c r="C4390" t="str">
        <f t="shared" si="417"/>
        <v>Apr</v>
      </c>
      <c r="D4390" t="str">
        <f t="shared" si="418"/>
        <v>2020_Apr</v>
      </c>
      <c r="E4390" s="12" t="str">
        <f t="shared" si="419"/>
        <v>06_Apr</v>
      </c>
      <c r="F4390" s="12" t="str">
        <f t="shared" si="420"/>
        <v>Apr-20</v>
      </c>
      <c r="G4390" s="12"/>
    </row>
    <row r="4391" spans="1:7">
      <c r="A4391" s="2">
        <f t="shared" si="422"/>
        <v>43928</v>
      </c>
      <c r="B4391" t="str">
        <f t="shared" si="421"/>
        <v>2020_04</v>
      </c>
      <c r="C4391" t="str">
        <f t="shared" si="417"/>
        <v>Apr</v>
      </c>
      <c r="D4391" t="str">
        <f t="shared" si="418"/>
        <v>2020_Apr</v>
      </c>
      <c r="E4391" s="12" t="str">
        <f t="shared" si="419"/>
        <v>07_Apr</v>
      </c>
      <c r="F4391" s="12" t="str">
        <f t="shared" si="420"/>
        <v>Apr-20</v>
      </c>
      <c r="G4391" s="12"/>
    </row>
    <row r="4392" spans="1:7">
      <c r="A4392" s="2">
        <f t="shared" si="422"/>
        <v>43929</v>
      </c>
      <c r="B4392" t="str">
        <f t="shared" si="421"/>
        <v>2020_04</v>
      </c>
      <c r="C4392" t="str">
        <f t="shared" si="417"/>
        <v>Apr</v>
      </c>
      <c r="D4392" t="str">
        <f t="shared" si="418"/>
        <v>2020_Apr</v>
      </c>
      <c r="E4392" s="12" t="str">
        <f t="shared" si="419"/>
        <v>08_Apr</v>
      </c>
      <c r="F4392" s="12" t="str">
        <f t="shared" si="420"/>
        <v>Apr-20</v>
      </c>
      <c r="G4392" s="12"/>
    </row>
    <row r="4393" spans="1:7">
      <c r="A4393" s="2">
        <f t="shared" si="422"/>
        <v>43930</v>
      </c>
      <c r="B4393" t="str">
        <f t="shared" si="421"/>
        <v>2020_04</v>
      </c>
      <c r="C4393" t="str">
        <f t="shared" si="417"/>
        <v>Apr</v>
      </c>
      <c r="D4393" t="str">
        <f t="shared" si="418"/>
        <v>2020_Apr</v>
      </c>
      <c r="E4393" s="12" t="str">
        <f t="shared" si="419"/>
        <v>09_Apr</v>
      </c>
      <c r="F4393" s="12" t="str">
        <f t="shared" si="420"/>
        <v>Apr-20</v>
      </c>
      <c r="G4393" s="12"/>
    </row>
    <row r="4394" spans="1:7">
      <c r="A4394" s="2">
        <f t="shared" si="422"/>
        <v>43931</v>
      </c>
      <c r="B4394" t="str">
        <f t="shared" si="421"/>
        <v>2020_04</v>
      </c>
      <c r="C4394" t="str">
        <f t="shared" si="417"/>
        <v>Apr</v>
      </c>
      <c r="D4394" t="str">
        <f t="shared" si="418"/>
        <v>2020_Apr</v>
      </c>
      <c r="E4394" s="12" t="str">
        <f t="shared" si="419"/>
        <v>10_Apr</v>
      </c>
      <c r="F4394" s="12" t="str">
        <f t="shared" si="420"/>
        <v>Apr-20</v>
      </c>
      <c r="G4394" s="12"/>
    </row>
    <row r="4395" spans="1:7">
      <c r="A4395" s="2">
        <f t="shared" si="422"/>
        <v>43932</v>
      </c>
      <c r="B4395" t="str">
        <f t="shared" si="421"/>
        <v>2020_04</v>
      </c>
      <c r="C4395" t="str">
        <f t="shared" si="417"/>
        <v>Apr</v>
      </c>
      <c r="D4395" t="str">
        <f t="shared" si="418"/>
        <v>2020_Apr</v>
      </c>
      <c r="E4395" s="12" t="str">
        <f t="shared" si="419"/>
        <v>11_Apr</v>
      </c>
      <c r="F4395" s="12" t="str">
        <f t="shared" si="420"/>
        <v>Apr-20</v>
      </c>
      <c r="G4395" s="12"/>
    </row>
    <row r="4396" spans="1:7">
      <c r="A4396" s="2">
        <f t="shared" si="422"/>
        <v>43933</v>
      </c>
      <c r="B4396" t="str">
        <f t="shared" si="421"/>
        <v>2020_04</v>
      </c>
      <c r="C4396" t="str">
        <f t="shared" si="417"/>
        <v>Apr</v>
      </c>
      <c r="D4396" t="str">
        <f t="shared" si="418"/>
        <v>2020_Apr</v>
      </c>
      <c r="E4396" s="12" t="str">
        <f t="shared" si="419"/>
        <v>12_Apr</v>
      </c>
      <c r="F4396" s="12" t="str">
        <f t="shared" si="420"/>
        <v>Apr-20</v>
      </c>
      <c r="G4396" s="12"/>
    </row>
    <row r="4397" spans="1:7">
      <c r="A4397" s="2">
        <f t="shared" si="422"/>
        <v>43934</v>
      </c>
      <c r="B4397" t="str">
        <f t="shared" si="421"/>
        <v>2020_04</v>
      </c>
      <c r="C4397" t="str">
        <f t="shared" si="417"/>
        <v>Apr</v>
      </c>
      <c r="D4397" t="str">
        <f t="shared" si="418"/>
        <v>2020_Apr</v>
      </c>
      <c r="E4397" s="12" t="str">
        <f t="shared" si="419"/>
        <v>13_Apr</v>
      </c>
      <c r="F4397" s="12" t="str">
        <f t="shared" si="420"/>
        <v>Apr-20</v>
      </c>
      <c r="G4397" s="12"/>
    </row>
    <row r="4398" spans="1:7">
      <c r="A4398" s="2">
        <f t="shared" si="422"/>
        <v>43935</v>
      </c>
      <c r="B4398" t="str">
        <f t="shared" si="421"/>
        <v>2020_04</v>
      </c>
      <c r="C4398" t="str">
        <f t="shared" si="417"/>
        <v>Apr</v>
      </c>
      <c r="D4398" t="str">
        <f t="shared" si="418"/>
        <v>2020_Apr</v>
      </c>
      <c r="E4398" s="12" t="str">
        <f t="shared" si="419"/>
        <v>14_Apr</v>
      </c>
      <c r="F4398" s="12" t="str">
        <f t="shared" si="420"/>
        <v>Apr-20</v>
      </c>
      <c r="G4398" s="12"/>
    </row>
    <row r="4399" spans="1:7">
      <c r="A4399" s="2">
        <f t="shared" si="422"/>
        <v>43936</v>
      </c>
      <c r="B4399" t="str">
        <f t="shared" si="421"/>
        <v>2020_04</v>
      </c>
      <c r="C4399" t="str">
        <f t="shared" si="417"/>
        <v>Apr</v>
      </c>
      <c r="D4399" t="str">
        <f t="shared" si="418"/>
        <v>2020_Apr</v>
      </c>
      <c r="E4399" s="12" t="str">
        <f t="shared" si="419"/>
        <v>15_Apr</v>
      </c>
      <c r="F4399" s="12" t="str">
        <f t="shared" si="420"/>
        <v>Apr-20</v>
      </c>
      <c r="G4399" s="12"/>
    </row>
    <row r="4400" spans="1:7">
      <c r="A4400" s="2">
        <f t="shared" si="422"/>
        <v>43937</v>
      </c>
      <c r="B4400" t="str">
        <f t="shared" si="421"/>
        <v>2020_04</v>
      </c>
      <c r="C4400" t="str">
        <f t="shared" si="417"/>
        <v>Apr</v>
      </c>
      <c r="D4400" t="str">
        <f t="shared" si="418"/>
        <v>2020_Apr</v>
      </c>
      <c r="E4400" s="12" t="str">
        <f t="shared" si="419"/>
        <v>16_Apr</v>
      </c>
      <c r="F4400" s="12" t="str">
        <f t="shared" si="420"/>
        <v>Apr-20</v>
      </c>
      <c r="G4400" s="12"/>
    </row>
    <row r="4401" spans="1:7">
      <c r="A4401" s="2">
        <f t="shared" si="422"/>
        <v>43938</v>
      </c>
      <c r="B4401" t="str">
        <f t="shared" si="421"/>
        <v>2020_04</v>
      </c>
      <c r="C4401" t="str">
        <f t="shared" si="417"/>
        <v>Apr</v>
      </c>
      <c r="D4401" t="str">
        <f t="shared" si="418"/>
        <v>2020_Apr</v>
      </c>
      <c r="E4401" s="12" t="str">
        <f t="shared" si="419"/>
        <v>17_Apr</v>
      </c>
      <c r="F4401" s="12" t="str">
        <f t="shared" si="420"/>
        <v>Apr-20</v>
      </c>
      <c r="G4401" s="12"/>
    </row>
    <row r="4402" spans="1:7">
      <c r="A4402" s="2">
        <f t="shared" si="422"/>
        <v>43939</v>
      </c>
      <c r="B4402" t="str">
        <f t="shared" si="421"/>
        <v>2020_04</v>
      </c>
      <c r="C4402" t="str">
        <f t="shared" si="417"/>
        <v>Apr</v>
      </c>
      <c r="D4402" t="str">
        <f t="shared" si="418"/>
        <v>2020_Apr</v>
      </c>
      <c r="E4402" s="12" t="str">
        <f t="shared" si="419"/>
        <v>18_Apr</v>
      </c>
      <c r="F4402" s="12" t="str">
        <f t="shared" si="420"/>
        <v>Apr-20</v>
      </c>
      <c r="G4402" s="12"/>
    </row>
    <row r="4403" spans="1:7">
      <c r="A4403" s="2">
        <f t="shared" si="422"/>
        <v>43940</v>
      </c>
      <c r="B4403" t="str">
        <f t="shared" si="421"/>
        <v>2020_04</v>
      </c>
      <c r="C4403" t="str">
        <f t="shared" si="417"/>
        <v>Apr</v>
      </c>
      <c r="D4403" t="str">
        <f t="shared" si="418"/>
        <v>2020_Apr</v>
      </c>
      <c r="E4403" s="12" t="str">
        <f t="shared" si="419"/>
        <v>19_Apr</v>
      </c>
      <c r="F4403" s="12" t="str">
        <f t="shared" si="420"/>
        <v>Apr-20</v>
      </c>
      <c r="G4403" s="12"/>
    </row>
    <row r="4404" spans="1:7">
      <c r="A4404" s="2">
        <f t="shared" si="422"/>
        <v>43941</v>
      </c>
      <c r="B4404" t="str">
        <f t="shared" si="421"/>
        <v>2020_04</v>
      </c>
      <c r="C4404" t="str">
        <f t="shared" si="417"/>
        <v>Apr</v>
      </c>
      <c r="D4404" t="str">
        <f t="shared" si="418"/>
        <v>2020_Apr</v>
      </c>
      <c r="E4404" s="12" t="str">
        <f t="shared" si="419"/>
        <v>20_Apr</v>
      </c>
      <c r="F4404" s="12" t="str">
        <f t="shared" si="420"/>
        <v>Apr-20</v>
      </c>
      <c r="G4404" s="12"/>
    </row>
    <row r="4405" spans="1:7">
      <c r="A4405" s="2">
        <f t="shared" si="422"/>
        <v>43942</v>
      </c>
      <c r="B4405" t="str">
        <f t="shared" si="421"/>
        <v>2020_04</v>
      </c>
      <c r="C4405" t="str">
        <f t="shared" si="417"/>
        <v>Apr</v>
      </c>
      <c r="D4405" t="str">
        <f t="shared" si="418"/>
        <v>2020_Apr</v>
      </c>
      <c r="E4405" s="12" t="str">
        <f t="shared" si="419"/>
        <v>21_Apr</v>
      </c>
      <c r="F4405" s="12" t="str">
        <f t="shared" si="420"/>
        <v>Apr-20</v>
      </c>
      <c r="G4405" s="12"/>
    </row>
    <row r="4406" spans="1:7">
      <c r="A4406" s="2">
        <f t="shared" si="422"/>
        <v>43943</v>
      </c>
      <c r="B4406" t="str">
        <f t="shared" si="421"/>
        <v>2020_04</v>
      </c>
      <c r="C4406" t="str">
        <f t="shared" si="417"/>
        <v>Apr</v>
      </c>
      <c r="D4406" t="str">
        <f t="shared" si="418"/>
        <v>2020_Apr</v>
      </c>
      <c r="E4406" s="12" t="str">
        <f t="shared" si="419"/>
        <v>22_Apr</v>
      </c>
      <c r="F4406" s="12" t="str">
        <f t="shared" si="420"/>
        <v>Apr-20</v>
      </c>
      <c r="G4406" s="12"/>
    </row>
    <row r="4407" spans="1:7">
      <c r="A4407" s="2">
        <f t="shared" si="422"/>
        <v>43944</v>
      </c>
      <c r="B4407" t="str">
        <f t="shared" si="421"/>
        <v>2020_04</v>
      </c>
      <c r="C4407" t="str">
        <f t="shared" si="417"/>
        <v>Apr</v>
      </c>
      <c r="D4407" t="str">
        <f t="shared" si="418"/>
        <v>2020_Apr</v>
      </c>
      <c r="E4407" s="12" t="str">
        <f t="shared" si="419"/>
        <v>23_Apr</v>
      </c>
      <c r="F4407" s="12" t="str">
        <f t="shared" si="420"/>
        <v>Apr-20</v>
      </c>
      <c r="G4407" s="12"/>
    </row>
    <row r="4408" spans="1:7">
      <c r="A4408" s="2">
        <f t="shared" si="422"/>
        <v>43945</v>
      </c>
      <c r="B4408" t="str">
        <f t="shared" si="421"/>
        <v>2020_04</v>
      </c>
      <c r="C4408" t="str">
        <f t="shared" si="417"/>
        <v>Apr</v>
      </c>
      <c r="D4408" t="str">
        <f t="shared" si="418"/>
        <v>2020_Apr</v>
      </c>
      <c r="E4408" s="12" t="str">
        <f t="shared" si="419"/>
        <v>24_Apr</v>
      </c>
      <c r="F4408" s="12" t="str">
        <f t="shared" si="420"/>
        <v>Apr-20</v>
      </c>
      <c r="G4408" s="12"/>
    </row>
    <row r="4409" spans="1:7">
      <c r="A4409" s="2">
        <f t="shared" si="422"/>
        <v>43946</v>
      </c>
      <c r="B4409" t="str">
        <f t="shared" si="421"/>
        <v>2020_04</v>
      </c>
      <c r="C4409" t="str">
        <f t="shared" si="417"/>
        <v>Apr</v>
      </c>
      <c r="D4409" t="str">
        <f t="shared" si="418"/>
        <v>2020_Apr</v>
      </c>
      <c r="E4409" s="12" t="str">
        <f t="shared" si="419"/>
        <v>25_Apr</v>
      </c>
      <c r="F4409" s="12" t="str">
        <f t="shared" si="420"/>
        <v>Apr-20</v>
      </c>
      <c r="G4409" s="12"/>
    </row>
    <row r="4410" spans="1:7">
      <c r="A4410" s="2">
        <f t="shared" si="422"/>
        <v>43947</v>
      </c>
      <c r="B4410" t="str">
        <f t="shared" si="421"/>
        <v>2020_04</v>
      </c>
      <c r="C4410" t="str">
        <f t="shared" si="417"/>
        <v>Apr</v>
      </c>
      <c r="D4410" t="str">
        <f t="shared" si="418"/>
        <v>2020_Apr</v>
      </c>
      <c r="E4410" s="12" t="str">
        <f t="shared" si="419"/>
        <v>26_Apr</v>
      </c>
      <c r="F4410" s="12" t="str">
        <f t="shared" si="420"/>
        <v>Apr-20</v>
      </c>
      <c r="G4410" s="12"/>
    </row>
    <row r="4411" spans="1:7">
      <c r="A4411" s="2">
        <f t="shared" si="422"/>
        <v>43948</v>
      </c>
      <c r="B4411" t="str">
        <f t="shared" si="421"/>
        <v>2020_04</v>
      </c>
      <c r="C4411" t="str">
        <f t="shared" si="417"/>
        <v>Apr</v>
      </c>
      <c r="D4411" t="str">
        <f t="shared" si="418"/>
        <v>2020_Apr</v>
      </c>
      <c r="E4411" s="12" t="str">
        <f t="shared" si="419"/>
        <v>27_Apr</v>
      </c>
      <c r="F4411" s="12" t="str">
        <f t="shared" si="420"/>
        <v>Apr-20</v>
      </c>
      <c r="G4411" s="12"/>
    </row>
    <row r="4412" spans="1:7">
      <c r="A4412" s="2">
        <f t="shared" si="422"/>
        <v>43949</v>
      </c>
      <c r="B4412" t="str">
        <f t="shared" si="421"/>
        <v>2020_04</v>
      </c>
      <c r="C4412" t="str">
        <f t="shared" si="417"/>
        <v>Apr</v>
      </c>
      <c r="D4412" t="str">
        <f t="shared" si="418"/>
        <v>2020_Apr</v>
      </c>
      <c r="E4412" s="12" t="str">
        <f t="shared" si="419"/>
        <v>28_Apr</v>
      </c>
      <c r="F4412" s="12" t="str">
        <f t="shared" si="420"/>
        <v>Apr-20</v>
      </c>
      <c r="G4412" s="12"/>
    </row>
    <row r="4413" spans="1:7">
      <c r="A4413" s="2">
        <f t="shared" si="422"/>
        <v>43950</v>
      </c>
      <c r="B4413" t="str">
        <f t="shared" si="421"/>
        <v>2020_04</v>
      </c>
      <c r="C4413" t="str">
        <f t="shared" si="417"/>
        <v>Apr</v>
      </c>
      <c r="D4413" t="str">
        <f t="shared" si="418"/>
        <v>2020_Apr</v>
      </c>
      <c r="E4413" s="12" t="str">
        <f t="shared" si="419"/>
        <v>29_Apr</v>
      </c>
      <c r="F4413" s="12" t="str">
        <f t="shared" si="420"/>
        <v>Apr-20</v>
      </c>
      <c r="G4413" s="12"/>
    </row>
    <row r="4414" spans="1:7">
      <c r="A4414" s="2">
        <f t="shared" si="422"/>
        <v>43951</v>
      </c>
      <c r="B4414" t="str">
        <f t="shared" si="421"/>
        <v>2020_04</v>
      </c>
      <c r="C4414" t="str">
        <f t="shared" si="417"/>
        <v>Apr</v>
      </c>
      <c r="D4414" t="str">
        <f t="shared" si="418"/>
        <v>2020_Apr</v>
      </c>
      <c r="E4414" s="12" t="str">
        <f t="shared" si="419"/>
        <v>30_Apr</v>
      </c>
      <c r="F4414" s="12" t="str">
        <f t="shared" si="420"/>
        <v>Apr-20</v>
      </c>
      <c r="G4414" s="12"/>
    </row>
    <row r="4415" spans="1:7">
      <c r="A4415" s="2">
        <f t="shared" si="422"/>
        <v>43952</v>
      </c>
      <c r="B4415" t="str">
        <f t="shared" si="421"/>
        <v>2020_05</v>
      </c>
      <c r="C4415" t="str">
        <f t="shared" si="417"/>
        <v>May</v>
      </c>
      <c r="D4415" t="str">
        <f t="shared" si="418"/>
        <v>2020_May</v>
      </c>
      <c r="E4415" s="12" t="str">
        <f t="shared" si="419"/>
        <v>01_May</v>
      </c>
      <c r="F4415" s="12" t="str">
        <f t="shared" si="420"/>
        <v>May-20</v>
      </c>
      <c r="G4415" s="12"/>
    </row>
    <row r="4416" spans="1:7">
      <c r="A4416" s="2">
        <f t="shared" si="422"/>
        <v>43953</v>
      </c>
      <c r="B4416" t="str">
        <f t="shared" si="421"/>
        <v>2020_05</v>
      </c>
      <c r="C4416" t="str">
        <f t="shared" si="417"/>
        <v>May</v>
      </c>
      <c r="D4416" t="str">
        <f t="shared" si="418"/>
        <v>2020_May</v>
      </c>
      <c r="E4416" s="12" t="str">
        <f t="shared" si="419"/>
        <v>02_May</v>
      </c>
      <c r="F4416" s="12" t="str">
        <f t="shared" si="420"/>
        <v>May-20</v>
      </c>
      <c r="G4416" s="12"/>
    </row>
    <row r="4417" spans="1:7">
      <c r="A4417" s="2">
        <f t="shared" si="422"/>
        <v>43954</v>
      </c>
      <c r="B4417" t="str">
        <f t="shared" si="421"/>
        <v>2020_05</v>
      </c>
      <c r="C4417" t="str">
        <f t="shared" si="417"/>
        <v>May</v>
      </c>
      <c r="D4417" t="str">
        <f t="shared" si="418"/>
        <v>2020_May</v>
      </c>
      <c r="E4417" s="12" t="str">
        <f t="shared" si="419"/>
        <v>03_May</v>
      </c>
      <c r="F4417" s="12" t="str">
        <f t="shared" si="420"/>
        <v>May-20</v>
      </c>
      <c r="G4417" s="12"/>
    </row>
    <row r="4418" spans="1:7">
      <c r="A4418" s="2">
        <f t="shared" si="422"/>
        <v>43955</v>
      </c>
      <c r="B4418" t="str">
        <f t="shared" si="421"/>
        <v>2020_05</v>
      </c>
      <c r="C4418" t="str">
        <f t="shared" ref="C4418:C4481" si="423">VLOOKUP(TEXT(MONTH(A4418),"00"),$H$2:$I$13,2,FALSE)</f>
        <v>May</v>
      </c>
      <c r="D4418" t="str">
        <f t="shared" si="418"/>
        <v>2020_May</v>
      </c>
      <c r="E4418" s="12" t="str">
        <f t="shared" si="419"/>
        <v>04_May</v>
      </c>
      <c r="F4418" s="12" t="str">
        <f t="shared" si="420"/>
        <v>May-20</v>
      </c>
      <c r="G4418" s="12"/>
    </row>
    <row r="4419" spans="1:7">
      <c r="A4419" s="2">
        <f t="shared" si="422"/>
        <v>43956</v>
      </c>
      <c r="B4419" t="str">
        <f t="shared" si="421"/>
        <v>2020_05</v>
      </c>
      <c r="C4419" t="str">
        <f t="shared" si="423"/>
        <v>May</v>
      </c>
      <c r="D4419" t="str">
        <f t="shared" ref="D4419:D4482" si="424">TEXT(YEAR(A4419),"0000")&amp;"_"&amp;C4419</f>
        <v>2020_May</v>
      </c>
      <c r="E4419" s="12" t="str">
        <f t="shared" ref="E4419:E4482" si="425">VLOOKUP(DAY(A4419),$G$2:$H$32,2,FALSE)&amp;"_"&amp;C4419</f>
        <v>05_May</v>
      </c>
      <c r="F4419" s="12" t="str">
        <f t="shared" si="420"/>
        <v>May-20</v>
      </c>
      <c r="G4419" s="12"/>
    </row>
    <row r="4420" spans="1:7">
      <c r="A4420" s="2">
        <f t="shared" si="422"/>
        <v>43957</v>
      </c>
      <c r="B4420" t="str">
        <f t="shared" si="421"/>
        <v>2020_05</v>
      </c>
      <c r="C4420" t="str">
        <f t="shared" si="423"/>
        <v>May</v>
      </c>
      <c r="D4420" t="str">
        <f t="shared" si="424"/>
        <v>2020_May</v>
      </c>
      <c r="E4420" s="12" t="str">
        <f t="shared" si="425"/>
        <v>06_May</v>
      </c>
      <c r="F4420" s="12" t="str">
        <f t="shared" ref="F4420:F4483" si="426">C4420&amp;"-"&amp;RIGHT(YEAR(A4420),2)</f>
        <v>May-20</v>
      </c>
      <c r="G4420" s="12"/>
    </row>
    <row r="4421" spans="1:7">
      <c r="A4421" s="2">
        <f t="shared" si="422"/>
        <v>43958</v>
      </c>
      <c r="B4421" t="str">
        <f t="shared" si="421"/>
        <v>2020_05</v>
      </c>
      <c r="C4421" t="str">
        <f t="shared" si="423"/>
        <v>May</v>
      </c>
      <c r="D4421" t="str">
        <f t="shared" si="424"/>
        <v>2020_May</v>
      </c>
      <c r="E4421" s="12" t="str">
        <f t="shared" si="425"/>
        <v>07_May</v>
      </c>
      <c r="F4421" s="12" t="str">
        <f t="shared" si="426"/>
        <v>May-20</v>
      </c>
      <c r="G4421" s="12"/>
    </row>
    <row r="4422" spans="1:7">
      <c r="A4422" s="2">
        <f t="shared" si="422"/>
        <v>43959</v>
      </c>
      <c r="B4422" t="str">
        <f t="shared" si="421"/>
        <v>2020_05</v>
      </c>
      <c r="C4422" t="str">
        <f t="shared" si="423"/>
        <v>May</v>
      </c>
      <c r="D4422" t="str">
        <f t="shared" si="424"/>
        <v>2020_May</v>
      </c>
      <c r="E4422" s="12" t="str">
        <f t="shared" si="425"/>
        <v>08_May</v>
      </c>
      <c r="F4422" s="12" t="str">
        <f t="shared" si="426"/>
        <v>May-20</v>
      </c>
      <c r="G4422" s="12"/>
    </row>
    <row r="4423" spans="1:7">
      <c r="A4423" s="2">
        <f t="shared" si="422"/>
        <v>43960</v>
      </c>
      <c r="B4423" t="str">
        <f t="shared" si="421"/>
        <v>2020_05</v>
      </c>
      <c r="C4423" t="str">
        <f t="shared" si="423"/>
        <v>May</v>
      </c>
      <c r="D4423" t="str">
        <f t="shared" si="424"/>
        <v>2020_May</v>
      </c>
      <c r="E4423" s="12" t="str">
        <f t="shared" si="425"/>
        <v>09_May</v>
      </c>
      <c r="F4423" s="12" t="str">
        <f t="shared" si="426"/>
        <v>May-20</v>
      </c>
      <c r="G4423" s="12"/>
    </row>
    <row r="4424" spans="1:7">
      <c r="A4424" s="2">
        <f t="shared" si="422"/>
        <v>43961</v>
      </c>
      <c r="B4424" t="str">
        <f t="shared" si="421"/>
        <v>2020_05</v>
      </c>
      <c r="C4424" t="str">
        <f t="shared" si="423"/>
        <v>May</v>
      </c>
      <c r="D4424" t="str">
        <f t="shared" si="424"/>
        <v>2020_May</v>
      </c>
      <c r="E4424" s="12" t="str">
        <f t="shared" si="425"/>
        <v>10_May</v>
      </c>
      <c r="F4424" s="12" t="str">
        <f t="shared" si="426"/>
        <v>May-20</v>
      </c>
      <c r="G4424" s="12"/>
    </row>
    <row r="4425" spans="1:7">
      <c r="A4425" s="2">
        <f t="shared" si="422"/>
        <v>43962</v>
      </c>
      <c r="B4425" t="str">
        <f t="shared" si="421"/>
        <v>2020_05</v>
      </c>
      <c r="C4425" t="str">
        <f t="shared" si="423"/>
        <v>May</v>
      </c>
      <c r="D4425" t="str">
        <f t="shared" si="424"/>
        <v>2020_May</v>
      </c>
      <c r="E4425" s="12" t="str">
        <f t="shared" si="425"/>
        <v>11_May</v>
      </c>
      <c r="F4425" s="12" t="str">
        <f t="shared" si="426"/>
        <v>May-20</v>
      </c>
      <c r="G4425" s="12"/>
    </row>
    <row r="4426" spans="1:7">
      <c r="A4426" s="2">
        <f t="shared" si="422"/>
        <v>43963</v>
      </c>
      <c r="B4426" t="str">
        <f t="shared" si="421"/>
        <v>2020_05</v>
      </c>
      <c r="C4426" t="str">
        <f t="shared" si="423"/>
        <v>May</v>
      </c>
      <c r="D4426" t="str">
        <f t="shared" si="424"/>
        <v>2020_May</v>
      </c>
      <c r="E4426" s="12" t="str">
        <f t="shared" si="425"/>
        <v>12_May</v>
      </c>
      <c r="F4426" s="12" t="str">
        <f t="shared" si="426"/>
        <v>May-20</v>
      </c>
      <c r="G4426" s="12"/>
    </row>
    <row r="4427" spans="1:7">
      <c r="A4427" s="2">
        <f t="shared" si="422"/>
        <v>43964</v>
      </c>
      <c r="B4427" t="str">
        <f t="shared" ref="B4427:B4490" si="427">TEXT(YEAR(A4427),"0000")&amp;"_"&amp;TEXT(MONTH(A4427),"00")</f>
        <v>2020_05</v>
      </c>
      <c r="C4427" t="str">
        <f t="shared" si="423"/>
        <v>May</v>
      </c>
      <c r="D4427" t="str">
        <f t="shared" si="424"/>
        <v>2020_May</v>
      </c>
      <c r="E4427" s="12" t="str">
        <f t="shared" si="425"/>
        <v>13_May</v>
      </c>
      <c r="F4427" s="12" t="str">
        <f t="shared" si="426"/>
        <v>May-20</v>
      </c>
      <c r="G4427" s="12"/>
    </row>
    <row r="4428" spans="1:7">
      <c r="A4428" s="2">
        <f t="shared" ref="A4428:A4491" si="428">A4427+1</f>
        <v>43965</v>
      </c>
      <c r="B4428" t="str">
        <f t="shared" si="427"/>
        <v>2020_05</v>
      </c>
      <c r="C4428" t="str">
        <f t="shared" si="423"/>
        <v>May</v>
      </c>
      <c r="D4428" t="str">
        <f t="shared" si="424"/>
        <v>2020_May</v>
      </c>
      <c r="E4428" s="12" t="str">
        <f t="shared" si="425"/>
        <v>14_May</v>
      </c>
      <c r="F4428" s="12" t="str">
        <f t="shared" si="426"/>
        <v>May-20</v>
      </c>
      <c r="G4428" s="12"/>
    </row>
    <row r="4429" spans="1:7">
      <c r="A4429" s="2">
        <f t="shared" si="428"/>
        <v>43966</v>
      </c>
      <c r="B4429" t="str">
        <f t="shared" si="427"/>
        <v>2020_05</v>
      </c>
      <c r="C4429" t="str">
        <f t="shared" si="423"/>
        <v>May</v>
      </c>
      <c r="D4429" t="str">
        <f t="shared" si="424"/>
        <v>2020_May</v>
      </c>
      <c r="E4429" s="12" t="str">
        <f t="shared" si="425"/>
        <v>15_May</v>
      </c>
      <c r="F4429" s="12" t="str">
        <f t="shared" si="426"/>
        <v>May-20</v>
      </c>
      <c r="G4429" s="12"/>
    </row>
    <row r="4430" spans="1:7">
      <c r="A4430" s="2">
        <f t="shared" si="428"/>
        <v>43967</v>
      </c>
      <c r="B4430" t="str">
        <f t="shared" si="427"/>
        <v>2020_05</v>
      </c>
      <c r="C4430" t="str">
        <f t="shared" si="423"/>
        <v>May</v>
      </c>
      <c r="D4430" t="str">
        <f t="shared" si="424"/>
        <v>2020_May</v>
      </c>
      <c r="E4430" s="12" t="str">
        <f t="shared" si="425"/>
        <v>16_May</v>
      </c>
      <c r="F4430" s="12" t="str">
        <f t="shared" si="426"/>
        <v>May-20</v>
      </c>
      <c r="G4430" s="12"/>
    </row>
    <row r="4431" spans="1:7">
      <c r="A4431" s="2">
        <f t="shared" si="428"/>
        <v>43968</v>
      </c>
      <c r="B4431" t="str">
        <f t="shared" si="427"/>
        <v>2020_05</v>
      </c>
      <c r="C4431" t="str">
        <f t="shared" si="423"/>
        <v>May</v>
      </c>
      <c r="D4431" t="str">
        <f t="shared" si="424"/>
        <v>2020_May</v>
      </c>
      <c r="E4431" s="12" t="str">
        <f t="shared" si="425"/>
        <v>17_May</v>
      </c>
      <c r="F4431" s="12" t="str">
        <f t="shared" si="426"/>
        <v>May-20</v>
      </c>
      <c r="G4431" s="12"/>
    </row>
    <row r="4432" spans="1:7">
      <c r="A4432" s="2">
        <f t="shared" si="428"/>
        <v>43969</v>
      </c>
      <c r="B4432" t="str">
        <f t="shared" si="427"/>
        <v>2020_05</v>
      </c>
      <c r="C4432" t="str">
        <f t="shared" si="423"/>
        <v>May</v>
      </c>
      <c r="D4432" t="str">
        <f t="shared" si="424"/>
        <v>2020_May</v>
      </c>
      <c r="E4432" s="12" t="str">
        <f t="shared" si="425"/>
        <v>18_May</v>
      </c>
      <c r="F4432" s="12" t="str">
        <f t="shared" si="426"/>
        <v>May-20</v>
      </c>
      <c r="G4432" s="12"/>
    </row>
    <row r="4433" spans="1:7">
      <c r="A4433" s="2">
        <f t="shared" si="428"/>
        <v>43970</v>
      </c>
      <c r="B4433" t="str">
        <f t="shared" si="427"/>
        <v>2020_05</v>
      </c>
      <c r="C4433" t="str">
        <f t="shared" si="423"/>
        <v>May</v>
      </c>
      <c r="D4433" t="str">
        <f t="shared" si="424"/>
        <v>2020_May</v>
      </c>
      <c r="E4433" s="12" t="str">
        <f t="shared" si="425"/>
        <v>19_May</v>
      </c>
      <c r="F4433" s="12" t="str">
        <f t="shared" si="426"/>
        <v>May-20</v>
      </c>
      <c r="G4433" s="12"/>
    </row>
    <row r="4434" spans="1:7">
      <c r="A4434" s="2">
        <f t="shared" si="428"/>
        <v>43971</v>
      </c>
      <c r="B4434" t="str">
        <f t="shared" si="427"/>
        <v>2020_05</v>
      </c>
      <c r="C4434" t="str">
        <f t="shared" si="423"/>
        <v>May</v>
      </c>
      <c r="D4434" t="str">
        <f t="shared" si="424"/>
        <v>2020_May</v>
      </c>
      <c r="E4434" s="12" t="str">
        <f t="shared" si="425"/>
        <v>20_May</v>
      </c>
      <c r="F4434" s="12" t="str">
        <f t="shared" si="426"/>
        <v>May-20</v>
      </c>
      <c r="G4434" s="12"/>
    </row>
    <row r="4435" spans="1:7">
      <c r="A4435" s="2">
        <f t="shared" si="428"/>
        <v>43972</v>
      </c>
      <c r="B4435" t="str">
        <f t="shared" si="427"/>
        <v>2020_05</v>
      </c>
      <c r="C4435" t="str">
        <f t="shared" si="423"/>
        <v>May</v>
      </c>
      <c r="D4435" t="str">
        <f t="shared" si="424"/>
        <v>2020_May</v>
      </c>
      <c r="E4435" s="12" t="str">
        <f t="shared" si="425"/>
        <v>21_May</v>
      </c>
      <c r="F4435" s="12" t="str">
        <f t="shared" si="426"/>
        <v>May-20</v>
      </c>
      <c r="G4435" s="12"/>
    </row>
    <row r="4436" spans="1:7">
      <c r="A4436" s="2">
        <f t="shared" si="428"/>
        <v>43973</v>
      </c>
      <c r="B4436" t="str">
        <f t="shared" si="427"/>
        <v>2020_05</v>
      </c>
      <c r="C4436" t="str">
        <f t="shared" si="423"/>
        <v>May</v>
      </c>
      <c r="D4436" t="str">
        <f t="shared" si="424"/>
        <v>2020_May</v>
      </c>
      <c r="E4436" s="12" t="str">
        <f t="shared" si="425"/>
        <v>22_May</v>
      </c>
      <c r="F4436" s="12" t="str">
        <f t="shared" si="426"/>
        <v>May-20</v>
      </c>
      <c r="G4436" s="12"/>
    </row>
    <row r="4437" spans="1:7">
      <c r="A4437" s="2">
        <f t="shared" si="428"/>
        <v>43974</v>
      </c>
      <c r="B4437" t="str">
        <f t="shared" si="427"/>
        <v>2020_05</v>
      </c>
      <c r="C4437" t="str">
        <f t="shared" si="423"/>
        <v>May</v>
      </c>
      <c r="D4437" t="str">
        <f t="shared" si="424"/>
        <v>2020_May</v>
      </c>
      <c r="E4437" s="12" t="str">
        <f t="shared" si="425"/>
        <v>23_May</v>
      </c>
      <c r="F4437" s="12" t="str">
        <f t="shared" si="426"/>
        <v>May-20</v>
      </c>
      <c r="G4437" s="12"/>
    </row>
    <row r="4438" spans="1:7">
      <c r="A4438" s="2">
        <f t="shared" si="428"/>
        <v>43975</v>
      </c>
      <c r="B4438" t="str">
        <f t="shared" si="427"/>
        <v>2020_05</v>
      </c>
      <c r="C4438" t="str">
        <f t="shared" si="423"/>
        <v>May</v>
      </c>
      <c r="D4438" t="str">
        <f t="shared" si="424"/>
        <v>2020_May</v>
      </c>
      <c r="E4438" s="12" t="str">
        <f t="shared" si="425"/>
        <v>24_May</v>
      </c>
      <c r="F4438" s="12" t="str">
        <f t="shared" si="426"/>
        <v>May-20</v>
      </c>
      <c r="G4438" s="12"/>
    </row>
    <row r="4439" spans="1:7">
      <c r="A4439" s="2">
        <f t="shared" si="428"/>
        <v>43976</v>
      </c>
      <c r="B4439" t="str">
        <f t="shared" si="427"/>
        <v>2020_05</v>
      </c>
      <c r="C4439" t="str">
        <f t="shared" si="423"/>
        <v>May</v>
      </c>
      <c r="D4439" t="str">
        <f t="shared" si="424"/>
        <v>2020_May</v>
      </c>
      <c r="E4439" s="12" t="str">
        <f t="shared" si="425"/>
        <v>25_May</v>
      </c>
      <c r="F4439" s="12" t="str">
        <f t="shared" si="426"/>
        <v>May-20</v>
      </c>
      <c r="G4439" s="12"/>
    </row>
    <row r="4440" spans="1:7">
      <c r="A4440" s="2">
        <f t="shared" si="428"/>
        <v>43977</v>
      </c>
      <c r="B4440" t="str">
        <f t="shared" si="427"/>
        <v>2020_05</v>
      </c>
      <c r="C4440" t="str">
        <f t="shared" si="423"/>
        <v>May</v>
      </c>
      <c r="D4440" t="str">
        <f t="shared" si="424"/>
        <v>2020_May</v>
      </c>
      <c r="E4440" s="12" t="str">
        <f t="shared" si="425"/>
        <v>26_May</v>
      </c>
      <c r="F4440" s="12" t="str">
        <f t="shared" si="426"/>
        <v>May-20</v>
      </c>
      <c r="G4440" s="12"/>
    </row>
    <row r="4441" spans="1:7">
      <c r="A4441" s="2">
        <f t="shared" si="428"/>
        <v>43978</v>
      </c>
      <c r="B4441" t="str">
        <f t="shared" si="427"/>
        <v>2020_05</v>
      </c>
      <c r="C4441" t="str">
        <f t="shared" si="423"/>
        <v>May</v>
      </c>
      <c r="D4441" t="str">
        <f t="shared" si="424"/>
        <v>2020_May</v>
      </c>
      <c r="E4441" s="12" t="str">
        <f t="shared" si="425"/>
        <v>27_May</v>
      </c>
      <c r="F4441" s="12" t="str">
        <f t="shared" si="426"/>
        <v>May-20</v>
      </c>
      <c r="G4441" s="12"/>
    </row>
    <row r="4442" spans="1:7">
      <c r="A4442" s="2">
        <f t="shared" si="428"/>
        <v>43979</v>
      </c>
      <c r="B4442" t="str">
        <f t="shared" si="427"/>
        <v>2020_05</v>
      </c>
      <c r="C4442" t="str">
        <f t="shared" si="423"/>
        <v>May</v>
      </c>
      <c r="D4442" t="str">
        <f t="shared" si="424"/>
        <v>2020_May</v>
      </c>
      <c r="E4442" s="12" t="str">
        <f t="shared" si="425"/>
        <v>28_May</v>
      </c>
      <c r="F4442" s="12" t="str">
        <f t="shared" si="426"/>
        <v>May-20</v>
      </c>
      <c r="G4442" s="12"/>
    </row>
    <row r="4443" spans="1:7">
      <c r="A4443" s="2">
        <f t="shared" si="428"/>
        <v>43980</v>
      </c>
      <c r="B4443" t="str">
        <f t="shared" si="427"/>
        <v>2020_05</v>
      </c>
      <c r="C4443" t="str">
        <f t="shared" si="423"/>
        <v>May</v>
      </c>
      <c r="D4443" t="str">
        <f t="shared" si="424"/>
        <v>2020_May</v>
      </c>
      <c r="E4443" s="12" t="str">
        <f t="shared" si="425"/>
        <v>29_May</v>
      </c>
      <c r="F4443" s="12" t="str">
        <f t="shared" si="426"/>
        <v>May-20</v>
      </c>
      <c r="G4443" s="12"/>
    </row>
    <row r="4444" spans="1:7">
      <c r="A4444" s="2">
        <f t="shared" si="428"/>
        <v>43981</v>
      </c>
      <c r="B4444" t="str">
        <f t="shared" si="427"/>
        <v>2020_05</v>
      </c>
      <c r="C4444" t="str">
        <f t="shared" si="423"/>
        <v>May</v>
      </c>
      <c r="D4444" t="str">
        <f t="shared" si="424"/>
        <v>2020_May</v>
      </c>
      <c r="E4444" s="12" t="str">
        <f t="shared" si="425"/>
        <v>30_May</v>
      </c>
      <c r="F4444" s="12" t="str">
        <f t="shared" si="426"/>
        <v>May-20</v>
      </c>
      <c r="G4444" s="12"/>
    </row>
    <row r="4445" spans="1:7">
      <c r="A4445" s="2">
        <f t="shared" si="428"/>
        <v>43982</v>
      </c>
      <c r="B4445" t="str">
        <f t="shared" si="427"/>
        <v>2020_05</v>
      </c>
      <c r="C4445" t="str">
        <f t="shared" si="423"/>
        <v>May</v>
      </c>
      <c r="D4445" t="str">
        <f t="shared" si="424"/>
        <v>2020_May</v>
      </c>
      <c r="E4445" s="12" t="str">
        <f t="shared" si="425"/>
        <v>31_May</v>
      </c>
      <c r="F4445" s="12" t="str">
        <f t="shared" si="426"/>
        <v>May-20</v>
      </c>
      <c r="G4445" s="12"/>
    </row>
    <row r="4446" spans="1:7">
      <c r="A4446" s="2">
        <f t="shared" si="428"/>
        <v>43983</v>
      </c>
      <c r="B4446" t="str">
        <f t="shared" si="427"/>
        <v>2020_06</v>
      </c>
      <c r="C4446" t="str">
        <f t="shared" si="423"/>
        <v>Jun</v>
      </c>
      <c r="D4446" t="str">
        <f t="shared" si="424"/>
        <v>2020_Jun</v>
      </c>
      <c r="E4446" s="12" t="str">
        <f t="shared" si="425"/>
        <v>01_Jun</v>
      </c>
      <c r="F4446" s="12" t="str">
        <f t="shared" si="426"/>
        <v>Jun-20</v>
      </c>
      <c r="G4446" s="12"/>
    </row>
    <row r="4447" spans="1:7">
      <c r="A4447" s="2">
        <f t="shared" si="428"/>
        <v>43984</v>
      </c>
      <c r="B4447" t="str">
        <f t="shared" si="427"/>
        <v>2020_06</v>
      </c>
      <c r="C4447" t="str">
        <f t="shared" si="423"/>
        <v>Jun</v>
      </c>
      <c r="D4447" t="str">
        <f t="shared" si="424"/>
        <v>2020_Jun</v>
      </c>
      <c r="E4447" s="12" t="str">
        <f t="shared" si="425"/>
        <v>02_Jun</v>
      </c>
      <c r="F4447" s="12" t="str">
        <f t="shared" si="426"/>
        <v>Jun-20</v>
      </c>
      <c r="G4447" s="12"/>
    </row>
    <row r="4448" spans="1:7">
      <c r="A4448" s="2">
        <f t="shared" si="428"/>
        <v>43985</v>
      </c>
      <c r="B4448" t="str">
        <f t="shared" si="427"/>
        <v>2020_06</v>
      </c>
      <c r="C4448" t="str">
        <f t="shared" si="423"/>
        <v>Jun</v>
      </c>
      <c r="D4448" t="str">
        <f t="shared" si="424"/>
        <v>2020_Jun</v>
      </c>
      <c r="E4448" s="12" t="str">
        <f t="shared" si="425"/>
        <v>03_Jun</v>
      </c>
      <c r="F4448" s="12" t="str">
        <f t="shared" si="426"/>
        <v>Jun-20</v>
      </c>
      <c r="G4448" s="12"/>
    </row>
    <row r="4449" spans="1:7">
      <c r="A4449" s="2">
        <f t="shared" si="428"/>
        <v>43986</v>
      </c>
      <c r="B4449" t="str">
        <f t="shared" si="427"/>
        <v>2020_06</v>
      </c>
      <c r="C4449" t="str">
        <f t="shared" si="423"/>
        <v>Jun</v>
      </c>
      <c r="D4449" t="str">
        <f t="shared" si="424"/>
        <v>2020_Jun</v>
      </c>
      <c r="E4449" s="12" t="str">
        <f t="shared" si="425"/>
        <v>04_Jun</v>
      </c>
      <c r="F4449" s="12" t="str">
        <f t="shared" si="426"/>
        <v>Jun-20</v>
      </c>
      <c r="G4449" s="12"/>
    </row>
    <row r="4450" spans="1:7">
      <c r="A4450" s="2">
        <f t="shared" si="428"/>
        <v>43987</v>
      </c>
      <c r="B4450" t="str">
        <f t="shared" si="427"/>
        <v>2020_06</v>
      </c>
      <c r="C4450" t="str">
        <f t="shared" si="423"/>
        <v>Jun</v>
      </c>
      <c r="D4450" t="str">
        <f t="shared" si="424"/>
        <v>2020_Jun</v>
      </c>
      <c r="E4450" s="12" t="str">
        <f t="shared" si="425"/>
        <v>05_Jun</v>
      </c>
      <c r="F4450" s="12" t="str">
        <f t="shared" si="426"/>
        <v>Jun-20</v>
      </c>
      <c r="G4450" s="12"/>
    </row>
    <row r="4451" spans="1:7">
      <c r="A4451" s="2">
        <f t="shared" si="428"/>
        <v>43988</v>
      </c>
      <c r="B4451" t="str">
        <f t="shared" si="427"/>
        <v>2020_06</v>
      </c>
      <c r="C4451" t="str">
        <f t="shared" si="423"/>
        <v>Jun</v>
      </c>
      <c r="D4451" t="str">
        <f t="shared" si="424"/>
        <v>2020_Jun</v>
      </c>
      <c r="E4451" s="12" t="str">
        <f t="shared" si="425"/>
        <v>06_Jun</v>
      </c>
      <c r="F4451" s="12" t="str">
        <f t="shared" si="426"/>
        <v>Jun-20</v>
      </c>
      <c r="G4451" s="12"/>
    </row>
    <row r="4452" spans="1:7">
      <c r="A4452" s="2">
        <f t="shared" si="428"/>
        <v>43989</v>
      </c>
      <c r="B4452" t="str">
        <f t="shared" si="427"/>
        <v>2020_06</v>
      </c>
      <c r="C4452" t="str">
        <f t="shared" si="423"/>
        <v>Jun</v>
      </c>
      <c r="D4452" t="str">
        <f t="shared" si="424"/>
        <v>2020_Jun</v>
      </c>
      <c r="E4452" s="12" t="str">
        <f t="shared" si="425"/>
        <v>07_Jun</v>
      </c>
      <c r="F4452" s="12" t="str">
        <f t="shared" si="426"/>
        <v>Jun-20</v>
      </c>
      <c r="G4452" s="12"/>
    </row>
    <row r="4453" spans="1:7">
      <c r="A4453" s="2">
        <f t="shared" si="428"/>
        <v>43990</v>
      </c>
      <c r="B4453" t="str">
        <f t="shared" si="427"/>
        <v>2020_06</v>
      </c>
      <c r="C4453" t="str">
        <f t="shared" si="423"/>
        <v>Jun</v>
      </c>
      <c r="D4453" t="str">
        <f t="shared" si="424"/>
        <v>2020_Jun</v>
      </c>
      <c r="E4453" s="12" t="str">
        <f t="shared" si="425"/>
        <v>08_Jun</v>
      </c>
      <c r="F4453" s="12" t="str">
        <f t="shared" si="426"/>
        <v>Jun-20</v>
      </c>
      <c r="G4453" s="12"/>
    </row>
    <row r="4454" spans="1:7">
      <c r="A4454" s="2">
        <f t="shared" si="428"/>
        <v>43991</v>
      </c>
      <c r="B4454" t="str">
        <f t="shared" si="427"/>
        <v>2020_06</v>
      </c>
      <c r="C4454" t="str">
        <f t="shared" si="423"/>
        <v>Jun</v>
      </c>
      <c r="D4454" t="str">
        <f t="shared" si="424"/>
        <v>2020_Jun</v>
      </c>
      <c r="E4454" s="12" t="str">
        <f t="shared" si="425"/>
        <v>09_Jun</v>
      </c>
      <c r="F4454" s="12" t="str">
        <f t="shared" si="426"/>
        <v>Jun-20</v>
      </c>
      <c r="G4454" s="12"/>
    </row>
    <row r="4455" spans="1:7">
      <c r="A4455" s="2">
        <f t="shared" si="428"/>
        <v>43992</v>
      </c>
      <c r="B4455" t="str">
        <f t="shared" si="427"/>
        <v>2020_06</v>
      </c>
      <c r="C4455" t="str">
        <f t="shared" si="423"/>
        <v>Jun</v>
      </c>
      <c r="D4455" t="str">
        <f t="shared" si="424"/>
        <v>2020_Jun</v>
      </c>
      <c r="E4455" s="12" t="str">
        <f t="shared" si="425"/>
        <v>10_Jun</v>
      </c>
      <c r="F4455" s="12" t="str">
        <f t="shared" si="426"/>
        <v>Jun-20</v>
      </c>
      <c r="G4455" s="12"/>
    </row>
    <row r="4456" spans="1:7">
      <c r="A4456" s="2">
        <f t="shared" si="428"/>
        <v>43993</v>
      </c>
      <c r="B4456" t="str">
        <f t="shared" si="427"/>
        <v>2020_06</v>
      </c>
      <c r="C4456" t="str">
        <f t="shared" si="423"/>
        <v>Jun</v>
      </c>
      <c r="D4456" t="str">
        <f t="shared" si="424"/>
        <v>2020_Jun</v>
      </c>
      <c r="E4456" s="12" t="str">
        <f t="shared" si="425"/>
        <v>11_Jun</v>
      </c>
      <c r="F4456" s="12" t="str">
        <f t="shared" si="426"/>
        <v>Jun-20</v>
      </c>
      <c r="G4456" s="12"/>
    </row>
    <row r="4457" spans="1:7">
      <c r="A4457" s="2">
        <f t="shared" si="428"/>
        <v>43994</v>
      </c>
      <c r="B4457" t="str">
        <f t="shared" si="427"/>
        <v>2020_06</v>
      </c>
      <c r="C4457" t="str">
        <f t="shared" si="423"/>
        <v>Jun</v>
      </c>
      <c r="D4457" t="str">
        <f t="shared" si="424"/>
        <v>2020_Jun</v>
      </c>
      <c r="E4457" s="12" t="str">
        <f t="shared" si="425"/>
        <v>12_Jun</v>
      </c>
      <c r="F4457" s="12" t="str">
        <f t="shared" si="426"/>
        <v>Jun-20</v>
      </c>
      <c r="G4457" s="12"/>
    </row>
    <row r="4458" spans="1:7">
      <c r="A4458" s="2">
        <f t="shared" si="428"/>
        <v>43995</v>
      </c>
      <c r="B4458" t="str">
        <f t="shared" si="427"/>
        <v>2020_06</v>
      </c>
      <c r="C4458" t="str">
        <f t="shared" si="423"/>
        <v>Jun</v>
      </c>
      <c r="D4458" t="str">
        <f t="shared" si="424"/>
        <v>2020_Jun</v>
      </c>
      <c r="E4458" s="12" t="str">
        <f t="shared" si="425"/>
        <v>13_Jun</v>
      </c>
      <c r="F4458" s="12" t="str">
        <f t="shared" si="426"/>
        <v>Jun-20</v>
      </c>
      <c r="G4458" s="12"/>
    </row>
    <row r="4459" spans="1:7">
      <c r="A4459" s="2">
        <f t="shared" si="428"/>
        <v>43996</v>
      </c>
      <c r="B4459" t="str">
        <f t="shared" si="427"/>
        <v>2020_06</v>
      </c>
      <c r="C4459" t="str">
        <f t="shared" si="423"/>
        <v>Jun</v>
      </c>
      <c r="D4459" t="str">
        <f t="shared" si="424"/>
        <v>2020_Jun</v>
      </c>
      <c r="E4459" s="12" t="str">
        <f t="shared" si="425"/>
        <v>14_Jun</v>
      </c>
      <c r="F4459" s="12" t="str">
        <f t="shared" si="426"/>
        <v>Jun-20</v>
      </c>
      <c r="G4459" s="12"/>
    </row>
    <row r="4460" spans="1:7">
      <c r="A4460" s="2">
        <f t="shared" si="428"/>
        <v>43997</v>
      </c>
      <c r="B4460" t="str">
        <f t="shared" si="427"/>
        <v>2020_06</v>
      </c>
      <c r="C4460" t="str">
        <f t="shared" si="423"/>
        <v>Jun</v>
      </c>
      <c r="D4460" t="str">
        <f t="shared" si="424"/>
        <v>2020_Jun</v>
      </c>
      <c r="E4460" s="12" t="str">
        <f t="shared" si="425"/>
        <v>15_Jun</v>
      </c>
      <c r="F4460" s="12" t="str">
        <f t="shared" si="426"/>
        <v>Jun-20</v>
      </c>
      <c r="G4460" s="12"/>
    </row>
    <row r="4461" spans="1:7">
      <c r="A4461" s="2">
        <f t="shared" si="428"/>
        <v>43998</v>
      </c>
      <c r="B4461" t="str">
        <f t="shared" si="427"/>
        <v>2020_06</v>
      </c>
      <c r="C4461" t="str">
        <f t="shared" si="423"/>
        <v>Jun</v>
      </c>
      <c r="D4461" t="str">
        <f t="shared" si="424"/>
        <v>2020_Jun</v>
      </c>
      <c r="E4461" s="12" t="str">
        <f t="shared" si="425"/>
        <v>16_Jun</v>
      </c>
      <c r="F4461" s="12" t="str">
        <f t="shared" si="426"/>
        <v>Jun-20</v>
      </c>
      <c r="G4461" s="12"/>
    </row>
    <row r="4462" spans="1:7">
      <c r="A4462" s="2">
        <f t="shared" si="428"/>
        <v>43999</v>
      </c>
      <c r="B4462" t="str">
        <f t="shared" si="427"/>
        <v>2020_06</v>
      </c>
      <c r="C4462" t="str">
        <f t="shared" si="423"/>
        <v>Jun</v>
      </c>
      <c r="D4462" t="str">
        <f t="shared" si="424"/>
        <v>2020_Jun</v>
      </c>
      <c r="E4462" s="12" t="str">
        <f t="shared" si="425"/>
        <v>17_Jun</v>
      </c>
      <c r="F4462" s="12" t="str">
        <f t="shared" si="426"/>
        <v>Jun-20</v>
      </c>
      <c r="G4462" s="12"/>
    </row>
    <row r="4463" spans="1:7">
      <c r="A4463" s="2">
        <f t="shared" si="428"/>
        <v>44000</v>
      </c>
      <c r="B4463" t="str">
        <f t="shared" si="427"/>
        <v>2020_06</v>
      </c>
      <c r="C4463" t="str">
        <f t="shared" si="423"/>
        <v>Jun</v>
      </c>
      <c r="D4463" t="str">
        <f t="shared" si="424"/>
        <v>2020_Jun</v>
      </c>
      <c r="E4463" s="12" t="str">
        <f t="shared" si="425"/>
        <v>18_Jun</v>
      </c>
      <c r="F4463" s="12" t="str">
        <f t="shared" si="426"/>
        <v>Jun-20</v>
      </c>
      <c r="G4463" s="12"/>
    </row>
    <row r="4464" spans="1:7">
      <c r="A4464" s="2">
        <f t="shared" si="428"/>
        <v>44001</v>
      </c>
      <c r="B4464" t="str">
        <f t="shared" si="427"/>
        <v>2020_06</v>
      </c>
      <c r="C4464" t="str">
        <f t="shared" si="423"/>
        <v>Jun</v>
      </c>
      <c r="D4464" t="str">
        <f t="shared" si="424"/>
        <v>2020_Jun</v>
      </c>
      <c r="E4464" s="12" t="str">
        <f t="shared" si="425"/>
        <v>19_Jun</v>
      </c>
      <c r="F4464" s="12" t="str">
        <f t="shared" si="426"/>
        <v>Jun-20</v>
      </c>
      <c r="G4464" s="12"/>
    </row>
    <row r="4465" spans="1:7">
      <c r="A4465" s="2">
        <f t="shared" si="428"/>
        <v>44002</v>
      </c>
      <c r="B4465" t="str">
        <f t="shared" si="427"/>
        <v>2020_06</v>
      </c>
      <c r="C4465" t="str">
        <f t="shared" si="423"/>
        <v>Jun</v>
      </c>
      <c r="D4465" t="str">
        <f t="shared" si="424"/>
        <v>2020_Jun</v>
      </c>
      <c r="E4465" s="12" t="str">
        <f t="shared" si="425"/>
        <v>20_Jun</v>
      </c>
      <c r="F4465" s="12" t="str">
        <f t="shared" si="426"/>
        <v>Jun-20</v>
      </c>
      <c r="G4465" s="12"/>
    </row>
    <row r="4466" spans="1:7">
      <c r="A4466" s="2">
        <f t="shared" si="428"/>
        <v>44003</v>
      </c>
      <c r="B4466" t="str">
        <f t="shared" si="427"/>
        <v>2020_06</v>
      </c>
      <c r="C4466" t="str">
        <f t="shared" si="423"/>
        <v>Jun</v>
      </c>
      <c r="D4466" t="str">
        <f t="shared" si="424"/>
        <v>2020_Jun</v>
      </c>
      <c r="E4466" s="12" t="str">
        <f t="shared" si="425"/>
        <v>21_Jun</v>
      </c>
      <c r="F4466" s="12" t="str">
        <f t="shared" si="426"/>
        <v>Jun-20</v>
      </c>
      <c r="G4466" s="12"/>
    </row>
    <row r="4467" spans="1:7">
      <c r="A4467" s="2">
        <f t="shared" si="428"/>
        <v>44004</v>
      </c>
      <c r="B4467" t="str">
        <f t="shared" si="427"/>
        <v>2020_06</v>
      </c>
      <c r="C4467" t="str">
        <f t="shared" si="423"/>
        <v>Jun</v>
      </c>
      <c r="D4467" t="str">
        <f t="shared" si="424"/>
        <v>2020_Jun</v>
      </c>
      <c r="E4467" s="12" t="str">
        <f t="shared" si="425"/>
        <v>22_Jun</v>
      </c>
      <c r="F4467" s="12" t="str">
        <f t="shared" si="426"/>
        <v>Jun-20</v>
      </c>
      <c r="G4467" s="12"/>
    </row>
    <row r="4468" spans="1:7">
      <c r="A4468" s="2">
        <f t="shared" si="428"/>
        <v>44005</v>
      </c>
      <c r="B4468" t="str">
        <f t="shared" si="427"/>
        <v>2020_06</v>
      </c>
      <c r="C4468" t="str">
        <f t="shared" si="423"/>
        <v>Jun</v>
      </c>
      <c r="D4468" t="str">
        <f t="shared" si="424"/>
        <v>2020_Jun</v>
      </c>
      <c r="E4468" s="12" t="str">
        <f t="shared" si="425"/>
        <v>23_Jun</v>
      </c>
      <c r="F4468" s="12" t="str">
        <f t="shared" si="426"/>
        <v>Jun-20</v>
      </c>
      <c r="G4468" s="12"/>
    </row>
    <row r="4469" spans="1:7">
      <c r="A4469" s="2">
        <f t="shared" si="428"/>
        <v>44006</v>
      </c>
      <c r="B4469" t="str">
        <f t="shared" si="427"/>
        <v>2020_06</v>
      </c>
      <c r="C4469" t="str">
        <f t="shared" si="423"/>
        <v>Jun</v>
      </c>
      <c r="D4469" t="str">
        <f t="shared" si="424"/>
        <v>2020_Jun</v>
      </c>
      <c r="E4469" s="12" t="str">
        <f t="shared" si="425"/>
        <v>24_Jun</v>
      </c>
      <c r="F4469" s="12" t="str">
        <f t="shared" si="426"/>
        <v>Jun-20</v>
      </c>
      <c r="G4469" s="12"/>
    </row>
    <row r="4470" spans="1:7">
      <c r="A4470" s="2">
        <f t="shared" si="428"/>
        <v>44007</v>
      </c>
      <c r="B4470" t="str">
        <f t="shared" si="427"/>
        <v>2020_06</v>
      </c>
      <c r="C4470" t="str">
        <f t="shared" si="423"/>
        <v>Jun</v>
      </c>
      <c r="D4470" t="str">
        <f t="shared" si="424"/>
        <v>2020_Jun</v>
      </c>
      <c r="E4470" s="12" t="str">
        <f t="shared" si="425"/>
        <v>25_Jun</v>
      </c>
      <c r="F4470" s="12" t="str">
        <f t="shared" si="426"/>
        <v>Jun-20</v>
      </c>
      <c r="G4470" s="12"/>
    </row>
    <row r="4471" spans="1:7">
      <c r="A4471" s="2">
        <f t="shared" si="428"/>
        <v>44008</v>
      </c>
      <c r="B4471" t="str">
        <f t="shared" si="427"/>
        <v>2020_06</v>
      </c>
      <c r="C4471" t="str">
        <f t="shared" si="423"/>
        <v>Jun</v>
      </c>
      <c r="D4471" t="str">
        <f t="shared" si="424"/>
        <v>2020_Jun</v>
      </c>
      <c r="E4471" s="12" t="str">
        <f t="shared" si="425"/>
        <v>26_Jun</v>
      </c>
      <c r="F4471" s="12" t="str">
        <f t="shared" si="426"/>
        <v>Jun-20</v>
      </c>
      <c r="G4471" s="12"/>
    </row>
    <row r="4472" spans="1:7">
      <c r="A4472" s="2">
        <f t="shared" si="428"/>
        <v>44009</v>
      </c>
      <c r="B4472" t="str">
        <f t="shared" si="427"/>
        <v>2020_06</v>
      </c>
      <c r="C4472" t="str">
        <f t="shared" si="423"/>
        <v>Jun</v>
      </c>
      <c r="D4472" t="str">
        <f t="shared" si="424"/>
        <v>2020_Jun</v>
      </c>
      <c r="E4472" s="12" t="str">
        <f t="shared" si="425"/>
        <v>27_Jun</v>
      </c>
      <c r="F4472" s="12" t="str">
        <f t="shared" si="426"/>
        <v>Jun-20</v>
      </c>
      <c r="G4472" s="12"/>
    </row>
    <row r="4473" spans="1:7">
      <c r="A4473" s="2">
        <f t="shared" si="428"/>
        <v>44010</v>
      </c>
      <c r="B4473" t="str">
        <f t="shared" si="427"/>
        <v>2020_06</v>
      </c>
      <c r="C4473" t="str">
        <f t="shared" si="423"/>
        <v>Jun</v>
      </c>
      <c r="D4473" t="str">
        <f t="shared" si="424"/>
        <v>2020_Jun</v>
      </c>
      <c r="E4473" s="12" t="str">
        <f t="shared" si="425"/>
        <v>28_Jun</v>
      </c>
      <c r="F4473" s="12" t="str">
        <f t="shared" si="426"/>
        <v>Jun-20</v>
      </c>
      <c r="G4473" s="12"/>
    </row>
    <row r="4474" spans="1:7">
      <c r="A4474" s="2">
        <f t="shared" si="428"/>
        <v>44011</v>
      </c>
      <c r="B4474" t="str">
        <f t="shared" si="427"/>
        <v>2020_06</v>
      </c>
      <c r="C4474" t="str">
        <f t="shared" si="423"/>
        <v>Jun</v>
      </c>
      <c r="D4474" t="str">
        <f t="shared" si="424"/>
        <v>2020_Jun</v>
      </c>
      <c r="E4474" s="12" t="str">
        <f t="shared" si="425"/>
        <v>29_Jun</v>
      </c>
      <c r="F4474" s="12" t="str">
        <f t="shared" si="426"/>
        <v>Jun-20</v>
      </c>
      <c r="G4474" s="12"/>
    </row>
    <row r="4475" spans="1:7">
      <c r="A4475" s="2">
        <f t="shared" si="428"/>
        <v>44012</v>
      </c>
      <c r="B4475" t="str">
        <f t="shared" si="427"/>
        <v>2020_06</v>
      </c>
      <c r="C4475" t="str">
        <f t="shared" si="423"/>
        <v>Jun</v>
      </c>
      <c r="D4475" t="str">
        <f t="shared" si="424"/>
        <v>2020_Jun</v>
      </c>
      <c r="E4475" s="12" t="str">
        <f t="shared" si="425"/>
        <v>30_Jun</v>
      </c>
      <c r="F4475" s="12" t="str">
        <f t="shared" si="426"/>
        <v>Jun-20</v>
      </c>
      <c r="G4475" s="12"/>
    </row>
    <row r="4476" spans="1:7">
      <c r="A4476" s="2">
        <f t="shared" si="428"/>
        <v>44013</v>
      </c>
      <c r="B4476" t="str">
        <f t="shared" si="427"/>
        <v>2020_07</v>
      </c>
      <c r="C4476" t="str">
        <f t="shared" si="423"/>
        <v>Jul</v>
      </c>
      <c r="D4476" t="str">
        <f t="shared" si="424"/>
        <v>2020_Jul</v>
      </c>
      <c r="E4476" s="12" t="str">
        <f t="shared" si="425"/>
        <v>01_Jul</v>
      </c>
      <c r="F4476" s="12" t="str">
        <f t="shared" si="426"/>
        <v>Jul-20</v>
      </c>
      <c r="G4476" s="12"/>
    </row>
    <row r="4477" spans="1:7">
      <c r="A4477" s="2">
        <f t="shared" si="428"/>
        <v>44014</v>
      </c>
      <c r="B4477" t="str">
        <f t="shared" si="427"/>
        <v>2020_07</v>
      </c>
      <c r="C4477" t="str">
        <f t="shared" si="423"/>
        <v>Jul</v>
      </c>
      <c r="D4477" t="str">
        <f t="shared" si="424"/>
        <v>2020_Jul</v>
      </c>
      <c r="E4477" s="12" t="str">
        <f t="shared" si="425"/>
        <v>02_Jul</v>
      </c>
      <c r="F4477" s="12" t="str">
        <f t="shared" si="426"/>
        <v>Jul-20</v>
      </c>
      <c r="G4477" s="12"/>
    </row>
    <row r="4478" spans="1:7">
      <c r="A4478" s="2">
        <f t="shared" si="428"/>
        <v>44015</v>
      </c>
      <c r="B4478" t="str">
        <f t="shared" si="427"/>
        <v>2020_07</v>
      </c>
      <c r="C4478" t="str">
        <f t="shared" si="423"/>
        <v>Jul</v>
      </c>
      <c r="D4478" t="str">
        <f t="shared" si="424"/>
        <v>2020_Jul</v>
      </c>
      <c r="E4478" s="12" t="str">
        <f t="shared" si="425"/>
        <v>03_Jul</v>
      </c>
      <c r="F4478" s="12" t="str">
        <f t="shared" si="426"/>
        <v>Jul-20</v>
      </c>
      <c r="G4478" s="12"/>
    </row>
    <row r="4479" spans="1:7">
      <c r="A4479" s="2">
        <f t="shared" si="428"/>
        <v>44016</v>
      </c>
      <c r="B4479" t="str">
        <f t="shared" si="427"/>
        <v>2020_07</v>
      </c>
      <c r="C4479" t="str">
        <f t="shared" si="423"/>
        <v>Jul</v>
      </c>
      <c r="D4479" t="str">
        <f t="shared" si="424"/>
        <v>2020_Jul</v>
      </c>
      <c r="E4479" s="12" t="str">
        <f t="shared" si="425"/>
        <v>04_Jul</v>
      </c>
      <c r="F4479" s="12" t="str">
        <f t="shared" si="426"/>
        <v>Jul-20</v>
      </c>
      <c r="G4479" s="12"/>
    </row>
    <row r="4480" spans="1:7">
      <c r="A4480" s="2">
        <f t="shared" si="428"/>
        <v>44017</v>
      </c>
      <c r="B4480" t="str">
        <f t="shared" si="427"/>
        <v>2020_07</v>
      </c>
      <c r="C4480" t="str">
        <f t="shared" si="423"/>
        <v>Jul</v>
      </c>
      <c r="D4480" t="str">
        <f t="shared" si="424"/>
        <v>2020_Jul</v>
      </c>
      <c r="E4480" s="12" t="str">
        <f t="shared" si="425"/>
        <v>05_Jul</v>
      </c>
      <c r="F4480" s="12" t="str">
        <f t="shared" si="426"/>
        <v>Jul-20</v>
      </c>
      <c r="G4480" s="12"/>
    </row>
    <row r="4481" spans="1:7">
      <c r="A4481" s="2">
        <f t="shared" si="428"/>
        <v>44018</v>
      </c>
      <c r="B4481" t="str">
        <f t="shared" si="427"/>
        <v>2020_07</v>
      </c>
      <c r="C4481" t="str">
        <f t="shared" si="423"/>
        <v>Jul</v>
      </c>
      <c r="D4481" t="str">
        <f t="shared" si="424"/>
        <v>2020_Jul</v>
      </c>
      <c r="E4481" s="12" t="str">
        <f t="shared" si="425"/>
        <v>06_Jul</v>
      </c>
      <c r="F4481" s="12" t="str">
        <f t="shared" si="426"/>
        <v>Jul-20</v>
      </c>
      <c r="G4481" s="12"/>
    </row>
    <row r="4482" spans="1:7">
      <c r="A4482" s="2">
        <f t="shared" si="428"/>
        <v>44019</v>
      </c>
      <c r="B4482" t="str">
        <f t="shared" si="427"/>
        <v>2020_07</v>
      </c>
      <c r="C4482" t="str">
        <f t="shared" ref="C4482:C4545" si="429">VLOOKUP(TEXT(MONTH(A4482),"00"),$H$2:$I$13,2,FALSE)</f>
        <v>Jul</v>
      </c>
      <c r="D4482" t="str">
        <f t="shared" si="424"/>
        <v>2020_Jul</v>
      </c>
      <c r="E4482" s="12" t="str">
        <f t="shared" si="425"/>
        <v>07_Jul</v>
      </c>
      <c r="F4482" s="12" t="str">
        <f t="shared" si="426"/>
        <v>Jul-20</v>
      </c>
      <c r="G4482" s="12"/>
    </row>
    <row r="4483" spans="1:7">
      <c r="A4483" s="2">
        <f t="shared" si="428"/>
        <v>44020</v>
      </c>
      <c r="B4483" t="str">
        <f t="shared" si="427"/>
        <v>2020_07</v>
      </c>
      <c r="C4483" t="str">
        <f t="shared" si="429"/>
        <v>Jul</v>
      </c>
      <c r="D4483" t="str">
        <f t="shared" ref="D4483:D4546" si="430">TEXT(YEAR(A4483),"0000")&amp;"_"&amp;C4483</f>
        <v>2020_Jul</v>
      </c>
      <c r="E4483" s="12" t="str">
        <f t="shared" ref="E4483:E4546" si="431">VLOOKUP(DAY(A4483),$G$2:$H$32,2,FALSE)&amp;"_"&amp;C4483</f>
        <v>08_Jul</v>
      </c>
      <c r="F4483" s="12" t="str">
        <f t="shared" si="426"/>
        <v>Jul-20</v>
      </c>
      <c r="G4483" s="12"/>
    </row>
    <row r="4484" spans="1:7">
      <c r="A4484" s="2">
        <f t="shared" si="428"/>
        <v>44021</v>
      </c>
      <c r="B4484" t="str">
        <f t="shared" si="427"/>
        <v>2020_07</v>
      </c>
      <c r="C4484" t="str">
        <f t="shared" si="429"/>
        <v>Jul</v>
      </c>
      <c r="D4484" t="str">
        <f t="shared" si="430"/>
        <v>2020_Jul</v>
      </c>
      <c r="E4484" s="12" t="str">
        <f t="shared" si="431"/>
        <v>09_Jul</v>
      </c>
      <c r="F4484" s="12" t="str">
        <f t="shared" ref="F4484:F4547" si="432">C4484&amp;"-"&amp;RIGHT(YEAR(A4484),2)</f>
        <v>Jul-20</v>
      </c>
      <c r="G4484" s="12"/>
    </row>
    <row r="4485" spans="1:7">
      <c r="A4485" s="2">
        <f t="shared" si="428"/>
        <v>44022</v>
      </c>
      <c r="B4485" t="str">
        <f t="shared" si="427"/>
        <v>2020_07</v>
      </c>
      <c r="C4485" t="str">
        <f t="shared" si="429"/>
        <v>Jul</v>
      </c>
      <c r="D4485" t="str">
        <f t="shared" si="430"/>
        <v>2020_Jul</v>
      </c>
      <c r="E4485" s="12" t="str">
        <f t="shared" si="431"/>
        <v>10_Jul</v>
      </c>
      <c r="F4485" s="12" t="str">
        <f t="shared" si="432"/>
        <v>Jul-20</v>
      </c>
      <c r="G4485" s="12"/>
    </row>
    <row r="4486" spans="1:7">
      <c r="A4486" s="2">
        <f t="shared" si="428"/>
        <v>44023</v>
      </c>
      <c r="B4486" t="str">
        <f t="shared" si="427"/>
        <v>2020_07</v>
      </c>
      <c r="C4486" t="str">
        <f t="shared" si="429"/>
        <v>Jul</v>
      </c>
      <c r="D4486" t="str">
        <f t="shared" si="430"/>
        <v>2020_Jul</v>
      </c>
      <c r="E4486" s="12" t="str">
        <f t="shared" si="431"/>
        <v>11_Jul</v>
      </c>
      <c r="F4486" s="12" t="str">
        <f t="shared" si="432"/>
        <v>Jul-20</v>
      </c>
      <c r="G4486" s="12"/>
    </row>
    <row r="4487" spans="1:7">
      <c r="A4487" s="2">
        <f t="shared" si="428"/>
        <v>44024</v>
      </c>
      <c r="B4487" t="str">
        <f t="shared" si="427"/>
        <v>2020_07</v>
      </c>
      <c r="C4487" t="str">
        <f t="shared" si="429"/>
        <v>Jul</v>
      </c>
      <c r="D4487" t="str">
        <f t="shared" si="430"/>
        <v>2020_Jul</v>
      </c>
      <c r="E4487" s="12" t="str">
        <f t="shared" si="431"/>
        <v>12_Jul</v>
      </c>
      <c r="F4487" s="12" t="str">
        <f t="shared" si="432"/>
        <v>Jul-20</v>
      </c>
      <c r="G4487" s="12"/>
    </row>
    <row r="4488" spans="1:7">
      <c r="A4488" s="2">
        <f t="shared" si="428"/>
        <v>44025</v>
      </c>
      <c r="B4488" t="str">
        <f t="shared" si="427"/>
        <v>2020_07</v>
      </c>
      <c r="C4488" t="str">
        <f t="shared" si="429"/>
        <v>Jul</v>
      </c>
      <c r="D4488" t="str">
        <f t="shared" si="430"/>
        <v>2020_Jul</v>
      </c>
      <c r="E4488" s="12" t="str">
        <f t="shared" si="431"/>
        <v>13_Jul</v>
      </c>
      <c r="F4488" s="12" t="str">
        <f t="shared" si="432"/>
        <v>Jul-20</v>
      </c>
      <c r="G4488" s="12"/>
    </row>
    <row r="4489" spans="1:7">
      <c r="A4489" s="2">
        <f t="shared" si="428"/>
        <v>44026</v>
      </c>
      <c r="B4489" t="str">
        <f t="shared" si="427"/>
        <v>2020_07</v>
      </c>
      <c r="C4489" t="str">
        <f t="shared" si="429"/>
        <v>Jul</v>
      </c>
      <c r="D4489" t="str">
        <f t="shared" si="430"/>
        <v>2020_Jul</v>
      </c>
      <c r="E4489" s="12" t="str">
        <f t="shared" si="431"/>
        <v>14_Jul</v>
      </c>
      <c r="F4489" s="12" t="str">
        <f t="shared" si="432"/>
        <v>Jul-20</v>
      </c>
      <c r="G4489" s="12"/>
    </row>
    <row r="4490" spans="1:7">
      <c r="A4490" s="2">
        <f t="shared" si="428"/>
        <v>44027</v>
      </c>
      <c r="B4490" t="str">
        <f t="shared" si="427"/>
        <v>2020_07</v>
      </c>
      <c r="C4490" t="str">
        <f t="shared" si="429"/>
        <v>Jul</v>
      </c>
      <c r="D4490" t="str">
        <f t="shared" si="430"/>
        <v>2020_Jul</v>
      </c>
      <c r="E4490" s="12" t="str">
        <f t="shared" si="431"/>
        <v>15_Jul</v>
      </c>
      <c r="F4490" s="12" t="str">
        <f t="shared" si="432"/>
        <v>Jul-20</v>
      </c>
      <c r="G4490" s="12"/>
    </row>
    <row r="4491" spans="1:7">
      <c r="A4491" s="2">
        <f t="shared" si="428"/>
        <v>44028</v>
      </c>
      <c r="B4491" t="str">
        <f t="shared" ref="B4491:B4554" si="433">TEXT(YEAR(A4491),"0000")&amp;"_"&amp;TEXT(MONTH(A4491),"00")</f>
        <v>2020_07</v>
      </c>
      <c r="C4491" t="str">
        <f t="shared" si="429"/>
        <v>Jul</v>
      </c>
      <c r="D4491" t="str">
        <f t="shared" si="430"/>
        <v>2020_Jul</v>
      </c>
      <c r="E4491" s="12" t="str">
        <f t="shared" si="431"/>
        <v>16_Jul</v>
      </c>
      <c r="F4491" s="12" t="str">
        <f t="shared" si="432"/>
        <v>Jul-20</v>
      </c>
      <c r="G4491" s="12"/>
    </row>
    <row r="4492" spans="1:7">
      <c r="A4492" s="2">
        <f t="shared" ref="A4492:A4555" si="434">A4491+1</f>
        <v>44029</v>
      </c>
      <c r="B4492" t="str">
        <f t="shared" si="433"/>
        <v>2020_07</v>
      </c>
      <c r="C4492" t="str">
        <f t="shared" si="429"/>
        <v>Jul</v>
      </c>
      <c r="D4492" t="str">
        <f t="shared" si="430"/>
        <v>2020_Jul</v>
      </c>
      <c r="E4492" s="12" t="str">
        <f t="shared" si="431"/>
        <v>17_Jul</v>
      </c>
      <c r="F4492" s="12" t="str">
        <f t="shared" si="432"/>
        <v>Jul-20</v>
      </c>
      <c r="G4492" s="12"/>
    </row>
    <row r="4493" spans="1:7">
      <c r="A4493" s="2">
        <f t="shared" si="434"/>
        <v>44030</v>
      </c>
      <c r="B4493" t="str">
        <f t="shared" si="433"/>
        <v>2020_07</v>
      </c>
      <c r="C4493" t="str">
        <f t="shared" si="429"/>
        <v>Jul</v>
      </c>
      <c r="D4493" t="str">
        <f t="shared" si="430"/>
        <v>2020_Jul</v>
      </c>
      <c r="E4493" s="12" t="str">
        <f t="shared" si="431"/>
        <v>18_Jul</v>
      </c>
      <c r="F4493" s="12" t="str">
        <f t="shared" si="432"/>
        <v>Jul-20</v>
      </c>
      <c r="G4493" s="12"/>
    </row>
    <row r="4494" spans="1:7">
      <c r="A4494" s="2">
        <f t="shared" si="434"/>
        <v>44031</v>
      </c>
      <c r="B4494" t="str">
        <f t="shared" si="433"/>
        <v>2020_07</v>
      </c>
      <c r="C4494" t="str">
        <f t="shared" si="429"/>
        <v>Jul</v>
      </c>
      <c r="D4494" t="str">
        <f t="shared" si="430"/>
        <v>2020_Jul</v>
      </c>
      <c r="E4494" s="12" t="str">
        <f t="shared" si="431"/>
        <v>19_Jul</v>
      </c>
      <c r="F4494" s="12" t="str">
        <f t="shared" si="432"/>
        <v>Jul-20</v>
      </c>
      <c r="G4494" s="12"/>
    </row>
    <row r="4495" spans="1:7">
      <c r="A4495" s="2">
        <f t="shared" si="434"/>
        <v>44032</v>
      </c>
      <c r="B4495" t="str">
        <f t="shared" si="433"/>
        <v>2020_07</v>
      </c>
      <c r="C4495" t="str">
        <f t="shared" si="429"/>
        <v>Jul</v>
      </c>
      <c r="D4495" t="str">
        <f t="shared" si="430"/>
        <v>2020_Jul</v>
      </c>
      <c r="E4495" s="12" t="str">
        <f t="shared" si="431"/>
        <v>20_Jul</v>
      </c>
      <c r="F4495" s="12" t="str">
        <f t="shared" si="432"/>
        <v>Jul-20</v>
      </c>
      <c r="G4495" s="12"/>
    </row>
    <row r="4496" spans="1:7">
      <c r="A4496" s="2">
        <f t="shared" si="434"/>
        <v>44033</v>
      </c>
      <c r="B4496" t="str">
        <f t="shared" si="433"/>
        <v>2020_07</v>
      </c>
      <c r="C4496" t="str">
        <f t="shared" si="429"/>
        <v>Jul</v>
      </c>
      <c r="D4496" t="str">
        <f t="shared" si="430"/>
        <v>2020_Jul</v>
      </c>
      <c r="E4496" s="12" t="str">
        <f t="shared" si="431"/>
        <v>21_Jul</v>
      </c>
      <c r="F4496" s="12" t="str">
        <f t="shared" si="432"/>
        <v>Jul-20</v>
      </c>
      <c r="G4496" s="12"/>
    </row>
    <row r="4497" spans="1:7">
      <c r="A4497" s="2">
        <f t="shared" si="434"/>
        <v>44034</v>
      </c>
      <c r="B4497" t="str">
        <f t="shared" si="433"/>
        <v>2020_07</v>
      </c>
      <c r="C4497" t="str">
        <f t="shared" si="429"/>
        <v>Jul</v>
      </c>
      <c r="D4497" t="str">
        <f t="shared" si="430"/>
        <v>2020_Jul</v>
      </c>
      <c r="E4497" s="12" t="str">
        <f t="shared" si="431"/>
        <v>22_Jul</v>
      </c>
      <c r="F4497" s="12" t="str">
        <f t="shared" si="432"/>
        <v>Jul-20</v>
      </c>
      <c r="G4497" s="12"/>
    </row>
    <row r="4498" spans="1:7">
      <c r="A4498" s="2">
        <f t="shared" si="434"/>
        <v>44035</v>
      </c>
      <c r="B4498" t="str">
        <f t="shared" si="433"/>
        <v>2020_07</v>
      </c>
      <c r="C4498" t="str">
        <f t="shared" si="429"/>
        <v>Jul</v>
      </c>
      <c r="D4498" t="str">
        <f t="shared" si="430"/>
        <v>2020_Jul</v>
      </c>
      <c r="E4498" s="12" t="str">
        <f t="shared" si="431"/>
        <v>23_Jul</v>
      </c>
      <c r="F4498" s="12" t="str">
        <f t="shared" si="432"/>
        <v>Jul-20</v>
      </c>
      <c r="G4498" s="12"/>
    </row>
    <row r="4499" spans="1:7">
      <c r="A4499" s="2">
        <f t="shared" si="434"/>
        <v>44036</v>
      </c>
      <c r="B4499" t="str">
        <f t="shared" si="433"/>
        <v>2020_07</v>
      </c>
      <c r="C4499" t="str">
        <f t="shared" si="429"/>
        <v>Jul</v>
      </c>
      <c r="D4499" t="str">
        <f t="shared" si="430"/>
        <v>2020_Jul</v>
      </c>
      <c r="E4499" s="12" t="str">
        <f t="shared" si="431"/>
        <v>24_Jul</v>
      </c>
      <c r="F4499" s="12" t="str">
        <f t="shared" si="432"/>
        <v>Jul-20</v>
      </c>
      <c r="G4499" s="12"/>
    </row>
    <row r="4500" spans="1:7">
      <c r="A4500" s="2">
        <f t="shared" si="434"/>
        <v>44037</v>
      </c>
      <c r="B4500" t="str">
        <f t="shared" si="433"/>
        <v>2020_07</v>
      </c>
      <c r="C4500" t="str">
        <f t="shared" si="429"/>
        <v>Jul</v>
      </c>
      <c r="D4500" t="str">
        <f t="shared" si="430"/>
        <v>2020_Jul</v>
      </c>
      <c r="E4500" s="12" t="str">
        <f t="shared" si="431"/>
        <v>25_Jul</v>
      </c>
      <c r="F4500" s="12" t="str">
        <f t="shared" si="432"/>
        <v>Jul-20</v>
      </c>
      <c r="G4500" s="12"/>
    </row>
    <row r="4501" spans="1:7">
      <c r="A4501" s="2">
        <f t="shared" si="434"/>
        <v>44038</v>
      </c>
      <c r="B4501" t="str">
        <f t="shared" si="433"/>
        <v>2020_07</v>
      </c>
      <c r="C4501" t="str">
        <f t="shared" si="429"/>
        <v>Jul</v>
      </c>
      <c r="D4501" t="str">
        <f t="shared" si="430"/>
        <v>2020_Jul</v>
      </c>
      <c r="E4501" s="12" t="str">
        <f t="shared" si="431"/>
        <v>26_Jul</v>
      </c>
      <c r="F4501" s="12" t="str">
        <f t="shared" si="432"/>
        <v>Jul-20</v>
      </c>
      <c r="G4501" s="12"/>
    </row>
    <row r="4502" spans="1:7">
      <c r="A4502" s="2">
        <f t="shared" si="434"/>
        <v>44039</v>
      </c>
      <c r="B4502" t="str">
        <f t="shared" si="433"/>
        <v>2020_07</v>
      </c>
      <c r="C4502" t="str">
        <f t="shared" si="429"/>
        <v>Jul</v>
      </c>
      <c r="D4502" t="str">
        <f t="shared" si="430"/>
        <v>2020_Jul</v>
      </c>
      <c r="E4502" s="12" t="str">
        <f t="shared" si="431"/>
        <v>27_Jul</v>
      </c>
      <c r="F4502" s="12" t="str">
        <f t="shared" si="432"/>
        <v>Jul-20</v>
      </c>
      <c r="G4502" s="12"/>
    </row>
    <row r="4503" spans="1:7">
      <c r="A4503" s="2">
        <f t="shared" si="434"/>
        <v>44040</v>
      </c>
      <c r="B4503" t="str">
        <f t="shared" si="433"/>
        <v>2020_07</v>
      </c>
      <c r="C4503" t="str">
        <f t="shared" si="429"/>
        <v>Jul</v>
      </c>
      <c r="D4503" t="str">
        <f t="shared" si="430"/>
        <v>2020_Jul</v>
      </c>
      <c r="E4503" s="12" t="str">
        <f t="shared" si="431"/>
        <v>28_Jul</v>
      </c>
      <c r="F4503" s="12" t="str">
        <f t="shared" si="432"/>
        <v>Jul-20</v>
      </c>
      <c r="G4503" s="12"/>
    </row>
    <row r="4504" spans="1:7">
      <c r="A4504" s="2">
        <f t="shared" si="434"/>
        <v>44041</v>
      </c>
      <c r="B4504" t="str">
        <f t="shared" si="433"/>
        <v>2020_07</v>
      </c>
      <c r="C4504" t="str">
        <f t="shared" si="429"/>
        <v>Jul</v>
      </c>
      <c r="D4504" t="str">
        <f t="shared" si="430"/>
        <v>2020_Jul</v>
      </c>
      <c r="E4504" s="12" t="str">
        <f t="shared" si="431"/>
        <v>29_Jul</v>
      </c>
      <c r="F4504" s="12" t="str">
        <f t="shared" si="432"/>
        <v>Jul-20</v>
      </c>
      <c r="G4504" s="12"/>
    </row>
    <row r="4505" spans="1:7">
      <c r="A4505" s="2">
        <f t="shared" si="434"/>
        <v>44042</v>
      </c>
      <c r="B4505" t="str">
        <f t="shared" si="433"/>
        <v>2020_07</v>
      </c>
      <c r="C4505" t="str">
        <f t="shared" si="429"/>
        <v>Jul</v>
      </c>
      <c r="D4505" t="str">
        <f t="shared" si="430"/>
        <v>2020_Jul</v>
      </c>
      <c r="E4505" s="12" t="str">
        <f t="shared" si="431"/>
        <v>30_Jul</v>
      </c>
      <c r="F4505" s="12" t="str">
        <f t="shared" si="432"/>
        <v>Jul-20</v>
      </c>
      <c r="G4505" s="12"/>
    </row>
    <row r="4506" spans="1:7">
      <c r="A4506" s="2">
        <f t="shared" si="434"/>
        <v>44043</v>
      </c>
      <c r="B4506" t="str">
        <f t="shared" si="433"/>
        <v>2020_07</v>
      </c>
      <c r="C4506" t="str">
        <f t="shared" si="429"/>
        <v>Jul</v>
      </c>
      <c r="D4506" t="str">
        <f t="shared" si="430"/>
        <v>2020_Jul</v>
      </c>
      <c r="E4506" s="12" t="str">
        <f t="shared" si="431"/>
        <v>31_Jul</v>
      </c>
      <c r="F4506" s="12" t="str">
        <f t="shared" si="432"/>
        <v>Jul-20</v>
      </c>
      <c r="G4506" s="12"/>
    </row>
    <row r="4507" spans="1:7">
      <c r="A4507" s="2">
        <f t="shared" si="434"/>
        <v>44044</v>
      </c>
      <c r="B4507" t="str">
        <f t="shared" si="433"/>
        <v>2020_08</v>
      </c>
      <c r="C4507" t="str">
        <f t="shared" si="429"/>
        <v>Aug</v>
      </c>
      <c r="D4507" t="str">
        <f t="shared" si="430"/>
        <v>2020_Aug</v>
      </c>
      <c r="E4507" s="12" t="str">
        <f t="shared" si="431"/>
        <v>01_Aug</v>
      </c>
      <c r="F4507" s="12" t="str">
        <f t="shared" si="432"/>
        <v>Aug-20</v>
      </c>
      <c r="G4507" s="12"/>
    </row>
    <row r="4508" spans="1:7">
      <c r="A4508" s="2">
        <f t="shared" si="434"/>
        <v>44045</v>
      </c>
      <c r="B4508" t="str">
        <f t="shared" si="433"/>
        <v>2020_08</v>
      </c>
      <c r="C4508" t="str">
        <f t="shared" si="429"/>
        <v>Aug</v>
      </c>
      <c r="D4508" t="str">
        <f t="shared" si="430"/>
        <v>2020_Aug</v>
      </c>
      <c r="E4508" s="12" t="str">
        <f t="shared" si="431"/>
        <v>02_Aug</v>
      </c>
      <c r="F4508" s="12" t="str">
        <f t="shared" si="432"/>
        <v>Aug-20</v>
      </c>
      <c r="G4508" s="12"/>
    </row>
    <row r="4509" spans="1:7">
      <c r="A4509" s="2">
        <f t="shared" si="434"/>
        <v>44046</v>
      </c>
      <c r="B4509" t="str">
        <f t="shared" si="433"/>
        <v>2020_08</v>
      </c>
      <c r="C4509" t="str">
        <f t="shared" si="429"/>
        <v>Aug</v>
      </c>
      <c r="D4509" t="str">
        <f t="shared" si="430"/>
        <v>2020_Aug</v>
      </c>
      <c r="E4509" s="12" t="str">
        <f t="shared" si="431"/>
        <v>03_Aug</v>
      </c>
      <c r="F4509" s="12" t="str">
        <f t="shared" si="432"/>
        <v>Aug-20</v>
      </c>
      <c r="G4509" s="12"/>
    </row>
    <row r="4510" spans="1:7">
      <c r="A4510" s="2">
        <f t="shared" si="434"/>
        <v>44047</v>
      </c>
      <c r="B4510" t="str">
        <f t="shared" si="433"/>
        <v>2020_08</v>
      </c>
      <c r="C4510" t="str">
        <f t="shared" si="429"/>
        <v>Aug</v>
      </c>
      <c r="D4510" t="str">
        <f t="shared" si="430"/>
        <v>2020_Aug</v>
      </c>
      <c r="E4510" s="12" t="str">
        <f t="shared" si="431"/>
        <v>04_Aug</v>
      </c>
      <c r="F4510" s="12" t="str">
        <f t="shared" si="432"/>
        <v>Aug-20</v>
      </c>
      <c r="G4510" s="12"/>
    </row>
    <row r="4511" spans="1:7">
      <c r="A4511" s="2">
        <f t="shared" si="434"/>
        <v>44048</v>
      </c>
      <c r="B4511" t="str">
        <f t="shared" si="433"/>
        <v>2020_08</v>
      </c>
      <c r="C4511" t="str">
        <f t="shared" si="429"/>
        <v>Aug</v>
      </c>
      <c r="D4511" t="str">
        <f t="shared" si="430"/>
        <v>2020_Aug</v>
      </c>
      <c r="E4511" s="12" t="str">
        <f t="shared" si="431"/>
        <v>05_Aug</v>
      </c>
      <c r="F4511" s="12" t="str">
        <f t="shared" si="432"/>
        <v>Aug-20</v>
      </c>
      <c r="G4511" s="12"/>
    </row>
    <row r="4512" spans="1:7">
      <c r="A4512" s="2">
        <f t="shared" si="434"/>
        <v>44049</v>
      </c>
      <c r="B4512" t="str">
        <f t="shared" si="433"/>
        <v>2020_08</v>
      </c>
      <c r="C4512" t="str">
        <f t="shared" si="429"/>
        <v>Aug</v>
      </c>
      <c r="D4512" t="str">
        <f t="shared" si="430"/>
        <v>2020_Aug</v>
      </c>
      <c r="E4512" s="12" t="str">
        <f t="shared" si="431"/>
        <v>06_Aug</v>
      </c>
      <c r="F4512" s="12" t="str">
        <f t="shared" si="432"/>
        <v>Aug-20</v>
      </c>
      <c r="G4512" s="12"/>
    </row>
    <row r="4513" spans="1:7">
      <c r="A4513" s="2">
        <f t="shared" si="434"/>
        <v>44050</v>
      </c>
      <c r="B4513" t="str">
        <f t="shared" si="433"/>
        <v>2020_08</v>
      </c>
      <c r="C4513" t="str">
        <f t="shared" si="429"/>
        <v>Aug</v>
      </c>
      <c r="D4513" t="str">
        <f t="shared" si="430"/>
        <v>2020_Aug</v>
      </c>
      <c r="E4513" s="12" t="str">
        <f t="shared" si="431"/>
        <v>07_Aug</v>
      </c>
      <c r="F4513" s="12" t="str">
        <f t="shared" si="432"/>
        <v>Aug-20</v>
      </c>
      <c r="G4513" s="12"/>
    </row>
    <row r="4514" spans="1:7">
      <c r="A4514" s="2">
        <f t="shared" si="434"/>
        <v>44051</v>
      </c>
      <c r="B4514" t="str">
        <f t="shared" si="433"/>
        <v>2020_08</v>
      </c>
      <c r="C4514" t="str">
        <f t="shared" si="429"/>
        <v>Aug</v>
      </c>
      <c r="D4514" t="str">
        <f t="shared" si="430"/>
        <v>2020_Aug</v>
      </c>
      <c r="E4514" s="12" t="str">
        <f t="shared" si="431"/>
        <v>08_Aug</v>
      </c>
      <c r="F4514" s="12" t="str">
        <f t="shared" si="432"/>
        <v>Aug-20</v>
      </c>
      <c r="G4514" s="12"/>
    </row>
    <row r="4515" spans="1:7">
      <c r="A4515" s="2">
        <f t="shared" si="434"/>
        <v>44052</v>
      </c>
      <c r="B4515" t="str">
        <f t="shared" si="433"/>
        <v>2020_08</v>
      </c>
      <c r="C4515" t="str">
        <f t="shared" si="429"/>
        <v>Aug</v>
      </c>
      <c r="D4515" t="str">
        <f t="shared" si="430"/>
        <v>2020_Aug</v>
      </c>
      <c r="E4515" s="12" t="str">
        <f t="shared" si="431"/>
        <v>09_Aug</v>
      </c>
      <c r="F4515" s="12" t="str">
        <f t="shared" si="432"/>
        <v>Aug-20</v>
      </c>
      <c r="G4515" s="12"/>
    </row>
    <row r="4516" spans="1:7">
      <c r="A4516" s="2">
        <f t="shared" si="434"/>
        <v>44053</v>
      </c>
      <c r="B4516" t="str">
        <f t="shared" si="433"/>
        <v>2020_08</v>
      </c>
      <c r="C4516" t="str">
        <f t="shared" si="429"/>
        <v>Aug</v>
      </c>
      <c r="D4516" t="str">
        <f t="shared" si="430"/>
        <v>2020_Aug</v>
      </c>
      <c r="E4516" s="12" t="str">
        <f t="shared" si="431"/>
        <v>10_Aug</v>
      </c>
      <c r="F4516" s="12" t="str">
        <f t="shared" si="432"/>
        <v>Aug-20</v>
      </c>
      <c r="G4516" s="12"/>
    </row>
    <row r="4517" spans="1:7">
      <c r="A4517" s="2">
        <f t="shared" si="434"/>
        <v>44054</v>
      </c>
      <c r="B4517" t="str">
        <f t="shared" si="433"/>
        <v>2020_08</v>
      </c>
      <c r="C4517" t="str">
        <f t="shared" si="429"/>
        <v>Aug</v>
      </c>
      <c r="D4517" t="str">
        <f t="shared" si="430"/>
        <v>2020_Aug</v>
      </c>
      <c r="E4517" s="12" t="str">
        <f t="shared" si="431"/>
        <v>11_Aug</v>
      </c>
      <c r="F4517" s="12" t="str">
        <f t="shared" si="432"/>
        <v>Aug-20</v>
      </c>
      <c r="G4517" s="12"/>
    </row>
    <row r="4518" spans="1:7">
      <c r="A4518" s="2">
        <f t="shared" si="434"/>
        <v>44055</v>
      </c>
      <c r="B4518" t="str">
        <f t="shared" si="433"/>
        <v>2020_08</v>
      </c>
      <c r="C4518" t="str">
        <f t="shared" si="429"/>
        <v>Aug</v>
      </c>
      <c r="D4518" t="str">
        <f t="shared" si="430"/>
        <v>2020_Aug</v>
      </c>
      <c r="E4518" s="12" t="str">
        <f t="shared" si="431"/>
        <v>12_Aug</v>
      </c>
      <c r="F4518" s="12" t="str">
        <f t="shared" si="432"/>
        <v>Aug-20</v>
      </c>
      <c r="G4518" s="12"/>
    </row>
    <row r="4519" spans="1:7">
      <c r="A4519" s="2">
        <f t="shared" si="434"/>
        <v>44056</v>
      </c>
      <c r="B4519" t="str">
        <f t="shared" si="433"/>
        <v>2020_08</v>
      </c>
      <c r="C4519" t="str">
        <f t="shared" si="429"/>
        <v>Aug</v>
      </c>
      <c r="D4519" t="str">
        <f t="shared" si="430"/>
        <v>2020_Aug</v>
      </c>
      <c r="E4519" s="12" t="str">
        <f t="shared" si="431"/>
        <v>13_Aug</v>
      </c>
      <c r="F4519" s="12" t="str">
        <f t="shared" si="432"/>
        <v>Aug-20</v>
      </c>
      <c r="G4519" s="12"/>
    </row>
    <row r="4520" spans="1:7">
      <c r="A4520" s="2">
        <f t="shared" si="434"/>
        <v>44057</v>
      </c>
      <c r="B4520" t="str">
        <f t="shared" si="433"/>
        <v>2020_08</v>
      </c>
      <c r="C4520" t="str">
        <f t="shared" si="429"/>
        <v>Aug</v>
      </c>
      <c r="D4520" t="str">
        <f t="shared" si="430"/>
        <v>2020_Aug</v>
      </c>
      <c r="E4520" s="12" t="str">
        <f t="shared" si="431"/>
        <v>14_Aug</v>
      </c>
      <c r="F4520" s="12" t="str">
        <f t="shared" si="432"/>
        <v>Aug-20</v>
      </c>
      <c r="G4520" s="12"/>
    </row>
    <row r="4521" spans="1:7">
      <c r="A4521" s="2">
        <f t="shared" si="434"/>
        <v>44058</v>
      </c>
      <c r="B4521" t="str">
        <f t="shared" si="433"/>
        <v>2020_08</v>
      </c>
      <c r="C4521" t="str">
        <f t="shared" si="429"/>
        <v>Aug</v>
      </c>
      <c r="D4521" t="str">
        <f t="shared" si="430"/>
        <v>2020_Aug</v>
      </c>
      <c r="E4521" s="12" t="str">
        <f t="shared" si="431"/>
        <v>15_Aug</v>
      </c>
      <c r="F4521" s="12" t="str">
        <f t="shared" si="432"/>
        <v>Aug-20</v>
      </c>
      <c r="G4521" s="12"/>
    </row>
    <row r="4522" spans="1:7">
      <c r="A4522" s="2">
        <f t="shared" si="434"/>
        <v>44059</v>
      </c>
      <c r="B4522" t="str">
        <f t="shared" si="433"/>
        <v>2020_08</v>
      </c>
      <c r="C4522" t="str">
        <f t="shared" si="429"/>
        <v>Aug</v>
      </c>
      <c r="D4522" t="str">
        <f t="shared" si="430"/>
        <v>2020_Aug</v>
      </c>
      <c r="E4522" s="12" t="str">
        <f t="shared" si="431"/>
        <v>16_Aug</v>
      </c>
      <c r="F4522" s="12" t="str">
        <f t="shared" si="432"/>
        <v>Aug-20</v>
      </c>
      <c r="G4522" s="12"/>
    </row>
    <row r="4523" spans="1:7">
      <c r="A4523" s="2">
        <f t="shared" si="434"/>
        <v>44060</v>
      </c>
      <c r="B4523" t="str">
        <f t="shared" si="433"/>
        <v>2020_08</v>
      </c>
      <c r="C4523" t="str">
        <f t="shared" si="429"/>
        <v>Aug</v>
      </c>
      <c r="D4523" t="str">
        <f t="shared" si="430"/>
        <v>2020_Aug</v>
      </c>
      <c r="E4523" s="12" t="str">
        <f t="shared" si="431"/>
        <v>17_Aug</v>
      </c>
      <c r="F4523" s="12" t="str">
        <f t="shared" si="432"/>
        <v>Aug-20</v>
      </c>
      <c r="G4523" s="12"/>
    </row>
    <row r="4524" spans="1:7">
      <c r="A4524" s="2">
        <f t="shared" si="434"/>
        <v>44061</v>
      </c>
      <c r="B4524" t="str">
        <f t="shared" si="433"/>
        <v>2020_08</v>
      </c>
      <c r="C4524" t="str">
        <f t="shared" si="429"/>
        <v>Aug</v>
      </c>
      <c r="D4524" t="str">
        <f t="shared" si="430"/>
        <v>2020_Aug</v>
      </c>
      <c r="E4524" s="12" t="str">
        <f t="shared" si="431"/>
        <v>18_Aug</v>
      </c>
      <c r="F4524" s="12" t="str">
        <f t="shared" si="432"/>
        <v>Aug-20</v>
      </c>
      <c r="G4524" s="12"/>
    </row>
    <row r="4525" spans="1:7">
      <c r="A4525" s="2">
        <f t="shared" si="434"/>
        <v>44062</v>
      </c>
      <c r="B4525" t="str">
        <f t="shared" si="433"/>
        <v>2020_08</v>
      </c>
      <c r="C4525" t="str">
        <f t="shared" si="429"/>
        <v>Aug</v>
      </c>
      <c r="D4525" t="str">
        <f t="shared" si="430"/>
        <v>2020_Aug</v>
      </c>
      <c r="E4525" s="12" t="str">
        <f t="shared" si="431"/>
        <v>19_Aug</v>
      </c>
      <c r="F4525" s="12" t="str">
        <f t="shared" si="432"/>
        <v>Aug-20</v>
      </c>
      <c r="G4525" s="12"/>
    </row>
    <row r="4526" spans="1:7">
      <c r="A4526" s="2">
        <f t="shared" si="434"/>
        <v>44063</v>
      </c>
      <c r="B4526" t="str">
        <f t="shared" si="433"/>
        <v>2020_08</v>
      </c>
      <c r="C4526" t="str">
        <f t="shared" si="429"/>
        <v>Aug</v>
      </c>
      <c r="D4526" t="str">
        <f t="shared" si="430"/>
        <v>2020_Aug</v>
      </c>
      <c r="E4526" s="12" t="str">
        <f t="shared" si="431"/>
        <v>20_Aug</v>
      </c>
      <c r="F4526" s="12" t="str">
        <f t="shared" si="432"/>
        <v>Aug-20</v>
      </c>
      <c r="G4526" s="12"/>
    </row>
    <row r="4527" spans="1:7">
      <c r="A4527" s="2">
        <f t="shared" si="434"/>
        <v>44064</v>
      </c>
      <c r="B4527" t="str">
        <f t="shared" si="433"/>
        <v>2020_08</v>
      </c>
      <c r="C4527" t="str">
        <f t="shared" si="429"/>
        <v>Aug</v>
      </c>
      <c r="D4527" t="str">
        <f t="shared" si="430"/>
        <v>2020_Aug</v>
      </c>
      <c r="E4527" s="12" t="str">
        <f t="shared" si="431"/>
        <v>21_Aug</v>
      </c>
      <c r="F4527" s="12" t="str">
        <f t="shared" si="432"/>
        <v>Aug-20</v>
      </c>
      <c r="G4527" s="12"/>
    </row>
    <row r="4528" spans="1:7">
      <c r="A4528" s="2">
        <f t="shared" si="434"/>
        <v>44065</v>
      </c>
      <c r="B4528" t="str">
        <f t="shared" si="433"/>
        <v>2020_08</v>
      </c>
      <c r="C4528" t="str">
        <f t="shared" si="429"/>
        <v>Aug</v>
      </c>
      <c r="D4528" t="str">
        <f t="shared" si="430"/>
        <v>2020_Aug</v>
      </c>
      <c r="E4528" s="12" t="str">
        <f t="shared" si="431"/>
        <v>22_Aug</v>
      </c>
      <c r="F4528" s="12" t="str">
        <f t="shared" si="432"/>
        <v>Aug-20</v>
      </c>
      <c r="G4528" s="12"/>
    </row>
    <row r="4529" spans="1:7">
      <c r="A4529" s="2">
        <f t="shared" si="434"/>
        <v>44066</v>
      </c>
      <c r="B4529" t="str">
        <f t="shared" si="433"/>
        <v>2020_08</v>
      </c>
      <c r="C4529" t="str">
        <f t="shared" si="429"/>
        <v>Aug</v>
      </c>
      <c r="D4529" t="str">
        <f t="shared" si="430"/>
        <v>2020_Aug</v>
      </c>
      <c r="E4529" s="12" t="str">
        <f t="shared" si="431"/>
        <v>23_Aug</v>
      </c>
      <c r="F4529" s="12" t="str">
        <f t="shared" si="432"/>
        <v>Aug-20</v>
      </c>
      <c r="G4529" s="12"/>
    </row>
    <row r="4530" spans="1:7">
      <c r="A4530" s="2">
        <f t="shared" si="434"/>
        <v>44067</v>
      </c>
      <c r="B4530" t="str">
        <f t="shared" si="433"/>
        <v>2020_08</v>
      </c>
      <c r="C4530" t="str">
        <f t="shared" si="429"/>
        <v>Aug</v>
      </c>
      <c r="D4530" t="str">
        <f t="shared" si="430"/>
        <v>2020_Aug</v>
      </c>
      <c r="E4530" s="12" t="str">
        <f t="shared" si="431"/>
        <v>24_Aug</v>
      </c>
      <c r="F4530" s="12" t="str">
        <f t="shared" si="432"/>
        <v>Aug-20</v>
      </c>
      <c r="G4530" s="12"/>
    </row>
    <row r="4531" spans="1:7">
      <c r="A4531" s="2">
        <f t="shared" si="434"/>
        <v>44068</v>
      </c>
      <c r="B4531" t="str">
        <f t="shared" si="433"/>
        <v>2020_08</v>
      </c>
      <c r="C4531" t="str">
        <f t="shared" si="429"/>
        <v>Aug</v>
      </c>
      <c r="D4531" t="str">
        <f t="shared" si="430"/>
        <v>2020_Aug</v>
      </c>
      <c r="E4531" s="12" t="str">
        <f t="shared" si="431"/>
        <v>25_Aug</v>
      </c>
      <c r="F4531" s="12" t="str">
        <f t="shared" si="432"/>
        <v>Aug-20</v>
      </c>
      <c r="G4531" s="12"/>
    </row>
    <row r="4532" spans="1:7">
      <c r="A4532" s="2">
        <f t="shared" si="434"/>
        <v>44069</v>
      </c>
      <c r="B4532" t="str">
        <f t="shared" si="433"/>
        <v>2020_08</v>
      </c>
      <c r="C4532" t="str">
        <f t="shared" si="429"/>
        <v>Aug</v>
      </c>
      <c r="D4532" t="str">
        <f t="shared" si="430"/>
        <v>2020_Aug</v>
      </c>
      <c r="E4532" s="12" t="str">
        <f t="shared" si="431"/>
        <v>26_Aug</v>
      </c>
      <c r="F4532" s="12" t="str">
        <f t="shared" si="432"/>
        <v>Aug-20</v>
      </c>
      <c r="G4532" s="12"/>
    </row>
    <row r="4533" spans="1:7">
      <c r="A4533" s="2">
        <f t="shared" si="434"/>
        <v>44070</v>
      </c>
      <c r="B4533" t="str">
        <f t="shared" si="433"/>
        <v>2020_08</v>
      </c>
      <c r="C4533" t="str">
        <f t="shared" si="429"/>
        <v>Aug</v>
      </c>
      <c r="D4533" t="str">
        <f t="shared" si="430"/>
        <v>2020_Aug</v>
      </c>
      <c r="E4533" s="12" t="str">
        <f t="shared" si="431"/>
        <v>27_Aug</v>
      </c>
      <c r="F4533" s="12" t="str">
        <f t="shared" si="432"/>
        <v>Aug-20</v>
      </c>
      <c r="G4533" s="12"/>
    </row>
    <row r="4534" spans="1:7">
      <c r="A4534" s="2">
        <f t="shared" si="434"/>
        <v>44071</v>
      </c>
      <c r="B4534" t="str">
        <f t="shared" si="433"/>
        <v>2020_08</v>
      </c>
      <c r="C4534" t="str">
        <f t="shared" si="429"/>
        <v>Aug</v>
      </c>
      <c r="D4534" t="str">
        <f t="shared" si="430"/>
        <v>2020_Aug</v>
      </c>
      <c r="E4534" s="12" t="str">
        <f t="shared" si="431"/>
        <v>28_Aug</v>
      </c>
      <c r="F4534" s="12" t="str">
        <f t="shared" si="432"/>
        <v>Aug-20</v>
      </c>
      <c r="G4534" s="12"/>
    </row>
    <row r="4535" spans="1:7">
      <c r="A4535" s="2">
        <f t="shared" si="434"/>
        <v>44072</v>
      </c>
      <c r="B4535" t="str">
        <f t="shared" si="433"/>
        <v>2020_08</v>
      </c>
      <c r="C4535" t="str">
        <f t="shared" si="429"/>
        <v>Aug</v>
      </c>
      <c r="D4535" t="str">
        <f t="shared" si="430"/>
        <v>2020_Aug</v>
      </c>
      <c r="E4535" s="12" t="str">
        <f t="shared" si="431"/>
        <v>29_Aug</v>
      </c>
      <c r="F4535" s="12" t="str">
        <f t="shared" si="432"/>
        <v>Aug-20</v>
      </c>
      <c r="G4535" s="12"/>
    </row>
    <row r="4536" spans="1:7">
      <c r="A4536" s="2">
        <f t="shared" si="434"/>
        <v>44073</v>
      </c>
      <c r="B4536" t="str">
        <f t="shared" si="433"/>
        <v>2020_08</v>
      </c>
      <c r="C4536" t="str">
        <f t="shared" si="429"/>
        <v>Aug</v>
      </c>
      <c r="D4536" t="str">
        <f t="shared" si="430"/>
        <v>2020_Aug</v>
      </c>
      <c r="E4536" s="12" t="str">
        <f t="shared" si="431"/>
        <v>30_Aug</v>
      </c>
      <c r="F4536" s="12" t="str">
        <f t="shared" si="432"/>
        <v>Aug-20</v>
      </c>
      <c r="G4536" s="12"/>
    </row>
    <row r="4537" spans="1:7">
      <c r="A4537" s="2">
        <f t="shared" si="434"/>
        <v>44074</v>
      </c>
      <c r="B4537" t="str">
        <f t="shared" si="433"/>
        <v>2020_08</v>
      </c>
      <c r="C4537" t="str">
        <f t="shared" si="429"/>
        <v>Aug</v>
      </c>
      <c r="D4537" t="str">
        <f t="shared" si="430"/>
        <v>2020_Aug</v>
      </c>
      <c r="E4537" s="12" t="str">
        <f t="shared" si="431"/>
        <v>31_Aug</v>
      </c>
      <c r="F4537" s="12" t="str">
        <f t="shared" si="432"/>
        <v>Aug-20</v>
      </c>
      <c r="G4537" s="12"/>
    </row>
    <row r="4538" spans="1:7">
      <c r="A4538" s="2">
        <f t="shared" si="434"/>
        <v>44075</v>
      </c>
      <c r="B4538" t="str">
        <f t="shared" si="433"/>
        <v>2020_09</v>
      </c>
      <c r="C4538" t="str">
        <f t="shared" si="429"/>
        <v>Sep</v>
      </c>
      <c r="D4538" t="str">
        <f t="shared" si="430"/>
        <v>2020_Sep</v>
      </c>
      <c r="E4538" s="12" t="str">
        <f t="shared" si="431"/>
        <v>01_Sep</v>
      </c>
      <c r="F4538" s="12" t="str">
        <f t="shared" si="432"/>
        <v>Sep-20</v>
      </c>
      <c r="G4538" s="12"/>
    </row>
    <row r="4539" spans="1:7">
      <c r="A4539" s="2">
        <f t="shared" si="434"/>
        <v>44076</v>
      </c>
      <c r="B4539" t="str">
        <f t="shared" si="433"/>
        <v>2020_09</v>
      </c>
      <c r="C4539" t="str">
        <f t="shared" si="429"/>
        <v>Sep</v>
      </c>
      <c r="D4539" t="str">
        <f t="shared" si="430"/>
        <v>2020_Sep</v>
      </c>
      <c r="E4539" s="12" t="str">
        <f t="shared" si="431"/>
        <v>02_Sep</v>
      </c>
      <c r="F4539" s="12" t="str">
        <f t="shared" si="432"/>
        <v>Sep-20</v>
      </c>
      <c r="G4539" s="12"/>
    </row>
    <row r="4540" spans="1:7">
      <c r="A4540" s="2">
        <f t="shared" si="434"/>
        <v>44077</v>
      </c>
      <c r="B4540" t="str">
        <f t="shared" si="433"/>
        <v>2020_09</v>
      </c>
      <c r="C4540" t="str">
        <f t="shared" si="429"/>
        <v>Sep</v>
      </c>
      <c r="D4540" t="str">
        <f t="shared" si="430"/>
        <v>2020_Sep</v>
      </c>
      <c r="E4540" s="12" t="str">
        <f t="shared" si="431"/>
        <v>03_Sep</v>
      </c>
      <c r="F4540" s="12" t="str">
        <f t="shared" si="432"/>
        <v>Sep-20</v>
      </c>
      <c r="G4540" s="12"/>
    </row>
    <row r="4541" spans="1:7">
      <c r="A4541" s="2">
        <f t="shared" si="434"/>
        <v>44078</v>
      </c>
      <c r="B4541" t="str">
        <f t="shared" si="433"/>
        <v>2020_09</v>
      </c>
      <c r="C4541" t="str">
        <f t="shared" si="429"/>
        <v>Sep</v>
      </c>
      <c r="D4541" t="str">
        <f t="shared" si="430"/>
        <v>2020_Sep</v>
      </c>
      <c r="E4541" s="12" t="str">
        <f t="shared" si="431"/>
        <v>04_Sep</v>
      </c>
      <c r="F4541" s="12" t="str">
        <f t="shared" si="432"/>
        <v>Sep-20</v>
      </c>
      <c r="G4541" s="12"/>
    </row>
    <row r="4542" spans="1:7">
      <c r="A4542" s="2">
        <f t="shared" si="434"/>
        <v>44079</v>
      </c>
      <c r="B4542" t="str">
        <f t="shared" si="433"/>
        <v>2020_09</v>
      </c>
      <c r="C4542" t="str">
        <f t="shared" si="429"/>
        <v>Sep</v>
      </c>
      <c r="D4542" t="str">
        <f t="shared" si="430"/>
        <v>2020_Sep</v>
      </c>
      <c r="E4542" s="12" t="str">
        <f t="shared" si="431"/>
        <v>05_Sep</v>
      </c>
      <c r="F4542" s="12" t="str">
        <f t="shared" si="432"/>
        <v>Sep-20</v>
      </c>
      <c r="G4542" s="12"/>
    </row>
    <row r="4543" spans="1:7">
      <c r="A4543" s="2">
        <f t="shared" si="434"/>
        <v>44080</v>
      </c>
      <c r="B4543" t="str">
        <f t="shared" si="433"/>
        <v>2020_09</v>
      </c>
      <c r="C4543" t="str">
        <f t="shared" si="429"/>
        <v>Sep</v>
      </c>
      <c r="D4543" t="str">
        <f t="shared" si="430"/>
        <v>2020_Sep</v>
      </c>
      <c r="E4543" s="12" t="str">
        <f t="shared" si="431"/>
        <v>06_Sep</v>
      </c>
      <c r="F4543" s="12" t="str">
        <f t="shared" si="432"/>
        <v>Sep-20</v>
      </c>
      <c r="G4543" s="12"/>
    </row>
    <row r="4544" spans="1:7">
      <c r="A4544" s="2">
        <f t="shared" si="434"/>
        <v>44081</v>
      </c>
      <c r="B4544" t="str">
        <f t="shared" si="433"/>
        <v>2020_09</v>
      </c>
      <c r="C4544" t="str">
        <f t="shared" si="429"/>
        <v>Sep</v>
      </c>
      <c r="D4544" t="str">
        <f t="shared" si="430"/>
        <v>2020_Sep</v>
      </c>
      <c r="E4544" s="12" t="str">
        <f t="shared" si="431"/>
        <v>07_Sep</v>
      </c>
      <c r="F4544" s="12" t="str">
        <f t="shared" si="432"/>
        <v>Sep-20</v>
      </c>
      <c r="G4544" s="12"/>
    </row>
    <row r="4545" spans="1:7">
      <c r="A4545" s="2">
        <f t="shared" si="434"/>
        <v>44082</v>
      </c>
      <c r="B4545" t="str">
        <f t="shared" si="433"/>
        <v>2020_09</v>
      </c>
      <c r="C4545" t="str">
        <f t="shared" si="429"/>
        <v>Sep</v>
      </c>
      <c r="D4545" t="str">
        <f t="shared" si="430"/>
        <v>2020_Sep</v>
      </c>
      <c r="E4545" s="12" t="str">
        <f t="shared" si="431"/>
        <v>08_Sep</v>
      </c>
      <c r="F4545" s="12" t="str">
        <f t="shared" si="432"/>
        <v>Sep-20</v>
      </c>
      <c r="G4545" s="12"/>
    </row>
    <row r="4546" spans="1:7">
      <c r="A4546" s="2">
        <f t="shared" si="434"/>
        <v>44083</v>
      </c>
      <c r="B4546" t="str">
        <f t="shared" si="433"/>
        <v>2020_09</v>
      </c>
      <c r="C4546" t="str">
        <f t="shared" ref="C4546:C4609" si="435">VLOOKUP(TEXT(MONTH(A4546),"00"),$H$2:$I$13,2,FALSE)</f>
        <v>Sep</v>
      </c>
      <c r="D4546" t="str">
        <f t="shared" si="430"/>
        <v>2020_Sep</v>
      </c>
      <c r="E4546" s="12" t="str">
        <f t="shared" si="431"/>
        <v>09_Sep</v>
      </c>
      <c r="F4546" s="12" t="str">
        <f t="shared" si="432"/>
        <v>Sep-20</v>
      </c>
      <c r="G4546" s="12"/>
    </row>
    <row r="4547" spans="1:7">
      <c r="A4547" s="2">
        <f t="shared" si="434"/>
        <v>44084</v>
      </c>
      <c r="B4547" t="str">
        <f t="shared" si="433"/>
        <v>2020_09</v>
      </c>
      <c r="C4547" t="str">
        <f t="shared" si="435"/>
        <v>Sep</v>
      </c>
      <c r="D4547" t="str">
        <f t="shared" ref="D4547:D4610" si="436">TEXT(YEAR(A4547),"0000")&amp;"_"&amp;C4547</f>
        <v>2020_Sep</v>
      </c>
      <c r="E4547" s="12" t="str">
        <f t="shared" ref="E4547:E4610" si="437">VLOOKUP(DAY(A4547),$G$2:$H$32,2,FALSE)&amp;"_"&amp;C4547</f>
        <v>10_Sep</v>
      </c>
      <c r="F4547" s="12" t="str">
        <f t="shared" si="432"/>
        <v>Sep-20</v>
      </c>
      <c r="G4547" s="12"/>
    </row>
    <row r="4548" spans="1:7">
      <c r="A4548" s="2">
        <f t="shared" si="434"/>
        <v>44085</v>
      </c>
      <c r="B4548" t="str">
        <f t="shared" si="433"/>
        <v>2020_09</v>
      </c>
      <c r="C4548" t="str">
        <f t="shared" si="435"/>
        <v>Sep</v>
      </c>
      <c r="D4548" t="str">
        <f t="shared" si="436"/>
        <v>2020_Sep</v>
      </c>
      <c r="E4548" s="12" t="str">
        <f t="shared" si="437"/>
        <v>11_Sep</v>
      </c>
      <c r="F4548" s="12" t="str">
        <f t="shared" ref="F4548:F4611" si="438">C4548&amp;"-"&amp;RIGHT(YEAR(A4548),2)</f>
        <v>Sep-20</v>
      </c>
      <c r="G4548" s="12"/>
    </row>
    <row r="4549" spans="1:7">
      <c r="A4549" s="2">
        <f t="shared" si="434"/>
        <v>44086</v>
      </c>
      <c r="B4549" t="str">
        <f t="shared" si="433"/>
        <v>2020_09</v>
      </c>
      <c r="C4549" t="str">
        <f t="shared" si="435"/>
        <v>Sep</v>
      </c>
      <c r="D4549" t="str">
        <f t="shared" si="436"/>
        <v>2020_Sep</v>
      </c>
      <c r="E4549" s="12" t="str">
        <f t="shared" si="437"/>
        <v>12_Sep</v>
      </c>
      <c r="F4549" s="12" t="str">
        <f t="shared" si="438"/>
        <v>Sep-20</v>
      </c>
      <c r="G4549" s="12"/>
    </row>
    <row r="4550" spans="1:7">
      <c r="A4550" s="2">
        <f t="shared" si="434"/>
        <v>44087</v>
      </c>
      <c r="B4550" t="str">
        <f t="shared" si="433"/>
        <v>2020_09</v>
      </c>
      <c r="C4550" t="str">
        <f t="shared" si="435"/>
        <v>Sep</v>
      </c>
      <c r="D4550" t="str">
        <f t="shared" si="436"/>
        <v>2020_Sep</v>
      </c>
      <c r="E4550" s="12" t="str">
        <f t="shared" si="437"/>
        <v>13_Sep</v>
      </c>
      <c r="F4550" s="12" t="str">
        <f t="shared" si="438"/>
        <v>Sep-20</v>
      </c>
      <c r="G4550" s="12"/>
    </row>
    <row r="4551" spans="1:7">
      <c r="A4551" s="2">
        <f t="shared" si="434"/>
        <v>44088</v>
      </c>
      <c r="B4551" t="str">
        <f t="shared" si="433"/>
        <v>2020_09</v>
      </c>
      <c r="C4551" t="str">
        <f t="shared" si="435"/>
        <v>Sep</v>
      </c>
      <c r="D4551" t="str">
        <f t="shared" si="436"/>
        <v>2020_Sep</v>
      </c>
      <c r="E4551" s="12" t="str">
        <f t="shared" si="437"/>
        <v>14_Sep</v>
      </c>
      <c r="F4551" s="12" t="str">
        <f t="shared" si="438"/>
        <v>Sep-20</v>
      </c>
      <c r="G4551" s="12"/>
    </row>
    <row r="4552" spans="1:7">
      <c r="A4552" s="2">
        <f t="shared" si="434"/>
        <v>44089</v>
      </c>
      <c r="B4552" t="str">
        <f t="shared" si="433"/>
        <v>2020_09</v>
      </c>
      <c r="C4552" t="str">
        <f t="shared" si="435"/>
        <v>Sep</v>
      </c>
      <c r="D4552" t="str">
        <f t="shared" si="436"/>
        <v>2020_Sep</v>
      </c>
      <c r="E4552" s="12" t="str">
        <f t="shared" si="437"/>
        <v>15_Sep</v>
      </c>
      <c r="F4552" s="12" t="str">
        <f t="shared" si="438"/>
        <v>Sep-20</v>
      </c>
      <c r="G4552" s="12"/>
    </row>
    <row r="4553" spans="1:7">
      <c r="A4553" s="2">
        <f t="shared" si="434"/>
        <v>44090</v>
      </c>
      <c r="B4553" t="str">
        <f t="shared" si="433"/>
        <v>2020_09</v>
      </c>
      <c r="C4553" t="str">
        <f t="shared" si="435"/>
        <v>Sep</v>
      </c>
      <c r="D4553" t="str">
        <f t="shared" si="436"/>
        <v>2020_Sep</v>
      </c>
      <c r="E4553" s="12" t="str">
        <f t="shared" si="437"/>
        <v>16_Sep</v>
      </c>
      <c r="F4553" s="12" t="str">
        <f t="shared" si="438"/>
        <v>Sep-20</v>
      </c>
      <c r="G4553" s="12"/>
    </row>
    <row r="4554" spans="1:7">
      <c r="A4554" s="2">
        <f t="shared" si="434"/>
        <v>44091</v>
      </c>
      <c r="B4554" t="str">
        <f t="shared" si="433"/>
        <v>2020_09</v>
      </c>
      <c r="C4554" t="str">
        <f t="shared" si="435"/>
        <v>Sep</v>
      </c>
      <c r="D4554" t="str">
        <f t="shared" si="436"/>
        <v>2020_Sep</v>
      </c>
      <c r="E4554" s="12" t="str">
        <f t="shared" si="437"/>
        <v>17_Sep</v>
      </c>
      <c r="F4554" s="12" t="str">
        <f t="shared" si="438"/>
        <v>Sep-20</v>
      </c>
      <c r="G4554" s="12"/>
    </row>
    <row r="4555" spans="1:7">
      <c r="A4555" s="2">
        <f t="shared" si="434"/>
        <v>44092</v>
      </c>
      <c r="B4555" t="str">
        <f t="shared" ref="B4555:B4618" si="439">TEXT(YEAR(A4555),"0000")&amp;"_"&amp;TEXT(MONTH(A4555),"00")</f>
        <v>2020_09</v>
      </c>
      <c r="C4555" t="str">
        <f t="shared" si="435"/>
        <v>Sep</v>
      </c>
      <c r="D4555" t="str">
        <f t="shared" si="436"/>
        <v>2020_Sep</v>
      </c>
      <c r="E4555" s="12" t="str">
        <f t="shared" si="437"/>
        <v>18_Sep</v>
      </c>
      <c r="F4555" s="12" t="str">
        <f t="shared" si="438"/>
        <v>Sep-20</v>
      </c>
      <c r="G4555" s="12"/>
    </row>
    <row r="4556" spans="1:7">
      <c r="A4556" s="2">
        <f t="shared" ref="A4556:A4619" si="440">A4555+1</f>
        <v>44093</v>
      </c>
      <c r="B4556" t="str">
        <f t="shared" si="439"/>
        <v>2020_09</v>
      </c>
      <c r="C4556" t="str">
        <f t="shared" si="435"/>
        <v>Sep</v>
      </c>
      <c r="D4556" t="str">
        <f t="shared" si="436"/>
        <v>2020_Sep</v>
      </c>
      <c r="E4556" s="12" t="str">
        <f t="shared" si="437"/>
        <v>19_Sep</v>
      </c>
      <c r="F4556" s="12" t="str">
        <f t="shared" si="438"/>
        <v>Sep-20</v>
      </c>
      <c r="G4556" s="12"/>
    </row>
    <row r="4557" spans="1:7">
      <c r="A4557" s="2">
        <f t="shared" si="440"/>
        <v>44094</v>
      </c>
      <c r="B4557" t="str">
        <f t="shared" si="439"/>
        <v>2020_09</v>
      </c>
      <c r="C4557" t="str">
        <f t="shared" si="435"/>
        <v>Sep</v>
      </c>
      <c r="D4557" t="str">
        <f t="shared" si="436"/>
        <v>2020_Sep</v>
      </c>
      <c r="E4557" s="12" t="str">
        <f t="shared" si="437"/>
        <v>20_Sep</v>
      </c>
      <c r="F4557" s="12" t="str">
        <f t="shared" si="438"/>
        <v>Sep-20</v>
      </c>
      <c r="G4557" s="12"/>
    </row>
    <row r="4558" spans="1:7">
      <c r="A4558" s="2">
        <f t="shared" si="440"/>
        <v>44095</v>
      </c>
      <c r="B4558" t="str">
        <f t="shared" si="439"/>
        <v>2020_09</v>
      </c>
      <c r="C4558" t="str">
        <f t="shared" si="435"/>
        <v>Sep</v>
      </c>
      <c r="D4558" t="str">
        <f t="shared" si="436"/>
        <v>2020_Sep</v>
      </c>
      <c r="E4558" s="12" t="str">
        <f t="shared" si="437"/>
        <v>21_Sep</v>
      </c>
      <c r="F4558" s="12" t="str">
        <f t="shared" si="438"/>
        <v>Sep-20</v>
      </c>
      <c r="G4558" s="12"/>
    </row>
    <row r="4559" spans="1:7">
      <c r="A4559" s="2">
        <f t="shared" si="440"/>
        <v>44096</v>
      </c>
      <c r="B4559" t="str">
        <f t="shared" si="439"/>
        <v>2020_09</v>
      </c>
      <c r="C4559" t="str">
        <f t="shared" si="435"/>
        <v>Sep</v>
      </c>
      <c r="D4559" t="str">
        <f t="shared" si="436"/>
        <v>2020_Sep</v>
      </c>
      <c r="E4559" s="12" t="str">
        <f t="shared" si="437"/>
        <v>22_Sep</v>
      </c>
      <c r="F4559" s="12" t="str">
        <f t="shared" si="438"/>
        <v>Sep-20</v>
      </c>
      <c r="G4559" s="12"/>
    </row>
    <row r="4560" spans="1:7">
      <c r="A4560" s="2">
        <f t="shared" si="440"/>
        <v>44097</v>
      </c>
      <c r="B4560" t="str">
        <f t="shared" si="439"/>
        <v>2020_09</v>
      </c>
      <c r="C4560" t="str">
        <f t="shared" si="435"/>
        <v>Sep</v>
      </c>
      <c r="D4560" t="str">
        <f t="shared" si="436"/>
        <v>2020_Sep</v>
      </c>
      <c r="E4560" s="12" t="str">
        <f t="shared" si="437"/>
        <v>23_Sep</v>
      </c>
      <c r="F4560" s="12" t="str">
        <f t="shared" si="438"/>
        <v>Sep-20</v>
      </c>
      <c r="G4560" s="12"/>
    </row>
    <row r="4561" spans="1:7">
      <c r="A4561" s="2">
        <f t="shared" si="440"/>
        <v>44098</v>
      </c>
      <c r="B4561" t="str">
        <f t="shared" si="439"/>
        <v>2020_09</v>
      </c>
      <c r="C4561" t="str">
        <f t="shared" si="435"/>
        <v>Sep</v>
      </c>
      <c r="D4561" t="str">
        <f t="shared" si="436"/>
        <v>2020_Sep</v>
      </c>
      <c r="E4561" s="12" t="str">
        <f t="shared" si="437"/>
        <v>24_Sep</v>
      </c>
      <c r="F4561" s="12" t="str">
        <f t="shared" si="438"/>
        <v>Sep-20</v>
      </c>
      <c r="G4561" s="12"/>
    </row>
    <row r="4562" spans="1:7">
      <c r="A4562" s="2">
        <f t="shared" si="440"/>
        <v>44099</v>
      </c>
      <c r="B4562" t="str">
        <f t="shared" si="439"/>
        <v>2020_09</v>
      </c>
      <c r="C4562" t="str">
        <f t="shared" si="435"/>
        <v>Sep</v>
      </c>
      <c r="D4562" t="str">
        <f t="shared" si="436"/>
        <v>2020_Sep</v>
      </c>
      <c r="E4562" s="12" t="str">
        <f t="shared" si="437"/>
        <v>25_Sep</v>
      </c>
      <c r="F4562" s="12" t="str">
        <f t="shared" si="438"/>
        <v>Sep-20</v>
      </c>
      <c r="G4562" s="12"/>
    </row>
    <row r="4563" spans="1:7">
      <c r="A4563" s="2">
        <f t="shared" si="440"/>
        <v>44100</v>
      </c>
      <c r="B4563" t="str">
        <f t="shared" si="439"/>
        <v>2020_09</v>
      </c>
      <c r="C4563" t="str">
        <f t="shared" si="435"/>
        <v>Sep</v>
      </c>
      <c r="D4563" t="str">
        <f t="shared" si="436"/>
        <v>2020_Sep</v>
      </c>
      <c r="E4563" s="12" t="str">
        <f t="shared" si="437"/>
        <v>26_Sep</v>
      </c>
      <c r="F4563" s="12" t="str">
        <f t="shared" si="438"/>
        <v>Sep-20</v>
      </c>
      <c r="G4563" s="12"/>
    </row>
    <row r="4564" spans="1:7">
      <c r="A4564" s="2">
        <f t="shared" si="440"/>
        <v>44101</v>
      </c>
      <c r="B4564" t="str">
        <f t="shared" si="439"/>
        <v>2020_09</v>
      </c>
      <c r="C4564" t="str">
        <f t="shared" si="435"/>
        <v>Sep</v>
      </c>
      <c r="D4564" t="str">
        <f t="shared" si="436"/>
        <v>2020_Sep</v>
      </c>
      <c r="E4564" s="12" t="str">
        <f t="shared" si="437"/>
        <v>27_Sep</v>
      </c>
      <c r="F4564" s="12" t="str">
        <f t="shared" si="438"/>
        <v>Sep-20</v>
      </c>
      <c r="G4564" s="12"/>
    </row>
    <row r="4565" spans="1:7">
      <c r="A4565" s="2">
        <f t="shared" si="440"/>
        <v>44102</v>
      </c>
      <c r="B4565" t="str">
        <f t="shared" si="439"/>
        <v>2020_09</v>
      </c>
      <c r="C4565" t="str">
        <f t="shared" si="435"/>
        <v>Sep</v>
      </c>
      <c r="D4565" t="str">
        <f t="shared" si="436"/>
        <v>2020_Sep</v>
      </c>
      <c r="E4565" s="12" t="str">
        <f t="shared" si="437"/>
        <v>28_Sep</v>
      </c>
      <c r="F4565" s="12" t="str">
        <f t="shared" si="438"/>
        <v>Sep-20</v>
      </c>
      <c r="G4565" s="12"/>
    </row>
    <row r="4566" spans="1:7">
      <c r="A4566" s="2">
        <f t="shared" si="440"/>
        <v>44103</v>
      </c>
      <c r="B4566" t="str">
        <f t="shared" si="439"/>
        <v>2020_09</v>
      </c>
      <c r="C4566" t="str">
        <f t="shared" si="435"/>
        <v>Sep</v>
      </c>
      <c r="D4566" t="str">
        <f t="shared" si="436"/>
        <v>2020_Sep</v>
      </c>
      <c r="E4566" s="12" t="str">
        <f t="shared" si="437"/>
        <v>29_Sep</v>
      </c>
      <c r="F4566" s="12" t="str">
        <f t="shared" si="438"/>
        <v>Sep-20</v>
      </c>
      <c r="G4566" s="12"/>
    </row>
    <row r="4567" spans="1:7">
      <c r="A4567" s="2">
        <f t="shared" si="440"/>
        <v>44104</v>
      </c>
      <c r="B4567" t="str">
        <f t="shared" si="439"/>
        <v>2020_09</v>
      </c>
      <c r="C4567" t="str">
        <f t="shared" si="435"/>
        <v>Sep</v>
      </c>
      <c r="D4567" t="str">
        <f t="shared" si="436"/>
        <v>2020_Sep</v>
      </c>
      <c r="E4567" s="12" t="str">
        <f t="shared" si="437"/>
        <v>30_Sep</v>
      </c>
      <c r="F4567" s="12" t="str">
        <f t="shared" si="438"/>
        <v>Sep-20</v>
      </c>
      <c r="G4567" s="12"/>
    </row>
    <row r="4568" spans="1:7">
      <c r="A4568" s="2">
        <f t="shared" si="440"/>
        <v>44105</v>
      </c>
      <c r="B4568" t="str">
        <f t="shared" si="439"/>
        <v>2020_10</v>
      </c>
      <c r="C4568" t="str">
        <f t="shared" si="435"/>
        <v>Oct</v>
      </c>
      <c r="D4568" t="str">
        <f t="shared" si="436"/>
        <v>2020_Oct</v>
      </c>
      <c r="E4568" s="12" t="str">
        <f t="shared" si="437"/>
        <v>01_Oct</v>
      </c>
      <c r="F4568" s="12" t="str">
        <f t="shared" si="438"/>
        <v>Oct-20</v>
      </c>
      <c r="G4568" s="12"/>
    </row>
    <row r="4569" spans="1:7">
      <c r="A4569" s="2">
        <f t="shared" si="440"/>
        <v>44106</v>
      </c>
      <c r="B4569" t="str">
        <f t="shared" si="439"/>
        <v>2020_10</v>
      </c>
      <c r="C4569" t="str">
        <f t="shared" si="435"/>
        <v>Oct</v>
      </c>
      <c r="D4569" t="str">
        <f t="shared" si="436"/>
        <v>2020_Oct</v>
      </c>
      <c r="E4569" s="12" t="str">
        <f t="shared" si="437"/>
        <v>02_Oct</v>
      </c>
      <c r="F4569" s="12" t="str">
        <f t="shared" si="438"/>
        <v>Oct-20</v>
      </c>
      <c r="G4569" s="12"/>
    </row>
    <row r="4570" spans="1:7">
      <c r="A4570" s="2">
        <f t="shared" si="440"/>
        <v>44107</v>
      </c>
      <c r="B4570" t="str">
        <f t="shared" si="439"/>
        <v>2020_10</v>
      </c>
      <c r="C4570" t="str">
        <f t="shared" si="435"/>
        <v>Oct</v>
      </c>
      <c r="D4570" t="str">
        <f t="shared" si="436"/>
        <v>2020_Oct</v>
      </c>
      <c r="E4570" s="12" t="str">
        <f t="shared" si="437"/>
        <v>03_Oct</v>
      </c>
      <c r="F4570" s="12" t="str">
        <f t="shared" si="438"/>
        <v>Oct-20</v>
      </c>
      <c r="G4570" s="12"/>
    </row>
    <row r="4571" spans="1:7">
      <c r="A4571" s="2">
        <f t="shared" si="440"/>
        <v>44108</v>
      </c>
      <c r="B4571" t="str">
        <f t="shared" si="439"/>
        <v>2020_10</v>
      </c>
      <c r="C4571" t="str">
        <f t="shared" si="435"/>
        <v>Oct</v>
      </c>
      <c r="D4571" t="str">
        <f t="shared" si="436"/>
        <v>2020_Oct</v>
      </c>
      <c r="E4571" s="12" t="str">
        <f t="shared" si="437"/>
        <v>04_Oct</v>
      </c>
      <c r="F4571" s="12" t="str">
        <f t="shared" si="438"/>
        <v>Oct-20</v>
      </c>
      <c r="G4571" s="12"/>
    </row>
    <row r="4572" spans="1:7">
      <c r="A4572" s="2">
        <f t="shared" si="440"/>
        <v>44109</v>
      </c>
      <c r="B4572" t="str">
        <f t="shared" si="439"/>
        <v>2020_10</v>
      </c>
      <c r="C4572" t="str">
        <f t="shared" si="435"/>
        <v>Oct</v>
      </c>
      <c r="D4572" t="str">
        <f t="shared" si="436"/>
        <v>2020_Oct</v>
      </c>
      <c r="E4572" s="12" t="str">
        <f t="shared" si="437"/>
        <v>05_Oct</v>
      </c>
      <c r="F4572" s="12" t="str">
        <f t="shared" si="438"/>
        <v>Oct-20</v>
      </c>
      <c r="G4572" s="12"/>
    </row>
    <row r="4573" spans="1:7">
      <c r="A4573" s="2">
        <f t="shared" si="440"/>
        <v>44110</v>
      </c>
      <c r="B4573" t="str">
        <f t="shared" si="439"/>
        <v>2020_10</v>
      </c>
      <c r="C4573" t="str">
        <f t="shared" si="435"/>
        <v>Oct</v>
      </c>
      <c r="D4573" t="str">
        <f t="shared" si="436"/>
        <v>2020_Oct</v>
      </c>
      <c r="E4573" s="12" t="str">
        <f t="shared" si="437"/>
        <v>06_Oct</v>
      </c>
      <c r="F4573" s="12" t="str">
        <f t="shared" si="438"/>
        <v>Oct-20</v>
      </c>
      <c r="G4573" s="12"/>
    </row>
    <row r="4574" spans="1:7">
      <c r="A4574" s="2">
        <f t="shared" si="440"/>
        <v>44111</v>
      </c>
      <c r="B4574" t="str">
        <f t="shared" si="439"/>
        <v>2020_10</v>
      </c>
      <c r="C4574" t="str">
        <f t="shared" si="435"/>
        <v>Oct</v>
      </c>
      <c r="D4574" t="str">
        <f t="shared" si="436"/>
        <v>2020_Oct</v>
      </c>
      <c r="E4574" s="12" t="str">
        <f t="shared" si="437"/>
        <v>07_Oct</v>
      </c>
      <c r="F4574" s="12" t="str">
        <f t="shared" si="438"/>
        <v>Oct-20</v>
      </c>
      <c r="G4574" s="12"/>
    </row>
    <row r="4575" spans="1:7">
      <c r="A4575" s="2">
        <f t="shared" si="440"/>
        <v>44112</v>
      </c>
      <c r="B4575" t="str">
        <f t="shared" si="439"/>
        <v>2020_10</v>
      </c>
      <c r="C4575" t="str">
        <f t="shared" si="435"/>
        <v>Oct</v>
      </c>
      <c r="D4575" t="str">
        <f t="shared" si="436"/>
        <v>2020_Oct</v>
      </c>
      <c r="E4575" s="12" t="str">
        <f t="shared" si="437"/>
        <v>08_Oct</v>
      </c>
      <c r="F4575" s="12" t="str">
        <f t="shared" si="438"/>
        <v>Oct-20</v>
      </c>
      <c r="G4575" s="12"/>
    </row>
    <row r="4576" spans="1:7">
      <c r="A4576" s="2">
        <f t="shared" si="440"/>
        <v>44113</v>
      </c>
      <c r="B4576" t="str">
        <f t="shared" si="439"/>
        <v>2020_10</v>
      </c>
      <c r="C4576" t="str">
        <f t="shared" si="435"/>
        <v>Oct</v>
      </c>
      <c r="D4576" t="str">
        <f t="shared" si="436"/>
        <v>2020_Oct</v>
      </c>
      <c r="E4576" s="12" t="str">
        <f t="shared" si="437"/>
        <v>09_Oct</v>
      </c>
      <c r="F4576" s="12" t="str">
        <f t="shared" si="438"/>
        <v>Oct-20</v>
      </c>
      <c r="G4576" s="12"/>
    </row>
    <row r="4577" spans="1:7">
      <c r="A4577" s="2">
        <f t="shared" si="440"/>
        <v>44114</v>
      </c>
      <c r="B4577" t="str">
        <f t="shared" si="439"/>
        <v>2020_10</v>
      </c>
      <c r="C4577" t="str">
        <f t="shared" si="435"/>
        <v>Oct</v>
      </c>
      <c r="D4577" t="str">
        <f t="shared" si="436"/>
        <v>2020_Oct</v>
      </c>
      <c r="E4577" s="12" t="str">
        <f t="shared" si="437"/>
        <v>10_Oct</v>
      </c>
      <c r="F4577" s="12" t="str">
        <f t="shared" si="438"/>
        <v>Oct-20</v>
      </c>
      <c r="G4577" s="12"/>
    </row>
    <row r="4578" spans="1:7">
      <c r="A4578" s="2">
        <f t="shared" si="440"/>
        <v>44115</v>
      </c>
      <c r="B4578" t="str">
        <f t="shared" si="439"/>
        <v>2020_10</v>
      </c>
      <c r="C4578" t="str">
        <f t="shared" si="435"/>
        <v>Oct</v>
      </c>
      <c r="D4578" t="str">
        <f t="shared" si="436"/>
        <v>2020_Oct</v>
      </c>
      <c r="E4578" s="12" t="str">
        <f t="shared" si="437"/>
        <v>11_Oct</v>
      </c>
      <c r="F4578" s="12" t="str">
        <f t="shared" si="438"/>
        <v>Oct-20</v>
      </c>
      <c r="G4578" s="12"/>
    </row>
    <row r="4579" spans="1:7">
      <c r="A4579" s="2">
        <f t="shared" si="440"/>
        <v>44116</v>
      </c>
      <c r="B4579" t="str">
        <f t="shared" si="439"/>
        <v>2020_10</v>
      </c>
      <c r="C4579" t="str">
        <f t="shared" si="435"/>
        <v>Oct</v>
      </c>
      <c r="D4579" t="str">
        <f t="shared" si="436"/>
        <v>2020_Oct</v>
      </c>
      <c r="E4579" s="12" t="str">
        <f t="shared" si="437"/>
        <v>12_Oct</v>
      </c>
      <c r="F4579" s="12" t="str">
        <f t="shared" si="438"/>
        <v>Oct-20</v>
      </c>
      <c r="G4579" s="12"/>
    </row>
    <row r="4580" spans="1:7">
      <c r="A4580" s="2">
        <f t="shared" si="440"/>
        <v>44117</v>
      </c>
      <c r="B4580" t="str">
        <f t="shared" si="439"/>
        <v>2020_10</v>
      </c>
      <c r="C4580" t="str">
        <f t="shared" si="435"/>
        <v>Oct</v>
      </c>
      <c r="D4580" t="str">
        <f t="shared" si="436"/>
        <v>2020_Oct</v>
      </c>
      <c r="E4580" s="12" t="str">
        <f t="shared" si="437"/>
        <v>13_Oct</v>
      </c>
      <c r="F4580" s="12" t="str">
        <f t="shared" si="438"/>
        <v>Oct-20</v>
      </c>
      <c r="G4580" s="12"/>
    </row>
    <row r="4581" spans="1:7">
      <c r="A4581" s="2">
        <f t="shared" si="440"/>
        <v>44118</v>
      </c>
      <c r="B4581" t="str">
        <f t="shared" si="439"/>
        <v>2020_10</v>
      </c>
      <c r="C4581" t="str">
        <f t="shared" si="435"/>
        <v>Oct</v>
      </c>
      <c r="D4581" t="str">
        <f t="shared" si="436"/>
        <v>2020_Oct</v>
      </c>
      <c r="E4581" s="12" t="str">
        <f t="shared" si="437"/>
        <v>14_Oct</v>
      </c>
      <c r="F4581" s="12" t="str">
        <f t="shared" si="438"/>
        <v>Oct-20</v>
      </c>
      <c r="G4581" s="12"/>
    </row>
    <row r="4582" spans="1:7">
      <c r="A4582" s="2">
        <f t="shared" si="440"/>
        <v>44119</v>
      </c>
      <c r="B4582" t="str">
        <f t="shared" si="439"/>
        <v>2020_10</v>
      </c>
      <c r="C4582" t="str">
        <f t="shared" si="435"/>
        <v>Oct</v>
      </c>
      <c r="D4582" t="str">
        <f t="shared" si="436"/>
        <v>2020_Oct</v>
      </c>
      <c r="E4582" s="12" t="str">
        <f t="shared" si="437"/>
        <v>15_Oct</v>
      </c>
      <c r="F4582" s="12" t="str">
        <f t="shared" si="438"/>
        <v>Oct-20</v>
      </c>
      <c r="G4582" s="12"/>
    </row>
    <row r="4583" spans="1:7">
      <c r="A4583" s="2">
        <f t="shared" si="440"/>
        <v>44120</v>
      </c>
      <c r="B4583" t="str">
        <f t="shared" si="439"/>
        <v>2020_10</v>
      </c>
      <c r="C4583" t="str">
        <f t="shared" si="435"/>
        <v>Oct</v>
      </c>
      <c r="D4583" t="str">
        <f t="shared" si="436"/>
        <v>2020_Oct</v>
      </c>
      <c r="E4583" s="12" t="str">
        <f t="shared" si="437"/>
        <v>16_Oct</v>
      </c>
      <c r="F4583" s="12" t="str">
        <f t="shared" si="438"/>
        <v>Oct-20</v>
      </c>
      <c r="G4583" s="12"/>
    </row>
    <row r="4584" spans="1:7">
      <c r="A4584" s="2">
        <f t="shared" si="440"/>
        <v>44121</v>
      </c>
      <c r="B4584" t="str">
        <f t="shared" si="439"/>
        <v>2020_10</v>
      </c>
      <c r="C4584" t="str">
        <f t="shared" si="435"/>
        <v>Oct</v>
      </c>
      <c r="D4584" t="str">
        <f t="shared" si="436"/>
        <v>2020_Oct</v>
      </c>
      <c r="E4584" s="12" t="str">
        <f t="shared" si="437"/>
        <v>17_Oct</v>
      </c>
      <c r="F4584" s="12" t="str">
        <f t="shared" si="438"/>
        <v>Oct-20</v>
      </c>
      <c r="G4584" s="12"/>
    </row>
    <row r="4585" spans="1:7">
      <c r="A4585" s="2">
        <f t="shared" si="440"/>
        <v>44122</v>
      </c>
      <c r="B4585" t="str">
        <f t="shared" si="439"/>
        <v>2020_10</v>
      </c>
      <c r="C4585" t="str">
        <f t="shared" si="435"/>
        <v>Oct</v>
      </c>
      <c r="D4585" t="str">
        <f t="shared" si="436"/>
        <v>2020_Oct</v>
      </c>
      <c r="E4585" s="12" t="str">
        <f t="shared" si="437"/>
        <v>18_Oct</v>
      </c>
      <c r="F4585" s="12" t="str">
        <f t="shared" si="438"/>
        <v>Oct-20</v>
      </c>
      <c r="G4585" s="12"/>
    </row>
    <row r="4586" spans="1:7">
      <c r="A4586" s="2">
        <f t="shared" si="440"/>
        <v>44123</v>
      </c>
      <c r="B4586" t="str">
        <f t="shared" si="439"/>
        <v>2020_10</v>
      </c>
      <c r="C4586" t="str">
        <f t="shared" si="435"/>
        <v>Oct</v>
      </c>
      <c r="D4586" t="str">
        <f t="shared" si="436"/>
        <v>2020_Oct</v>
      </c>
      <c r="E4586" s="12" t="str">
        <f t="shared" si="437"/>
        <v>19_Oct</v>
      </c>
      <c r="F4586" s="12" t="str">
        <f t="shared" si="438"/>
        <v>Oct-20</v>
      </c>
      <c r="G4586" s="12"/>
    </row>
    <row r="4587" spans="1:7">
      <c r="A4587" s="2">
        <f t="shared" si="440"/>
        <v>44124</v>
      </c>
      <c r="B4587" t="str">
        <f t="shared" si="439"/>
        <v>2020_10</v>
      </c>
      <c r="C4587" t="str">
        <f t="shared" si="435"/>
        <v>Oct</v>
      </c>
      <c r="D4587" t="str">
        <f t="shared" si="436"/>
        <v>2020_Oct</v>
      </c>
      <c r="E4587" s="12" t="str">
        <f t="shared" si="437"/>
        <v>20_Oct</v>
      </c>
      <c r="F4587" s="12" t="str">
        <f t="shared" si="438"/>
        <v>Oct-20</v>
      </c>
      <c r="G4587" s="12"/>
    </row>
    <row r="4588" spans="1:7">
      <c r="A4588" s="2">
        <f t="shared" si="440"/>
        <v>44125</v>
      </c>
      <c r="B4588" t="str">
        <f t="shared" si="439"/>
        <v>2020_10</v>
      </c>
      <c r="C4588" t="str">
        <f t="shared" si="435"/>
        <v>Oct</v>
      </c>
      <c r="D4588" t="str">
        <f t="shared" si="436"/>
        <v>2020_Oct</v>
      </c>
      <c r="E4588" s="12" t="str">
        <f t="shared" si="437"/>
        <v>21_Oct</v>
      </c>
      <c r="F4588" s="12" t="str">
        <f t="shared" si="438"/>
        <v>Oct-20</v>
      </c>
      <c r="G4588" s="12"/>
    </row>
    <row r="4589" spans="1:7">
      <c r="A4589" s="2">
        <f t="shared" si="440"/>
        <v>44126</v>
      </c>
      <c r="B4589" t="str">
        <f t="shared" si="439"/>
        <v>2020_10</v>
      </c>
      <c r="C4589" t="str">
        <f t="shared" si="435"/>
        <v>Oct</v>
      </c>
      <c r="D4589" t="str">
        <f t="shared" si="436"/>
        <v>2020_Oct</v>
      </c>
      <c r="E4589" s="12" t="str">
        <f t="shared" si="437"/>
        <v>22_Oct</v>
      </c>
      <c r="F4589" s="12" t="str">
        <f t="shared" si="438"/>
        <v>Oct-20</v>
      </c>
      <c r="G4589" s="12"/>
    </row>
    <row r="4590" spans="1:7">
      <c r="A4590" s="2">
        <f t="shared" si="440"/>
        <v>44127</v>
      </c>
      <c r="B4590" t="str">
        <f t="shared" si="439"/>
        <v>2020_10</v>
      </c>
      <c r="C4590" t="str">
        <f t="shared" si="435"/>
        <v>Oct</v>
      </c>
      <c r="D4590" t="str">
        <f t="shared" si="436"/>
        <v>2020_Oct</v>
      </c>
      <c r="E4590" s="12" t="str">
        <f t="shared" si="437"/>
        <v>23_Oct</v>
      </c>
      <c r="F4590" s="12" t="str">
        <f t="shared" si="438"/>
        <v>Oct-20</v>
      </c>
      <c r="G4590" s="12"/>
    </row>
    <row r="4591" spans="1:7">
      <c r="A4591" s="2">
        <f t="shared" si="440"/>
        <v>44128</v>
      </c>
      <c r="B4591" t="str">
        <f t="shared" si="439"/>
        <v>2020_10</v>
      </c>
      <c r="C4591" t="str">
        <f t="shared" si="435"/>
        <v>Oct</v>
      </c>
      <c r="D4591" t="str">
        <f t="shared" si="436"/>
        <v>2020_Oct</v>
      </c>
      <c r="E4591" s="12" t="str">
        <f t="shared" si="437"/>
        <v>24_Oct</v>
      </c>
      <c r="F4591" s="12" t="str">
        <f t="shared" si="438"/>
        <v>Oct-20</v>
      </c>
      <c r="G4591" s="12"/>
    </row>
    <row r="4592" spans="1:7">
      <c r="A4592" s="2">
        <f t="shared" si="440"/>
        <v>44129</v>
      </c>
      <c r="B4592" t="str">
        <f t="shared" si="439"/>
        <v>2020_10</v>
      </c>
      <c r="C4592" t="str">
        <f t="shared" si="435"/>
        <v>Oct</v>
      </c>
      <c r="D4592" t="str">
        <f t="shared" si="436"/>
        <v>2020_Oct</v>
      </c>
      <c r="E4592" s="12" t="str">
        <f t="shared" si="437"/>
        <v>25_Oct</v>
      </c>
      <c r="F4592" s="12" t="str">
        <f t="shared" si="438"/>
        <v>Oct-20</v>
      </c>
      <c r="G4592" s="12"/>
    </row>
    <row r="4593" spans="1:7">
      <c r="A4593" s="2">
        <f t="shared" si="440"/>
        <v>44130</v>
      </c>
      <c r="B4593" t="str">
        <f t="shared" si="439"/>
        <v>2020_10</v>
      </c>
      <c r="C4593" t="str">
        <f t="shared" si="435"/>
        <v>Oct</v>
      </c>
      <c r="D4593" t="str">
        <f t="shared" si="436"/>
        <v>2020_Oct</v>
      </c>
      <c r="E4593" s="12" t="str">
        <f t="shared" si="437"/>
        <v>26_Oct</v>
      </c>
      <c r="F4593" s="12" t="str">
        <f t="shared" si="438"/>
        <v>Oct-20</v>
      </c>
      <c r="G4593" s="12"/>
    </row>
    <row r="4594" spans="1:7">
      <c r="A4594" s="2">
        <f t="shared" si="440"/>
        <v>44131</v>
      </c>
      <c r="B4594" t="str">
        <f t="shared" si="439"/>
        <v>2020_10</v>
      </c>
      <c r="C4594" t="str">
        <f t="shared" si="435"/>
        <v>Oct</v>
      </c>
      <c r="D4594" t="str">
        <f t="shared" si="436"/>
        <v>2020_Oct</v>
      </c>
      <c r="E4594" s="12" t="str">
        <f t="shared" si="437"/>
        <v>27_Oct</v>
      </c>
      <c r="F4594" s="12" t="str">
        <f t="shared" si="438"/>
        <v>Oct-20</v>
      </c>
      <c r="G4594" s="12"/>
    </row>
    <row r="4595" spans="1:7">
      <c r="A4595" s="2">
        <f t="shared" si="440"/>
        <v>44132</v>
      </c>
      <c r="B4595" t="str">
        <f t="shared" si="439"/>
        <v>2020_10</v>
      </c>
      <c r="C4595" t="str">
        <f t="shared" si="435"/>
        <v>Oct</v>
      </c>
      <c r="D4595" t="str">
        <f t="shared" si="436"/>
        <v>2020_Oct</v>
      </c>
      <c r="E4595" s="12" t="str">
        <f t="shared" si="437"/>
        <v>28_Oct</v>
      </c>
      <c r="F4595" s="12" t="str">
        <f t="shared" si="438"/>
        <v>Oct-20</v>
      </c>
      <c r="G4595" s="12"/>
    </row>
    <row r="4596" spans="1:7">
      <c r="A4596" s="2">
        <f t="shared" si="440"/>
        <v>44133</v>
      </c>
      <c r="B4596" t="str">
        <f t="shared" si="439"/>
        <v>2020_10</v>
      </c>
      <c r="C4596" t="str">
        <f t="shared" si="435"/>
        <v>Oct</v>
      </c>
      <c r="D4596" t="str">
        <f t="shared" si="436"/>
        <v>2020_Oct</v>
      </c>
      <c r="E4596" s="12" t="str">
        <f t="shared" si="437"/>
        <v>29_Oct</v>
      </c>
      <c r="F4596" s="12" t="str">
        <f t="shared" si="438"/>
        <v>Oct-20</v>
      </c>
      <c r="G4596" s="12"/>
    </row>
    <row r="4597" spans="1:7">
      <c r="A4597" s="2">
        <f t="shared" si="440"/>
        <v>44134</v>
      </c>
      <c r="B4597" t="str">
        <f t="shared" si="439"/>
        <v>2020_10</v>
      </c>
      <c r="C4597" t="str">
        <f t="shared" si="435"/>
        <v>Oct</v>
      </c>
      <c r="D4597" t="str">
        <f t="shared" si="436"/>
        <v>2020_Oct</v>
      </c>
      <c r="E4597" s="12" t="str">
        <f t="shared" si="437"/>
        <v>30_Oct</v>
      </c>
      <c r="F4597" s="12" t="str">
        <f t="shared" si="438"/>
        <v>Oct-20</v>
      </c>
      <c r="G4597" s="12"/>
    </row>
    <row r="4598" spans="1:7">
      <c r="A4598" s="2">
        <f t="shared" si="440"/>
        <v>44135</v>
      </c>
      <c r="B4598" t="str">
        <f t="shared" si="439"/>
        <v>2020_10</v>
      </c>
      <c r="C4598" t="str">
        <f t="shared" si="435"/>
        <v>Oct</v>
      </c>
      <c r="D4598" t="str">
        <f t="shared" si="436"/>
        <v>2020_Oct</v>
      </c>
      <c r="E4598" s="12" t="str">
        <f t="shared" si="437"/>
        <v>31_Oct</v>
      </c>
      <c r="F4598" s="12" t="str">
        <f t="shared" si="438"/>
        <v>Oct-20</v>
      </c>
      <c r="G4598" s="12"/>
    </row>
    <row r="4599" spans="1:7">
      <c r="A4599" s="2">
        <f t="shared" si="440"/>
        <v>44136</v>
      </c>
      <c r="B4599" t="str">
        <f t="shared" si="439"/>
        <v>2020_11</v>
      </c>
      <c r="C4599" t="str">
        <f t="shared" si="435"/>
        <v>Nov</v>
      </c>
      <c r="D4599" t="str">
        <f t="shared" si="436"/>
        <v>2020_Nov</v>
      </c>
      <c r="E4599" s="12" t="str">
        <f t="shared" si="437"/>
        <v>01_Nov</v>
      </c>
      <c r="F4599" s="12" t="str">
        <f t="shared" si="438"/>
        <v>Nov-20</v>
      </c>
      <c r="G4599" s="12"/>
    </row>
    <row r="4600" spans="1:7">
      <c r="A4600" s="2">
        <f t="shared" si="440"/>
        <v>44137</v>
      </c>
      <c r="B4600" t="str">
        <f t="shared" si="439"/>
        <v>2020_11</v>
      </c>
      <c r="C4600" t="str">
        <f t="shared" si="435"/>
        <v>Nov</v>
      </c>
      <c r="D4600" t="str">
        <f t="shared" si="436"/>
        <v>2020_Nov</v>
      </c>
      <c r="E4600" s="12" t="str">
        <f t="shared" si="437"/>
        <v>02_Nov</v>
      </c>
      <c r="F4600" s="12" t="str">
        <f t="shared" si="438"/>
        <v>Nov-20</v>
      </c>
      <c r="G4600" s="12"/>
    </row>
    <row r="4601" spans="1:7">
      <c r="A4601" s="2">
        <f t="shared" si="440"/>
        <v>44138</v>
      </c>
      <c r="B4601" t="str">
        <f t="shared" si="439"/>
        <v>2020_11</v>
      </c>
      <c r="C4601" t="str">
        <f t="shared" si="435"/>
        <v>Nov</v>
      </c>
      <c r="D4601" t="str">
        <f t="shared" si="436"/>
        <v>2020_Nov</v>
      </c>
      <c r="E4601" s="12" t="str">
        <f t="shared" si="437"/>
        <v>03_Nov</v>
      </c>
      <c r="F4601" s="12" t="str">
        <f t="shared" si="438"/>
        <v>Nov-20</v>
      </c>
      <c r="G4601" s="12"/>
    </row>
    <row r="4602" spans="1:7">
      <c r="A4602" s="2">
        <f t="shared" si="440"/>
        <v>44139</v>
      </c>
      <c r="B4602" t="str">
        <f t="shared" si="439"/>
        <v>2020_11</v>
      </c>
      <c r="C4602" t="str">
        <f t="shared" si="435"/>
        <v>Nov</v>
      </c>
      <c r="D4602" t="str">
        <f t="shared" si="436"/>
        <v>2020_Nov</v>
      </c>
      <c r="E4602" s="12" t="str">
        <f t="shared" si="437"/>
        <v>04_Nov</v>
      </c>
      <c r="F4602" s="12" t="str">
        <f t="shared" si="438"/>
        <v>Nov-20</v>
      </c>
      <c r="G4602" s="12"/>
    </row>
    <row r="4603" spans="1:7">
      <c r="A4603" s="2">
        <f t="shared" si="440"/>
        <v>44140</v>
      </c>
      <c r="B4603" t="str">
        <f t="shared" si="439"/>
        <v>2020_11</v>
      </c>
      <c r="C4603" t="str">
        <f t="shared" si="435"/>
        <v>Nov</v>
      </c>
      <c r="D4603" t="str">
        <f t="shared" si="436"/>
        <v>2020_Nov</v>
      </c>
      <c r="E4603" s="12" t="str">
        <f t="shared" si="437"/>
        <v>05_Nov</v>
      </c>
      <c r="F4603" s="12" t="str">
        <f t="shared" si="438"/>
        <v>Nov-20</v>
      </c>
      <c r="G4603" s="12"/>
    </row>
    <row r="4604" spans="1:7">
      <c r="A4604" s="2">
        <f t="shared" si="440"/>
        <v>44141</v>
      </c>
      <c r="B4604" t="str">
        <f t="shared" si="439"/>
        <v>2020_11</v>
      </c>
      <c r="C4604" t="str">
        <f t="shared" si="435"/>
        <v>Nov</v>
      </c>
      <c r="D4604" t="str">
        <f t="shared" si="436"/>
        <v>2020_Nov</v>
      </c>
      <c r="E4604" s="12" t="str">
        <f t="shared" si="437"/>
        <v>06_Nov</v>
      </c>
      <c r="F4604" s="12" t="str">
        <f t="shared" si="438"/>
        <v>Nov-20</v>
      </c>
      <c r="G4604" s="12"/>
    </row>
    <row r="4605" spans="1:7">
      <c r="A4605" s="2">
        <f t="shared" si="440"/>
        <v>44142</v>
      </c>
      <c r="B4605" t="str">
        <f t="shared" si="439"/>
        <v>2020_11</v>
      </c>
      <c r="C4605" t="str">
        <f t="shared" si="435"/>
        <v>Nov</v>
      </c>
      <c r="D4605" t="str">
        <f t="shared" si="436"/>
        <v>2020_Nov</v>
      </c>
      <c r="E4605" s="12" t="str">
        <f t="shared" si="437"/>
        <v>07_Nov</v>
      </c>
      <c r="F4605" s="12" t="str">
        <f t="shared" si="438"/>
        <v>Nov-20</v>
      </c>
      <c r="G4605" s="12"/>
    </row>
    <row r="4606" spans="1:7">
      <c r="A4606" s="2">
        <f t="shared" si="440"/>
        <v>44143</v>
      </c>
      <c r="B4606" t="str">
        <f t="shared" si="439"/>
        <v>2020_11</v>
      </c>
      <c r="C4606" t="str">
        <f t="shared" si="435"/>
        <v>Nov</v>
      </c>
      <c r="D4606" t="str">
        <f t="shared" si="436"/>
        <v>2020_Nov</v>
      </c>
      <c r="E4606" s="12" t="str">
        <f t="shared" si="437"/>
        <v>08_Nov</v>
      </c>
      <c r="F4606" s="12" t="str">
        <f t="shared" si="438"/>
        <v>Nov-20</v>
      </c>
      <c r="G4606" s="12"/>
    </row>
    <row r="4607" spans="1:7">
      <c r="A4607" s="2">
        <f t="shared" si="440"/>
        <v>44144</v>
      </c>
      <c r="B4607" t="str">
        <f t="shared" si="439"/>
        <v>2020_11</v>
      </c>
      <c r="C4607" t="str">
        <f t="shared" si="435"/>
        <v>Nov</v>
      </c>
      <c r="D4607" t="str">
        <f t="shared" si="436"/>
        <v>2020_Nov</v>
      </c>
      <c r="E4607" s="12" t="str">
        <f t="shared" si="437"/>
        <v>09_Nov</v>
      </c>
      <c r="F4607" s="12" t="str">
        <f t="shared" si="438"/>
        <v>Nov-20</v>
      </c>
      <c r="G4607" s="12"/>
    </row>
    <row r="4608" spans="1:7">
      <c r="A4608" s="2">
        <f t="shared" si="440"/>
        <v>44145</v>
      </c>
      <c r="B4608" t="str">
        <f t="shared" si="439"/>
        <v>2020_11</v>
      </c>
      <c r="C4608" t="str">
        <f t="shared" si="435"/>
        <v>Nov</v>
      </c>
      <c r="D4608" t="str">
        <f t="shared" si="436"/>
        <v>2020_Nov</v>
      </c>
      <c r="E4608" s="12" t="str">
        <f t="shared" si="437"/>
        <v>10_Nov</v>
      </c>
      <c r="F4608" s="12" t="str">
        <f t="shared" si="438"/>
        <v>Nov-20</v>
      </c>
      <c r="G4608" s="12"/>
    </row>
    <row r="4609" spans="1:7">
      <c r="A4609" s="2">
        <f t="shared" si="440"/>
        <v>44146</v>
      </c>
      <c r="B4609" t="str">
        <f t="shared" si="439"/>
        <v>2020_11</v>
      </c>
      <c r="C4609" t="str">
        <f t="shared" si="435"/>
        <v>Nov</v>
      </c>
      <c r="D4609" t="str">
        <f t="shared" si="436"/>
        <v>2020_Nov</v>
      </c>
      <c r="E4609" s="12" t="str">
        <f t="shared" si="437"/>
        <v>11_Nov</v>
      </c>
      <c r="F4609" s="12" t="str">
        <f t="shared" si="438"/>
        <v>Nov-20</v>
      </c>
      <c r="G4609" s="12"/>
    </row>
    <row r="4610" spans="1:7">
      <c r="A4610" s="2">
        <f t="shared" si="440"/>
        <v>44147</v>
      </c>
      <c r="B4610" t="str">
        <f t="shared" si="439"/>
        <v>2020_11</v>
      </c>
      <c r="C4610" t="str">
        <f t="shared" ref="C4610:C4673" si="441">VLOOKUP(TEXT(MONTH(A4610),"00"),$H$2:$I$13,2,FALSE)</f>
        <v>Nov</v>
      </c>
      <c r="D4610" t="str">
        <f t="shared" si="436"/>
        <v>2020_Nov</v>
      </c>
      <c r="E4610" s="12" t="str">
        <f t="shared" si="437"/>
        <v>12_Nov</v>
      </c>
      <c r="F4610" s="12" t="str">
        <f t="shared" si="438"/>
        <v>Nov-20</v>
      </c>
      <c r="G4610" s="12"/>
    </row>
    <row r="4611" spans="1:7">
      <c r="A4611" s="2">
        <f t="shared" si="440"/>
        <v>44148</v>
      </c>
      <c r="B4611" t="str">
        <f t="shared" si="439"/>
        <v>2020_11</v>
      </c>
      <c r="C4611" t="str">
        <f t="shared" si="441"/>
        <v>Nov</v>
      </c>
      <c r="D4611" t="str">
        <f t="shared" ref="D4611:D4674" si="442">TEXT(YEAR(A4611),"0000")&amp;"_"&amp;C4611</f>
        <v>2020_Nov</v>
      </c>
      <c r="E4611" s="12" t="str">
        <f t="shared" ref="E4611:E4674" si="443">VLOOKUP(DAY(A4611),$G$2:$H$32,2,FALSE)&amp;"_"&amp;C4611</f>
        <v>13_Nov</v>
      </c>
      <c r="F4611" s="12" t="str">
        <f t="shared" si="438"/>
        <v>Nov-20</v>
      </c>
      <c r="G4611" s="12"/>
    </row>
    <row r="4612" spans="1:7">
      <c r="A4612" s="2">
        <f t="shared" si="440"/>
        <v>44149</v>
      </c>
      <c r="B4612" t="str">
        <f t="shared" si="439"/>
        <v>2020_11</v>
      </c>
      <c r="C4612" t="str">
        <f t="shared" si="441"/>
        <v>Nov</v>
      </c>
      <c r="D4612" t="str">
        <f t="shared" si="442"/>
        <v>2020_Nov</v>
      </c>
      <c r="E4612" s="12" t="str">
        <f t="shared" si="443"/>
        <v>14_Nov</v>
      </c>
      <c r="F4612" s="12" t="str">
        <f t="shared" ref="F4612:F4675" si="444">C4612&amp;"-"&amp;RIGHT(YEAR(A4612),2)</f>
        <v>Nov-20</v>
      </c>
      <c r="G4612" s="12"/>
    </row>
    <row r="4613" spans="1:7">
      <c r="A4613" s="2">
        <f t="shared" si="440"/>
        <v>44150</v>
      </c>
      <c r="B4613" t="str">
        <f t="shared" si="439"/>
        <v>2020_11</v>
      </c>
      <c r="C4613" t="str">
        <f t="shared" si="441"/>
        <v>Nov</v>
      </c>
      <c r="D4613" t="str">
        <f t="shared" si="442"/>
        <v>2020_Nov</v>
      </c>
      <c r="E4613" s="12" t="str">
        <f t="shared" si="443"/>
        <v>15_Nov</v>
      </c>
      <c r="F4613" s="12" t="str">
        <f t="shared" si="444"/>
        <v>Nov-20</v>
      </c>
      <c r="G4613" s="12"/>
    </row>
    <row r="4614" spans="1:7">
      <c r="A4614" s="2">
        <f t="shared" si="440"/>
        <v>44151</v>
      </c>
      <c r="B4614" t="str">
        <f t="shared" si="439"/>
        <v>2020_11</v>
      </c>
      <c r="C4614" t="str">
        <f t="shared" si="441"/>
        <v>Nov</v>
      </c>
      <c r="D4614" t="str">
        <f t="shared" si="442"/>
        <v>2020_Nov</v>
      </c>
      <c r="E4614" s="12" t="str">
        <f t="shared" si="443"/>
        <v>16_Nov</v>
      </c>
      <c r="F4614" s="12" t="str">
        <f t="shared" si="444"/>
        <v>Nov-20</v>
      </c>
      <c r="G4614" s="12"/>
    </row>
    <row r="4615" spans="1:7">
      <c r="A4615" s="2">
        <f t="shared" si="440"/>
        <v>44152</v>
      </c>
      <c r="B4615" t="str">
        <f t="shared" si="439"/>
        <v>2020_11</v>
      </c>
      <c r="C4615" t="str">
        <f t="shared" si="441"/>
        <v>Nov</v>
      </c>
      <c r="D4615" t="str">
        <f t="shared" si="442"/>
        <v>2020_Nov</v>
      </c>
      <c r="E4615" s="12" t="str">
        <f t="shared" si="443"/>
        <v>17_Nov</v>
      </c>
      <c r="F4615" s="12" t="str">
        <f t="shared" si="444"/>
        <v>Nov-20</v>
      </c>
      <c r="G4615" s="12"/>
    </row>
    <row r="4616" spans="1:7">
      <c r="A4616" s="2">
        <f t="shared" si="440"/>
        <v>44153</v>
      </c>
      <c r="B4616" t="str">
        <f t="shared" si="439"/>
        <v>2020_11</v>
      </c>
      <c r="C4616" t="str">
        <f t="shared" si="441"/>
        <v>Nov</v>
      </c>
      <c r="D4616" t="str">
        <f t="shared" si="442"/>
        <v>2020_Nov</v>
      </c>
      <c r="E4616" s="12" t="str">
        <f t="shared" si="443"/>
        <v>18_Nov</v>
      </c>
      <c r="F4616" s="12" t="str">
        <f t="shared" si="444"/>
        <v>Nov-20</v>
      </c>
      <c r="G4616" s="12"/>
    </row>
    <row r="4617" spans="1:7">
      <c r="A4617" s="2">
        <f t="shared" si="440"/>
        <v>44154</v>
      </c>
      <c r="B4617" t="str">
        <f t="shared" si="439"/>
        <v>2020_11</v>
      </c>
      <c r="C4617" t="str">
        <f t="shared" si="441"/>
        <v>Nov</v>
      </c>
      <c r="D4617" t="str">
        <f t="shared" si="442"/>
        <v>2020_Nov</v>
      </c>
      <c r="E4617" s="12" t="str">
        <f t="shared" si="443"/>
        <v>19_Nov</v>
      </c>
      <c r="F4617" s="12" t="str">
        <f t="shared" si="444"/>
        <v>Nov-20</v>
      </c>
      <c r="G4617" s="12"/>
    </row>
    <row r="4618" spans="1:7">
      <c r="A4618" s="2">
        <f t="shared" si="440"/>
        <v>44155</v>
      </c>
      <c r="B4618" t="str">
        <f t="shared" si="439"/>
        <v>2020_11</v>
      </c>
      <c r="C4618" t="str">
        <f t="shared" si="441"/>
        <v>Nov</v>
      </c>
      <c r="D4618" t="str">
        <f t="shared" si="442"/>
        <v>2020_Nov</v>
      </c>
      <c r="E4618" s="12" t="str">
        <f t="shared" si="443"/>
        <v>20_Nov</v>
      </c>
      <c r="F4618" s="12" t="str">
        <f t="shared" si="444"/>
        <v>Nov-20</v>
      </c>
      <c r="G4618" s="12"/>
    </row>
    <row r="4619" spans="1:7">
      <c r="A4619" s="2">
        <f t="shared" si="440"/>
        <v>44156</v>
      </c>
      <c r="B4619" t="str">
        <f t="shared" ref="B4619:B4682" si="445">TEXT(YEAR(A4619),"0000")&amp;"_"&amp;TEXT(MONTH(A4619),"00")</f>
        <v>2020_11</v>
      </c>
      <c r="C4619" t="str">
        <f t="shared" si="441"/>
        <v>Nov</v>
      </c>
      <c r="D4619" t="str">
        <f t="shared" si="442"/>
        <v>2020_Nov</v>
      </c>
      <c r="E4619" s="12" t="str">
        <f t="shared" si="443"/>
        <v>21_Nov</v>
      </c>
      <c r="F4619" s="12" t="str">
        <f t="shared" si="444"/>
        <v>Nov-20</v>
      </c>
      <c r="G4619" s="12"/>
    </row>
    <row r="4620" spans="1:7">
      <c r="A4620" s="2">
        <f t="shared" ref="A4620:A4683" si="446">A4619+1</f>
        <v>44157</v>
      </c>
      <c r="B4620" t="str">
        <f t="shared" si="445"/>
        <v>2020_11</v>
      </c>
      <c r="C4620" t="str">
        <f t="shared" si="441"/>
        <v>Nov</v>
      </c>
      <c r="D4620" t="str">
        <f t="shared" si="442"/>
        <v>2020_Nov</v>
      </c>
      <c r="E4620" s="12" t="str">
        <f t="shared" si="443"/>
        <v>22_Nov</v>
      </c>
      <c r="F4620" s="12" t="str">
        <f t="shared" si="444"/>
        <v>Nov-20</v>
      </c>
      <c r="G4620" s="12"/>
    </row>
    <row r="4621" spans="1:7">
      <c r="A4621" s="2">
        <f t="shared" si="446"/>
        <v>44158</v>
      </c>
      <c r="B4621" t="str">
        <f t="shared" si="445"/>
        <v>2020_11</v>
      </c>
      <c r="C4621" t="str">
        <f t="shared" si="441"/>
        <v>Nov</v>
      </c>
      <c r="D4621" t="str">
        <f t="shared" si="442"/>
        <v>2020_Nov</v>
      </c>
      <c r="E4621" s="12" t="str">
        <f t="shared" si="443"/>
        <v>23_Nov</v>
      </c>
      <c r="F4621" s="12" t="str">
        <f t="shared" si="444"/>
        <v>Nov-20</v>
      </c>
      <c r="G4621" s="12"/>
    </row>
    <row r="4622" spans="1:7">
      <c r="A4622" s="2">
        <f t="shared" si="446"/>
        <v>44159</v>
      </c>
      <c r="B4622" t="str">
        <f t="shared" si="445"/>
        <v>2020_11</v>
      </c>
      <c r="C4622" t="str">
        <f t="shared" si="441"/>
        <v>Nov</v>
      </c>
      <c r="D4622" t="str">
        <f t="shared" si="442"/>
        <v>2020_Nov</v>
      </c>
      <c r="E4622" s="12" t="str">
        <f t="shared" si="443"/>
        <v>24_Nov</v>
      </c>
      <c r="F4622" s="12" t="str">
        <f t="shared" si="444"/>
        <v>Nov-20</v>
      </c>
      <c r="G4622" s="12"/>
    </row>
    <row r="4623" spans="1:7">
      <c r="A4623" s="2">
        <f t="shared" si="446"/>
        <v>44160</v>
      </c>
      <c r="B4623" t="str">
        <f t="shared" si="445"/>
        <v>2020_11</v>
      </c>
      <c r="C4623" t="str">
        <f t="shared" si="441"/>
        <v>Nov</v>
      </c>
      <c r="D4623" t="str">
        <f t="shared" si="442"/>
        <v>2020_Nov</v>
      </c>
      <c r="E4623" s="12" t="str">
        <f t="shared" si="443"/>
        <v>25_Nov</v>
      </c>
      <c r="F4623" s="12" t="str">
        <f t="shared" si="444"/>
        <v>Nov-20</v>
      </c>
      <c r="G4623" s="12"/>
    </row>
    <row r="4624" spans="1:7">
      <c r="A4624" s="2">
        <f t="shared" si="446"/>
        <v>44161</v>
      </c>
      <c r="B4624" t="str">
        <f t="shared" si="445"/>
        <v>2020_11</v>
      </c>
      <c r="C4624" t="str">
        <f t="shared" si="441"/>
        <v>Nov</v>
      </c>
      <c r="D4624" t="str">
        <f t="shared" si="442"/>
        <v>2020_Nov</v>
      </c>
      <c r="E4624" s="12" t="str">
        <f t="shared" si="443"/>
        <v>26_Nov</v>
      </c>
      <c r="F4624" s="12" t="str">
        <f t="shared" si="444"/>
        <v>Nov-20</v>
      </c>
      <c r="G4624" s="12"/>
    </row>
    <row r="4625" spans="1:7">
      <c r="A4625" s="2">
        <f t="shared" si="446"/>
        <v>44162</v>
      </c>
      <c r="B4625" t="str">
        <f t="shared" si="445"/>
        <v>2020_11</v>
      </c>
      <c r="C4625" t="str">
        <f t="shared" si="441"/>
        <v>Nov</v>
      </c>
      <c r="D4625" t="str">
        <f t="shared" si="442"/>
        <v>2020_Nov</v>
      </c>
      <c r="E4625" s="12" t="str">
        <f t="shared" si="443"/>
        <v>27_Nov</v>
      </c>
      <c r="F4625" s="12" t="str">
        <f t="shared" si="444"/>
        <v>Nov-20</v>
      </c>
      <c r="G4625" s="12"/>
    </row>
    <row r="4626" spans="1:7">
      <c r="A4626" s="2">
        <f t="shared" si="446"/>
        <v>44163</v>
      </c>
      <c r="B4626" t="str">
        <f t="shared" si="445"/>
        <v>2020_11</v>
      </c>
      <c r="C4626" t="str">
        <f t="shared" si="441"/>
        <v>Nov</v>
      </c>
      <c r="D4626" t="str">
        <f t="shared" si="442"/>
        <v>2020_Nov</v>
      </c>
      <c r="E4626" s="12" t="str">
        <f t="shared" si="443"/>
        <v>28_Nov</v>
      </c>
      <c r="F4626" s="12" t="str">
        <f t="shared" si="444"/>
        <v>Nov-20</v>
      </c>
      <c r="G4626" s="12"/>
    </row>
    <row r="4627" spans="1:7">
      <c r="A4627" s="2">
        <f t="shared" si="446"/>
        <v>44164</v>
      </c>
      <c r="B4627" t="str">
        <f t="shared" si="445"/>
        <v>2020_11</v>
      </c>
      <c r="C4627" t="str">
        <f t="shared" si="441"/>
        <v>Nov</v>
      </c>
      <c r="D4627" t="str">
        <f t="shared" si="442"/>
        <v>2020_Nov</v>
      </c>
      <c r="E4627" s="12" t="str">
        <f t="shared" si="443"/>
        <v>29_Nov</v>
      </c>
      <c r="F4627" s="12" t="str">
        <f t="shared" si="444"/>
        <v>Nov-20</v>
      </c>
      <c r="G4627" s="12"/>
    </row>
    <row r="4628" spans="1:7">
      <c r="A4628" s="2">
        <f t="shared" si="446"/>
        <v>44165</v>
      </c>
      <c r="B4628" t="str">
        <f t="shared" si="445"/>
        <v>2020_11</v>
      </c>
      <c r="C4628" t="str">
        <f t="shared" si="441"/>
        <v>Nov</v>
      </c>
      <c r="D4628" t="str">
        <f t="shared" si="442"/>
        <v>2020_Nov</v>
      </c>
      <c r="E4628" s="12" t="str">
        <f t="shared" si="443"/>
        <v>30_Nov</v>
      </c>
      <c r="F4628" s="12" t="str">
        <f t="shared" si="444"/>
        <v>Nov-20</v>
      </c>
      <c r="G4628" s="12"/>
    </row>
    <row r="4629" spans="1:7">
      <c r="A4629" s="2">
        <f t="shared" si="446"/>
        <v>44166</v>
      </c>
      <c r="B4629" t="str">
        <f t="shared" si="445"/>
        <v>2020_12</v>
      </c>
      <c r="C4629" t="str">
        <f t="shared" si="441"/>
        <v>Dec</v>
      </c>
      <c r="D4629" t="str">
        <f t="shared" si="442"/>
        <v>2020_Dec</v>
      </c>
      <c r="E4629" s="12" t="str">
        <f t="shared" si="443"/>
        <v>01_Dec</v>
      </c>
      <c r="F4629" s="12" t="str">
        <f t="shared" si="444"/>
        <v>Dec-20</v>
      </c>
      <c r="G4629" s="12"/>
    </row>
    <row r="4630" spans="1:7">
      <c r="A4630" s="2">
        <f t="shared" si="446"/>
        <v>44167</v>
      </c>
      <c r="B4630" t="str">
        <f t="shared" si="445"/>
        <v>2020_12</v>
      </c>
      <c r="C4630" t="str">
        <f t="shared" si="441"/>
        <v>Dec</v>
      </c>
      <c r="D4630" t="str">
        <f t="shared" si="442"/>
        <v>2020_Dec</v>
      </c>
      <c r="E4630" s="12" t="str">
        <f t="shared" si="443"/>
        <v>02_Dec</v>
      </c>
      <c r="F4630" s="12" t="str">
        <f t="shared" si="444"/>
        <v>Dec-20</v>
      </c>
      <c r="G4630" s="12"/>
    </row>
    <row r="4631" spans="1:7">
      <c r="A4631" s="2">
        <f t="shared" si="446"/>
        <v>44168</v>
      </c>
      <c r="B4631" t="str">
        <f t="shared" si="445"/>
        <v>2020_12</v>
      </c>
      <c r="C4631" t="str">
        <f t="shared" si="441"/>
        <v>Dec</v>
      </c>
      <c r="D4631" t="str">
        <f t="shared" si="442"/>
        <v>2020_Dec</v>
      </c>
      <c r="E4631" s="12" t="str">
        <f t="shared" si="443"/>
        <v>03_Dec</v>
      </c>
      <c r="F4631" s="12" t="str">
        <f t="shared" si="444"/>
        <v>Dec-20</v>
      </c>
      <c r="G4631" s="12"/>
    </row>
    <row r="4632" spans="1:7">
      <c r="A4632" s="2">
        <f t="shared" si="446"/>
        <v>44169</v>
      </c>
      <c r="B4632" t="str">
        <f t="shared" si="445"/>
        <v>2020_12</v>
      </c>
      <c r="C4632" t="str">
        <f t="shared" si="441"/>
        <v>Dec</v>
      </c>
      <c r="D4632" t="str">
        <f t="shared" si="442"/>
        <v>2020_Dec</v>
      </c>
      <c r="E4632" s="12" t="str">
        <f t="shared" si="443"/>
        <v>04_Dec</v>
      </c>
      <c r="F4632" s="12" t="str">
        <f t="shared" si="444"/>
        <v>Dec-20</v>
      </c>
      <c r="G4632" s="12"/>
    </row>
    <row r="4633" spans="1:7">
      <c r="A4633" s="2">
        <f t="shared" si="446"/>
        <v>44170</v>
      </c>
      <c r="B4633" t="str">
        <f t="shared" si="445"/>
        <v>2020_12</v>
      </c>
      <c r="C4633" t="str">
        <f t="shared" si="441"/>
        <v>Dec</v>
      </c>
      <c r="D4633" t="str">
        <f t="shared" si="442"/>
        <v>2020_Dec</v>
      </c>
      <c r="E4633" s="12" t="str">
        <f t="shared" si="443"/>
        <v>05_Dec</v>
      </c>
      <c r="F4633" s="12" t="str">
        <f t="shared" si="444"/>
        <v>Dec-20</v>
      </c>
      <c r="G4633" s="12"/>
    </row>
    <row r="4634" spans="1:7">
      <c r="A4634" s="2">
        <f t="shared" si="446"/>
        <v>44171</v>
      </c>
      <c r="B4634" t="str">
        <f t="shared" si="445"/>
        <v>2020_12</v>
      </c>
      <c r="C4634" t="str">
        <f t="shared" si="441"/>
        <v>Dec</v>
      </c>
      <c r="D4634" t="str">
        <f t="shared" si="442"/>
        <v>2020_Dec</v>
      </c>
      <c r="E4634" s="12" t="str">
        <f t="shared" si="443"/>
        <v>06_Dec</v>
      </c>
      <c r="F4634" s="12" t="str">
        <f t="shared" si="444"/>
        <v>Dec-20</v>
      </c>
      <c r="G4634" s="12"/>
    </row>
    <row r="4635" spans="1:7">
      <c r="A4635" s="2">
        <f t="shared" si="446"/>
        <v>44172</v>
      </c>
      <c r="B4635" t="str">
        <f t="shared" si="445"/>
        <v>2020_12</v>
      </c>
      <c r="C4635" t="str">
        <f t="shared" si="441"/>
        <v>Dec</v>
      </c>
      <c r="D4635" t="str">
        <f t="shared" si="442"/>
        <v>2020_Dec</v>
      </c>
      <c r="E4635" s="12" t="str">
        <f t="shared" si="443"/>
        <v>07_Dec</v>
      </c>
      <c r="F4635" s="12" t="str">
        <f t="shared" si="444"/>
        <v>Dec-20</v>
      </c>
      <c r="G4635" s="12"/>
    </row>
    <row r="4636" spans="1:7">
      <c r="A4636" s="2">
        <f t="shared" si="446"/>
        <v>44173</v>
      </c>
      <c r="B4636" t="str">
        <f t="shared" si="445"/>
        <v>2020_12</v>
      </c>
      <c r="C4636" t="str">
        <f t="shared" si="441"/>
        <v>Dec</v>
      </c>
      <c r="D4636" t="str">
        <f t="shared" si="442"/>
        <v>2020_Dec</v>
      </c>
      <c r="E4636" s="12" t="str">
        <f t="shared" si="443"/>
        <v>08_Dec</v>
      </c>
      <c r="F4636" s="12" t="str">
        <f t="shared" si="444"/>
        <v>Dec-20</v>
      </c>
      <c r="G4636" s="12"/>
    </row>
    <row r="4637" spans="1:7">
      <c r="A4637" s="2">
        <f t="shared" si="446"/>
        <v>44174</v>
      </c>
      <c r="B4637" t="str">
        <f t="shared" si="445"/>
        <v>2020_12</v>
      </c>
      <c r="C4637" t="str">
        <f t="shared" si="441"/>
        <v>Dec</v>
      </c>
      <c r="D4637" t="str">
        <f t="shared" si="442"/>
        <v>2020_Dec</v>
      </c>
      <c r="E4637" s="12" t="str">
        <f t="shared" si="443"/>
        <v>09_Dec</v>
      </c>
      <c r="F4637" s="12" t="str">
        <f t="shared" si="444"/>
        <v>Dec-20</v>
      </c>
      <c r="G4637" s="12"/>
    </row>
    <row r="4638" spans="1:7">
      <c r="A4638" s="2">
        <f t="shared" si="446"/>
        <v>44175</v>
      </c>
      <c r="B4638" t="str">
        <f t="shared" si="445"/>
        <v>2020_12</v>
      </c>
      <c r="C4638" t="str">
        <f t="shared" si="441"/>
        <v>Dec</v>
      </c>
      <c r="D4638" t="str">
        <f t="shared" si="442"/>
        <v>2020_Dec</v>
      </c>
      <c r="E4638" s="12" t="str">
        <f t="shared" si="443"/>
        <v>10_Dec</v>
      </c>
      <c r="F4638" s="12" t="str">
        <f t="shared" si="444"/>
        <v>Dec-20</v>
      </c>
      <c r="G4638" s="12"/>
    </row>
    <row r="4639" spans="1:7">
      <c r="A4639" s="2">
        <f t="shared" si="446"/>
        <v>44176</v>
      </c>
      <c r="B4639" t="str">
        <f t="shared" si="445"/>
        <v>2020_12</v>
      </c>
      <c r="C4639" t="str">
        <f t="shared" si="441"/>
        <v>Dec</v>
      </c>
      <c r="D4639" t="str">
        <f t="shared" si="442"/>
        <v>2020_Dec</v>
      </c>
      <c r="E4639" s="12" t="str">
        <f t="shared" si="443"/>
        <v>11_Dec</v>
      </c>
      <c r="F4639" s="12" t="str">
        <f t="shared" si="444"/>
        <v>Dec-20</v>
      </c>
      <c r="G4639" s="12"/>
    </row>
    <row r="4640" spans="1:7">
      <c r="A4640" s="2">
        <f t="shared" si="446"/>
        <v>44177</v>
      </c>
      <c r="B4640" t="str">
        <f t="shared" si="445"/>
        <v>2020_12</v>
      </c>
      <c r="C4640" t="str">
        <f t="shared" si="441"/>
        <v>Dec</v>
      </c>
      <c r="D4640" t="str">
        <f t="shared" si="442"/>
        <v>2020_Dec</v>
      </c>
      <c r="E4640" s="12" t="str">
        <f t="shared" si="443"/>
        <v>12_Dec</v>
      </c>
      <c r="F4640" s="12" t="str">
        <f t="shared" si="444"/>
        <v>Dec-20</v>
      </c>
      <c r="G4640" s="12"/>
    </row>
    <row r="4641" spans="1:7">
      <c r="A4641" s="2">
        <f t="shared" si="446"/>
        <v>44178</v>
      </c>
      <c r="B4641" t="str">
        <f t="shared" si="445"/>
        <v>2020_12</v>
      </c>
      <c r="C4641" t="str">
        <f t="shared" si="441"/>
        <v>Dec</v>
      </c>
      <c r="D4641" t="str">
        <f t="shared" si="442"/>
        <v>2020_Dec</v>
      </c>
      <c r="E4641" s="12" t="str">
        <f t="shared" si="443"/>
        <v>13_Dec</v>
      </c>
      <c r="F4641" s="12" t="str">
        <f t="shared" si="444"/>
        <v>Dec-20</v>
      </c>
      <c r="G4641" s="12"/>
    </row>
    <row r="4642" spans="1:7">
      <c r="A4642" s="2">
        <f t="shared" si="446"/>
        <v>44179</v>
      </c>
      <c r="B4642" t="str">
        <f t="shared" si="445"/>
        <v>2020_12</v>
      </c>
      <c r="C4642" t="str">
        <f t="shared" si="441"/>
        <v>Dec</v>
      </c>
      <c r="D4642" t="str">
        <f t="shared" si="442"/>
        <v>2020_Dec</v>
      </c>
      <c r="E4642" s="12" t="str">
        <f t="shared" si="443"/>
        <v>14_Dec</v>
      </c>
      <c r="F4642" s="12" t="str">
        <f t="shared" si="444"/>
        <v>Dec-20</v>
      </c>
      <c r="G4642" s="12"/>
    </row>
    <row r="4643" spans="1:7">
      <c r="A4643" s="2">
        <f t="shared" si="446"/>
        <v>44180</v>
      </c>
      <c r="B4643" t="str">
        <f t="shared" si="445"/>
        <v>2020_12</v>
      </c>
      <c r="C4643" t="str">
        <f t="shared" si="441"/>
        <v>Dec</v>
      </c>
      <c r="D4643" t="str">
        <f t="shared" si="442"/>
        <v>2020_Dec</v>
      </c>
      <c r="E4643" s="12" t="str">
        <f t="shared" si="443"/>
        <v>15_Dec</v>
      </c>
      <c r="F4643" s="12" t="str">
        <f t="shared" si="444"/>
        <v>Dec-20</v>
      </c>
      <c r="G4643" s="12"/>
    </row>
    <row r="4644" spans="1:7">
      <c r="A4644" s="2">
        <f t="shared" si="446"/>
        <v>44181</v>
      </c>
      <c r="B4644" t="str">
        <f t="shared" si="445"/>
        <v>2020_12</v>
      </c>
      <c r="C4644" t="str">
        <f t="shared" si="441"/>
        <v>Dec</v>
      </c>
      <c r="D4644" t="str">
        <f t="shared" si="442"/>
        <v>2020_Dec</v>
      </c>
      <c r="E4644" s="12" t="str">
        <f t="shared" si="443"/>
        <v>16_Dec</v>
      </c>
      <c r="F4644" s="12" t="str">
        <f t="shared" si="444"/>
        <v>Dec-20</v>
      </c>
      <c r="G4644" s="12"/>
    </row>
    <row r="4645" spans="1:7">
      <c r="A4645" s="2">
        <f t="shared" si="446"/>
        <v>44182</v>
      </c>
      <c r="B4645" t="str">
        <f t="shared" si="445"/>
        <v>2020_12</v>
      </c>
      <c r="C4645" t="str">
        <f t="shared" si="441"/>
        <v>Dec</v>
      </c>
      <c r="D4645" t="str">
        <f t="shared" si="442"/>
        <v>2020_Dec</v>
      </c>
      <c r="E4645" s="12" t="str">
        <f t="shared" si="443"/>
        <v>17_Dec</v>
      </c>
      <c r="F4645" s="12" t="str">
        <f t="shared" si="444"/>
        <v>Dec-20</v>
      </c>
      <c r="G4645" s="12"/>
    </row>
    <row r="4646" spans="1:7">
      <c r="A4646" s="2">
        <f t="shared" si="446"/>
        <v>44183</v>
      </c>
      <c r="B4646" t="str">
        <f t="shared" si="445"/>
        <v>2020_12</v>
      </c>
      <c r="C4646" t="str">
        <f t="shared" si="441"/>
        <v>Dec</v>
      </c>
      <c r="D4646" t="str">
        <f t="shared" si="442"/>
        <v>2020_Dec</v>
      </c>
      <c r="E4646" s="12" t="str">
        <f t="shared" si="443"/>
        <v>18_Dec</v>
      </c>
      <c r="F4646" s="12" t="str">
        <f t="shared" si="444"/>
        <v>Dec-20</v>
      </c>
      <c r="G4646" s="12"/>
    </row>
    <row r="4647" spans="1:7">
      <c r="A4647" s="2">
        <f t="shared" si="446"/>
        <v>44184</v>
      </c>
      <c r="B4647" t="str">
        <f t="shared" si="445"/>
        <v>2020_12</v>
      </c>
      <c r="C4647" t="str">
        <f t="shared" si="441"/>
        <v>Dec</v>
      </c>
      <c r="D4647" t="str">
        <f t="shared" si="442"/>
        <v>2020_Dec</v>
      </c>
      <c r="E4647" s="12" t="str">
        <f t="shared" si="443"/>
        <v>19_Dec</v>
      </c>
      <c r="F4647" s="12" t="str">
        <f t="shared" si="444"/>
        <v>Dec-20</v>
      </c>
      <c r="G4647" s="12"/>
    </row>
    <row r="4648" spans="1:7">
      <c r="A4648" s="2">
        <f t="shared" si="446"/>
        <v>44185</v>
      </c>
      <c r="B4648" t="str">
        <f t="shared" si="445"/>
        <v>2020_12</v>
      </c>
      <c r="C4648" t="str">
        <f t="shared" si="441"/>
        <v>Dec</v>
      </c>
      <c r="D4648" t="str">
        <f t="shared" si="442"/>
        <v>2020_Dec</v>
      </c>
      <c r="E4648" s="12" t="str">
        <f t="shared" si="443"/>
        <v>20_Dec</v>
      </c>
      <c r="F4648" s="12" t="str">
        <f t="shared" si="444"/>
        <v>Dec-20</v>
      </c>
      <c r="G4648" s="12"/>
    </row>
    <row r="4649" spans="1:7">
      <c r="A4649" s="2">
        <f t="shared" si="446"/>
        <v>44186</v>
      </c>
      <c r="B4649" t="str">
        <f t="shared" si="445"/>
        <v>2020_12</v>
      </c>
      <c r="C4649" t="str">
        <f t="shared" si="441"/>
        <v>Dec</v>
      </c>
      <c r="D4649" t="str">
        <f t="shared" si="442"/>
        <v>2020_Dec</v>
      </c>
      <c r="E4649" s="12" t="str">
        <f t="shared" si="443"/>
        <v>21_Dec</v>
      </c>
      <c r="F4649" s="12" t="str">
        <f t="shared" si="444"/>
        <v>Dec-20</v>
      </c>
      <c r="G4649" s="12"/>
    </row>
    <row r="4650" spans="1:7">
      <c r="A4650" s="2">
        <f t="shared" si="446"/>
        <v>44187</v>
      </c>
      <c r="B4650" t="str">
        <f t="shared" si="445"/>
        <v>2020_12</v>
      </c>
      <c r="C4650" t="str">
        <f t="shared" si="441"/>
        <v>Dec</v>
      </c>
      <c r="D4650" t="str">
        <f t="shared" si="442"/>
        <v>2020_Dec</v>
      </c>
      <c r="E4650" s="12" t="str">
        <f t="shared" si="443"/>
        <v>22_Dec</v>
      </c>
      <c r="F4650" s="12" t="str">
        <f t="shared" si="444"/>
        <v>Dec-20</v>
      </c>
      <c r="G4650" s="12"/>
    </row>
    <row r="4651" spans="1:7">
      <c r="A4651" s="2">
        <f t="shared" si="446"/>
        <v>44188</v>
      </c>
      <c r="B4651" t="str">
        <f t="shared" si="445"/>
        <v>2020_12</v>
      </c>
      <c r="C4651" t="str">
        <f t="shared" si="441"/>
        <v>Dec</v>
      </c>
      <c r="D4651" t="str">
        <f t="shared" si="442"/>
        <v>2020_Dec</v>
      </c>
      <c r="E4651" s="12" t="str">
        <f t="shared" si="443"/>
        <v>23_Dec</v>
      </c>
      <c r="F4651" s="12" t="str">
        <f t="shared" si="444"/>
        <v>Dec-20</v>
      </c>
      <c r="G4651" s="12"/>
    </row>
    <row r="4652" spans="1:7">
      <c r="A4652" s="2">
        <f t="shared" si="446"/>
        <v>44189</v>
      </c>
      <c r="B4652" t="str">
        <f t="shared" si="445"/>
        <v>2020_12</v>
      </c>
      <c r="C4652" t="str">
        <f t="shared" si="441"/>
        <v>Dec</v>
      </c>
      <c r="D4652" t="str">
        <f t="shared" si="442"/>
        <v>2020_Dec</v>
      </c>
      <c r="E4652" s="12" t="str">
        <f t="shared" si="443"/>
        <v>24_Dec</v>
      </c>
      <c r="F4652" s="12" t="str">
        <f t="shared" si="444"/>
        <v>Dec-20</v>
      </c>
      <c r="G4652" s="12"/>
    </row>
    <row r="4653" spans="1:7">
      <c r="A4653" s="2">
        <f t="shared" si="446"/>
        <v>44190</v>
      </c>
      <c r="B4653" t="str">
        <f t="shared" si="445"/>
        <v>2020_12</v>
      </c>
      <c r="C4653" t="str">
        <f t="shared" si="441"/>
        <v>Dec</v>
      </c>
      <c r="D4653" t="str">
        <f t="shared" si="442"/>
        <v>2020_Dec</v>
      </c>
      <c r="E4653" s="12" t="str">
        <f t="shared" si="443"/>
        <v>25_Dec</v>
      </c>
      <c r="F4653" s="12" t="str">
        <f t="shared" si="444"/>
        <v>Dec-20</v>
      </c>
      <c r="G4653" s="12"/>
    </row>
    <row r="4654" spans="1:7">
      <c r="A4654" s="2">
        <f t="shared" si="446"/>
        <v>44191</v>
      </c>
      <c r="B4654" t="str">
        <f t="shared" si="445"/>
        <v>2020_12</v>
      </c>
      <c r="C4654" t="str">
        <f t="shared" si="441"/>
        <v>Dec</v>
      </c>
      <c r="D4654" t="str">
        <f t="shared" si="442"/>
        <v>2020_Dec</v>
      </c>
      <c r="E4654" s="12" t="str">
        <f t="shared" si="443"/>
        <v>26_Dec</v>
      </c>
      <c r="F4654" s="12" t="str">
        <f t="shared" si="444"/>
        <v>Dec-20</v>
      </c>
      <c r="G4654" s="12"/>
    </row>
    <row r="4655" spans="1:7">
      <c r="A4655" s="2">
        <f t="shared" si="446"/>
        <v>44192</v>
      </c>
      <c r="B4655" t="str">
        <f t="shared" si="445"/>
        <v>2020_12</v>
      </c>
      <c r="C4655" t="str">
        <f t="shared" si="441"/>
        <v>Dec</v>
      </c>
      <c r="D4655" t="str">
        <f t="shared" si="442"/>
        <v>2020_Dec</v>
      </c>
      <c r="E4655" s="12" t="str">
        <f t="shared" si="443"/>
        <v>27_Dec</v>
      </c>
      <c r="F4655" s="12" t="str">
        <f t="shared" si="444"/>
        <v>Dec-20</v>
      </c>
      <c r="G4655" s="12"/>
    </row>
    <row r="4656" spans="1:7">
      <c r="A4656" s="2">
        <f t="shared" si="446"/>
        <v>44193</v>
      </c>
      <c r="B4656" t="str">
        <f t="shared" si="445"/>
        <v>2020_12</v>
      </c>
      <c r="C4656" t="str">
        <f t="shared" si="441"/>
        <v>Dec</v>
      </c>
      <c r="D4656" t="str">
        <f t="shared" si="442"/>
        <v>2020_Dec</v>
      </c>
      <c r="E4656" s="12" t="str">
        <f t="shared" si="443"/>
        <v>28_Dec</v>
      </c>
      <c r="F4656" s="12" t="str">
        <f t="shared" si="444"/>
        <v>Dec-20</v>
      </c>
      <c r="G4656" s="12"/>
    </row>
    <row r="4657" spans="1:7">
      <c r="A4657" s="2">
        <f t="shared" si="446"/>
        <v>44194</v>
      </c>
      <c r="B4657" t="str">
        <f t="shared" si="445"/>
        <v>2020_12</v>
      </c>
      <c r="C4657" t="str">
        <f t="shared" si="441"/>
        <v>Dec</v>
      </c>
      <c r="D4657" t="str">
        <f t="shared" si="442"/>
        <v>2020_Dec</v>
      </c>
      <c r="E4657" s="12" t="str">
        <f t="shared" si="443"/>
        <v>29_Dec</v>
      </c>
      <c r="F4657" s="12" t="str">
        <f t="shared" si="444"/>
        <v>Dec-20</v>
      </c>
      <c r="G4657" s="12"/>
    </row>
    <row r="4658" spans="1:7">
      <c r="A4658" s="2">
        <f t="shared" si="446"/>
        <v>44195</v>
      </c>
      <c r="B4658" t="str">
        <f t="shared" si="445"/>
        <v>2020_12</v>
      </c>
      <c r="C4658" t="str">
        <f t="shared" si="441"/>
        <v>Dec</v>
      </c>
      <c r="D4658" t="str">
        <f t="shared" si="442"/>
        <v>2020_Dec</v>
      </c>
      <c r="E4658" s="12" t="str">
        <f t="shared" si="443"/>
        <v>30_Dec</v>
      </c>
      <c r="F4658" s="12" t="str">
        <f t="shared" si="444"/>
        <v>Dec-20</v>
      </c>
      <c r="G4658" s="12"/>
    </row>
    <row r="4659" spans="1:7">
      <c r="A4659" s="2">
        <f t="shared" si="446"/>
        <v>44196</v>
      </c>
      <c r="B4659" t="str">
        <f t="shared" si="445"/>
        <v>2020_12</v>
      </c>
      <c r="C4659" t="str">
        <f t="shared" si="441"/>
        <v>Dec</v>
      </c>
      <c r="D4659" t="str">
        <f t="shared" si="442"/>
        <v>2020_Dec</v>
      </c>
      <c r="E4659" s="12" t="str">
        <f t="shared" si="443"/>
        <v>31_Dec</v>
      </c>
      <c r="F4659" s="12" t="str">
        <f t="shared" si="444"/>
        <v>Dec-20</v>
      </c>
      <c r="G4659" s="12"/>
    </row>
    <row r="4660" spans="1:7">
      <c r="A4660" s="2">
        <f t="shared" si="446"/>
        <v>44197</v>
      </c>
      <c r="B4660" t="str">
        <f t="shared" si="445"/>
        <v>2021_01</v>
      </c>
      <c r="C4660" t="str">
        <f t="shared" si="441"/>
        <v>Jan</v>
      </c>
      <c r="D4660" t="str">
        <f t="shared" si="442"/>
        <v>2021_Jan</v>
      </c>
      <c r="E4660" s="12" t="str">
        <f t="shared" si="443"/>
        <v>01_Jan</v>
      </c>
      <c r="F4660" s="12" t="str">
        <f t="shared" si="444"/>
        <v>Jan-21</v>
      </c>
      <c r="G4660" s="12"/>
    </row>
    <row r="4661" spans="1:7">
      <c r="A4661" s="2">
        <f t="shared" si="446"/>
        <v>44198</v>
      </c>
      <c r="B4661" t="str">
        <f t="shared" si="445"/>
        <v>2021_01</v>
      </c>
      <c r="C4661" t="str">
        <f t="shared" si="441"/>
        <v>Jan</v>
      </c>
      <c r="D4661" t="str">
        <f t="shared" si="442"/>
        <v>2021_Jan</v>
      </c>
      <c r="E4661" s="12" t="str">
        <f t="shared" si="443"/>
        <v>02_Jan</v>
      </c>
      <c r="F4661" s="12" t="str">
        <f t="shared" si="444"/>
        <v>Jan-21</v>
      </c>
      <c r="G4661" s="12"/>
    </row>
    <row r="4662" spans="1:7">
      <c r="A4662" s="2">
        <f t="shared" si="446"/>
        <v>44199</v>
      </c>
      <c r="B4662" t="str">
        <f t="shared" si="445"/>
        <v>2021_01</v>
      </c>
      <c r="C4662" t="str">
        <f t="shared" si="441"/>
        <v>Jan</v>
      </c>
      <c r="D4662" t="str">
        <f t="shared" si="442"/>
        <v>2021_Jan</v>
      </c>
      <c r="E4662" s="12" t="str">
        <f t="shared" si="443"/>
        <v>03_Jan</v>
      </c>
      <c r="F4662" s="12" t="str">
        <f t="shared" si="444"/>
        <v>Jan-21</v>
      </c>
      <c r="G4662" s="12"/>
    </row>
    <row r="4663" spans="1:7">
      <c r="A4663" s="2">
        <f t="shared" si="446"/>
        <v>44200</v>
      </c>
      <c r="B4663" t="str">
        <f t="shared" si="445"/>
        <v>2021_01</v>
      </c>
      <c r="C4663" t="str">
        <f t="shared" si="441"/>
        <v>Jan</v>
      </c>
      <c r="D4663" t="str">
        <f t="shared" si="442"/>
        <v>2021_Jan</v>
      </c>
      <c r="E4663" s="12" t="str">
        <f t="shared" si="443"/>
        <v>04_Jan</v>
      </c>
      <c r="F4663" s="12" t="str">
        <f t="shared" si="444"/>
        <v>Jan-21</v>
      </c>
      <c r="G4663" s="12"/>
    </row>
    <row r="4664" spans="1:7">
      <c r="A4664" s="2">
        <f t="shared" si="446"/>
        <v>44201</v>
      </c>
      <c r="B4664" t="str">
        <f t="shared" si="445"/>
        <v>2021_01</v>
      </c>
      <c r="C4664" t="str">
        <f t="shared" si="441"/>
        <v>Jan</v>
      </c>
      <c r="D4664" t="str">
        <f t="shared" si="442"/>
        <v>2021_Jan</v>
      </c>
      <c r="E4664" s="12" t="str">
        <f t="shared" si="443"/>
        <v>05_Jan</v>
      </c>
      <c r="F4664" s="12" t="str">
        <f t="shared" si="444"/>
        <v>Jan-21</v>
      </c>
      <c r="G4664" s="12"/>
    </row>
    <row r="4665" spans="1:7">
      <c r="A4665" s="2">
        <f t="shared" si="446"/>
        <v>44202</v>
      </c>
      <c r="B4665" t="str">
        <f t="shared" si="445"/>
        <v>2021_01</v>
      </c>
      <c r="C4665" t="str">
        <f t="shared" si="441"/>
        <v>Jan</v>
      </c>
      <c r="D4665" t="str">
        <f t="shared" si="442"/>
        <v>2021_Jan</v>
      </c>
      <c r="E4665" s="12" t="str">
        <f t="shared" si="443"/>
        <v>06_Jan</v>
      </c>
      <c r="F4665" s="12" t="str">
        <f t="shared" si="444"/>
        <v>Jan-21</v>
      </c>
      <c r="G4665" s="12"/>
    </row>
    <row r="4666" spans="1:7">
      <c r="A4666" s="2">
        <f t="shared" si="446"/>
        <v>44203</v>
      </c>
      <c r="B4666" t="str">
        <f t="shared" si="445"/>
        <v>2021_01</v>
      </c>
      <c r="C4666" t="str">
        <f t="shared" si="441"/>
        <v>Jan</v>
      </c>
      <c r="D4666" t="str">
        <f t="shared" si="442"/>
        <v>2021_Jan</v>
      </c>
      <c r="E4666" s="12" t="str">
        <f t="shared" si="443"/>
        <v>07_Jan</v>
      </c>
      <c r="F4666" s="12" t="str">
        <f t="shared" si="444"/>
        <v>Jan-21</v>
      </c>
      <c r="G4666" s="12"/>
    </row>
    <row r="4667" spans="1:7">
      <c r="A4667" s="2">
        <f t="shared" si="446"/>
        <v>44204</v>
      </c>
      <c r="B4667" t="str">
        <f t="shared" si="445"/>
        <v>2021_01</v>
      </c>
      <c r="C4667" t="str">
        <f t="shared" si="441"/>
        <v>Jan</v>
      </c>
      <c r="D4667" t="str">
        <f t="shared" si="442"/>
        <v>2021_Jan</v>
      </c>
      <c r="E4667" s="12" t="str">
        <f t="shared" si="443"/>
        <v>08_Jan</v>
      </c>
      <c r="F4667" s="12" t="str">
        <f t="shared" si="444"/>
        <v>Jan-21</v>
      </c>
      <c r="G4667" s="12"/>
    </row>
    <row r="4668" spans="1:7">
      <c r="A4668" s="2">
        <f t="shared" si="446"/>
        <v>44205</v>
      </c>
      <c r="B4668" t="str">
        <f t="shared" si="445"/>
        <v>2021_01</v>
      </c>
      <c r="C4668" t="str">
        <f t="shared" si="441"/>
        <v>Jan</v>
      </c>
      <c r="D4668" t="str">
        <f t="shared" si="442"/>
        <v>2021_Jan</v>
      </c>
      <c r="E4668" s="12" t="str">
        <f t="shared" si="443"/>
        <v>09_Jan</v>
      </c>
      <c r="F4668" s="12" t="str">
        <f t="shared" si="444"/>
        <v>Jan-21</v>
      </c>
      <c r="G4668" s="12"/>
    </row>
    <row r="4669" spans="1:7">
      <c r="A4669" s="2">
        <f t="shared" si="446"/>
        <v>44206</v>
      </c>
      <c r="B4669" t="str">
        <f t="shared" si="445"/>
        <v>2021_01</v>
      </c>
      <c r="C4669" t="str">
        <f t="shared" si="441"/>
        <v>Jan</v>
      </c>
      <c r="D4669" t="str">
        <f t="shared" si="442"/>
        <v>2021_Jan</v>
      </c>
      <c r="E4669" s="12" t="str">
        <f t="shared" si="443"/>
        <v>10_Jan</v>
      </c>
      <c r="F4669" s="12" t="str">
        <f t="shared" si="444"/>
        <v>Jan-21</v>
      </c>
      <c r="G4669" s="12"/>
    </row>
    <row r="4670" spans="1:7">
      <c r="A4670" s="2">
        <f t="shared" si="446"/>
        <v>44207</v>
      </c>
      <c r="B4670" t="str">
        <f t="shared" si="445"/>
        <v>2021_01</v>
      </c>
      <c r="C4670" t="str">
        <f t="shared" si="441"/>
        <v>Jan</v>
      </c>
      <c r="D4670" t="str">
        <f t="shared" si="442"/>
        <v>2021_Jan</v>
      </c>
      <c r="E4670" s="12" t="str">
        <f t="shared" si="443"/>
        <v>11_Jan</v>
      </c>
      <c r="F4670" s="12" t="str">
        <f t="shared" si="444"/>
        <v>Jan-21</v>
      </c>
      <c r="G4670" s="12"/>
    </row>
    <row r="4671" spans="1:7">
      <c r="A4671" s="2">
        <f t="shared" si="446"/>
        <v>44208</v>
      </c>
      <c r="B4671" t="str">
        <f t="shared" si="445"/>
        <v>2021_01</v>
      </c>
      <c r="C4671" t="str">
        <f t="shared" si="441"/>
        <v>Jan</v>
      </c>
      <c r="D4671" t="str">
        <f t="shared" si="442"/>
        <v>2021_Jan</v>
      </c>
      <c r="E4671" s="12" t="str">
        <f t="shared" si="443"/>
        <v>12_Jan</v>
      </c>
      <c r="F4671" s="12" t="str">
        <f t="shared" si="444"/>
        <v>Jan-21</v>
      </c>
      <c r="G4671" s="12"/>
    </row>
    <row r="4672" spans="1:7">
      <c r="A4672" s="2">
        <f t="shared" si="446"/>
        <v>44209</v>
      </c>
      <c r="B4672" t="str">
        <f t="shared" si="445"/>
        <v>2021_01</v>
      </c>
      <c r="C4672" t="str">
        <f t="shared" si="441"/>
        <v>Jan</v>
      </c>
      <c r="D4672" t="str">
        <f t="shared" si="442"/>
        <v>2021_Jan</v>
      </c>
      <c r="E4672" s="12" t="str">
        <f t="shared" si="443"/>
        <v>13_Jan</v>
      </c>
      <c r="F4672" s="12" t="str">
        <f t="shared" si="444"/>
        <v>Jan-21</v>
      </c>
      <c r="G4672" s="12"/>
    </row>
    <row r="4673" spans="1:7">
      <c r="A4673" s="2">
        <f t="shared" si="446"/>
        <v>44210</v>
      </c>
      <c r="B4673" t="str">
        <f t="shared" si="445"/>
        <v>2021_01</v>
      </c>
      <c r="C4673" t="str">
        <f t="shared" si="441"/>
        <v>Jan</v>
      </c>
      <c r="D4673" t="str">
        <f t="shared" si="442"/>
        <v>2021_Jan</v>
      </c>
      <c r="E4673" s="12" t="str">
        <f t="shared" si="443"/>
        <v>14_Jan</v>
      </c>
      <c r="F4673" s="12" t="str">
        <f t="shared" si="444"/>
        <v>Jan-21</v>
      </c>
      <c r="G4673" s="12"/>
    </row>
    <row r="4674" spans="1:7">
      <c r="A4674" s="2">
        <f t="shared" si="446"/>
        <v>44211</v>
      </c>
      <c r="B4674" t="str">
        <f t="shared" si="445"/>
        <v>2021_01</v>
      </c>
      <c r="C4674" t="str">
        <f t="shared" ref="C4674:C4737" si="447">VLOOKUP(TEXT(MONTH(A4674),"00"),$H$2:$I$13,2,FALSE)</f>
        <v>Jan</v>
      </c>
      <c r="D4674" t="str">
        <f t="shared" si="442"/>
        <v>2021_Jan</v>
      </c>
      <c r="E4674" s="12" t="str">
        <f t="shared" si="443"/>
        <v>15_Jan</v>
      </c>
      <c r="F4674" s="12" t="str">
        <f t="shared" si="444"/>
        <v>Jan-21</v>
      </c>
      <c r="G4674" s="12"/>
    </row>
    <row r="4675" spans="1:7">
      <c r="A4675" s="2">
        <f t="shared" si="446"/>
        <v>44212</v>
      </c>
      <c r="B4675" t="str">
        <f t="shared" si="445"/>
        <v>2021_01</v>
      </c>
      <c r="C4675" t="str">
        <f t="shared" si="447"/>
        <v>Jan</v>
      </c>
      <c r="D4675" t="str">
        <f t="shared" ref="D4675:D4738" si="448">TEXT(YEAR(A4675),"0000")&amp;"_"&amp;C4675</f>
        <v>2021_Jan</v>
      </c>
      <c r="E4675" s="12" t="str">
        <f t="shared" ref="E4675:E4738" si="449">VLOOKUP(DAY(A4675),$G$2:$H$32,2,FALSE)&amp;"_"&amp;C4675</f>
        <v>16_Jan</v>
      </c>
      <c r="F4675" s="12" t="str">
        <f t="shared" si="444"/>
        <v>Jan-21</v>
      </c>
      <c r="G4675" s="12"/>
    </row>
    <row r="4676" spans="1:7">
      <c r="A4676" s="2">
        <f t="shared" si="446"/>
        <v>44213</v>
      </c>
      <c r="B4676" t="str">
        <f t="shared" si="445"/>
        <v>2021_01</v>
      </c>
      <c r="C4676" t="str">
        <f t="shared" si="447"/>
        <v>Jan</v>
      </c>
      <c r="D4676" t="str">
        <f t="shared" si="448"/>
        <v>2021_Jan</v>
      </c>
      <c r="E4676" s="12" t="str">
        <f t="shared" si="449"/>
        <v>17_Jan</v>
      </c>
      <c r="F4676" s="12" t="str">
        <f t="shared" ref="F4676:F4739" si="450">C4676&amp;"-"&amp;RIGHT(YEAR(A4676),2)</f>
        <v>Jan-21</v>
      </c>
      <c r="G4676" s="12"/>
    </row>
    <row r="4677" spans="1:7">
      <c r="A4677" s="2">
        <f t="shared" si="446"/>
        <v>44214</v>
      </c>
      <c r="B4677" t="str">
        <f t="shared" si="445"/>
        <v>2021_01</v>
      </c>
      <c r="C4677" t="str">
        <f t="shared" si="447"/>
        <v>Jan</v>
      </c>
      <c r="D4677" t="str">
        <f t="shared" si="448"/>
        <v>2021_Jan</v>
      </c>
      <c r="E4677" s="12" t="str">
        <f t="shared" si="449"/>
        <v>18_Jan</v>
      </c>
      <c r="F4677" s="12" t="str">
        <f t="shared" si="450"/>
        <v>Jan-21</v>
      </c>
      <c r="G4677" s="12"/>
    </row>
    <row r="4678" spans="1:7">
      <c r="A4678" s="2">
        <f t="shared" si="446"/>
        <v>44215</v>
      </c>
      <c r="B4678" t="str">
        <f t="shared" si="445"/>
        <v>2021_01</v>
      </c>
      <c r="C4678" t="str">
        <f t="shared" si="447"/>
        <v>Jan</v>
      </c>
      <c r="D4678" t="str">
        <f t="shared" si="448"/>
        <v>2021_Jan</v>
      </c>
      <c r="E4678" s="12" t="str">
        <f t="shared" si="449"/>
        <v>19_Jan</v>
      </c>
      <c r="F4678" s="12" t="str">
        <f t="shared" si="450"/>
        <v>Jan-21</v>
      </c>
      <c r="G4678" s="12"/>
    </row>
    <row r="4679" spans="1:7">
      <c r="A4679" s="2">
        <f t="shared" si="446"/>
        <v>44216</v>
      </c>
      <c r="B4679" t="str">
        <f t="shared" si="445"/>
        <v>2021_01</v>
      </c>
      <c r="C4679" t="str">
        <f t="shared" si="447"/>
        <v>Jan</v>
      </c>
      <c r="D4679" t="str">
        <f t="shared" si="448"/>
        <v>2021_Jan</v>
      </c>
      <c r="E4679" s="12" t="str">
        <f t="shared" si="449"/>
        <v>20_Jan</v>
      </c>
      <c r="F4679" s="12" t="str">
        <f t="shared" si="450"/>
        <v>Jan-21</v>
      </c>
      <c r="G4679" s="12"/>
    </row>
    <row r="4680" spans="1:7">
      <c r="A4680" s="2">
        <f t="shared" si="446"/>
        <v>44217</v>
      </c>
      <c r="B4680" t="str">
        <f t="shared" si="445"/>
        <v>2021_01</v>
      </c>
      <c r="C4680" t="str">
        <f t="shared" si="447"/>
        <v>Jan</v>
      </c>
      <c r="D4680" t="str">
        <f t="shared" si="448"/>
        <v>2021_Jan</v>
      </c>
      <c r="E4680" s="12" t="str">
        <f t="shared" si="449"/>
        <v>21_Jan</v>
      </c>
      <c r="F4680" s="12" t="str">
        <f t="shared" si="450"/>
        <v>Jan-21</v>
      </c>
      <c r="G4680" s="12"/>
    </row>
    <row r="4681" spans="1:7">
      <c r="A4681" s="2">
        <f t="shared" si="446"/>
        <v>44218</v>
      </c>
      <c r="B4681" t="str">
        <f t="shared" si="445"/>
        <v>2021_01</v>
      </c>
      <c r="C4681" t="str">
        <f t="shared" si="447"/>
        <v>Jan</v>
      </c>
      <c r="D4681" t="str">
        <f t="shared" si="448"/>
        <v>2021_Jan</v>
      </c>
      <c r="E4681" s="12" t="str">
        <f t="shared" si="449"/>
        <v>22_Jan</v>
      </c>
      <c r="F4681" s="12" t="str">
        <f t="shared" si="450"/>
        <v>Jan-21</v>
      </c>
      <c r="G4681" s="12"/>
    </row>
    <row r="4682" spans="1:7">
      <c r="A4682" s="2">
        <f t="shared" si="446"/>
        <v>44219</v>
      </c>
      <c r="B4682" t="str">
        <f t="shared" si="445"/>
        <v>2021_01</v>
      </c>
      <c r="C4682" t="str">
        <f t="shared" si="447"/>
        <v>Jan</v>
      </c>
      <c r="D4682" t="str">
        <f t="shared" si="448"/>
        <v>2021_Jan</v>
      </c>
      <c r="E4682" s="12" t="str">
        <f t="shared" si="449"/>
        <v>23_Jan</v>
      </c>
      <c r="F4682" s="12" t="str">
        <f t="shared" si="450"/>
        <v>Jan-21</v>
      </c>
      <c r="G4682" s="12"/>
    </row>
    <row r="4683" spans="1:7">
      <c r="A4683" s="2">
        <f t="shared" si="446"/>
        <v>44220</v>
      </c>
      <c r="B4683" t="str">
        <f t="shared" ref="B4683:B4746" si="451">TEXT(YEAR(A4683),"0000")&amp;"_"&amp;TEXT(MONTH(A4683),"00")</f>
        <v>2021_01</v>
      </c>
      <c r="C4683" t="str">
        <f t="shared" si="447"/>
        <v>Jan</v>
      </c>
      <c r="D4683" t="str">
        <f t="shared" si="448"/>
        <v>2021_Jan</v>
      </c>
      <c r="E4683" s="12" t="str">
        <f t="shared" si="449"/>
        <v>24_Jan</v>
      </c>
      <c r="F4683" s="12" t="str">
        <f t="shared" si="450"/>
        <v>Jan-21</v>
      </c>
      <c r="G4683" s="12"/>
    </row>
    <row r="4684" spans="1:7">
      <c r="A4684" s="2">
        <f t="shared" ref="A4684:A4747" si="452">A4683+1</f>
        <v>44221</v>
      </c>
      <c r="B4684" t="str">
        <f t="shared" si="451"/>
        <v>2021_01</v>
      </c>
      <c r="C4684" t="str">
        <f t="shared" si="447"/>
        <v>Jan</v>
      </c>
      <c r="D4684" t="str">
        <f t="shared" si="448"/>
        <v>2021_Jan</v>
      </c>
      <c r="E4684" s="12" t="str">
        <f t="shared" si="449"/>
        <v>25_Jan</v>
      </c>
      <c r="F4684" s="12" t="str">
        <f t="shared" si="450"/>
        <v>Jan-21</v>
      </c>
      <c r="G4684" s="12"/>
    </row>
    <row r="4685" spans="1:7">
      <c r="A4685" s="2">
        <f t="shared" si="452"/>
        <v>44222</v>
      </c>
      <c r="B4685" t="str">
        <f t="shared" si="451"/>
        <v>2021_01</v>
      </c>
      <c r="C4685" t="str">
        <f t="shared" si="447"/>
        <v>Jan</v>
      </c>
      <c r="D4685" t="str">
        <f t="shared" si="448"/>
        <v>2021_Jan</v>
      </c>
      <c r="E4685" s="12" t="str">
        <f t="shared" si="449"/>
        <v>26_Jan</v>
      </c>
      <c r="F4685" s="12" t="str">
        <f t="shared" si="450"/>
        <v>Jan-21</v>
      </c>
      <c r="G4685" s="12"/>
    </row>
    <row r="4686" spans="1:7">
      <c r="A4686" s="2">
        <f t="shared" si="452"/>
        <v>44223</v>
      </c>
      <c r="B4686" t="str">
        <f t="shared" si="451"/>
        <v>2021_01</v>
      </c>
      <c r="C4686" t="str">
        <f t="shared" si="447"/>
        <v>Jan</v>
      </c>
      <c r="D4686" t="str">
        <f t="shared" si="448"/>
        <v>2021_Jan</v>
      </c>
      <c r="E4686" s="12" t="str">
        <f t="shared" si="449"/>
        <v>27_Jan</v>
      </c>
      <c r="F4686" s="12" t="str">
        <f t="shared" si="450"/>
        <v>Jan-21</v>
      </c>
      <c r="G4686" s="12"/>
    </row>
    <row r="4687" spans="1:7">
      <c r="A4687" s="2">
        <f t="shared" si="452"/>
        <v>44224</v>
      </c>
      <c r="B4687" t="str">
        <f t="shared" si="451"/>
        <v>2021_01</v>
      </c>
      <c r="C4687" t="str">
        <f t="shared" si="447"/>
        <v>Jan</v>
      </c>
      <c r="D4687" t="str">
        <f t="shared" si="448"/>
        <v>2021_Jan</v>
      </c>
      <c r="E4687" s="12" t="str">
        <f t="shared" si="449"/>
        <v>28_Jan</v>
      </c>
      <c r="F4687" s="12" t="str">
        <f t="shared" si="450"/>
        <v>Jan-21</v>
      </c>
      <c r="G4687" s="12"/>
    </row>
    <row r="4688" spans="1:7">
      <c r="A4688" s="2">
        <f t="shared" si="452"/>
        <v>44225</v>
      </c>
      <c r="B4688" t="str">
        <f t="shared" si="451"/>
        <v>2021_01</v>
      </c>
      <c r="C4688" t="str">
        <f t="shared" si="447"/>
        <v>Jan</v>
      </c>
      <c r="D4688" t="str">
        <f t="shared" si="448"/>
        <v>2021_Jan</v>
      </c>
      <c r="E4688" s="12" t="str">
        <f t="shared" si="449"/>
        <v>29_Jan</v>
      </c>
      <c r="F4688" s="12" t="str">
        <f t="shared" si="450"/>
        <v>Jan-21</v>
      </c>
      <c r="G4688" s="12"/>
    </row>
    <row r="4689" spans="1:7">
      <c r="A4689" s="2">
        <f t="shared" si="452"/>
        <v>44226</v>
      </c>
      <c r="B4689" t="str">
        <f t="shared" si="451"/>
        <v>2021_01</v>
      </c>
      <c r="C4689" t="str">
        <f t="shared" si="447"/>
        <v>Jan</v>
      </c>
      <c r="D4689" t="str">
        <f t="shared" si="448"/>
        <v>2021_Jan</v>
      </c>
      <c r="E4689" s="12" t="str">
        <f t="shared" si="449"/>
        <v>30_Jan</v>
      </c>
      <c r="F4689" s="12" t="str">
        <f t="shared" si="450"/>
        <v>Jan-21</v>
      </c>
      <c r="G4689" s="12"/>
    </row>
    <row r="4690" spans="1:7">
      <c r="A4690" s="2">
        <f t="shared" si="452"/>
        <v>44227</v>
      </c>
      <c r="B4690" t="str">
        <f t="shared" si="451"/>
        <v>2021_01</v>
      </c>
      <c r="C4690" t="str">
        <f t="shared" si="447"/>
        <v>Jan</v>
      </c>
      <c r="D4690" t="str">
        <f t="shared" si="448"/>
        <v>2021_Jan</v>
      </c>
      <c r="E4690" s="12" t="str">
        <f t="shared" si="449"/>
        <v>31_Jan</v>
      </c>
      <c r="F4690" s="12" t="str">
        <f t="shared" si="450"/>
        <v>Jan-21</v>
      </c>
      <c r="G4690" s="12"/>
    </row>
    <row r="4691" spans="1:7">
      <c r="A4691" s="2">
        <f t="shared" si="452"/>
        <v>44228</v>
      </c>
      <c r="B4691" t="str">
        <f t="shared" si="451"/>
        <v>2021_02</v>
      </c>
      <c r="C4691" t="str">
        <f t="shared" si="447"/>
        <v>Feb</v>
      </c>
      <c r="D4691" t="str">
        <f t="shared" si="448"/>
        <v>2021_Feb</v>
      </c>
      <c r="E4691" s="12" t="str">
        <f t="shared" si="449"/>
        <v>01_Feb</v>
      </c>
      <c r="F4691" s="12" t="str">
        <f t="shared" si="450"/>
        <v>Feb-21</v>
      </c>
      <c r="G4691" s="12"/>
    </row>
    <row r="4692" spans="1:7">
      <c r="A4692" s="2">
        <f t="shared" si="452"/>
        <v>44229</v>
      </c>
      <c r="B4692" t="str">
        <f t="shared" si="451"/>
        <v>2021_02</v>
      </c>
      <c r="C4692" t="str">
        <f t="shared" si="447"/>
        <v>Feb</v>
      </c>
      <c r="D4692" t="str">
        <f t="shared" si="448"/>
        <v>2021_Feb</v>
      </c>
      <c r="E4692" s="12" t="str">
        <f t="shared" si="449"/>
        <v>02_Feb</v>
      </c>
      <c r="F4692" s="12" t="str">
        <f t="shared" si="450"/>
        <v>Feb-21</v>
      </c>
      <c r="G4692" s="12"/>
    </row>
    <row r="4693" spans="1:7">
      <c r="A4693" s="2">
        <f t="shared" si="452"/>
        <v>44230</v>
      </c>
      <c r="B4693" t="str">
        <f t="shared" si="451"/>
        <v>2021_02</v>
      </c>
      <c r="C4693" t="str">
        <f t="shared" si="447"/>
        <v>Feb</v>
      </c>
      <c r="D4693" t="str">
        <f t="shared" si="448"/>
        <v>2021_Feb</v>
      </c>
      <c r="E4693" s="12" t="str">
        <f t="shared" si="449"/>
        <v>03_Feb</v>
      </c>
      <c r="F4693" s="12" t="str">
        <f t="shared" si="450"/>
        <v>Feb-21</v>
      </c>
      <c r="G4693" s="12"/>
    </row>
    <row r="4694" spans="1:7">
      <c r="A4694" s="2">
        <f t="shared" si="452"/>
        <v>44231</v>
      </c>
      <c r="B4694" t="str">
        <f t="shared" si="451"/>
        <v>2021_02</v>
      </c>
      <c r="C4694" t="str">
        <f t="shared" si="447"/>
        <v>Feb</v>
      </c>
      <c r="D4694" t="str">
        <f t="shared" si="448"/>
        <v>2021_Feb</v>
      </c>
      <c r="E4694" s="12" t="str">
        <f t="shared" si="449"/>
        <v>04_Feb</v>
      </c>
      <c r="F4694" s="12" t="str">
        <f t="shared" si="450"/>
        <v>Feb-21</v>
      </c>
      <c r="G4694" s="12"/>
    </row>
    <row r="4695" spans="1:7">
      <c r="A4695" s="2">
        <f t="shared" si="452"/>
        <v>44232</v>
      </c>
      <c r="B4695" t="str">
        <f t="shared" si="451"/>
        <v>2021_02</v>
      </c>
      <c r="C4695" t="str">
        <f t="shared" si="447"/>
        <v>Feb</v>
      </c>
      <c r="D4695" t="str">
        <f t="shared" si="448"/>
        <v>2021_Feb</v>
      </c>
      <c r="E4695" s="12" t="str">
        <f t="shared" si="449"/>
        <v>05_Feb</v>
      </c>
      <c r="F4695" s="12" t="str">
        <f t="shared" si="450"/>
        <v>Feb-21</v>
      </c>
      <c r="G4695" s="12"/>
    </row>
    <row r="4696" spans="1:7">
      <c r="A4696" s="2">
        <f t="shared" si="452"/>
        <v>44233</v>
      </c>
      <c r="B4696" t="str">
        <f t="shared" si="451"/>
        <v>2021_02</v>
      </c>
      <c r="C4696" t="str">
        <f t="shared" si="447"/>
        <v>Feb</v>
      </c>
      <c r="D4696" t="str">
        <f t="shared" si="448"/>
        <v>2021_Feb</v>
      </c>
      <c r="E4696" s="12" t="str">
        <f t="shared" si="449"/>
        <v>06_Feb</v>
      </c>
      <c r="F4696" s="12" t="str">
        <f t="shared" si="450"/>
        <v>Feb-21</v>
      </c>
      <c r="G4696" s="12"/>
    </row>
    <row r="4697" spans="1:7">
      <c r="A4697" s="2">
        <f t="shared" si="452"/>
        <v>44234</v>
      </c>
      <c r="B4697" t="str">
        <f t="shared" si="451"/>
        <v>2021_02</v>
      </c>
      <c r="C4697" t="str">
        <f t="shared" si="447"/>
        <v>Feb</v>
      </c>
      <c r="D4697" t="str">
        <f t="shared" si="448"/>
        <v>2021_Feb</v>
      </c>
      <c r="E4697" s="12" t="str">
        <f t="shared" si="449"/>
        <v>07_Feb</v>
      </c>
      <c r="F4697" s="12" t="str">
        <f t="shared" si="450"/>
        <v>Feb-21</v>
      </c>
      <c r="G4697" s="12"/>
    </row>
    <row r="4698" spans="1:7">
      <c r="A4698" s="2">
        <f t="shared" si="452"/>
        <v>44235</v>
      </c>
      <c r="B4698" t="str">
        <f t="shared" si="451"/>
        <v>2021_02</v>
      </c>
      <c r="C4698" t="str">
        <f t="shared" si="447"/>
        <v>Feb</v>
      </c>
      <c r="D4698" t="str">
        <f t="shared" si="448"/>
        <v>2021_Feb</v>
      </c>
      <c r="E4698" s="12" t="str">
        <f t="shared" si="449"/>
        <v>08_Feb</v>
      </c>
      <c r="F4698" s="12" t="str">
        <f t="shared" si="450"/>
        <v>Feb-21</v>
      </c>
      <c r="G4698" s="12"/>
    </row>
    <row r="4699" spans="1:7">
      <c r="A4699" s="2">
        <f t="shared" si="452"/>
        <v>44236</v>
      </c>
      <c r="B4699" t="str">
        <f t="shared" si="451"/>
        <v>2021_02</v>
      </c>
      <c r="C4699" t="str">
        <f t="shared" si="447"/>
        <v>Feb</v>
      </c>
      <c r="D4699" t="str">
        <f t="shared" si="448"/>
        <v>2021_Feb</v>
      </c>
      <c r="E4699" s="12" t="str">
        <f t="shared" si="449"/>
        <v>09_Feb</v>
      </c>
      <c r="F4699" s="12" t="str">
        <f t="shared" si="450"/>
        <v>Feb-21</v>
      </c>
      <c r="G4699" s="12"/>
    </row>
    <row r="4700" spans="1:7">
      <c r="A4700" s="2">
        <f t="shared" si="452"/>
        <v>44237</v>
      </c>
      <c r="B4700" t="str">
        <f t="shared" si="451"/>
        <v>2021_02</v>
      </c>
      <c r="C4700" t="str">
        <f t="shared" si="447"/>
        <v>Feb</v>
      </c>
      <c r="D4700" t="str">
        <f t="shared" si="448"/>
        <v>2021_Feb</v>
      </c>
      <c r="E4700" s="12" t="str">
        <f t="shared" si="449"/>
        <v>10_Feb</v>
      </c>
      <c r="F4700" s="12" t="str">
        <f t="shared" si="450"/>
        <v>Feb-21</v>
      </c>
      <c r="G4700" s="12"/>
    </row>
    <row r="4701" spans="1:7">
      <c r="A4701" s="2">
        <f t="shared" si="452"/>
        <v>44238</v>
      </c>
      <c r="B4701" t="str">
        <f t="shared" si="451"/>
        <v>2021_02</v>
      </c>
      <c r="C4701" t="str">
        <f t="shared" si="447"/>
        <v>Feb</v>
      </c>
      <c r="D4701" t="str">
        <f t="shared" si="448"/>
        <v>2021_Feb</v>
      </c>
      <c r="E4701" s="12" t="str">
        <f t="shared" si="449"/>
        <v>11_Feb</v>
      </c>
      <c r="F4701" s="12" t="str">
        <f t="shared" si="450"/>
        <v>Feb-21</v>
      </c>
      <c r="G4701" s="12"/>
    </row>
    <row r="4702" spans="1:7">
      <c r="A4702" s="2">
        <f t="shared" si="452"/>
        <v>44239</v>
      </c>
      <c r="B4702" t="str">
        <f t="shared" si="451"/>
        <v>2021_02</v>
      </c>
      <c r="C4702" t="str">
        <f t="shared" si="447"/>
        <v>Feb</v>
      </c>
      <c r="D4702" t="str">
        <f t="shared" si="448"/>
        <v>2021_Feb</v>
      </c>
      <c r="E4702" s="12" t="str">
        <f t="shared" si="449"/>
        <v>12_Feb</v>
      </c>
      <c r="F4702" s="12" t="str">
        <f t="shared" si="450"/>
        <v>Feb-21</v>
      </c>
      <c r="G4702" s="12"/>
    </row>
    <row r="4703" spans="1:7">
      <c r="A4703" s="2">
        <f t="shared" si="452"/>
        <v>44240</v>
      </c>
      <c r="B4703" t="str">
        <f t="shared" si="451"/>
        <v>2021_02</v>
      </c>
      <c r="C4703" t="str">
        <f t="shared" si="447"/>
        <v>Feb</v>
      </c>
      <c r="D4703" t="str">
        <f t="shared" si="448"/>
        <v>2021_Feb</v>
      </c>
      <c r="E4703" s="12" t="str">
        <f t="shared" si="449"/>
        <v>13_Feb</v>
      </c>
      <c r="F4703" s="12" t="str">
        <f t="shared" si="450"/>
        <v>Feb-21</v>
      </c>
      <c r="G4703" s="12"/>
    </row>
    <row r="4704" spans="1:7">
      <c r="A4704" s="2">
        <f t="shared" si="452"/>
        <v>44241</v>
      </c>
      <c r="B4704" t="str">
        <f t="shared" si="451"/>
        <v>2021_02</v>
      </c>
      <c r="C4704" t="str">
        <f t="shared" si="447"/>
        <v>Feb</v>
      </c>
      <c r="D4704" t="str">
        <f t="shared" si="448"/>
        <v>2021_Feb</v>
      </c>
      <c r="E4704" s="12" t="str">
        <f t="shared" si="449"/>
        <v>14_Feb</v>
      </c>
      <c r="F4704" s="12" t="str">
        <f t="shared" si="450"/>
        <v>Feb-21</v>
      </c>
      <c r="G4704" s="12"/>
    </row>
    <row r="4705" spans="1:7">
      <c r="A4705" s="2">
        <f t="shared" si="452"/>
        <v>44242</v>
      </c>
      <c r="B4705" t="str">
        <f t="shared" si="451"/>
        <v>2021_02</v>
      </c>
      <c r="C4705" t="str">
        <f t="shared" si="447"/>
        <v>Feb</v>
      </c>
      <c r="D4705" t="str">
        <f t="shared" si="448"/>
        <v>2021_Feb</v>
      </c>
      <c r="E4705" s="12" t="str">
        <f t="shared" si="449"/>
        <v>15_Feb</v>
      </c>
      <c r="F4705" s="12" t="str">
        <f t="shared" si="450"/>
        <v>Feb-21</v>
      </c>
      <c r="G4705" s="12"/>
    </row>
    <row r="4706" spans="1:7">
      <c r="A4706" s="2">
        <f t="shared" si="452"/>
        <v>44243</v>
      </c>
      <c r="B4706" t="str">
        <f t="shared" si="451"/>
        <v>2021_02</v>
      </c>
      <c r="C4706" t="str">
        <f t="shared" si="447"/>
        <v>Feb</v>
      </c>
      <c r="D4706" t="str">
        <f t="shared" si="448"/>
        <v>2021_Feb</v>
      </c>
      <c r="E4706" s="12" t="str">
        <f t="shared" si="449"/>
        <v>16_Feb</v>
      </c>
      <c r="F4706" s="12" t="str">
        <f t="shared" si="450"/>
        <v>Feb-21</v>
      </c>
      <c r="G4706" s="12"/>
    </row>
    <row r="4707" spans="1:7">
      <c r="A4707" s="2">
        <f t="shared" si="452"/>
        <v>44244</v>
      </c>
      <c r="B4707" t="str">
        <f t="shared" si="451"/>
        <v>2021_02</v>
      </c>
      <c r="C4707" t="str">
        <f t="shared" si="447"/>
        <v>Feb</v>
      </c>
      <c r="D4707" t="str">
        <f t="shared" si="448"/>
        <v>2021_Feb</v>
      </c>
      <c r="E4707" s="12" t="str">
        <f t="shared" si="449"/>
        <v>17_Feb</v>
      </c>
      <c r="F4707" s="12" t="str">
        <f t="shared" si="450"/>
        <v>Feb-21</v>
      </c>
      <c r="G4707" s="12"/>
    </row>
    <row r="4708" spans="1:7">
      <c r="A4708" s="2">
        <f t="shared" si="452"/>
        <v>44245</v>
      </c>
      <c r="B4708" t="str">
        <f t="shared" si="451"/>
        <v>2021_02</v>
      </c>
      <c r="C4708" t="str">
        <f t="shared" si="447"/>
        <v>Feb</v>
      </c>
      <c r="D4708" t="str">
        <f t="shared" si="448"/>
        <v>2021_Feb</v>
      </c>
      <c r="E4708" s="12" t="str">
        <f t="shared" si="449"/>
        <v>18_Feb</v>
      </c>
      <c r="F4708" s="12" t="str">
        <f t="shared" si="450"/>
        <v>Feb-21</v>
      </c>
      <c r="G4708" s="12"/>
    </row>
    <row r="4709" spans="1:7">
      <c r="A4709" s="2">
        <f t="shared" si="452"/>
        <v>44246</v>
      </c>
      <c r="B4709" t="str">
        <f t="shared" si="451"/>
        <v>2021_02</v>
      </c>
      <c r="C4709" t="str">
        <f t="shared" si="447"/>
        <v>Feb</v>
      </c>
      <c r="D4709" t="str">
        <f t="shared" si="448"/>
        <v>2021_Feb</v>
      </c>
      <c r="E4709" s="12" t="str">
        <f t="shared" si="449"/>
        <v>19_Feb</v>
      </c>
      <c r="F4709" s="12" t="str">
        <f t="shared" si="450"/>
        <v>Feb-21</v>
      </c>
      <c r="G4709" s="12"/>
    </row>
    <row r="4710" spans="1:7">
      <c r="A4710" s="2">
        <f t="shared" si="452"/>
        <v>44247</v>
      </c>
      <c r="B4710" t="str">
        <f t="shared" si="451"/>
        <v>2021_02</v>
      </c>
      <c r="C4710" t="str">
        <f t="shared" si="447"/>
        <v>Feb</v>
      </c>
      <c r="D4710" t="str">
        <f t="shared" si="448"/>
        <v>2021_Feb</v>
      </c>
      <c r="E4710" s="12" t="str">
        <f t="shared" si="449"/>
        <v>20_Feb</v>
      </c>
      <c r="F4710" s="12" t="str">
        <f t="shared" si="450"/>
        <v>Feb-21</v>
      </c>
      <c r="G4710" s="12"/>
    </row>
    <row r="4711" spans="1:7">
      <c r="A4711" s="2">
        <f t="shared" si="452"/>
        <v>44248</v>
      </c>
      <c r="B4711" t="str">
        <f t="shared" si="451"/>
        <v>2021_02</v>
      </c>
      <c r="C4711" t="str">
        <f t="shared" si="447"/>
        <v>Feb</v>
      </c>
      <c r="D4711" t="str">
        <f t="shared" si="448"/>
        <v>2021_Feb</v>
      </c>
      <c r="E4711" s="12" t="str">
        <f t="shared" si="449"/>
        <v>21_Feb</v>
      </c>
      <c r="F4711" s="12" t="str">
        <f t="shared" si="450"/>
        <v>Feb-21</v>
      </c>
      <c r="G4711" s="12"/>
    </row>
    <row r="4712" spans="1:7">
      <c r="A4712" s="2">
        <f t="shared" si="452"/>
        <v>44249</v>
      </c>
      <c r="B4712" t="str">
        <f t="shared" si="451"/>
        <v>2021_02</v>
      </c>
      <c r="C4712" t="str">
        <f t="shared" si="447"/>
        <v>Feb</v>
      </c>
      <c r="D4712" t="str">
        <f t="shared" si="448"/>
        <v>2021_Feb</v>
      </c>
      <c r="E4712" s="12" t="str">
        <f t="shared" si="449"/>
        <v>22_Feb</v>
      </c>
      <c r="F4712" s="12" t="str">
        <f t="shared" si="450"/>
        <v>Feb-21</v>
      </c>
      <c r="G4712" s="12"/>
    </row>
    <row r="4713" spans="1:7">
      <c r="A4713" s="2">
        <f t="shared" si="452"/>
        <v>44250</v>
      </c>
      <c r="B4713" t="str">
        <f t="shared" si="451"/>
        <v>2021_02</v>
      </c>
      <c r="C4713" t="str">
        <f t="shared" si="447"/>
        <v>Feb</v>
      </c>
      <c r="D4713" t="str">
        <f t="shared" si="448"/>
        <v>2021_Feb</v>
      </c>
      <c r="E4713" s="12" t="str">
        <f t="shared" si="449"/>
        <v>23_Feb</v>
      </c>
      <c r="F4713" s="12" t="str">
        <f t="shared" si="450"/>
        <v>Feb-21</v>
      </c>
      <c r="G4713" s="12"/>
    </row>
    <row r="4714" spans="1:7">
      <c r="A4714" s="2">
        <f t="shared" si="452"/>
        <v>44251</v>
      </c>
      <c r="B4714" t="str">
        <f t="shared" si="451"/>
        <v>2021_02</v>
      </c>
      <c r="C4714" t="str">
        <f t="shared" si="447"/>
        <v>Feb</v>
      </c>
      <c r="D4714" t="str">
        <f t="shared" si="448"/>
        <v>2021_Feb</v>
      </c>
      <c r="E4714" s="12" t="str">
        <f t="shared" si="449"/>
        <v>24_Feb</v>
      </c>
      <c r="F4714" s="12" t="str">
        <f t="shared" si="450"/>
        <v>Feb-21</v>
      </c>
      <c r="G4714" s="12"/>
    </row>
    <row r="4715" spans="1:7">
      <c r="A4715" s="2">
        <f t="shared" si="452"/>
        <v>44252</v>
      </c>
      <c r="B4715" t="str">
        <f t="shared" si="451"/>
        <v>2021_02</v>
      </c>
      <c r="C4715" t="str">
        <f t="shared" si="447"/>
        <v>Feb</v>
      </c>
      <c r="D4715" t="str">
        <f t="shared" si="448"/>
        <v>2021_Feb</v>
      </c>
      <c r="E4715" s="12" t="str">
        <f t="shared" si="449"/>
        <v>25_Feb</v>
      </c>
      <c r="F4715" s="12" t="str">
        <f t="shared" si="450"/>
        <v>Feb-21</v>
      </c>
      <c r="G4715" s="12"/>
    </row>
    <row r="4716" spans="1:7">
      <c r="A4716" s="2">
        <f t="shared" si="452"/>
        <v>44253</v>
      </c>
      <c r="B4716" t="str">
        <f t="shared" si="451"/>
        <v>2021_02</v>
      </c>
      <c r="C4716" t="str">
        <f t="shared" si="447"/>
        <v>Feb</v>
      </c>
      <c r="D4716" t="str">
        <f t="shared" si="448"/>
        <v>2021_Feb</v>
      </c>
      <c r="E4716" s="12" t="str">
        <f t="shared" si="449"/>
        <v>26_Feb</v>
      </c>
      <c r="F4716" s="12" t="str">
        <f t="shared" si="450"/>
        <v>Feb-21</v>
      </c>
      <c r="G4716" s="12"/>
    </row>
    <row r="4717" spans="1:7">
      <c r="A4717" s="2">
        <f t="shared" si="452"/>
        <v>44254</v>
      </c>
      <c r="B4717" t="str">
        <f t="shared" si="451"/>
        <v>2021_02</v>
      </c>
      <c r="C4717" t="str">
        <f t="shared" si="447"/>
        <v>Feb</v>
      </c>
      <c r="D4717" t="str">
        <f t="shared" si="448"/>
        <v>2021_Feb</v>
      </c>
      <c r="E4717" s="12" t="str">
        <f t="shared" si="449"/>
        <v>27_Feb</v>
      </c>
      <c r="F4717" s="12" t="str">
        <f t="shared" si="450"/>
        <v>Feb-21</v>
      </c>
      <c r="G4717" s="12"/>
    </row>
    <row r="4718" spans="1:7">
      <c r="A4718" s="2">
        <f t="shared" si="452"/>
        <v>44255</v>
      </c>
      <c r="B4718" t="str">
        <f t="shared" si="451"/>
        <v>2021_02</v>
      </c>
      <c r="C4718" t="str">
        <f t="shared" si="447"/>
        <v>Feb</v>
      </c>
      <c r="D4718" t="str">
        <f t="shared" si="448"/>
        <v>2021_Feb</v>
      </c>
      <c r="E4718" s="12" t="str">
        <f t="shared" si="449"/>
        <v>28_Feb</v>
      </c>
      <c r="F4718" s="12" t="str">
        <f t="shared" si="450"/>
        <v>Feb-21</v>
      </c>
      <c r="G4718" s="12"/>
    </row>
    <row r="4719" spans="1:7">
      <c r="A4719" s="2">
        <f t="shared" si="452"/>
        <v>44256</v>
      </c>
      <c r="B4719" t="str">
        <f t="shared" si="451"/>
        <v>2021_03</v>
      </c>
      <c r="C4719" t="str">
        <f t="shared" si="447"/>
        <v>Mar</v>
      </c>
      <c r="D4719" t="str">
        <f t="shared" si="448"/>
        <v>2021_Mar</v>
      </c>
      <c r="E4719" s="12" t="str">
        <f t="shared" si="449"/>
        <v>01_Mar</v>
      </c>
      <c r="F4719" s="12" t="str">
        <f t="shared" si="450"/>
        <v>Mar-21</v>
      </c>
      <c r="G4719" s="12"/>
    </row>
    <row r="4720" spans="1:7">
      <c r="A4720" s="2">
        <f t="shared" si="452"/>
        <v>44257</v>
      </c>
      <c r="B4720" t="str">
        <f t="shared" si="451"/>
        <v>2021_03</v>
      </c>
      <c r="C4720" t="str">
        <f t="shared" si="447"/>
        <v>Mar</v>
      </c>
      <c r="D4720" t="str">
        <f t="shared" si="448"/>
        <v>2021_Mar</v>
      </c>
      <c r="E4720" s="12" t="str">
        <f t="shared" si="449"/>
        <v>02_Mar</v>
      </c>
      <c r="F4720" s="12" t="str">
        <f t="shared" si="450"/>
        <v>Mar-21</v>
      </c>
      <c r="G4720" s="12"/>
    </row>
    <row r="4721" spans="1:7">
      <c r="A4721" s="2">
        <f t="shared" si="452"/>
        <v>44258</v>
      </c>
      <c r="B4721" t="str">
        <f t="shared" si="451"/>
        <v>2021_03</v>
      </c>
      <c r="C4721" t="str">
        <f t="shared" si="447"/>
        <v>Mar</v>
      </c>
      <c r="D4721" t="str">
        <f t="shared" si="448"/>
        <v>2021_Mar</v>
      </c>
      <c r="E4721" s="12" t="str">
        <f t="shared" si="449"/>
        <v>03_Mar</v>
      </c>
      <c r="F4721" s="12" t="str">
        <f t="shared" si="450"/>
        <v>Mar-21</v>
      </c>
      <c r="G4721" s="12"/>
    </row>
    <row r="4722" spans="1:7">
      <c r="A4722" s="2">
        <f t="shared" si="452"/>
        <v>44259</v>
      </c>
      <c r="B4722" t="str">
        <f t="shared" si="451"/>
        <v>2021_03</v>
      </c>
      <c r="C4722" t="str">
        <f t="shared" si="447"/>
        <v>Mar</v>
      </c>
      <c r="D4722" t="str">
        <f t="shared" si="448"/>
        <v>2021_Mar</v>
      </c>
      <c r="E4722" s="12" t="str">
        <f t="shared" si="449"/>
        <v>04_Mar</v>
      </c>
      <c r="F4722" s="12" t="str">
        <f t="shared" si="450"/>
        <v>Mar-21</v>
      </c>
      <c r="G4722" s="12"/>
    </row>
    <row r="4723" spans="1:7">
      <c r="A4723" s="2">
        <f t="shared" si="452"/>
        <v>44260</v>
      </c>
      <c r="B4723" t="str">
        <f t="shared" si="451"/>
        <v>2021_03</v>
      </c>
      <c r="C4723" t="str">
        <f t="shared" si="447"/>
        <v>Mar</v>
      </c>
      <c r="D4723" t="str">
        <f t="shared" si="448"/>
        <v>2021_Mar</v>
      </c>
      <c r="E4723" s="12" t="str">
        <f t="shared" si="449"/>
        <v>05_Mar</v>
      </c>
      <c r="F4723" s="12" t="str">
        <f t="shared" si="450"/>
        <v>Mar-21</v>
      </c>
      <c r="G4723" s="12"/>
    </row>
    <row r="4724" spans="1:7">
      <c r="A4724" s="2">
        <f t="shared" si="452"/>
        <v>44261</v>
      </c>
      <c r="B4724" t="str">
        <f t="shared" si="451"/>
        <v>2021_03</v>
      </c>
      <c r="C4724" t="str">
        <f t="shared" si="447"/>
        <v>Mar</v>
      </c>
      <c r="D4724" t="str">
        <f t="shared" si="448"/>
        <v>2021_Mar</v>
      </c>
      <c r="E4724" s="12" t="str">
        <f t="shared" si="449"/>
        <v>06_Mar</v>
      </c>
      <c r="F4724" s="12" t="str">
        <f t="shared" si="450"/>
        <v>Mar-21</v>
      </c>
      <c r="G4724" s="12"/>
    </row>
    <row r="4725" spans="1:7">
      <c r="A4725" s="2">
        <f t="shared" si="452"/>
        <v>44262</v>
      </c>
      <c r="B4725" t="str">
        <f t="shared" si="451"/>
        <v>2021_03</v>
      </c>
      <c r="C4725" t="str">
        <f t="shared" si="447"/>
        <v>Mar</v>
      </c>
      <c r="D4725" t="str">
        <f t="shared" si="448"/>
        <v>2021_Mar</v>
      </c>
      <c r="E4725" s="12" t="str">
        <f t="shared" si="449"/>
        <v>07_Mar</v>
      </c>
      <c r="F4725" s="12" t="str">
        <f t="shared" si="450"/>
        <v>Mar-21</v>
      </c>
      <c r="G4725" s="12"/>
    </row>
    <row r="4726" spans="1:7">
      <c r="A4726" s="2">
        <f t="shared" si="452"/>
        <v>44263</v>
      </c>
      <c r="B4726" t="str">
        <f t="shared" si="451"/>
        <v>2021_03</v>
      </c>
      <c r="C4726" t="str">
        <f t="shared" si="447"/>
        <v>Mar</v>
      </c>
      <c r="D4726" t="str">
        <f t="shared" si="448"/>
        <v>2021_Mar</v>
      </c>
      <c r="E4726" s="12" t="str">
        <f t="shared" si="449"/>
        <v>08_Mar</v>
      </c>
      <c r="F4726" s="12" t="str">
        <f t="shared" si="450"/>
        <v>Mar-21</v>
      </c>
      <c r="G4726" s="12"/>
    </row>
    <row r="4727" spans="1:7">
      <c r="A4727" s="2">
        <f t="shared" si="452"/>
        <v>44264</v>
      </c>
      <c r="B4727" t="str">
        <f t="shared" si="451"/>
        <v>2021_03</v>
      </c>
      <c r="C4727" t="str">
        <f t="shared" si="447"/>
        <v>Mar</v>
      </c>
      <c r="D4727" t="str">
        <f t="shared" si="448"/>
        <v>2021_Mar</v>
      </c>
      <c r="E4727" s="12" t="str">
        <f t="shared" si="449"/>
        <v>09_Mar</v>
      </c>
      <c r="F4727" s="12" t="str">
        <f t="shared" si="450"/>
        <v>Mar-21</v>
      </c>
      <c r="G4727" s="12"/>
    </row>
    <row r="4728" spans="1:7">
      <c r="A4728" s="2">
        <f t="shared" si="452"/>
        <v>44265</v>
      </c>
      <c r="B4728" t="str">
        <f t="shared" si="451"/>
        <v>2021_03</v>
      </c>
      <c r="C4728" t="str">
        <f t="shared" si="447"/>
        <v>Mar</v>
      </c>
      <c r="D4728" t="str">
        <f t="shared" si="448"/>
        <v>2021_Mar</v>
      </c>
      <c r="E4728" s="12" t="str">
        <f t="shared" si="449"/>
        <v>10_Mar</v>
      </c>
      <c r="F4728" s="12" t="str">
        <f t="shared" si="450"/>
        <v>Mar-21</v>
      </c>
      <c r="G4728" s="12"/>
    </row>
    <row r="4729" spans="1:7">
      <c r="A4729" s="2">
        <f t="shared" si="452"/>
        <v>44266</v>
      </c>
      <c r="B4729" t="str">
        <f t="shared" si="451"/>
        <v>2021_03</v>
      </c>
      <c r="C4729" t="str">
        <f t="shared" si="447"/>
        <v>Mar</v>
      </c>
      <c r="D4729" t="str">
        <f t="shared" si="448"/>
        <v>2021_Mar</v>
      </c>
      <c r="E4729" s="12" t="str">
        <f t="shared" si="449"/>
        <v>11_Mar</v>
      </c>
      <c r="F4729" s="12" t="str">
        <f t="shared" si="450"/>
        <v>Mar-21</v>
      </c>
      <c r="G4729" s="12"/>
    </row>
    <row r="4730" spans="1:7">
      <c r="A4730" s="2">
        <f t="shared" si="452"/>
        <v>44267</v>
      </c>
      <c r="B4730" t="str">
        <f t="shared" si="451"/>
        <v>2021_03</v>
      </c>
      <c r="C4730" t="str">
        <f t="shared" si="447"/>
        <v>Mar</v>
      </c>
      <c r="D4730" t="str">
        <f t="shared" si="448"/>
        <v>2021_Mar</v>
      </c>
      <c r="E4730" s="12" t="str">
        <f t="shared" si="449"/>
        <v>12_Mar</v>
      </c>
      <c r="F4730" s="12" t="str">
        <f t="shared" si="450"/>
        <v>Mar-21</v>
      </c>
      <c r="G4730" s="12"/>
    </row>
    <row r="4731" spans="1:7">
      <c r="A4731" s="2">
        <f t="shared" si="452"/>
        <v>44268</v>
      </c>
      <c r="B4731" t="str">
        <f t="shared" si="451"/>
        <v>2021_03</v>
      </c>
      <c r="C4731" t="str">
        <f t="shared" si="447"/>
        <v>Mar</v>
      </c>
      <c r="D4731" t="str">
        <f t="shared" si="448"/>
        <v>2021_Mar</v>
      </c>
      <c r="E4731" s="12" t="str">
        <f t="shared" si="449"/>
        <v>13_Mar</v>
      </c>
      <c r="F4731" s="12" t="str">
        <f t="shared" si="450"/>
        <v>Mar-21</v>
      </c>
      <c r="G4731" s="12"/>
    </row>
    <row r="4732" spans="1:7">
      <c r="A4732" s="2">
        <f t="shared" si="452"/>
        <v>44269</v>
      </c>
      <c r="B4732" t="str">
        <f t="shared" si="451"/>
        <v>2021_03</v>
      </c>
      <c r="C4732" t="str">
        <f t="shared" si="447"/>
        <v>Mar</v>
      </c>
      <c r="D4732" t="str">
        <f t="shared" si="448"/>
        <v>2021_Mar</v>
      </c>
      <c r="E4732" s="12" t="str">
        <f t="shared" si="449"/>
        <v>14_Mar</v>
      </c>
      <c r="F4732" s="12" t="str">
        <f t="shared" si="450"/>
        <v>Mar-21</v>
      </c>
      <c r="G4732" s="12"/>
    </row>
    <row r="4733" spans="1:7">
      <c r="A4733" s="2">
        <f t="shared" si="452"/>
        <v>44270</v>
      </c>
      <c r="B4733" t="str">
        <f t="shared" si="451"/>
        <v>2021_03</v>
      </c>
      <c r="C4733" t="str">
        <f t="shared" si="447"/>
        <v>Mar</v>
      </c>
      <c r="D4733" t="str">
        <f t="shared" si="448"/>
        <v>2021_Mar</v>
      </c>
      <c r="E4733" s="12" t="str">
        <f t="shared" si="449"/>
        <v>15_Mar</v>
      </c>
      <c r="F4733" s="12" t="str">
        <f t="shared" si="450"/>
        <v>Mar-21</v>
      </c>
      <c r="G4733" s="12"/>
    </row>
    <row r="4734" spans="1:7">
      <c r="A4734" s="2">
        <f t="shared" si="452"/>
        <v>44271</v>
      </c>
      <c r="B4734" t="str">
        <f t="shared" si="451"/>
        <v>2021_03</v>
      </c>
      <c r="C4734" t="str">
        <f t="shared" si="447"/>
        <v>Mar</v>
      </c>
      <c r="D4734" t="str">
        <f t="shared" si="448"/>
        <v>2021_Mar</v>
      </c>
      <c r="E4734" s="12" t="str">
        <f t="shared" si="449"/>
        <v>16_Mar</v>
      </c>
      <c r="F4734" s="12" t="str">
        <f t="shared" si="450"/>
        <v>Mar-21</v>
      </c>
      <c r="G4734" s="12"/>
    </row>
    <row r="4735" spans="1:7">
      <c r="A4735" s="2">
        <f t="shared" si="452"/>
        <v>44272</v>
      </c>
      <c r="B4735" t="str">
        <f t="shared" si="451"/>
        <v>2021_03</v>
      </c>
      <c r="C4735" t="str">
        <f t="shared" si="447"/>
        <v>Mar</v>
      </c>
      <c r="D4735" t="str">
        <f t="shared" si="448"/>
        <v>2021_Mar</v>
      </c>
      <c r="E4735" s="12" t="str">
        <f t="shared" si="449"/>
        <v>17_Mar</v>
      </c>
      <c r="F4735" s="12" t="str">
        <f t="shared" si="450"/>
        <v>Mar-21</v>
      </c>
      <c r="G4735" s="12"/>
    </row>
    <row r="4736" spans="1:7">
      <c r="A4736" s="2">
        <f t="shared" si="452"/>
        <v>44273</v>
      </c>
      <c r="B4736" t="str">
        <f t="shared" si="451"/>
        <v>2021_03</v>
      </c>
      <c r="C4736" t="str">
        <f t="shared" si="447"/>
        <v>Mar</v>
      </c>
      <c r="D4736" t="str">
        <f t="shared" si="448"/>
        <v>2021_Mar</v>
      </c>
      <c r="E4736" s="12" t="str">
        <f t="shared" si="449"/>
        <v>18_Mar</v>
      </c>
      <c r="F4736" s="12" t="str">
        <f t="shared" si="450"/>
        <v>Mar-21</v>
      </c>
      <c r="G4736" s="12"/>
    </row>
    <row r="4737" spans="1:7">
      <c r="A4737" s="2">
        <f t="shared" si="452"/>
        <v>44274</v>
      </c>
      <c r="B4737" t="str">
        <f t="shared" si="451"/>
        <v>2021_03</v>
      </c>
      <c r="C4737" t="str">
        <f t="shared" si="447"/>
        <v>Mar</v>
      </c>
      <c r="D4737" t="str">
        <f t="shared" si="448"/>
        <v>2021_Mar</v>
      </c>
      <c r="E4737" s="12" t="str">
        <f t="shared" si="449"/>
        <v>19_Mar</v>
      </c>
      <c r="F4737" s="12" t="str">
        <f t="shared" si="450"/>
        <v>Mar-21</v>
      </c>
      <c r="G4737" s="12"/>
    </row>
    <row r="4738" spans="1:7">
      <c r="A4738" s="2">
        <f t="shared" si="452"/>
        <v>44275</v>
      </c>
      <c r="B4738" t="str">
        <f t="shared" si="451"/>
        <v>2021_03</v>
      </c>
      <c r="C4738" t="str">
        <f t="shared" ref="C4738:C4801" si="453">VLOOKUP(TEXT(MONTH(A4738),"00"),$H$2:$I$13,2,FALSE)</f>
        <v>Mar</v>
      </c>
      <c r="D4738" t="str">
        <f t="shared" si="448"/>
        <v>2021_Mar</v>
      </c>
      <c r="E4738" s="12" t="str">
        <f t="shared" si="449"/>
        <v>20_Mar</v>
      </c>
      <c r="F4738" s="12" t="str">
        <f t="shared" si="450"/>
        <v>Mar-21</v>
      </c>
      <c r="G4738" s="12"/>
    </row>
    <row r="4739" spans="1:7">
      <c r="A4739" s="2">
        <f t="shared" si="452"/>
        <v>44276</v>
      </c>
      <c r="B4739" t="str">
        <f t="shared" si="451"/>
        <v>2021_03</v>
      </c>
      <c r="C4739" t="str">
        <f t="shared" si="453"/>
        <v>Mar</v>
      </c>
      <c r="D4739" t="str">
        <f t="shared" ref="D4739:D4802" si="454">TEXT(YEAR(A4739),"0000")&amp;"_"&amp;C4739</f>
        <v>2021_Mar</v>
      </c>
      <c r="E4739" s="12" t="str">
        <f t="shared" ref="E4739:E4802" si="455">VLOOKUP(DAY(A4739),$G$2:$H$32,2,FALSE)&amp;"_"&amp;C4739</f>
        <v>21_Mar</v>
      </c>
      <c r="F4739" s="12" t="str">
        <f t="shared" si="450"/>
        <v>Mar-21</v>
      </c>
      <c r="G4739" s="12"/>
    </row>
    <row r="4740" spans="1:7">
      <c r="A4740" s="2">
        <f t="shared" si="452"/>
        <v>44277</v>
      </c>
      <c r="B4740" t="str">
        <f t="shared" si="451"/>
        <v>2021_03</v>
      </c>
      <c r="C4740" t="str">
        <f t="shared" si="453"/>
        <v>Mar</v>
      </c>
      <c r="D4740" t="str">
        <f t="shared" si="454"/>
        <v>2021_Mar</v>
      </c>
      <c r="E4740" s="12" t="str">
        <f t="shared" si="455"/>
        <v>22_Mar</v>
      </c>
      <c r="F4740" s="12" t="str">
        <f t="shared" ref="F4740:F4803" si="456">C4740&amp;"-"&amp;RIGHT(YEAR(A4740),2)</f>
        <v>Mar-21</v>
      </c>
      <c r="G4740" s="12"/>
    </row>
    <row r="4741" spans="1:7">
      <c r="A4741" s="2">
        <f t="shared" si="452"/>
        <v>44278</v>
      </c>
      <c r="B4741" t="str">
        <f t="shared" si="451"/>
        <v>2021_03</v>
      </c>
      <c r="C4741" t="str">
        <f t="shared" si="453"/>
        <v>Mar</v>
      </c>
      <c r="D4741" t="str">
        <f t="shared" si="454"/>
        <v>2021_Mar</v>
      </c>
      <c r="E4741" s="12" t="str">
        <f t="shared" si="455"/>
        <v>23_Mar</v>
      </c>
      <c r="F4741" s="12" t="str">
        <f t="shared" si="456"/>
        <v>Mar-21</v>
      </c>
      <c r="G4741" s="12"/>
    </row>
    <row r="4742" spans="1:7">
      <c r="A4742" s="2">
        <f t="shared" si="452"/>
        <v>44279</v>
      </c>
      <c r="B4742" t="str">
        <f t="shared" si="451"/>
        <v>2021_03</v>
      </c>
      <c r="C4742" t="str">
        <f t="shared" si="453"/>
        <v>Mar</v>
      </c>
      <c r="D4742" t="str">
        <f t="shared" si="454"/>
        <v>2021_Mar</v>
      </c>
      <c r="E4742" s="12" t="str">
        <f t="shared" si="455"/>
        <v>24_Mar</v>
      </c>
      <c r="F4742" s="12" t="str">
        <f t="shared" si="456"/>
        <v>Mar-21</v>
      </c>
      <c r="G4742" s="12"/>
    </row>
    <row r="4743" spans="1:7">
      <c r="A4743" s="2">
        <f t="shared" si="452"/>
        <v>44280</v>
      </c>
      <c r="B4743" t="str">
        <f t="shared" si="451"/>
        <v>2021_03</v>
      </c>
      <c r="C4743" t="str">
        <f t="shared" si="453"/>
        <v>Mar</v>
      </c>
      <c r="D4743" t="str">
        <f t="shared" si="454"/>
        <v>2021_Mar</v>
      </c>
      <c r="E4743" s="12" t="str">
        <f t="shared" si="455"/>
        <v>25_Mar</v>
      </c>
      <c r="F4743" s="12" t="str">
        <f t="shared" si="456"/>
        <v>Mar-21</v>
      </c>
      <c r="G4743" s="12"/>
    </row>
    <row r="4744" spans="1:7">
      <c r="A4744" s="2">
        <f t="shared" si="452"/>
        <v>44281</v>
      </c>
      <c r="B4744" t="str">
        <f t="shared" si="451"/>
        <v>2021_03</v>
      </c>
      <c r="C4744" t="str">
        <f t="shared" si="453"/>
        <v>Mar</v>
      </c>
      <c r="D4744" t="str">
        <f t="shared" si="454"/>
        <v>2021_Mar</v>
      </c>
      <c r="E4744" s="12" t="str">
        <f t="shared" si="455"/>
        <v>26_Mar</v>
      </c>
      <c r="F4744" s="12" t="str">
        <f t="shared" si="456"/>
        <v>Mar-21</v>
      </c>
      <c r="G4744" s="12"/>
    </row>
    <row r="4745" spans="1:7">
      <c r="A4745" s="2">
        <f t="shared" si="452"/>
        <v>44282</v>
      </c>
      <c r="B4745" t="str">
        <f t="shared" si="451"/>
        <v>2021_03</v>
      </c>
      <c r="C4745" t="str">
        <f t="shared" si="453"/>
        <v>Mar</v>
      </c>
      <c r="D4745" t="str">
        <f t="shared" si="454"/>
        <v>2021_Mar</v>
      </c>
      <c r="E4745" s="12" t="str">
        <f t="shared" si="455"/>
        <v>27_Mar</v>
      </c>
      <c r="F4745" s="12" t="str">
        <f t="shared" si="456"/>
        <v>Mar-21</v>
      </c>
      <c r="G4745" s="12"/>
    </row>
    <row r="4746" spans="1:7">
      <c r="A4746" s="2">
        <f t="shared" si="452"/>
        <v>44283</v>
      </c>
      <c r="B4746" t="str">
        <f t="shared" si="451"/>
        <v>2021_03</v>
      </c>
      <c r="C4746" t="str">
        <f t="shared" si="453"/>
        <v>Mar</v>
      </c>
      <c r="D4746" t="str">
        <f t="shared" si="454"/>
        <v>2021_Mar</v>
      </c>
      <c r="E4746" s="12" t="str">
        <f t="shared" si="455"/>
        <v>28_Mar</v>
      </c>
      <c r="F4746" s="12" t="str">
        <f t="shared" si="456"/>
        <v>Mar-21</v>
      </c>
      <c r="G4746" s="12"/>
    </row>
    <row r="4747" spans="1:7">
      <c r="A4747" s="2">
        <f t="shared" si="452"/>
        <v>44284</v>
      </c>
      <c r="B4747" t="str">
        <f t="shared" ref="B4747:B4810" si="457">TEXT(YEAR(A4747),"0000")&amp;"_"&amp;TEXT(MONTH(A4747),"00")</f>
        <v>2021_03</v>
      </c>
      <c r="C4747" t="str">
        <f t="shared" si="453"/>
        <v>Mar</v>
      </c>
      <c r="D4747" t="str">
        <f t="shared" si="454"/>
        <v>2021_Mar</v>
      </c>
      <c r="E4747" s="12" t="str">
        <f t="shared" si="455"/>
        <v>29_Mar</v>
      </c>
      <c r="F4747" s="12" t="str">
        <f t="shared" si="456"/>
        <v>Mar-21</v>
      </c>
      <c r="G4747" s="12"/>
    </row>
    <row r="4748" spans="1:7">
      <c r="A4748" s="2">
        <f t="shared" ref="A4748:A4811" si="458">A4747+1</f>
        <v>44285</v>
      </c>
      <c r="B4748" t="str">
        <f t="shared" si="457"/>
        <v>2021_03</v>
      </c>
      <c r="C4748" t="str">
        <f t="shared" si="453"/>
        <v>Mar</v>
      </c>
      <c r="D4748" t="str">
        <f t="shared" si="454"/>
        <v>2021_Mar</v>
      </c>
      <c r="E4748" s="12" t="str">
        <f t="shared" si="455"/>
        <v>30_Mar</v>
      </c>
      <c r="F4748" s="12" t="str">
        <f t="shared" si="456"/>
        <v>Mar-21</v>
      </c>
      <c r="G4748" s="12"/>
    </row>
    <row r="4749" spans="1:7">
      <c r="A4749" s="2">
        <f t="shared" si="458"/>
        <v>44286</v>
      </c>
      <c r="B4749" t="str">
        <f t="shared" si="457"/>
        <v>2021_03</v>
      </c>
      <c r="C4749" t="str">
        <f t="shared" si="453"/>
        <v>Mar</v>
      </c>
      <c r="D4749" t="str">
        <f t="shared" si="454"/>
        <v>2021_Mar</v>
      </c>
      <c r="E4749" s="12" t="str">
        <f t="shared" si="455"/>
        <v>31_Mar</v>
      </c>
      <c r="F4749" s="12" t="str">
        <f t="shared" si="456"/>
        <v>Mar-21</v>
      </c>
      <c r="G4749" s="12"/>
    </row>
    <row r="4750" spans="1:7">
      <c r="A4750" s="2">
        <f t="shared" si="458"/>
        <v>44287</v>
      </c>
      <c r="B4750" t="str">
        <f t="shared" si="457"/>
        <v>2021_04</v>
      </c>
      <c r="C4750" t="str">
        <f t="shared" si="453"/>
        <v>Apr</v>
      </c>
      <c r="D4750" t="str">
        <f t="shared" si="454"/>
        <v>2021_Apr</v>
      </c>
      <c r="E4750" s="12" t="str">
        <f t="shared" si="455"/>
        <v>01_Apr</v>
      </c>
      <c r="F4750" s="12" t="str">
        <f t="shared" si="456"/>
        <v>Apr-21</v>
      </c>
      <c r="G4750" s="12"/>
    </row>
    <row r="4751" spans="1:7">
      <c r="A4751" s="2">
        <f t="shared" si="458"/>
        <v>44288</v>
      </c>
      <c r="B4751" t="str">
        <f t="shared" si="457"/>
        <v>2021_04</v>
      </c>
      <c r="C4751" t="str">
        <f t="shared" si="453"/>
        <v>Apr</v>
      </c>
      <c r="D4751" t="str">
        <f t="shared" si="454"/>
        <v>2021_Apr</v>
      </c>
      <c r="E4751" s="12" t="str">
        <f t="shared" si="455"/>
        <v>02_Apr</v>
      </c>
      <c r="F4751" s="12" t="str">
        <f t="shared" si="456"/>
        <v>Apr-21</v>
      </c>
      <c r="G4751" s="12"/>
    </row>
    <row r="4752" spans="1:7">
      <c r="A4752" s="2">
        <f t="shared" si="458"/>
        <v>44289</v>
      </c>
      <c r="B4752" t="str">
        <f t="shared" si="457"/>
        <v>2021_04</v>
      </c>
      <c r="C4752" t="str">
        <f t="shared" si="453"/>
        <v>Apr</v>
      </c>
      <c r="D4752" t="str">
        <f t="shared" si="454"/>
        <v>2021_Apr</v>
      </c>
      <c r="E4752" s="12" t="str">
        <f t="shared" si="455"/>
        <v>03_Apr</v>
      </c>
      <c r="F4752" s="12" t="str">
        <f t="shared" si="456"/>
        <v>Apr-21</v>
      </c>
      <c r="G4752" s="12"/>
    </row>
    <row r="4753" spans="1:7">
      <c r="A4753" s="2">
        <f t="shared" si="458"/>
        <v>44290</v>
      </c>
      <c r="B4753" t="str">
        <f t="shared" si="457"/>
        <v>2021_04</v>
      </c>
      <c r="C4753" t="str">
        <f t="shared" si="453"/>
        <v>Apr</v>
      </c>
      <c r="D4753" t="str">
        <f t="shared" si="454"/>
        <v>2021_Apr</v>
      </c>
      <c r="E4753" s="12" t="str">
        <f t="shared" si="455"/>
        <v>04_Apr</v>
      </c>
      <c r="F4753" s="12" t="str">
        <f t="shared" si="456"/>
        <v>Apr-21</v>
      </c>
      <c r="G4753" s="12"/>
    </row>
    <row r="4754" spans="1:7">
      <c r="A4754" s="2">
        <f t="shared" si="458"/>
        <v>44291</v>
      </c>
      <c r="B4754" t="str">
        <f t="shared" si="457"/>
        <v>2021_04</v>
      </c>
      <c r="C4754" t="str">
        <f t="shared" si="453"/>
        <v>Apr</v>
      </c>
      <c r="D4754" t="str">
        <f t="shared" si="454"/>
        <v>2021_Apr</v>
      </c>
      <c r="E4754" s="12" t="str">
        <f t="shared" si="455"/>
        <v>05_Apr</v>
      </c>
      <c r="F4754" s="12" t="str">
        <f t="shared" si="456"/>
        <v>Apr-21</v>
      </c>
      <c r="G4754" s="12"/>
    </row>
    <row r="4755" spans="1:7">
      <c r="A4755" s="2">
        <f t="shared" si="458"/>
        <v>44292</v>
      </c>
      <c r="B4755" t="str">
        <f t="shared" si="457"/>
        <v>2021_04</v>
      </c>
      <c r="C4755" t="str">
        <f t="shared" si="453"/>
        <v>Apr</v>
      </c>
      <c r="D4755" t="str">
        <f t="shared" si="454"/>
        <v>2021_Apr</v>
      </c>
      <c r="E4755" s="12" t="str">
        <f t="shared" si="455"/>
        <v>06_Apr</v>
      </c>
      <c r="F4755" s="12" t="str">
        <f t="shared" si="456"/>
        <v>Apr-21</v>
      </c>
      <c r="G4755" s="12"/>
    </row>
    <row r="4756" spans="1:7">
      <c r="A4756" s="2">
        <f t="shared" si="458"/>
        <v>44293</v>
      </c>
      <c r="B4756" t="str">
        <f t="shared" si="457"/>
        <v>2021_04</v>
      </c>
      <c r="C4756" t="str">
        <f t="shared" si="453"/>
        <v>Apr</v>
      </c>
      <c r="D4756" t="str">
        <f t="shared" si="454"/>
        <v>2021_Apr</v>
      </c>
      <c r="E4756" s="12" t="str">
        <f t="shared" si="455"/>
        <v>07_Apr</v>
      </c>
      <c r="F4756" s="12" t="str">
        <f t="shared" si="456"/>
        <v>Apr-21</v>
      </c>
      <c r="G4756" s="12"/>
    </row>
    <row r="4757" spans="1:7">
      <c r="A4757" s="2">
        <f t="shared" si="458"/>
        <v>44294</v>
      </c>
      <c r="B4757" t="str">
        <f t="shared" si="457"/>
        <v>2021_04</v>
      </c>
      <c r="C4757" t="str">
        <f t="shared" si="453"/>
        <v>Apr</v>
      </c>
      <c r="D4757" t="str">
        <f t="shared" si="454"/>
        <v>2021_Apr</v>
      </c>
      <c r="E4757" s="12" t="str">
        <f t="shared" si="455"/>
        <v>08_Apr</v>
      </c>
      <c r="F4757" s="12" t="str">
        <f t="shared" si="456"/>
        <v>Apr-21</v>
      </c>
      <c r="G4757" s="12"/>
    </row>
    <row r="4758" spans="1:7">
      <c r="A4758" s="2">
        <f t="shared" si="458"/>
        <v>44295</v>
      </c>
      <c r="B4758" t="str">
        <f t="shared" si="457"/>
        <v>2021_04</v>
      </c>
      <c r="C4758" t="str">
        <f t="shared" si="453"/>
        <v>Apr</v>
      </c>
      <c r="D4758" t="str">
        <f t="shared" si="454"/>
        <v>2021_Apr</v>
      </c>
      <c r="E4758" s="12" t="str">
        <f t="shared" si="455"/>
        <v>09_Apr</v>
      </c>
      <c r="F4758" s="12" t="str">
        <f t="shared" si="456"/>
        <v>Apr-21</v>
      </c>
      <c r="G4758" s="12"/>
    </row>
    <row r="4759" spans="1:7">
      <c r="A4759" s="2">
        <f t="shared" si="458"/>
        <v>44296</v>
      </c>
      <c r="B4759" t="str">
        <f t="shared" si="457"/>
        <v>2021_04</v>
      </c>
      <c r="C4759" t="str">
        <f t="shared" si="453"/>
        <v>Apr</v>
      </c>
      <c r="D4759" t="str">
        <f t="shared" si="454"/>
        <v>2021_Apr</v>
      </c>
      <c r="E4759" s="12" t="str">
        <f t="shared" si="455"/>
        <v>10_Apr</v>
      </c>
      <c r="F4759" s="12" t="str">
        <f t="shared" si="456"/>
        <v>Apr-21</v>
      </c>
      <c r="G4759" s="12"/>
    </row>
    <row r="4760" spans="1:7">
      <c r="A4760" s="2">
        <f t="shared" si="458"/>
        <v>44297</v>
      </c>
      <c r="B4760" t="str">
        <f t="shared" si="457"/>
        <v>2021_04</v>
      </c>
      <c r="C4760" t="str">
        <f t="shared" si="453"/>
        <v>Apr</v>
      </c>
      <c r="D4760" t="str">
        <f t="shared" si="454"/>
        <v>2021_Apr</v>
      </c>
      <c r="E4760" s="12" t="str">
        <f t="shared" si="455"/>
        <v>11_Apr</v>
      </c>
      <c r="F4760" s="12" t="str">
        <f t="shared" si="456"/>
        <v>Apr-21</v>
      </c>
      <c r="G4760" s="12"/>
    </row>
    <row r="4761" spans="1:7">
      <c r="A4761" s="2">
        <f t="shared" si="458"/>
        <v>44298</v>
      </c>
      <c r="B4761" t="str">
        <f t="shared" si="457"/>
        <v>2021_04</v>
      </c>
      <c r="C4761" t="str">
        <f t="shared" si="453"/>
        <v>Apr</v>
      </c>
      <c r="D4761" t="str">
        <f t="shared" si="454"/>
        <v>2021_Apr</v>
      </c>
      <c r="E4761" s="12" t="str">
        <f t="shared" si="455"/>
        <v>12_Apr</v>
      </c>
      <c r="F4761" s="12" t="str">
        <f t="shared" si="456"/>
        <v>Apr-21</v>
      </c>
      <c r="G4761" s="12"/>
    </row>
    <row r="4762" spans="1:7">
      <c r="A4762" s="2">
        <f t="shared" si="458"/>
        <v>44299</v>
      </c>
      <c r="B4762" t="str">
        <f t="shared" si="457"/>
        <v>2021_04</v>
      </c>
      <c r="C4762" t="str">
        <f t="shared" si="453"/>
        <v>Apr</v>
      </c>
      <c r="D4762" t="str">
        <f t="shared" si="454"/>
        <v>2021_Apr</v>
      </c>
      <c r="E4762" s="12" t="str">
        <f t="shared" si="455"/>
        <v>13_Apr</v>
      </c>
      <c r="F4762" s="12" t="str">
        <f t="shared" si="456"/>
        <v>Apr-21</v>
      </c>
      <c r="G4762" s="12"/>
    </row>
    <row r="4763" spans="1:7">
      <c r="A4763" s="2">
        <f t="shared" si="458"/>
        <v>44300</v>
      </c>
      <c r="B4763" t="str">
        <f t="shared" si="457"/>
        <v>2021_04</v>
      </c>
      <c r="C4763" t="str">
        <f t="shared" si="453"/>
        <v>Apr</v>
      </c>
      <c r="D4763" t="str">
        <f t="shared" si="454"/>
        <v>2021_Apr</v>
      </c>
      <c r="E4763" s="12" t="str">
        <f t="shared" si="455"/>
        <v>14_Apr</v>
      </c>
      <c r="F4763" s="12" t="str">
        <f t="shared" si="456"/>
        <v>Apr-21</v>
      </c>
      <c r="G4763" s="12"/>
    </row>
    <row r="4764" spans="1:7">
      <c r="A4764" s="2">
        <f t="shared" si="458"/>
        <v>44301</v>
      </c>
      <c r="B4764" t="str">
        <f t="shared" si="457"/>
        <v>2021_04</v>
      </c>
      <c r="C4764" t="str">
        <f t="shared" si="453"/>
        <v>Apr</v>
      </c>
      <c r="D4764" t="str">
        <f t="shared" si="454"/>
        <v>2021_Apr</v>
      </c>
      <c r="E4764" s="12" t="str">
        <f t="shared" si="455"/>
        <v>15_Apr</v>
      </c>
      <c r="F4764" s="12" t="str">
        <f t="shared" si="456"/>
        <v>Apr-21</v>
      </c>
      <c r="G4764" s="12"/>
    </row>
    <row r="4765" spans="1:7">
      <c r="A4765" s="2">
        <f t="shared" si="458"/>
        <v>44302</v>
      </c>
      <c r="B4765" t="str">
        <f t="shared" si="457"/>
        <v>2021_04</v>
      </c>
      <c r="C4765" t="str">
        <f t="shared" si="453"/>
        <v>Apr</v>
      </c>
      <c r="D4765" t="str">
        <f t="shared" si="454"/>
        <v>2021_Apr</v>
      </c>
      <c r="E4765" s="12" t="str">
        <f t="shared" si="455"/>
        <v>16_Apr</v>
      </c>
      <c r="F4765" s="12" t="str">
        <f t="shared" si="456"/>
        <v>Apr-21</v>
      </c>
      <c r="G4765" s="12"/>
    </row>
    <row r="4766" spans="1:7">
      <c r="A4766" s="2">
        <f t="shared" si="458"/>
        <v>44303</v>
      </c>
      <c r="B4766" t="str">
        <f t="shared" si="457"/>
        <v>2021_04</v>
      </c>
      <c r="C4766" t="str">
        <f t="shared" si="453"/>
        <v>Apr</v>
      </c>
      <c r="D4766" t="str">
        <f t="shared" si="454"/>
        <v>2021_Apr</v>
      </c>
      <c r="E4766" s="12" t="str">
        <f t="shared" si="455"/>
        <v>17_Apr</v>
      </c>
      <c r="F4766" s="12" t="str">
        <f t="shared" si="456"/>
        <v>Apr-21</v>
      </c>
      <c r="G4766" s="12"/>
    </row>
    <row r="4767" spans="1:7">
      <c r="A4767" s="2">
        <f t="shared" si="458"/>
        <v>44304</v>
      </c>
      <c r="B4767" t="str">
        <f t="shared" si="457"/>
        <v>2021_04</v>
      </c>
      <c r="C4767" t="str">
        <f t="shared" si="453"/>
        <v>Apr</v>
      </c>
      <c r="D4767" t="str">
        <f t="shared" si="454"/>
        <v>2021_Apr</v>
      </c>
      <c r="E4767" s="12" t="str">
        <f t="shared" si="455"/>
        <v>18_Apr</v>
      </c>
      <c r="F4767" s="12" t="str">
        <f t="shared" si="456"/>
        <v>Apr-21</v>
      </c>
      <c r="G4767" s="12"/>
    </row>
    <row r="4768" spans="1:7">
      <c r="A4768" s="2">
        <f t="shared" si="458"/>
        <v>44305</v>
      </c>
      <c r="B4768" t="str">
        <f t="shared" si="457"/>
        <v>2021_04</v>
      </c>
      <c r="C4768" t="str">
        <f t="shared" si="453"/>
        <v>Apr</v>
      </c>
      <c r="D4768" t="str">
        <f t="shared" si="454"/>
        <v>2021_Apr</v>
      </c>
      <c r="E4768" s="12" t="str">
        <f t="shared" si="455"/>
        <v>19_Apr</v>
      </c>
      <c r="F4768" s="12" t="str">
        <f t="shared" si="456"/>
        <v>Apr-21</v>
      </c>
      <c r="G4768" s="12"/>
    </row>
    <row r="4769" spans="1:7">
      <c r="A4769" s="2">
        <f t="shared" si="458"/>
        <v>44306</v>
      </c>
      <c r="B4769" t="str">
        <f t="shared" si="457"/>
        <v>2021_04</v>
      </c>
      <c r="C4769" t="str">
        <f t="shared" si="453"/>
        <v>Apr</v>
      </c>
      <c r="D4769" t="str">
        <f t="shared" si="454"/>
        <v>2021_Apr</v>
      </c>
      <c r="E4769" s="12" t="str">
        <f t="shared" si="455"/>
        <v>20_Apr</v>
      </c>
      <c r="F4769" s="12" t="str">
        <f t="shared" si="456"/>
        <v>Apr-21</v>
      </c>
      <c r="G4769" s="12"/>
    </row>
    <row r="4770" spans="1:7">
      <c r="A4770" s="2">
        <f t="shared" si="458"/>
        <v>44307</v>
      </c>
      <c r="B4770" t="str">
        <f t="shared" si="457"/>
        <v>2021_04</v>
      </c>
      <c r="C4770" t="str">
        <f t="shared" si="453"/>
        <v>Apr</v>
      </c>
      <c r="D4770" t="str">
        <f t="shared" si="454"/>
        <v>2021_Apr</v>
      </c>
      <c r="E4770" s="12" t="str">
        <f t="shared" si="455"/>
        <v>21_Apr</v>
      </c>
      <c r="F4770" s="12" t="str">
        <f t="shared" si="456"/>
        <v>Apr-21</v>
      </c>
      <c r="G4770" s="12"/>
    </row>
    <row r="4771" spans="1:7">
      <c r="A4771" s="2">
        <f t="shared" si="458"/>
        <v>44308</v>
      </c>
      <c r="B4771" t="str">
        <f t="shared" si="457"/>
        <v>2021_04</v>
      </c>
      <c r="C4771" t="str">
        <f t="shared" si="453"/>
        <v>Apr</v>
      </c>
      <c r="D4771" t="str">
        <f t="shared" si="454"/>
        <v>2021_Apr</v>
      </c>
      <c r="E4771" s="12" t="str">
        <f t="shared" si="455"/>
        <v>22_Apr</v>
      </c>
      <c r="F4771" s="12" t="str">
        <f t="shared" si="456"/>
        <v>Apr-21</v>
      </c>
      <c r="G4771" s="12"/>
    </row>
    <row r="4772" spans="1:7">
      <c r="A4772" s="2">
        <f t="shared" si="458"/>
        <v>44309</v>
      </c>
      <c r="B4772" t="str">
        <f t="shared" si="457"/>
        <v>2021_04</v>
      </c>
      <c r="C4772" t="str">
        <f t="shared" si="453"/>
        <v>Apr</v>
      </c>
      <c r="D4772" t="str">
        <f t="shared" si="454"/>
        <v>2021_Apr</v>
      </c>
      <c r="E4772" s="12" t="str">
        <f t="shared" si="455"/>
        <v>23_Apr</v>
      </c>
      <c r="F4772" s="12" t="str">
        <f t="shared" si="456"/>
        <v>Apr-21</v>
      </c>
      <c r="G4772" s="12"/>
    </row>
    <row r="4773" spans="1:7">
      <c r="A4773" s="2">
        <f t="shared" si="458"/>
        <v>44310</v>
      </c>
      <c r="B4773" t="str">
        <f t="shared" si="457"/>
        <v>2021_04</v>
      </c>
      <c r="C4773" t="str">
        <f t="shared" si="453"/>
        <v>Apr</v>
      </c>
      <c r="D4773" t="str">
        <f t="shared" si="454"/>
        <v>2021_Apr</v>
      </c>
      <c r="E4773" s="12" t="str">
        <f t="shared" si="455"/>
        <v>24_Apr</v>
      </c>
      <c r="F4773" s="12" t="str">
        <f t="shared" si="456"/>
        <v>Apr-21</v>
      </c>
      <c r="G4773" s="12"/>
    </row>
    <row r="4774" spans="1:7">
      <c r="A4774" s="2">
        <f t="shared" si="458"/>
        <v>44311</v>
      </c>
      <c r="B4774" t="str">
        <f t="shared" si="457"/>
        <v>2021_04</v>
      </c>
      <c r="C4774" t="str">
        <f t="shared" si="453"/>
        <v>Apr</v>
      </c>
      <c r="D4774" t="str">
        <f t="shared" si="454"/>
        <v>2021_Apr</v>
      </c>
      <c r="E4774" s="12" t="str">
        <f t="shared" si="455"/>
        <v>25_Apr</v>
      </c>
      <c r="F4774" s="12" t="str">
        <f t="shared" si="456"/>
        <v>Apr-21</v>
      </c>
      <c r="G4774" s="12"/>
    </row>
    <row r="4775" spans="1:7">
      <c r="A4775" s="2">
        <f t="shared" si="458"/>
        <v>44312</v>
      </c>
      <c r="B4775" t="str">
        <f t="shared" si="457"/>
        <v>2021_04</v>
      </c>
      <c r="C4775" t="str">
        <f t="shared" si="453"/>
        <v>Apr</v>
      </c>
      <c r="D4775" t="str">
        <f t="shared" si="454"/>
        <v>2021_Apr</v>
      </c>
      <c r="E4775" s="12" t="str">
        <f t="shared" si="455"/>
        <v>26_Apr</v>
      </c>
      <c r="F4775" s="12" t="str">
        <f t="shared" si="456"/>
        <v>Apr-21</v>
      </c>
      <c r="G4775" s="12"/>
    </row>
    <row r="4776" spans="1:7">
      <c r="A4776" s="2">
        <f t="shared" si="458"/>
        <v>44313</v>
      </c>
      <c r="B4776" t="str">
        <f t="shared" si="457"/>
        <v>2021_04</v>
      </c>
      <c r="C4776" t="str">
        <f t="shared" si="453"/>
        <v>Apr</v>
      </c>
      <c r="D4776" t="str">
        <f t="shared" si="454"/>
        <v>2021_Apr</v>
      </c>
      <c r="E4776" s="12" t="str">
        <f t="shared" si="455"/>
        <v>27_Apr</v>
      </c>
      <c r="F4776" s="12" t="str">
        <f t="shared" si="456"/>
        <v>Apr-21</v>
      </c>
      <c r="G4776" s="12"/>
    </row>
    <row r="4777" spans="1:7">
      <c r="A4777" s="2">
        <f t="shared" si="458"/>
        <v>44314</v>
      </c>
      <c r="B4777" t="str">
        <f t="shared" si="457"/>
        <v>2021_04</v>
      </c>
      <c r="C4777" t="str">
        <f t="shared" si="453"/>
        <v>Apr</v>
      </c>
      <c r="D4777" t="str">
        <f t="shared" si="454"/>
        <v>2021_Apr</v>
      </c>
      <c r="E4777" s="12" t="str">
        <f t="shared" si="455"/>
        <v>28_Apr</v>
      </c>
      <c r="F4777" s="12" t="str">
        <f t="shared" si="456"/>
        <v>Apr-21</v>
      </c>
      <c r="G4777" s="12"/>
    </row>
    <row r="4778" spans="1:7">
      <c r="A4778" s="2">
        <f t="shared" si="458"/>
        <v>44315</v>
      </c>
      <c r="B4778" t="str">
        <f t="shared" si="457"/>
        <v>2021_04</v>
      </c>
      <c r="C4778" t="str">
        <f t="shared" si="453"/>
        <v>Apr</v>
      </c>
      <c r="D4778" t="str">
        <f t="shared" si="454"/>
        <v>2021_Apr</v>
      </c>
      <c r="E4778" s="12" t="str">
        <f t="shared" si="455"/>
        <v>29_Apr</v>
      </c>
      <c r="F4778" s="12" t="str">
        <f t="shared" si="456"/>
        <v>Apr-21</v>
      </c>
      <c r="G4778" s="12"/>
    </row>
    <row r="4779" spans="1:7">
      <c r="A4779" s="2">
        <f t="shared" si="458"/>
        <v>44316</v>
      </c>
      <c r="B4779" t="str">
        <f t="shared" si="457"/>
        <v>2021_04</v>
      </c>
      <c r="C4779" t="str">
        <f t="shared" si="453"/>
        <v>Apr</v>
      </c>
      <c r="D4779" t="str">
        <f t="shared" si="454"/>
        <v>2021_Apr</v>
      </c>
      <c r="E4779" s="12" t="str">
        <f t="shared" si="455"/>
        <v>30_Apr</v>
      </c>
      <c r="F4779" s="12" t="str">
        <f t="shared" si="456"/>
        <v>Apr-21</v>
      </c>
      <c r="G4779" s="12"/>
    </row>
    <row r="4780" spans="1:7">
      <c r="A4780" s="2">
        <f t="shared" si="458"/>
        <v>44317</v>
      </c>
      <c r="B4780" t="str">
        <f t="shared" si="457"/>
        <v>2021_05</v>
      </c>
      <c r="C4780" t="str">
        <f t="shared" si="453"/>
        <v>May</v>
      </c>
      <c r="D4780" t="str">
        <f t="shared" si="454"/>
        <v>2021_May</v>
      </c>
      <c r="E4780" s="12" t="str">
        <f t="shared" si="455"/>
        <v>01_May</v>
      </c>
      <c r="F4780" s="12" t="str">
        <f t="shared" si="456"/>
        <v>May-21</v>
      </c>
      <c r="G4780" s="12"/>
    </row>
    <row r="4781" spans="1:7">
      <c r="A4781" s="2">
        <f t="shared" si="458"/>
        <v>44318</v>
      </c>
      <c r="B4781" t="str">
        <f t="shared" si="457"/>
        <v>2021_05</v>
      </c>
      <c r="C4781" t="str">
        <f t="shared" si="453"/>
        <v>May</v>
      </c>
      <c r="D4781" t="str">
        <f t="shared" si="454"/>
        <v>2021_May</v>
      </c>
      <c r="E4781" s="12" t="str">
        <f t="shared" si="455"/>
        <v>02_May</v>
      </c>
      <c r="F4781" s="12" t="str">
        <f t="shared" si="456"/>
        <v>May-21</v>
      </c>
      <c r="G4781" s="12"/>
    </row>
    <row r="4782" spans="1:7">
      <c r="A4782" s="2">
        <f t="shared" si="458"/>
        <v>44319</v>
      </c>
      <c r="B4782" t="str">
        <f t="shared" si="457"/>
        <v>2021_05</v>
      </c>
      <c r="C4782" t="str">
        <f t="shared" si="453"/>
        <v>May</v>
      </c>
      <c r="D4782" t="str">
        <f t="shared" si="454"/>
        <v>2021_May</v>
      </c>
      <c r="E4782" s="12" t="str">
        <f t="shared" si="455"/>
        <v>03_May</v>
      </c>
      <c r="F4782" s="12" t="str">
        <f t="shared" si="456"/>
        <v>May-21</v>
      </c>
      <c r="G4782" s="12"/>
    </row>
    <row r="4783" spans="1:7">
      <c r="A4783" s="2">
        <f t="shared" si="458"/>
        <v>44320</v>
      </c>
      <c r="B4783" t="str">
        <f t="shared" si="457"/>
        <v>2021_05</v>
      </c>
      <c r="C4783" t="str">
        <f t="shared" si="453"/>
        <v>May</v>
      </c>
      <c r="D4783" t="str">
        <f t="shared" si="454"/>
        <v>2021_May</v>
      </c>
      <c r="E4783" s="12" t="str">
        <f t="shared" si="455"/>
        <v>04_May</v>
      </c>
      <c r="F4783" s="12" t="str">
        <f t="shared" si="456"/>
        <v>May-21</v>
      </c>
      <c r="G4783" s="12"/>
    </row>
    <row r="4784" spans="1:7">
      <c r="A4784" s="2">
        <f t="shared" si="458"/>
        <v>44321</v>
      </c>
      <c r="B4784" t="str">
        <f t="shared" si="457"/>
        <v>2021_05</v>
      </c>
      <c r="C4784" t="str">
        <f t="shared" si="453"/>
        <v>May</v>
      </c>
      <c r="D4784" t="str">
        <f t="shared" si="454"/>
        <v>2021_May</v>
      </c>
      <c r="E4784" s="12" t="str">
        <f t="shared" si="455"/>
        <v>05_May</v>
      </c>
      <c r="F4784" s="12" t="str">
        <f t="shared" si="456"/>
        <v>May-21</v>
      </c>
      <c r="G4784" s="12"/>
    </row>
    <row r="4785" spans="1:7">
      <c r="A4785" s="2">
        <f t="shared" si="458"/>
        <v>44322</v>
      </c>
      <c r="B4785" t="str">
        <f t="shared" si="457"/>
        <v>2021_05</v>
      </c>
      <c r="C4785" t="str">
        <f t="shared" si="453"/>
        <v>May</v>
      </c>
      <c r="D4785" t="str">
        <f t="shared" si="454"/>
        <v>2021_May</v>
      </c>
      <c r="E4785" s="12" t="str">
        <f t="shared" si="455"/>
        <v>06_May</v>
      </c>
      <c r="F4785" s="12" t="str">
        <f t="shared" si="456"/>
        <v>May-21</v>
      </c>
      <c r="G4785" s="12"/>
    </row>
    <row r="4786" spans="1:7">
      <c r="A4786" s="2">
        <f t="shared" si="458"/>
        <v>44323</v>
      </c>
      <c r="B4786" t="str">
        <f t="shared" si="457"/>
        <v>2021_05</v>
      </c>
      <c r="C4786" t="str">
        <f t="shared" si="453"/>
        <v>May</v>
      </c>
      <c r="D4786" t="str">
        <f t="shared" si="454"/>
        <v>2021_May</v>
      </c>
      <c r="E4786" s="12" t="str">
        <f t="shared" si="455"/>
        <v>07_May</v>
      </c>
      <c r="F4786" s="12" t="str">
        <f t="shared" si="456"/>
        <v>May-21</v>
      </c>
      <c r="G4786" s="12"/>
    </row>
    <row r="4787" spans="1:7">
      <c r="A4787" s="2">
        <f t="shared" si="458"/>
        <v>44324</v>
      </c>
      <c r="B4787" t="str">
        <f t="shared" si="457"/>
        <v>2021_05</v>
      </c>
      <c r="C4787" t="str">
        <f t="shared" si="453"/>
        <v>May</v>
      </c>
      <c r="D4787" t="str">
        <f t="shared" si="454"/>
        <v>2021_May</v>
      </c>
      <c r="E4787" s="12" t="str">
        <f t="shared" si="455"/>
        <v>08_May</v>
      </c>
      <c r="F4787" s="12" t="str">
        <f t="shared" si="456"/>
        <v>May-21</v>
      </c>
      <c r="G4787" s="12"/>
    </row>
    <row r="4788" spans="1:7">
      <c r="A4788" s="2">
        <f t="shared" si="458"/>
        <v>44325</v>
      </c>
      <c r="B4788" t="str">
        <f t="shared" si="457"/>
        <v>2021_05</v>
      </c>
      <c r="C4788" t="str">
        <f t="shared" si="453"/>
        <v>May</v>
      </c>
      <c r="D4788" t="str">
        <f t="shared" si="454"/>
        <v>2021_May</v>
      </c>
      <c r="E4788" s="12" t="str">
        <f t="shared" si="455"/>
        <v>09_May</v>
      </c>
      <c r="F4788" s="12" t="str">
        <f t="shared" si="456"/>
        <v>May-21</v>
      </c>
      <c r="G4788" s="12"/>
    </row>
    <row r="4789" spans="1:7">
      <c r="A4789" s="2">
        <f t="shared" si="458"/>
        <v>44326</v>
      </c>
      <c r="B4789" t="str">
        <f t="shared" si="457"/>
        <v>2021_05</v>
      </c>
      <c r="C4789" t="str">
        <f t="shared" si="453"/>
        <v>May</v>
      </c>
      <c r="D4789" t="str">
        <f t="shared" si="454"/>
        <v>2021_May</v>
      </c>
      <c r="E4789" s="12" t="str">
        <f t="shared" si="455"/>
        <v>10_May</v>
      </c>
      <c r="F4789" s="12" t="str">
        <f t="shared" si="456"/>
        <v>May-21</v>
      </c>
      <c r="G4789" s="12"/>
    </row>
    <row r="4790" spans="1:7">
      <c r="A4790" s="2">
        <f t="shared" si="458"/>
        <v>44327</v>
      </c>
      <c r="B4790" t="str">
        <f t="shared" si="457"/>
        <v>2021_05</v>
      </c>
      <c r="C4790" t="str">
        <f t="shared" si="453"/>
        <v>May</v>
      </c>
      <c r="D4790" t="str">
        <f t="shared" si="454"/>
        <v>2021_May</v>
      </c>
      <c r="E4790" s="12" t="str">
        <f t="shared" si="455"/>
        <v>11_May</v>
      </c>
      <c r="F4790" s="12" t="str">
        <f t="shared" si="456"/>
        <v>May-21</v>
      </c>
      <c r="G4790" s="12"/>
    </row>
    <row r="4791" spans="1:7">
      <c r="A4791" s="2">
        <f t="shared" si="458"/>
        <v>44328</v>
      </c>
      <c r="B4791" t="str">
        <f t="shared" si="457"/>
        <v>2021_05</v>
      </c>
      <c r="C4791" t="str">
        <f t="shared" si="453"/>
        <v>May</v>
      </c>
      <c r="D4791" t="str">
        <f t="shared" si="454"/>
        <v>2021_May</v>
      </c>
      <c r="E4791" s="12" t="str">
        <f t="shared" si="455"/>
        <v>12_May</v>
      </c>
      <c r="F4791" s="12" t="str">
        <f t="shared" si="456"/>
        <v>May-21</v>
      </c>
      <c r="G4791" s="12"/>
    </row>
    <row r="4792" spans="1:7">
      <c r="A4792" s="2">
        <f t="shared" si="458"/>
        <v>44329</v>
      </c>
      <c r="B4792" t="str">
        <f t="shared" si="457"/>
        <v>2021_05</v>
      </c>
      <c r="C4792" t="str">
        <f t="shared" si="453"/>
        <v>May</v>
      </c>
      <c r="D4792" t="str">
        <f t="shared" si="454"/>
        <v>2021_May</v>
      </c>
      <c r="E4792" s="12" t="str">
        <f t="shared" si="455"/>
        <v>13_May</v>
      </c>
      <c r="F4792" s="12" t="str">
        <f t="shared" si="456"/>
        <v>May-21</v>
      </c>
      <c r="G4792" s="12"/>
    </row>
    <row r="4793" spans="1:7">
      <c r="A4793" s="2">
        <f t="shared" si="458"/>
        <v>44330</v>
      </c>
      <c r="B4793" t="str">
        <f t="shared" si="457"/>
        <v>2021_05</v>
      </c>
      <c r="C4793" t="str">
        <f t="shared" si="453"/>
        <v>May</v>
      </c>
      <c r="D4793" t="str">
        <f t="shared" si="454"/>
        <v>2021_May</v>
      </c>
      <c r="E4793" s="12" t="str">
        <f t="shared" si="455"/>
        <v>14_May</v>
      </c>
      <c r="F4793" s="12" t="str">
        <f t="shared" si="456"/>
        <v>May-21</v>
      </c>
      <c r="G4793" s="12"/>
    </row>
    <row r="4794" spans="1:7">
      <c r="A4794" s="2">
        <f t="shared" si="458"/>
        <v>44331</v>
      </c>
      <c r="B4794" t="str">
        <f t="shared" si="457"/>
        <v>2021_05</v>
      </c>
      <c r="C4794" t="str">
        <f t="shared" si="453"/>
        <v>May</v>
      </c>
      <c r="D4794" t="str">
        <f t="shared" si="454"/>
        <v>2021_May</v>
      </c>
      <c r="E4794" s="12" t="str">
        <f t="shared" si="455"/>
        <v>15_May</v>
      </c>
      <c r="F4794" s="12" t="str">
        <f t="shared" si="456"/>
        <v>May-21</v>
      </c>
      <c r="G4794" s="12"/>
    </row>
    <row r="4795" spans="1:7">
      <c r="A4795" s="2">
        <f t="shared" si="458"/>
        <v>44332</v>
      </c>
      <c r="B4795" t="str">
        <f t="shared" si="457"/>
        <v>2021_05</v>
      </c>
      <c r="C4795" t="str">
        <f t="shared" si="453"/>
        <v>May</v>
      </c>
      <c r="D4795" t="str">
        <f t="shared" si="454"/>
        <v>2021_May</v>
      </c>
      <c r="E4795" s="12" t="str">
        <f t="shared" si="455"/>
        <v>16_May</v>
      </c>
      <c r="F4795" s="12" t="str">
        <f t="shared" si="456"/>
        <v>May-21</v>
      </c>
      <c r="G4795" s="12"/>
    </row>
    <row r="4796" spans="1:7">
      <c r="A4796" s="2">
        <f t="shared" si="458"/>
        <v>44333</v>
      </c>
      <c r="B4796" t="str">
        <f t="shared" si="457"/>
        <v>2021_05</v>
      </c>
      <c r="C4796" t="str">
        <f t="shared" si="453"/>
        <v>May</v>
      </c>
      <c r="D4796" t="str">
        <f t="shared" si="454"/>
        <v>2021_May</v>
      </c>
      <c r="E4796" s="12" t="str">
        <f t="shared" si="455"/>
        <v>17_May</v>
      </c>
      <c r="F4796" s="12" t="str">
        <f t="shared" si="456"/>
        <v>May-21</v>
      </c>
      <c r="G4796" s="12"/>
    </row>
    <row r="4797" spans="1:7">
      <c r="A4797" s="2">
        <f t="shared" si="458"/>
        <v>44334</v>
      </c>
      <c r="B4797" t="str">
        <f t="shared" si="457"/>
        <v>2021_05</v>
      </c>
      <c r="C4797" t="str">
        <f t="shared" si="453"/>
        <v>May</v>
      </c>
      <c r="D4797" t="str">
        <f t="shared" si="454"/>
        <v>2021_May</v>
      </c>
      <c r="E4797" s="12" t="str">
        <f t="shared" si="455"/>
        <v>18_May</v>
      </c>
      <c r="F4797" s="12" t="str">
        <f t="shared" si="456"/>
        <v>May-21</v>
      </c>
      <c r="G4797" s="12"/>
    </row>
    <row r="4798" spans="1:7">
      <c r="A4798" s="2">
        <f t="shared" si="458"/>
        <v>44335</v>
      </c>
      <c r="B4798" t="str">
        <f t="shared" si="457"/>
        <v>2021_05</v>
      </c>
      <c r="C4798" t="str">
        <f t="shared" si="453"/>
        <v>May</v>
      </c>
      <c r="D4798" t="str">
        <f t="shared" si="454"/>
        <v>2021_May</v>
      </c>
      <c r="E4798" s="12" t="str">
        <f t="shared" si="455"/>
        <v>19_May</v>
      </c>
      <c r="F4798" s="12" t="str">
        <f t="shared" si="456"/>
        <v>May-21</v>
      </c>
      <c r="G4798" s="12"/>
    </row>
    <row r="4799" spans="1:7">
      <c r="A4799" s="2">
        <f t="shared" si="458"/>
        <v>44336</v>
      </c>
      <c r="B4799" t="str">
        <f t="shared" si="457"/>
        <v>2021_05</v>
      </c>
      <c r="C4799" t="str">
        <f t="shared" si="453"/>
        <v>May</v>
      </c>
      <c r="D4799" t="str">
        <f t="shared" si="454"/>
        <v>2021_May</v>
      </c>
      <c r="E4799" s="12" t="str">
        <f t="shared" si="455"/>
        <v>20_May</v>
      </c>
      <c r="F4799" s="12" t="str">
        <f t="shared" si="456"/>
        <v>May-21</v>
      </c>
      <c r="G4799" s="12"/>
    </row>
    <row r="4800" spans="1:7">
      <c r="A4800" s="2">
        <f t="shared" si="458"/>
        <v>44337</v>
      </c>
      <c r="B4800" t="str">
        <f t="shared" si="457"/>
        <v>2021_05</v>
      </c>
      <c r="C4800" t="str">
        <f t="shared" si="453"/>
        <v>May</v>
      </c>
      <c r="D4800" t="str">
        <f t="shared" si="454"/>
        <v>2021_May</v>
      </c>
      <c r="E4800" s="12" t="str">
        <f t="shared" si="455"/>
        <v>21_May</v>
      </c>
      <c r="F4800" s="12" t="str">
        <f t="shared" si="456"/>
        <v>May-21</v>
      </c>
      <c r="G4800" s="12"/>
    </row>
    <row r="4801" spans="1:7">
      <c r="A4801" s="2">
        <f t="shared" si="458"/>
        <v>44338</v>
      </c>
      <c r="B4801" t="str">
        <f t="shared" si="457"/>
        <v>2021_05</v>
      </c>
      <c r="C4801" t="str">
        <f t="shared" si="453"/>
        <v>May</v>
      </c>
      <c r="D4801" t="str">
        <f t="shared" si="454"/>
        <v>2021_May</v>
      </c>
      <c r="E4801" s="12" t="str">
        <f t="shared" si="455"/>
        <v>22_May</v>
      </c>
      <c r="F4801" s="12" t="str">
        <f t="shared" si="456"/>
        <v>May-21</v>
      </c>
      <c r="G4801" s="12"/>
    </row>
    <row r="4802" spans="1:7">
      <c r="A4802" s="2">
        <f t="shared" si="458"/>
        <v>44339</v>
      </c>
      <c r="B4802" t="str">
        <f t="shared" si="457"/>
        <v>2021_05</v>
      </c>
      <c r="C4802" t="str">
        <f t="shared" ref="C4802:C4865" si="459">VLOOKUP(TEXT(MONTH(A4802),"00"),$H$2:$I$13,2,FALSE)</f>
        <v>May</v>
      </c>
      <c r="D4802" t="str">
        <f t="shared" si="454"/>
        <v>2021_May</v>
      </c>
      <c r="E4802" s="12" t="str">
        <f t="shared" si="455"/>
        <v>23_May</v>
      </c>
      <c r="F4802" s="12" t="str">
        <f t="shared" si="456"/>
        <v>May-21</v>
      </c>
      <c r="G4802" s="12"/>
    </row>
    <row r="4803" spans="1:7">
      <c r="A4803" s="2">
        <f t="shared" si="458"/>
        <v>44340</v>
      </c>
      <c r="B4803" t="str">
        <f t="shared" si="457"/>
        <v>2021_05</v>
      </c>
      <c r="C4803" t="str">
        <f t="shared" si="459"/>
        <v>May</v>
      </c>
      <c r="D4803" t="str">
        <f t="shared" ref="D4803:D4866" si="460">TEXT(YEAR(A4803),"0000")&amp;"_"&amp;C4803</f>
        <v>2021_May</v>
      </c>
      <c r="E4803" s="12" t="str">
        <f t="shared" ref="E4803:E4866" si="461">VLOOKUP(DAY(A4803),$G$2:$H$32,2,FALSE)&amp;"_"&amp;C4803</f>
        <v>24_May</v>
      </c>
      <c r="F4803" s="12" t="str">
        <f t="shared" si="456"/>
        <v>May-21</v>
      </c>
      <c r="G4803" s="12"/>
    </row>
    <row r="4804" spans="1:7">
      <c r="A4804" s="2">
        <f t="shared" si="458"/>
        <v>44341</v>
      </c>
      <c r="B4804" t="str">
        <f t="shared" si="457"/>
        <v>2021_05</v>
      </c>
      <c r="C4804" t="str">
        <f t="shared" si="459"/>
        <v>May</v>
      </c>
      <c r="D4804" t="str">
        <f t="shared" si="460"/>
        <v>2021_May</v>
      </c>
      <c r="E4804" s="12" t="str">
        <f t="shared" si="461"/>
        <v>25_May</v>
      </c>
      <c r="F4804" s="12" t="str">
        <f t="shared" ref="F4804:F4867" si="462">C4804&amp;"-"&amp;RIGHT(YEAR(A4804),2)</f>
        <v>May-21</v>
      </c>
      <c r="G4804" s="12"/>
    </row>
    <row r="4805" spans="1:7">
      <c r="A4805" s="2">
        <f t="shared" si="458"/>
        <v>44342</v>
      </c>
      <c r="B4805" t="str">
        <f t="shared" si="457"/>
        <v>2021_05</v>
      </c>
      <c r="C4805" t="str">
        <f t="shared" si="459"/>
        <v>May</v>
      </c>
      <c r="D4805" t="str">
        <f t="shared" si="460"/>
        <v>2021_May</v>
      </c>
      <c r="E4805" s="12" t="str">
        <f t="shared" si="461"/>
        <v>26_May</v>
      </c>
      <c r="F4805" s="12" t="str">
        <f t="shared" si="462"/>
        <v>May-21</v>
      </c>
      <c r="G4805" s="12"/>
    </row>
    <row r="4806" spans="1:7">
      <c r="A4806" s="2">
        <f t="shared" si="458"/>
        <v>44343</v>
      </c>
      <c r="B4806" t="str">
        <f t="shared" si="457"/>
        <v>2021_05</v>
      </c>
      <c r="C4806" t="str">
        <f t="shared" si="459"/>
        <v>May</v>
      </c>
      <c r="D4806" t="str">
        <f t="shared" si="460"/>
        <v>2021_May</v>
      </c>
      <c r="E4806" s="12" t="str">
        <f t="shared" si="461"/>
        <v>27_May</v>
      </c>
      <c r="F4806" s="12" t="str">
        <f t="shared" si="462"/>
        <v>May-21</v>
      </c>
      <c r="G4806" s="12"/>
    </row>
    <row r="4807" spans="1:7">
      <c r="A4807" s="2">
        <f t="shared" si="458"/>
        <v>44344</v>
      </c>
      <c r="B4807" t="str">
        <f t="shared" si="457"/>
        <v>2021_05</v>
      </c>
      <c r="C4807" t="str">
        <f t="shared" si="459"/>
        <v>May</v>
      </c>
      <c r="D4807" t="str">
        <f t="shared" si="460"/>
        <v>2021_May</v>
      </c>
      <c r="E4807" s="12" t="str">
        <f t="shared" si="461"/>
        <v>28_May</v>
      </c>
      <c r="F4807" s="12" t="str">
        <f t="shared" si="462"/>
        <v>May-21</v>
      </c>
      <c r="G4807" s="12"/>
    </row>
    <row r="4808" spans="1:7">
      <c r="A4808" s="2">
        <f t="shared" si="458"/>
        <v>44345</v>
      </c>
      <c r="B4808" t="str">
        <f t="shared" si="457"/>
        <v>2021_05</v>
      </c>
      <c r="C4808" t="str">
        <f t="shared" si="459"/>
        <v>May</v>
      </c>
      <c r="D4808" t="str">
        <f t="shared" si="460"/>
        <v>2021_May</v>
      </c>
      <c r="E4808" s="12" t="str">
        <f t="shared" si="461"/>
        <v>29_May</v>
      </c>
      <c r="F4808" s="12" t="str">
        <f t="shared" si="462"/>
        <v>May-21</v>
      </c>
      <c r="G4808" s="12"/>
    </row>
    <row r="4809" spans="1:7">
      <c r="A4809" s="2">
        <f t="shared" si="458"/>
        <v>44346</v>
      </c>
      <c r="B4809" t="str">
        <f t="shared" si="457"/>
        <v>2021_05</v>
      </c>
      <c r="C4809" t="str">
        <f t="shared" si="459"/>
        <v>May</v>
      </c>
      <c r="D4809" t="str">
        <f t="shared" si="460"/>
        <v>2021_May</v>
      </c>
      <c r="E4809" s="12" t="str">
        <f t="shared" si="461"/>
        <v>30_May</v>
      </c>
      <c r="F4809" s="12" t="str">
        <f t="shared" si="462"/>
        <v>May-21</v>
      </c>
      <c r="G4809" s="12"/>
    </row>
    <row r="4810" spans="1:7">
      <c r="A4810" s="2">
        <f t="shared" si="458"/>
        <v>44347</v>
      </c>
      <c r="B4810" t="str">
        <f t="shared" si="457"/>
        <v>2021_05</v>
      </c>
      <c r="C4810" t="str">
        <f t="shared" si="459"/>
        <v>May</v>
      </c>
      <c r="D4810" t="str">
        <f t="shared" si="460"/>
        <v>2021_May</v>
      </c>
      <c r="E4810" s="12" t="str">
        <f t="shared" si="461"/>
        <v>31_May</v>
      </c>
      <c r="F4810" s="12" t="str">
        <f t="shared" si="462"/>
        <v>May-21</v>
      </c>
      <c r="G4810" s="12"/>
    </row>
    <row r="4811" spans="1:7">
      <c r="A4811" s="2">
        <f t="shared" si="458"/>
        <v>44348</v>
      </c>
      <c r="B4811" t="str">
        <f t="shared" ref="B4811:B4874" si="463">TEXT(YEAR(A4811),"0000")&amp;"_"&amp;TEXT(MONTH(A4811),"00")</f>
        <v>2021_06</v>
      </c>
      <c r="C4811" t="str">
        <f t="shared" si="459"/>
        <v>Jun</v>
      </c>
      <c r="D4811" t="str">
        <f t="shared" si="460"/>
        <v>2021_Jun</v>
      </c>
      <c r="E4811" s="12" t="str">
        <f t="shared" si="461"/>
        <v>01_Jun</v>
      </c>
      <c r="F4811" s="12" t="str">
        <f t="shared" si="462"/>
        <v>Jun-21</v>
      </c>
      <c r="G4811" s="12"/>
    </row>
    <row r="4812" spans="1:7">
      <c r="A4812" s="2">
        <f t="shared" ref="A4812:A4875" si="464">A4811+1</f>
        <v>44349</v>
      </c>
      <c r="B4812" t="str">
        <f t="shared" si="463"/>
        <v>2021_06</v>
      </c>
      <c r="C4812" t="str">
        <f t="shared" si="459"/>
        <v>Jun</v>
      </c>
      <c r="D4812" t="str">
        <f t="shared" si="460"/>
        <v>2021_Jun</v>
      </c>
      <c r="E4812" s="12" t="str">
        <f t="shared" si="461"/>
        <v>02_Jun</v>
      </c>
      <c r="F4812" s="12" t="str">
        <f t="shared" si="462"/>
        <v>Jun-21</v>
      </c>
      <c r="G4812" s="12"/>
    </row>
    <row r="4813" spans="1:7">
      <c r="A4813" s="2">
        <f t="shared" si="464"/>
        <v>44350</v>
      </c>
      <c r="B4813" t="str">
        <f t="shared" si="463"/>
        <v>2021_06</v>
      </c>
      <c r="C4813" t="str">
        <f t="shared" si="459"/>
        <v>Jun</v>
      </c>
      <c r="D4813" t="str">
        <f t="shared" si="460"/>
        <v>2021_Jun</v>
      </c>
      <c r="E4813" s="12" t="str">
        <f t="shared" si="461"/>
        <v>03_Jun</v>
      </c>
      <c r="F4813" s="12" t="str">
        <f t="shared" si="462"/>
        <v>Jun-21</v>
      </c>
      <c r="G4813" s="12"/>
    </row>
    <row r="4814" spans="1:7">
      <c r="A4814" s="2">
        <f t="shared" si="464"/>
        <v>44351</v>
      </c>
      <c r="B4814" t="str">
        <f t="shared" si="463"/>
        <v>2021_06</v>
      </c>
      <c r="C4814" t="str">
        <f t="shared" si="459"/>
        <v>Jun</v>
      </c>
      <c r="D4814" t="str">
        <f t="shared" si="460"/>
        <v>2021_Jun</v>
      </c>
      <c r="E4814" s="12" t="str">
        <f t="shared" si="461"/>
        <v>04_Jun</v>
      </c>
      <c r="F4814" s="12" t="str">
        <f t="shared" si="462"/>
        <v>Jun-21</v>
      </c>
      <c r="G4814" s="12"/>
    </row>
    <row r="4815" spans="1:7">
      <c r="A4815" s="2">
        <f t="shared" si="464"/>
        <v>44352</v>
      </c>
      <c r="B4815" t="str">
        <f t="shared" si="463"/>
        <v>2021_06</v>
      </c>
      <c r="C4815" t="str">
        <f t="shared" si="459"/>
        <v>Jun</v>
      </c>
      <c r="D4815" t="str">
        <f t="shared" si="460"/>
        <v>2021_Jun</v>
      </c>
      <c r="E4815" s="12" t="str">
        <f t="shared" si="461"/>
        <v>05_Jun</v>
      </c>
      <c r="F4815" s="12" t="str">
        <f t="shared" si="462"/>
        <v>Jun-21</v>
      </c>
      <c r="G4815" s="12"/>
    </row>
    <row r="4816" spans="1:7">
      <c r="A4816" s="2">
        <f t="shared" si="464"/>
        <v>44353</v>
      </c>
      <c r="B4816" t="str">
        <f t="shared" si="463"/>
        <v>2021_06</v>
      </c>
      <c r="C4816" t="str">
        <f t="shared" si="459"/>
        <v>Jun</v>
      </c>
      <c r="D4816" t="str">
        <f t="shared" si="460"/>
        <v>2021_Jun</v>
      </c>
      <c r="E4816" s="12" t="str">
        <f t="shared" si="461"/>
        <v>06_Jun</v>
      </c>
      <c r="F4816" s="12" t="str">
        <f t="shared" si="462"/>
        <v>Jun-21</v>
      </c>
      <c r="G4816" s="12"/>
    </row>
    <row r="4817" spans="1:7">
      <c r="A4817" s="2">
        <f t="shared" si="464"/>
        <v>44354</v>
      </c>
      <c r="B4817" t="str">
        <f t="shared" si="463"/>
        <v>2021_06</v>
      </c>
      <c r="C4817" t="str">
        <f t="shared" si="459"/>
        <v>Jun</v>
      </c>
      <c r="D4817" t="str">
        <f t="shared" si="460"/>
        <v>2021_Jun</v>
      </c>
      <c r="E4817" s="12" t="str">
        <f t="shared" si="461"/>
        <v>07_Jun</v>
      </c>
      <c r="F4817" s="12" t="str">
        <f t="shared" si="462"/>
        <v>Jun-21</v>
      </c>
      <c r="G4817" s="12"/>
    </row>
    <row r="4818" spans="1:7">
      <c r="A4818" s="2">
        <f t="shared" si="464"/>
        <v>44355</v>
      </c>
      <c r="B4818" t="str">
        <f t="shared" si="463"/>
        <v>2021_06</v>
      </c>
      <c r="C4818" t="str">
        <f t="shared" si="459"/>
        <v>Jun</v>
      </c>
      <c r="D4818" t="str">
        <f t="shared" si="460"/>
        <v>2021_Jun</v>
      </c>
      <c r="E4818" s="12" t="str">
        <f t="shared" si="461"/>
        <v>08_Jun</v>
      </c>
      <c r="F4818" s="12" t="str">
        <f t="shared" si="462"/>
        <v>Jun-21</v>
      </c>
      <c r="G4818" s="12"/>
    </row>
    <row r="4819" spans="1:7">
      <c r="A4819" s="2">
        <f t="shared" si="464"/>
        <v>44356</v>
      </c>
      <c r="B4819" t="str">
        <f t="shared" si="463"/>
        <v>2021_06</v>
      </c>
      <c r="C4819" t="str">
        <f t="shared" si="459"/>
        <v>Jun</v>
      </c>
      <c r="D4819" t="str">
        <f t="shared" si="460"/>
        <v>2021_Jun</v>
      </c>
      <c r="E4819" s="12" t="str">
        <f t="shared" si="461"/>
        <v>09_Jun</v>
      </c>
      <c r="F4819" s="12" t="str">
        <f t="shared" si="462"/>
        <v>Jun-21</v>
      </c>
      <c r="G4819" s="12"/>
    </row>
    <row r="4820" spans="1:7">
      <c r="A4820" s="2">
        <f t="shared" si="464"/>
        <v>44357</v>
      </c>
      <c r="B4820" t="str">
        <f t="shared" si="463"/>
        <v>2021_06</v>
      </c>
      <c r="C4820" t="str">
        <f t="shared" si="459"/>
        <v>Jun</v>
      </c>
      <c r="D4820" t="str">
        <f t="shared" si="460"/>
        <v>2021_Jun</v>
      </c>
      <c r="E4820" s="12" t="str">
        <f t="shared" si="461"/>
        <v>10_Jun</v>
      </c>
      <c r="F4820" s="12" t="str">
        <f t="shared" si="462"/>
        <v>Jun-21</v>
      </c>
      <c r="G4820" s="12"/>
    </row>
    <row r="4821" spans="1:7">
      <c r="A4821" s="2">
        <f t="shared" si="464"/>
        <v>44358</v>
      </c>
      <c r="B4821" t="str">
        <f t="shared" si="463"/>
        <v>2021_06</v>
      </c>
      <c r="C4821" t="str">
        <f t="shared" si="459"/>
        <v>Jun</v>
      </c>
      <c r="D4821" t="str">
        <f t="shared" si="460"/>
        <v>2021_Jun</v>
      </c>
      <c r="E4821" s="12" t="str">
        <f t="shared" si="461"/>
        <v>11_Jun</v>
      </c>
      <c r="F4821" s="12" t="str">
        <f t="shared" si="462"/>
        <v>Jun-21</v>
      </c>
      <c r="G4821" s="12"/>
    </row>
    <row r="4822" spans="1:7">
      <c r="A4822" s="2">
        <f t="shared" si="464"/>
        <v>44359</v>
      </c>
      <c r="B4822" t="str">
        <f t="shared" si="463"/>
        <v>2021_06</v>
      </c>
      <c r="C4822" t="str">
        <f t="shared" si="459"/>
        <v>Jun</v>
      </c>
      <c r="D4822" t="str">
        <f t="shared" si="460"/>
        <v>2021_Jun</v>
      </c>
      <c r="E4822" s="12" t="str">
        <f t="shared" si="461"/>
        <v>12_Jun</v>
      </c>
      <c r="F4822" s="12" t="str">
        <f t="shared" si="462"/>
        <v>Jun-21</v>
      </c>
      <c r="G4822" s="12"/>
    </row>
    <row r="4823" spans="1:7">
      <c r="A4823" s="2">
        <f t="shared" si="464"/>
        <v>44360</v>
      </c>
      <c r="B4823" t="str">
        <f t="shared" si="463"/>
        <v>2021_06</v>
      </c>
      <c r="C4823" t="str">
        <f t="shared" si="459"/>
        <v>Jun</v>
      </c>
      <c r="D4823" t="str">
        <f t="shared" si="460"/>
        <v>2021_Jun</v>
      </c>
      <c r="E4823" s="12" t="str">
        <f t="shared" si="461"/>
        <v>13_Jun</v>
      </c>
      <c r="F4823" s="12" t="str">
        <f t="shared" si="462"/>
        <v>Jun-21</v>
      </c>
      <c r="G4823" s="12"/>
    </row>
    <row r="4824" spans="1:7">
      <c r="A4824" s="2">
        <f t="shared" si="464"/>
        <v>44361</v>
      </c>
      <c r="B4824" t="str">
        <f t="shared" si="463"/>
        <v>2021_06</v>
      </c>
      <c r="C4824" t="str">
        <f t="shared" si="459"/>
        <v>Jun</v>
      </c>
      <c r="D4824" t="str">
        <f t="shared" si="460"/>
        <v>2021_Jun</v>
      </c>
      <c r="E4824" s="12" t="str">
        <f t="shared" si="461"/>
        <v>14_Jun</v>
      </c>
      <c r="F4824" s="12" t="str">
        <f t="shared" si="462"/>
        <v>Jun-21</v>
      </c>
      <c r="G4824" s="12"/>
    </row>
    <row r="4825" spans="1:7">
      <c r="A4825" s="2">
        <f t="shared" si="464"/>
        <v>44362</v>
      </c>
      <c r="B4825" t="str">
        <f t="shared" si="463"/>
        <v>2021_06</v>
      </c>
      <c r="C4825" t="str">
        <f t="shared" si="459"/>
        <v>Jun</v>
      </c>
      <c r="D4825" t="str">
        <f t="shared" si="460"/>
        <v>2021_Jun</v>
      </c>
      <c r="E4825" s="12" t="str">
        <f t="shared" si="461"/>
        <v>15_Jun</v>
      </c>
      <c r="F4825" s="12" t="str">
        <f t="shared" si="462"/>
        <v>Jun-21</v>
      </c>
      <c r="G4825" s="12"/>
    </row>
    <row r="4826" spans="1:7">
      <c r="A4826" s="2">
        <f t="shared" si="464"/>
        <v>44363</v>
      </c>
      <c r="B4826" t="str">
        <f t="shared" si="463"/>
        <v>2021_06</v>
      </c>
      <c r="C4826" t="str">
        <f t="shared" si="459"/>
        <v>Jun</v>
      </c>
      <c r="D4826" t="str">
        <f t="shared" si="460"/>
        <v>2021_Jun</v>
      </c>
      <c r="E4826" s="12" t="str">
        <f t="shared" si="461"/>
        <v>16_Jun</v>
      </c>
      <c r="F4826" s="12" t="str">
        <f t="shared" si="462"/>
        <v>Jun-21</v>
      </c>
      <c r="G4826" s="12"/>
    </row>
    <row r="4827" spans="1:7">
      <c r="A4827" s="2">
        <f t="shared" si="464"/>
        <v>44364</v>
      </c>
      <c r="B4827" t="str">
        <f t="shared" si="463"/>
        <v>2021_06</v>
      </c>
      <c r="C4827" t="str">
        <f t="shared" si="459"/>
        <v>Jun</v>
      </c>
      <c r="D4827" t="str">
        <f t="shared" si="460"/>
        <v>2021_Jun</v>
      </c>
      <c r="E4827" s="12" t="str">
        <f t="shared" si="461"/>
        <v>17_Jun</v>
      </c>
      <c r="F4827" s="12" t="str">
        <f t="shared" si="462"/>
        <v>Jun-21</v>
      </c>
      <c r="G4827" s="12"/>
    </row>
    <row r="4828" spans="1:7">
      <c r="A4828" s="2">
        <f t="shared" si="464"/>
        <v>44365</v>
      </c>
      <c r="B4828" t="str">
        <f t="shared" si="463"/>
        <v>2021_06</v>
      </c>
      <c r="C4828" t="str">
        <f t="shared" si="459"/>
        <v>Jun</v>
      </c>
      <c r="D4828" t="str">
        <f t="shared" si="460"/>
        <v>2021_Jun</v>
      </c>
      <c r="E4828" s="12" t="str">
        <f t="shared" si="461"/>
        <v>18_Jun</v>
      </c>
      <c r="F4828" s="12" t="str">
        <f t="shared" si="462"/>
        <v>Jun-21</v>
      </c>
      <c r="G4828" s="12"/>
    </row>
    <row r="4829" spans="1:7">
      <c r="A4829" s="2">
        <f t="shared" si="464"/>
        <v>44366</v>
      </c>
      <c r="B4829" t="str">
        <f t="shared" si="463"/>
        <v>2021_06</v>
      </c>
      <c r="C4829" t="str">
        <f t="shared" si="459"/>
        <v>Jun</v>
      </c>
      <c r="D4829" t="str">
        <f t="shared" si="460"/>
        <v>2021_Jun</v>
      </c>
      <c r="E4829" s="12" t="str">
        <f t="shared" si="461"/>
        <v>19_Jun</v>
      </c>
      <c r="F4829" s="12" t="str">
        <f t="shared" si="462"/>
        <v>Jun-21</v>
      </c>
      <c r="G4829" s="12"/>
    </row>
    <row r="4830" spans="1:7">
      <c r="A4830" s="2">
        <f t="shared" si="464"/>
        <v>44367</v>
      </c>
      <c r="B4830" t="str">
        <f t="shared" si="463"/>
        <v>2021_06</v>
      </c>
      <c r="C4830" t="str">
        <f t="shared" si="459"/>
        <v>Jun</v>
      </c>
      <c r="D4830" t="str">
        <f t="shared" si="460"/>
        <v>2021_Jun</v>
      </c>
      <c r="E4830" s="12" t="str">
        <f t="shared" si="461"/>
        <v>20_Jun</v>
      </c>
      <c r="F4830" s="12" t="str">
        <f t="shared" si="462"/>
        <v>Jun-21</v>
      </c>
      <c r="G4830" s="12"/>
    </row>
    <row r="4831" spans="1:7">
      <c r="A4831" s="2">
        <f t="shared" si="464"/>
        <v>44368</v>
      </c>
      <c r="B4831" t="str">
        <f t="shared" si="463"/>
        <v>2021_06</v>
      </c>
      <c r="C4831" t="str">
        <f t="shared" si="459"/>
        <v>Jun</v>
      </c>
      <c r="D4831" t="str">
        <f t="shared" si="460"/>
        <v>2021_Jun</v>
      </c>
      <c r="E4831" s="12" t="str">
        <f t="shared" si="461"/>
        <v>21_Jun</v>
      </c>
      <c r="F4831" s="12" t="str">
        <f t="shared" si="462"/>
        <v>Jun-21</v>
      </c>
      <c r="G4831" s="12"/>
    </row>
    <row r="4832" spans="1:7">
      <c r="A4832" s="2">
        <f t="shared" si="464"/>
        <v>44369</v>
      </c>
      <c r="B4832" t="str">
        <f t="shared" si="463"/>
        <v>2021_06</v>
      </c>
      <c r="C4832" t="str">
        <f t="shared" si="459"/>
        <v>Jun</v>
      </c>
      <c r="D4832" t="str">
        <f t="shared" si="460"/>
        <v>2021_Jun</v>
      </c>
      <c r="E4832" s="12" t="str">
        <f t="shared" si="461"/>
        <v>22_Jun</v>
      </c>
      <c r="F4832" s="12" t="str">
        <f t="shared" si="462"/>
        <v>Jun-21</v>
      </c>
      <c r="G4832" s="12"/>
    </row>
    <row r="4833" spans="1:7">
      <c r="A4833" s="2">
        <f t="shared" si="464"/>
        <v>44370</v>
      </c>
      <c r="B4833" t="str">
        <f t="shared" si="463"/>
        <v>2021_06</v>
      </c>
      <c r="C4833" t="str">
        <f t="shared" si="459"/>
        <v>Jun</v>
      </c>
      <c r="D4833" t="str">
        <f t="shared" si="460"/>
        <v>2021_Jun</v>
      </c>
      <c r="E4833" s="12" t="str">
        <f t="shared" si="461"/>
        <v>23_Jun</v>
      </c>
      <c r="F4833" s="12" t="str">
        <f t="shared" si="462"/>
        <v>Jun-21</v>
      </c>
      <c r="G4833" s="12"/>
    </row>
    <row r="4834" spans="1:7">
      <c r="A4834" s="2">
        <f t="shared" si="464"/>
        <v>44371</v>
      </c>
      <c r="B4834" t="str">
        <f t="shared" si="463"/>
        <v>2021_06</v>
      </c>
      <c r="C4834" t="str">
        <f t="shared" si="459"/>
        <v>Jun</v>
      </c>
      <c r="D4834" t="str">
        <f t="shared" si="460"/>
        <v>2021_Jun</v>
      </c>
      <c r="E4834" s="12" t="str">
        <f t="shared" si="461"/>
        <v>24_Jun</v>
      </c>
      <c r="F4834" s="12" t="str">
        <f t="shared" si="462"/>
        <v>Jun-21</v>
      </c>
      <c r="G4834" s="12"/>
    </row>
    <row r="4835" spans="1:7">
      <c r="A4835" s="2">
        <f t="shared" si="464"/>
        <v>44372</v>
      </c>
      <c r="B4835" t="str">
        <f t="shared" si="463"/>
        <v>2021_06</v>
      </c>
      <c r="C4835" t="str">
        <f t="shared" si="459"/>
        <v>Jun</v>
      </c>
      <c r="D4835" t="str">
        <f t="shared" si="460"/>
        <v>2021_Jun</v>
      </c>
      <c r="E4835" s="12" t="str">
        <f t="shared" si="461"/>
        <v>25_Jun</v>
      </c>
      <c r="F4835" s="12" t="str">
        <f t="shared" si="462"/>
        <v>Jun-21</v>
      </c>
      <c r="G4835" s="12"/>
    </row>
    <row r="4836" spans="1:7">
      <c r="A4836" s="2">
        <f t="shared" si="464"/>
        <v>44373</v>
      </c>
      <c r="B4836" t="str">
        <f t="shared" si="463"/>
        <v>2021_06</v>
      </c>
      <c r="C4836" t="str">
        <f t="shared" si="459"/>
        <v>Jun</v>
      </c>
      <c r="D4836" t="str">
        <f t="shared" si="460"/>
        <v>2021_Jun</v>
      </c>
      <c r="E4836" s="12" t="str">
        <f t="shared" si="461"/>
        <v>26_Jun</v>
      </c>
      <c r="F4836" s="12" t="str">
        <f t="shared" si="462"/>
        <v>Jun-21</v>
      </c>
      <c r="G4836" s="12"/>
    </row>
    <row r="4837" spans="1:7">
      <c r="A4837" s="2">
        <f t="shared" si="464"/>
        <v>44374</v>
      </c>
      <c r="B4837" t="str">
        <f t="shared" si="463"/>
        <v>2021_06</v>
      </c>
      <c r="C4837" t="str">
        <f t="shared" si="459"/>
        <v>Jun</v>
      </c>
      <c r="D4837" t="str">
        <f t="shared" si="460"/>
        <v>2021_Jun</v>
      </c>
      <c r="E4837" s="12" t="str">
        <f t="shared" si="461"/>
        <v>27_Jun</v>
      </c>
      <c r="F4837" s="12" t="str">
        <f t="shared" si="462"/>
        <v>Jun-21</v>
      </c>
      <c r="G4837" s="12"/>
    </row>
    <row r="4838" spans="1:7">
      <c r="A4838" s="2">
        <f t="shared" si="464"/>
        <v>44375</v>
      </c>
      <c r="B4838" t="str">
        <f t="shared" si="463"/>
        <v>2021_06</v>
      </c>
      <c r="C4838" t="str">
        <f t="shared" si="459"/>
        <v>Jun</v>
      </c>
      <c r="D4838" t="str">
        <f t="shared" si="460"/>
        <v>2021_Jun</v>
      </c>
      <c r="E4838" s="12" t="str">
        <f t="shared" si="461"/>
        <v>28_Jun</v>
      </c>
      <c r="F4838" s="12" t="str">
        <f t="shared" si="462"/>
        <v>Jun-21</v>
      </c>
      <c r="G4838" s="12"/>
    </row>
    <row r="4839" spans="1:7">
      <c r="A4839" s="2">
        <f t="shared" si="464"/>
        <v>44376</v>
      </c>
      <c r="B4839" t="str">
        <f t="shared" si="463"/>
        <v>2021_06</v>
      </c>
      <c r="C4839" t="str">
        <f t="shared" si="459"/>
        <v>Jun</v>
      </c>
      <c r="D4839" t="str">
        <f t="shared" si="460"/>
        <v>2021_Jun</v>
      </c>
      <c r="E4839" s="12" t="str">
        <f t="shared" si="461"/>
        <v>29_Jun</v>
      </c>
      <c r="F4839" s="12" t="str">
        <f t="shared" si="462"/>
        <v>Jun-21</v>
      </c>
      <c r="G4839" s="12"/>
    </row>
    <row r="4840" spans="1:7">
      <c r="A4840" s="2">
        <f t="shared" si="464"/>
        <v>44377</v>
      </c>
      <c r="B4840" t="str">
        <f t="shared" si="463"/>
        <v>2021_06</v>
      </c>
      <c r="C4840" t="str">
        <f t="shared" si="459"/>
        <v>Jun</v>
      </c>
      <c r="D4840" t="str">
        <f t="shared" si="460"/>
        <v>2021_Jun</v>
      </c>
      <c r="E4840" s="12" t="str">
        <f t="shared" si="461"/>
        <v>30_Jun</v>
      </c>
      <c r="F4840" s="12" t="str">
        <f t="shared" si="462"/>
        <v>Jun-21</v>
      </c>
      <c r="G4840" s="12"/>
    </row>
    <row r="4841" spans="1:7">
      <c r="A4841" s="2">
        <f t="shared" si="464"/>
        <v>44378</v>
      </c>
      <c r="B4841" t="str">
        <f t="shared" si="463"/>
        <v>2021_07</v>
      </c>
      <c r="C4841" t="str">
        <f t="shared" si="459"/>
        <v>Jul</v>
      </c>
      <c r="D4841" t="str">
        <f t="shared" si="460"/>
        <v>2021_Jul</v>
      </c>
      <c r="E4841" s="12" t="str">
        <f t="shared" si="461"/>
        <v>01_Jul</v>
      </c>
      <c r="F4841" s="12" t="str">
        <f t="shared" si="462"/>
        <v>Jul-21</v>
      </c>
      <c r="G4841" s="12"/>
    </row>
    <row r="4842" spans="1:7">
      <c r="A4842" s="2">
        <f t="shared" si="464"/>
        <v>44379</v>
      </c>
      <c r="B4842" t="str">
        <f t="shared" si="463"/>
        <v>2021_07</v>
      </c>
      <c r="C4842" t="str">
        <f t="shared" si="459"/>
        <v>Jul</v>
      </c>
      <c r="D4842" t="str">
        <f t="shared" si="460"/>
        <v>2021_Jul</v>
      </c>
      <c r="E4842" s="12" t="str">
        <f t="shared" si="461"/>
        <v>02_Jul</v>
      </c>
      <c r="F4842" s="12" t="str">
        <f t="shared" si="462"/>
        <v>Jul-21</v>
      </c>
      <c r="G4842" s="12"/>
    </row>
    <row r="4843" spans="1:7">
      <c r="A4843" s="2">
        <f t="shared" si="464"/>
        <v>44380</v>
      </c>
      <c r="B4843" t="str">
        <f t="shared" si="463"/>
        <v>2021_07</v>
      </c>
      <c r="C4843" t="str">
        <f t="shared" si="459"/>
        <v>Jul</v>
      </c>
      <c r="D4843" t="str">
        <f t="shared" si="460"/>
        <v>2021_Jul</v>
      </c>
      <c r="E4843" s="12" t="str">
        <f t="shared" si="461"/>
        <v>03_Jul</v>
      </c>
      <c r="F4843" s="12" t="str">
        <f t="shared" si="462"/>
        <v>Jul-21</v>
      </c>
      <c r="G4843" s="12"/>
    </row>
    <row r="4844" spans="1:7">
      <c r="A4844" s="2">
        <f t="shared" si="464"/>
        <v>44381</v>
      </c>
      <c r="B4844" t="str">
        <f t="shared" si="463"/>
        <v>2021_07</v>
      </c>
      <c r="C4844" t="str">
        <f t="shared" si="459"/>
        <v>Jul</v>
      </c>
      <c r="D4844" t="str">
        <f t="shared" si="460"/>
        <v>2021_Jul</v>
      </c>
      <c r="E4844" s="12" t="str">
        <f t="shared" si="461"/>
        <v>04_Jul</v>
      </c>
      <c r="F4844" s="12" t="str">
        <f t="shared" si="462"/>
        <v>Jul-21</v>
      </c>
      <c r="G4844" s="12"/>
    </row>
    <row r="4845" spans="1:7">
      <c r="A4845" s="2">
        <f t="shared" si="464"/>
        <v>44382</v>
      </c>
      <c r="B4845" t="str">
        <f t="shared" si="463"/>
        <v>2021_07</v>
      </c>
      <c r="C4845" t="str">
        <f t="shared" si="459"/>
        <v>Jul</v>
      </c>
      <c r="D4845" t="str">
        <f t="shared" si="460"/>
        <v>2021_Jul</v>
      </c>
      <c r="E4845" s="12" t="str">
        <f t="shared" si="461"/>
        <v>05_Jul</v>
      </c>
      <c r="F4845" s="12" t="str">
        <f t="shared" si="462"/>
        <v>Jul-21</v>
      </c>
      <c r="G4845" s="12"/>
    </row>
    <row r="4846" spans="1:7">
      <c r="A4846" s="2">
        <f t="shared" si="464"/>
        <v>44383</v>
      </c>
      <c r="B4846" t="str">
        <f t="shared" si="463"/>
        <v>2021_07</v>
      </c>
      <c r="C4846" t="str">
        <f t="shared" si="459"/>
        <v>Jul</v>
      </c>
      <c r="D4846" t="str">
        <f t="shared" si="460"/>
        <v>2021_Jul</v>
      </c>
      <c r="E4846" s="12" t="str">
        <f t="shared" si="461"/>
        <v>06_Jul</v>
      </c>
      <c r="F4846" s="12" t="str">
        <f t="shared" si="462"/>
        <v>Jul-21</v>
      </c>
      <c r="G4846" s="12"/>
    </row>
    <row r="4847" spans="1:7">
      <c r="A4847" s="2">
        <f t="shared" si="464"/>
        <v>44384</v>
      </c>
      <c r="B4847" t="str">
        <f t="shared" si="463"/>
        <v>2021_07</v>
      </c>
      <c r="C4847" t="str">
        <f t="shared" si="459"/>
        <v>Jul</v>
      </c>
      <c r="D4847" t="str">
        <f t="shared" si="460"/>
        <v>2021_Jul</v>
      </c>
      <c r="E4847" s="12" t="str">
        <f t="shared" si="461"/>
        <v>07_Jul</v>
      </c>
      <c r="F4847" s="12" t="str">
        <f t="shared" si="462"/>
        <v>Jul-21</v>
      </c>
      <c r="G4847" s="12"/>
    </row>
    <row r="4848" spans="1:7">
      <c r="A4848" s="2">
        <f t="shared" si="464"/>
        <v>44385</v>
      </c>
      <c r="B4848" t="str">
        <f t="shared" si="463"/>
        <v>2021_07</v>
      </c>
      <c r="C4848" t="str">
        <f t="shared" si="459"/>
        <v>Jul</v>
      </c>
      <c r="D4848" t="str">
        <f t="shared" si="460"/>
        <v>2021_Jul</v>
      </c>
      <c r="E4848" s="12" t="str">
        <f t="shared" si="461"/>
        <v>08_Jul</v>
      </c>
      <c r="F4848" s="12" t="str">
        <f t="shared" si="462"/>
        <v>Jul-21</v>
      </c>
      <c r="G4848" s="12"/>
    </row>
    <row r="4849" spans="1:7">
      <c r="A4849" s="2">
        <f t="shared" si="464"/>
        <v>44386</v>
      </c>
      <c r="B4849" t="str">
        <f t="shared" si="463"/>
        <v>2021_07</v>
      </c>
      <c r="C4849" t="str">
        <f t="shared" si="459"/>
        <v>Jul</v>
      </c>
      <c r="D4849" t="str">
        <f t="shared" si="460"/>
        <v>2021_Jul</v>
      </c>
      <c r="E4849" s="12" t="str">
        <f t="shared" si="461"/>
        <v>09_Jul</v>
      </c>
      <c r="F4849" s="12" t="str">
        <f t="shared" si="462"/>
        <v>Jul-21</v>
      </c>
      <c r="G4849" s="12"/>
    </row>
    <row r="4850" spans="1:7">
      <c r="A4850" s="2">
        <f t="shared" si="464"/>
        <v>44387</v>
      </c>
      <c r="B4850" t="str">
        <f t="shared" si="463"/>
        <v>2021_07</v>
      </c>
      <c r="C4850" t="str">
        <f t="shared" si="459"/>
        <v>Jul</v>
      </c>
      <c r="D4850" t="str">
        <f t="shared" si="460"/>
        <v>2021_Jul</v>
      </c>
      <c r="E4850" s="12" t="str">
        <f t="shared" si="461"/>
        <v>10_Jul</v>
      </c>
      <c r="F4850" s="12" t="str">
        <f t="shared" si="462"/>
        <v>Jul-21</v>
      </c>
      <c r="G4850" s="12"/>
    </row>
    <row r="4851" spans="1:7">
      <c r="A4851" s="2">
        <f t="shared" si="464"/>
        <v>44388</v>
      </c>
      <c r="B4851" t="str">
        <f t="shared" si="463"/>
        <v>2021_07</v>
      </c>
      <c r="C4851" t="str">
        <f t="shared" si="459"/>
        <v>Jul</v>
      </c>
      <c r="D4851" t="str">
        <f t="shared" si="460"/>
        <v>2021_Jul</v>
      </c>
      <c r="E4851" s="12" t="str">
        <f t="shared" si="461"/>
        <v>11_Jul</v>
      </c>
      <c r="F4851" s="12" t="str">
        <f t="shared" si="462"/>
        <v>Jul-21</v>
      </c>
      <c r="G4851" s="12"/>
    </row>
    <row r="4852" spans="1:7">
      <c r="A4852" s="2">
        <f t="shared" si="464"/>
        <v>44389</v>
      </c>
      <c r="B4852" t="str">
        <f t="shared" si="463"/>
        <v>2021_07</v>
      </c>
      <c r="C4852" t="str">
        <f t="shared" si="459"/>
        <v>Jul</v>
      </c>
      <c r="D4852" t="str">
        <f t="shared" si="460"/>
        <v>2021_Jul</v>
      </c>
      <c r="E4852" s="12" t="str">
        <f t="shared" si="461"/>
        <v>12_Jul</v>
      </c>
      <c r="F4852" s="12" t="str">
        <f t="shared" si="462"/>
        <v>Jul-21</v>
      </c>
      <c r="G4852" s="12"/>
    </row>
    <row r="4853" spans="1:7">
      <c r="A4853" s="2">
        <f t="shared" si="464"/>
        <v>44390</v>
      </c>
      <c r="B4853" t="str">
        <f t="shared" si="463"/>
        <v>2021_07</v>
      </c>
      <c r="C4853" t="str">
        <f t="shared" si="459"/>
        <v>Jul</v>
      </c>
      <c r="D4853" t="str">
        <f t="shared" si="460"/>
        <v>2021_Jul</v>
      </c>
      <c r="E4853" s="12" t="str">
        <f t="shared" si="461"/>
        <v>13_Jul</v>
      </c>
      <c r="F4853" s="12" t="str">
        <f t="shared" si="462"/>
        <v>Jul-21</v>
      </c>
      <c r="G4853" s="12"/>
    </row>
    <row r="4854" spans="1:7">
      <c r="A4854" s="2">
        <f t="shared" si="464"/>
        <v>44391</v>
      </c>
      <c r="B4854" t="str">
        <f t="shared" si="463"/>
        <v>2021_07</v>
      </c>
      <c r="C4854" t="str">
        <f t="shared" si="459"/>
        <v>Jul</v>
      </c>
      <c r="D4854" t="str">
        <f t="shared" si="460"/>
        <v>2021_Jul</v>
      </c>
      <c r="E4854" s="12" t="str">
        <f t="shared" si="461"/>
        <v>14_Jul</v>
      </c>
      <c r="F4854" s="12" t="str">
        <f t="shared" si="462"/>
        <v>Jul-21</v>
      </c>
      <c r="G4854" s="12"/>
    </row>
    <row r="4855" spans="1:7">
      <c r="A4855" s="2">
        <f t="shared" si="464"/>
        <v>44392</v>
      </c>
      <c r="B4855" t="str">
        <f t="shared" si="463"/>
        <v>2021_07</v>
      </c>
      <c r="C4855" t="str">
        <f t="shared" si="459"/>
        <v>Jul</v>
      </c>
      <c r="D4855" t="str">
        <f t="shared" si="460"/>
        <v>2021_Jul</v>
      </c>
      <c r="E4855" s="12" t="str">
        <f t="shared" si="461"/>
        <v>15_Jul</v>
      </c>
      <c r="F4855" s="12" t="str">
        <f t="shared" si="462"/>
        <v>Jul-21</v>
      </c>
      <c r="G4855" s="12"/>
    </row>
    <row r="4856" spans="1:7">
      <c r="A4856" s="2">
        <f t="shared" si="464"/>
        <v>44393</v>
      </c>
      <c r="B4856" t="str">
        <f t="shared" si="463"/>
        <v>2021_07</v>
      </c>
      <c r="C4856" t="str">
        <f t="shared" si="459"/>
        <v>Jul</v>
      </c>
      <c r="D4856" t="str">
        <f t="shared" si="460"/>
        <v>2021_Jul</v>
      </c>
      <c r="E4856" s="12" t="str">
        <f t="shared" si="461"/>
        <v>16_Jul</v>
      </c>
      <c r="F4856" s="12" t="str">
        <f t="shared" si="462"/>
        <v>Jul-21</v>
      </c>
      <c r="G4856" s="12"/>
    </row>
    <row r="4857" spans="1:7">
      <c r="A4857" s="2">
        <f t="shared" si="464"/>
        <v>44394</v>
      </c>
      <c r="B4857" t="str">
        <f t="shared" si="463"/>
        <v>2021_07</v>
      </c>
      <c r="C4857" t="str">
        <f t="shared" si="459"/>
        <v>Jul</v>
      </c>
      <c r="D4857" t="str">
        <f t="shared" si="460"/>
        <v>2021_Jul</v>
      </c>
      <c r="E4857" s="12" t="str">
        <f t="shared" si="461"/>
        <v>17_Jul</v>
      </c>
      <c r="F4857" s="12" t="str">
        <f t="shared" si="462"/>
        <v>Jul-21</v>
      </c>
      <c r="G4857" s="12"/>
    </row>
    <row r="4858" spans="1:7">
      <c r="A4858" s="2">
        <f t="shared" si="464"/>
        <v>44395</v>
      </c>
      <c r="B4858" t="str">
        <f t="shared" si="463"/>
        <v>2021_07</v>
      </c>
      <c r="C4858" t="str">
        <f t="shared" si="459"/>
        <v>Jul</v>
      </c>
      <c r="D4858" t="str">
        <f t="shared" si="460"/>
        <v>2021_Jul</v>
      </c>
      <c r="E4858" s="12" t="str">
        <f t="shared" si="461"/>
        <v>18_Jul</v>
      </c>
      <c r="F4858" s="12" t="str">
        <f t="shared" si="462"/>
        <v>Jul-21</v>
      </c>
      <c r="G4858" s="12"/>
    </row>
    <row r="4859" spans="1:7">
      <c r="A4859" s="2">
        <f t="shared" si="464"/>
        <v>44396</v>
      </c>
      <c r="B4859" t="str">
        <f t="shared" si="463"/>
        <v>2021_07</v>
      </c>
      <c r="C4859" t="str">
        <f t="shared" si="459"/>
        <v>Jul</v>
      </c>
      <c r="D4859" t="str">
        <f t="shared" si="460"/>
        <v>2021_Jul</v>
      </c>
      <c r="E4859" s="12" t="str">
        <f t="shared" si="461"/>
        <v>19_Jul</v>
      </c>
      <c r="F4859" s="12" t="str">
        <f t="shared" si="462"/>
        <v>Jul-21</v>
      </c>
      <c r="G4859" s="12"/>
    </row>
    <row r="4860" spans="1:7">
      <c r="A4860" s="2">
        <f t="shared" si="464"/>
        <v>44397</v>
      </c>
      <c r="B4860" t="str">
        <f t="shared" si="463"/>
        <v>2021_07</v>
      </c>
      <c r="C4860" t="str">
        <f t="shared" si="459"/>
        <v>Jul</v>
      </c>
      <c r="D4860" t="str">
        <f t="shared" si="460"/>
        <v>2021_Jul</v>
      </c>
      <c r="E4860" s="12" t="str">
        <f t="shared" si="461"/>
        <v>20_Jul</v>
      </c>
      <c r="F4860" s="12" t="str">
        <f t="shared" si="462"/>
        <v>Jul-21</v>
      </c>
      <c r="G4860" s="12"/>
    </row>
    <row r="4861" spans="1:7">
      <c r="A4861" s="2">
        <f t="shared" si="464"/>
        <v>44398</v>
      </c>
      <c r="B4861" t="str">
        <f t="shared" si="463"/>
        <v>2021_07</v>
      </c>
      <c r="C4861" t="str">
        <f t="shared" si="459"/>
        <v>Jul</v>
      </c>
      <c r="D4861" t="str">
        <f t="shared" si="460"/>
        <v>2021_Jul</v>
      </c>
      <c r="E4861" s="12" t="str">
        <f t="shared" si="461"/>
        <v>21_Jul</v>
      </c>
      <c r="F4861" s="12" t="str">
        <f t="shared" si="462"/>
        <v>Jul-21</v>
      </c>
      <c r="G4861" s="12"/>
    </row>
    <row r="4862" spans="1:7">
      <c r="A4862" s="2">
        <f t="shared" si="464"/>
        <v>44399</v>
      </c>
      <c r="B4862" t="str">
        <f t="shared" si="463"/>
        <v>2021_07</v>
      </c>
      <c r="C4862" t="str">
        <f t="shared" si="459"/>
        <v>Jul</v>
      </c>
      <c r="D4862" t="str">
        <f t="shared" si="460"/>
        <v>2021_Jul</v>
      </c>
      <c r="E4862" s="12" t="str">
        <f t="shared" si="461"/>
        <v>22_Jul</v>
      </c>
      <c r="F4862" s="12" t="str">
        <f t="shared" si="462"/>
        <v>Jul-21</v>
      </c>
      <c r="G4862" s="12"/>
    </row>
    <row r="4863" spans="1:7">
      <c r="A4863" s="2">
        <f t="shared" si="464"/>
        <v>44400</v>
      </c>
      <c r="B4863" t="str">
        <f t="shared" si="463"/>
        <v>2021_07</v>
      </c>
      <c r="C4863" t="str">
        <f t="shared" si="459"/>
        <v>Jul</v>
      </c>
      <c r="D4863" t="str">
        <f t="shared" si="460"/>
        <v>2021_Jul</v>
      </c>
      <c r="E4863" s="12" t="str">
        <f t="shared" si="461"/>
        <v>23_Jul</v>
      </c>
      <c r="F4863" s="12" t="str">
        <f t="shared" si="462"/>
        <v>Jul-21</v>
      </c>
      <c r="G4863" s="12"/>
    </row>
    <row r="4864" spans="1:7">
      <c r="A4864" s="2">
        <f t="shared" si="464"/>
        <v>44401</v>
      </c>
      <c r="B4864" t="str">
        <f t="shared" si="463"/>
        <v>2021_07</v>
      </c>
      <c r="C4864" t="str">
        <f t="shared" si="459"/>
        <v>Jul</v>
      </c>
      <c r="D4864" t="str">
        <f t="shared" si="460"/>
        <v>2021_Jul</v>
      </c>
      <c r="E4864" s="12" t="str">
        <f t="shared" si="461"/>
        <v>24_Jul</v>
      </c>
      <c r="F4864" s="12" t="str">
        <f t="shared" si="462"/>
        <v>Jul-21</v>
      </c>
      <c r="G4864" s="12"/>
    </row>
    <row r="4865" spans="1:7">
      <c r="A4865" s="2">
        <f t="shared" si="464"/>
        <v>44402</v>
      </c>
      <c r="B4865" t="str">
        <f t="shared" si="463"/>
        <v>2021_07</v>
      </c>
      <c r="C4865" t="str">
        <f t="shared" si="459"/>
        <v>Jul</v>
      </c>
      <c r="D4865" t="str">
        <f t="shared" si="460"/>
        <v>2021_Jul</v>
      </c>
      <c r="E4865" s="12" t="str">
        <f t="shared" si="461"/>
        <v>25_Jul</v>
      </c>
      <c r="F4865" s="12" t="str">
        <f t="shared" si="462"/>
        <v>Jul-21</v>
      </c>
      <c r="G4865" s="12"/>
    </row>
    <row r="4866" spans="1:7">
      <c r="A4866" s="2">
        <f t="shared" si="464"/>
        <v>44403</v>
      </c>
      <c r="B4866" t="str">
        <f t="shared" si="463"/>
        <v>2021_07</v>
      </c>
      <c r="C4866" t="str">
        <f t="shared" ref="C4866:C4929" si="465">VLOOKUP(TEXT(MONTH(A4866),"00"),$H$2:$I$13,2,FALSE)</f>
        <v>Jul</v>
      </c>
      <c r="D4866" t="str">
        <f t="shared" si="460"/>
        <v>2021_Jul</v>
      </c>
      <c r="E4866" s="12" t="str">
        <f t="shared" si="461"/>
        <v>26_Jul</v>
      </c>
      <c r="F4866" s="12" t="str">
        <f t="shared" si="462"/>
        <v>Jul-21</v>
      </c>
      <c r="G4866" s="12"/>
    </row>
    <row r="4867" spans="1:7">
      <c r="A4867" s="2">
        <f t="shared" si="464"/>
        <v>44404</v>
      </c>
      <c r="B4867" t="str">
        <f t="shared" si="463"/>
        <v>2021_07</v>
      </c>
      <c r="C4867" t="str">
        <f t="shared" si="465"/>
        <v>Jul</v>
      </c>
      <c r="D4867" t="str">
        <f t="shared" ref="D4867:D4930" si="466">TEXT(YEAR(A4867),"0000")&amp;"_"&amp;C4867</f>
        <v>2021_Jul</v>
      </c>
      <c r="E4867" s="12" t="str">
        <f t="shared" ref="E4867:E4930" si="467">VLOOKUP(DAY(A4867),$G$2:$H$32,2,FALSE)&amp;"_"&amp;C4867</f>
        <v>27_Jul</v>
      </c>
      <c r="F4867" s="12" t="str">
        <f t="shared" si="462"/>
        <v>Jul-21</v>
      </c>
      <c r="G4867" s="12"/>
    </row>
    <row r="4868" spans="1:7">
      <c r="A4868" s="2">
        <f t="shared" si="464"/>
        <v>44405</v>
      </c>
      <c r="B4868" t="str">
        <f t="shared" si="463"/>
        <v>2021_07</v>
      </c>
      <c r="C4868" t="str">
        <f t="shared" si="465"/>
        <v>Jul</v>
      </c>
      <c r="D4868" t="str">
        <f t="shared" si="466"/>
        <v>2021_Jul</v>
      </c>
      <c r="E4868" s="12" t="str">
        <f t="shared" si="467"/>
        <v>28_Jul</v>
      </c>
      <c r="F4868" s="12" t="str">
        <f t="shared" ref="F4868:F4931" si="468">C4868&amp;"-"&amp;RIGHT(YEAR(A4868),2)</f>
        <v>Jul-21</v>
      </c>
      <c r="G4868" s="12"/>
    </row>
    <row r="4869" spans="1:7">
      <c r="A4869" s="2">
        <f t="shared" si="464"/>
        <v>44406</v>
      </c>
      <c r="B4869" t="str">
        <f t="shared" si="463"/>
        <v>2021_07</v>
      </c>
      <c r="C4869" t="str">
        <f t="shared" si="465"/>
        <v>Jul</v>
      </c>
      <c r="D4869" t="str">
        <f t="shared" si="466"/>
        <v>2021_Jul</v>
      </c>
      <c r="E4869" s="12" t="str">
        <f t="shared" si="467"/>
        <v>29_Jul</v>
      </c>
      <c r="F4869" s="12" t="str">
        <f t="shared" si="468"/>
        <v>Jul-21</v>
      </c>
      <c r="G4869" s="12"/>
    </row>
    <row r="4870" spans="1:7">
      <c r="A4870" s="2">
        <f t="shared" si="464"/>
        <v>44407</v>
      </c>
      <c r="B4870" t="str">
        <f t="shared" si="463"/>
        <v>2021_07</v>
      </c>
      <c r="C4870" t="str">
        <f t="shared" si="465"/>
        <v>Jul</v>
      </c>
      <c r="D4870" t="str">
        <f t="shared" si="466"/>
        <v>2021_Jul</v>
      </c>
      <c r="E4870" s="12" t="str">
        <f t="shared" si="467"/>
        <v>30_Jul</v>
      </c>
      <c r="F4870" s="12" t="str">
        <f t="shared" si="468"/>
        <v>Jul-21</v>
      </c>
      <c r="G4870" s="12"/>
    </row>
    <row r="4871" spans="1:7">
      <c r="A4871" s="2">
        <f t="shared" si="464"/>
        <v>44408</v>
      </c>
      <c r="B4871" t="str">
        <f t="shared" si="463"/>
        <v>2021_07</v>
      </c>
      <c r="C4871" t="str">
        <f t="shared" si="465"/>
        <v>Jul</v>
      </c>
      <c r="D4871" t="str">
        <f t="shared" si="466"/>
        <v>2021_Jul</v>
      </c>
      <c r="E4871" s="12" t="str">
        <f t="shared" si="467"/>
        <v>31_Jul</v>
      </c>
      <c r="F4871" s="12" t="str">
        <f t="shared" si="468"/>
        <v>Jul-21</v>
      </c>
      <c r="G4871" s="12"/>
    </row>
    <row r="4872" spans="1:7">
      <c r="A4872" s="2">
        <f t="shared" si="464"/>
        <v>44409</v>
      </c>
      <c r="B4872" t="str">
        <f t="shared" si="463"/>
        <v>2021_08</v>
      </c>
      <c r="C4872" t="str">
        <f t="shared" si="465"/>
        <v>Aug</v>
      </c>
      <c r="D4872" t="str">
        <f t="shared" si="466"/>
        <v>2021_Aug</v>
      </c>
      <c r="E4872" s="12" t="str">
        <f t="shared" si="467"/>
        <v>01_Aug</v>
      </c>
      <c r="F4872" s="12" t="str">
        <f t="shared" si="468"/>
        <v>Aug-21</v>
      </c>
      <c r="G4872" s="12"/>
    </row>
    <row r="4873" spans="1:7">
      <c r="A4873" s="2">
        <f t="shared" si="464"/>
        <v>44410</v>
      </c>
      <c r="B4873" t="str">
        <f t="shared" si="463"/>
        <v>2021_08</v>
      </c>
      <c r="C4873" t="str">
        <f t="shared" si="465"/>
        <v>Aug</v>
      </c>
      <c r="D4873" t="str">
        <f t="shared" si="466"/>
        <v>2021_Aug</v>
      </c>
      <c r="E4873" s="12" t="str">
        <f t="shared" si="467"/>
        <v>02_Aug</v>
      </c>
      <c r="F4873" s="12" t="str">
        <f t="shared" si="468"/>
        <v>Aug-21</v>
      </c>
      <c r="G4873" s="12"/>
    </row>
    <row r="4874" spans="1:7">
      <c r="A4874" s="2">
        <f t="shared" si="464"/>
        <v>44411</v>
      </c>
      <c r="B4874" t="str">
        <f t="shared" si="463"/>
        <v>2021_08</v>
      </c>
      <c r="C4874" t="str">
        <f t="shared" si="465"/>
        <v>Aug</v>
      </c>
      <c r="D4874" t="str">
        <f t="shared" si="466"/>
        <v>2021_Aug</v>
      </c>
      <c r="E4874" s="12" t="str">
        <f t="shared" si="467"/>
        <v>03_Aug</v>
      </c>
      <c r="F4874" s="12" t="str">
        <f t="shared" si="468"/>
        <v>Aug-21</v>
      </c>
      <c r="G4874" s="12"/>
    </row>
    <row r="4875" spans="1:7">
      <c r="A4875" s="2">
        <f t="shared" si="464"/>
        <v>44412</v>
      </c>
      <c r="B4875" t="str">
        <f t="shared" ref="B4875:B4938" si="469">TEXT(YEAR(A4875),"0000")&amp;"_"&amp;TEXT(MONTH(A4875),"00")</f>
        <v>2021_08</v>
      </c>
      <c r="C4875" t="str">
        <f t="shared" si="465"/>
        <v>Aug</v>
      </c>
      <c r="D4875" t="str">
        <f t="shared" si="466"/>
        <v>2021_Aug</v>
      </c>
      <c r="E4875" s="12" t="str">
        <f t="shared" si="467"/>
        <v>04_Aug</v>
      </c>
      <c r="F4875" s="12" t="str">
        <f t="shared" si="468"/>
        <v>Aug-21</v>
      </c>
      <c r="G4875" s="12"/>
    </row>
    <row r="4876" spans="1:7">
      <c r="A4876" s="2">
        <f t="shared" ref="A4876:A4939" si="470">A4875+1</f>
        <v>44413</v>
      </c>
      <c r="B4876" t="str">
        <f t="shared" si="469"/>
        <v>2021_08</v>
      </c>
      <c r="C4876" t="str">
        <f t="shared" si="465"/>
        <v>Aug</v>
      </c>
      <c r="D4876" t="str">
        <f t="shared" si="466"/>
        <v>2021_Aug</v>
      </c>
      <c r="E4876" s="12" t="str">
        <f t="shared" si="467"/>
        <v>05_Aug</v>
      </c>
      <c r="F4876" s="12" t="str">
        <f t="shared" si="468"/>
        <v>Aug-21</v>
      </c>
      <c r="G4876" s="12"/>
    </row>
    <row r="4877" spans="1:7">
      <c r="A4877" s="2">
        <f t="shared" si="470"/>
        <v>44414</v>
      </c>
      <c r="B4877" t="str">
        <f t="shared" si="469"/>
        <v>2021_08</v>
      </c>
      <c r="C4877" t="str">
        <f t="shared" si="465"/>
        <v>Aug</v>
      </c>
      <c r="D4877" t="str">
        <f t="shared" si="466"/>
        <v>2021_Aug</v>
      </c>
      <c r="E4877" s="12" t="str">
        <f t="shared" si="467"/>
        <v>06_Aug</v>
      </c>
      <c r="F4877" s="12" t="str">
        <f t="shared" si="468"/>
        <v>Aug-21</v>
      </c>
      <c r="G4877" s="12"/>
    </row>
    <row r="4878" spans="1:7">
      <c r="A4878" s="2">
        <f t="shared" si="470"/>
        <v>44415</v>
      </c>
      <c r="B4878" t="str">
        <f t="shared" si="469"/>
        <v>2021_08</v>
      </c>
      <c r="C4878" t="str">
        <f t="shared" si="465"/>
        <v>Aug</v>
      </c>
      <c r="D4878" t="str">
        <f t="shared" si="466"/>
        <v>2021_Aug</v>
      </c>
      <c r="E4878" s="12" t="str">
        <f t="shared" si="467"/>
        <v>07_Aug</v>
      </c>
      <c r="F4878" s="12" t="str">
        <f t="shared" si="468"/>
        <v>Aug-21</v>
      </c>
      <c r="G4878" s="12"/>
    </row>
    <row r="4879" spans="1:7">
      <c r="A4879" s="2">
        <f t="shared" si="470"/>
        <v>44416</v>
      </c>
      <c r="B4879" t="str">
        <f t="shared" si="469"/>
        <v>2021_08</v>
      </c>
      <c r="C4879" t="str">
        <f t="shared" si="465"/>
        <v>Aug</v>
      </c>
      <c r="D4879" t="str">
        <f t="shared" si="466"/>
        <v>2021_Aug</v>
      </c>
      <c r="E4879" s="12" t="str">
        <f t="shared" si="467"/>
        <v>08_Aug</v>
      </c>
      <c r="F4879" s="12" t="str">
        <f t="shared" si="468"/>
        <v>Aug-21</v>
      </c>
      <c r="G4879" s="12"/>
    </row>
    <row r="4880" spans="1:7">
      <c r="A4880" s="2">
        <f t="shared" si="470"/>
        <v>44417</v>
      </c>
      <c r="B4880" t="str">
        <f t="shared" si="469"/>
        <v>2021_08</v>
      </c>
      <c r="C4880" t="str">
        <f t="shared" si="465"/>
        <v>Aug</v>
      </c>
      <c r="D4880" t="str">
        <f t="shared" si="466"/>
        <v>2021_Aug</v>
      </c>
      <c r="E4880" s="12" t="str">
        <f t="shared" si="467"/>
        <v>09_Aug</v>
      </c>
      <c r="F4880" s="12" t="str">
        <f t="shared" si="468"/>
        <v>Aug-21</v>
      </c>
      <c r="G4880" s="12"/>
    </row>
    <row r="4881" spans="1:7">
      <c r="A4881" s="2">
        <f t="shared" si="470"/>
        <v>44418</v>
      </c>
      <c r="B4881" t="str">
        <f t="shared" si="469"/>
        <v>2021_08</v>
      </c>
      <c r="C4881" t="str">
        <f t="shared" si="465"/>
        <v>Aug</v>
      </c>
      <c r="D4881" t="str">
        <f t="shared" si="466"/>
        <v>2021_Aug</v>
      </c>
      <c r="E4881" s="12" t="str">
        <f t="shared" si="467"/>
        <v>10_Aug</v>
      </c>
      <c r="F4881" s="12" t="str">
        <f t="shared" si="468"/>
        <v>Aug-21</v>
      </c>
      <c r="G4881" s="12"/>
    </row>
    <row r="4882" spans="1:7">
      <c r="A4882" s="2">
        <f t="shared" si="470"/>
        <v>44419</v>
      </c>
      <c r="B4882" t="str">
        <f t="shared" si="469"/>
        <v>2021_08</v>
      </c>
      <c r="C4882" t="str">
        <f t="shared" si="465"/>
        <v>Aug</v>
      </c>
      <c r="D4882" t="str">
        <f t="shared" si="466"/>
        <v>2021_Aug</v>
      </c>
      <c r="E4882" s="12" t="str">
        <f t="shared" si="467"/>
        <v>11_Aug</v>
      </c>
      <c r="F4882" s="12" t="str">
        <f t="shared" si="468"/>
        <v>Aug-21</v>
      </c>
      <c r="G4882" s="12"/>
    </row>
    <row r="4883" spans="1:7">
      <c r="A4883" s="2">
        <f t="shared" si="470"/>
        <v>44420</v>
      </c>
      <c r="B4883" t="str">
        <f t="shared" si="469"/>
        <v>2021_08</v>
      </c>
      <c r="C4883" t="str">
        <f t="shared" si="465"/>
        <v>Aug</v>
      </c>
      <c r="D4883" t="str">
        <f t="shared" si="466"/>
        <v>2021_Aug</v>
      </c>
      <c r="E4883" s="12" t="str">
        <f t="shared" si="467"/>
        <v>12_Aug</v>
      </c>
      <c r="F4883" s="12" t="str">
        <f t="shared" si="468"/>
        <v>Aug-21</v>
      </c>
      <c r="G4883" s="12"/>
    </row>
    <row r="4884" spans="1:7">
      <c r="A4884" s="2">
        <f t="shared" si="470"/>
        <v>44421</v>
      </c>
      <c r="B4884" t="str">
        <f t="shared" si="469"/>
        <v>2021_08</v>
      </c>
      <c r="C4884" t="str">
        <f t="shared" si="465"/>
        <v>Aug</v>
      </c>
      <c r="D4884" t="str">
        <f t="shared" si="466"/>
        <v>2021_Aug</v>
      </c>
      <c r="E4884" s="12" t="str">
        <f t="shared" si="467"/>
        <v>13_Aug</v>
      </c>
      <c r="F4884" s="12" t="str">
        <f t="shared" si="468"/>
        <v>Aug-21</v>
      </c>
      <c r="G4884" s="12"/>
    </row>
    <row r="4885" spans="1:7">
      <c r="A4885" s="2">
        <f t="shared" si="470"/>
        <v>44422</v>
      </c>
      <c r="B4885" t="str">
        <f t="shared" si="469"/>
        <v>2021_08</v>
      </c>
      <c r="C4885" t="str">
        <f t="shared" si="465"/>
        <v>Aug</v>
      </c>
      <c r="D4885" t="str">
        <f t="shared" si="466"/>
        <v>2021_Aug</v>
      </c>
      <c r="E4885" s="12" t="str">
        <f t="shared" si="467"/>
        <v>14_Aug</v>
      </c>
      <c r="F4885" s="12" t="str">
        <f t="shared" si="468"/>
        <v>Aug-21</v>
      </c>
      <c r="G4885" s="12"/>
    </row>
    <row r="4886" spans="1:7">
      <c r="A4886" s="2">
        <f t="shared" si="470"/>
        <v>44423</v>
      </c>
      <c r="B4886" t="str">
        <f t="shared" si="469"/>
        <v>2021_08</v>
      </c>
      <c r="C4886" t="str">
        <f t="shared" si="465"/>
        <v>Aug</v>
      </c>
      <c r="D4886" t="str">
        <f t="shared" si="466"/>
        <v>2021_Aug</v>
      </c>
      <c r="E4886" s="12" t="str">
        <f t="shared" si="467"/>
        <v>15_Aug</v>
      </c>
      <c r="F4886" s="12" t="str">
        <f t="shared" si="468"/>
        <v>Aug-21</v>
      </c>
      <c r="G4886" s="12"/>
    </row>
    <row r="4887" spans="1:7">
      <c r="A4887" s="2">
        <f t="shared" si="470"/>
        <v>44424</v>
      </c>
      <c r="B4887" t="str">
        <f t="shared" si="469"/>
        <v>2021_08</v>
      </c>
      <c r="C4887" t="str">
        <f t="shared" si="465"/>
        <v>Aug</v>
      </c>
      <c r="D4887" t="str">
        <f t="shared" si="466"/>
        <v>2021_Aug</v>
      </c>
      <c r="E4887" s="12" t="str">
        <f t="shared" si="467"/>
        <v>16_Aug</v>
      </c>
      <c r="F4887" s="12" t="str">
        <f t="shared" si="468"/>
        <v>Aug-21</v>
      </c>
      <c r="G4887" s="12"/>
    </row>
    <row r="4888" spans="1:7">
      <c r="A4888" s="2">
        <f t="shared" si="470"/>
        <v>44425</v>
      </c>
      <c r="B4888" t="str">
        <f t="shared" si="469"/>
        <v>2021_08</v>
      </c>
      <c r="C4888" t="str">
        <f t="shared" si="465"/>
        <v>Aug</v>
      </c>
      <c r="D4888" t="str">
        <f t="shared" si="466"/>
        <v>2021_Aug</v>
      </c>
      <c r="E4888" s="12" t="str">
        <f t="shared" si="467"/>
        <v>17_Aug</v>
      </c>
      <c r="F4888" s="12" t="str">
        <f t="shared" si="468"/>
        <v>Aug-21</v>
      </c>
      <c r="G4888" s="12"/>
    </row>
    <row r="4889" spans="1:7">
      <c r="A4889" s="2">
        <f t="shared" si="470"/>
        <v>44426</v>
      </c>
      <c r="B4889" t="str">
        <f t="shared" si="469"/>
        <v>2021_08</v>
      </c>
      <c r="C4889" t="str">
        <f t="shared" si="465"/>
        <v>Aug</v>
      </c>
      <c r="D4889" t="str">
        <f t="shared" si="466"/>
        <v>2021_Aug</v>
      </c>
      <c r="E4889" s="12" t="str">
        <f t="shared" si="467"/>
        <v>18_Aug</v>
      </c>
      <c r="F4889" s="12" t="str">
        <f t="shared" si="468"/>
        <v>Aug-21</v>
      </c>
      <c r="G4889" s="12"/>
    </row>
    <row r="4890" spans="1:7">
      <c r="A4890" s="2">
        <f t="shared" si="470"/>
        <v>44427</v>
      </c>
      <c r="B4890" t="str">
        <f t="shared" si="469"/>
        <v>2021_08</v>
      </c>
      <c r="C4890" t="str">
        <f t="shared" si="465"/>
        <v>Aug</v>
      </c>
      <c r="D4890" t="str">
        <f t="shared" si="466"/>
        <v>2021_Aug</v>
      </c>
      <c r="E4890" s="12" t="str">
        <f t="shared" si="467"/>
        <v>19_Aug</v>
      </c>
      <c r="F4890" s="12" t="str">
        <f t="shared" si="468"/>
        <v>Aug-21</v>
      </c>
      <c r="G4890" s="12"/>
    </row>
    <row r="4891" spans="1:7">
      <c r="A4891" s="2">
        <f t="shared" si="470"/>
        <v>44428</v>
      </c>
      <c r="B4891" t="str">
        <f t="shared" si="469"/>
        <v>2021_08</v>
      </c>
      <c r="C4891" t="str">
        <f t="shared" si="465"/>
        <v>Aug</v>
      </c>
      <c r="D4891" t="str">
        <f t="shared" si="466"/>
        <v>2021_Aug</v>
      </c>
      <c r="E4891" s="12" t="str">
        <f t="shared" si="467"/>
        <v>20_Aug</v>
      </c>
      <c r="F4891" s="12" t="str">
        <f t="shared" si="468"/>
        <v>Aug-21</v>
      </c>
      <c r="G4891" s="12"/>
    </row>
    <row r="4892" spans="1:7">
      <c r="A4892" s="2">
        <f t="shared" si="470"/>
        <v>44429</v>
      </c>
      <c r="B4892" t="str">
        <f t="shared" si="469"/>
        <v>2021_08</v>
      </c>
      <c r="C4892" t="str">
        <f t="shared" si="465"/>
        <v>Aug</v>
      </c>
      <c r="D4892" t="str">
        <f t="shared" si="466"/>
        <v>2021_Aug</v>
      </c>
      <c r="E4892" s="12" t="str">
        <f t="shared" si="467"/>
        <v>21_Aug</v>
      </c>
      <c r="F4892" s="12" t="str">
        <f t="shared" si="468"/>
        <v>Aug-21</v>
      </c>
      <c r="G4892" s="12"/>
    </row>
    <row r="4893" spans="1:7">
      <c r="A4893" s="2">
        <f t="shared" si="470"/>
        <v>44430</v>
      </c>
      <c r="B4893" t="str">
        <f t="shared" si="469"/>
        <v>2021_08</v>
      </c>
      <c r="C4893" t="str">
        <f t="shared" si="465"/>
        <v>Aug</v>
      </c>
      <c r="D4893" t="str">
        <f t="shared" si="466"/>
        <v>2021_Aug</v>
      </c>
      <c r="E4893" s="12" t="str">
        <f t="shared" si="467"/>
        <v>22_Aug</v>
      </c>
      <c r="F4893" s="12" t="str">
        <f t="shared" si="468"/>
        <v>Aug-21</v>
      </c>
      <c r="G4893" s="12"/>
    </row>
    <row r="4894" spans="1:7">
      <c r="A4894" s="2">
        <f t="shared" si="470"/>
        <v>44431</v>
      </c>
      <c r="B4894" t="str">
        <f t="shared" si="469"/>
        <v>2021_08</v>
      </c>
      <c r="C4894" t="str">
        <f t="shared" si="465"/>
        <v>Aug</v>
      </c>
      <c r="D4894" t="str">
        <f t="shared" si="466"/>
        <v>2021_Aug</v>
      </c>
      <c r="E4894" s="12" t="str">
        <f t="shared" si="467"/>
        <v>23_Aug</v>
      </c>
      <c r="F4894" s="12" t="str">
        <f t="shared" si="468"/>
        <v>Aug-21</v>
      </c>
      <c r="G4894" s="12"/>
    </row>
    <row r="4895" spans="1:7">
      <c r="A4895" s="2">
        <f t="shared" si="470"/>
        <v>44432</v>
      </c>
      <c r="B4895" t="str">
        <f t="shared" si="469"/>
        <v>2021_08</v>
      </c>
      <c r="C4895" t="str">
        <f t="shared" si="465"/>
        <v>Aug</v>
      </c>
      <c r="D4895" t="str">
        <f t="shared" si="466"/>
        <v>2021_Aug</v>
      </c>
      <c r="E4895" s="12" t="str">
        <f t="shared" si="467"/>
        <v>24_Aug</v>
      </c>
      <c r="F4895" s="12" t="str">
        <f t="shared" si="468"/>
        <v>Aug-21</v>
      </c>
      <c r="G4895" s="12"/>
    </row>
    <row r="4896" spans="1:7">
      <c r="A4896" s="2">
        <f t="shared" si="470"/>
        <v>44433</v>
      </c>
      <c r="B4896" t="str">
        <f t="shared" si="469"/>
        <v>2021_08</v>
      </c>
      <c r="C4896" t="str">
        <f t="shared" si="465"/>
        <v>Aug</v>
      </c>
      <c r="D4896" t="str">
        <f t="shared" si="466"/>
        <v>2021_Aug</v>
      </c>
      <c r="E4896" s="12" t="str">
        <f t="shared" si="467"/>
        <v>25_Aug</v>
      </c>
      <c r="F4896" s="12" t="str">
        <f t="shared" si="468"/>
        <v>Aug-21</v>
      </c>
      <c r="G4896" s="12"/>
    </row>
    <row r="4897" spans="1:7">
      <c r="A4897" s="2">
        <f t="shared" si="470"/>
        <v>44434</v>
      </c>
      <c r="B4897" t="str">
        <f t="shared" si="469"/>
        <v>2021_08</v>
      </c>
      <c r="C4897" t="str">
        <f t="shared" si="465"/>
        <v>Aug</v>
      </c>
      <c r="D4897" t="str">
        <f t="shared" si="466"/>
        <v>2021_Aug</v>
      </c>
      <c r="E4897" s="12" t="str">
        <f t="shared" si="467"/>
        <v>26_Aug</v>
      </c>
      <c r="F4897" s="12" t="str">
        <f t="shared" si="468"/>
        <v>Aug-21</v>
      </c>
      <c r="G4897" s="12"/>
    </row>
    <row r="4898" spans="1:7">
      <c r="A4898" s="2">
        <f t="shared" si="470"/>
        <v>44435</v>
      </c>
      <c r="B4898" t="str">
        <f t="shared" si="469"/>
        <v>2021_08</v>
      </c>
      <c r="C4898" t="str">
        <f t="shared" si="465"/>
        <v>Aug</v>
      </c>
      <c r="D4898" t="str">
        <f t="shared" si="466"/>
        <v>2021_Aug</v>
      </c>
      <c r="E4898" s="12" t="str">
        <f t="shared" si="467"/>
        <v>27_Aug</v>
      </c>
      <c r="F4898" s="12" t="str">
        <f t="shared" si="468"/>
        <v>Aug-21</v>
      </c>
      <c r="G4898" s="12"/>
    </row>
    <row r="4899" spans="1:7">
      <c r="A4899" s="2">
        <f t="shared" si="470"/>
        <v>44436</v>
      </c>
      <c r="B4899" t="str">
        <f t="shared" si="469"/>
        <v>2021_08</v>
      </c>
      <c r="C4899" t="str">
        <f t="shared" si="465"/>
        <v>Aug</v>
      </c>
      <c r="D4899" t="str">
        <f t="shared" si="466"/>
        <v>2021_Aug</v>
      </c>
      <c r="E4899" s="12" t="str">
        <f t="shared" si="467"/>
        <v>28_Aug</v>
      </c>
      <c r="F4899" s="12" t="str">
        <f t="shared" si="468"/>
        <v>Aug-21</v>
      </c>
      <c r="G4899" s="12"/>
    </row>
    <row r="4900" spans="1:7">
      <c r="A4900" s="2">
        <f t="shared" si="470"/>
        <v>44437</v>
      </c>
      <c r="B4900" t="str">
        <f t="shared" si="469"/>
        <v>2021_08</v>
      </c>
      <c r="C4900" t="str">
        <f t="shared" si="465"/>
        <v>Aug</v>
      </c>
      <c r="D4900" t="str">
        <f t="shared" si="466"/>
        <v>2021_Aug</v>
      </c>
      <c r="E4900" s="12" t="str">
        <f t="shared" si="467"/>
        <v>29_Aug</v>
      </c>
      <c r="F4900" s="12" t="str">
        <f t="shared" si="468"/>
        <v>Aug-21</v>
      </c>
      <c r="G4900" s="12"/>
    </row>
    <row r="4901" spans="1:7">
      <c r="A4901" s="2">
        <f t="shared" si="470"/>
        <v>44438</v>
      </c>
      <c r="B4901" t="str">
        <f t="shared" si="469"/>
        <v>2021_08</v>
      </c>
      <c r="C4901" t="str">
        <f t="shared" si="465"/>
        <v>Aug</v>
      </c>
      <c r="D4901" t="str">
        <f t="shared" si="466"/>
        <v>2021_Aug</v>
      </c>
      <c r="E4901" s="12" t="str">
        <f t="shared" si="467"/>
        <v>30_Aug</v>
      </c>
      <c r="F4901" s="12" t="str">
        <f t="shared" si="468"/>
        <v>Aug-21</v>
      </c>
      <c r="G4901" s="12"/>
    </row>
    <row r="4902" spans="1:7">
      <c r="A4902" s="2">
        <f t="shared" si="470"/>
        <v>44439</v>
      </c>
      <c r="B4902" t="str">
        <f t="shared" si="469"/>
        <v>2021_08</v>
      </c>
      <c r="C4902" t="str">
        <f t="shared" si="465"/>
        <v>Aug</v>
      </c>
      <c r="D4902" t="str">
        <f t="shared" si="466"/>
        <v>2021_Aug</v>
      </c>
      <c r="E4902" s="12" t="str">
        <f t="shared" si="467"/>
        <v>31_Aug</v>
      </c>
      <c r="F4902" s="12" t="str">
        <f t="shared" si="468"/>
        <v>Aug-21</v>
      </c>
      <c r="G4902" s="12"/>
    </row>
    <row r="4903" spans="1:7">
      <c r="A4903" s="2">
        <f t="shared" si="470"/>
        <v>44440</v>
      </c>
      <c r="B4903" t="str">
        <f t="shared" si="469"/>
        <v>2021_09</v>
      </c>
      <c r="C4903" t="str">
        <f t="shared" si="465"/>
        <v>Sep</v>
      </c>
      <c r="D4903" t="str">
        <f t="shared" si="466"/>
        <v>2021_Sep</v>
      </c>
      <c r="E4903" s="12" t="str">
        <f t="shared" si="467"/>
        <v>01_Sep</v>
      </c>
      <c r="F4903" s="12" t="str">
        <f t="shared" si="468"/>
        <v>Sep-21</v>
      </c>
      <c r="G4903" s="12"/>
    </row>
    <row r="4904" spans="1:7">
      <c r="A4904" s="2">
        <f t="shared" si="470"/>
        <v>44441</v>
      </c>
      <c r="B4904" t="str">
        <f t="shared" si="469"/>
        <v>2021_09</v>
      </c>
      <c r="C4904" t="str">
        <f t="shared" si="465"/>
        <v>Sep</v>
      </c>
      <c r="D4904" t="str">
        <f t="shared" si="466"/>
        <v>2021_Sep</v>
      </c>
      <c r="E4904" s="12" t="str">
        <f t="shared" si="467"/>
        <v>02_Sep</v>
      </c>
      <c r="F4904" s="12" t="str">
        <f t="shared" si="468"/>
        <v>Sep-21</v>
      </c>
      <c r="G4904" s="12"/>
    </row>
    <row r="4905" spans="1:7">
      <c r="A4905" s="2">
        <f t="shared" si="470"/>
        <v>44442</v>
      </c>
      <c r="B4905" t="str">
        <f t="shared" si="469"/>
        <v>2021_09</v>
      </c>
      <c r="C4905" t="str">
        <f t="shared" si="465"/>
        <v>Sep</v>
      </c>
      <c r="D4905" t="str">
        <f t="shared" si="466"/>
        <v>2021_Sep</v>
      </c>
      <c r="E4905" s="12" t="str">
        <f t="shared" si="467"/>
        <v>03_Sep</v>
      </c>
      <c r="F4905" s="12" t="str">
        <f t="shared" si="468"/>
        <v>Sep-21</v>
      </c>
      <c r="G4905" s="12"/>
    </row>
    <row r="4906" spans="1:7">
      <c r="A4906" s="2">
        <f t="shared" si="470"/>
        <v>44443</v>
      </c>
      <c r="B4906" t="str">
        <f t="shared" si="469"/>
        <v>2021_09</v>
      </c>
      <c r="C4906" t="str">
        <f t="shared" si="465"/>
        <v>Sep</v>
      </c>
      <c r="D4906" t="str">
        <f t="shared" si="466"/>
        <v>2021_Sep</v>
      </c>
      <c r="E4906" s="12" t="str">
        <f t="shared" si="467"/>
        <v>04_Sep</v>
      </c>
      <c r="F4906" s="12" t="str">
        <f t="shared" si="468"/>
        <v>Sep-21</v>
      </c>
      <c r="G4906" s="12"/>
    </row>
    <row r="4907" spans="1:7">
      <c r="A4907" s="2">
        <f t="shared" si="470"/>
        <v>44444</v>
      </c>
      <c r="B4907" t="str">
        <f t="shared" si="469"/>
        <v>2021_09</v>
      </c>
      <c r="C4907" t="str">
        <f t="shared" si="465"/>
        <v>Sep</v>
      </c>
      <c r="D4907" t="str">
        <f t="shared" si="466"/>
        <v>2021_Sep</v>
      </c>
      <c r="E4907" s="12" t="str">
        <f t="shared" si="467"/>
        <v>05_Sep</v>
      </c>
      <c r="F4907" s="12" t="str">
        <f t="shared" si="468"/>
        <v>Sep-21</v>
      </c>
      <c r="G4907" s="12"/>
    </row>
    <row r="4908" spans="1:7">
      <c r="A4908" s="2">
        <f t="shared" si="470"/>
        <v>44445</v>
      </c>
      <c r="B4908" t="str">
        <f t="shared" si="469"/>
        <v>2021_09</v>
      </c>
      <c r="C4908" t="str">
        <f t="shared" si="465"/>
        <v>Sep</v>
      </c>
      <c r="D4908" t="str">
        <f t="shared" si="466"/>
        <v>2021_Sep</v>
      </c>
      <c r="E4908" s="12" t="str">
        <f t="shared" si="467"/>
        <v>06_Sep</v>
      </c>
      <c r="F4908" s="12" t="str">
        <f t="shared" si="468"/>
        <v>Sep-21</v>
      </c>
      <c r="G4908" s="12"/>
    </row>
    <row r="4909" spans="1:7">
      <c r="A4909" s="2">
        <f t="shared" si="470"/>
        <v>44446</v>
      </c>
      <c r="B4909" t="str">
        <f t="shared" si="469"/>
        <v>2021_09</v>
      </c>
      <c r="C4909" t="str">
        <f t="shared" si="465"/>
        <v>Sep</v>
      </c>
      <c r="D4909" t="str">
        <f t="shared" si="466"/>
        <v>2021_Sep</v>
      </c>
      <c r="E4909" s="12" t="str">
        <f t="shared" si="467"/>
        <v>07_Sep</v>
      </c>
      <c r="F4909" s="12" t="str">
        <f t="shared" si="468"/>
        <v>Sep-21</v>
      </c>
      <c r="G4909" s="12"/>
    </row>
    <row r="4910" spans="1:7">
      <c r="A4910" s="2">
        <f t="shared" si="470"/>
        <v>44447</v>
      </c>
      <c r="B4910" t="str">
        <f t="shared" si="469"/>
        <v>2021_09</v>
      </c>
      <c r="C4910" t="str">
        <f t="shared" si="465"/>
        <v>Sep</v>
      </c>
      <c r="D4910" t="str">
        <f t="shared" si="466"/>
        <v>2021_Sep</v>
      </c>
      <c r="E4910" s="12" t="str">
        <f t="shared" si="467"/>
        <v>08_Sep</v>
      </c>
      <c r="F4910" s="12" t="str">
        <f t="shared" si="468"/>
        <v>Sep-21</v>
      </c>
      <c r="G4910" s="12"/>
    </row>
    <row r="4911" spans="1:7">
      <c r="A4911" s="2">
        <f t="shared" si="470"/>
        <v>44448</v>
      </c>
      <c r="B4911" t="str">
        <f t="shared" si="469"/>
        <v>2021_09</v>
      </c>
      <c r="C4911" t="str">
        <f t="shared" si="465"/>
        <v>Sep</v>
      </c>
      <c r="D4911" t="str">
        <f t="shared" si="466"/>
        <v>2021_Sep</v>
      </c>
      <c r="E4911" s="12" t="str">
        <f t="shared" si="467"/>
        <v>09_Sep</v>
      </c>
      <c r="F4911" s="12" t="str">
        <f t="shared" si="468"/>
        <v>Sep-21</v>
      </c>
      <c r="G4911" s="12"/>
    </row>
    <row r="4912" spans="1:7">
      <c r="A4912" s="2">
        <f t="shared" si="470"/>
        <v>44449</v>
      </c>
      <c r="B4912" t="str">
        <f t="shared" si="469"/>
        <v>2021_09</v>
      </c>
      <c r="C4912" t="str">
        <f t="shared" si="465"/>
        <v>Sep</v>
      </c>
      <c r="D4912" t="str">
        <f t="shared" si="466"/>
        <v>2021_Sep</v>
      </c>
      <c r="E4912" s="12" t="str">
        <f t="shared" si="467"/>
        <v>10_Sep</v>
      </c>
      <c r="F4912" s="12" t="str">
        <f t="shared" si="468"/>
        <v>Sep-21</v>
      </c>
      <c r="G4912" s="12"/>
    </row>
    <row r="4913" spans="1:7">
      <c r="A4913" s="2">
        <f t="shared" si="470"/>
        <v>44450</v>
      </c>
      <c r="B4913" t="str">
        <f t="shared" si="469"/>
        <v>2021_09</v>
      </c>
      <c r="C4913" t="str">
        <f t="shared" si="465"/>
        <v>Sep</v>
      </c>
      <c r="D4913" t="str">
        <f t="shared" si="466"/>
        <v>2021_Sep</v>
      </c>
      <c r="E4913" s="12" t="str">
        <f t="shared" si="467"/>
        <v>11_Sep</v>
      </c>
      <c r="F4913" s="12" t="str">
        <f t="shared" si="468"/>
        <v>Sep-21</v>
      </c>
      <c r="G4913" s="12"/>
    </row>
    <row r="4914" spans="1:7">
      <c r="A4914" s="2">
        <f t="shared" si="470"/>
        <v>44451</v>
      </c>
      <c r="B4914" t="str">
        <f t="shared" si="469"/>
        <v>2021_09</v>
      </c>
      <c r="C4914" t="str">
        <f t="shared" si="465"/>
        <v>Sep</v>
      </c>
      <c r="D4914" t="str">
        <f t="shared" si="466"/>
        <v>2021_Sep</v>
      </c>
      <c r="E4914" s="12" t="str">
        <f t="shared" si="467"/>
        <v>12_Sep</v>
      </c>
      <c r="F4914" s="12" t="str">
        <f t="shared" si="468"/>
        <v>Sep-21</v>
      </c>
      <c r="G4914" s="12"/>
    </row>
    <row r="4915" spans="1:7">
      <c r="A4915" s="2">
        <f t="shared" si="470"/>
        <v>44452</v>
      </c>
      <c r="B4915" t="str">
        <f t="shared" si="469"/>
        <v>2021_09</v>
      </c>
      <c r="C4915" t="str">
        <f t="shared" si="465"/>
        <v>Sep</v>
      </c>
      <c r="D4915" t="str">
        <f t="shared" si="466"/>
        <v>2021_Sep</v>
      </c>
      <c r="E4915" s="12" t="str">
        <f t="shared" si="467"/>
        <v>13_Sep</v>
      </c>
      <c r="F4915" s="12" t="str">
        <f t="shared" si="468"/>
        <v>Sep-21</v>
      </c>
      <c r="G4915" s="12"/>
    </row>
    <row r="4916" spans="1:7">
      <c r="A4916" s="2">
        <f t="shared" si="470"/>
        <v>44453</v>
      </c>
      <c r="B4916" t="str">
        <f t="shared" si="469"/>
        <v>2021_09</v>
      </c>
      <c r="C4916" t="str">
        <f t="shared" si="465"/>
        <v>Sep</v>
      </c>
      <c r="D4916" t="str">
        <f t="shared" si="466"/>
        <v>2021_Sep</v>
      </c>
      <c r="E4916" s="12" t="str">
        <f t="shared" si="467"/>
        <v>14_Sep</v>
      </c>
      <c r="F4916" s="12" t="str">
        <f t="shared" si="468"/>
        <v>Sep-21</v>
      </c>
      <c r="G4916" s="12"/>
    </row>
    <row r="4917" spans="1:7">
      <c r="A4917" s="2">
        <f t="shared" si="470"/>
        <v>44454</v>
      </c>
      <c r="B4917" t="str">
        <f t="shared" si="469"/>
        <v>2021_09</v>
      </c>
      <c r="C4917" t="str">
        <f t="shared" si="465"/>
        <v>Sep</v>
      </c>
      <c r="D4917" t="str">
        <f t="shared" si="466"/>
        <v>2021_Sep</v>
      </c>
      <c r="E4917" s="12" t="str">
        <f t="shared" si="467"/>
        <v>15_Sep</v>
      </c>
      <c r="F4917" s="12" t="str">
        <f t="shared" si="468"/>
        <v>Sep-21</v>
      </c>
      <c r="G4917" s="12"/>
    </row>
    <row r="4918" spans="1:7">
      <c r="A4918" s="2">
        <f t="shared" si="470"/>
        <v>44455</v>
      </c>
      <c r="B4918" t="str">
        <f t="shared" si="469"/>
        <v>2021_09</v>
      </c>
      <c r="C4918" t="str">
        <f t="shared" si="465"/>
        <v>Sep</v>
      </c>
      <c r="D4918" t="str">
        <f t="shared" si="466"/>
        <v>2021_Sep</v>
      </c>
      <c r="E4918" s="12" t="str">
        <f t="shared" si="467"/>
        <v>16_Sep</v>
      </c>
      <c r="F4918" s="12" t="str">
        <f t="shared" si="468"/>
        <v>Sep-21</v>
      </c>
      <c r="G4918" s="12"/>
    </row>
    <row r="4919" spans="1:7">
      <c r="A4919" s="2">
        <f t="shared" si="470"/>
        <v>44456</v>
      </c>
      <c r="B4919" t="str">
        <f t="shared" si="469"/>
        <v>2021_09</v>
      </c>
      <c r="C4919" t="str">
        <f t="shared" si="465"/>
        <v>Sep</v>
      </c>
      <c r="D4919" t="str">
        <f t="shared" si="466"/>
        <v>2021_Sep</v>
      </c>
      <c r="E4919" s="12" t="str">
        <f t="shared" si="467"/>
        <v>17_Sep</v>
      </c>
      <c r="F4919" s="12" t="str">
        <f t="shared" si="468"/>
        <v>Sep-21</v>
      </c>
      <c r="G4919" s="12"/>
    </row>
    <row r="4920" spans="1:7">
      <c r="A4920" s="2">
        <f t="shared" si="470"/>
        <v>44457</v>
      </c>
      <c r="B4920" t="str">
        <f t="shared" si="469"/>
        <v>2021_09</v>
      </c>
      <c r="C4920" t="str">
        <f t="shared" si="465"/>
        <v>Sep</v>
      </c>
      <c r="D4920" t="str">
        <f t="shared" si="466"/>
        <v>2021_Sep</v>
      </c>
      <c r="E4920" s="12" t="str">
        <f t="shared" si="467"/>
        <v>18_Sep</v>
      </c>
      <c r="F4920" s="12" t="str">
        <f t="shared" si="468"/>
        <v>Sep-21</v>
      </c>
      <c r="G4920" s="12"/>
    </row>
    <row r="4921" spans="1:7">
      <c r="A4921" s="2">
        <f t="shared" si="470"/>
        <v>44458</v>
      </c>
      <c r="B4921" t="str">
        <f t="shared" si="469"/>
        <v>2021_09</v>
      </c>
      <c r="C4921" t="str">
        <f t="shared" si="465"/>
        <v>Sep</v>
      </c>
      <c r="D4921" t="str">
        <f t="shared" si="466"/>
        <v>2021_Sep</v>
      </c>
      <c r="E4921" s="12" t="str">
        <f t="shared" si="467"/>
        <v>19_Sep</v>
      </c>
      <c r="F4921" s="12" t="str">
        <f t="shared" si="468"/>
        <v>Sep-21</v>
      </c>
      <c r="G4921" s="12"/>
    </row>
    <row r="4922" spans="1:7">
      <c r="A4922" s="2">
        <f t="shared" si="470"/>
        <v>44459</v>
      </c>
      <c r="B4922" t="str">
        <f t="shared" si="469"/>
        <v>2021_09</v>
      </c>
      <c r="C4922" t="str">
        <f t="shared" si="465"/>
        <v>Sep</v>
      </c>
      <c r="D4922" t="str">
        <f t="shared" si="466"/>
        <v>2021_Sep</v>
      </c>
      <c r="E4922" s="12" t="str">
        <f t="shared" si="467"/>
        <v>20_Sep</v>
      </c>
      <c r="F4922" s="12" t="str">
        <f t="shared" si="468"/>
        <v>Sep-21</v>
      </c>
      <c r="G4922" s="12"/>
    </row>
    <row r="4923" spans="1:7">
      <c r="A4923" s="2">
        <f t="shared" si="470"/>
        <v>44460</v>
      </c>
      <c r="B4923" t="str">
        <f t="shared" si="469"/>
        <v>2021_09</v>
      </c>
      <c r="C4923" t="str">
        <f t="shared" si="465"/>
        <v>Sep</v>
      </c>
      <c r="D4923" t="str">
        <f t="shared" si="466"/>
        <v>2021_Sep</v>
      </c>
      <c r="E4923" s="12" t="str">
        <f t="shared" si="467"/>
        <v>21_Sep</v>
      </c>
      <c r="F4923" s="12" t="str">
        <f t="shared" si="468"/>
        <v>Sep-21</v>
      </c>
      <c r="G4923" s="12"/>
    </row>
    <row r="4924" spans="1:7">
      <c r="A4924" s="2">
        <f t="shared" si="470"/>
        <v>44461</v>
      </c>
      <c r="B4924" t="str">
        <f t="shared" si="469"/>
        <v>2021_09</v>
      </c>
      <c r="C4924" t="str">
        <f t="shared" si="465"/>
        <v>Sep</v>
      </c>
      <c r="D4924" t="str">
        <f t="shared" si="466"/>
        <v>2021_Sep</v>
      </c>
      <c r="E4924" s="12" t="str">
        <f t="shared" si="467"/>
        <v>22_Sep</v>
      </c>
      <c r="F4924" s="12" t="str">
        <f t="shared" si="468"/>
        <v>Sep-21</v>
      </c>
      <c r="G4924" s="12"/>
    </row>
    <row r="4925" spans="1:7">
      <c r="A4925" s="2">
        <f t="shared" si="470"/>
        <v>44462</v>
      </c>
      <c r="B4925" t="str">
        <f t="shared" si="469"/>
        <v>2021_09</v>
      </c>
      <c r="C4925" t="str">
        <f t="shared" si="465"/>
        <v>Sep</v>
      </c>
      <c r="D4925" t="str">
        <f t="shared" si="466"/>
        <v>2021_Sep</v>
      </c>
      <c r="E4925" s="12" t="str">
        <f t="shared" si="467"/>
        <v>23_Sep</v>
      </c>
      <c r="F4925" s="12" t="str">
        <f t="shared" si="468"/>
        <v>Sep-21</v>
      </c>
      <c r="G4925" s="12"/>
    </row>
    <row r="4926" spans="1:7">
      <c r="A4926" s="2">
        <f t="shared" si="470"/>
        <v>44463</v>
      </c>
      <c r="B4926" t="str">
        <f t="shared" si="469"/>
        <v>2021_09</v>
      </c>
      <c r="C4926" t="str">
        <f t="shared" si="465"/>
        <v>Sep</v>
      </c>
      <c r="D4926" t="str">
        <f t="shared" si="466"/>
        <v>2021_Sep</v>
      </c>
      <c r="E4926" s="12" t="str">
        <f t="shared" si="467"/>
        <v>24_Sep</v>
      </c>
      <c r="F4926" s="12" t="str">
        <f t="shared" si="468"/>
        <v>Sep-21</v>
      </c>
      <c r="G4926" s="12"/>
    </row>
    <row r="4927" spans="1:7">
      <c r="A4927" s="2">
        <f t="shared" si="470"/>
        <v>44464</v>
      </c>
      <c r="B4927" t="str">
        <f t="shared" si="469"/>
        <v>2021_09</v>
      </c>
      <c r="C4927" t="str">
        <f t="shared" si="465"/>
        <v>Sep</v>
      </c>
      <c r="D4927" t="str">
        <f t="shared" si="466"/>
        <v>2021_Sep</v>
      </c>
      <c r="E4927" s="12" t="str">
        <f t="shared" si="467"/>
        <v>25_Sep</v>
      </c>
      <c r="F4927" s="12" t="str">
        <f t="shared" si="468"/>
        <v>Sep-21</v>
      </c>
      <c r="G4927" s="12"/>
    </row>
    <row r="4928" spans="1:7">
      <c r="A4928" s="2">
        <f t="shared" si="470"/>
        <v>44465</v>
      </c>
      <c r="B4928" t="str">
        <f t="shared" si="469"/>
        <v>2021_09</v>
      </c>
      <c r="C4928" t="str">
        <f t="shared" si="465"/>
        <v>Sep</v>
      </c>
      <c r="D4928" t="str">
        <f t="shared" si="466"/>
        <v>2021_Sep</v>
      </c>
      <c r="E4928" s="12" t="str">
        <f t="shared" si="467"/>
        <v>26_Sep</v>
      </c>
      <c r="F4928" s="12" t="str">
        <f t="shared" si="468"/>
        <v>Sep-21</v>
      </c>
      <c r="G4928" s="12"/>
    </row>
    <row r="4929" spans="1:7">
      <c r="A4929" s="2">
        <f t="shared" si="470"/>
        <v>44466</v>
      </c>
      <c r="B4929" t="str">
        <f t="shared" si="469"/>
        <v>2021_09</v>
      </c>
      <c r="C4929" t="str">
        <f t="shared" si="465"/>
        <v>Sep</v>
      </c>
      <c r="D4929" t="str">
        <f t="shared" si="466"/>
        <v>2021_Sep</v>
      </c>
      <c r="E4929" s="12" t="str">
        <f t="shared" si="467"/>
        <v>27_Sep</v>
      </c>
      <c r="F4929" s="12" t="str">
        <f t="shared" si="468"/>
        <v>Sep-21</v>
      </c>
      <c r="G4929" s="12"/>
    </row>
    <row r="4930" spans="1:7">
      <c r="A4930" s="2">
        <f t="shared" si="470"/>
        <v>44467</v>
      </c>
      <c r="B4930" t="str">
        <f t="shared" si="469"/>
        <v>2021_09</v>
      </c>
      <c r="C4930" t="str">
        <f t="shared" ref="C4930:C4993" si="471">VLOOKUP(TEXT(MONTH(A4930),"00"),$H$2:$I$13,2,FALSE)</f>
        <v>Sep</v>
      </c>
      <c r="D4930" t="str">
        <f t="shared" si="466"/>
        <v>2021_Sep</v>
      </c>
      <c r="E4930" s="12" t="str">
        <f t="shared" si="467"/>
        <v>28_Sep</v>
      </c>
      <c r="F4930" s="12" t="str">
        <f t="shared" si="468"/>
        <v>Sep-21</v>
      </c>
      <c r="G4930" s="12"/>
    </row>
    <row r="4931" spans="1:7">
      <c r="A4931" s="2">
        <f t="shared" si="470"/>
        <v>44468</v>
      </c>
      <c r="B4931" t="str">
        <f t="shared" si="469"/>
        <v>2021_09</v>
      </c>
      <c r="C4931" t="str">
        <f t="shared" si="471"/>
        <v>Sep</v>
      </c>
      <c r="D4931" t="str">
        <f t="shared" ref="D4931:D4994" si="472">TEXT(YEAR(A4931),"0000")&amp;"_"&amp;C4931</f>
        <v>2021_Sep</v>
      </c>
      <c r="E4931" s="12" t="str">
        <f t="shared" ref="E4931:E4994" si="473">VLOOKUP(DAY(A4931),$G$2:$H$32,2,FALSE)&amp;"_"&amp;C4931</f>
        <v>29_Sep</v>
      </c>
      <c r="F4931" s="12" t="str">
        <f t="shared" si="468"/>
        <v>Sep-21</v>
      </c>
      <c r="G4931" s="12"/>
    </row>
    <row r="4932" spans="1:7">
      <c r="A4932" s="2">
        <f t="shared" si="470"/>
        <v>44469</v>
      </c>
      <c r="B4932" t="str">
        <f t="shared" si="469"/>
        <v>2021_09</v>
      </c>
      <c r="C4932" t="str">
        <f t="shared" si="471"/>
        <v>Sep</v>
      </c>
      <c r="D4932" t="str">
        <f t="shared" si="472"/>
        <v>2021_Sep</v>
      </c>
      <c r="E4932" s="12" t="str">
        <f t="shared" si="473"/>
        <v>30_Sep</v>
      </c>
      <c r="F4932" s="12" t="str">
        <f t="shared" ref="F4932:F4995" si="474">C4932&amp;"-"&amp;RIGHT(YEAR(A4932),2)</f>
        <v>Sep-21</v>
      </c>
      <c r="G4932" s="12"/>
    </row>
    <row r="4933" spans="1:7">
      <c r="A4933" s="2">
        <f t="shared" si="470"/>
        <v>44470</v>
      </c>
      <c r="B4933" t="str">
        <f t="shared" si="469"/>
        <v>2021_10</v>
      </c>
      <c r="C4933" t="str">
        <f t="shared" si="471"/>
        <v>Oct</v>
      </c>
      <c r="D4933" t="str">
        <f t="shared" si="472"/>
        <v>2021_Oct</v>
      </c>
      <c r="E4933" s="12" t="str">
        <f t="shared" si="473"/>
        <v>01_Oct</v>
      </c>
      <c r="F4933" s="12" t="str">
        <f t="shared" si="474"/>
        <v>Oct-21</v>
      </c>
      <c r="G4933" s="12"/>
    </row>
    <row r="4934" spans="1:7">
      <c r="A4934" s="2">
        <f t="shared" si="470"/>
        <v>44471</v>
      </c>
      <c r="B4934" t="str">
        <f t="shared" si="469"/>
        <v>2021_10</v>
      </c>
      <c r="C4934" t="str">
        <f t="shared" si="471"/>
        <v>Oct</v>
      </c>
      <c r="D4934" t="str">
        <f t="shared" si="472"/>
        <v>2021_Oct</v>
      </c>
      <c r="E4934" s="12" t="str">
        <f t="shared" si="473"/>
        <v>02_Oct</v>
      </c>
      <c r="F4934" s="12" t="str">
        <f t="shared" si="474"/>
        <v>Oct-21</v>
      </c>
      <c r="G4934" s="12"/>
    </row>
    <row r="4935" spans="1:7">
      <c r="A4935" s="2">
        <f t="shared" si="470"/>
        <v>44472</v>
      </c>
      <c r="B4935" t="str">
        <f t="shared" si="469"/>
        <v>2021_10</v>
      </c>
      <c r="C4935" t="str">
        <f t="shared" si="471"/>
        <v>Oct</v>
      </c>
      <c r="D4935" t="str">
        <f t="shared" si="472"/>
        <v>2021_Oct</v>
      </c>
      <c r="E4935" s="12" t="str">
        <f t="shared" si="473"/>
        <v>03_Oct</v>
      </c>
      <c r="F4935" s="12" t="str">
        <f t="shared" si="474"/>
        <v>Oct-21</v>
      </c>
      <c r="G4935" s="12"/>
    </row>
    <row r="4936" spans="1:7">
      <c r="A4936" s="2">
        <f t="shared" si="470"/>
        <v>44473</v>
      </c>
      <c r="B4936" t="str">
        <f t="shared" si="469"/>
        <v>2021_10</v>
      </c>
      <c r="C4936" t="str">
        <f t="shared" si="471"/>
        <v>Oct</v>
      </c>
      <c r="D4936" t="str">
        <f t="shared" si="472"/>
        <v>2021_Oct</v>
      </c>
      <c r="E4936" s="12" t="str">
        <f t="shared" si="473"/>
        <v>04_Oct</v>
      </c>
      <c r="F4936" s="12" t="str">
        <f t="shared" si="474"/>
        <v>Oct-21</v>
      </c>
      <c r="G4936" s="12"/>
    </row>
    <row r="4937" spans="1:7">
      <c r="A4937" s="2">
        <f t="shared" si="470"/>
        <v>44474</v>
      </c>
      <c r="B4937" t="str">
        <f t="shared" si="469"/>
        <v>2021_10</v>
      </c>
      <c r="C4937" t="str">
        <f t="shared" si="471"/>
        <v>Oct</v>
      </c>
      <c r="D4937" t="str">
        <f t="shared" si="472"/>
        <v>2021_Oct</v>
      </c>
      <c r="E4937" s="12" t="str">
        <f t="shared" si="473"/>
        <v>05_Oct</v>
      </c>
      <c r="F4937" s="12" t="str">
        <f t="shared" si="474"/>
        <v>Oct-21</v>
      </c>
      <c r="G4937" s="12"/>
    </row>
    <row r="4938" spans="1:7">
      <c r="A4938" s="2">
        <f t="shared" si="470"/>
        <v>44475</v>
      </c>
      <c r="B4938" t="str">
        <f t="shared" si="469"/>
        <v>2021_10</v>
      </c>
      <c r="C4938" t="str">
        <f t="shared" si="471"/>
        <v>Oct</v>
      </c>
      <c r="D4938" t="str">
        <f t="shared" si="472"/>
        <v>2021_Oct</v>
      </c>
      <c r="E4938" s="12" t="str">
        <f t="shared" si="473"/>
        <v>06_Oct</v>
      </c>
      <c r="F4938" s="12" t="str">
        <f t="shared" si="474"/>
        <v>Oct-21</v>
      </c>
      <c r="G4938" s="12"/>
    </row>
    <row r="4939" spans="1:7">
      <c r="A4939" s="2">
        <f t="shared" si="470"/>
        <v>44476</v>
      </c>
      <c r="B4939" t="str">
        <f t="shared" ref="B4939:B5002" si="475">TEXT(YEAR(A4939),"0000")&amp;"_"&amp;TEXT(MONTH(A4939),"00")</f>
        <v>2021_10</v>
      </c>
      <c r="C4939" t="str">
        <f t="shared" si="471"/>
        <v>Oct</v>
      </c>
      <c r="D4939" t="str">
        <f t="shared" si="472"/>
        <v>2021_Oct</v>
      </c>
      <c r="E4939" s="12" t="str">
        <f t="shared" si="473"/>
        <v>07_Oct</v>
      </c>
      <c r="F4939" s="12" t="str">
        <f t="shared" si="474"/>
        <v>Oct-21</v>
      </c>
      <c r="G4939" s="12"/>
    </row>
    <row r="4940" spans="1:7">
      <c r="A4940" s="2">
        <f t="shared" ref="A4940:A5003" si="476">A4939+1</f>
        <v>44477</v>
      </c>
      <c r="B4940" t="str">
        <f t="shared" si="475"/>
        <v>2021_10</v>
      </c>
      <c r="C4940" t="str">
        <f t="shared" si="471"/>
        <v>Oct</v>
      </c>
      <c r="D4940" t="str">
        <f t="shared" si="472"/>
        <v>2021_Oct</v>
      </c>
      <c r="E4940" s="12" t="str">
        <f t="shared" si="473"/>
        <v>08_Oct</v>
      </c>
      <c r="F4940" s="12" t="str">
        <f t="shared" si="474"/>
        <v>Oct-21</v>
      </c>
      <c r="G4940" s="12"/>
    </row>
    <row r="4941" spans="1:7">
      <c r="A4941" s="2">
        <f t="shared" si="476"/>
        <v>44478</v>
      </c>
      <c r="B4941" t="str">
        <f t="shared" si="475"/>
        <v>2021_10</v>
      </c>
      <c r="C4941" t="str">
        <f t="shared" si="471"/>
        <v>Oct</v>
      </c>
      <c r="D4941" t="str">
        <f t="shared" si="472"/>
        <v>2021_Oct</v>
      </c>
      <c r="E4941" s="12" t="str">
        <f t="shared" si="473"/>
        <v>09_Oct</v>
      </c>
      <c r="F4941" s="12" t="str">
        <f t="shared" si="474"/>
        <v>Oct-21</v>
      </c>
      <c r="G4941" s="12"/>
    </row>
    <row r="4942" spans="1:7">
      <c r="A4942" s="2">
        <f t="shared" si="476"/>
        <v>44479</v>
      </c>
      <c r="B4942" t="str">
        <f t="shared" si="475"/>
        <v>2021_10</v>
      </c>
      <c r="C4942" t="str">
        <f t="shared" si="471"/>
        <v>Oct</v>
      </c>
      <c r="D4942" t="str">
        <f t="shared" si="472"/>
        <v>2021_Oct</v>
      </c>
      <c r="E4942" s="12" t="str">
        <f t="shared" si="473"/>
        <v>10_Oct</v>
      </c>
      <c r="F4942" s="12" t="str">
        <f t="shared" si="474"/>
        <v>Oct-21</v>
      </c>
      <c r="G4942" s="12"/>
    </row>
    <row r="4943" spans="1:7">
      <c r="A4943" s="2">
        <f t="shared" si="476"/>
        <v>44480</v>
      </c>
      <c r="B4943" t="str">
        <f t="shared" si="475"/>
        <v>2021_10</v>
      </c>
      <c r="C4943" t="str">
        <f t="shared" si="471"/>
        <v>Oct</v>
      </c>
      <c r="D4943" t="str">
        <f t="shared" si="472"/>
        <v>2021_Oct</v>
      </c>
      <c r="E4943" s="12" t="str">
        <f t="shared" si="473"/>
        <v>11_Oct</v>
      </c>
      <c r="F4943" s="12" t="str">
        <f t="shared" si="474"/>
        <v>Oct-21</v>
      </c>
      <c r="G4943" s="12"/>
    </row>
    <row r="4944" spans="1:7">
      <c r="A4944" s="2">
        <f t="shared" si="476"/>
        <v>44481</v>
      </c>
      <c r="B4944" t="str">
        <f t="shared" si="475"/>
        <v>2021_10</v>
      </c>
      <c r="C4944" t="str">
        <f t="shared" si="471"/>
        <v>Oct</v>
      </c>
      <c r="D4944" t="str">
        <f t="shared" si="472"/>
        <v>2021_Oct</v>
      </c>
      <c r="E4944" s="12" t="str">
        <f t="shared" si="473"/>
        <v>12_Oct</v>
      </c>
      <c r="F4944" s="12" t="str">
        <f t="shared" si="474"/>
        <v>Oct-21</v>
      </c>
      <c r="G4944" s="12"/>
    </row>
    <row r="4945" spans="1:7">
      <c r="A4945" s="2">
        <f t="shared" si="476"/>
        <v>44482</v>
      </c>
      <c r="B4945" t="str">
        <f t="shared" si="475"/>
        <v>2021_10</v>
      </c>
      <c r="C4945" t="str">
        <f t="shared" si="471"/>
        <v>Oct</v>
      </c>
      <c r="D4945" t="str">
        <f t="shared" si="472"/>
        <v>2021_Oct</v>
      </c>
      <c r="E4945" s="12" t="str">
        <f t="shared" si="473"/>
        <v>13_Oct</v>
      </c>
      <c r="F4945" s="12" t="str">
        <f t="shared" si="474"/>
        <v>Oct-21</v>
      </c>
      <c r="G4945" s="12"/>
    </row>
    <row r="4946" spans="1:7">
      <c r="A4946" s="2">
        <f t="shared" si="476"/>
        <v>44483</v>
      </c>
      <c r="B4946" t="str">
        <f t="shared" si="475"/>
        <v>2021_10</v>
      </c>
      <c r="C4946" t="str">
        <f t="shared" si="471"/>
        <v>Oct</v>
      </c>
      <c r="D4946" t="str">
        <f t="shared" si="472"/>
        <v>2021_Oct</v>
      </c>
      <c r="E4946" s="12" t="str">
        <f t="shared" si="473"/>
        <v>14_Oct</v>
      </c>
      <c r="F4946" s="12" t="str">
        <f t="shared" si="474"/>
        <v>Oct-21</v>
      </c>
      <c r="G4946" s="12"/>
    </row>
    <row r="4947" spans="1:7">
      <c r="A4947" s="2">
        <f t="shared" si="476"/>
        <v>44484</v>
      </c>
      <c r="B4947" t="str">
        <f t="shared" si="475"/>
        <v>2021_10</v>
      </c>
      <c r="C4947" t="str">
        <f t="shared" si="471"/>
        <v>Oct</v>
      </c>
      <c r="D4947" t="str">
        <f t="shared" si="472"/>
        <v>2021_Oct</v>
      </c>
      <c r="E4947" s="12" t="str">
        <f t="shared" si="473"/>
        <v>15_Oct</v>
      </c>
      <c r="F4947" s="12" t="str">
        <f t="shared" si="474"/>
        <v>Oct-21</v>
      </c>
      <c r="G4947" s="12"/>
    </row>
    <row r="4948" spans="1:7">
      <c r="A4948" s="2">
        <f t="shared" si="476"/>
        <v>44485</v>
      </c>
      <c r="B4948" t="str">
        <f t="shared" si="475"/>
        <v>2021_10</v>
      </c>
      <c r="C4948" t="str">
        <f t="shared" si="471"/>
        <v>Oct</v>
      </c>
      <c r="D4948" t="str">
        <f t="shared" si="472"/>
        <v>2021_Oct</v>
      </c>
      <c r="E4948" s="12" t="str">
        <f t="shared" si="473"/>
        <v>16_Oct</v>
      </c>
      <c r="F4948" s="12" t="str">
        <f t="shared" si="474"/>
        <v>Oct-21</v>
      </c>
      <c r="G4948" s="12"/>
    </row>
    <row r="4949" spans="1:7">
      <c r="A4949" s="2">
        <f t="shared" si="476"/>
        <v>44486</v>
      </c>
      <c r="B4949" t="str">
        <f t="shared" si="475"/>
        <v>2021_10</v>
      </c>
      <c r="C4949" t="str">
        <f t="shared" si="471"/>
        <v>Oct</v>
      </c>
      <c r="D4949" t="str">
        <f t="shared" si="472"/>
        <v>2021_Oct</v>
      </c>
      <c r="E4949" s="12" t="str">
        <f t="shared" si="473"/>
        <v>17_Oct</v>
      </c>
      <c r="F4949" s="12" t="str">
        <f t="shared" si="474"/>
        <v>Oct-21</v>
      </c>
      <c r="G4949" s="12"/>
    </row>
    <row r="4950" spans="1:7">
      <c r="A4950" s="2">
        <f t="shared" si="476"/>
        <v>44487</v>
      </c>
      <c r="B4950" t="str">
        <f t="shared" si="475"/>
        <v>2021_10</v>
      </c>
      <c r="C4950" t="str">
        <f t="shared" si="471"/>
        <v>Oct</v>
      </c>
      <c r="D4950" t="str">
        <f t="shared" si="472"/>
        <v>2021_Oct</v>
      </c>
      <c r="E4950" s="12" t="str">
        <f t="shared" si="473"/>
        <v>18_Oct</v>
      </c>
      <c r="F4950" s="12" t="str">
        <f t="shared" si="474"/>
        <v>Oct-21</v>
      </c>
      <c r="G4950" s="12"/>
    </row>
    <row r="4951" spans="1:7">
      <c r="A4951" s="2">
        <f t="shared" si="476"/>
        <v>44488</v>
      </c>
      <c r="B4951" t="str">
        <f t="shared" si="475"/>
        <v>2021_10</v>
      </c>
      <c r="C4951" t="str">
        <f t="shared" si="471"/>
        <v>Oct</v>
      </c>
      <c r="D4951" t="str">
        <f t="shared" si="472"/>
        <v>2021_Oct</v>
      </c>
      <c r="E4951" s="12" t="str">
        <f t="shared" si="473"/>
        <v>19_Oct</v>
      </c>
      <c r="F4951" s="12" t="str">
        <f t="shared" si="474"/>
        <v>Oct-21</v>
      </c>
      <c r="G4951" s="12"/>
    </row>
    <row r="4952" spans="1:7">
      <c r="A4952" s="2">
        <f t="shared" si="476"/>
        <v>44489</v>
      </c>
      <c r="B4952" t="str">
        <f t="shared" si="475"/>
        <v>2021_10</v>
      </c>
      <c r="C4952" t="str">
        <f t="shared" si="471"/>
        <v>Oct</v>
      </c>
      <c r="D4952" t="str">
        <f t="shared" si="472"/>
        <v>2021_Oct</v>
      </c>
      <c r="E4952" s="12" t="str">
        <f t="shared" si="473"/>
        <v>20_Oct</v>
      </c>
      <c r="F4952" s="12" t="str">
        <f t="shared" si="474"/>
        <v>Oct-21</v>
      </c>
      <c r="G4952" s="12"/>
    </row>
    <row r="4953" spans="1:7">
      <c r="A4953" s="2">
        <f t="shared" si="476"/>
        <v>44490</v>
      </c>
      <c r="B4953" t="str">
        <f t="shared" si="475"/>
        <v>2021_10</v>
      </c>
      <c r="C4953" t="str">
        <f t="shared" si="471"/>
        <v>Oct</v>
      </c>
      <c r="D4953" t="str">
        <f t="shared" si="472"/>
        <v>2021_Oct</v>
      </c>
      <c r="E4953" s="12" t="str">
        <f t="shared" si="473"/>
        <v>21_Oct</v>
      </c>
      <c r="F4953" s="12" t="str">
        <f t="shared" si="474"/>
        <v>Oct-21</v>
      </c>
      <c r="G4953" s="12"/>
    </row>
    <row r="4954" spans="1:7">
      <c r="A4954" s="2">
        <f t="shared" si="476"/>
        <v>44491</v>
      </c>
      <c r="B4954" t="str">
        <f t="shared" si="475"/>
        <v>2021_10</v>
      </c>
      <c r="C4954" t="str">
        <f t="shared" si="471"/>
        <v>Oct</v>
      </c>
      <c r="D4954" t="str">
        <f t="shared" si="472"/>
        <v>2021_Oct</v>
      </c>
      <c r="E4954" s="12" t="str">
        <f t="shared" si="473"/>
        <v>22_Oct</v>
      </c>
      <c r="F4954" s="12" t="str">
        <f t="shared" si="474"/>
        <v>Oct-21</v>
      </c>
      <c r="G4954" s="12"/>
    </row>
    <row r="4955" spans="1:7">
      <c r="A4955" s="2">
        <f t="shared" si="476"/>
        <v>44492</v>
      </c>
      <c r="B4955" t="str">
        <f t="shared" si="475"/>
        <v>2021_10</v>
      </c>
      <c r="C4955" t="str">
        <f t="shared" si="471"/>
        <v>Oct</v>
      </c>
      <c r="D4955" t="str">
        <f t="shared" si="472"/>
        <v>2021_Oct</v>
      </c>
      <c r="E4955" s="12" t="str">
        <f t="shared" si="473"/>
        <v>23_Oct</v>
      </c>
      <c r="F4955" s="12" t="str">
        <f t="shared" si="474"/>
        <v>Oct-21</v>
      </c>
      <c r="G4955" s="12"/>
    </row>
    <row r="4956" spans="1:7">
      <c r="A4956" s="2">
        <f t="shared" si="476"/>
        <v>44493</v>
      </c>
      <c r="B4956" t="str">
        <f t="shared" si="475"/>
        <v>2021_10</v>
      </c>
      <c r="C4956" t="str">
        <f t="shared" si="471"/>
        <v>Oct</v>
      </c>
      <c r="D4956" t="str">
        <f t="shared" si="472"/>
        <v>2021_Oct</v>
      </c>
      <c r="E4956" s="12" t="str">
        <f t="shared" si="473"/>
        <v>24_Oct</v>
      </c>
      <c r="F4956" s="12" t="str">
        <f t="shared" si="474"/>
        <v>Oct-21</v>
      </c>
      <c r="G4956" s="12"/>
    </row>
    <row r="4957" spans="1:7">
      <c r="A4957" s="2">
        <f t="shared" si="476"/>
        <v>44494</v>
      </c>
      <c r="B4957" t="str">
        <f t="shared" si="475"/>
        <v>2021_10</v>
      </c>
      <c r="C4957" t="str">
        <f t="shared" si="471"/>
        <v>Oct</v>
      </c>
      <c r="D4957" t="str">
        <f t="shared" si="472"/>
        <v>2021_Oct</v>
      </c>
      <c r="E4957" s="12" t="str">
        <f t="shared" si="473"/>
        <v>25_Oct</v>
      </c>
      <c r="F4957" s="12" t="str">
        <f t="shared" si="474"/>
        <v>Oct-21</v>
      </c>
      <c r="G4957" s="12"/>
    </row>
    <row r="4958" spans="1:7">
      <c r="A4958" s="2">
        <f t="shared" si="476"/>
        <v>44495</v>
      </c>
      <c r="B4958" t="str">
        <f t="shared" si="475"/>
        <v>2021_10</v>
      </c>
      <c r="C4958" t="str">
        <f t="shared" si="471"/>
        <v>Oct</v>
      </c>
      <c r="D4958" t="str">
        <f t="shared" si="472"/>
        <v>2021_Oct</v>
      </c>
      <c r="E4958" s="12" t="str">
        <f t="shared" si="473"/>
        <v>26_Oct</v>
      </c>
      <c r="F4958" s="12" t="str">
        <f t="shared" si="474"/>
        <v>Oct-21</v>
      </c>
      <c r="G4958" s="12"/>
    </row>
    <row r="4959" spans="1:7">
      <c r="A4959" s="2">
        <f t="shared" si="476"/>
        <v>44496</v>
      </c>
      <c r="B4959" t="str">
        <f t="shared" si="475"/>
        <v>2021_10</v>
      </c>
      <c r="C4959" t="str">
        <f t="shared" si="471"/>
        <v>Oct</v>
      </c>
      <c r="D4959" t="str">
        <f t="shared" si="472"/>
        <v>2021_Oct</v>
      </c>
      <c r="E4959" s="12" t="str">
        <f t="shared" si="473"/>
        <v>27_Oct</v>
      </c>
      <c r="F4959" s="12" t="str">
        <f t="shared" si="474"/>
        <v>Oct-21</v>
      </c>
      <c r="G4959" s="12"/>
    </row>
    <row r="4960" spans="1:7">
      <c r="A4960" s="2">
        <f t="shared" si="476"/>
        <v>44497</v>
      </c>
      <c r="B4960" t="str">
        <f t="shared" si="475"/>
        <v>2021_10</v>
      </c>
      <c r="C4960" t="str">
        <f t="shared" si="471"/>
        <v>Oct</v>
      </c>
      <c r="D4960" t="str">
        <f t="shared" si="472"/>
        <v>2021_Oct</v>
      </c>
      <c r="E4960" s="12" t="str">
        <f t="shared" si="473"/>
        <v>28_Oct</v>
      </c>
      <c r="F4960" s="12" t="str">
        <f t="shared" si="474"/>
        <v>Oct-21</v>
      </c>
      <c r="G4960" s="12"/>
    </row>
    <row r="4961" spans="1:7">
      <c r="A4961" s="2">
        <f t="shared" si="476"/>
        <v>44498</v>
      </c>
      <c r="B4961" t="str">
        <f t="shared" si="475"/>
        <v>2021_10</v>
      </c>
      <c r="C4961" t="str">
        <f t="shared" si="471"/>
        <v>Oct</v>
      </c>
      <c r="D4961" t="str">
        <f t="shared" si="472"/>
        <v>2021_Oct</v>
      </c>
      <c r="E4961" s="12" t="str">
        <f t="shared" si="473"/>
        <v>29_Oct</v>
      </c>
      <c r="F4961" s="12" t="str">
        <f t="shared" si="474"/>
        <v>Oct-21</v>
      </c>
      <c r="G4961" s="12"/>
    </row>
    <row r="4962" spans="1:7">
      <c r="A4962" s="2">
        <f t="shared" si="476"/>
        <v>44499</v>
      </c>
      <c r="B4962" t="str">
        <f t="shared" si="475"/>
        <v>2021_10</v>
      </c>
      <c r="C4962" t="str">
        <f t="shared" si="471"/>
        <v>Oct</v>
      </c>
      <c r="D4962" t="str">
        <f t="shared" si="472"/>
        <v>2021_Oct</v>
      </c>
      <c r="E4962" s="12" t="str">
        <f t="shared" si="473"/>
        <v>30_Oct</v>
      </c>
      <c r="F4962" s="12" t="str">
        <f t="shared" si="474"/>
        <v>Oct-21</v>
      </c>
      <c r="G4962" s="12"/>
    </row>
    <row r="4963" spans="1:7">
      <c r="A4963" s="2">
        <f t="shared" si="476"/>
        <v>44500</v>
      </c>
      <c r="B4963" t="str">
        <f t="shared" si="475"/>
        <v>2021_10</v>
      </c>
      <c r="C4963" t="str">
        <f t="shared" si="471"/>
        <v>Oct</v>
      </c>
      <c r="D4963" t="str">
        <f t="shared" si="472"/>
        <v>2021_Oct</v>
      </c>
      <c r="E4963" s="12" t="str">
        <f t="shared" si="473"/>
        <v>31_Oct</v>
      </c>
      <c r="F4963" s="12" t="str">
        <f t="shared" si="474"/>
        <v>Oct-21</v>
      </c>
      <c r="G4963" s="12"/>
    </row>
    <row r="4964" spans="1:7">
      <c r="A4964" s="2">
        <f t="shared" si="476"/>
        <v>44501</v>
      </c>
      <c r="B4964" t="str">
        <f t="shared" si="475"/>
        <v>2021_11</v>
      </c>
      <c r="C4964" t="str">
        <f t="shared" si="471"/>
        <v>Nov</v>
      </c>
      <c r="D4964" t="str">
        <f t="shared" si="472"/>
        <v>2021_Nov</v>
      </c>
      <c r="E4964" s="12" t="str">
        <f t="shared" si="473"/>
        <v>01_Nov</v>
      </c>
      <c r="F4964" s="12" t="str">
        <f t="shared" si="474"/>
        <v>Nov-21</v>
      </c>
      <c r="G4964" s="12"/>
    </row>
    <row r="4965" spans="1:7">
      <c r="A4965" s="2">
        <f t="shared" si="476"/>
        <v>44502</v>
      </c>
      <c r="B4965" t="str">
        <f t="shared" si="475"/>
        <v>2021_11</v>
      </c>
      <c r="C4965" t="str">
        <f t="shared" si="471"/>
        <v>Nov</v>
      </c>
      <c r="D4965" t="str">
        <f t="shared" si="472"/>
        <v>2021_Nov</v>
      </c>
      <c r="E4965" s="12" t="str">
        <f t="shared" si="473"/>
        <v>02_Nov</v>
      </c>
      <c r="F4965" s="12" t="str">
        <f t="shared" si="474"/>
        <v>Nov-21</v>
      </c>
      <c r="G4965" s="12"/>
    </row>
    <row r="4966" spans="1:7">
      <c r="A4966" s="2">
        <f t="shared" si="476"/>
        <v>44503</v>
      </c>
      <c r="B4966" t="str">
        <f t="shared" si="475"/>
        <v>2021_11</v>
      </c>
      <c r="C4966" t="str">
        <f t="shared" si="471"/>
        <v>Nov</v>
      </c>
      <c r="D4966" t="str">
        <f t="shared" si="472"/>
        <v>2021_Nov</v>
      </c>
      <c r="E4966" s="12" t="str">
        <f t="shared" si="473"/>
        <v>03_Nov</v>
      </c>
      <c r="F4966" s="12" t="str">
        <f t="shared" si="474"/>
        <v>Nov-21</v>
      </c>
      <c r="G4966" s="12"/>
    </row>
    <row r="4967" spans="1:7">
      <c r="A4967" s="2">
        <f t="shared" si="476"/>
        <v>44504</v>
      </c>
      <c r="B4967" t="str">
        <f t="shared" si="475"/>
        <v>2021_11</v>
      </c>
      <c r="C4967" t="str">
        <f t="shared" si="471"/>
        <v>Nov</v>
      </c>
      <c r="D4967" t="str">
        <f t="shared" si="472"/>
        <v>2021_Nov</v>
      </c>
      <c r="E4967" s="12" t="str">
        <f t="shared" si="473"/>
        <v>04_Nov</v>
      </c>
      <c r="F4967" s="12" t="str">
        <f t="shared" si="474"/>
        <v>Nov-21</v>
      </c>
      <c r="G4967" s="12"/>
    </row>
    <row r="4968" spans="1:7">
      <c r="A4968" s="2">
        <f t="shared" si="476"/>
        <v>44505</v>
      </c>
      <c r="B4968" t="str">
        <f t="shared" si="475"/>
        <v>2021_11</v>
      </c>
      <c r="C4968" t="str">
        <f t="shared" si="471"/>
        <v>Nov</v>
      </c>
      <c r="D4968" t="str">
        <f t="shared" si="472"/>
        <v>2021_Nov</v>
      </c>
      <c r="E4968" s="12" t="str">
        <f t="shared" si="473"/>
        <v>05_Nov</v>
      </c>
      <c r="F4968" s="12" t="str">
        <f t="shared" si="474"/>
        <v>Nov-21</v>
      </c>
      <c r="G4968" s="12"/>
    </row>
    <row r="4969" spans="1:7">
      <c r="A4969" s="2">
        <f t="shared" si="476"/>
        <v>44506</v>
      </c>
      <c r="B4969" t="str">
        <f t="shared" si="475"/>
        <v>2021_11</v>
      </c>
      <c r="C4969" t="str">
        <f t="shared" si="471"/>
        <v>Nov</v>
      </c>
      <c r="D4969" t="str">
        <f t="shared" si="472"/>
        <v>2021_Nov</v>
      </c>
      <c r="E4969" s="12" t="str">
        <f t="shared" si="473"/>
        <v>06_Nov</v>
      </c>
      <c r="F4969" s="12" t="str">
        <f t="shared" si="474"/>
        <v>Nov-21</v>
      </c>
      <c r="G4969" s="12"/>
    </row>
    <row r="4970" spans="1:7">
      <c r="A4970" s="2">
        <f t="shared" si="476"/>
        <v>44507</v>
      </c>
      <c r="B4970" t="str">
        <f t="shared" si="475"/>
        <v>2021_11</v>
      </c>
      <c r="C4970" t="str">
        <f t="shared" si="471"/>
        <v>Nov</v>
      </c>
      <c r="D4970" t="str">
        <f t="shared" si="472"/>
        <v>2021_Nov</v>
      </c>
      <c r="E4970" s="12" t="str">
        <f t="shared" si="473"/>
        <v>07_Nov</v>
      </c>
      <c r="F4970" s="12" t="str">
        <f t="shared" si="474"/>
        <v>Nov-21</v>
      </c>
      <c r="G4970" s="12"/>
    </row>
    <row r="4971" spans="1:7">
      <c r="A4971" s="2">
        <f t="shared" si="476"/>
        <v>44508</v>
      </c>
      <c r="B4971" t="str">
        <f t="shared" si="475"/>
        <v>2021_11</v>
      </c>
      <c r="C4971" t="str">
        <f t="shared" si="471"/>
        <v>Nov</v>
      </c>
      <c r="D4971" t="str">
        <f t="shared" si="472"/>
        <v>2021_Nov</v>
      </c>
      <c r="E4971" s="12" t="str">
        <f t="shared" si="473"/>
        <v>08_Nov</v>
      </c>
      <c r="F4971" s="12" t="str">
        <f t="shared" si="474"/>
        <v>Nov-21</v>
      </c>
      <c r="G4971" s="12"/>
    </row>
    <row r="4972" spans="1:7">
      <c r="A4972" s="2">
        <f t="shared" si="476"/>
        <v>44509</v>
      </c>
      <c r="B4972" t="str">
        <f t="shared" si="475"/>
        <v>2021_11</v>
      </c>
      <c r="C4972" t="str">
        <f t="shared" si="471"/>
        <v>Nov</v>
      </c>
      <c r="D4972" t="str">
        <f t="shared" si="472"/>
        <v>2021_Nov</v>
      </c>
      <c r="E4972" s="12" t="str">
        <f t="shared" si="473"/>
        <v>09_Nov</v>
      </c>
      <c r="F4972" s="12" t="str">
        <f t="shared" si="474"/>
        <v>Nov-21</v>
      </c>
      <c r="G4972" s="12"/>
    </row>
    <row r="4973" spans="1:7">
      <c r="A4973" s="2">
        <f t="shared" si="476"/>
        <v>44510</v>
      </c>
      <c r="B4973" t="str">
        <f t="shared" si="475"/>
        <v>2021_11</v>
      </c>
      <c r="C4973" t="str">
        <f t="shared" si="471"/>
        <v>Nov</v>
      </c>
      <c r="D4973" t="str">
        <f t="shared" si="472"/>
        <v>2021_Nov</v>
      </c>
      <c r="E4973" s="12" t="str">
        <f t="shared" si="473"/>
        <v>10_Nov</v>
      </c>
      <c r="F4973" s="12" t="str">
        <f t="shared" si="474"/>
        <v>Nov-21</v>
      </c>
      <c r="G4973" s="12"/>
    </row>
    <row r="4974" spans="1:7">
      <c r="A4974" s="2">
        <f t="shared" si="476"/>
        <v>44511</v>
      </c>
      <c r="B4974" t="str">
        <f t="shared" si="475"/>
        <v>2021_11</v>
      </c>
      <c r="C4974" t="str">
        <f t="shared" si="471"/>
        <v>Nov</v>
      </c>
      <c r="D4974" t="str">
        <f t="shared" si="472"/>
        <v>2021_Nov</v>
      </c>
      <c r="E4974" s="12" t="str">
        <f t="shared" si="473"/>
        <v>11_Nov</v>
      </c>
      <c r="F4974" s="12" t="str">
        <f t="shared" si="474"/>
        <v>Nov-21</v>
      </c>
      <c r="G4974" s="12"/>
    </row>
    <row r="4975" spans="1:7">
      <c r="A4975" s="2">
        <f t="shared" si="476"/>
        <v>44512</v>
      </c>
      <c r="B4975" t="str">
        <f t="shared" si="475"/>
        <v>2021_11</v>
      </c>
      <c r="C4975" t="str">
        <f t="shared" si="471"/>
        <v>Nov</v>
      </c>
      <c r="D4975" t="str">
        <f t="shared" si="472"/>
        <v>2021_Nov</v>
      </c>
      <c r="E4975" s="12" t="str">
        <f t="shared" si="473"/>
        <v>12_Nov</v>
      </c>
      <c r="F4975" s="12" t="str">
        <f t="shared" si="474"/>
        <v>Nov-21</v>
      </c>
      <c r="G4975" s="12"/>
    </row>
    <row r="4976" spans="1:7">
      <c r="A4976" s="2">
        <f t="shared" si="476"/>
        <v>44513</v>
      </c>
      <c r="B4976" t="str">
        <f t="shared" si="475"/>
        <v>2021_11</v>
      </c>
      <c r="C4976" t="str">
        <f t="shared" si="471"/>
        <v>Nov</v>
      </c>
      <c r="D4976" t="str">
        <f t="shared" si="472"/>
        <v>2021_Nov</v>
      </c>
      <c r="E4976" s="12" t="str">
        <f t="shared" si="473"/>
        <v>13_Nov</v>
      </c>
      <c r="F4976" s="12" t="str">
        <f t="shared" si="474"/>
        <v>Nov-21</v>
      </c>
      <c r="G4976" s="12"/>
    </row>
    <row r="4977" spans="1:7">
      <c r="A4977" s="2">
        <f t="shared" si="476"/>
        <v>44514</v>
      </c>
      <c r="B4977" t="str">
        <f t="shared" si="475"/>
        <v>2021_11</v>
      </c>
      <c r="C4977" t="str">
        <f t="shared" si="471"/>
        <v>Nov</v>
      </c>
      <c r="D4977" t="str">
        <f t="shared" si="472"/>
        <v>2021_Nov</v>
      </c>
      <c r="E4977" s="12" t="str">
        <f t="shared" si="473"/>
        <v>14_Nov</v>
      </c>
      <c r="F4977" s="12" t="str">
        <f t="shared" si="474"/>
        <v>Nov-21</v>
      </c>
      <c r="G4977" s="12"/>
    </row>
    <row r="4978" spans="1:7">
      <c r="A4978" s="2">
        <f t="shared" si="476"/>
        <v>44515</v>
      </c>
      <c r="B4978" t="str">
        <f t="shared" si="475"/>
        <v>2021_11</v>
      </c>
      <c r="C4978" t="str">
        <f t="shared" si="471"/>
        <v>Nov</v>
      </c>
      <c r="D4978" t="str">
        <f t="shared" si="472"/>
        <v>2021_Nov</v>
      </c>
      <c r="E4978" s="12" t="str">
        <f t="shared" si="473"/>
        <v>15_Nov</v>
      </c>
      <c r="F4978" s="12" t="str">
        <f t="shared" si="474"/>
        <v>Nov-21</v>
      </c>
      <c r="G4978" s="12"/>
    </row>
    <row r="4979" spans="1:7">
      <c r="A4979" s="2">
        <f t="shared" si="476"/>
        <v>44516</v>
      </c>
      <c r="B4979" t="str">
        <f t="shared" si="475"/>
        <v>2021_11</v>
      </c>
      <c r="C4979" t="str">
        <f t="shared" si="471"/>
        <v>Nov</v>
      </c>
      <c r="D4979" t="str">
        <f t="shared" si="472"/>
        <v>2021_Nov</v>
      </c>
      <c r="E4979" s="12" t="str">
        <f t="shared" si="473"/>
        <v>16_Nov</v>
      </c>
      <c r="F4979" s="12" t="str">
        <f t="shared" si="474"/>
        <v>Nov-21</v>
      </c>
      <c r="G4979" s="12"/>
    </row>
    <row r="4980" spans="1:7">
      <c r="A4980" s="2">
        <f t="shared" si="476"/>
        <v>44517</v>
      </c>
      <c r="B4980" t="str">
        <f t="shared" si="475"/>
        <v>2021_11</v>
      </c>
      <c r="C4980" t="str">
        <f t="shared" si="471"/>
        <v>Nov</v>
      </c>
      <c r="D4980" t="str">
        <f t="shared" si="472"/>
        <v>2021_Nov</v>
      </c>
      <c r="E4980" s="12" t="str">
        <f t="shared" si="473"/>
        <v>17_Nov</v>
      </c>
      <c r="F4980" s="12" t="str">
        <f t="shared" si="474"/>
        <v>Nov-21</v>
      </c>
      <c r="G4980" s="12"/>
    </row>
    <row r="4981" spans="1:7">
      <c r="A4981" s="2">
        <f t="shared" si="476"/>
        <v>44518</v>
      </c>
      <c r="B4981" t="str">
        <f t="shared" si="475"/>
        <v>2021_11</v>
      </c>
      <c r="C4981" t="str">
        <f t="shared" si="471"/>
        <v>Nov</v>
      </c>
      <c r="D4981" t="str">
        <f t="shared" si="472"/>
        <v>2021_Nov</v>
      </c>
      <c r="E4981" s="12" t="str">
        <f t="shared" si="473"/>
        <v>18_Nov</v>
      </c>
      <c r="F4981" s="12" t="str">
        <f t="shared" si="474"/>
        <v>Nov-21</v>
      </c>
      <c r="G4981" s="12"/>
    </row>
    <row r="4982" spans="1:7">
      <c r="A4982" s="2">
        <f t="shared" si="476"/>
        <v>44519</v>
      </c>
      <c r="B4982" t="str">
        <f t="shared" si="475"/>
        <v>2021_11</v>
      </c>
      <c r="C4982" t="str">
        <f t="shared" si="471"/>
        <v>Nov</v>
      </c>
      <c r="D4982" t="str">
        <f t="shared" si="472"/>
        <v>2021_Nov</v>
      </c>
      <c r="E4982" s="12" t="str">
        <f t="shared" si="473"/>
        <v>19_Nov</v>
      </c>
      <c r="F4982" s="12" t="str">
        <f t="shared" si="474"/>
        <v>Nov-21</v>
      </c>
      <c r="G4982" s="12"/>
    </row>
    <row r="4983" spans="1:7">
      <c r="A4983" s="2">
        <f t="shared" si="476"/>
        <v>44520</v>
      </c>
      <c r="B4983" t="str">
        <f t="shared" si="475"/>
        <v>2021_11</v>
      </c>
      <c r="C4983" t="str">
        <f t="shared" si="471"/>
        <v>Nov</v>
      </c>
      <c r="D4983" t="str">
        <f t="shared" si="472"/>
        <v>2021_Nov</v>
      </c>
      <c r="E4983" s="12" t="str">
        <f t="shared" si="473"/>
        <v>20_Nov</v>
      </c>
      <c r="F4983" s="12" t="str">
        <f t="shared" si="474"/>
        <v>Nov-21</v>
      </c>
      <c r="G4983" s="12"/>
    </row>
    <row r="4984" spans="1:7">
      <c r="A4984" s="2">
        <f t="shared" si="476"/>
        <v>44521</v>
      </c>
      <c r="B4984" t="str">
        <f t="shared" si="475"/>
        <v>2021_11</v>
      </c>
      <c r="C4984" t="str">
        <f t="shared" si="471"/>
        <v>Nov</v>
      </c>
      <c r="D4984" t="str">
        <f t="shared" si="472"/>
        <v>2021_Nov</v>
      </c>
      <c r="E4984" s="12" t="str">
        <f t="shared" si="473"/>
        <v>21_Nov</v>
      </c>
      <c r="F4984" s="12" t="str">
        <f t="shared" si="474"/>
        <v>Nov-21</v>
      </c>
      <c r="G4984" s="12"/>
    </row>
    <row r="4985" spans="1:7">
      <c r="A4985" s="2">
        <f t="shared" si="476"/>
        <v>44522</v>
      </c>
      <c r="B4985" t="str">
        <f t="shared" si="475"/>
        <v>2021_11</v>
      </c>
      <c r="C4985" t="str">
        <f t="shared" si="471"/>
        <v>Nov</v>
      </c>
      <c r="D4985" t="str">
        <f t="shared" si="472"/>
        <v>2021_Nov</v>
      </c>
      <c r="E4985" s="12" t="str">
        <f t="shared" si="473"/>
        <v>22_Nov</v>
      </c>
      <c r="F4985" s="12" t="str">
        <f t="shared" si="474"/>
        <v>Nov-21</v>
      </c>
      <c r="G4985" s="12"/>
    </row>
    <row r="4986" spans="1:7">
      <c r="A4986" s="2">
        <f t="shared" si="476"/>
        <v>44523</v>
      </c>
      <c r="B4986" t="str">
        <f t="shared" si="475"/>
        <v>2021_11</v>
      </c>
      <c r="C4986" t="str">
        <f t="shared" si="471"/>
        <v>Nov</v>
      </c>
      <c r="D4986" t="str">
        <f t="shared" si="472"/>
        <v>2021_Nov</v>
      </c>
      <c r="E4986" s="12" t="str">
        <f t="shared" si="473"/>
        <v>23_Nov</v>
      </c>
      <c r="F4986" s="12" t="str">
        <f t="shared" si="474"/>
        <v>Nov-21</v>
      </c>
      <c r="G4986" s="12"/>
    </row>
    <row r="4987" spans="1:7">
      <c r="A4987" s="2">
        <f t="shared" si="476"/>
        <v>44524</v>
      </c>
      <c r="B4987" t="str">
        <f t="shared" si="475"/>
        <v>2021_11</v>
      </c>
      <c r="C4987" t="str">
        <f t="shared" si="471"/>
        <v>Nov</v>
      </c>
      <c r="D4987" t="str">
        <f t="shared" si="472"/>
        <v>2021_Nov</v>
      </c>
      <c r="E4987" s="12" t="str">
        <f t="shared" si="473"/>
        <v>24_Nov</v>
      </c>
      <c r="F4987" s="12" t="str">
        <f t="shared" si="474"/>
        <v>Nov-21</v>
      </c>
      <c r="G4987" s="12"/>
    </row>
    <row r="4988" spans="1:7">
      <c r="A4988" s="2">
        <f t="shared" si="476"/>
        <v>44525</v>
      </c>
      <c r="B4988" t="str">
        <f t="shared" si="475"/>
        <v>2021_11</v>
      </c>
      <c r="C4988" t="str">
        <f t="shared" si="471"/>
        <v>Nov</v>
      </c>
      <c r="D4988" t="str">
        <f t="shared" si="472"/>
        <v>2021_Nov</v>
      </c>
      <c r="E4988" s="12" t="str">
        <f t="shared" si="473"/>
        <v>25_Nov</v>
      </c>
      <c r="F4988" s="12" t="str">
        <f t="shared" si="474"/>
        <v>Nov-21</v>
      </c>
      <c r="G4988" s="12"/>
    </row>
    <row r="4989" spans="1:7">
      <c r="A4989" s="2">
        <f t="shared" si="476"/>
        <v>44526</v>
      </c>
      <c r="B4989" t="str">
        <f t="shared" si="475"/>
        <v>2021_11</v>
      </c>
      <c r="C4989" t="str">
        <f t="shared" si="471"/>
        <v>Nov</v>
      </c>
      <c r="D4989" t="str">
        <f t="shared" si="472"/>
        <v>2021_Nov</v>
      </c>
      <c r="E4989" s="12" t="str">
        <f t="shared" si="473"/>
        <v>26_Nov</v>
      </c>
      <c r="F4989" s="12" t="str">
        <f t="shared" si="474"/>
        <v>Nov-21</v>
      </c>
      <c r="G4989" s="12"/>
    </row>
    <row r="4990" spans="1:7">
      <c r="A4990" s="2">
        <f t="shared" si="476"/>
        <v>44527</v>
      </c>
      <c r="B4990" t="str">
        <f t="shared" si="475"/>
        <v>2021_11</v>
      </c>
      <c r="C4990" t="str">
        <f t="shared" si="471"/>
        <v>Nov</v>
      </c>
      <c r="D4990" t="str">
        <f t="shared" si="472"/>
        <v>2021_Nov</v>
      </c>
      <c r="E4990" s="12" t="str">
        <f t="shared" si="473"/>
        <v>27_Nov</v>
      </c>
      <c r="F4990" s="12" t="str">
        <f t="shared" si="474"/>
        <v>Nov-21</v>
      </c>
      <c r="G4990" s="12"/>
    </row>
    <row r="4991" spans="1:7">
      <c r="A4991" s="2">
        <f t="shared" si="476"/>
        <v>44528</v>
      </c>
      <c r="B4991" t="str">
        <f t="shared" si="475"/>
        <v>2021_11</v>
      </c>
      <c r="C4991" t="str">
        <f t="shared" si="471"/>
        <v>Nov</v>
      </c>
      <c r="D4991" t="str">
        <f t="shared" si="472"/>
        <v>2021_Nov</v>
      </c>
      <c r="E4991" s="12" t="str">
        <f t="shared" si="473"/>
        <v>28_Nov</v>
      </c>
      <c r="F4991" s="12" t="str">
        <f t="shared" si="474"/>
        <v>Nov-21</v>
      </c>
      <c r="G4991" s="12"/>
    </row>
    <row r="4992" spans="1:7">
      <c r="A4992" s="2">
        <f t="shared" si="476"/>
        <v>44529</v>
      </c>
      <c r="B4992" t="str">
        <f t="shared" si="475"/>
        <v>2021_11</v>
      </c>
      <c r="C4992" t="str">
        <f t="shared" si="471"/>
        <v>Nov</v>
      </c>
      <c r="D4992" t="str">
        <f t="shared" si="472"/>
        <v>2021_Nov</v>
      </c>
      <c r="E4992" s="12" t="str">
        <f t="shared" si="473"/>
        <v>29_Nov</v>
      </c>
      <c r="F4992" s="12" t="str">
        <f t="shared" si="474"/>
        <v>Nov-21</v>
      </c>
      <c r="G4992" s="12"/>
    </row>
    <row r="4993" spans="1:7">
      <c r="A4993" s="2">
        <f t="shared" si="476"/>
        <v>44530</v>
      </c>
      <c r="B4993" t="str">
        <f t="shared" si="475"/>
        <v>2021_11</v>
      </c>
      <c r="C4993" t="str">
        <f t="shared" si="471"/>
        <v>Nov</v>
      </c>
      <c r="D4993" t="str">
        <f t="shared" si="472"/>
        <v>2021_Nov</v>
      </c>
      <c r="E4993" s="12" t="str">
        <f t="shared" si="473"/>
        <v>30_Nov</v>
      </c>
      <c r="F4993" s="12" t="str">
        <f t="shared" si="474"/>
        <v>Nov-21</v>
      </c>
      <c r="G4993" s="12"/>
    </row>
    <row r="4994" spans="1:7">
      <c r="A4994" s="2">
        <f t="shared" si="476"/>
        <v>44531</v>
      </c>
      <c r="B4994" t="str">
        <f t="shared" si="475"/>
        <v>2021_12</v>
      </c>
      <c r="C4994" t="str">
        <f t="shared" ref="C4994:C5057" si="477">VLOOKUP(TEXT(MONTH(A4994),"00"),$H$2:$I$13,2,FALSE)</f>
        <v>Dec</v>
      </c>
      <c r="D4994" t="str">
        <f t="shared" si="472"/>
        <v>2021_Dec</v>
      </c>
      <c r="E4994" s="12" t="str">
        <f t="shared" si="473"/>
        <v>01_Dec</v>
      </c>
      <c r="F4994" s="12" t="str">
        <f t="shared" si="474"/>
        <v>Dec-21</v>
      </c>
      <c r="G4994" s="12"/>
    </row>
    <row r="4995" spans="1:7">
      <c r="A4995" s="2">
        <f t="shared" si="476"/>
        <v>44532</v>
      </c>
      <c r="B4995" t="str">
        <f t="shared" si="475"/>
        <v>2021_12</v>
      </c>
      <c r="C4995" t="str">
        <f t="shared" si="477"/>
        <v>Dec</v>
      </c>
      <c r="D4995" t="str">
        <f t="shared" ref="D4995:D5058" si="478">TEXT(YEAR(A4995),"0000")&amp;"_"&amp;C4995</f>
        <v>2021_Dec</v>
      </c>
      <c r="E4995" s="12" t="str">
        <f t="shared" ref="E4995:E5058" si="479">VLOOKUP(DAY(A4995),$G$2:$H$32,2,FALSE)&amp;"_"&amp;C4995</f>
        <v>02_Dec</v>
      </c>
      <c r="F4995" s="12" t="str">
        <f t="shared" si="474"/>
        <v>Dec-21</v>
      </c>
      <c r="G4995" s="12"/>
    </row>
    <row r="4996" spans="1:7">
      <c r="A4996" s="2">
        <f t="shared" si="476"/>
        <v>44533</v>
      </c>
      <c r="B4996" t="str">
        <f t="shared" si="475"/>
        <v>2021_12</v>
      </c>
      <c r="C4996" t="str">
        <f t="shared" si="477"/>
        <v>Dec</v>
      </c>
      <c r="D4996" t="str">
        <f t="shared" si="478"/>
        <v>2021_Dec</v>
      </c>
      <c r="E4996" s="12" t="str">
        <f t="shared" si="479"/>
        <v>03_Dec</v>
      </c>
      <c r="F4996" s="12" t="str">
        <f t="shared" ref="F4996:F5059" si="480">C4996&amp;"-"&amp;RIGHT(YEAR(A4996),2)</f>
        <v>Dec-21</v>
      </c>
      <c r="G4996" s="12"/>
    </row>
    <row r="4997" spans="1:7">
      <c r="A4997" s="2">
        <f t="shared" si="476"/>
        <v>44534</v>
      </c>
      <c r="B4997" t="str">
        <f t="shared" si="475"/>
        <v>2021_12</v>
      </c>
      <c r="C4997" t="str">
        <f t="shared" si="477"/>
        <v>Dec</v>
      </c>
      <c r="D4997" t="str">
        <f t="shared" si="478"/>
        <v>2021_Dec</v>
      </c>
      <c r="E4997" s="12" t="str">
        <f t="shared" si="479"/>
        <v>04_Dec</v>
      </c>
      <c r="F4997" s="12" t="str">
        <f t="shared" si="480"/>
        <v>Dec-21</v>
      </c>
      <c r="G4997" s="12"/>
    </row>
    <row r="4998" spans="1:7">
      <c r="A4998" s="2">
        <f t="shared" si="476"/>
        <v>44535</v>
      </c>
      <c r="B4998" t="str">
        <f t="shared" si="475"/>
        <v>2021_12</v>
      </c>
      <c r="C4998" t="str">
        <f t="shared" si="477"/>
        <v>Dec</v>
      </c>
      <c r="D4998" t="str">
        <f t="shared" si="478"/>
        <v>2021_Dec</v>
      </c>
      <c r="E4998" s="12" t="str">
        <f t="shared" si="479"/>
        <v>05_Dec</v>
      </c>
      <c r="F4998" s="12" t="str">
        <f t="shared" si="480"/>
        <v>Dec-21</v>
      </c>
      <c r="G4998" s="12"/>
    </row>
    <row r="4999" spans="1:7">
      <c r="A4999" s="2">
        <f t="shared" si="476"/>
        <v>44536</v>
      </c>
      <c r="B4999" t="str">
        <f t="shared" si="475"/>
        <v>2021_12</v>
      </c>
      <c r="C4999" t="str">
        <f t="shared" si="477"/>
        <v>Dec</v>
      </c>
      <c r="D4999" t="str">
        <f t="shared" si="478"/>
        <v>2021_Dec</v>
      </c>
      <c r="E4999" s="12" t="str">
        <f t="shared" si="479"/>
        <v>06_Dec</v>
      </c>
      <c r="F4999" s="12" t="str">
        <f t="shared" si="480"/>
        <v>Dec-21</v>
      </c>
      <c r="G4999" s="12"/>
    </row>
    <row r="5000" spans="1:7">
      <c r="A5000" s="2">
        <f t="shared" si="476"/>
        <v>44537</v>
      </c>
      <c r="B5000" t="str">
        <f t="shared" si="475"/>
        <v>2021_12</v>
      </c>
      <c r="C5000" t="str">
        <f t="shared" si="477"/>
        <v>Dec</v>
      </c>
      <c r="D5000" t="str">
        <f t="shared" si="478"/>
        <v>2021_Dec</v>
      </c>
      <c r="E5000" s="12" t="str">
        <f t="shared" si="479"/>
        <v>07_Dec</v>
      </c>
      <c r="F5000" s="12" t="str">
        <f t="shared" si="480"/>
        <v>Dec-21</v>
      </c>
      <c r="G5000" s="12"/>
    </row>
    <row r="5001" spans="1:7">
      <c r="A5001" s="2">
        <f t="shared" si="476"/>
        <v>44538</v>
      </c>
      <c r="B5001" t="str">
        <f t="shared" si="475"/>
        <v>2021_12</v>
      </c>
      <c r="C5001" t="str">
        <f t="shared" si="477"/>
        <v>Dec</v>
      </c>
      <c r="D5001" t="str">
        <f t="shared" si="478"/>
        <v>2021_Dec</v>
      </c>
      <c r="E5001" s="12" t="str">
        <f t="shared" si="479"/>
        <v>08_Dec</v>
      </c>
      <c r="F5001" s="12" t="str">
        <f t="shared" si="480"/>
        <v>Dec-21</v>
      </c>
      <c r="G5001" s="12"/>
    </row>
    <row r="5002" spans="1:7">
      <c r="A5002" s="2">
        <f t="shared" si="476"/>
        <v>44539</v>
      </c>
      <c r="B5002" t="str">
        <f t="shared" si="475"/>
        <v>2021_12</v>
      </c>
      <c r="C5002" t="str">
        <f t="shared" si="477"/>
        <v>Dec</v>
      </c>
      <c r="D5002" t="str">
        <f t="shared" si="478"/>
        <v>2021_Dec</v>
      </c>
      <c r="E5002" s="12" t="str">
        <f t="shared" si="479"/>
        <v>09_Dec</v>
      </c>
      <c r="F5002" s="12" t="str">
        <f t="shared" si="480"/>
        <v>Dec-21</v>
      </c>
      <c r="G5002" s="12"/>
    </row>
    <row r="5003" spans="1:7">
      <c r="A5003" s="2">
        <f t="shared" si="476"/>
        <v>44540</v>
      </c>
      <c r="B5003" t="str">
        <f t="shared" ref="B5003:B5066" si="481">TEXT(YEAR(A5003),"0000")&amp;"_"&amp;TEXT(MONTH(A5003),"00")</f>
        <v>2021_12</v>
      </c>
      <c r="C5003" t="str">
        <f t="shared" si="477"/>
        <v>Dec</v>
      </c>
      <c r="D5003" t="str">
        <f t="shared" si="478"/>
        <v>2021_Dec</v>
      </c>
      <c r="E5003" s="12" t="str">
        <f t="shared" si="479"/>
        <v>10_Dec</v>
      </c>
      <c r="F5003" s="12" t="str">
        <f t="shared" si="480"/>
        <v>Dec-21</v>
      </c>
      <c r="G5003" s="12"/>
    </row>
    <row r="5004" spans="1:7">
      <c r="A5004" s="2">
        <f t="shared" ref="A5004:A5067" si="482">A5003+1</f>
        <v>44541</v>
      </c>
      <c r="B5004" t="str">
        <f t="shared" si="481"/>
        <v>2021_12</v>
      </c>
      <c r="C5004" t="str">
        <f t="shared" si="477"/>
        <v>Dec</v>
      </c>
      <c r="D5004" t="str">
        <f t="shared" si="478"/>
        <v>2021_Dec</v>
      </c>
      <c r="E5004" s="12" t="str">
        <f t="shared" si="479"/>
        <v>11_Dec</v>
      </c>
      <c r="F5004" s="12" t="str">
        <f t="shared" si="480"/>
        <v>Dec-21</v>
      </c>
      <c r="G5004" s="12"/>
    </row>
    <row r="5005" spans="1:7">
      <c r="A5005" s="2">
        <f t="shared" si="482"/>
        <v>44542</v>
      </c>
      <c r="B5005" t="str">
        <f t="shared" si="481"/>
        <v>2021_12</v>
      </c>
      <c r="C5005" t="str">
        <f t="shared" si="477"/>
        <v>Dec</v>
      </c>
      <c r="D5005" t="str">
        <f t="shared" si="478"/>
        <v>2021_Dec</v>
      </c>
      <c r="E5005" s="12" t="str">
        <f t="shared" si="479"/>
        <v>12_Dec</v>
      </c>
      <c r="F5005" s="12" t="str">
        <f t="shared" si="480"/>
        <v>Dec-21</v>
      </c>
      <c r="G5005" s="12"/>
    </row>
    <row r="5006" spans="1:7">
      <c r="A5006" s="2">
        <f t="shared" si="482"/>
        <v>44543</v>
      </c>
      <c r="B5006" t="str">
        <f t="shared" si="481"/>
        <v>2021_12</v>
      </c>
      <c r="C5006" t="str">
        <f t="shared" si="477"/>
        <v>Dec</v>
      </c>
      <c r="D5006" t="str">
        <f t="shared" si="478"/>
        <v>2021_Dec</v>
      </c>
      <c r="E5006" s="12" t="str">
        <f t="shared" si="479"/>
        <v>13_Dec</v>
      </c>
      <c r="F5006" s="12" t="str">
        <f t="shared" si="480"/>
        <v>Dec-21</v>
      </c>
      <c r="G5006" s="12"/>
    </row>
    <row r="5007" spans="1:7">
      <c r="A5007" s="2">
        <f t="shared" si="482"/>
        <v>44544</v>
      </c>
      <c r="B5007" t="str">
        <f t="shared" si="481"/>
        <v>2021_12</v>
      </c>
      <c r="C5007" t="str">
        <f t="shared" si="477"/>
        <v>Dec</v>
      </c>
      <c r="D5007" t="str">
        <f t="shared" si="478"/>
        <v>2021_Dec</v>
      </c>
      <c r="E5007" s="12" t="str">
        <f t="shared" si="479"/>
        <v>14_Dec</v>
      </c>
      <c r="F5007" s="12" t="str">
        <f t="shared" si="480"/>
        <v>Dec-21</v>
      </c>
      <c r="G5007" s="12"/>
    </row>
    <row r="5008" spans="1:7">
      <c r="A5008" s="2">
        <f t="shared" si="482"/>
        <v>44545</v>
      </c>
      <c r="B5008" t="str">
        <f t="shared" si="481"/>
        <v>2021_12</v>
      </c>
      <c r="C5008" t="str">
        <f t="shared" si="477"/>
        <v>Dec</v>
      </c>
      <c r="D5008" t="str">
        <f t="shared" si="478"/>
        <v>2021_Dec</v>
      </c>
      <c r="E5008" s="12" t="str">
        <f t="shared" si="479"/>
        <v>15_Dec</v>
      </c>
      <c r="F5008" s="12" t="str">
        <f t="shared" si="480"/>
        <v>Dec-21</v>
      </c>
      <c r="G5008" s="12"/>
    </row>
    <row r="5009" spans="1:7">
      <c r="A5009" s="2">
        <f t="shared" si="482"/>
        <v>44546</v>
      </c>
      <c r="B5009" t="str">
        <f t="shared" si="481"/>
        <v>2021_12</v>
      </c>
      <c r="C5009" t="str">
        <f t="shared" si="477"/>
        <v>Dec</v>
      </c>
      <c r="D5009" t="str">
        <f t="shared" si="478"/>
        <v>2021_Dec</v>
      </c>
      <c r="E5009" s="12" t="str">
        <f t="shared" si="479"/>
        <v>16_Dec</v>
      </c>
      <c r="F5009" s="12" t="str">
        <f t="shared" si="480"/>
        <v>Dec-21</v>
      </c>
      <c r="G5009" s="12"/>
    </row>
    <row r="5010" spans="1:7">
      <c r="A5010" s="2">
        <f t="shared" si="482"/>
        <v>44547</v>
      </c>
      <c r="B5010" t="str">
        <f t="shared" si="481"/>
        <v>2021_12</v>
      </c>
      <c r="C5010" t="str">
        <f t="shared" si="477"/>
        <v>Dec</v>
      </c>
      <c r="D5010" t="str">
        <f t="shared" si="478"/>
        <v>2021_Dec</v>
      </c>
      <c r="E5010" s="12" t="str">
        <f t="shared" si="479"/>
        <v>17_Dec</v>
      </c>
      <c r="F5010" s="12" t="str">
        <f t="shared" si="480"/>
        <v>Dec-21</v>
      </c>
      <c r="G5010" s="12"/>
    </row>
    <row r="5011" spans="1:7">
      <c r="A5011" s="2">
        <f t="shared" si="482"/>
        <v>44548</v>
      </c>
      <c r="B5011" t="str">
        <f t="shared" si="481"/>
        <v>2021_12</v>
      </c>
      <c r="C5011" t="str">
        <f t="shared" si="477"/>
        <v>Dec</v>
      </c>
      <c r="D5011" t="str">
        <f t="shared" si="478"/>
        <v>2021_Dec</v>
      </c>
      <c r="E5011" s="12" t="str">
        <f t="shared" si="479"/>
        <v>18_Dec</v>
      </c>
      <c r="F5011" s="12" t="str">
        <f t="shared" si="480"/>
        <v>Dec-21</v>
      </c>
      <c r="G5011" s="12"/>
    </row>
    <row r="5012" spans="1:7">
      <c r="A5012" s="2">
        <f t="shared" si="482"/>
        <v>44549</v>
      </c>
      <c r="B5012" t="str">
        <f t="shared" si="481"/>
        <v>2021_12</v>
      </c>
      <c r="C5012" t="str">
        <f t="shared" si="477"/>
        <v>Dec</v>
      </c>
      <c r="D5012" t="str">
        <f t="shared" si="478"/>
        <v>2021_Dec</v>
      </c>
      <c r="E5012" s="12" t="str">
        <f t="shared" si="479"/>
        <v>19_Dec</v>
      </c>
      <c r="F5012" s="12" t="str">
        <f t="shared" si="480"/>
        <v>Dec-21</v>
      </c>
      <c r="G5012" s="12"/>
    </row>
    <row r="5013" spans="1:7">
      <c r="A5013" s="2">
        <f t="shared" si="482"/>
        <v>44550</v>
      </c>
      <c r="B5013" t="str">
        <f t="shared" si="481"/>
        <v>2021_12</v>
      </c>
      <c r="C5013" t="str">
        <f t="shared" si="477"/>
        <v>Dec</v>
      </c>
      <c r="D5013" t="str">
        <f t="shared" si="478"/>
        <v>2021_Dec</v>
      </c>
      <c r="E5013" s="12" t="str">
        <f t="shared" si="479"/>
        <v>20_Dec</v>
      </c>
      <c r="F5013" s="12" t="str">
        <f t="shared" si="480"/>
        <v>Dec-21</v>
      </c>
      <c r="G5013" s="12"/>
    </row>
    <row r="5014" spans="1:7">
      <c r="A5014" s="2">
        <f t="shared" si="482"/>
        <v>44551</v>
      </c>
      <c r="B5014" t="str">
        <f t="shared" si="481"/>
        <v>2021_12</v>
      </c>
      <c r="C5014" t="str">
        <f t="shared" si="477"/>
        <v>Dec</v>
      </c>
      <c r="D5014" t="str">
        <f t="shared" si="478"/>
        <v>2021_Dec</v>
      </c>
      <c r="E5014" s="12" t="str">
        <f t="shared" si="479"/>
        <v>21_Dec</v>
      </c>
      <c r="F5014" s="12" t="str">
        <f t="shared" si="480"/>
        <v>Dec-21</v>
      </c>
      <c r="G5014" s="12"/>
    </row>
    <row r="5015" spans="1:7">
      <c r="A5015" s="2">
        <f t="shared" si="482"/>
        <v>44552</v>
      </c>
      <c r="B5015" t="str">
        <f t="shared" si="481"/>
        <v>2021_12</v>
      </c>
      <c r="C5015" t="str">
        <f t="shared" si="477"/>
        <v>Dec</v>
      </c>
      <c r="D5015" t="str">
        <f t="shared" si="478"/>
        <v>2021_Dec</v>
      </c>
      <c r="E5015" s="12" t="str">
        <f t="shared" si="479"/>
        <v>22_Dec</v>
      </c>
      <c r="F5015" s="12" t="str">
        <f t="shared" si="480"/>
        <v>Dec-21</v>
      </c>
      <c r="G5015" s="12"/>
    </row>
    <row r="5016" spans="1:7">
      <c r="A5016" s="2">
        <f t="shared" si="482"/>
        <v>44553</v>
      </c>
      <c r="B5016" t="str">
        <f t="shared" si="481"/>
        <v>2021_12</v>
      </c>
      <c r="C5016" t="str">
        <f t="shared" si="477"/>
        <v>Dec</v>
      </c>
      <c r="D5016" t="str">
        <f t="shared" si="478"/>
        <v>2021_Dec</v>
      </c>
      <c r="E5016" s="12" t="str">
        <f t="shared" si="479"/>
        <v>23_Dec</v>
      </c>
      <c r="F5016" s="12" t="str">
        <f t="shared" si="480"/>
        <v>Dec-21</v>
      </c>
      <c r="G5016" s="12"/>
    </row>
    <row r="5017" spans="1:7">
      <c r="A5017" s="2">
        <f t="shared" si="482"/>
        <v>44554</v>
      </c>
      <c r="B5017" t="str">
        <f t="shared" si="481"/>
        <v>2021_12</v>
      </c>
      <c r="C5017" t="str">
        <f t="shared" si="477"/>
        <v>Dec</v>
      </c>
      <c r="D5017" t="str">
        <f t="shared" si="478"/>
        <v>2021_Dec</v>
      </c>
      <c r="E5017" s="12" t="str">
        <f t="shared" si="479"/>
        <v>24_Dec</v>
      </c>
      <c r="F5017" s="12" t="str">
        <f t="shared" si="480"/>
        <v>Dec-21</v>
      </c>
      <c r="G5017" s="12"/>
    </row>
    <row r="5018" spans="1:7">
      <c r="A5018" s="2">
        <f t="shared" si="482"/>
        <v>44555</v>
      </c>
      <c r="B5018" t="str">
        <f t="shared" si="481"/>
        <v>2021_12</v>
      </c>
      <c r="C5018" t="str">
        <f t="shared" si="477"/>
        <v>Dec</v>
      </c>
      <c r="D5018" t="str">
        <f t="shared" si="478"/>
        <v>2021_Dec</v>
      </c>
      <c r="E5018" s="12" t="str">
        <f t="shared" si="479"/>
        <v>25_Dec</v>
      </c>
      <c r="F5018" s="12" t="str">
        <f t="shared" si="480"/>
        <v>Dec-21</v>
      </c>
      <c r="G5018" s="12"/>
    </row>
    <row r="5019" spans="1:7">
      <c r="A5019" s="2">
        <f t="shared" si="482"/>
        <v>44556</v>
      </c>
      <c r="B5019" t="str">
        <f t="shared" si="481"/>
        <v>2021_12</v>
      </c>
      <c r="C5019" t="str">
        <f t="shared" si="477"/>
        <v>Dec</v>
      </c>
      <c r="D5019" t="str">
        <f t="shared" si="478"/>
        <v>2021_Dec</v>
      </c>
      <c r="E5019" s="12" t="str">
        <f t="shared" si="479"/>
        <v>26_Dec</v>
      </c>
      <c r="F5019" s="12" t="str">
        <f t="shared" si="480"/>
        <v>Dec-21</v>
      </c>
      <c r="G5019" s="12"/>
    </row>
    <row r="5020" spans="1:7">
      <c r="A5020" s="2">
        <f t="shared" si="482"/>
        <v>44557</v>
      </c>
      <c r="B5020" t="str">
        <f t="shared" si="481"/>
        <v>2021_12</v>
      </c>
      <c r="C5020" t="str">
        <f t="shared" si="477"/>
        <v>Dec</v>
      </c>
      <c r="D5020" t="str">
        <f t="shared" si="478"/>
        <v>2021_Dec</v>
      </c>
      <c r="E5020" s="12" t="str">
        <f t="shared" si="479"/>
        <v>27_Dec</v>
      </c>
      <c r="F5020" s="12" t="str">
        <f t="shared" si="480"/>
        <v>Dec-21</v>
      </c>
      <c r="G5020" s="12"/>
    </row>
    <row r="5021" spans="1:7">
      <c r="A5021" s="2">
        <f t="shared" si="482"/>
        <v>44558</v>
      </c>
      <c r="B5021" t="str">
        <f t="shared" si="481"/>
        <v>2021_12</v>
      </c>
      <c r="C5021" t="str">
        <f t="shared" si="477"/>
        <v>Dec</v>
      </c>
      <c r="D5021" t="str">
        <f t="shared" si="478"/>
        <v>2021_Dec</v>
      </c>
      <c r="E5021" s="12" t="str">
        <f t="shared" si="479"/>
        <v>28_Dec</v>
      </c>
      <c r="F5021" s="12" t="str">
        <f t="shared" si="480"/>
        <v>Dec-21</v>
      </c>
      <c r="G5021" s="12"/>
    </row>
    <row r="5022" spans="1:7">
      <c r="A5022" s="2">
        <f t="shared" si="482"/>
        <v>44559</v>
      </c>
      <c r="B5022" t="str">
        <f t="shared" si="481"/>
        <v>2021_12</v>
      </c>
      <c r="C5022" t="str">
        <f t="shared" si="477"/>
        <v>Dec</v>
      </c>
      <c r="D5022" t="str">
        <f t="shared" si="478"/>
        <v>2021_Dec</v>
      </c>
      <c r="E5022" s="12" t="str">
        <f t="shared" si="479"/>
        <v>29_Dec</v>
      </c>
      <c r="F5022" s="12" t="str">
        <f t="shared" si="480"/>
        <v>Dec-21</v>
      </c>
      <c r="G5022" s="12"/>
    </row>
    <row r="5023" spans="1:7">
      <c r="A5023" s="2">
        <f t="shared" si="482"/>
        <v>44560</v>
      </c>
      <c r="B5023" t="str">
        <f t="shared" si="481"/>
        <v>2021_12</v>
      </c>
      <c r="C5023" t="str">
        <f t="shared" si="477"/>
        <v>Dec</v>
      </c>
      <c r="D5023" t="str">
        <f t="shared" si="478"/>
        <v>2021_Dec</v>
      </c>
      <c r="E5023" s="12" t="str">
        <f t="shared" si="479"/>
        <v>30_Dec</v>
      </c>
      <c r="F5023" s="12" t="str">
        <f t="shared" si="480"/>
        <v>Dec-21</v>
      </c>
      <c r="G5023" s="12"/>
    </row>
    <row r="5024" spans="1:7">
      <c r="A5024" s="2">
        <f t="shared" si="482"/>
        <v>44561</v>
      </c>
      <c r="B5024" t="str">
        <f t="shared" si="481"/>
        <v>2021_12</v>
      </c>
      <c r="C5024" t="str">
        <f t="shared" si="477"/>
        <v>Dec</v>
      </c>
      <c r="D5024" t="str">
        <f t="shared" si="478"/>
        <v>2021_Dec</v>
      </c>
      <c r="E5024" s="12" t="str">
        <f t="shared" si="479"/>
        <v>31_Dec</v>
      </c>
      <c r="F5024" s="12" t="str">
        <f t="shared" si="480"/>
        <v>Dec-21</v>
      </c>
      <c r="G5024" s="12"/>
    </row>
    <row r="5025" spans="1:7">
      <c r="A5025" s="2">
        <f t="shared" si="482"/>
        <v>44562</v>
      </c>
      <c r="B5025" t="str">
        <f t="shared" si="481"/>
        <v>2022_01</v>
      </c>
      <c r="C5025" t="str">
        <f t="shared" si="477"/>
        <v>Jan</v>
      </c>
      <c r="D5025" t="str">
        <f t="shared" si="478"/>
        <v>2022_Jan</v>
      </c>
      <c r="E5025" s="12" t="str">
        <f t="shared" si="479"/>
        <v>01_Jan</v>
      </c>
      <c r="F5025" s="12" t="str">
        <f t="shared" si="480"/>
        <v>Jan-22</v>
      </c>
      <c r="G5025" s="12"/>
    </row>
    <row r="5026" spans="1:7">
      <c r="A5026" s="2">
        <f t="shared" si="482"/>
        <v>44563</v>
      </c>
      <c r="B5026" t="str">
        <f t="shared" si="481"/>
        <v>2022_01</v>
      </c>
      <c r="C5026" t="str">
        <f t="shared" si="477"/>
        <v>Jan</v>
      </c>
      <c r="D5026" t="str">
        <f t="shared" si="478"/>
        <v>2022_Jan</v>
      </c>
      <c r="E5026" s="12" t="str">
        <f t="shared" si="479"/>
        <v>02_Jan</v>
      </c>
      <c r="F5026" s="12" t="str">
        <f t="shared" si="480"/>
        <v>Jan-22</v>
      </c>
      <c r="G5026" s="12"/>
    </row>
    <row r="5027" spans="1:7">
      <c r="A5027" s="2">
        <f t="shared" si="482"/>
        <v>44564</v>
      </c>
      <c r="B5027" t="str">
        <f t="shared" si="481"/>
        <v>2022_01</v>
      </c>
      <c r="C5027" t="str">
        <f t="shared" si="477"/>
        <v>Jan</v>
      </c>
      <c r="D5027" t="str">
        <f t="shared" si="478"/>
        <v>2022_Jan</v>
      </c>
      <c r="E5027" s="12" t="str">
        <f t="shared" si="479"/>
        <v>03_Jan</v>
      </c>
      <c r="F5027" s="12" t="str">
        <f t="shared" si="480"/>
        <v>Jan-22</v>
      </c>
      <c r="G5027" s="12"/>
    </row>
    <row r="5028" spans="1:7">
      <c r="A5028" s="2">
        <f t="shared" si="482"/>
        <v>44565</v>
      </c>
      <c r="B5028" t="str">
        <f t="shared" si="481"/>
        <v>2022_01</v>
      </c>
      <c r="C5028" t="str">
        <f t="shared" si="477"/>
        <v>Jan</v>
      </c>
      <c r="D5028" t="str">
        <f t="shared" si="478"/>
        <v>2022_Jan</v>
      </c>
      <c r="E5028" s="12" t="str">
        <f t="shared" si="479"/>
        <v>04_Jan</v>
      </c>
      <c r="F5028" s="12" t="str">
        <f t="shared" si="480"/>
        <v>Jan-22</v>
      </c>
      <c r="G5028" s="12"/>
    </row>
    <row r="5029" spans="1:7">
      <c r="A5029" s="2">
        <f t="shared" si="482"/>
        <v>44566</v>
      </c>
      <c r="B5029" t="str">
        <f t="shared" si="481"/>
        <v>2022_01</v>
      </c>
      <c r="C5029" t="str">
        <f t="shared" si="477"/>
        <v>Jan</v>
      </c>
      <c r="D5029" t="str">
        <f t="shared" si="478"/>
        <v>2022_Jan</v>
      </c>
      <c r="E5029" s="12" t="str">
        <f t="shared" si="479"/>
        <v>05_Jan</v>
      </c>
      <c r="F5029" s="12" t="str">
        <f t="shared" si="480"/>
        <v>Jan-22</v>
      </c>
      <c r="G5029" s="12"/>
    </row>
    <row r="5030" spans="1:7">
      <c r="A5030" s="2">
        <f t="shared" si="482"/>
        <v>44567</v>
      </c>
      <c r="B5030" t="str">
        <f t="shared" si="481"/>
        <v>2022_01</v>
      </c>
      <c r="C5030" t="str">
        <f t="shared" si="477"/>
        <v>Jan</v>
      </c>
      <c r="D5030" t="str">
        <f t="shared" si="478"/>
        <v>2022_Jan</v>
      </c>
      <c r="E5030" s="12" t="str">
        <f t="shared" si="479"/>
        <v>06_Jan</v>
      </c>
      <c r="F5030" s="12" t="str">
        <f t="shared" si="480"/>
        <v>Jan-22</v>
      </c>
      <c r="G5030" s="12"/>
    </row>
    <row r="5031" spans="1:7">
      <c r="A5031" s="2">
        <f t="shared" si="482"/>
        <v>44568</v>
      </c>
      <c r="B5031" t="str">
        <f t="shared" si="481"/>
        <v>2022_01</v>
      </c>
      <c r="C5031" t="str">
        <f t="shared" si="477"/>
        <v>Jan</v>
      </c>
      <c r="D5031" t="str">
        <f t="shared" si="478"/>
        <v>2022_Jan</v>
      </c>
      <c r="E5031" s="12" t="str">
        <f t="shared" si="479"/>
        <v>07_Jan</v>
      </c>
      <c r="F5031" s="12" t="str">
        <f t="shared" si="480"/>
        <v>Jan-22</v>
      </c>
      <c r="G5031" s="12"/>
    </row>
    <row r="5032" spans="1:7">
      <c r="A5032" s="2">
        <f t="shared" si="482"/>
        <v>44569</v>
      </c>
      <c r="B5032" t="str">
        <f t="shared" si="481"/>
        <v>2022_01</v>
      </c>
      <c r="C5032" t="str">
        <f t="shared" si="477"/>
        <v>Jan</v>
      </c>
      <c r="D5032" t="str">
        <f t="shared" si="478"/>
        <v>2022_Jan</v>
      </c>
      <c r="E5032" s="12" t="str">
        <f t="shared" si="479"/>
        <v>08_Jan</v>
      </c>
      <c r="F5032" s="12" t="str">
        <f t="shared" si="480"/>
        <v>Jan-22</v>
      </c>
      <c r="G5032" s="12"/>
    </row>
    <row r="5033" spans="1:7">
      <c r="A5033" s="2">
        <f t="shared" si="482"/>
        <v>44570</v>
      </c>
      <c r="B5033" t="str">
        <f t="shared" si="481"/>
        <v>2022_01</v>
      </c>
      <c r="C5033" t="str">
        <f t="shared" si="477"/>
        <v>Jan</v>
      </c>
      <c r="D5033" t="str">
        <f t="shared" si="478"/>
        <v>2022_Jan</v>
      </c>
      <c r="E5033" s="12" t="str">
        <f t="shared" si="479"/>
        <v>09_Jan</v>
      </c>
      <c r="F5033" s="12" t="str">
        <f t="shared" si="480"/>
        <v>Jan-22</v>
      </c>
      <c r="G5033" s="12"/>
    </row>
    <row r="5034" spans="1:7">
      <c r="A5034" s="2">
        <f t="shared" si="482"/>
        <v>44571</v>
      </c>
      <c r="B5034" t="str">
        <f t="shared" si="481"/>
        <v>2022_01</v>
      </c>
      <c r="C5034" t="str">
        <f t="shared" si="477"/>
        <v>Jan</v>
      </c>
      <c r="D5034" t="str">
        <f t="shared" si="478"/>
        <v>2022_Jan</v>
      </c>
      <c r="E5034" s="12" t="str">
        <f t="shared" si="479"/>
        <v>10_Jan</v>
      </c>
      <c r="F5034" s="12" t="str">
        <f t="shared" si="480"/>
        <v>Jan-22</v>
      </c>
      <c r="G5034" s="12"/>
    </row>
    <row r="5035" spans="1:7">
      <c r="A5035" s="2">
        <f t="shared" si="482"/>
        <v>44572</v>
      </c>
      <c r="B5035" t="str">
        <f t="shared" si="481"/>
        <v>2022_01</v>
      </c>
      <c r="C5035" t="str">
        <f t="shared" si="477"/>
        <v>Jan</v>
      </c>
      <c r="D5035" t="str">
        <f t="shared" si="478"/>
        <v>2022_Jan</v>
      </c>
      <c r="E5035" s="12" t="str">
        <f t="shared" si="479"/>
        <v>11_Jan</v>
      </c>
      <c r="F5035" s="12" t="str">
        <f t="shared" si="480"/>
        <v>Jan-22</v>
      </c>
      <c r="G5035" s="12"/>
    </row>
    <row r="5036" spans="1:7">
      <c r="A5036" s="2">
        <f t="shared" si="482"/>
        <v>44573</v>
      </c>
      <c r="B5036" t="str">
        <f t="shared" si="481"/>
        <v>2022_01</v>
      </c>
      <c r="C5036" t="str">
        <f t="shared" si="477"/>
        <v>Jan</v>
      </c>
      <c r="D5036" t="str">
        <f t="shared" si="478"/>
        <v>2022_Jan</v>
      </c>
      <c r="E5036" s="12" t="str">
        <f t="shared" si="479"/>
        <v>12_Jan</v>
      </c>
      <c r="F5036" s="12" t="str">
        <f t="shared" si="480"/>
        <v>Jan-22</v>
      </c>
      <c r="G5036" s="12"/>
    </row>
    <row r="5037" spans="1:7">
      <c r="A5037" s="2">
        <f t="shared" si="482"/>
        <v>44574</v>
      </c>
      <c r="B5037" t="str">
        <f t="shared" si="481"/>
        <v>2022_01</v>
      </c>
      <c r="C5037" t="str">
        <f t="shared" si="477"/>
        <v>Jan</v>
      </c>
      <c r="D5037" t="str">
        <f t="shared" si="478"/>
        <v>2022_Jan</v>
      </c>
      <c r="E5037" s="12" t="str">
        <f t="shared" si="479"/>
        <v>13_Jan</v>
      </c>
      <c r="F5037" s="12" t="str">
        <f t="shared" si="480"/>
        <v>Jan-22</v>
      </c>
      <c r="G5037" s="12"/>
    </row>
    <row r="5038" spans="1:7">
      <c r="A5038" s="2">
        <f t="shared" si="482"/>
        <v>44575</v>
      </c>
      <c r="B5038" t="str">
        <f t="shared" si="481"/>
        <v>2022_01</v>
      </c>
      <c r="C5038" t="str">
        <f t="shared" si="477"/>
        <v>Jan</v>
      </c>
      <c r="D5038" t="str">
        <f t="shared" si="478"/>
        <v>2022_Jan</v>
      </c>
      <c r="E5038" s="12" t="str">
        <f t="shared" si="479"/>
        <v>14_Jan</v>
      </c>
      <c r="F5038" s="12" t="str">
        <f t="shared" si="480"/>
        <v>Jan-22</v>
      </c>
      <c r="G5038" s="12"/>
    </row>
    <row r="5039" spans="1:7">
      <c r="A5039" s="2">
        <f t="shared" si="482"/>
        <v>44576</v>
      </c>
      <c r="B5039" t="str">
        <f t="shared" si="481"/>
        <v>2022_01</v>
      </c>
      <c r="C5039" t="str">
        <f t="shared" si="477"/>
        <v>Jan</v>
      </c>
      <c r="D5039" t="str">
        <f t="shared" si="478"/>
        <v>2022_Jan</v>
      </c>
      <c r="E5039" s="12" t="str">
        <f t="shared" si="479"/>
        <v>15_Jan</v>
      </c>
      <c r="F5039" s="12" t="str">
        <f t="shared" si="480"/>
        <v>Jan-22</v>
      </c>
      <c r="G5039" s="12"/>
    </row>
    <row r="5040" spans="1:7">
      <c r="A5040" s="2">
        <f t="shared" si="482"/>
        <v>44577</v>
      </c>
      <c r="B5040" t="str">
        <f t="shared" si="481"/>
        <v>2022_01</v>
      </c>
      <c r="C5040" t="str">
        <f t="shared" si="477"/>
        <v>Jan</v>
      </c>
      <c r="D5040" t="str">
        <f t="shared" si="478"/>
        <v>2022_Jan</v>
      </c>
      <c r="E5040" s="12" t="str">
        <f t="shared" si="479"/>
        <v>16_Jan</v>
      </c>
      <c r="F5040" s="12" t="str">
        <f t="shared" si="480"/>
        <v>Jan-22</v>
      </c>
      <c r="G5040" s="12"/>
    </row>
    <row r="5041" spans="1:7">
      <c r="A5041" s="2">
        <f t="shared" si="482"/>
        <v>44578</v>
      </c>
      <c r="B5041" t="str">
        <f t="shared" si="481"/>
        <v>2022_01</v>
      </c>
      <c r="C5041" t="str">
        <f t="shared" si="477"/>
        <v>Jan</v>
      </c>
      <c r="D5041" t="str">
        <f t="shared" si="478"/>
        <v>2022_Jan</v>
      </c>
      <c r="E5041" s="12" t="str">
        <f t="shared" si="479"/>
        <v>17_Jan</v>
      </c>
      <c r="F5041" s="12" t="str">
        <f t="shared" si="480"/>
        <v>Jan-22</v>
      </c>
      <c r="G5041" s="12"/>
    </row>
    <row r="5042" spans="1:7">
      <c r="A5042" s="2">
        <f t="shared" si="482"/>
        <v>44579</v>
      </c>
      <c r="B5042" t="str">
        <f t="shared" si="481"/>
        <v>2022_01</v>
      </c>
      <c r="C5042" t="str">
        <f t="shared" si="477"/>
        <v>Jan</v>
      </c>
      <c r="D5042" t="str">
        <f t="shared" si="478"/>
        <v>2022_Jan</v>
      </c>
      <c r="E5042" s="12" t="str">
        <f t="shared" si="479"/>
        <v>18_Jan</v>
      </c>
      <c r="F5042" s="12" t="str">
        <f t="shared" si="480"/>
        <v>Jan-22</v>
      </c>
      <c r="G5042" s="12"/>
    </row>
    <row r="5043" spans="1:7">
      <c r="A5043" s="2">
        <f t="shared" si="482"/>
        <v>44580</v>
      </c>
      <c r="B5043" t="str">
        <f t="shared" si="481"/>
        <v>2022_01</v>
      </c>
      <c r="C5043" t="str">
        <f t="shared" si="477"/>
        <v>Jan</v>
      </c>
      <c r="D5043" t="str">
        <f t="shared" si="478"/>
        <v>2022_Jan</v>
      </c>
      <c r="E5043" s="12" t="str">
        <f t="shared" si="479"/>
        <v>19_Jan</v>
      </c>
      <c r="F5043" s="12" t="str">
        <f t="shared" si="480"/>
        <v>Jan-22</v>
      </c>
      <c r="G5043" s="12"/>
    </row>
    <row r="5044" spans="1:7">
      <c r="A5044" s="2">
        <f t="shared" si="482"/>
        <v>44581</v>
      </c>
      <c r="B5044" t="str">
        <f t="shared" si="481"/>
        <v>2022_01</v>
      </c>
      <c r="C5044" t="str">
        <f t="shared" si="477"/>
        <v>Jan</v>
      </c>
      <c r="D5044" t="str">
        <f t="shared" si="478"/>
        <v>2022_Jan</v>
      </c>
      <c r="E5044" s="12" t="str">
        <f t="shared" si="479"/>
        <v>20_Jan</v>
      </c>
      <c r="F5044" s="12" t="str">
        <f t="shared" si="480"/>
        <v>Jan-22</v>
      </c>
      <c r="G5044" s="12"/>
    </row>
    <row r="5045" spans="1:7">
      <c r="A5045" s="2">
        <f t="shared" si="482"/>
        <v>44582</v>
      </c>
      <c r="B5045" t="str">
        <f t="shared" si="481"/>
        <v>2022_01</v>
      </c>
      <c r="C5045" t="str">
        <f t="shared" si="477"/>
        <v>Jan</v>
      </c>
      <c r="D5045" t="str">
        <f t="shared" si="478"/>
        <v>2022_Jan</v>
      </c>
      <c r="E5045" s="12" t="str">
        <f t="shared" si="479"/>
        <v>21_Jan</v>
      </c>
      <c r="F5045" s="12" t="str">
        <f t="shared" si="480"/>
        <v>Jan-22</v>
      </c>
      <c r="G5045" s="12"/>
    </row>
    <row r="5046" spans="1:7">
      <c r="A5046" s="2">
        <f t="shared" si="482"/>
        <v>44583</v>
      </c>
      <c r="B5046" t="str">
        <f t="shared" si="481"/>
        <v>2022_01</v>
      </c>
      <c r="C5046" t="str">
        <f t="shared" si="477"/>
        <v>Jan</v>
      </c>
      <c r="D5046" t="str">
        <f t="shared" si="478"/>
        <v>2022_Jan</v>
      </c>
      <c r="E5046" s="12" t="str">
        <f t="shared" si="479"/>
        <v>22_Jan</v>
      </c>
      <c r="F5046" s="12" t="str">
        <f t="shared" si="480"/>
        <v>Jan-22</v>
      </c>
      <c r="G5046" s="12"/>
    </row>
    <row r="5047" spans="1:7">
      <c r="A5047" s="2">
        <f t="shared" si="482"/>
        <v>44584</v>
      </c>
      <c r="B5047" t="str">
        <f t="shared" si="481"/>
        <v>2022_01</v>
      </c>
      <c r="C5047" t="str">
        <f t="shared" si="477"/>
        <v>Jan</v>
      </c>
      <c r="D5047" t="str">
        <f t="shared" si="478"/>
        <v>2022_Jan</v>
      </c>
      <c r="E5047" s="12" t="str">
        <f t="shared" si="479"/>
        <v>23_Jan</v>
      </c>
      <c r="F5047" s="12" t="str">
        <f t="shared" si="480"/>
        <v>Jan-22</v>
      </c>
      <c r="G5047" s="12"/>
    </row>
    <row r="5048" spans="1:7">
      <c r="A5048" s="2">
        <f t="shared" si="482"/>
        <v>44585</v>
      </c>
      <c r="B5048" t="str">
        <f t="shared" si="481"/>
        <v>2022_01</v>
      </c>
      <c r="C5048" t="str">
        <f t="shared" si="477"/>
        <v>Jan</v>
      </c>
      <c r="D5048" t="str">
        <f t="shared" si="478"/>
        <v>2022_Jan</v>
      </c>
      <c r="E5048" s="12" t="str">
        <f t="shared" si="479"/>
        <v>24_Jan</v>
      </c>
      <c r="F5048" s="12" t="str">
        <f t="shared" si="480"/>
        <v>Jan-22</v>
      </c>
      <c r="G5048" s="12"/>
    </row>
    <row r="5049" spans="1:7">
      <c r="A5049" s="2">
        <f t="shared" si="482"/>
        <v>44586</v>
      </c>
      <c r="B5049" t="str">
        <f t="shared" si="481"/>
        <v>2022_01</v>
      </c>
      <c r="C5049" t="str">
        <f t="shared" si="477"/>
        <v>Jan</v>
      </c>
      <c r="D5049" t="str">
        <f t="shared" si="478"/>
        <v>2022_Jan</v>
      </c>
      <c r="E5049" s="12" t="str">
        <f t="shared" si="479"/>
        <v>25_Jan</v>
      </c>
      <c r="F5049" s="12" t="str">
        <f t="shared" si="480"/>
        <v>Jan-22</v>
      </c>
      <c r="G5049" s="12"/>
    </row>
    <row r="5050" spans="1:7">
      <c r="A5050" s="2">
        <f t="shared" si="482"/>
        <v>44587</v>
      </c>
      <c r="B5050" t="str">
        <f t="shared" si="481"/>
        <v>2022_01</v>
      </c>
      <c r="C5050" t="str">
        <f t="shared" si="477"/>
        <v>Jan</v>
      </c>
      <c r="D5050" t="str">
        <f t="shared" si="478"/>
        <v>2022_Jan</v>
      </c>
      <c r="E5050" s="12" t="str">
        <f t="shared" si="479"/>
        <v>26_Jan</v>
      </c>
      <c r="F5050" s="12" t="str">
        <f t="shared" si="480"/>
        <v>Jan-22</v>
      </c>
      <c r="G5050" s="12"/>
    </row>
    <row r="5051" spans="1:7">
      <c r="A5051" s="2">
        <f t="shared" si="482"/>
        <v>44588</v>
      </c>
      <c r="B5051" t="str">
        <f t="shared" si="481"/>
        <v>2022_01</v>
      </c>
      <c r="C5051" t="str">
        <f t="shared" si="477"/>
        <v>Jan</v>
      </c>
      <c r="D5051" t="str">
        <f t="shared" si="478"/>
        <v>2022_Jan</v>
      </c>
      <c r="E5051" s="12" t="str">
        <f t="shared" si="479"/>
        <v>27_Jan</v>
      </c>
      <c r="F5051" s="12" t="str">
        <f t="shared" si="480"/>
        <v>Jan-22</v>
      </c>
      <c r="G5051" s="12"/>
    </row>
    <row r="5052" spans="1:7">
      <c r="A5052" s="2">
        <f t="shared" si="482"/>
        <v>44589</v>
      </c>
      <c r="B5052" t="str">
        <f t="shared" si="481"/>
        <v>2022_01</v>
      </c>
      <c r="C5052" t="str">
        <f t="shared" si="477"/>
        <v>Jan</v>
      </c>
      <c r="D5052" t="str">
        <f t="shared" si="478"/>
        <v>2022_Jan</v>
      </c>
      <c r="E5052" s="12" t="str">
        <f t="shared" si="479"/>
        <v>28_Jan</v>
      </c>
      <c r="F5052" s="12" t="str">
        <f t="shared" si="480"/>
        <v>Jan-22</v>
      </c>
      <c r="G5052" s="12"/>
    </row>
    <row r="5053" spans="1:7">
      <c r="A5053" s="2">
        <f t="shared" si="482"/>
        <v>44590</v>
      </c>
      <c r="B5053" t="str">
        <f t="shared" si="481"/>
        <v>2022_01</v>
      </c>
      <c r="C5053" t="str">
        <f t="shared" si="477"/>
        <v>Jan</v>
      </c>
      <c r="D5053" t="str">
        <f t="shared" si="478"/>
        <v>2022_Jan</v>
      </c>
      <c r="E5053" s="12" t="str">
        <f t="shared" si="479"/>
        <v>29_Jan</v>
      </c>
      <c r="F5053" s="12" t="str">
        <f t="shared" si="480"/>
        <v>Jan-22</v>
      </c>
      <c r="G5053" s="12"/>
    </row>
    <row r="5054" spans="1:7">
      <c r="A5054" s="2">
        <f t="shared" si="482"/>
        <v>44591</v>
      </c>
      <c r="B5054" t="str">
        <f t="shared" si="481"/>
        <v>2022_01</v>
      </c>
      <c r="C5054" t="str">
        <f t="shared" si="477"/>
        <v>Jan</v>
      </c>
      <c r="D5054" t="str">
        <f t="shared" si="478"/>
        <v>2022_Jan</v>
      </c>
      <c r="E5054" s="12" t="str">
        <f t="shared" si="479"/>
        <v>30_Jan</v>
      </c>
      <c r="F5054" s="12" t="str">
        <f t="shared" si="480"/>
        <v>Jan-22</v>
      </c>
      <c r="G5054" s="12"/>
    </row>
    <row r="5055" spans="1:7">
      <c r="A5055" s="2">
        <f t="shared" si="482"/>
        <v>44592</v>
      </c>
      <c r="B5055" t="str">
        <f t="shared" si="481"/>
        <v>2022_01</v>
      </c>
      <c r="C5055" t="str">
        <f t="shared" si="477"/>
        <v>Jan</v>
      </c>
      <c r="D5055" t="str">
        <f t="shared" si="478"/>
        <v>2022_Jan</v>
      </c>
      <c r="E5055" s="12" t="str">
        <f t="shared" si="479"/>
        <v>31_Jan</v>
      </c>
      <c r="F5055" s="12" t="str">
        <f t="shared" si="480"/>
        <v>Jan-22</v>
      </c>
      <c r="G5055" s="12"/>
    </row>
    <row r="5056" spans="1:7">
      <c r="A5056" s="2">
        <f t="shared" si="482"/>
        <v>44593</v>
      </c>
      <c r="B5056" t="str">
        <f t="shared" si="481"/>
        <v>2022_02</v>
      </c>
      <c r="C5056" t="str">
        <f t="shared" si="477"/>
        <v>Feb</v>
      </c>
      <c r="D5056" t="str">
        <f t="shared" si="478"/>
        <v>2022_Feb</v>
      </c>
      <c r="E5056" s="12" t="str">
        <f t="shared" si="479"/>
        <v>01_Feb</v>
      </c>
      <c r="F5056" s="12" t="str">
        <f t="shared" si="480"/>
        <v>Feb-22</v>
      </c>
      <c r="G5056" s="12"/>
    </row>
    <row r="5057" spans="1:7">
      <c r="A5057" s="2">
        <f t="shared" si="482"/>
        <v>44594</v>
      </c>
      <c r="B5057" t="str">
        <f t="shared" si="481"/>
        <v>2022_02</v>
      </c>
      <c r="C5057" t="str">
        <f t="shared" si="477"/>
        <v>Feb</v>
      </c>
      <c r="D5057" t="str">
        <f t="shared" si="478"/>
        <v>2022_Feb</v>
      </c>
      <c r="E5057" s="12" t="str">
        <f t="shared" si="479"/>
        <v>02_Feb</v>
      </c>
      <c r="F5057" s="12" t="str">
        <f t="shared" si="480"/>
        <v>Feb-22</v>
      </c>
      <c r="G5057" s="12"/>
    </row>
    <row r="5058" spans="1:7">
      <c r="A5058" s="2">
        <f t="shared" si="482"/>
        <v>44595</v>
      </c>
      <c r="B5058" t="str">
        <f t="shared" si="481"/>
        <v>2022_02</v>
      </c>
      <c r="C5058" t="str">
        <f t="shared" ref="C5058:C5121" si="483">VLOOKUP(TEXT(MONTH(A5058),"00"),$H$2:$I$13,2,FALSE)</f>
        <v>Feb</v>
      </c>
      <c r="D5058" t="str">
        <f t="shared" si="478"/>
        <v>2022_Feb</v>
      </c>
      <c r="E5058" s="12" t="str">
        <f t="shared" si="479"/>
        <v>03_Feb</v>
      </c>
      <c r="F5058" s="12" t="str">
        <f t="shared" si="480"/>
        <v>Feb-22</v>
      </c>
      <c r="G5058" s="12"/>
    </row>
    <row r="5059" spans="1:7">
      <c r="A5059" s="2">
        <f t="shared" si="482"/>
        <v>44596</v>
      </c>
      <c r="B5059" t="str">
        <f t="shared" si="481"/>
        <v>2022_02</v>
      </c>
      <c r="C5059" t="str">
        <f t="shared" si="483"/>
        <v>Feb</v>
      </c>
      <c r="D5059" t="str">
        <f t="shared" ref="D5059:D5122" si="484">TEXT(YEAR(A5059),"0000")&amp;"_"&amp;C5059</f>
        <v>2022_Feb</v>
      </c>
      <c r="E5059" s="12" t="str">
        <f t="shared" ref="E5059:E5122" si="485">VLOOKUP(DAY(A5059),$G$2:$H$32,2,FALSE)&amp;"_"&amp;C5059</f>
        <v>04_Feb</v>
      </c>
      <c r="F5059" s="12" t="str">
        <f t="shared" si="480"/>
        <v>Feb-22</v>
      </c>
      <c r="G5059" s="12"/>
    </row>
    <row r="5060" spans="1:7">
      <c r="A5060" s="2">
        <f t="shared" si="482"/>
        <v>44597</v>
      </c>
      <c r="B5060" t="str">
        <f t="shared" si="481"/>
        <v>2022_02</v>
      </c>
      <c r="C5060" t="str">
        <f t="shared" si="483"/>
        <v>Feb</v>
      </c>
      <c r="D5060" t="str">
        <f t="shared" si="484"/>
        <v>2022_Feb</v>
      </c>
      <c r="E5060" s="12" t="str">
        <f t="shared" si="485"/>
        <v>05_Feb</v>
      </c>
      <c r="F5060" s="12" t="str">
        <f t="shared" ref="F5060:F5123" si="486">C5060&amp;"-"&amp;RIGHT(YEAR(A5060),2)</f>
        <v>Feb-22</v>
      </c>
      <c r="G5060" s="12"/>
    </row>
    <row r="5061" spans="1:7">
      <c r="A5061" s="2">
        <f t="shared" si="482"/>
        <v>44598</v>
      </c>
      <c r="B5061" t="str">
        <f t="shared" si="481"/>
        <v>2022_02</v>
      </c>
      <c r="C5061" t="str">
        <f t="shared" si="483"/>
        <v>Feb</v>
      </c>
      <c r="D5061" t="str">
        <f t="shared" si="484"/>
        <v>2022_Feb</v>
      </c>
      <c r="E5061" s="12" t="str">
        <f t="shared" si="485"/>
        <v>06_Feb</v>
      </c>
      <c r="F5061" s="12" t="str">
        <f t="shared" si="486"/>
        <v>Feb-22</v>
      </c>
      <c r="G5061" s="12"/>
    </row>
    <row r="5062" spans="1:7">
      <c r="A5062" s="2">
        <f t="shared" si="482"/>
        <v>44599</v>
      </c>
      <c r="B5062" t="str">
        <f t="shared" si="481"/>
        <v>2022_02</v>
      </c>
      <c r="C5062" t="str">
        <f t="shared" si="483"/>
        <v>Feb</v>
      </c>
      <c r="D5062" t="str">
        <f t="shared" si="484"/>
        <v>2022_Feb</v>
      </c>
      <c r="E5062" s="12" t="str">
        <f t="shared" si="485"/>
        <v>07_Feb</v>
      </c>
      <c r="F5062" s="12" t="str">
        <f t="shared" si="486"/>
        <v>Feb-22</v>
      </c>
      <c r="G5062" s="12"/>
    </row>
    <row r="5063" spans="1:7">
      <c r="A5063" s="2">
        <f t="shared" si="482"/>
        <v>44600</v>
      </c>
      <c r="B5063" t="str">
        <f t="shared" si="481"/>
        <v>2022_02</v>
      </c>
      <c r="C5063" t="str">
        <f t="shared" si="483"/>
        <v>Feb</v>
      </c>
      <c r="D5063" t="str">
        <f t="shared" si="484"/>
        <v>2022_Feb</v>
      </c>
      <c r="E5063" s="12" t="str">
        <f t="shared" si="485"/>
        <v>08_Feb</v>
      </c>
      <c r="F5063" s="12" t="str">
        <f t="shared" si="486"/>
        <v>Feb-22</v>
      </c>
      <c r="G5063" s="12"/>
    </row>
    <row r="5064" spans="1:7">
      <c r="A5064" s="2">
        <f t="shared" si="482"/>
        <v>44601</v>
      </c>
      <c r="B5064" t="str">
        <f t="shared" si="481"/>
        <v>2022_02</v>
      </c>
      <c r="C5064" t="str">
        <f t="shared" si="483"/>
        <v>Feb</v>
      </c>
      <c r="D5064" t="str">
        <f t="shared" si="484"/>
        <v>2022_Feb</v>
      </c>
      <c r="E5064" s="12" t="str">
        <f t="shared" si="485"/>
        <v>09_Feb</v>
      </c>
      <c r="F5064" s="12" t="str">
        <f t="shared" si="486"/>
        <v>Feb-22</v>
      </c>
      <c r="G5064" s="12"/>
    </row>
    <row r="5065" spans="1:7">
      <c r="A5065" s="2">
        <f t="shared" si="482"/>
        <v>44602</v>
      </c>
      <c r="B5065" t="str">
        <f t="shared" si="481"/>
        <v>2022_02</v>
      </c>
      <c r="C5065" t="str">
        <f t="shared" si="483"/>
        <v>Feb</v>
      </c>
      <c r="D5065" t="str">
        <f t="shared" si="484"/>
        <v>2022_Feb</v>
      </c>
      <c r="E5065" s="12" t="str">
        <f t="shared" si="485"/>
        <v>10_Feb</v>
      </c>
      <c r="F5065" s="12" t="str">
        <f t="shared" si="486"/>
        <v>Feb-22</v>
      </c>
      <c r="G5065" s="12"/>
    </row>
    <row r="5066" spans="1:7">
      <c r="A5066" s="2">
        <f t="shared" si="482"/>
        <v>44603</v>
      </c>
      <c r="B5066" t="str">
        <f t="shared" si="481"/>
        <v>2022_02</v>
      </c>
      <c r="C5066" t="str">
        <f t="shared" si="483"/>
        <v>Feb</v>
      </c>
      <c r="D5066" t="str">
        <f t="shared" si="484"/>
        <v>2022_Feb</v>
      </c>
      <c r="E5066" s="12" t="str">
        <f t="shared" si="485"/>
        <v>11_Feb</v>
      </c>
      <c r="F5066" s="12" t="str">
        <f t="shared" si="486"/>
        <v>Feb-22</v>
      </c>
      <c r="G5066" s="12"/>
    </row>
    <row r="5067" spans="1:7">
      <c r="A5067" s="2">
        <f t="shared" si="482"/>
        <v>44604</v>
      </c>
      <c r="B5067" t="str">
        <f t="shared" ref="B5067:B5130" si="487">TEXT(YEAR(A5067),"0000")&amp;"_"&amp;TEXT(MONTH(A5067),"00")</f>
        <v>2022_02</v>
      </c>
      <c r="C5067" t="str">
        <f t="shared" si="483"/>
        <v>Feb</v>
      </c>
      <c r="D5067" t="str">
        <f t="shared" si="484"/>
        <v>2022_Feb</v>
      </c>
      <c r="E5067" s="12" t="str">
        <f t="shared" si="485"/>
        <v>12_Feb</v>
      </c>
      <c r="F5067" s="12" t="str">
        <f t="shared" si="486"/>
        <v>Feb-22</v>
      </c>
      <c r="G5067" s="12"/>
    </row>
    <row r="5068" spans="1:7">
      <c r="A5068" s="2">
        <f t="shared" ref="A5068:A5131" si="488">A5067+1</f>
        <v>44605</v>
      </c>
      <c r="B5068" t="str">
        <f t="shared" si="487"/>
        <v>2022_02</v>
      </c>
      <c r="C5068" t="str">
        <f t="shared" si="483"/>
        <v>Feb</v>
      </c>
      <c r="D5068" t="str">
        <f t="shared" si="484"/>
        <v>2022_Feb</v>
      </c>
      <c r="E5068" s="12" t="str">
        <f t="shared" si="485"/>
        <v>13_Feb</v>
      </c>
      <c r="F5068" s="12" t="str">
        <f t="shared" si="486"/>
        <v>Feb-22</v>
      </c>
      <c r="G5068" s="12"/>
    </row>
    <row r="5069" spans="1:7">
      <c r="A5069" s="2">
        <f t="shared" si="488"/>
        <v>44606</v>
      </c>
      <c r="B5069" t="str">
        <f t="shared" si="487"/>
        <v>2022_02</v>
      </c>
      <c r="C5069" t="str">
        <f t="shared" si="483"/>
        <v>Feb</v>
      </c>
      <c r="D5069" t="str">
        <f t="shared" si="484"/>
        <v>2022_Feb</v>
      </c>
      <c r="E5069" s="12" t="str">
        <f t="shared" si="485"/>
        <v>14_Feb</v>
      </c>
      <c r="F5069" s="12" t="str">
        <f t="shared" si="486"/>
        <v>Feb-22</v>
      </c>
      <c r="G5069" s="12"/>
    </row>
    <row r="5070" spans="1:7">
      <c r="A5070" s="2">
        <f t="shared" si="488"/>
        <v>44607</v>
      </c>
      <c r="B5070" t="str">
        <f t="shared" si="487"/>
        <v>2022_02</v>
      </c>
      <c r="C5070" t="str">
        <f t="shared" si="483"/>
        <v>Feb</v>
      </c>
      <c r="D5070" t="str">
        <f t="shared" si="484"/>
        <v>2022_Feb</v>
      </c>
      <c r="E5070" s="12" t="str">
        <f t="shared" si="485"/>
        <v>15_Feb</v>
      </c>
      <c r="F5070" s="12" t="str">
        <f t="shared" si="486"/>
        <v>Feb-22</v>
      </c>
      <c r="G5070" s="12"/>
    </row>
    <row r="5071" spans="1:7">
      <c r="A5071" s="2">
        <f t="shared" si="488"/>
        <v>44608</v>
      </c>
      <c r="B5071" t="str">
        <f t="shared" si="487"/>
        <v>2022_02</v>
      </c>
      <c r="C5071" t="str">
        <f t="shared" si="483"/>
        <v>Feb</v>
      </c>
      <c r="D5071" t="str">
        <f t="shared" si="484"/>
        <v>2022_Feb</v>
      </c>
      <c r="E5071" s="12" t="str">
        <f t="shared" si="485"/>
        <v>16_Feb</v>
      </c>
      <c r="F5071" s="12" t="str">
        <f t="shared" si="486"/>
        <v>Feb-22</v>
      </c>
      <c r="G5071" s="12"/>
    </row>
    <row r="5072" spans="1:7">
      <c r="A5072" s="2">
        <f t="shared" si="488"/>
        <v>44609</v>
      </c>
      <c r="B5072" t="str">
        <f t="shared" si="487"/>
        <v>2022_02</v>
      </c>
      <c r="C5072" t="str">
        <f t="shared" si="483"/>
        <v>Feb</v>
      </c>
      <c r="D5072" t="str">
        <f t="shared" si="484"/>
        <v>2022_Feb</v>
      </c>
      <c r="E5072" s="12" t="str">
        <f t="shared" si="485"/>
        <v>17_Feb</v>
      </c>
      <c r="F5072" s="12" t="str">
        <f t="shared" si="486"/>
        <v>Feb-22</v>
      </c>
      <c r="G5072" s="12"/>
    </row>
    <row r="5073" spans="1:7">
      <c r="A5073" s="2">
        <f t="shared" si="488"/>
        <v>44610</v>
      </c>
      <c r="B5073" t="str">
        <f t="shared" si="487"/>
        <v>2022_02</v>
      </c>
      <c r="C5073" t="str">
        <f t="shared" si="483"/>
        <v>Feb</v>
      </c>
      <c r="D5073" t="str">
        <f t="shared" si="484"/>
        <v>2022_Feb</v>
      </c>
      <c r="E5073" s="12" t="str">
        <f t="shared" si="485"/>
        <v>18_Feb</v>
      </c>
      <c r="F5073" s="12" t="str">
        <f t="shared" si="486"/>
        <v>Feb-22</v>
      </c>
      <c r="G5073" s="12"/>
    </row>
    <row r="5074" spans="1:7">
      <c r="A5074" s="2">
        <f t="shared" si="488"/>
        <v>44611</v>
      </c>
      <c r="B5074" t="str">
        <f t="shared" si="487"/>
        <v>2022_02</v>
      </c>
      <c r="C5074" t="str">
        <f t="shared" si="483"/>
        <v>Feb</v>
      </c>
      <c r="D5074" t="str">
        <f t="shared" si="484"/>
        <v>2022_Feb</v>
      </c>
      <c r="E5074" s="12" t="str">
        <f t="shared" si="485"/>
        <v>19_Feb</v>
      </c>
      <c r="F5074" s="12" t="str">
        <f t="shared" si="486"/>
        <v>Feb-22</v>
      </c>
      <c r="G5074" s="12"/>
    </row>
    <row r="5075" spans="1:7">
      <c r="A5075" s="2">
        <f t="shared" si="488"/>
        <v>44612</v>
      </c>
      <c r="B5075" t="str">
        <f t="shared" si="487"/>
        <v>2022_02</v>
      </c>
      <c r="C5075" t="str">
        <f t="shared" si="483"/>
        <v>Feb</v>
      </c>
      <c r="D5075" t="str">
        <f t="shared" si="484"/>
        <v>2022_Feb</v>
      </c>
      <c r="E5075" s="12" t="str">
        <f t="shared" si="485"/>
        <v>20_Feb</v>
      </c>
      <c r="F5075" s="12" t="str">
        <f t="shared" si="486"/>
        <v>Feb-22</v>
      </c>
      <c r="G5075" s="12"/>
    </row>
    <row r="5076" spans="1:7">
      <c r="A5076" s="2">
        <f t="shared" si="488"/>
        <v>44613</v>
      </c>
      <c r="B5076" t="str">
        <f t="shared" si="487"/>
        <v>2022_02</v>
      </c>
      <c r="C5076" t="str">
        <f t="shared" si="483"/>
        <v>Feb</v>
      </c>
      <c r="D5076" t="str">
        <f t="shared" si="484"/>
        <v>2022_Feb</v>
      </c>
      <c r="E5076" s="12" t="str">
        <f t="shared" si="485"/>
        <v>21_Feb</v>
      </c>
      <c r="F5076" s="12" t="str">
        <f t="shared" si="486"/>
        <v>Feb-22</v>
      </c>
      <c r="G5076" s="12"/>
    </row>
    <row r="5077" spans="1:7">
      <c r="A5077" s="2">
        <f t="shared" si="488"/>
        <v>44614</v>
      </c>
      <c r="B5077" t="str">
        <f t="shared" si="487"/>
        <v>2022_02</v>
      </c>
      <c r="C5077" t="str">
        <f t="shared" si="483"/>
        <v>Feb</v>
      </c>
      <c r="D5077" t="str">
        <f t="shared" si="484"/>
        <v>2022_Feb</v>
      </c>
      <c r="E5077" s="12" t="str">
        <f t="shared" si="485"/>
        <v>22_Feb</v>
      </c>
      <c r="F5077" s="12" t="str">
        <f t="shared" si="486"/>
        <v>Feb-22</v>
      </c>
      <c r="G5077" s="12"/>
    </row>
    <row r="5078" spans="1:7">
      <c r="A5078" s="2">
        <f t="shared" si="488"/>
        <v>44615</v>
      </c>
      <c r="B5078" t="str">
        <f t="shared" si="487"/>
        <v>2022_02</v>
      </c>
      <c r="C5078" t="str">
        <f t="shared" si="483"/>
        <v>Feb</v>
      </c>
      <c r="D5078" t="str">
        <f t="shared" si="484"/>
        <v>2022_Feb</v>
      </c>
      <c r="E5078" s="12" t="str">
        <f t="shared" si="485"/>
        <v>23_Feb</v>
      </c>
      <c r="F5078" s="12" t="str">
        <f t="shared" si="486"/>
        <v>Feb-22</v>
      </c>
      <c r="G5078" s="12"/>
    </row>
    <row r="5079" spans="1:7">
      <c r="A5079" s="2">
        <f t="shared" si="488"/>
        <v>44616</v>
      </c>
      <c r="B5079" t="str">
        <f t="shared" si="487"/>
        <v>2022_02</v>
      </c>
      <c r="C5079" t="str">
        <f t="shared" si="483"/>
        <v>Feb</v>
      </c>
      <c r="D5079" t="str">
        <f t="shared" si="484"/>
        <v>2022_Feb</v>
      </c>
      <c r="E5079" s="12" t="str">
        <f t="shared" si="485"/>
        <v>24_Feb</v>
      </c>
      <c r="F5079" s="12" t="str">
        <f t="shared" si="486"/>
        <v>Feb-22</v>
      </c>
      <c r="G5079" s="12"/>
    </row>
    <row r="5080" spans="1:7">
      <c r="A5080" s="2">
        <f t="shared" si="488"/>
        <v>44617</v>
      </c>
      <c r="B5080" t="str">
        <f t="shared" si="487"/>
        <v>2022_02</v>
      </c>
      <c r="C5080" t="str">
        <f t="shared" si="483"/>
        <v>Feb</v>
      </c>
      <c r="D5080" t="str">
        <f t="shared" si="484"/>
        <v>2022_Feb</v>
      </c>
      <c r="E5080" s="12" t="str">
        <f t="shared" si="485"/>
        <v>25_Feb</v>
      </c>
      <c r="F5080" s="12" t="str">
        <f t="shared" si="486"/>
        <v>Feb-22</v>
      </c>
      <c r="G5080" s="12"/>
    </row>
    <row r="5081" spans="1:7">
      <c r="A5081" s="2">
        <f t="shared" si="488"/>
        <v>44618</v>
      </c>
      <c r="B5081" t="str">
        <f t="shared" si="487"/>
        <v>2022_02</v>
      </c>
      <c r="C5081" t="str">
        <f t="shared" si="483"/>
        <v>Feb</v>
      </c>
      <c r="D5081" t="str">
        <f t="shared" si="484"/>
        <v>2022_Feb</v>
      </c>
      <c r="E5081" s="12" t="str">
        <f t="shared" si="485"/>
        <v>26_Feb</v>
      </c>
      <c r="F5081" s="12" t="str">
        <f t="shared" si="486"/>
        <v>Feb-22</v>
      </c>
      <c r="G5081" s="12"/>
    </row>
    <row r="5082" spans="1:7">
      <c r="A5082" s="2">
        <f t="shared" si="488"/>
        <v>44619</v>
      </c>
      <c r="B5082" t="str">
        <f t="shared" si="487"/>
        <v>2022_02</v>
      </c>
      <c r="C5082" t="str">
        <f t="shared" si="483"/>
        <v>Feb</v>
      </c>
      <c r="D5082" t="str">
        <f t="shared" si="484"/>
        <v>2022_Feb</v>
      </c>
      <c r="E5082" s="12" t="str">
        <f t="shared" si="485"/>
        <v>27_Feb</v>
      </c>
      <c r="F5082" s="12" t="str">
        <f t="shared" si="486"/>
        <v>Feb-22</v>
      </c>
      <c r="G5082" s="12"/>
    </row>
    <row r="5083" spans="1:7">
      <c r="A5083" s="2">
        <f t="shared" si="488"/>
        <v>44620</v>
      </c>
      <c r="B5083" t="str">
        <f t="shared" si="487"/>
        <v>2022_02</v>
      </c>
      <c r="C5083" t="str">
        <f t="shared" si="483"/>
        <v>Feb</v>
      </c>
      <c r="D5083" t="str">
        <f t="shared" si="484"/>
        <v>2022_Feb</v>
      </c>
      <c r="E5083" s="12" t="str">
        <f t="shared" si="485"/>
        <v>28_Feb</v>
      </c>
      <c r="F5083" s="12" t="str">
        <f t="shared" si="486"/>
        <v>Feb-22</v>
      </c>
      <c r="G5083" s="12"/>
    </row>
    <row r="5084" spans="1:7">
      <c r="A5084" s="2">
        <f t="shared" si="488"/>
        <v>44621</v>
      </c>
      <c r="B5084" t="str">
        <f t="shared" si="487"/>
        <v>2022_03</v>
      </c>
      <c r="C5084" t="str">
        <f t="shared" si="483"/>
        <v>Mar</v>
      </c>
      <c r="D5084" t="str">
        <f t="shared" si="484"/>
        <v>2022_Mar</v>
      </c>
      <c r="E5084" s="12" t="str">
        <f t="shared" si="485"/>
        <v>01_Mar</v>
      </c>
      <c r="F5084" s="12" t="str">
        <f t="shared" si="486"/>
        <v>Mar-22</v>
      </c>
      <c r="G5084" s="12"/>
    </row>
    <row r="5085" spans="1:7">
      <c r="A5085" s="2">
        <f t="shared" si="488"/>
        <v>44622</v>
      </c>
      <c r="B5085" t="str">
        <f t="shared" si="487"/>
        <v>2022_03</v>
      </c>
      <c r="C5085" t="str">
        <f t="shared" si="483"/>
        <v>Mar</v>
      </c>
      <c r="D5085" t="str">
        <f t="shared" si="484"/>
        <v>2022_Mar</v>
      </c>
      <c r="E5085" s="12" t="str">
        <f t="shared" si="485"/>
        <v>02_Mar</v>
      </c>
      <c r="F5085" s="12" t="str">
        <f t="shared" si="486"/>
        <v>Mar-22</v>
      </c>
      <c r="G5085" s="12"/>
    </row>
    <row r="5086" spans="1:7">
      <c r="A5086" s="2">
        <f t="shared" si="488"/>
        <v>44623</v>
      </c>
      <c r="B5086" t="str">
        <f t="shared" si="487"/>
        <v>2022_03</v>
      </c>
      <c r="C5086" t="str">
        <f t="shared" si="483"/>
        <v>Mar</v>
      </c>
      <c r="D5086" t="str">
        <f t="shared" si="484"/>
        <v>2022_Mar</v>
      </c>
      <c r="E5086" s="12" t="str">
        <f t="shared" si="485"/>
        <v>03_Mar</v>
      </c>
      <c r="F5086" s="12" t="str">
        <f t="shared" si="486"/>
        <v>Mar-22</v>
      </c>
      <c r="G5086" s="12"/>
    </row>
    <row r="5087" spans="1:7">
      <c r="A5087" s="2">
        <f t="shared" si="488"/>
        <v>44624</v>
      </c>
      <c r="B5087" t="str">
        <f t="shared" si="487"/>
        <v>2022_03</v>
      </c>
      <c r="C5087" t="str">
        <f t="shared" si="483"/>
        <v>Mar</v>
      </c>
      <c r="D5087" t="str">
        <f t="shared" si="484"/>
        <v>2022_Mar</v>
      </c>
      <c r="E5087" s="12" t="str">
        <f t="shared" si="485"/>
        <v>04_Mar</v>
      </c>
      <c r="F5087" s="12" t="str">
        <f t="shared" si="486"/>
        <v>Mar-22</v>
      </c>
      <c r="G5087" s="12"/>
    </row>
    <row r="5088" spans="1:7">
      <c r="A5088" s="2">
        <f t="shared" si="488"/>
        <v>44625</v>
      </c>
      <c r="B5088" t="str">
        <f t="shared" si="487"/>
        <v>2022_03</v>
      </c>
      <c r="C5088" t="str">
        <f t="shared" si="483"/>
        <v>Mar</v>
      </c>
      <c r="D5088" t="str">
        <f t="shared" si="484"/>
        <v>2022_Mar</v>
      </c>
      <c r="E5088" s="12" t="str">
        <f t="shared" si="485"/>
        <v>05_Mar</v>
      </c>
      <c r="F5088" s="12" t="str">
        <f t="shared" si="486"/>
        <v>Mar-22</v>
      </c>
      <c r="G5088" s="12"/>
    </row>
    <row r="5089" spans="1:7">
      <c r="A5089" s="2">
        <f t="shared" si="488"/>
        <v>44626</v>
      </c>
      <c r="B5089" t="str">
        <f t="shared" si="487"/>
        <v>2022_03</v>
      </c>
      <c r="C5089" t="str">
        <f t="shared" si="483"/>
        <v>Mar</v>
      </c>
      <c r="D5089" t="str">
        <f t="shared" si="484"/>
        <v>2022_Mar</v>
      </c>
      <c r="E5089" s="12" t="str">
        <f t="shared" si="485"/>
        <v>06_Mar</v>
      </c>
      <c r="F5089" s="12" t="str">
        <f t="shared" si="486"/>
        <v>Mar-22</v>
      </c>
      <c r="G5089" s="12"/>
    </row>
    <row r="5090" spans="1:7">
      <c r="A5090" s="2">
        <f t="shared" si="488"/>
        <v>44627</v>
      </c>
      <c r="B5090" t="str">
        <f t="shared" si="487"/>
        <v>2022_03</v>
      </c>
      <c r="C5090" t="str">
        <f t="shared" si="483"/>
        <v>Mar</v>
      </c>
      <c r="D5090" t="str">
        <f t="shared" si="484"/>
        <v>2022_Mar</v>
      </c>
      <c r="E5090" s="12" t="str">
        <f t="shared" si="485"/>
        <v>07_Mar</v>
      </c>
      <c r="F5090" s="12" t="str">
        <f t="shared" si="486"/>
        <v>Mar-22</v>
      </c>
      <c r="G5090" s="12"/>
    </row>
    <row r="5091" spans="1:7">
      <c r="A5091" s="2">
        <f t="shared" si="488"/>
        <v>44628</v>
      </c>
      <c r="B5091" t="str">
        <f t="shared" si="487"/>
        <v>2022_03</v>
      </c>
      <c r="C5091" t="str">
        <f t="shared" si="483"/>
        <v>Mar</v>
      </c>
      <c r="D5091" t="str">
        <f t="shared" si="484"/>
        <v>2022_Mar</v>
      </c>
      <c r="E5091" s="12" t="str">
        <f t="shared" si="485"/>
        <v>08_Mar</v>
      </c>
      <c r="F5091" s="12" t="str">
        <f t="shared" si="486"/>
        <v>Mar-22</v>
      </c>
      <c r="G5091" s="12"/>
    </row>
    <row r="5092" spans="1:7">
      <c r="A5092" s="2">
        <f t="shared" si="488"/>
        <v>44629</v>
      </c>
      <c r="B5092" t="str">
        <f t="shared" si="487"/>
        <v>2022_03</v>
      </c>
      <c r="C5092" t="str">
        <f t="shared" si="483"/>
        <v>Mar</v>
      </c>
      <c r="D5092" t="str">
        <f t="shared" si="484"/>
        <v>2022_Mar</v>
      </c>
      <c r="E5092" s="12" t="str">
        <f t="shared" si="485"/>
        <v>09_Mar</v>
      </c>
      <c r="F5092" s="12" t="str">
        <f t="shared" si="486"/>
        <v>Mar-22</v>
      </c>
      <c r="G5092" s="12"/>
    </row>
    <row r="5093" spans="1:7">
      <c r="A5093" s="2">
        <f t="shared" si="488"/>
        <v>44630</v>
      </c>
      <c r="B5093" t="str">
        <f t="shared" si="487"/>
        <v>2022_03</v>
      </c>
      <c r="C5093" t="str">
        <f t="shared" si="483"/>
        <v>Mar</v>
      </c>
      <c r="D5093" t="str">
        <f t="shared" si="484"/>
        <v>2022_Mar</v>
      </c>
      <c r="E5093" s="12" t="str">
        <f t="shared" si="485"/>
        <v>10_Mar</v>
      </c>
      <c r="F5093" s="12" t="str">
        <f t="shared" si="486"/>
        <v>Mar-22</v>
      </c>
      <c r="G5093" s="12"/>
    </row>
    <row r="5094" spans="1:7">
      <c r="A5094" s="2">
        <f t="shared" si="488"/>
        <v>44631</v>
      </c>
      <c r="B5094" t="str">
        <f t="shared" si="487"/>
        <v>2022_03</v>
      </c>
      <c r="C5094" t="str">
        <f t="shared" si="483"/>
        <v>Mar</v>
      </c>
      <c r="D5094" t="str">
        <f t="shared" si="484"/>
        <v>2022_Mar</v>
      </c>
      <c r="E5094" s="12" t="str">
        <f t="shared" si="485"/>
        <v>11_Mar</v>
      </c>
      <c r="F5094" s="12" t="str">
        <f t="shared" si="486"/>
        <v>Mar-22</v>
      </c>
      <c r="G5094" s="12"/>
    </row>
    <row r="5095" spans="1:7">
      <c r="A5095" s="2">
        <f t="shared" si="488"/>
        <v>44632</v>
      </c>
      <c r="B5095" t="str">
        <f t="shared" si="487"/>
        <v>2022_03</v>
      </c>
      <c r="C5095" t="str">
        <f t="shared" si="483"/>
        <v>Mar</v>
      </c>
      <c r="D5095" t="str">
        <f t="shared" si="484"/>
        <v>2022_Mar</v>
      </c>
      <c r="E5095" s="12" t="str">
        <f t="shared" si="485"/>
        <v>12_Mar</v>
      </c>
      <c r="F5095" s="12" t="str">
        <f t="shared" si="486"/>
        <v>Mar-22</v>
      </c>
      <c r="G5095" s="12"/>
    </row>
    <row r="5096" spans="1:7">
      <c r="A5096" s="2">
        <f t="shared" si="488"/>
        <v>44633</v>
      </c>
      <c r="B5096" t="str">
        <f t="shared" si="487"/>
        <v>2022_03</v>
      </c>
      <c r="C5096" t="str">
        <f t="shared" si="483"/>
        <v>Mar</v>
      </c>
      <c r="D5096" t="str">
        <f t="shared" si="484"/>
        <v>2022_Mar</v>
      </c>
      <c r="E5096" s="12" t="str">
        <f t="shared" si="485"/>
        <v>13_Mar</v>
      </c>
      <c r="F5096" s="12" t="str">
        <f t="shared" si="486"/>
        <v>Mar-22</v>
      </c>
      <c r="G5096" s="12"/>
    </row>
    <row r="5097" spans="1:7">
      <c r="A5097" s="2">
        <f t="shared" si="488"/>
        <v>44634</v>
      </c>
      <c r="B5097" t="str">
        <f t="shared" si="487"/>
        <v>2022_03</v>
      </c>
      <c r="C5097" t="str">
        <f t="shared" si="483"/>
        <v>Mar</v>
      </c>
      <c r="D5097" t="str">
        <f t="shared" si="484"/>
        <v>2022_Mar</v>
      </c>
      <c r="E5097" s="12" t="str">
        <f t="shared" si="485"/>
        <v>14_Mar</v>
      </c>
      <c r="F5097" s="12" t="str">
        <f t="shared" si="486"/>
        <v>Mar-22</v>
      </c>
      <c r="G5097" s="12"/>
    </row>
    <row r="5098" spans="1:7">
      <c r="A5098" s="2">
        <f t="shared" si="488"/>
        <v>44635</v>
      </c>
      <c r="B5098" t="str">
        <f t="shared" si="487"/>
        <v>2022_03</v>
      </c>
      <c r="C5098" t="str">
        <f t="shared" si="483"/>
        <v>Mar</v>
      </c>
      <c r="D5098" t="str">
        <f t="shared" si="484"/>
        <v>2022_Mar</v>
      </c>
      <c r="E5098" s="12" t="str">
        <f t="shared" si="485"/>
        <v>15_Mar</v>
      </c>
      <c r="F5098" s="12" t="str">
        <f t="shared" si="486"/>
        <v>Mar-22</v>
      </c>
      <c r="G5098" s="12"/>
    </row>
    <row r="5099" spans="1:7">
      <c r="A5099" s="2">
        <f t="shared" si="488"/>
        <v>44636</v>
      </c>
      <c r="B5099" t="str">
        <f t="shared" si="487"/>
        <v>2022_03</v>
      </c>
      <c r="C5099" t="str">
        <f t="shared" si="483"/>
        <v>Mar</v>
      </c>
      <c r="D5099" t="str">
        <f t="shared" si="484"/>
        <v>2022_Mar</v>
      </c>
      <c r="E5099" s="12" t="str">
        <f t="shared" si="485"/>
        <v>16_Mar</v>
      </c>
      <c r="F5099" s="12" t="str">
        <f t="shared" si="486"/>
        <v>Mar-22</v>
      </c>
      <c r="G5099" s="12"/>
    </row>
    <row r="5100" spans="1:7">
      <c r="A5100" s="2">
        <f t="shared" si="488"/>
        <v>44637</v>
      </c>
      <c r="B5100" t="str">
        <f t="shared" si="487"/>
        <v>2022_03</v>
      </c>
      <c r="C5100" t="str">
        <f t="shared" si="483"/>
        <v>Mar</v>
      </c>
      <c r="D5100" t="str">
        <f t="shared" si="484"/>
        <v>2022_Mar</v>
      </c>
      <c r="E5100" s="12" t="str">
        <f t="shared" si="485"/>
        <v>17_Mar</v>
      </c>
      <c r="F5100" s="12" t="str">
        <f t="shared" si="486"/>
        <v>Mar-22</v>
      </c>
      <c r="G5100" s="12"/>
    </row>
    <row r="5101" spans="1:7">
      <c r="A5101" s="2">
        <f t="shared" si="488"/>
        <v>44638</v>
      </c>
      <c r="B5101" t="str">
        <f t="shared" si="487"/>
        <v>2022_03</v>
      </c>
      <c r="C5101" t="str">
        <f t="shared" si="483"/>
        <v>Mar</v>
      </c>
      <c r="D5101" t="str">
        <f t="shared" si="484"/>
        <v>2022_Mar</v>
      </c>
      <c r="E5101" s="12" t="str">
        <f t="shared" si="485"/>
        <v>18_Mar</v>
      </c>
      <c r="F5101" s="12" t="str">
        <f t="shared" si="486"/>
        <v>Mar-22</v>
      </c>
      <c r="G5101" s="12"/>
    </row>
    <row r="5102" spans="1:7">
      <c r="A5102" s="2">
        <f t="shared" si="488"/>
        <v>44639</v>
      </c>
      <c r="B5102" t="str">
        <f t="shared" si="487"/>
        <v>2022_03</v>
      </c>
      <c r="C5102" t="str">
        <f t="shared" si="483"/>
        <v>Mar</v>
      </c>
      <c r="D5102" t="str">
        <f t="shared" si="484"/>
        <v>2022_Mar</v>
      </c>
      <c r="E5102" s="12" t="str">
        <f t="shared" si="485"/>
        <v>19_Mar</v>
      </c>
      <c r="F5102" s="12" t="str">
        <f t="shared" si="486"/>
        <v>Mar-22</v>
      </c>
      <c r="G5102" s="12"/>
    </row>
    <row r="5103" spans="1:7">
      <c r="A5103" s="2">
        <f t="shared" si="488"/>
        <v>44640</v>
      </c>
      <c r="B5103" t="str">
        <f t="shared" si="487"/>
        <v>2022_03</v>
      </c>
      <c r="C5103" t="str">
        <f t="shared" si="483"/>
        <v>Mar</v>
      </c>
      <c r="D5103" t="str">
        <f t="shared" si="484"/>
        <v>2022_Mar</v>
      </c>
      <c r="E5103" s="12" t="str">
        <f t="shared" si="485"/>
        <v>20_Mar</v>
      </c>
      <c r="F5103" s="12" t="str">
        <f t="shared" si="486"/>
        <v>Mar-22</v>
      </c>
      <c r="G5103" s="12"/>
    </row>
    <row r="5104" spans="1:7">
      <c r="A5104" s="2">
        <f t="shared" si="488"/>
        <v>44641</v>
      </c>
      <c r="B5104" t="str">
        <f t="shared" si="487"/>
        <v>2022_03</v>
      </c>
      <c r="C5104" t="str">
        <f t="shared" si="483"/>
        <v>Mar</v>
      </c>
      <c r="D5104" t="str">
        <f t="shared" si="484"/>
        <v>2022_Mar</v>
      </c>
      <c r="E5104" s="12" t="str">
        <f t="shared" si="485"/>
        <v>21_Mar</v>
      </c>
      <c r="F5104" s="12" t="str">
        <f t="shared" si="486"/>
        <v>Mar-22</v>
      </c>
      <c r="G5104" s="12"/>
    </row>
    <row r="5105" spans="1:7">
      <c r="A5105" s="2">
        <f t="shared" si="488"/>
        <v>44642</v>
      </c>
      <c r="B5105" t="str">
        <f t="shared" si="487"/>
        <v>2022_03</v>
      </c>
      <c r="C5105" t="str">
        <f t="shared" si="483"/>
        <v>Mar</v>
      </c>
      <c r="D5105" t="str">
        <f t="shared" si="484"/>
        <v>2022_Mar</v>
      </c>
      <c r="E5105" s="12" t="str">
        <f t="shared" si="485"/>
        <v>22_Mar</v>
      </c>
      <c r="F5105" s="12" t="str">
        <f t="shared" si="486"/>
        <v>Mar-22</v>
      </c>
      <c r="G5105" s="12"/>
    </row>
    <row r="5106" spans="1:7">
      <c r="A5106" s="2">
        <f t="shared" si="488"/>
        <v>44643</v>
      </c>
      <c r="B5106" t="str">
        <f t="shared" si="487"/>
        <v>2022_03</v>
      </c>
      <c r="C5106" t="str">
        <f t="shared" si="483"/>
        <v>Mar</v>
      </c>
      <c r="D5106" t="str">
        <f t="shared" si="484"/>
        <v>2022_Mar</v>
      </c>
      <c r="E5106" s="12" t="str">
        <f t="shared" si="485"/>
        <v>23_Mar</v>
      </c>
      <c r="F5106" s="12" t="str">
        <f t="shared" si="486"/>
        <v>Mar-22</v>
      </c>
      <c r="G5106" s="12"/>
    </row>
    <row r="5107" spans="1:7">
      <c r="A5107" s="2">
        <f t="shared" si="488"/>
        <v>44644</v>
      </c>
      <c r="B5107" t="str">
        <f t="shared" si="487"/>
        <v>2022_03</v>
      </c>
      <c r="C5107" t="str">
        <f t="shared" si="483"/>
        <v>Mar</v>
      </c>
      <c r="D5107" t="str">
        <f t="shared" si="484"/>
        <v>2022_Mar</v>
      </c>
      <c r="E5107" s="12" t="str">
        <f t="shared" si="485"/>
        <v>24_Mar</v>
      </c>
      <c r="F5107" s="12" t="str">
        <f t="shared" si="486"/>
        <v>Mar-22</v>
      </c>
      <c r="G5107" s="12"/>
    </row>
    <row r="5108" spans="1:7">
      <c r="A5108" s="2">
        <f t="shared" si="488"/>
        <v>44645</v>
      </c>
      <c r="B5108" t="str">
        <f t="shared" si="487"/>
        <v>2022_03</v>
      </c>
      <c r="C5108" t="str">
        <f t="shared" si="483"/>
        <v>Mar</v>
      </c>
      <c r="D5108" t="str">
        <f t="shared" si="484"/>
        <v>2022_Mar</v>
      </c>
      <c r="E5108" s="12" t="str">
        <f t="shared" si="485"/>
        <v>25_Mar</v>
      </c>
      <c r="F5108" s="12" t="str">
        <f t="shared" si="486"/>
        <v>Mar-22</v>
      </c>
      <c r="G5108" s="12"/>
    </row>
    <row r="5109" spans="1:7">
      <c r="A5109" s="2">
        <f t="shared" si="488"/>
        <v>44646</v>
      </c>
      <c r="B5109" t="str">
        <f t="shared" si="487"/>
        <v>2022_03</v>
      </c>
      <c r="C5109" t="str">
        <f t="shared" si="483"/>
        <v>Mar</v>
      </c>
      <c r="D5109" t="str">
        <f t="shared" si="484"/>
        <v>2022_Mar</v>
      </c>
      <c r="E5109" s="12" t="str">
        <f t="shared" si="485"/>
        <v>26_Mar</v>
      </c>
      <c r="F5109" s="12" t="str">
        <f t="shared" si="486"/>
        <v>Mar-22</v>
      </c>
      <c r="G5109" s="12"/>
    </row>
    <row r="5110" spans="1:7">
      <c r="A5110" s="2">
        <f t="shared" si="488"/>
        <v>44647</v>
      </c>
      <c r="B5110" t="str">
        <f t="shared" si="487"/>
        <v>2022_03</v>
      </c>
      <c r="C5110" t="str">
        <f t="shared" si="483"/>
        <v>Mar</v>
      </c>
      <c r="D5110" t="str">
        <f t="shared" si="484"/>
        <v>2022_Mar</v>
      </c>
      <c r="E5110" s="12" t="str">
        <f t="shared" si="485"/>
        <v>27_Mar</v>
      </c>
      <c r="F5110" s="12" t="str">
        <f t="shared" si="486"/>
        <v>Mar-22</v>
      </c>
      <c r="G5110" s="12"/>
    </row>
    <row r="5111" spans="1:7">
      <c r="A5111" s="2">
        <f t="shared" si="488"/>
        <v>44648</v>
      </c>
      <c r="B5111" t="str">
        <f t="shared" si="487"/>
        <v>2022_03</v>
      </c>
      <c r="C5111" t="str">
        <f t="shared" si="483"/>
        <v>Mar</v>
      </c>
      <c r="D5111" t="str">
        <f t="shared" si="484"/>
        <v>2022_Mar</v>
      </c>
      <c r="E5111" s="12" t="str">
        <f t="shared" si="485"/>
        <v>28_Mar</v>
      </c>
      <c r="F5111" s="12" t="str">
        <f t="shared" si="486"/>
        <v>Mar-22</v>
      </c>
      <c r="G5111" s="12"/>
    </row>
    <row r="5112" spans="1:7">
      <c r="A5112" s="2">
        <f t="shared" si="488"/>
        <v>44649</v>
      </c>
      <c r="B5112" t="str">
        <f t="shared" si="487"/>
        <v>2022_03</v>
      </c>
      <c r="C5112" t="str">
        <f t="shared" si="483"/>
        <v>Mar</v>
      </c>
      <c r="D5112" t="str">
        <f t="shared" si="484"/>
        <v>2022_Mar</v>
      </c>
      <c r="E5112" s="12" t="str">
        <f t="shared" si="485"/>
        <v>29_Mar</v>
      </c>
      <c r="F5112" s="12" t="str">
        <f t="shared" si="486"/>
        <v>Mar-22</v>
      </c>
      <c r="G5112" s="12"/>
    </row>
    <row r="5113" spans="1:7">
      <c r="A5113" s="2">
        <f t="shared" si="488"/>
        <v>44650</v>
      </c>
      <c r="B5113" t="str">
        <f t="shared" si="487"/>
        <v>2022_03</v>
      </c>
      <c r="C5113" t="str">
        <f t="shared" si="483"/>
        <v>Mar</v>
      </c>
      <c r="D5113" t="str">
        <f t="shared" si="484"/>
        <v>2022_Mar</v>
      </c>
      <c r="E5113" s="12" t="str">
        <f t="shared" si="485"/>
        <v>30_Mar</v>
      </c>
      <c r="F5113" s="12" t="str">
        <f t="shared" si="486"/>
        <v>Mar-22</v>
      </c>
      <c r="G5113" s="12"/>
    </row>
    <row r="5114" spans="1:7">
      <c r="A5114" s="2">
        <f t="shared" si="488"/>
        <v>44651</v>
      </c>
      <c r="B5114" t="str">
        <f t="shared" si="487"/>
        <v>2022_03</v>
      </c>
      <c r="C5114" t="str">
        <f t="shared" si="483"/>
        <v>Mar</v>
      </c>
      <c r="D5114" t="str">
        <f t="shared" si="484"/>
        <v>2022_Mar</v>
      </c>
      <c r="E5114" s="12" t="str">
        <f t="shared" si="485"/>
        <v>31_Mar</v>
      </c>
      <c r="F5114" s="12" t="str">
        <f t="shared" si="486"/>
        <v>Mar-22</v>
      </c>
      <c r="G5114" s="12"/>
    </row>
    <row r="5115" spans="1:7">
      <c r="A5115" s="2">
        <f t="shared" si="488"/>
        <v>44652</v>
      </c>
      <c r="B5115" t="str">
        <f t="shared" si="487"/>
        <v>2022_04</v>
      </c>
      <c r="C5115" t="str">
        <f t="shared" si="483"/>
        <v>Apr</v>
      </c>
      <c r="D5115" t="str">
        <f t="shared" si="484"/>
        <v>2022_Apr</v>
      </c>
      <c r="E5115" s="12" t="str">
        <f t="shared" si="485"/>
        <v>01_Apr</v>
      </c>
      <c r="F5115" s="12" t="str">
        <f t="shared" si="486"/>
        <v>Apr-22</v>
      </c>
      <c r="G5115" s="12"/>
    </row>
    <row r="5116" spans="1:7">
      <c r="A5116" s="2">
        <f t="shared" si="488"/>
        <v>44653</v>
      </c>
      <c r="B5116" t="str">
        <f t="shared" si="487"/>
        <v>2022_04</v>
      </c>
      <c r="C5116" t="str">
        <f t="shared" si="483"/>
        <v>Apr</v>
      </c>
      <c r="D5116" t="str">
        <f t="shared" si="484"/>
        <v>2022_Apr</v>
      </c>
      <c r="E5116" s="12" t="str">
        <f t="shared" si="485"/>
        <v>02_Apr</v>
      </c>
      <c r="F5116" s="12" t="str">
        <f t="shared" si="486"/>
        <v>Apr-22</v>
      </c>
      <c r="G5116" s="12"/>
    </row>
    <row r="5117" spans="1:7">
      <c r="A5117" s="2">
        <f t="shared" si="488"/>
        <v>44654</v>
      </c>
      <c r="B5117" t="str">
        <f t="shared" si="487"/>
        <v>2022_04</v>
      </c>
      <c r="C5117" t="str">
        <f t="shared" si="483"/>
        <v>Apr</v>
      </c>
      <c r="D5117" t="str">
        <f t="shared" si="484"/>
        <v>2022_Apr</v>
      </c>
      <c r="E5117" s="12" t="str">
        <f t="shared" si="485"/>
        <v>03_Apr</v>
      </c>
      <c r="F5117" s="12" t="str">
        <f t="shared" si="486"/>
        <v>Apr-22</v>
      </c>
      <c r="G5117" s="12"/>
    </row>
    <row r="5118" spans="1:7">
      <c r="A5118" s="2">
        <f t="shared" si="488"/>
        <v>44655</v>
      </c>
      <c r="B5118" t="str">
        <f t="shared" si="487"/>
        <v>2022_04</v>
      </c>
      <c r="C5118" t="str">
        <f t="shared" si="483"/>
        <v>Apr</v>
      </c>
      <c r="D5118" t="str">
        <f t="shared" si="484"/>
        <v>2022_Apr</v>
      </c>
      <c r="E5118" s="12" t="str">
        <f t="shared" si="485"/>
        <v>04_Apr</v>
      </c>
      <c r="F5118" s="12" t="str">
        <f t="shared" si="486"/>
        <v>Apr-22</v>
      </c>
      <c r="G5118" s="12"/>
    </row>
    <row r="5119" spans="1:7">
      <c r="A5119" s="2">
        <f t="shared" si="488"/>
        <v>44656</v>
      </c>
      <c r="B5119" t="str">
        <f t="shared" si="487"/>
        <v>2022_04</v>
      </c>
      <c r="C5119" t="str">
        <f t="shared" si="483"/>
        <v>Apr</v>
      </c>
      <c r="D5119" t="str">
        <f t="shared" si="484"/>
        <v>2022_Apr</v>
      </c>
      <c r="E5119" s="12" t="str">
        <f t="shared" si="485"/>
        <v>05_Apr</v>
      </c>
      <c r="F5119" s="12" t="str">
        <f t="shared" si="486"/>
        <v>Apr-22</v>
      </c>
      <c r="G5119" s="12"/>
    </row>
    <row r="5120" spans="1:7">
      <c r="A5120" s="2">
        <f t="shared" si="488"/>
        <v>44657</v>
      </c>
      <c r="B5120" t="str">
        <f t="shared" si="487"/>
        <v>2022_04</v>
      </c>
      <c r="C5120" t="str">
        <f t="shared" si="483"/>
        <v>Apr</v>
      </c>
      <c r="D5120" t="str">
        <f t="shared" si="484"/>
        <v>2022_Apr</v>
      </c>
      <c r="E5120" s="12" t="str">
        <f t="shared" si="485"/>
        <v>06_Apr</v>
      </c>
      <c r="F5120" s="12" t="str">
        <f t="shared" si="486"/>
        <v>Apr-22</v>
      </c>
      <c r="G5120" s="12"/>
    </row>
    <row r="5121" spans="1:7">
      <c r="A5121" s="2">
        <f t="shared" si="488"/>
        <v>44658</v>
      </c>
      <c r="B5121" t="str">
        <f t="shared" si="487"/>
        <v>2022_04</v>
      </c>
      <c r="C5121" t="str">
        <f t="shared" si="483"/>
        <v>Apr</v>
      </c>
      <c r="D5121" t="str">
        <f t="shared" si="484"/>
        <v>2022_Apr</v>
      </c>
      <c r="E5121" s="12" t="str">
        <f t="shared" si="485"/>
        <v>07_Apr</v>
      </c>
      <c r="F5121" s="12" t="str">
        <f t="shared" si="486"/>
        <v>Apr-22</v>
      </c>
      <c r="G5121" s="12"/>
    </row>
    <row r="5122" spans="1:7">
      <c r="A5122" s="2">
        <f t="shared" si="488"/>
        <v>44659</v>
      </c>
      <c r="B5122" t="str">
        <f t="shared" si="487"/>
        <v>2022_04</v>
      </c>
      <c r="C5122" t="str">
        <f t="shared" ref="C5122:C5185" si="489">VLOOKUP(TEXT(MONTH(A5122),"00"),$H$2:$I$13,2,FALSE)</f>
        <v>Apr</v>
      </c>
      <c r="D5122" t="str">
        <f t="shared" si="484"/>
        <v>2022_Apr</v>
      </c>
      <c r="E5122" s="12" t="str">
        <f t="shared" si="485"/>
        <v>08_Apr</v>
      </c>
      <c r="F5122" s="12" t="str">
        <f t="shared" si="486"/>
        <v>Apr-22</v>
      </c>
      <c r="G5122" s="12"/>
    </row>
    <row r="5123" spans="1:7">
      <c r="A5123" s="2">
        <f t="shared" si="488"/>
        <v>44660</v>
      </c>
      <c r="B5123" t="str">
        <f t="shared" si="487"/>
        <v>2022_04</v>
      </c>
      <c r="C5123" t="str">
        <f t="shared" si="489"/>
        <v>Apr</v>
      </c>
      <c r="D5123" t="str">
        <f t="shared" ref="D5123:D5186" si="490">TEXT(YEAR(A5123),"0000")&amp;"_"&amp;C5123</f>
        <v>2022_Apr</v>
      </c>
      <c r="E5123" s="12" t="str">
        <f t="shared" ref="E5123:E5186" si="491">VLOOKUP(DAY(A5123),$G$2:$H$32,2,FALSE)&amp;"_"&amp;C5123</f>
        <v>09_Apr</v>
      </c>
      <c r="F5123" s="12" t="str">
        <f t="shared" si="486"/>
        <v>Apr-22</v>
      </c>
      <c r="G5123" s="12"/>
    </row>
    <row r="5124" spans="1:7">
      <c r="A5124" s="2">
        <f t="shared" si="488"/>
        <v>44661</v>
      </c>
      <c r="B5124" t="str">
        <f t="shared" si="487"/>
        <v>2022_04</v>
      </c>
      <c r="C5124" t="str">
        <f t="shared" si="489"/>
        <v>Apr</v>
      </c>
      <c r="D5124" t="str">
        <f t="shared" si="490"/>
        <v>2022_Apr</v>
      </c>
      <c r="E5124" s="12" t="str">
        <f t="shared" si="491"/>
        <v>10_Apr</v>
      </c>
      <c r="F5124" s="12" t="str">
        <f t="shared" ref="F5124:F5187" si="492">C5124&amp;"-"&amp;RIGHT(YEAR(A5124),2)</f>
        <v>Apr-22</v>
      </c>
      <c r="G5124" s="12"/>
    </row>
    <row r="5125" spans="1:7">
      <c r="A5125" s="2">
        <f t="shared" si="488"/>
        <v>44662</v>
      </c>
      <c r="B5125" t="str">
        <f t="shared" si="487"/>
        <v>2022_04</v>
      </c>
      <c r="C5125" t="str">
        <f t="shared" si="489"/>
        <v>Apr</v>
      </c>
      <c r="D5125" t="str">
        <f t="shared" si="490"/>
        <v>2022_Apr</v>
      </c>
      <c r="E5125" s="12" t="str">
        <f t="shared" si="491"/>
        <v>11_Apr</v>
      </c>
      <c r="F5125" s="12" t="str">
        <f t="shared" si="492"/>
        <v>Apr-22</v>
      </c>
      <c r="G5125" s="12"/>
    </row>
    <row r="5126" spans="1:7">
      <c r="A5126" s="2">
        <f t="shared" si="488"/>
        <v>44663</v>
      </c>
      <c r="B5126" t="str">
        <f t="shared" si="487"/>
        <v>2022_04</v>
      </c>
      <c r="C5126" t="str">
        <f t="shared" si="489"/>
        <v>Apr</v>
      </c>
      <c r="D5126" t="str">
        <f t="shared" si="490"/>
        <v>2022_Apr</v>
      </c>
      <c r="E5126" s="12" t="str">
        <f t="shared" si="491"/>
        <v>12_Apr</v>
      </c>
      <c r="F5126" s="12" t="str">
        <f t="shared" si="492"/>
        <v>Apr-22</v>
      </c>
      <c r="G5126" s="12"/>
    </row>
    <row r="5127" spans="1:7">
      <c r="A5127" s="2">
        <f t="shared" si="488"/>
        <v>44664</v>
      </c>
      <c r="B5127" t="str">
        <f t="shared" si="487"/>
        <v>2022_04</v>
      </c>
      <c r="C5127" t="str">
        <f t="shared" si="489"/>
        <v>Apr</v>
      </c>
      <c r="D5127" t="str">
        <f t="shared" si="490"/>
        <v>2022_Apr</v>
      </c>
      <c r="E5127" s="12" t="str">
        <f t="shared" si="491"/>
        <v>13_Apr</v>
      </c>
      <c r="F5127" s="12" t="str">
        <f t="shared" si="492"/>
        <v>Apr-22</v>
      </c>
      <c r="G5127" s="12"/>
    </row>
    <row r="5128" spans="1:7">
      <c r="A5128" s="2">
        <f t="shared" si="488"/>
        <v>44665</v>
      </c>
      <c r="B5128" t="str">
        <f t="shared" si="487"/>
        <v>2022_04</v>
      </c>
      <c r="C5128" t="str">
        <f t="shared" si="489"/>
        <v>Apr</v>
      </c>
      <c r="D5128" t="str">
        <f t="shared" si="490"/>
        <v>2022_Apr</v>
      </c>
      <c r="E5128" s="12" t="str">
        <f t="shared" si="491"/>
        <v>14_Apr</v>
      </c>
      <c r="F5128" s="12" t="str">
        <f t="shared" si="492"/>
        <v>Apr-22</v>
      </c>
      <c r="G5128" s="12"/>
    </row>
    <row r="5129" spans="1:7">
      <c r="A5129" s="2">
        <f t="shared" si="488"/>
        <v>44666</v>
      </c>
      <c r="B5129" t="str">
        <f t="shared" si="487"/>
        <v>2022_04</v>
      </c>
      <c r="C5129" t="str">
        <f t="shared" si="489"/>
        <v>Apr</v>
      </c>
      <c r="D5129" t="str">
        <f t="shared" si="490"/>
        <v>2022_Apr</v>
      </c>
      <c r="E5129" s="12" t="str">
        <f t="shared" si="491"/>
        <v>15_Apr</v>
      </c>
      <c r="F5129" s="12" t="str">
        <f t="shared" si="492"/>
        <v>Apr-22</v>
      </c>
      <c r="G5129" s="12"/>
    </row>
    <row r="5130" spans="1:7">
      <c r="A5130" s="2">
        <f t="shared" si="488"/>
        <v>44667</v>
      </c>
      <c r="B5130" t="str">
        <f t="shared" si="487"/>
        <v>2022_04</v>
      </c>
      <c r="C5130" t="str">
        <f t="shared" si="489"/>
        <v>Apr</v>
      </c>
      <c r="D5130" t="str">
        <f t="shared" si="490"/>
        <v>2022_Apr</v>
      </c>
      <c r="E5130" s="12" t="str">
        <f t="shared" si="491"/>
        <v>16_Apr</v>
      </c>
      <c r="F5130" s="12" t="str">
        <f t="shared" si="492"/>
        <v>Apr-22</v>
      </c>
      <c r="G5130" s="12"/>
    </row>
    <row r="5131" spans="1:7">
      <c r="A5131" s="2">
        <f t="shared" si="488"/>
        <v>44668</v>
      </c>
      <c r="B5131" t="str">
        <f t="shared" ref="B5131:B5194" si="493">TEXT(YEAR(A5131),"0000")&amp;"_"&amp;TEXT(MONTH(A5131),"00")</f>
        <v>2022_04</v>
      </c>
      <c r="C5131" t="str">
        <f t="shared" si="489"/>
        <v>Apr</v>
      </c>
      <c r="D5131" t="str">
        <f t="shared" si="490"/>
        <v>2022_Apr</v>
      </c>
      <c r="E5131" s="12" t="str">
        <f t="shared" si="491"/>
        <v>17_Apr</v>
      </c>
      <c r="F5131" s="12" t="str">
        <f t="shared" si="492"/>
        <v>Apr-22</v>
      </c>
      <c r="G5131" s="12"/>
    </row>
    <row r="5132" spans="1:7">
      <c r="A5132" s="2">
        <f t="shared" ref="A5132:A5195" si="494">A5131+1</f>
        <v>44669</v>
      </c>
      <c r="B5132" t="str">
        <f t="shared" si="493"/>
        <v>2022_04</v>
      </c>
      <c r="C5132" t="str">
        <f t="shared" si="489"/>
        <v>Apr</v>
      </c>
      <c r="D5132" t="str">
        <f t="shared" si="490"/>
        <v>2022_Apr</v>
      </c>
      <c r="E5132" s="12" t="str">
        <f t="shared" si="491"/>
        <v>18_Apr</v>
      </c>
      <c r="F5132" s="12" t="str">
        <f t="shared" si="492"/>
        <v>Apr-22</v>
      </c>
      <c r="G5132" s="12"/>
    </row>
    <row r="5133" spans="1:7">
      <c r="A5133" s="2">
        <f t="shared" si="494"/>
        <v>44670</v>
      </c>
      <c r="B5133" t="str">
        <f t="shared" si="493"/>
        <v>2022_04</v>
      </c>
      <c r="C5133" t="str">
        <f t="shared" si="489"/>
        <v>Apr</v>
      </c>
      <c r="D5133" t="str">
        <f t="shared" si="490"/>
        <v>2022_Apr</v>
      </c>
      <c r="E5133" s="12" t="str">
        <f t="shared" si="491"/>
        <v>19_Apr</v>
      </c>
      <c r="F5133" s="12" t="str">
        <f t="shared" si="492"/>
        <v>Apr-22</v>
      </c>
      <c r="G5133" s="12"/>
    </row>
    <row r="5134" spans="1:7">
      <c r="A5134" s="2">
        <f t="shared" si="494"/>
        <v>44671</v>
      </c>
      <c r="B5134" t="str">
        <f t="shared" si="493"/>
        <v>2022_04</v>
      </c>
      <c r="C5134" t="str">
        <f t="shared" si="489"/>
        <v>Apr</v>
      </c>
      <c r="D5134" t="str">
        <f t="shared" si="490"/>
        <v>2022_Apr</v>
      </c>
      <c r="E5134" s="12" t="str">
        <f t="shared" si="491"/>
        <v>20_Apr</v>
      </c>
      <c r="F5134" s="12" t="str">
        <f t="shared" si="492"/>
        <v>Apr-22</v>
      </c>
      <c r="G5134" s="12"/>
    </row>
    <row r="5135" spans="1:7">
      <c r="A5135" s="2">
        <f t="shared" si="494"/>
        <v>44672</v>
      </c>
      <c r="B5135" t="str">
        <f t="shared" si="493"/>
        <v>2022_04</v>
      </c>
      <c r="C5135" t="str">
        <f t="shared" si="489"/>
        <v>Apr</v>
      </c>
      <c r="D5135" t="str">
        <f t="shared" si="490"/>
        <v>2022_Apr</v>
      </c>
      <c r="E5135" s="12" t="str">
        <f t="shared" si="491"/>
        <v>21_Apr</v>
      </c>
      <c r="F5135" s="12" t="str">
        <f t="shared" si="492"/>
        <v>Apr-22</v>
      </c>
      <c r="G5135" s="12"/>
    </row>
    <row r="5136" spans="1:7">
      <c r="A5136" s="2">
        <f t="shared" si="494"/>
        <v>44673</v>
      </c>
      <c r="B5136" t="str">
        <f t="shared" si="493"/>
        <v>2022_04</v>
      </c>
      <c r="C5136" t="str">
        <f t="shared" si="489"/>
        <v>Apr</v>
      </c>
      <c r="D5136" t="str">
        <f t="shared" si="490"/>
        <v>2022_Apr</v>
      </c>
      <c r="E5136" s="12" t="str">
        <f t="shared" si="491"/>
        <v>22_Apr</v>
      </c>
      <c r="F5136" s="12" t="str">
        <f t="shared" si="492"/>
        <v>Apr-22</v>
      </c>
      <c r="G5136" s="12"/>
    </row>
    <row r="5137" spans="1:7">
      <c r="A5137" s="2">
        <f t="shared" si="494"/>
        <v>44674</v>
      </c>
      <c r="B5137" t="str">
        <f t="shared" si="493"/>
        <v>2022_04</v>
      </c>
      <c r="C5137" t="str">
        <f t="shared" si="489"/>
        <v>Apr</v>
      </c>
      <c r="D5137" t="str">
        <f t="shared" si="490"/>
        <v>2022_Apr</v>
      </c>
      <c r="E5137" s="12" t="str">
        <f t="shared" si="491"/>
        <v>23_Apr</v>
      </c>
      <c r="F5137" s="12" t="str">
        <f t="shared" si="492"/>
        <v>Apr-22</v>
      </c>
      <c r="G5137" s="12"/>
    </row>
    <row r="5138" spans="1:7">
      <c r="A5138" s="2">
        <f t="shared" si="494"/>
        <v>44675</v>
      </c>
      <c r="B5138" t="str">
        <f t="shared" si="493"/>
        <v>2022_04</v>
      </c>
      <c r="C5138" t="str">
        <f t="shared" si="489"/>
        <v>Apr</v>
      </c>
      <c r="D5138" t="str">
        <f t="shared" si="490"/>
        <v>2022_Apr</v>
      </c>
      <c r="E5138" s="12" t="str">
        <f t="shared" si="491"/>
        <v>24_Apr</v>
      </c>
      <c r="F5138" s="12" t="str">
        <f t="shared" si="492"/>
        <v>Apr-22</v>
      </c>
      <c r="G5138" s="12"/>
    </row>
    <row r="5139" spans="1:7">
      <c r="A5139" s="2">
        <f t="shared" si="494"/>
        <v>44676</v>
      </c>
      <c r="B5139" t="str">
        <f t="shared" si="493"/>
        <v>2022_04</v>
      </c>
      <c r="C5139" t="str">
        <f t="shared" si="489"/>
        <v>Apr</v>
      </c>
      <c r="D5139" t="str">
        <f t="shared" si="490"/>
        <v>2022_Apr</v>
      </c>
      <c r="E5139" s="12" t="str">
        <f t="shared" si="491"/>
        <v>25_Apr</v>
      </c>
      <c r="F5139" s="12" t="str">
        <f t="shared" si="492"/>
        <v>Apr-22</v>
      </c>
      <c r="G5139" s="12"/>
    </row>
    <row r="5140" spans="1:7">
      <c r="A5140" s="2">
        <f t="shared" si="494"/>
        <v>44677</v>
      </c>
      <c r="B5140" t="str">
        <f t="shared" si="493"/>
        <v>2022_04</v>
      </c>
      <c r="C5140" t="str">
        <f t="shared" si="489"/>
        <v>Apr</v>
      </c>
      <c r="D5140" t="str">
        <f t="shared" si="490"/>
        <v>2022_Apr</v>
      </c>
      <c r="E5140" s="12" t="str">
        <f t="shared" si="491"/>
        <v>26_Apr</v>
      </c>
      <c r="F5140" s="12" t="str">
        <f t="shared" si="492"/>
        <v>Apr-22</v>
      </c>
      <c r="G5140" s="12"/>
    </row>
    <row r="5141" spans="1:7">
      <c r="A5141" s="2">
        <f t="shared" si="494"/>
        <v>44678</v>
      </c>
      <c r="B5141" t="str">
        <f t="shared" si="493"/>
        <v>2022_04</v>
      </c>
      <c r="C5141" t="str">
        <f t="shared" si="489"/>
        <v>Apr</v>
      </c>
      <c r="D5141" t="str">
        <f t="shared" si="490"/>
        <v>2022_Apr</v>
      </c>
      <c r="E5141" s="12" t="str">
        <f t="shared" si="491"/>
        <v>27_Apr</v>
      </c>
      <c r="F5141" s="12" t="str">
        <f t="shared" si="492"/>
        <v>Apr-22</v>
      </c>
      <c r="G5141" s="12"/>
    </row>
    <row r="5142" spans="1:7">
      <c r="A5142" s="2">
        <f t="shared" si="494"/>
        <v>44679</v>
      </c>
      <c r="B5142" t="str">
        <f t="shared" si="493"/>
        <v>2022_04</v>
      </c>
      <c r="C5142" t="str">
        <f t="shared" si="489"/>
        <v>Apr</v>
      </c>
      <c r="D5142" t="str">
        <f t="shared" si="490"/>
        <v>2022_Apr</v>
      </c>
      <c r="E5142" s="12" t="str">
        <f t="shared" si="491"/>
        <v>28_Apr</v>
      </c>
      <c r="F5142" s="12" t="str">
        <f t="shared" si="492"/>
        <v>Apr-22</v>
      </c>
      <c r="G5142" s="12"/>
    </row>
    <row r="5143" spans="1:7">
      <c r="A5143" s="2">
        <f t="shared" si="494"/>
        <v>44680</v>
      </c>
      <c r="B5143" t="str">
        <f t="shared" si="493"/>
        <v>2022_04</v>
      </c>
      <c r="C5143" t="str">
        <f t="shared" si="489"/>
        <v>Apr</v>
      </c>
      <c r="D5143" t="str">
        <f t="shared" si="490"/>
        <v>2022_Apr</v>
      </c>
      <c r="E5143" s="12" t="str">
        <f t="shared" si="491"/>
        <v>29_Apr</v>
      </c>
      <c r="F5143" s="12" t="str">
        <f t="shared" si="492"/>
        <v>Apr-22</v>
      </c>
      <c r="G5143" s="12"/>
    </row>
    <row r="5144" spans="1:7">
      <c r="A5144" s="2">
        <f t="shared" si="494"/>
        <v>44681</v>
      </c>
      <c r="B5144" t="str">
        <f t="shared" si="493"/>
        <v>2022_04</v>
      </c>
      <c r="C5144" t="str">
        <f t="shared" si="489"/>
        <v>Apr</v>
      </c>
      <c r="D5144" t="str">
        <f t="shared" si="490"/>
        <v>2022_Apr</v>
      </c>
      <c r="E5144" s="12" t="str">
        <f t="shared" si="491"/>
        <v>30_Apr</v>
      </c>
      <c r="F5144" s="12" t="str">
        <f t="shared" si="492"/>
        <v>Apr-22</v>
      </c>
      <c r="G5144" s="12"/>
    </row>
    <row r="5145" spans="1:7">
      <c r="A5145" s="2">
        <f t="shared" si="494"/>
        <v>44682</v>
      </c>
      <c r="B5145" t="str">
        <f t="shared" si="493"/>
        <v>2022_05</v>
      </c>
      <c r="C5145" t="str">
        <f t="shared" si="489"/>
        <v>May</v>
      </c>
      <c r="D5145" t="str">
        <f t="shared" si="490"/>
        <v>2022_May</v>
      </c>
      <c r="E5145" s="12" t="str">
        <f t="shared" si="491"/>
        <v>01_May</v>
      </c>
      <c r="F5145" s="12" t="str">
        <f t="shared" si="492"/>
        <v>May-22</v>
      </c>
      <c r="G5145" s="12"/>
    </row>
    <row r="5146" spans="1:7">
      <c r="A5146" s="2">
        <f t="shared" si="494"/>
        <v>44683</v>
      </c>
      <c r="B5146" t="str">
        <f t="shared" si="493"/>
        <v>2022_05</v>
      </c>
      <c r="C5146" t="str">
        <f t="shared" si="489"/>
        <v>May</v>
      </c>
      <c r="D5146" t="str">
        <f t="shared" si="490"/>
        <v>2022_May</v>
      </c>
      <c r="E5146" s="12" t="str">
        <f t="shared" si="491"/>
        <v>02_May</v>
      </c>
      <c r="F5146" s="12" t="str">
        <f t="shared" si="492"/>
        <v>May-22</v>
      </c>
      <c r="G5146" s="12"/>
    </row>
    <row r="5147" spans="1:7">
      <c r="A5147" s="2">
        <f t="shared" si="494"/>
        <v>44684</v>
      </c>
      <c r="B5147" t="str">
        <f t="shared" si="493"/>
        <v>2022_05</v>
      </c>
      <c r="C5147" t="str">
        <f t="shared" si="489"/>
        <v>May</v>
      </c>
      <c r="D5147" t="str">
        <f t="shared" si="490"/>
        <v>2022_May</v>
      </c>
      <c r="E5147" s="12" t="str">
        <f t="shared" si="491"/>
        <v>03_May</v>
      </c>
      <c r="F5147" s="12" t="str">
        <f t="shared" si="492"/>
        <v>May-22</v>
      </c>
      <c r="G5147" s="12"/>
    </row>
    <row r="5148" spans="1:7">
      <c r="A5148" s="2">
        <f t="shared" si="494"/>
        <v>44685</v>
      </c>
      <c r="B5148" t="str">
        <f t="shared" si="493"/>
        <v>2022_05</v>
      </c>
      <c r="C5148" t="str">
        <f t="shared" si="489"/>
        <v>May</v>
      </c>
      <c r="D5148" t="str">
        <f t="shared" si="490"/>
        <v>2022_May</v>
      </c>
      <c r="E5148" s="12" t="str">
        <f t="shared" si="491"/>
        <v>04_May</v>
      </c>
      <c r="F5148" s="12" t="str">
        <f t="shared" si="492"/>
        <v>May-22</v>
      </c>
      <c r="G5148" s="12"/>
    </row>
    <row r="5149" spans="1:7">
      <c r="A5149" s="2">
        <f t="shared" si="494"/>
        <v>44686</v>
      </c>
      <c r="B5149" t="str">
        <f t="shared" si="493"/>
        <v>2022_05</v>
      </c>
      <c r="C5149" t="str">
        <f t="shared" si="489"/>
        <v>May</v>
      </c>
      <c r="D5149" t="str">
        <f t="shared" si="490"/>
        <v>2022_May</v>
      </c>
      <c r="E5149" s="12" t="str">
        <f t="shared" si="491"/>
        <v>05_May</v>
      </c>
      <c r="F5149" s="12" t="str">
        <f t="shared" si="492"/>
        <v>May-22</v>
      </c>
      <c r="G5149" s="12"/>
    </row>
    <row r="5150" spans="1:7">
      <c r="A5150" s="2">
        <f t="shared" si="494"/>
        <v>44687</v>
      </c>
      <c r="B5150" t="str">
        <f t="shared" si="493"/>
        <v>2022_05</v>
      </c>
      <c r="C5150" t="str">
        <f t="shared" si="489"/>
        <v>May</v>
      </c>
      <c r="D5150" t="str">
        <f t="shared" si="490"/>
        <v>2022_May</v>
      </c>
      <c r="E5150" s="12" t="str">
        <f t="shared" si="491"/>
        <v>06_May</v>
      </c>
      <c r="F5150" s="12" t="str">
        <f t="shared" si="492"/>
        <v>May-22</v>
      </c>
      <c r="G5150" s="12"/>
    </row>
    <row r="5151" spans="1:7">
      <c r="A5151" s="2">
        <f t="shared" si="494"/>
        <v>44688</v>
      </c>
      <c r="B5151" t="str">
        <f t="shared" si="493"/>
        <v>2022_05</v>
      </c>
      <c r="C5151" t="str">
        <f t="shared" si="489"/>
        <v>May</v>
      </c>
      <c r="D5151" t="str">
        <f t="shared" si="490"/>
        <v>2022_May</v>
      </c>
      <c r="E5151" s="12" t="str">
        <f t="shared" si="491"/>
        <v>07_May</v>
      </c>
      <c r="F5151" s="12" t="str">
        <f t="shared" si="492"/>
        <v>May-22</v>
      </c>
      <c r="G5151" s="12"/>
    </row>
    <row r="5152" spans="1:7">
      <c r="A5152" s="2">
        <f t="shared" si="494"/>
        <v>44689</v>
      </c>
      <c r="B5152" t="str">
        <f t="shared" si="493"/>
        <v>2022_05</v>
      </c>
      <c r="C5152" t="str">
        <f t="shared" si="489"/>
        <v>May</v>
      </c>
      <c r="D5152" t="str">
        <f t="shared" si="490"/>
        <v>2022_May</v>
      </c>
      <c r="E5152" s="12" t="str">
        <f t="shared" si="491"/>
        <v>08_May</v>
      </c>
      <c r="F5152" s="12" t="str">
        <f t="shared" si="492"/>
        <v>May-22</v>
      </c>
      <c r="G5152" s="12"/>
    </row>
    <row r="5153" spans="1:7">
      <c r="A5153" s="2">
        <f t="shared" si="494"/>
        <v>44690</v>
      </c>
      <c r="B5153" t="str">
        <f t="shared" si="493"/>
        <v>2022_05</v>
      </c>
      <c r="C5153" t="str">
        <f t="shared" si="489"/>
        <v>May</v>
      </c>
      <c r="D5153" t="str">
        <f t="shared" si="490"/>
        <v>2022_May</v>
      </c>
      <c r="E5153" s="12" t="str">
        <f t="shared" si="491"/>
        <v>09_May</v>
      </c>
      <c r="F5153" s="12" t="str">
        <f t="shared" si="492"/>
        <v>May-22</v>
      </c>
      <c r="G5153" s="12"/>
    </row>
    <row r="5154" spans="1:7">
      <c r="A5154" s="2">
        <f t="shared" si="494"/>
        <v>44691</v>
      </c>
      <c r="B5154" t="str">
        <f t="shared" si="493"/>
        <v>2022_05</v>
      </c>
      <c r="C5154" t="str">
        <f t="shared" si="489"/>
        <v>May</v>
      </c>
      <c r="D5154" t="str">
        <f t="shared" si="490"/>
        <v>2022_May</v>
      </c>
      <c r="E5154" s="12" t="str">
        <f t="shared" si="491"/>
        <v>10_May</v>
      </c>
      <c r="F5154" s="12" t="str">
        <f t="shared" si="492"/>
        <v>May-22</v>
      </c>
      <c r="G5154" s="12"/>
    </row>
    <row r="5155" spans="1:7">
      <c r="A5155" s="2">
        <f t="shared" si="494"/>
        <v>44692</v>
      </c>
      <c r="B5155" t="str">
        <f t="shared" si="493"/>
        <v>2022_05</v>
      </c>
      <c r="C5155" t="str">
        <f t="shared" si="489"/>
        <v>May</v>
      </c>
      <c r="D5155" t="str">
        <f t="shared" si="490"/>
        <v>2022_May</v>
      </c>
      <c r="E5155" s="12" t="str">
        <f t="shared" si="491"/>
        <v>11_May</v>
      </c>
      <c r="F5155" s="12" t="str">
        <f t="shared" si="492"/>
        <v>May-22</v>
      </c>
      <c r="G5155" s="12"/>
    </row>
    <row r="5156" spans="1:7">
      <c r="A5156" s="2">
        <f t="shared" si="494"/>
        <v>44693</v>
      </c>
      <c r="B5156" t="str">
        <f t="shared" si="493"/>
        <v>2022_05</v>
      </c>
      <c r="C5156" t="str">
        <f t="shared" si="489"/>
        <v>May</v>
      </c>
      <c r="D5156" t="str">
        <f t="shared" si="490"/>
        <v>2022_May</v>
      </c>
      <c r="E5156" s="12" t="str">
        <f t="shared" si="491"/>
        <v>12_May</v>
      </c>
      <c r="F5156" s="12" t="str">
        <f t="shared" si="492"/>
        <v>May-22</v>
      </c>
      <c r="G5156" s="12"/>
    </row>
    <row r="5157" spans="1:7">
      <c r="A5157" s="2">
        <f t="shared" si="494"/>
        <v>44694</v>
      </c>
      <c r="B5157" t="str">
        <f t="shared" si="493"/>
        <v>2022_05</v>
      </c>
      <c r="C5157" t="str">
        <f t="shared" si="489"/>
        <v>May</v>
      </c>
      <c r="D5157" t="str">
        <f t="shared" si="490"/>
        <v>2022_May</v>
      </c>
      <c r="E5157" s="12" t="str">
        <f t="shared" si="491"/>
        <v>13_May</v>
      </c>
      <c r="F5157" s="12" t="str">
        <f t="shared" si="492"/>
        <v>May-22</v>
      </c>
      <c r="G5157" s="12"/>
    </row>
    <row r="5158" spans="1:7">
      <c r="A5158" s="2">
        <f t="shared" si="494"/>
        <v>44695</v>
      </c>
      <c r="B5158" t="str">
        <f t="shared" si="493"/>
        <v>2022_05</v>
      </c>
      <c r="C5158" t="str">
        <f t="shared" si="489"/>
        <v>May</v>
      </c>
      <c r="D5158" t="str">
        <f t="shared" si="490"/>
        <v>2022_May</v>
      </c>
      <c r="E5158" s="12" t="str">
        <f t="shared" si="491"/>
        <v>14_May</v>
      </c>
      <c r="F5158" s="12" t="str">
        <f t="shared" si="492"/>
        <v>May-22</v>
      </c>
      <c r="G5158" s="12"/>
    </row>
    <row r="5159" spans="1:7">
      <c r="A5159" s="2">
        <f t="shared" si="494"/>
        <v>44696</v>
      </c>
      <c r="B5159" t="str">
        <f t="shared" si="493"/>
        <v>2022_05</v>
      </c>
      <c r="C5159" t="str">
        <f t="shared" si="489"/>
        <v>May</v>
      </c>
      <c r="D5159" t="str">
        <f t="shared" si="490"/>
        <v>2022_May</v>
      </c>
      <c r="E5159" s="12" t="str">
        <f t="shared" si="491"/>
        <v>15_May</v>
      </c>
      <c r="F5159" s="12" t="str">
        <f t="shared" si="492"/>
        <v>May-22</v>
      </c>
      <c r="G5159" s="12"/>
    </row>
    <row r="5160" spans="1:7">
      <c r="A5160" s="2">
        <f t="shared" si="494"/>
        <v>44697</v>
      </c>
      <c r="B5160" t="str">
        <f t="shared" si="493"/>
        <v>2022_05</v>
      </c>
      <c r="C5160" t="str">
        <f t="shared" si="489"/>
        <v>May</v>
      </c>
      <c r="D5160" t="str">
        <f t="shared" si="490"/>
        <v>2022_May</v>
      </c>
      <c r="E5160" s="12" t="str">
        <f t="shared" si="491"/>
        <v>16_May</v>
      </c>
      <c r="F5160" s="12" t="str">
        <f t="shared" si="492"/>
        <v>May-22</v>
      </c>
      <c r="G5160" s="12"/>
    </row>
    <row r="5161" spans="1:7">
      <c r="A5161" s="2">
        <f t="shared" si="494"/>
        <v>44698</v>
      </c>
      <c r="B5161" t="str">
        <f t="shared" si="493"/>
        <v>2022_05</v>
      </c>
      <c r="C5161" t="str">
        <f t="shared" si="489"/>
        <v>May</v>
      </c>
      <c r="D5161" t="str">
        <f t="shared" si="490"/>
        <v>2022_May</v>
      </c>
      <c r="E5161" s="12" t="str">
        <f t="shared" si="491"/>
        <v>17_May</v>
      </c>
      <c r="F5161" s="12" t="str">
        <f t="shared" si="492"/>
        <v>May-22</v>
      </c>
      <c r="G5161" s="12"/>
    </row>
    <row r="5162" spans="1:7">
      <c r="A5162" s="2">
        <f t="shared" si="494"/>
        <v>44699</v>
      </c>
      <c r="B5162" t="str">
        <f t="shared" si="493"/>
        <v>2022_05</v>
      </c>
      <c r="C5162" t="str">
        <f t="shared" si="489"/>
        <v>May</v>
      </c>
      <c r="D5162" t="str">
        <f t="shared" si="490"/>
        <v>2022_May</v>
      </c>
      <c r="E5162" s="12" t="str">
        <f t="shared" si="491"/>
        <v>18_May</v>
      </c>
      <c r="F5162" s="12" t="str">
        <f t="shared" si="492"/>
        <v>May-22</v>
      </c>
      <c r="G5162" s="12"/>
    </row>
    <row r="5163" spans="1:7">
      <c r="A5163" s="2">
        <f t="shared" si="494"/>
        <v>44700</v>
      </c>
      <c r="B5163" t="str">
        <f t="shared" si="493"/>
        <v>2022_05</v>
      </c>
      <c r="C5163" t="str">
        <f t="shared" si="489"/>
        <v>May</v>
      </c>
      <c r="D5163" t="str">
        <f t="shared" si="490"/>
        <v>2022_May</v>
      </c>
      <c r="E5163" s="12" t="str">
        <f t="shared" si="491"/>
        <v>19_May</v>
      </c>
      <c r="F5163" s="12" t="str">
        <f t="shared" si="492"/>
        <v>May-22</v>
      </c>
      <c r="G5163" s="12"/>
    </row>
    <row r="5164" spans="1:7">
      <c r="A5164" s="2">
        <f t="shared" si="494"/>
        <v>44701</v>
      </c>
      <c r="B5164" t="str">
        <f t="shared" si="493"/>
        <v>2022_05</v>
      </c>
      <c r="C5164" t="str">
        <f t="shared" si="489"/>
        <v>May</v>
      </c>
      <c r="D5164" t="str">
        <f t="shared" si="490"/>
        <v>2022_May</v>
      </c>
      <c r="E5164" s="12" t="str">
        <f t="shared" si="491"/>
        <v>20_May</v>
      </c>
      <c r="F5164" s="12" t="str">
        <f t="shared" si="492"/>
        <v>May-22</v>
      </c>
      <c r="G5164" s="12"/>
    </row>
    <row r="5165" spans="1:7">
      <c r="A5165" s="2">
        <f t="shared" si="494"/>
        <v>44702</v>
      </c>
      <c r="B5165" t="str">
        <f t="shared" si="493"/>
        <v>2022_05</v>
      </c>
      <c r="C5165" t="str">
        <f t="shared" si="489"/>
        <v>May</v>
      </c>
      <c r="D5165" t="str">
        <f t="shared" si="490"/>
        <v>2022_May</v>
      </c>
      <c r="E5165" s="12" t="str">
        <f t="shared" si="491"/>
        <v>21_May</v>
      </c>
      <c r="F5165" s="12" t="str">
        <f t="shared" si="492"/>
        <v>May-22</v>
      </c>
      <c r="G5165" s="12"/>
    </row>
    <row r="5166" spans="1:7">
      <c r="A5166" s="2">
        <f t="shared" si="494"/>
        <v>44703</v>
      </c>
      <c r="B5166" t="str">
        <f t="shared" si="493"/>
        <v>2022_05</v>
      </c>
      <c r="C5166" t="str">
        <f t="shared" si="489"/>
        <v>May</v>
      </c>
      <c r="D5166" t="str">
        <f t="shared" si="490"/>
        <v>2022_May</v>
      </c>
      <c r="E5166" s="12" t="str">
        <f t="shared" si="491"/>
        <v>22_May</v>
      </c>
      <c r="F5166" s="12" t="str">
        <f t="shared" si="492"/>
        <v>May-22</v>
      </c>
      <c r="G5166" s="12"/>
    </row>
    <row r="5167" spans="1:7">
      <c r="A5167" s="2">
        <f t="shared" si="494"/>
        <v>44704</v>
      </c>
      <c r="B5167" t="str">
        <f t="shared" si="493"/>
        <v>2022_05</v>
      </c>
      <c r="C5167" t="str">
        <f t="shared" si="489"/>
        <v>May</v>
      </c>
      <c r="D5167" t="str">
        <f t="shared" si="490"/>
        <v>2022_May</v>
      </c>
      <c r="E5167" s="12" t="str">
        <f t="shared" si="491"/>
        <v>23_May</v>
      </c>
      <c r="F5167" s="12" t="str">
        <f t="shared" si="492"/>
        <v>May-22</v>
      </c>
      <c r="G5167" s="12"/>
    </row>
    <row r="5168" spans="1:7">
      <c r="A5168" s="2">
        <f t="shared" si="494"/>
        <v>44705</v>
      </c>
      <c r="B5168" t="str">
        <f t="shared" si="493"/>
        <v>2022_05</v>
      </c>
      <c r="C5168" t="str">
        <f t="shared" si="489"/>
        <v>May</v>
      </c>
      <c r="D5168" t="str">
        <f t="shared" si="490"/>
        <v>2022_May</v>
      </c>
      <c r="E5168" s="12" t="str">
        <f t="shared" si="491"/>
        <v>24_May</v>
      </c>
      <c r="F5168" s="12" t="str">
        <f t="shared" si="492"/>
        <v>May-22</v>
      </c>
      <c r="G5168" s="12"/>
    </row>
    <row r="5169" spans="1:7">
      <c r="A5169" s="2">
        <f t="shared" si="494"/>
        <v>44706</v>
      </c>
      <c r="B5169" t="str">
        <f t="shared" si="493"/>
        <v>2022_05</v>
      </c>
      <c r="C5169" t="str">
        <f t="shared" si="489"/>
        <v>May</v>
      </c>
      <c r="D5169" t="str">
        <f t="shared" si="490"/>
        <v>2022_May</v>
      </c>
      <c r="E5169" s="12" t="str">
        <f t="shared" si="491"/>
        <v>25_May</v>
      </c>
      <c r="F5169" s="12" t="str">
        <f t="shared" si="492"/>
        <v>May-22</v>
      </c>
      <c r="G5169" s="12"/>
    </row>
    <row r="5170" spans="1:7">
      <c r="A5170" s="2">
        <f t="shared" si="494"/>
        <v>44707</v>
      </c>
      <c r="B5170" t="str">
        <f t="shared" si="493"/>
        <v>2022_05</v>
      </c>
      <c r="C5170" t="str">
        <f t="shared" si="489"/>
        <v>May</v>
      </c>
      <c r="D5170" t="str">
        <f t="shared" si="490"/>
        <v>2022_May</v>
      </c>
      <c r="E5170" s="12" t="str">
        <f t="shared" si="491"/>
        <v>26_May</v>
      </c>
      <c r="F5170" s="12" t="str">
        <f t="shared" si="492"/>
        <v>May-22</v>
      </c>
      <c r="G5170" s="12"/>
    </row>
    <row r="5171" spans="1:7">
      <c r="A5171" s="2">
        <f t="shared" si="494"/>
        <v>44708</v>
      </c>
      <c r="B5171" t="str">
        <f t="shared" si="493"/>
        <v>2022_05</v>
      </c>
      <c r="C5171" t="str">
        <f t="shared" si="489"/>
        <v>May</v>
      </c>
      <c r="D5171" t="str">
        <f t="shared" si="490"/>
        <v>2022_May</v>
      </c>
      <c r="E5171" s="12" t="str">
        <f t="shared" si="491"/>
        <v>27_May</v>
      </c>
      <c r="F5171" s="12" t="str">
        <f t="shared" si="492"/>
        <v>May-22</v>
      </c>
      <c r="G5171" s="12"/>
    </row>
    <row r="5172" spans="1:7">
      <c r="A5172" s="2">
        <f t="shared" si="494"/>
        <v>44709</v>
      </c>
      <c r="B5172" t="str">
        <f t="shared" si="493"/>
        <v>2022_05</v>
      </c>
      <c r="C5172" t="str">
        <f t="shared" si="489"/>
        <v>May</v>
      </c>
      <c r="D5172" t="str">
        <f t="shared" si="490"/>
        <v>2022_May</v>
      </c>
      <c r="E5172" s="12" t="str">
        <f t="shared" si="491"/>
        <v>28_May</v>
      </c>
      <c r="F5172" s="12" t="str">
        <f t="shared" si="492"/>
        <v>May-22</v>
      </c>
      <c r="G5172" s="12"/>
    </row>
    <row r="5173" spans="1:7">
      <c r="A5173" s="2">
        <f t="shared" si="494"/>
        <v>44710</v>
      </c>
      <c r="B5173" t="str">
        <f t="shared" si="493"/>
        <v>2022_05</v>
      </c>
      <c r="C5173" t="str">
        <f t="shared" si="489"/>
        <v>May</v>
      </c>
      <c r="D5173" t="str">
        <f t="shared" si="490"/>
        <v>2022_May</v>
      </c>
      <c r="E5173" s="12" t="str">
        <f t="shared" si="491"/>
        <v>29_May</v>
      </c>
      <c r="F5173" s="12" t="str">
        <f t="shared" si="492"/>
        <v>May-22</v>
      </c>
      <c r="G5173" s="12"/>
    </row>
    <row r="5174" spans="1:7">
      <c r="A5174" s="2">
        <f t="shared" si="494"/>
        <v>44711</v>
      </c>
      <c r="B5174" t="str">
        <f t="shared" si="493"/>
        <v>2022_05</v>
      </c>
      <c r="C5174" t="str">
        <f t="shared" si="489"/>
        <v>May</v>
      </c>
      <c r="D5174" t="str">
        <f t="shared" si="490"/>
        <v>2022_May</v>
      </c>
      <c r="E5174" s="12" t="str">
        <f t="shared" si="491"/>
        <v>30_May</v>
      </c>
      <c r="F5174" s="12" t="str">
        <f t="shared" si="492"/>
        <v>May-22</v>
      </c>
      <c r="G5174" s="12"/>
    </row>
    <row r="5175" spans="1:7">
      <c r="A5175" s="2">
        <f t="shared" si="494"/>
        <v>44712</v>
      </c>
      <c r="B5175" t="str">
        <f t="shared" si="493"/>
        <v>2022_05</v>
      </c>
      <c r="C5175" t="str">
        <f t="shared" si="489"/>
        <v>May</v>
      </c>
      <c r="D5175" t="str">
        <f t="shared" si="490"/>
        <v>2022_May</v>
      </c>
      <c r="E5175" s="12" t="str">
        <f t="shared" si="491"/>
        <v>31_May</v>
      </c>
      <c r="F5175" s="12" t="str">
        <f t="shared" si="492"/>
        <v>May-22</v>
      </c>
      <c r="G5175" s="12"/>
    </row>
    <row r="5176" spans="1:7">
      <c r="A5176" s="2">
        <f t="shared" si="494"/>
        <v>44713</v>
      </c>
      <c r="B5176" t="str">
        <f t="shared" si="493"/>
        <v>2022_06</v>
      </c>
      <c r="C5176" t="str">
        <f t="shared" si="489"/>
        <v>Jun</v>
      </c>
      <c r="D5176" t="str">
        <f t="shared" si="490"/>
        <v>2022_Jun</v>
      </c>
      <c r="E5176" s="12" t="str">
        <f t="shared" si="491"/>
        <v>01_Jun</v>
      </c>
      <c r="F5176" s="12" t="str">
        <f t="shared" si="492"/>
        <v>Jun-22</v>
      </c>
      <c r="G5176" s="12"/>
    </row>
    <row r="5177" spans="1:7">
      <c r="A5177" s="2">
        <f t="shared" si="494"/>
        <v>44714</v>
      </c>
      <c r="B5177" t="str">
        <f t="shared" si="493"/>
        <v>2022_06</v>
      </c>
      <c r="C5177" t="str">
        <f t="shared" si="489"/>
        <v>Jun</v>
      </c>
      <c r="D5177" t="str">
        <f t="shared" si="490"/>
        <v>2022_Jun</v>
      </c>
      <c r="E5177" s="12" t="str">
        <f t="shared" si="491"/>
        <v>02_Jun</v>
      </c>
      <c r="F5177" s="12" t="str">
        <f t="shared" si="492"/>
        <v>Jun-22</v>
      </c>
      <c r="G5177" s="12"/>
    </row>
    <row r="5178" spans="1:7">
      <c r="A5178" s="2">
        <f t="shared" si="494"/>
        <v>44715</v>
      </c>
      <c r="B5178" t="str">
        <f t="shared" si="493"/>
        <v>2022_06</v>
      </c>
      <c r="C5178" t="str">
        <f t="shared" si="489"/>
        <v>Jun</v>
      </c>
      <c r="D5178" t="str">
        <f t="shared" si="490"/>
        <v>2022_Jun</v>
      </c>
      <c r="E5178" s="12" t="str">
        <f t="shared" si="491"/>
        <v>03_Jun</v>
      </c>
      <c r="F5178" s="12" t="str">
        <f t="shared" si="492"/>
        <v>Jun-22</v>
      </c>
      <c r="G5178" s="12"/>
    </row>
    <row r="5179" spans="1:7">
      <c r="A5179" s="2">
        <f t="shared" si="494"/>
        <v>44716</v>
      </c>
      <c r="B5179" t="str">
        <f t="shared" si="493"/>
        <v>2022_06</v>
      </c>
      <c r="C5179" t="str">
        <f t="shared" si="489"/>
        <v>Jun</v>
      </c>
      <c r="D5179" t="str">
        <f t="shared" si="490"/>
        <v>2022_Jun</v>
      </c>
      <c r="E5179" s="12" t="str">
        <f t="shared" si="491"/>
        <v>04_Jun</v>
      </c>
      <c r="F5179" s="12" t="str">
        <f t="shared" si="492"/>
        <v>Jun-22</v>
      </c>
      <c r="G5179" s="12"/>
    </row>
    <row r="5180" spans="1:7">
      <c r="A5180" s="2">
        <f t="shared" si="494"/>
        <v>44717</v>
      </c>
      <c r="B5180" t="str">
        <f t="shared" si="493"/>
        <v>2022_06</v>
      </c>
      <c r="C5180" t="str">
        <f t="shared" si="489"/>
        <v>Jun</v>
      </c>
      <c r="D5180" t="str">
        <f t="shared" si="490"/>
        <v>2022_Jun</v>
      </c>
      <c r="E5180" s="12" t="str">
        <f t="shared" si="491"/>
        <v>05_Jun</v>
      </c>
      <c r="F5180" s="12" t="str">
        <f t="shared" si="492"/>
        <v>Jun-22</v>
      </c>
      <c r="G5180" s="12"/>
    </row>
    <row r="5181" spans="1:7">
      <c r="A5181" s="2">
        <f t="shared" si="494"/>
        <v>44718</v>
      </c>
      <c r="B5181" t="str">
        <f t="shared" si="493"/>
        <v>2022_06</v>
      </c>
      <c r="C5181" t="str">
        <f t="shared" si="489"/>
        <v>Jun</v>
      </c>
      <c r="D5181" t="str">
        <f t="shared" si="490"/>
        <v>2022_Jun</v>
      </c>
      <c r="E5181" s="12" t="str">
        <f t="shared" si="491"/>
        <v>06_Jun</v>
      </c>
      <c r="F5181" s="12" t="str">
        <f t="shared" si="492"/>
        <v>Jun-22</v>
      </c>
      <c r="G5181" s="12"/>
    </row>
    <row r="5182" spans="1:7">
      <c r="A5182" s="2">
        <f t="shared" si="494"/>
        <v>44719</v>
      </c>
      <c r="B5182" t="str">
        <f t="shared" si="493"/>
        <v>2022_06</v>
      </c>
      <c r="C5182" t="str">
        <f t="shared" si="489"/>
        <v>Jun</v>
      </c>
      <c r="D5182" t="str">
        <f t="shared" si="490"/>
        <v>2022_Jun</v>
      </c>
      <c r="E5182" s="12" t="str">
        <f t="shared" si="491"/>
        <v>07_Jun</v>
      </c>
      <c r="F5182" s="12" t="str">
        <f t="shared" si="492"/>
        <v>Jun-22</v>
      </c>
      <c r="G5182" s="12"/>
    </row>
    <row r="5183" spans="1:7">
      <c r="A5183" s="2">
        <f t="shared" si="494"/>
        <v>44720</v>
      </c>
      <c r="B5183" t="str">
        <f t="shared" si="493"/>
        <v>2022_06</v>
      </c>
      <c r="C5183" t="str">
        <f t="shared" si="489"/>
        <v>Jun</v>
      </c>
      <c r="D5183" t="str">
        <f t="shared" si="490"/>
        <v>2022_Jun</v>
      </c>
      <c r="E5183" s="12" t="str">
        <f t="shared" si="491"/>
        <v>08_Jun</v>
      </c>
      <c r="F5183" s="12" t="str">
        <f t="shared" si="492"/>
        <v>Jun-22</v>
      </c>
      <c r="G5183" s="12"/>
    </row>
    <row r="5184" spans="1:7">
      <c r="A5184" s="2">
        <f t="shared" si="494"/>
        <v>44721</v>
      </c>
      <c r="B5184" t="str">
        <f t="shared" si="493"/>
        <v>2022_06</v>
      </c>
      <c r="C5184" t="str">
        <f t="shared" si="489"/>
        <v>Jun</v>
      </c>
      <c r="D5184" t="str">
        <f t="shared" si="490"/>
        <v>2022_Jun</v>
      </c>
      <c r="E5184" s="12" t="str">
        <f t="shared" si="491"/>
        <v>09_Jun</v>
      </c>
      <c r="F5184" s="12" t="str">
        <f t="shared" si="492"/>
        <v>Jun-22</v>
      </c>
      <c r="G5184" s="12"/>
    </row>
    <row r="5185" spans="1:7">
      <c r="A5185" s="2">
        <f t="shared" si="494"/>
        <v>44722</v>
      </c>
      <c r="B5185" t="str">
        <f t="shared" si="493"/>
        <v>2022_06</v>
      </c>
      <c r="C5185" t="str">
        <f t="shared" si="489"/>
        <v>Jun</v>
      </c>
      <c r="D5185" t="str">
        <f t="shared" si="490"/>
        <v>2022_Jun</v>
      </c>
      <c r="E5185" s="12" t="str">
        <f t="shared" si="491"/>
        <v>10_Jun</v>
      </c>
      <c r="F5185" s="12" t="str">
        <f t="shared" si="492"/>
        <v>Jun-22</v>
      </c>
      <c r="G5185" s="12"/>
    </row>
    <row r="5186" spans="1:7">
      <c r="A5186" s="2">
        <f t="shared" si="494"/>
        <v>44723</v>
      </c>
      <c r="B5186" t="str">
        <f t="shared" si="493"/>
        <v>2022_06</v>
      </c>
      <c r="C5186" t="str">
        <f t="shared" ref="C5186:C5249" si="495">VLOOKUP(TEXT(MONTH(A5186),"00"),$H$2:$I$13,2,FALSE)</f>
        <v>Jun</v>
      </c>
      <c r="D5186" t="str">
        <f t="shared" si="490"/>
        <v>2022_Jun</v>
      </c>
      <c r="E5186" s="12" t="str">
        <f t="shared" si="491"/>
        <v>11_Jun</v>
      </c>
      <c r="F5186" s="12" t="str">
        <f t="shared" si="492"/>
        <v>Jun-22</v>
      </c>
      <c r="G5186" s="12"/>
    </row>
    <row r="5187" spans="1:7">
      <c r="A5187" s="2">
        <f t="shared" si="494"/>
        <v>44724</v>
      </c>
      <c r="B5187" t="str">
        <f t="shared" si="493"/>
        <v>2022_06</v>
      </c>
      <c r="C5187" t="str">
        <f t="shared" si="495"/>
        <v>Jun</v>
      </c>
      <c r="D5187" t="str">
        <f t="shared" ref="D5187:D5250" si="496">TEXT(YEAR(A5187),"0000")&amp;"_"&amp;C5187</f>
        <v>2022_Jun</v>
      </c>
      <c r="E5187" s="12" t="str">
        <f t="shared" ref="E5187:E5250" si="497">VLOOKUP(DAY(A5187),$G$2:$H$32,2,FALSE)&amp;"_"&amp;C5187</f>
        <v>12_Jun</v>
      </c>
      <c r="F5187" s="12" t="str">
        <f t="shared" si="492"/>
        <v>Jun-22</v>
      </c>
      <c r="G5187" s="12"/>
    </row>
    <row r="5188" spans="1:7">
      <c r="A5188" s="2">
        <f t="shared" si="494"/>
        <v>44725</v>
      </c>
      <c r="B5188" t="str">
        <f t="shared" si="493"/>
        <v>2022_06</v>
      </c>
      <c r="C5188" t="str">
        <f t="shared" si="495"/>
        <v>Jun</v>
      </c>
      <c r="D5188" t="str">
        <f t="shared" si="496"/>
        <v>2022_Jun</v>
      </c>
      <c r="E5188" s="12" t="str">
        <f t="shared" si="497"/>
        <v>13_Jun</v>
      </c>
      <c r="F5188" s="12" t="str">
        <f t="shared" ref="F5188:F5251" si="498">C5188&amp;"-"&amp;RIGHT(YEAR(A5188),2)</f>
        <v>Jun-22</v>
      </c>
      <c r="G5188" s="12"/>
    </row>
    <row r="5189" spans="1:7">
      <c r="A5189" s="2">
        <f t="shared" si="494"/>
        <v>44726</v>
      </c>
      <c r="B5189" t="str">
        <f t="shared" si="493"/>
        <v>2022_06</v>
      </c>
      <c r="C5189" t="str">
        <f t="shared" si="495"/>
        <v>Jun</v>
      </c>
      <c r="D5189" t="str">
        <f t="shared" si="496"/>
        <v>2022_Jun</v>
      </c>
      <c r="E5189" s="12" t="str">
        <f t="shared" si="497"/>
        <v>14_Jun</v>
      </c>
      <c r="F5189" s="12" t="str">
        <f t="shared" si="498"/>
        <v>Jun-22</v>
      </c>
      <c r="G5189" s="12"/>
    </row>
    <row r="5190" spans="1:7">
      <c r="A5190" s="2">
        <f t="shared" si="494"/>
        <v>44727</v>
      </c>
      <c r="B5190" t="str">
        <f t="shared" si="493"/>
        <v>2022_06</v>
      </c>
      <c r="C5190" t="str">
        <f t="shared" si="495"/>
        <v>Jun</v>
      </c>
      <c r="D5190" t="str">
        <f t="shared" si="496"/>
        <v>2022_Jun</v>
      </c>
      <c r="E5190" s="12" t="str">
        <f t="shared" si="497"/>
        <v>15_Jun</v>
      </c>
      <c r="F5190" s="12" t="str">
        <f t="shared" si="498"/>
        <v>Jun-22</v>
      </c>
      <c r="G5190" s="12"/>
    </row>
    <row r="5191" spans="1:7">
      <c r="A5191" s="2">
        <f t="shared" si="494"/>
        <v>44728</v>
      </c>
      <c r="B5191" t="str">
        <f t="shared" si="493"/>
        <v>2022_06</v>
      </c>
      <c r="C5191" t="str">
        <f t="shared" si="495"/>
        <v>Jun</v>
      </c>
      <c r="D5191" t="str">
        <f t="shared" si="496"/>
        <v>2022_Jun</v>
      </c>
      <c r="E5191" s="12" t="str">
        <f t="shared" si="497"/>
        <v>16_Jun</v>
      </c>
      <c r="F5191" s="12" t="str">
        <f t="shared" si="498"/>
        <v>Jun-22</v>
      </c>
      <c r="G5191" s="12"/>
    </row>
    <row r="5192" spans="1:7">
      <c r="A5192" s="2">
        <f t="shared" si="494"/>
        <v>44729</v>
      </c>
      <c r="B5192" t="str">
        <f t="shared" si="493"/>
        <v>2022_06</v>
      </c>
      <c r="C5192" t="str">
        <f t="shared" si="495"/>
        <v>Jun</v>
      </c>
      <c r="D5192" t="str">
        <f t="shared" si="496"/>
        <v>2022_Jun</v>
      </c>
      <c r="E5192" s="12" t="str">
        <f t="shared" si="497"/>
        <v>17_Jun</v>
      </c>
      <c r="F5192" s="12" t="str">
        <f t="shared" si="498"/>
        <v>Jun-22</v>
      </c>
      <c r="G5192" s="12"/>
    </row>
    <row r="5193" spans="1:7">
      <c r="A5193" s="2">
        <f t="shared" si="494"/>
        <v>44730</v>
      </c>
      <c r="B5193" t="str">
        <f t="shared" si="493"/>
        <v>2022_06</v>
      </c>
      <c r="C5193" t="str">
        <f t="shared" si="495"/>
        <v>Jun</v>
      </c>
      <c r="D5193" t="str">
        <f t="shared" si="496"/>
        <v>2022_Jun</v>
      </c>
      <c r="E5193" s="12" t="str">
        <f t="shared" si="497"/>
        <v>18_Jun</v>
      </c>
      <c r="F5193" s="12" t="str">
        <f t="shared" si="498"/>
        <v>Jun-22</v>
      </c>
      <c r="G5193" s="12"/>
    </row>
    <row r="5194" spans="1:7">
      <c r="A5194" s="2">
        <f t="shared" si="494"/>
        <v>44731</v>
      </c>
      <c r="B5194" t="str">
        <f t="shared" si="493"/>
        <v>2022_06</v>
      </c>
      <c r="C5194" t="str">
        <f t="shared" si="495"/>
        <v>Jun</v>
      </c>
      <c r="D5194" t="str">
        <f t="shared" si="496"/>
        <v>2022_Jun</v>
      </c>
      <c r="E5194" s="12" t="str">
        <f t="shared" si="497"/>
        <v>19_Jun</v>
      </c>
      <c r="F5194" s="12" t="str">
        <f t="shared" si="498"/>
        <v>Jun-22</v>
      </c>
      <c r="G5194" s="12"/>
    </row>
    <row r="5195" spans="1:7">
      <c r="A5195" s="2">
        <f t="shared" si="494"/>
        <v>44732</v>
      </c>
      <c r="B5195" t="str">
        <f t="shared" ref="B5195:B5258" si="499">TEXT(YEAR(A5195),"0000")&amp;"_"&amp;TEXT(MONTH(A5195),"00")</f>
        <v>2022_06</v>
      </c>
      <c r="C5195" t="str">
        <f t="shared" si="495"/>
        <v>Jun</v>
      </c>
      <c r="D5195" t="str">
        <f t="shared" si="496"/>
        <v>2022_Jun</v>
      </c>
      <c r="E5195" s="12" t="str">
        <f t="shared" si="497"/>
        <v>20_Jun</v>
      </c>
      <c r="F5195" s="12" t="str">
        <f t="shared" si="498"/>
        <v>Jun-22</v>
      </c>
      <c r="G5195" s="12"/>
    </row>
    <row r="5196" spans="1:7">
      <c r="A5196" s="2">
        <f t="shared" ref="A5196:A5259" si="500">A5195+1</f>
        <v>44733</v>
      </c>
      <c r="B5196" t="str">
        <f t="shared" si="499"/>
        <v>2022_06</v>
      </c>
      <c r="C5196" t="str">
        <f t="shared" si="495"/>
        <v>Jun</v>
      </c>
      <c r="D5196" t="str">
        <f t="shared" si="496"/>
        <v>2022_Jun</v>
      </c>
      <c r="E5196" s="12" t="str">
        <f t="shared" si="497"/>
        <v>21_Jun</v>
      </c>
      <c r="F5196" s="12" t="str">
        <f t="shared" si="498"/>
        <v>Jun-22</v>
      </c>
      <c r="G5196" s="12"/>
    </row>
    <row r="5197" spans="1:7">
      <c r="A5197" s="2">
        <f t="shared" si="500"/>
        <v>44734</v>
      </c>
      <c r="B5197" t="str">
        <f t="shared" si="499"/>
        <v>2022_06</v>
      </c>
      <c r="C5197" t="str">
        <f t="shared" si="495"/>
        <v>Jun</v>
      </c>
      <c r="D5197" t="str">
        <f t="shared" si="496"/>
        <v>2022_Jun</v>
      </c>
      <c r="E5197" s="12" t="str">
        <f t="shared" si="497"/>
        <v>22_Jun</v>
      </c>
      <c r="F5197" s="12" t="str">
        <f t="shared" si="498"/>
        <v>Jun-22</v>
      </c>
      <c r="G5197" s="12"/>
    </row>
    <row r="5198" spans="1:7">
      <c r="A5198" s="2">
        <f t="shared" si="500"/>
        <v>44735</v>
      </c>
      <c r="B5198" t="str">
        <f t="shared" si="499"/>
        <v>2022_06</v>
      </c>
      <c r="C5198" t="str">
        <f t="shared" si="495"/>
        <v>Jun</v>
      </c>
      <c r="D5198" t="str">
        <f t="shared" si="496"/>
        <v>2022_Jun</v>
      </c>
      <c r="E5198" s="12" t="str">
        <f t="shared" si="497"/>
        <v>23_Jun</v>
      </c>
      <c r="F5198" s="12" t="str">
        <f t="shared" si="498"/>
        <v>Jun-22</v>
      </c>
      <c r="G5198" s="12"/>
    </row>
    <row r="5199" spans="1:7">
      <c r="A5199" s="2">
        <f t="shared" si="500"/>
        <v>44736</v>
      </c>
      <c r="B5199" t="str">
        <f t="shared" si="499"/>
        <v>2022_06</v>
      </c>
      <c r="C5199" t="str">
        <f t="shared" si="495"/>
        <v>Jun</v>
      </c>
      <c r="D5199" t="str">
        <f t="shared" si="496"/>
        <v>2022_Jun</v>
      </c>
      <c r="E5199" s="12" t="str">
        <f t="shared" si="497"/>
        <v>24_Jun</v>
      </c>
      <c r="F5199" s="12" t="str">
        <f t="shared" si="498"/>
        <v>Jun-22</v>
      </c>
      <c r="G5199" s="12"/>
    </row>
    <row r="5200" spans="1:7">
      <c r="A5200" s="2">
        <f t="shared" si="500"/>
        <v>44737</v>
      </c>
      <c r="B5200" t="str">
        <f t="shared" si="499"/>
        <v>2022_06</v>
      </c>
      <c r="C5200" t="str">
        <f t="shared" si="495"/>
        <v>Jun</v>
      </c>
      <c r="D5200" t="str">
        <f t="shared" si="496"/>
        <v>2022_Jun</v>
      </c>
      <c r="E5200" s="12" t="str">
        <f t="shared" si="497"/>
        <v>25_Jun</v>
      </c>
      <c r="F5200" s="12" t="str">
        <f t="shared" si="498"/>
        <v>Jun-22</v>
      </c>
      <c r="G5200" s="12"/>
    </row>
    <row r="5201" spans="1:7">
      <c r="A5201" s="2">
        <f t="shared" si="500"/>
        <v>44738</v>
      </c>
      <c r="B5201" t="str">
        <f t="shared" si="499"/>
        <v>2022_06</v>
      </c>
      <c r="C5201" t="str">
        <f t="shared" si="495"/>
        <v>Jun</v>
      </c>
      <c r="D5201" t="str">
        <f t="shared" si="496"/>
        <v>2022_Jun</v>
      </c>
      <c r="E5201" s="12" t="str">
        <f t="shared" si="497"/>
        <v>26_Jun</v>
      </c>
      <c r="F5201" s="12" t="str">
        <f t="shared" si="498"/>
        <v>Jun-22</v>
      </c>
      <c r="G5201" s="12"/>
    </row>
    <row r="5202" spans="1:7">
      <c r="A5202" s="2">
        <f t="shared" si="500"/>
        <v>44739</v>
      </c>
      <c r="B5202" t="str">
        <f t="shared" si="499"/>
        <v>2022_06</v>
      </c>
      <c r="C5202" t="str">
        <f t="shared" si="495"/>
        <v>Jun</v>
      </c>
      <c r="D5202" t="str">
        <f t="shared" si="496"/>
        <v>2022_Jun</v>
      </c>
      <c r="E5202" s="12" t="str">
        <f t="shared" si="497"/>
        <v>27_Jun</v>
      </c>
      <c r="F5202" s="12" t="str">
        <f t="shared" si="498"/>
        <v>Jun-22</v>
      </c>
      <c r="G5202" s="12"/>
    </row>
    <row r="5203" spans="1:7">
      <c r="A5203" s="2">
        <f t="shared" si="500"/>
        <v>44740</v>
      </c>
      <c r="B5203" t="str">
        <f t="shared" si="499"/>
        <v>2022_06</v>
      </c>
      <c r="C5203" t="str">
        <f t="shared" si="495"/>
        <v>Jun</v>
      </c>
      <c r="D5203" t="str">
        <f t="shared" si="496"/>
        <v>2022_Jun</v>
      </c>
      <c r="E5203" s="12" t="str">
        <f t="shared" si="497"/>
        <v>28_Jun</v>
      </c>
      <c r="F5203" s="12" t="str">
        <f t="shared" si="498"/>
        <v>Jun-22</v>
      </c>
      <c r="G5203" s="12"/>
    </row>
    <row r="5204" spans="1:7">
      <c r="A5204" s="2">
        <f t="shared" si="500"/>
        <v>44741</v>
      </c>
      <c r="B5204" t="str">
        <f t="shared" si="499"/>
        <v>2022_06</v>
      </c>
      <c r="C5204" t="str">
        <f t="shared" si="495"/>
        <v>Jun</v>
      </c>
      <c r="D5204" t="str">
        <f t="shared" si="496"/>
        <v>2022_Jun</v>
      </c>
      <c r="E5204" s="12" t="str">
        <f t="shared" si="497"/>
        <v>29_Jun</v>
      </c>
      <c r="F5204" s="12" t="str">
        <f t="shared" si="498"/>
        <v>Jun-22</v>
      </c>
      <c r="G5204" s="12"/>
    </row>
    <row r="5205" spans="1:7">
      <c r="A5205" s="2">
        <f t="shared" si="500"/>
        <v>44742</v>
      </c>
      <c r="B5205" t="str">
        <f t="shared" si="499"/>
        <v>2022_06</v>
      </c>
      <c r="C5205" t="str">
        <f t="shared" si="495"/>
        <v>Jun</v>
      </c>
      <c r="D5205" t="str">
        <f t="shared" si="496"/>
        <v>2022_Jun</v>
      </c>
      <c r="E5205" s="12" t="str">
        <f t="shared" si="497"/>
        <v>30_Jun</v>
      </c>
      <c r="F5205" s="12" t="str">
        <f t="shared" si="498"/>
        <v>Jun-22</v>
      </c>
      <c r="G5205" s="12"/>
    </row>
    <row r="5206" spans="1:7">
      <c r="A5206" s="2">
        <f t="shared" si="500"/>
        <v>44743</v>
      </c>
      <c r="B5206" t="str">
        <f t="shared" si="499"/>
        <v>2022_07</v>
      </c>
      <c r="C5206" t="str">
        <f t="shared" si="495"/>
        <v>Jul</v>
      </c>
      <c r="D5206" t="str">
        <f t="shared" si="496"/>
        <v>2022_Jul</v>
      </c>
      <c r="E5206" s="12" t="str">
        <f t="shared" si="497"/>
        <v>01_Jul</v>
      </c>
      <c r="F5206" s="12" t="str">
        <f t="shared" si="498"/>
        <v>Jul-22</v>
      </c>
      <c r="G5206" s="12"/>
    </row>
    <row r="5207" spans="1:7">
      <c r="A5207" s="2">
        <f t="shared" si="500"/>
        <v>44744</v>
      </c>
      <c r="B5207" t="str">
        <f t="shared" si="499"/>
        <v>2022_07</v>
      </c>
      <c r="C5207" t="str">
        <f t="shared" si="495"/>
        <v>Jul</v>
      </c>
      <c r="D5207" t="str">
        <f t="shared" si="496"/>
        <v>2022_Jul</v>
      </c>
      <c r="E5207" s="12" t="str">
        <f t="shared" si="497"/>
        <v>02_Jul</v>
      </c>
      <c r="F5207" s="12" t="str">
        <f t="shared" si="498"/>
        <v>Jul-22</v>
      </c>
      <c r="G5207" s="12"/>
    </row>
    <row r="5208" spans="1:7">
      <c r="A5208" s="2">
        <f t="shared" si="500"/>
        <v>44745</v>
      </c>
      <c r="B5208" t="str">
        <f t="shared" si="499"/>
        <v>2022_07</v>
      </c>
      <c r="C5208" t="str">
        <f t="shared" si="495"/>
        <v>Jul</v>
      </c>
      <c r="D5208" t="str">
        <f t="shared" si="496"/>
        <v>2022_Jul</v>
      </c>
      <c r="E5208" s="12" t="str">
        <f t="shared" si="497"/>
        <v>03_Jul</v>
      </c>
      <c r="F5208" s="12" t="str">
        <f t="shared" si="498"/>
        <v>Jul-22</v>
      </c>
      <c r="G5208" s="12"/>
    </row>
    <row r="5209" spans="1:7">
      <c r="A5209" s="2">
        <f t="shared" si="500"/>
        <v>44746</v>
      </c>
      <c r="B5209" t="str">
        <f t="shared" si="499"/>
        <v>2022_07</v>
      </c>
      <c r="C5209" t="str">
        <f t="shared" si="495"/>
        <v>Jul</v>
      </c>
      <c r="D5209" t="str">
        <f t="shared" si="496"/>
        <v>2022_Jul</v>
      </c>
      <c r="E5209" s="12" t="str">
        <f t="shared" si="497"/>
        <v>04_Jul</v>
      </c>
      <c r="F5209" s="12" t="str">
        <f t="shared" si="498"/>
        <v>Jul-22</v>
      </c>
      <c r="G5209" s="12"/>
    </row>
    <row r="5210" spans="1:7">
      <c r="A5210" s="2">
        <f t="shared" si="500"/>
        <v>44747</v>
      </c>
      <c r="B5210" t="str">
        <f t="shared" si="499"/>
        <v>2022_07</v>
      </c>
      <c r="C5210" t="str">
        <f t="shared" si="495"/>
        <v>Jul</v>
      </c>
      <c r="D5210" t="str">
        <f t="shared" si="496"/>
        <v>2022_Jul</v>
      </c>
      <c r="E5210" s="12" t="str">
        <f t="shared" si="497"/>
        <v>05_Jul</v>
      </c>
      <c r="F5210" s="12" t="str">
        <f t="shared" si="498"/>
        <v>Jul-22</v>
      </c>
      <c r="G5210" s="12"/>
    </row>
    <row r="5211" spans="1:7">
      <c r="A5211" s="2">
        <f t="shared" si="500"/>
        <v>44748</v>
      </c>
      <c r="B5211" t="str">
        <f t="shared" si="499"/>
        <v>2022_07</v>
      </c>
      <c r="C5211" t="str">
        <f t="shared" si="495"/>
        <v>Jul</v>
      </c>
      <c r="D5211" t="str">
        <f t="shared" si="496"/>
        <v>2022_Jul</v>
      </c>
      <c r="E5211" s="12" t="str">
        <f t="shared" si="497"/>
        <v>06_Jul</v>
      </c>
      <c r="F5211" s="12" t="str">
        <f t="shared" si="498"/>
        <v>Jul-22</v>
      </c>
      <c r="G5211" s="12"/>
    </row>
    <row r="5212" spans="1:7">
      <c r="A5212" s="2">
        <f t="shared" si="500"/>
        <v>44749</v>
      </c>
      <c r="B5212" t="str">
        <f t="shared" si="499"/>
        <v>2022_07</v>
      </c>
      <c r="C5212" t="str">
        <f t="shared" si="495"/>
        <v>Jul</v>
      </c>
      <c r="D5212" t="str">
        <f t="shared" si="496"/>
        <v>2022_Jul</v>
      </c>
      <c r="E5212" s="12" t="str">
        <f t="shared" si="497"/>
        <v>07_Jul</v>
      </c>
      <c r="F5212" s="12" t="str">
        <f t="shared" si="498"/>
        <v>Jul-22</v>
      </c>
      <c r="G5212" s="12"/>
    </row>
    <row r="5213" spans="1:7">
      <c r="A5213" s="2">
        <f t="shared" si="500"/>
        <v>44750</v>
      </c>
      <c r="B5213" t="str">
        <f t="shared" si="499"/>
        <v>2022_07</v>
      </c>
      <c r="C5213" t="str">
        <f t="shared" si="495"/>
        <v>Jul</v>
      </c>
      <c r="D5213" t="str">
        <f t="shared" si="496"/>
        <v>2022_Jul</v>
      </c>
      <c r="E5213" s="12" t="str">
        <f t="shared" si="497"/>
        <v>08_Jul</v>
      </c>
      <c r="F5213" s="12" t="str">
        <f t="shared" si="498"/>
        <v>Jul-22</v>
      </c>
      <c r="G5213" s="12"/>
    </row>
    <row r="5214" spans="1:7">
      <c r="A5214" s="2">
        <f t="shared" si="500"/>
        <v>44751</v>
      </c>
      <c r="B5214" t="str">
        <f t="shared" si="499"/>
        <v>2022_07</v>
      </c>
      <c r="C5214" t="str">
        <f t="shared" si="495"/>
        <v>Jul</v>
      </c>
      <c r="D5214" t="str">
        <f t="shared" si="496"/>
        <v>2022_Jul</v>
      </c>
      <c r="E5214" s="12" t="str">
        <f t="shared" si="497"/>
        <v>09_Jul</v>
      </c>
      <c r="F5214" s="12" t="str">
        <f t="shared" si="498"/>
        <v>Jul-22</v>
      </c>
      <c r="G5214" s="12"/>
    </row>
    <row r="5215" spans="1:7">
      <c r="A5215" s="2">
        <f t="shared" si="500"/>
        <v>44752</v>
      </c>
      <c r="B5215" t="str">
        <f t="shared" si="499"/>
        <v>2022_07</v>
      </c>
      <c r="C5215" t="str">
        <f t="shared" si="495"/>
        <v>Jul</v>
      </c>
      <c r="D5215" t="str">
        <f t="shared" si="496"/>
        <v>2022_Jul</v>
      </c>
      <c r="E5215" s="12" t="str">
        <f t="shared" si="497"/>
        <v>10_Jul</v>
      </c>
      <c r="F5215" s="12" t="str">
        <f t="shared" si="498"/>
        <v>Jul-22</v>
      </c>
      <c r="G5215" s="12"/>
    </row>
    <row r="5216" spans="1:7">
      <c r="A5216" s="2">
        <f t="shared" si="500"/>
        <v>44753</v>
      </c>
      <c r="B5216" t="str">
        <f t="shared" si="499"/>
        <v>2022_07</v>
      </c>
      <c r="C5216" t="str">
        <f t="shared" si="495"/>
        <v>Jul</v>
      </c>
      <c r="D5216" t="str">
        <f t="shared" si="496"/>
        <v>2022_Jul</v>
      </c>
      <c r="E5216" s="12" t="str">
        <f t="shared" si="497"/>
        <v>11_Jul</v>
      </c>
      <c r="F5216" s="12" t="str">
        <f t="shared" si="498"/>
        <v>Jul-22</v>
      </c>
      <c r="G5216" s="12"/>
    </row>
    <row r="5217" spans="1:7">
      <c r="A5217" s="2">
        <f t="shared" si="500"/>
        <v>44754</v>
      </c>
      <c r="B5217" t="str">
        <f t="shared" si="499"/>
        <v>2022_07</v>
      </c>
      <c r="C5217" t="str">
        <f t="shared" si="495"/>
        <v>Jul</v>
      </c>
      <c r="D5217" t="str">
        <f t="shared" si="496"/>
        <v>2022_Jul</v>
      </c>
      <c r="E5217" s="12" t="str">
        <f t="shared" si="497"/>
        <v>12_Jul</v>
      </c>
      <c r="F5217" s="12" t="str">
        <f t="shared" si="498"/>
        <v>Jul-22</v>
      </c>
      <c r="G5217" s="12"/>
    </row>
    <row r="5218" spans="1:7">
      <c r="A5218" s="2">
        <f t="shared" si="500"/>
        <v>44755</v>
      </c>
      <c r="B5218" t="str">
        <f t="shared" si="499"/>
        <v>2022_07</v>
      </c>
      <c r="C5218" t="str">
        <f t="shared" si="495"/>
        <v>Jul</v>
      </c>
      <c r="D5218" t="str">
        <f t="shared" si="496"/>
        <v>2022_Jul</v>
      </c>
      <c r="E5218" s="12" t="str">
        <f t="shared" si="497"/>
        <v>13_Jul</v>
      </c>
      <c r="F5218" s="12" t="str">
        <f t="shared" si="498"/>
        <v>Jul-22</v>
      </c>
      <c r="G5218" s="12"/>
    </row>
    <row r="5219" spans="1:7">
      <c r="A5219" s="2">
        <f t="shared" si="500"/>
        <v>44756</v>
      </c>
      <c r="B5219" t="str">
        <f t="shared" si="499"/>
        <v>2022_07</v>
      </c>
      <c r="C5219" t="str">
        <f t="shared" si="495"/>
        <v>Jul</v>
      </c>
      <c r="D5219" t="str">
        <f t="shared" si="496"/>
        <v>2022_Jul</v>
      </c>
      <c r="E5219" s="12" t="str">
        <f t="shared" si="497"/>
        <v>14_Jul</v>
      </c>
      <c r="F5219" s="12" t="str">
        <f t="shared" si="498"/>
        <v>Jul-22</v>
      </c>
      <c r="G5219" s="12"/>
    </row>
    <row r="5220" spans="1:7">
      <c r="A5220" s="2">
        <f t="shared" si="500"/>
        <v>44757</v>
      </c>
      <c r="B5220" t="str">
        <f t="shared" si="499"/>
        <v>2022_07</v>
      </c>
      <c r="C5220" t="str">
        <f t="shared" si="495"/>
        <v>Jul</v>
      </c>
      <c r="D5220" t="str">
        <f t="shared" si="496"/>
        <v>2022_Jul</v>
      </c>
      <c r="E5220" s="12" t="str">
        <f t="shared" si="497"/>
        <v>15_Jul</v>
      </c>
      <c r="F5220" s="12" t="str">
        <f t="shared" si="498"/>
        <v>Jul-22</v>
      </c>
      <c r="G5220" s="12"/>
    </row>
    <row r="5221" spans="1:7">
      <c r="A5221" s="2">
        <f t="shared" si="500"/>
        <v>44758</v>
      </c>
      <c r="B5221" t="str">
        <f t="shared" si="499"/>
        <v>2022_07</v>
      </c>
      <c r="C5221" t="str">
        <f t="shared" si="495"/>
        <v>Jul</v>
      </c>
      <c r="D5221" t="str">
        <f t="shared" si="496"/>
        <v>2022_Jul</v>
      </c>
      <c r="E5221" s="12" t="str">
        <f t="shared" si="497"/>
        <v>16_Jul</v>
      </c>
      <c r="F5221" s="12" t="str">
        <f t="shared" si="498"/>
        <v>Jul-22</v>
      </c>
      <c r="G5221" s="12"/>
    </row>
    <row r="5222" spans="1:7">
      <c r="A5222" s="2">
        <f t="shared" si="500"/>
        <v>44759</v>
      </c>
      <c r="B5222" t="str">
        <f t="shared" si="499"/>
        <v>2022_07</v>
      </c>
      <c r="C5222" t="str">
        <f t="shared" si="495"/>
        <v>Jul</v>
      </c>
      <c r="D5222" t="str">
        <f t="shared" si="496"/>
        <v>2022_Jul</v>
      </c>
      <c r="E5222" s="12" t="str">
        <f t="shared" si="497"/>
        <v>17_Jul</v>
      </c>
      <c r="F5222" s="12" t="str">
        <f t="shared" si="498"/>
        <v>Jul-22</v>
      </c>
      <c r="G5222" s="12"/>
    </row>
    <row r="5223" spans="1:7">
      <c r="A5223" s="2">
        <f t="shared" si="500"/>
        <v>44760</v>
      </c>
      <c r="B5223" t="str">
        <f t="shared" si="499"/>
        <v>2022_07</v>
      </c>
      <c r="C5223" t="str">
        <f t="shared" si="495"/>
        <v>Jul</v>
      </c>
      <c r="D5223" t="str">
        <f t="shared" si="496"/>
        <v>2022_Jul</v>
      </c>
      <c r="E5223" s="12" t="str">
        <f t="shared" si="497"/>
        <v>18_Jul</v>
      </c>
      <c r="F5223" s="12" t="str">
        <f t="shared" si="498"/>
        <v>Jul-22</v>
      </c>
      <c r="G5223" s="12"/>
    </row>
    <row r="5224" spans="1:7">
      <c r="A5224" s="2">
        <f t="shared" si="500"/>
        <v>44761</v>
      </c>
      <c r="B5224" t="str">
        <f t="shared" si="499"/>
        <v>2022_07</v>
      </c>
      <c r="C5224" t="str">
        <f t="shared" si="495"/>
        <v>Jul</v>
      </c>
      <c r="D5224" t="str">
        <f t="shared" si="496"/>
        <v>2022_Jul</v>
      </c>
      <c r="E5224" s="12" t="str">
        <f t="shared" si="497"/>
        <v>19_Jul</v>
      </c>
      <c r="F5224" s="12" t="str">
        <f t="shared" si="498"/>
        <v>Jul-22</v>
      </c>
      <c r="G5224" s="12"/>
    </row>
    <row r="5225" spans="1:7">
      <c r="A5225" s="2">
        <f t="shared" si="500"/>
        <v>44762</v>
      </c>
      <c r="B5225" t="str">
        <f t="shared" si="499"/>
        <v>2022_07</v>
      </c>
      <c r="C5225" t="str">
        <f t="shared" si="495"/>
        <v>Jul</v>
      </c>
      <c r="D5225" t="str">
        <f t="shared" si="496"/>
        <v>2022_Jul</v>
      </c>
      <c r="E5225" s="12" t="str">
        <f t="shared" si="497"/>
        <v>20_Jul</v>
      </c>
      <c r="F5225" s="12" t="str">
        <f t="shared" si="498"/>
        <v>Jul-22</v>
      </c>
      <c r="G5225" s="12"/>
    </row>
    <row r="5226" spans="1:7">
      <c r="A5226" s="2">
        <f t="shared" si="500"/>
        <v>44763</v>
      </c>
      <c r="B5226" t="str">
        <f t="shared" si="499"/>
        <v>2022_07</v>
      </c>
      <c r="C5226" t="str">
        <f t="shared" si="495"/>
        <v>Jul</v>
      </c>
      <c r="D5226" t="str">
        <f t="shared" si="496"/>
        <v>2022_Jul</v>
      </c>
      <c r="E5226" s="12" t="str">
        <f t="shared" si="497"/>
        <v>21_Jul</v>
      </c>
      <c r="F5226" s="12" t="str">
        <f t="shared" si="498"/>
        <v>Jul-22</v>
      </c>
      <c r="G5226" s="12"/>
    </row>
    <row r="5227" spans="1:7">
      <c r="A5227" s="2">
        <f t="shared" si="500"/>
        <v>44764</v>
      </c>
      <c r="B5227" t="str">
        <f t="shared" si="499"/>
        <v>2022_07</v>
      </c>
      <c r="C5227" t="str">
        <f t="shared" si="495"/>
        <v>Jul</v>
      </c>
      <c r="D5227" t="str">
        <f t="shared" si="496"/>
        <v>2022_Jul</v>
      </c>
      <c r="E5227" s="12" t="str">
        <f t="shared" si="497"/>
        <v>22_Jul</v>
      </c>
      <c r="F5227" s="12" t="str">
        <f t="shared" si="498"/>
        <v>Jul-22</v>
      </c>
      <c r="G5227" s="12"/>
    </row>
    <row r="5228" spans="1:7">
      <c r="A5228" s="2">
        <f t="shared" si="500"/>
        <v>44765</v>
      </c>
      <c r="B5228" t="str">
        <f t="shared" si="499"/>
        <v>2022_07</v>
      </c>
      <c r="C5228" t="str">
        <f t="shared" si="495"/>
        <v>Jul</v>
      </c>
      <c r="D5228" t="str">
        <f t="shared" si="496"/>
        <v>2022_Jul</v>
      </c>
      <c r="E5228" s="12" t="str">
        <f t="shared" si="497"/>
        <v>23_Jul</v>
      </c>
      <c r="F5228" s="12" t="str">
        <f t="shared" si="498"/>
        <v>Jul-22</v>
      </c>
      <c r="G5228" s="12"/>
    </row>
    <row r="5229" spans="1:7">
      <c r="A5229" s="2">
        <f t="shared" si="500"/>
        <v>44766</v>
      </c>
      <c r="B5229" t="str">
        <f t="shared" si="499"/>
        <v>2022_07</v>
      </c>
      <c r="C5229" t="str">
        <f t="shared" si="495"/>
        <v>Jul</v>
      </c>
      <c r="D5229" t="str">
        <f t="shared" si="496"/>
        <v>2022_Jul</v>
      </c>
      <c r="E5229" s="12" t="str">
        <f t="shared" si="497"/>
        <v>24_Jul</v>
      </c>
      <c r="F5229" s="12" t="str">
        <f t="shared" si="498"/>
        <v>Jul-22</v>
      </c>
      <c r="G5229" s="12"/>
    </row>
    <row r="5230" spans="1:7">
      <c r="A5230" s="2">
        <f t="shared" si="500"/>
        <v>44767</v>
      </c>
      <c r="B5230" t="str">
        <f t="shared" si="499"/>
        <v>2022_07</v>
      </c>
      <c r="C5230" t="str">
        <f t="shared" si="495"/>
        <v>Jul</v>
      </c>
      <c r="D5230" t="str">
        <f t="shared" si="496"/>
        <v>2022_Jul</v>
      </c>
      <c r="E5230" s="12" t="str">
        <f t="shared" si="497"/>
        <v>25_Jul</v>
      </c>
      <c r="F5230" s="12" t="str">
        <f t="shared" si="498"/>
        <v>Jul-22</v>
      </c>
      <c r="G5230" s="12"/>
    </row>
    <row r="5231" spans="1:7">
      <c r="A5231" s="2">
        <f t="shared" si="500"/>
        <v>44768</v>
      </c>
      <c r="B5231" t="str">
        <f t="shared" si="499"/>
        <v>2022_07</v>
      </c>
      <c r="C5231" t="str">
        <f t="shared" si="495"/>
        <v>Jul</v>
      </c>
      <c r="D5231" t="str">
        <f t="shared" si="496"/>
        <v>2022_Jul</v>
      </c>
      <c r="E5231" s="12" t="str">
        <f t="shared" si="497"/>
        <v>26_Jul</v>
      </c>
      <c r="F5231" s="12" t="str">
        <f t="shared" si="498"/>
        <v>Jul-22</v>
      </c>
      <c r="G5231" s="12"/>
    </row>
    <row r="5232" spans="1:7">
      <c r="A5232" s="2">
        <f t="shared" si="500"/>
        <v>44769</v>
      </c>
      <c r="B5232" t="str">
        <f t="shared" si="499"/>
        <v>2022_07</v>
      </c>
      <c r="C5232" t="str">
        <f t="shared" si="495"/>
        <v>Jul</v>
      </c>
      <c r="D5232" t="str">
        <f t="shared" si="496"/>
        <v>2022_Jul</v>
      </c>
      <c r="E5232" s="12" t="str">
        <f t="shared" si="497"/>
        <v>27_Jul</v>
      </c>
      <c r="F5232" s="12" t="str">
        <f t="shared" si="498"/>
        <v>Jul-22</v>
      </c>
      <c r="G5232" s="12"/>
    </row>
    <row r="5233" spans="1:7">
      <c r="A5233" s="2">
        <f t="shared" si="500"/>
        <v>44770</v>
      </c>
      <c r="B5233" t="str">
        <f t="shared" si="499"/>
        <v>2022_07</v>
      </c>
      <c r="C5233" t="str">
        <f t="shared" si="495"/>
        <v>Jul</v>
      </c>
      <c r="D5233" t="str">
        <f t="shared" si="496"/>
        <v>2022_Jul</v>
      </c>
      <c r="E5233" s="12" t="str">
        <f t="shared" si="497"/>
        <v>28_Jul</v>
      </c>
      <c r="F5233" s="12" t="str">
        <f t="shared" si="498"/>
        <v>Jul-22</v>
      </c>
      <c r="G5233" s="12"/>
    </row>
    <row r="5234" spans="1:7">
      <c r="A5234" s="2">
        <f t="shared" si="500"/>
        <v>44771</v>
      </c>
      <c r="B5234" t="str">
        <f t="shared" si="499"/>
        <v>2022_07</v>
      </c>
      <c r="C5234" t="str">
        <f t="shared" si="495"/>
        <v>Jul</v>
      </c>
      <c r="D5234" t="str">
        <f t="shared" si="496"/>
        <v>2022_Jul</v>
      </c>
      <c r="E5234" s="12" t="str">
        <f t="shared" si="497"/>
        <v>29_Jul</v>
      </c>
      <c r="F5234" s="12" t="str">
        <f t="shared" si="498"/>
        <v>Jul-22</v>
      </c>
      <c r="G5234" s="12"/>
    </row>
    <row r="5235" spans="1:7">
      <c r="A5235" s="2">
        <f t="shared" si="500"/>
        <v>44772</v>
      </c>
      <c r="B5235" t="str">
        <f t="shared" si="499"/>
        <v>2022_07</v>
      </c>
      <c r="C5235" t="str">
        <f t="shared" si="495"/>
        <v>Jul</v>
      </c>
      <c r="D5235" t="str">
        <f t="shared" si="496"/>
        <v>2022_Jul</v>
      </c>
      <c r="E5235" s="12" t="str">
        <f t="shared" si="497"/>
        <v>30_Jul</v>
      </c>
      <c r="F5235" s="12" t="str">
        <f t="shared" si="498"/>
        <v>Jul-22</v>
      </c>
      <c r="G5235" s="12"/>
    </row>
    <row r="5236" spans="1:7">
      <c r="A5236" s="2">
        <f t="shared" si="500"/>
        <v>44773</v>
      </c>
      <c r="B5236" t="str">
        <f t="shared" si="499"/>
        <v>2022_07</v>
      </c>
      <c r="C5236" t="str">
        <f t="shared" si="495"/>
        <v>Jul</v>
      </c>
      <c r="D5236" t="str">
        <f t="shared" si="496"/>
        <v>2022_Jul</v>
      </c>
      <c r="E5236" s="12" t="str">
        <f t="shared" si="497"/>
        <v>31_Jul</v>
      </c>
      <c r="F5236" s="12" t="str">
        <f t="shared" si="498"/>
        <v>Jul-22</v>
      </c>
      <c r="G5236" s="12"/>
    </row>
    <row r="5237" spans="1:7">
      <c r="A5237" s="2">
        <f t="shared" si="500"/>
        <v>44774</v>
      </c>
      <c r="B5237" t="str">
        <f t="shared" si="499"/>
        <v>2022_08</v>
      </c>
      <c r="C5237" t="str">
        <f t="shared" si="495"/>
        <v>Aug</v>
      </c>
      <c r="D5237" t="str">
        <f t="shared" si="496"/>
        <v>2022_Aug</v>
      </c>
      <c r="E5237" s="12" t="str">
        <f t="shared" si="497"/>
        <v>01_Aug</v>
      </c>
      <c r="F5237" s="12" t="str">
        <f t="shared" si="498"/>
        <v>Aug-22</v>
      </c>
      <c r="G5237" s="12"/>
    </row>
    <row r="5238" spans="1:7">
      <c r="A5238" s="2">
        <f t="shared" si="500"/>
        <v>44775</v>
      </c>
      <c r="B5238" t="str">
        <f t="shared" si="499"/>
        <v>2022_08</v>
      </c>
      <c r="C5238" t="str">
        <f t="shared" si="495"/>
        <v>Aug</v>
      </c>
      <c r="D5238" t="str">
        <f t="shared" si="496"/>
        <v>2022_Aug</v>
      </c>
      <c r="E5238" s="12" t="str">
        <f t="shared" si="497"/>
        <v>02_Aug</v>
      </c>
      <c r="F5238" s="12" t="str">
        <f t="shared" si="498"/>
        <v>Aug-22</v>
      </c>
      <c r="G5238" s="12"/>
    </row>
    <row r="5239" spans="1:7">
      <c r="A5239" s="2">
        <f t="shared" si="500"/>
        <v>44776</v>
      </c>
      <c r="B5239" t="str">
        <f t="shared" si="499"/>
        <v>2022_08</v>
      </c>
      <c r="C5239" t="str">
        <f t="shared" si="495"/>
        <v>Aug</v>
      </c>
      <c r="D5239" t="str">
        <f t="shared" si="496"/>
        <v>2022_Aug</v>
      </c>
      <c r="E5239" s="12" t="str">
        <f t="shared" si="497"/>
        <v>03_Aug</v>
      </c>
      <c r="F5239" s="12" t="str">
        <f t="shared" si="498"/>
        <v>Aug-22</v>
      </c>
      <c r="G5239" s="12"/>
    </row>
    <row r="5240" spans="1:7">
      <c r="A5240" s="2">
        <f t="shared" si="500"/>
        <v>44777</v>
      </c>
      <c r="B5240" t="str">
        <f t="shared" si="499"/>
        <v>2022_08</v>
      </c>
      <c r="C5240" t="str">
        <f t="shared" si="495"/>
        <v>Aug</v>
      </c>
      <c r="D5240" t="str">
        <f t="shared" si="496"/>
        <v>2022_Aug</v>
      </c>
      <c r="E5240" s="12" t="str">
        <f t="shared" si="497"/>
        <v>04_Aug</v>
      </c>
      <c r="F5240" s="12" t="str">
        <f t="shared" si="498"/>
        <v>Aug-22</v>
      </c>
      <c r="G5240" s="12"/>
    </row>
    <row r="5241" spans="1:7">
      <c r="A5241" s="2">
        <f t="shared" si="500"/>
        <v>44778</v>
      </c>
      <c r="B5241" t="str">
        <f t="shared" si="499"/>
        <v>2022_08</v>
      </c>
      <c r="C5241" t="str">
        <f t="shared" si="495"/>
        <v>Aug</v>
      </c>
      <c r="D5241" t="str">
        <f t="shared" si="496"/>
        <v>2022_Aug</v>
      </c>
      <c r="E5241" s="12" t="str">
        <f t="shared" si="497"/>
        <v>05_Aug</v>
      </c>
      <c r="F5241" s="12" t="str">
        <f t="shared" si="498"/>
        <v>Aug-22</v>
      </c>
      <c r="G5241" s="12"/>
    </row>
    <row r="5242" spans="1:7">
      <c r="A5242" s="2">
        <f t="shared" si="500"/>
        <v>44779</v>
      </c>
      <c r="B5242" t="str">
        <f t="shared" si="499"/>
        <v>2022_08</v>
      </c>
      <c r="C5242" t="str">
        <f t="shared" si="495"/>
        <v>Aug</v>
      </c>
      <c r="D5242" t="str">
        <f t="shared" si="496"/>
        <v>2022_Aug</v>
      </c>
      <c r="E5242" s="12" t="str">
        <f t="shared" si="497"/>
        <v>06_Aug</v>
      </c>
      <c r="F5242" s="12" t="str">
        <f t="shared" si="498"/>
        <v>Aug-22</v>
      </c>
      <c r="G5242" s="12"/>
    </row>
    <row r="5243" spans="1:7">
      <c r="A5243" s="2">
        <f t="shared" si="500"/>
        <v>44780</v>
      </c>
      <c r="B5243" t="str">
        <f t="shared" si="499"/>
        <v>2022_08</v>
      </c>
      <c r="C5243" t="str">
        <f t="shared" si="495"/>
        <v>Aug</v>
      </c>
      <c r="D5243" t="str">
        <f t="shared" si="496"/>
        <v>2022_Aug</v>
      </c>
      <c r="E5243" s="12" t="str">
        <f t="shared" si="497"/>
        <v>07_Aug</v>
      </c>
      <c r="F5243" s="12" t="str">
        <f t="shared" si="498"/>
        <v>Aug-22</v>
      </c>
      <c r="G5243" s="12"/>
    </row>
    <row r="5244" spans="1:7">
      <c r="A5244" s="2">
        <f t="shared" si="500"/>
        <v>44781</v>
      </c>
      <c r="B5244" t="str">
        <f t="shared" si="499"/>
        <v>2022_08</v>
      </c>
      <c r="C5244" t="str">
        <f t="shared" si="495"/>
        <v>Aug</v>
      </c>
      <c r="D5244" t="str">
        <f t="shared" si="496"/>
        <v>2022_Aug</v>
      </c>
      <c r="E5244" s="12" t="str">
        <f t="shared" si="497"/>
        <v>08_Aug</v>
      </c>
      <c r="F5244" s="12" t="str">
        <f t="shared" si="498"/>
        <v>Aug-22</v>
      </c>
      <c r="G5244" s="12"/>
    </row>
    <row r="5245" spans="1:7">
      <c r="A5245" s="2">
        <f t="shared" si="500"/>
        <v>44782</v>
      </c>
      <c r="B5245" t="str">
        <f t="shared" si="499"/>
        <v>2022_08</v>
      </c>
      <c r="C5245" t="str">
        <f t="shared" si="495"/>
        <v>Aug</v>
      </c>
      <c r="D5245" t="str">
        <f t="shared" si="496"/>
        <v>2022_Aug</v>
      </c>
      <c r="E5245" s="12" t="str">
        <f t="shared" si="497"/>
        <v>09_Aug</v>
      </c>
      <c r="F5245" s="12" t="str">
        <f t="shared" si="498"/>
        <v>Aug-22</v>
      </c>
      <c r="G5245" s="12"/>
    </row>
    <row r="5246" spans="1:7">
      <c r="A5246" s="2">
        <f t="shared" si="500"/>
        <v>44783</v>
      </c>
      <c r="B5246" t="str">
        <f t="shared" si="499"/>
        <v>2022_08</v>
      </c>
      <c r="C5246" t="str">
        <f t="shared" si="495"/>
        <v>Aug</v>
      </c>
      <c r="D5246" t="str">
        <f t="shared" si="496"/>
        <v>2022_Aug</v>
      </c>
      <c r="E5246" s="12" t="str">
        <f t="shared" si="497"/>
        <v>10_Aug</v>
      </c>
      <c r="F5246" s="12" t="str">
        <f t="shared" si="498"/>
        <v>Aug-22</v>
      </c>
      <c r="G5246" s="12"/>
    </row>
    <row r="5247" spans="1:7">
      <c r="A5247" s="2">
        <f t="shared" si="500"/>
        <v>44784</v>
      </c>
      <c r="B5247" t="str">
        <f t="shared" si="499"/>
        <v>2022_08</v>
      </c>
      <c r="C5247" t="str">
        <f t="shared" si="495"/>
        <v>Aug</v>
      </c>
      <c r="D5247" t="str">
        <f t="shared" si="496"/>
        <v>2022_Aug</v>
      </c>
      <c r="E5247" s="12" t="str">
        <f t="shared" si="497"/>
        <v>11_Aug</v>
      </c>
      <c r="F5247" s="12" t="str">
        <f t="shared" si="498"/>
        <v>Aug-22</v>
      </c>
      <c r="G5247" s="12"/>
    </row>
    <row r="5248" spans="1:7">
      <c r="A5248" s="2">
        <f t="shared" si="500"/>
        <v>44785</v>
      </c>
      <c r="B5248" t="str">
        <f t="shared" si="499"/>
        <v>2022_08</v>
      </c>
      <c r="C5248" t="str">
        <f t="shared" si="495"/>
        <v>Aug</v>
      </c>
      <c r="D5248" t="str">
        <f t="shared" si="496"/>
        <v>2022_Aug</v>
      </c>
      <c r="E5248" s="12" t="str">
        <f t="shared" si="497"/>
        <v>12_Aug</v>
      </c>
      <c r="F5248" s="12" t="str">
        <f t="shared" si="498"/>
        <v>Aug-22</v>
      </c>
      <c r="G5248" s="12"/>
    </row>
    <row r="5249" spans="1:7">
      <c r="A5249" s="2">
        <f t="shared" si="500"/>
        <v>44786</v>
      </c>
      <c r="B5249" t="str">
        <f t="shared" si="499"/>
        <v>2022_08</v>
      </c>
      <c r="C5249" t="str">
        <f t="shared" si="495"/>
        <v>Aug</v>
      </c>
      <c r="D5249" t="str">
        <f t="shared" si="496"/>
        <v>2022_Aug</v>
      </c>
      <c r="E5249" s="12" t="str">
        <f t="shared" si="497"/>
        <v>13_Aug</v>
      </c>
      <c r="F5249" s="12" t="str">
        <f t="shared" si="498"/>
        <v>Aug-22</v>
      </c>
      <c r="G5249" s="12"/>
    </row>
    <row r="5250" spans="1:7">
      <c r="A5250" s="2">
        <f t="shared" si="500"/>
        <v>44787</v>
      </c>
      <c r="B5250" t="str">
        <f t="shared" si="499"/>
        <v>2022_08</v>
      </c>
      <c r="C5250" t="str">
        <f t="shared" ref="C5250:C5313" si="501">VLOOKUP(TEXT(MONTH(A5250),"00"),$H$2:$I$13,2,FALSE)</f>
        <v>Aug</v>
      </c>
      <c r="D5250" t="str">
        <f t="shared" si="496"/>
        <v>2022_Aug</v>
      </c>
      <c r="E5250" s="12" t="str">
        <f t="shared" si="497"/>
        <v>14_Aug</v>
      </c>
      <c r="F5250" s="12" t="str">
        <f t="shared" si="498"/>
        <v>Aug-22</v>
      </c>
      <c r="G5250" s="12"/>
    </row>
    <row r="5251" spans="1:7">
      <c r="A5251" s="2">
        <f t="shared" si="500"/>
        <v>44788</v>
      </c>
      <c r="B5251" t="str">
        <f t="shared" si="499"/>
        <v>2022_08</v>
      </c>
      <c r="C5251" t="str">
        <f t="shared" si="501"/>
        <v>Aug</v>
      </c>
      <c r="D5251" t="str">
        <f t="shared" ref="D5251:D5314" si="502">TEXT(YEAR(A5251),"0000")&amp;"_"&amp;C5251</f>
        <v>2022_Aug</v>
      </c>
      <c r="E5251" s="12" t="str">
        <f t="shared" ref="E5251:E5314" si="503">VLOOKUP(DAY(A5251),$G$2:$H$32,2,FALSE)&amp;"_"&amp;C5251</f>
        <v>15_Aug</v>
      </c>
      <c r="F5251" s="12" t="str">
        <f t="shared" si="498"/>
        <v>Aug-22</v>
      </c>
      <c r="G5251" s="12"/>
    </row>
    <row r="5252" spans="1:7">
      <c r="A5252" s="2">
        <f t="shared" si="500"/>
        <v>44789</v>
      </c>
      <c r="B5252" t="str">
        <f t="shared" si="499"/>
        <v>2022_08</v>
      </c>
      <c r="C5252" t="str">
        <f t="shared" si="501"/>
        <v>Aug</v>
      </c>
      <c r="D5252" t="str">
        <f t="shared" si="502"/>
        <v>2022_Aug</v>
      </c>
      <c r="E5252" s="12" t="str">
        <f t="shared" si="503"/>
        <v>16_Aug</v>
      </c>
      <c r="F5252" s="12" t="str">
        <f t="shared" ref="F5252:F5315" si="504">C5252&amp;"-"&amp;RIGHT(YEAR(A5252),2)</f>
        <v>Aug-22</v>
      </c>
      <c r="G5252" s="12"/>
    </row>
    <row r="5253" spans="1:7">
      <c r="A5253" s="2">
        <f t="shared" si="500"/>
        <v>44790</v>
      </c>
      <c r="B5253" t="str">
        <f t="shared" si="499"/>
        <v>2022_08</v>
      </c>
      <c r="C5253" t="str">
        <f t="shared" si="501"/>
        <v>Aug</v>
      </c>
      <c r="D5253" t="str">
        <f t="shared" si="502"/>
        <v>2022_Aug</v>
      </c>
      <c r="E5253" s="12" t="str">
        <f t="shared" si="503"/>
        <v>17_Aug</v>
      </c>
      <c r="F5253" s="12" t="str">
        <f t="shared" si="504"/>
        <v>Aug-22</v>
      </c>
      <c r="G5253" s="12"/>
    </row>
    <row r="5254" spans="1:7">
      <c r="A5254" s="2">
        <f t="shared" si="500"/>
        <v>44791</v>
      </c>
      <c r="B5254" t="str">
        <f t="shared" si="499"/>
        <v>2022_08</v>
      </c>
      <c r="C5254" t="str">
        <f t="shared" si="501"/>
        <v>Aug</v>
      </c>
      <c r="D5254" t="str">
        <f t="shared" si="502"/>
        <v>2022_Aug</v>
      </c>
      <c r="E5254" s="12" t="str">
        <f t="shared" si="503"/>
        <v>18_Aug</v>
      </c>
      <c r="F5254" s="12" t="str">
        <f t="shared" si="504"/>
        <v>Aug-22</v>
      </c>
      <c r="G5254" s="12"/>
    </row>
    <row r="5255" spans="1:7">
      <c r="A5255" s="2">
        <f t="shared" si="500"/>
        <v>44792</v>
      </c>
      <c r="B5255" t="str">
        <f t="shared" si="499"/>
        <v>2022_08</v>
      </c>
      <c r="C5255" t="str">
        <f t="shared" si="501"/>
        <v>Aug</v>
      </c>
      <c r="D5255" t="str">
        <f t="shared" si="502"/>
        <v>2022_Aug</v>
      </c>
      <c r="E5255" s="12" t="str">
        <f t="shared" si="503"/>
        <v>19_Aug</v>
      </c>
      <c r="F5255" s="12" t="str">
        <f t="shared" si="504"/>
        <v>Aug-22</v>
      </c>
      <c r="G5255" s="12"/>
    </row>
    <row r="5256" spans="1:7">
      <c r="A5256" s="2">
        <f t="shared" si="500"/>
        <v>44793</v>
      </c>
      <c r="B5256" t="str">
        <f t="shared" si="499"/>
        <v>2022_08</v>
      </c>
      <c r="C5256" t="str">
        <f t="shared" si="501"/>
        <v>Aug</v>
      </c>
      <c r="D5256" t="str">
        <f t="shared" si="502"/>
        <v>2022_Aug</v>
      </c>
      <c r="E5256" s="12" t="str">
        <f t="shared" si="503"/>
        <v>20_Aug</v>
      </c>
      <c r="F5256" s="12" t="str">
        <f t="shared" si="504"/>
        <v>Aug-22</v>
      </c>
      <c r="G5256" s="12"/>
    </row>
    <row r="5257" spans="1:7">
      <c r="A5257" s="2">
        <f t="shared" si="500"/>
        <v>44794</v>
      </c>
      <c r="B5257" t="str">
        <f t="shared" si="499"/>
        <v>2022_08</v>
      </c>
      <c r="C5257" t="str">
        <f t="shared" si="501"/>
        <v>Aug</v>
      </c>
      <c r="D5257" t="str">
        <f t="shared" si="502"/>
        <v>2022_Aug</v>
      </c>
      <c r="E5257" s="12" t="str">
        <f t="shared" si="503"/>
        <v>21_Aug</v>
      </c>
      <c r="F5257" s="12" t="str">
        <f t="shared" si="504"/>
        <v>Aug-22</v>
      </c>
      <c r="G5257" s="12"/>
    </row>
    <row r="5258" spans="1:7">
      <c r="A5258" s="2">
        <f t="shared" si="500"/>
        <v>44795</v>
      </c>
      <c r="B5258" t="str">
        <f t="shared" si="499"/>
        <v>2022_08</v>
      </c>
      <c r="C5258" t="str">
        <f t="shared" si="501"/>
        <v>Aug</v>
      </c>
      <c r="D5258" t="str">
        <f t="shared" si="502"/>
        <v>2022_Aug</v>
      </c>
      <c r="E5258" s="12" t="str">
        <f t="shared" si="503"/>
        <v>22_Aug</v>
      </c>
      <c r="F5258" s="12" t="str">
        <f t="shared" si="504"/>
        <v>Aug-22</v>
      </c>
      <c r="G5258" s="12"/>
    </row>
    <row r="5259" spans="1:7">
      <c r="A5259" s="2">
        <f t="shared" si="500"/>
        <v>44796</v>
      </c>
      <c r="B5259" t="str">
        <f t="shared" ref="B5259:B5322" si="505">TEXT(YEAR(A5259),"0000")&amp;"_"&amp;TEXT(MONTH(A5259),"00")</f>
        <v>2022_08</v>
      </c>
      <c r="C5259" t="str">
        <f t="shared" si="501"/>
        <v>Aug</v>
      </c>
      <c r="D5259" t="str">
        <f t="shared" si="502"/>
        <v>2022_Aug</v>
      </c>
      <c r="E5259" s="12" t="str">
        <f t="shared" si="503"/>
        <v>23_Aug</v>
      </c>
      <c r="F5259" s="12" t="str">
        <f t="shared" si="504"/>
        <v>Aug-22</v>
      </c>
      <c r="G5259" s="12"/>
    </row>
    <row r="5260" spans="1:7">
      <c r="A5260" s="2">
        <f t="shared" ref="A5260:A5323" si="506">A5259+1</f>
        <v>44797</v>
      </c>
      <c r="B5260" t="str">
        <f t="shared" si="505"/>
        <v>2022_08</v>
      </c>
      <c r="C5260" t="str">
        <f t="shared" si="501"/>
        <v>Aug</v>
      </c>
      <c r="D5260" t="str">
        <f t="shared" si="502"/>
        <v>2022_Aug</v>
      </c>
      <c r="E5260" s="12" t="str">
        <f t="shared" si="503"/>
        <v>24_Aug</v>
      </c>
      <c r="F5260" s="12" t="str">
        <f t="shared" si="504"/>
        <v>Aug-22</v>
      </c>
      <c r="G5260" s="12"/>
    </row>
    <row r="5261" spans="1:7">
      <c r="A5261" s="2">
        <f t="shared" si="506"/>
        <v>44798</v>
      </c>
      <c r="B5261" t="str">
        <f t="shared" si="505"/>
        <v>2022_08</v>
      </c>
      <c r="C5261" t="str">
        <f t="shared" si="501"/>
        <v>Aug</v>
      </c>
      <c r="D5261" t="str">
        <f t="shared" si="502"/>
        <v>2022_Aug</v>
      </c>
      <c r="E5261" s="12" t="str">
        <f t="shared" si="503"/>
        <v>25_Aug</v>
      </c>
      <c r="F5261" s="12" t="str">
        <f t="shared" si="504"/>
        <v>Aug-22</v>
      </c>
      <c r="G5261" s="12"/>
    </row>
    <row r="5262" spans="1:7">
      <c r="A5262" s="2">
        <f t="shared" si="506"/>
        <v>44799</v>
      </c>
      <c r="B5262" t="str">
        <f t="shared" si="505"/>
        <v>2022_08</v>
      </c>
      <c r="C5262" t="str">
        <f t="shared" si="501"/>
        <v>Aug</v>
      </c>
      <c r="D5262" t="str">
        <f t="shared" si="502"/>
        <v>2022_Aug</v>
      </c>
      <c r="E5262" s="12" t="str">
        <f t="shared" si="503"/>
        <v>26_Aug</v>
      </c>
      <c r="F5262" s="12" t="str">
        <f t="shared" si="504"/>
        <v>Aug-22</v>
      </c>
      <c r="G5262" s="12"/>
    </row>
    <row r="5263" spans="1:7">
      <c r="A5263" s="2">
        <f t="shared" si="506"/>
        <v>44800</v>
      </c>
      <c r="B5263" t="str">
        <f t="shared" si="505"/>
        <v>2022_08</v>
      </c>
      <c r="C5263" t="str">
        <f t="shared" si="501"/>
        <v>Aug</v>
      </c>
      <c r="D5263" t="str">
        <f t="shared" si="502"/>
        <v>2022_Aug</v>
      </c>
      <c r="E5263" s="12" t="str">
        <f t="shared" si="503"/>
        <v>27_Aug</v>
      </c>
      <c r="F5263" s="12" t="str">
        <f t="shared" si="504"/>
        <v>Aug-22</v>
      </c>
      <c r="G5263" s="12"/>
    </row>
    <row r="5264" spans="1:7">
      <c r="A5264" s="2">
        <f t="shared" si="506"/>
        <v>44801</v>
      </c>
      <c r="B5264" t="str">
        <f t="shared" si="505"/>
        <v>2022_08</v>
      </c>
      <c r="C5264" t="str">
        <f t="shared" si="501"/>
        <v>Aug</v>
      </c>
      <c r="D5264" t="str">
        <f t="shared" si="502"/>
        <v>2022_Aug</v>
      </c>
      <c r="E5264" s="12" t="str">
        <f t="shared" si="503"/>
        <v>28_Aug</v>
      </c>
      <c r="F5264" s="12" t="str">
        <f t="shared" si="504"/>
        <v>Aug-22</v>
      </c>
      <c r="G5264" s="12"/>
    </row>
    <row r="5265" spans="1:7">
      <c r="A5265" s="2">
        <f t="shared" si="506"/>
        <v>44802</v>
      </c>
      <c r="B5265" t="str">
        <f t="shared" si="505"/>
        <v>2022_08</v>
      </c>
      <c r="C5265" t="str">
        <f t="shared" si="501"/>
        <v>Aug</v>
      </c>
      <c r="D5265" t="str">
        <f t="shared" si="502"/>
        <v>2022_Aug</v>
      </c>
      <c r="E5265" s="12" t="str">
        <f t="shared" si="503"/>
        <v>29_Aug</v>
      </c>
      <c r="F5265" s="12" t="str">
        <f t="shared" si="504"/>
        <v>Aug-22</v>
      </c>
      <c r="G5265" s="12"/>
    </row>
    <row r="5266" spans="1:7">
      <c r="A5266" s="2">
        <f t="shared" si="506"/>
        <v>44803</v>
      </c>
      <c r="B5266" t="str">
        <f t="shared" si="505"/>
        <v>2022_08</v>
      </c>
      <c r="C5266" t="str">
        <f t="shared" si="501"/>
        <v>Aug</v>
      </c>
      <c r="D5266" t="str">
        <f t="shared" si="502"/>
        <v>2022_Aug</v>
      </c>
      <c r="E5266" s="12" t="str">
        <f t="shared" si="503"/>
        <v>30_Aug</v>
      </c>
      <c r="F5266" s="12" t="str">
        <f t="shared" si="504"/>
        <v>Aug-22</v>
      </c>
      <c r="G5266" s="12"/>
    </row>
    <row r="5267" spans="1:7">
      <c r="A5267" s="2">
        <f t="shared" si="506"/>
        <v>44804</v>
      </c>
      <c r="B5267" t="str">
        <f t="shared" si="505"/>
        <v>2022_08</v>
      </c>
      <c r="C5267" t="str">
        <f t="shared" si="501"/>
        <v>Aug</v>
      </c>
      <c r="D5267" t="str">
        <f t="shared" si="502"/>
        <v>2022_Aug</v>
      </c>
      <c r="E5267" s="12" t="str">
        <f t="shared" si="503"/>
        <v>31_Aug</v>
      </c>
      <c r="F5267" s="12" t="str">
        <f t="shared" si="504"/>
        <v>Aug-22</v>
      </c>
      <c r="G5267" s="12"/>
    </row>
    <row r="5268" spans="1:7">
      <c r="A5268" s="2">
        <f t="shared" si="506"/>
        <v>44805</v>
      </c>
      <c r="B5268" t="str">
        <f t="shared" si="505"/>
        <v>2022_09</v>
      </c>
      <c r="C5268" t="str">
        <f t="shared" si="501"/>
        <v>Sep</v>
      </c>
      <c r="D5268" t="str">
        <f t="shared" si="502"/>
        <v>2022_Sep</v>
      </c>
      <c r="E5268" s="12" t="str">
        <f t="shared" si="503"/>
        <v>01_Sep</v>
      </c>
      <c r="F5268" s="12" t="str">
        <f t="shared" si="504"/>
        <v>Sep-22</v>
      </c>
      <c r="G5268" s="12"/>
    </row>
    <row r="5269" spans="1:7">
      <c r="A5269" s="2">
        <f t="shared" si="506"/>
        <v>44806</v>
      </c>
      <c r="B5269" t="str">
        <f t="shared" si="505"/>
        <v>2022_09</v>
      </c>
      <c r="C5269" t="str">
        <f t="shared" si="501"/>
        <v>Sep</v>
      </c>
      <c r="D5269" t="str">
        <f t="shared" si="502"/>
        <v>2022_Sep</v>
      </c>
      <c r="E5269" s="12" t="str">
        <f t="shared" si="503"/>
        <v>02_Sep</v>
      </c>
      <c r="F5269" s="12" t="str">
        <f t="shared" si="504"/>
        <v>Sep-22</v>
      </c>
      <c r="G5269" s="12"/>
    </row>
    <row r="5270" spans="1:7">
      <c r="A5270" s="2">
        <f t="shared" si="506"/>
        <v>44807</v>
      </c>
      <c r="B5270" t="str">
        <f t="shared" si="505"/>
        <v>2022_09</v>
      </c>
      <c r="C5270" t="str">
        <f t="shared" si="501"/>
        <v>Sep</v>
      </c>
      <c r="D5270" t="str">
        <f t="shared" si="502"/>
        <v>2022_Sep</v>
      </c>
      <c r="E5270" s="12" t="str">
        <f t="shared" si="503"/>
        <v>03_Sep</v>
      </c>
      <c r="F5270" s="12" t="str">
        <f t="shared" si="504"/>
        <v>Sep-22</v>
      </c>
      <c r="G5270" s="12"/>
    </row>
    <row r="5271" spans="1:7">
      <c r="A5271" s="2">
        <f t="shared" si="506"/>
        <v>44808</v>
      </c>
      <c r="B5271" t="str">
        <f t="shared" si="505"/>
        <v>2022_09</v>
      </c>
      <c r="C5271" t="str">
        <f t="shared" si="501"/>
        <v>Sep</v>
      </c>
      <c r="D5271" t="str">
        <f t="shared" si="502"/>
        <v>2022_Sep</v>
      </c>
      <c r="E5271" s="12" t="str">
        <f t="shared" si="503"/>
        <v>04_Sep</v>
      </c>
      <c r="F5271" s="12" t="str">
        <f t="shared" si="504"/>
        <v>Sep-22</v>
      </c>
      <c r="G5271" s="12"/>
    </row>
    <row r="5272" spans="1:7">
      <c r="A5272" s="2">
        <f t="shared" si="506"/>
        <v>44809</v>
      </c>
      <c r="B5272" t="str">
        <f t="shared" si="505"/>
        <v>2022_09</v>
      </c>
      <c r="C5272" t="str">
        <f t="shared" si="501"/>
        <v>Sep</v>
      </c>
      <c r="D5272" t="str">
        <f t="shared" si="502"/>
        <v>2022_Sep</v>
      </c>
      <c r="E5272" s="12" t="str">
        <f t="shared" si="503"/>
        <v>05_Sep</v>
      </c>
      <c r="F5272" s="12" t="str">
        <f t="shared" si="504"/>
        <v>Sep-22</v>
      </c>
      <c r="G5272" s="12"/>
    </row>
    <row r="5273" spans="1:7">
      <c r="A5273" s="2">
        <f t="shared" si="506"/>
        <v>44810</v>
      </c>
      <c r="B5273" t="str">
        <f t="shared" si="505"/>
        <v>2022_09</v>
      </c>
      <c r="C5273" t="str">
        <f t="shared" si="501"/>
        <v>Sep</v>
      </c>
      <c r="D5273" t="str">
        <f t="shared" si="502"/>
        <v>2022_Sep</v>
      </c>
      <c r="E5273" s="12" t="str">
        <f t="shared" si="503"/>
        <v>06_Sep</v>
      </c>
      <c r="F5273" s="12" t="str">
        <f t="shared" si="504"/>
        <v>Sep-22</v>
      </c>
      <c r="G5273" s="12"/>
    </row>
    <row r="5274" spans="1:7">
      <c r="A5274" s="2">
        <f t="shared" si="506"/>
        <v>44811</v>
      </c>
      <c r="B5274" t="str">
        <f t="shared" si="505"/>
        <v>2022_09</v>
      </c>
      <c r="C5274" t="str">
        <f t="shared" si="501"/>
        <v>Sep</v>
      </c>
      <c r="D5274" t="str">
        <f t="shared" si="502"/>
        <v>2022_Sep</v>
      </c>
      <c r="E5274" s="12" t="str">
        <f t="shared" si="503"/>
        <v>07_Sep</v>
      </c>
      <c r="F5274" s="12" t="str">
        <f t="shared" si="504"/>
        <v>Sep-22</v>
      </c>
      <c r="G5274" s="12"/>
    </row>
    <row r="5275" spans="1:7">
      <c r="A5275" s="2">
        <f t="shared" si="506"/>
        <v>44812</v>
      </c>
      <c r="B5275" t="str">
        <f t="shared" si="505"/>
        <v>2022_09</v>
      </c>
      <c r="C5275" t="str">
        <f t="shared" si="501"/>
        <v>Sep</v>
      </c>
      <c r="D5275" t="str">
        <f t="shared" si="502"/>
        <v>2022_Sep</v>
      </c>
      <c r="E5275" s="12" t="str">
        <f t="shared" si="503"/>
        <v>08_Sep</v>
      </c>
      <c r="F5275" s="12" t="str">
        <f t="shared" si="504"/>
        <v>Sep-22</v>
      </c>
      <c r="G5275" s="12"/>
    </row>
    <row r="5276" spans="1:7">
      <c r="A5276" s="2">
        <f t="shared" si="506"/>
        <v>44813</v>
      </c>
      <c r="B5276" t="str">
        <f t="shared" si="505"/>
        <v>2022_09</v>
      </c>
      <c r="C5276" t="str">
        <f t="shared" si="501"/>
        <v>Sep</v>
      </c>
      <c r="D5276" t="str">
        <f t="shared" si="502"/>
        <v>2022_Sep</v>
      </c>
      <c r="E5276" s="12" t="str">
        <f t="shared" si="503"/>
        <v>09_Sep</v>
      </c>
      <c r="F5276" s="12" t="str">
        <f t="shared" si="504"/>
        <v>Sep-22</v>
      </c>
      <c r="G5276" s="12"/>
    </row>
    <row r="5277" spans="1:7">
      <c r="A5277" s="2">
        <f t="shared" si="506"/>
        <v>44814</v>
      </c>
      <c r="B5277" t="str">
        <f t="shared" si="505"/>
        <v>2022_09</v>
      </c>
      <c r="C5277" t="str">
        <f t="shared" si="501"/>
        <v>Sep</v>
      </c>
      <c r="D5277" t="str">
        <f t="shared" si="502"/>
        <v>2022_Sep</v>
      </c>
      <c r="E5277" s="12" t="str">
        <f t="shared" si="503"/>
        <v>10_Sep</v>
      </c>
      <c r="F5277" s="12" t="str">
        <f t="shared" si="504"/>
        <v>Sep-22</v>
      </c>
      <c r="G5277" s="12"/>
    </row>
    <row r="5278" spans="1:7">
      <c r="A5278" s="2">
        <f t="shared" si="506"/>
        <v>44815</v>
      </c>
      <c r="B5278" t="str">
        <f t="shared" si="505"/>
        <v>2022_09</v>
      </c>
      <c r="C5278" t="str">
        <f t="shared" si="501"/>
        <v>Sep</v>
      </c>
      <c r="D5278" t="str">
        <f t="shared" si="502"/>
        <v>2022_Sep</v>
      </c>
      <c r="E5278" s="12" t="str">
        <f t="shared" si="503"/>
        <v>11_Sep</v>
      </c>
      <c r="F5278" s="12" t="str">
        <f t="shared" si="504"/>
        <v>Sep-22</v>
      </c>
      <c r="G5278" s="12"/>
    </row>
    <row r="5279" spans="1:7">
      <c r="A5279" s="2">
        <f t="shared" si="506"/>
        <v>44816</v>
      </c>
      <c r="B5279" t="str">
        <f t="shared" si="505"/>
        <v>2022_09</v>
      </c>
      <c r="C5279" t="str">
        <f t="shared" si="501"/>
        <v>Sep</v>
      </c>
      <c r="D5279" t="str">
        <f t="shared" si="502"/>
        <v>2022_Sep</v>
      </c>
      <c r="E5279" s="12" t="str">
        <f t="shared" si="503"/>
        <v>12_Sep</v>
      </c>
      <c r="F5279" s="12" t="str">
        <f t="shared" si="504"/>
        <v>Sep-22</v>
      </c>
      <c r="G5279" s="12"/>
    </row>
    <row r="5280" spans="1:7">
      <c r="A5280" s="2">
        <f t="shared" si="506"/>
        <v>44817</v>
      </c>
      <c r="B5280" t="str">
        <f t="shared" si="505"/>
        <v>2022_09</v>
      </c>
      <c r="C5280" t="str">
        <f t="shared" si="501"/>
        <v>Sep</v>
      </c>
      <c r="D5280" t="str">
        <f t="shared" si="502"/>
        <v>2022_Sep</v>
      </c>
      <c r="E5280" s="12" t="str">
        <f t="shared" si="503"/>
        <v>13_Sep</v>
      </c>
      <c r="F5280" s="12" t="str">
        <f t="shared" si="504"/>
        <v>Sep-22</v>
      </c>
      <c r="G5280" s="12"/>
    </row>
    <row r="5281" spans="1:7">
      <c r="A5281" s="2">
        <f t="shared" si="506"/>
        <v>44818</v>
      </c>
      <c r="B5281" t="str">
        <f t="shared" si="505"/>
        <v>2022_09</v>
      </c>
      <c r="C5281" t="str">
        <f t="shared" si="501"/>
        <v>Sep</v>
      </c>
      <c r="D5281" t="str">
        <f t="shared" si="502"/>
        <v>2022_Sep</v>
      </c>
      <c r="E5281" s="12" t="str">
        <f t="shared" si="503"/>
        <v>14_Sep</v>
      </c>
      <c r="F5281" s="12" t="str">
        <f t="shared" si="504"/>
        <v>Sep-22</v>
      </c>
      <c r="G5281" s="12"/>
    </row>
    <row r="5282" spans="1:7">
      <c r="A5282" s="2">
        <f t="shared" si="506"/>
        <v>44819</v>
      </c>
      <c r="B5282" t="str">
        <f t="shared" si="505"/>
        <v>2022_09</v>
      </c>
      <c r="C5282" t="str">
        <f t="shared" si="501"/>
        <v>Sep</v>
      </c>
      <c r="D5282" t="str">
        <f t="shared" si="502"/>
        <v>2022_Sep</v>
      </c>
      <c r="E5282" s="12" t="str">
        <f t="shared" si="503"/>
        <v>15_Sep</v>
      </c>
      <c r="F5282" s="12" t="str">
        <f t="shared" si="504"/>
        <v>Sep-22</v>
      </c>
      <c r="G5282" s="12"/>
    </row>
    <row r="5283" spans="1:7">
      <c r="A5283" s="2">
        <f t="shared" si="506"/>
        <v>44820</v>
      </c>
      <c r="B5283" t="str">
        <f t="shared" si="505"/>
        <v>2022_09</v>
      </c>
      <c r="C5283" t="str">
        <f t="shared" si="501"/>
        <v>Sep</v>
      </c>
      <c r="D5283" t="str">
        <f t="shared" si="502"/>
        <v>2022_Sep</v>
      </c>
      <c r="E5283" s="12" t="str">
        <f t="shared" si="503"/>
        <v>16_Sep</v>
      </c>
      <c r="F5283" s="12" t="str">
        <f t="shared" si="504"/>
        <v>Sep-22</v>
      </c>
      <c r="G5283" s="12"/>
    </row>
    <row r="5284" spans="1:7">
      <c r="A5284" s="2">
        <f t="shared" si="506"/>
        <v>44821</v>
      </c>
      <c r="B5284" t="str">
        <f t="shared" si="505"/>
        <v>2022_09</v>
      </c>
      <c r="C5284" t="str">
        <f t="shared" si="501"/>
        <v>Sep</v>
      </c>
      <c r="D5284" t="str">
        <f t="shared" si="502"/>
        <v>2022_Sep</v>
      </c>
      <c r="E5284" s="12" t="str">
        <f t="shared" si="503"/>
        <v>17_Sep</v>
      </c>
      <c r="F5284" s="12" t="str">
        <f t="shared" si="504"/>
        <v>Sep-22</v>
      </c>
      <c r="G5284" s="12"/>
    </row>
    <row r="5285" spans="1:7">
      <c r="A5285" s="2">
        <f t="shared" si="506"/>
        <v>44822</v>
      </c>
      <c r="B5285" t="str">
        <f t="shared" si="505"/>
        <v>2022_09</v>
      </c>
      <c r="C5285" t="str">
        <f t="shared" si="501"/>
        <v>Sep</v>
      </c>
      <c r="D5285" t="str">
        <f t="shared" si="502"/>
        <v>2022_Sep</v>
      </c>
      <c r="E5285" s="12" t="str">
        <f t="shared" si="503"/>
        <v>18_Sep</v>
      </c>
      <c r="F5285" s="12" t="str">
        <f t="shared" si="504"/>
        <v>Sep-22</v>
      </c>
      <c r="G5285" s="12"/>
    </row>
    <row r="5286" spans="1:7">
      <c r="A5286" s="2">
        <f t="shared" si="506"/>
        <v>44823</v>
      </c>
      <c r="B5286" t="str">
        <f t="shared" si="505"/>
        <v>2022_09</v>
      </c>
      <c r="C5286" t="str">
        <f t="shared" si="501"/>
        <v>Sep</v>
      </c>
      <c r="D5286" t="str">
        <f t="shared" si="502"/>
        <v>2022_Sep</v>
      </c>
      <c r="E5286" s="12" t="str">
        <f t="shared" si="503"/>
        <v>19_Sep</v>
      </c>
      <c r="F5286" s="12" t="str">
        <f t="shared" si="504"/>
        <v>Sep-22</v>
      </c>
      <c r="G5286" s="12"/>
    </row>
    <row r="5287" spans="1:7">
      <c r="A5287" s="2">
        <f t="shared" si="506"/>
        <v>44824</v>
      </c>
      <c r="B5287" t="str">
        <f t="shared" si="505"/>
        <v>2022_09</v>
      </c>
      <c r="C5287" t="str">
        <f t="shared" si="501"/>
        <v>Sep</v>
      </c>
      <c r="D5287" t="str">
        <f t="shared" si="502"/>
        <v>2022_Sep</v>
      </c>
      <c r="E5287" s="12" t="str">
        <f t="shared" si="503"/>
        <v>20_Sep</v>
      </c>
      <c r="F5287" s="12" t="str">
        <f t="shared" si="504"/>
        <v>Sep-22</v>
      </c>
      <c r="G5287" s="12"/>
    </row>
    <row r="5288" spans="1:7">
      <c r="A5288" s="2">
        <f t="shared" si="506"/>
        <v>44825</v>
      </c>
      <c r="B5288" t="str">
        <f t="shared" si="505"/>
        <v>2022_09</v>
      </c>
      <c r="C5288" t="str">
        <f t="shared" si="501"/>
        <v>Sep</v>
      </c>
      <c r="D5288" t="str">
        <f t="shared" si="502"/>
        <v>2022_Sep</v>
      </c>
      <c r="E5288" s="12" t="str">
        <f t="shared" si="503"/>
        <v>21_Sep</v>
      </c>
      <c r="F5288" s="12" t="str">
        <f t="shared" si="504"/>
        <v>Sep-22</v>
      </c>
      <c r="G5288" s="12"/>
    </row>
    <row r="5289" spans="1:7">
      <c r="A5289" s="2">
        <f t="shared" si="506"/>
        <v>44826</v>
      </c>
      <c r="B5289" t="str">
        <f t="shared" si="505"/>
        <v>2022_09</v>
      </c>
      <c r="C5289" t="str">
        <f t="shared" si="501"/>
        <v>Sep</v>
      </c>
      <c r="D5289" t="str">
        <f t="shared" si="502"/>
        <v>2022_Sep</v>
      </c>
      <c r="E5289" s="12" t="str">
        <f t="shared" si="503"/>
        <v>22_Sep</v>
      </c>
      <c r="F5289" s="12" t="str">
        <f t="shared" si="504"/>
        <v>Sep-22</v>
      </c>
      <c r="G5289" s="12"/>
    </row>
    <row r="5290" spans="1:7">
      <c r="A5290" s="2">
        <f t="shared" si="506"/>
        <v>44827</v>
      </c>
      <c r="B5290" t="str">
        <f t="shared" si="505"/>
        <v>2022_09</v>
      </c>
      <c r="C5290" t="str">
        <f t="shared" si="501"/>
        <v>Sep</v>
      </c>
      <c r="D5290" t="str">
        <f t="shared" si="502"/>
        <v>2022_Sep</v>
      </c>
      <c r="E5290" s="12" t="str">
        <f t="shared" si="503"/>
        <v>23_Sep</v>
      </c>
      <c r="F5290" s="12" t="str">
        <f t="shared" si="504"/>
        <v>Sep-22</v>
      </c>
      <c r="G5290" s="12"/>
    </row>
    <row r="5291" spans="1:7">
      <c r="A5291" s="2">
        <f t="shared" si="506"/>
        <v>44828</v>
      </c>
      <c r="B5291" t="str">
        <f t="shared" si="505"/>
        <v>2022_09</v>
      </c>
      <c r="C5291" t="str">
        <f t="shared" si="501"/>
        <v>Sep</v>
      </c>
      <c r="D5291" t="str">
        <f t="shared" si="502"/>
        <v>2022_Sep</v>
      </c>
      <c r="E5291" s="12" t="str">
        <f t="shared" si="503"/>
        <v>24_Sep</v>
      </c>
      <c r="F5291" s="12" t="str">
        <f t="shared" si="504"/>
        <v>Sep-22</v>
      </c>
      <c r="G5291" s="12"/>
    </row>
    <row r="5292" spans="1:7">
      <c r="A5292" s="2">
        <f t="shared" si="506"/>
        <v>44829</v>
      </c>
      <c r="B5292" t="str">
        <f t="shared" si="505"/>
        <v>2022_09</v>
      </c>
      <c r="C5292" t="str">
        <f t="shared" si="501"/>
        <v>Sep</v>
      </c>
      <c r="D5292" t="str">
        <f t="shared" si="502"/>
        <v>2022_Sep</v>
      </c>
      <c r="E5292" s="12" t="str">
        <f t="shared" si="503"/>
        <v>25_Sep</v>
      </c>
      <c r="F5292" s="12" t="str">
        <f t="shared" si="504"/>
        <v>Sep-22</v>
      </c>
      <c r="G5292" s="12"/>
    </row>
    <row r="5293" spans="1:7">
      <c r="A5293" s="2">
        <f t="shared" si="506"/>
        <v>44830</v>
      </c>
      <c r="B5293" t="str">
        <f t="shared" si="505"/>
        <v>2022_09</v>
      </c>
      <c r="C5293" t="str">
        <f t="shared" si="501"/>
        <v>Sep</v>
      </c>
      <c r="D5293" t="str">
        <f t="shared" si="502"/>
        <v>2022_Sep</v>
      </c>
      <c r="E5293" s="12" t="str">
        <f t="shared" si="503"/>
        <v>26_Sep</v>
      </c>
      <c r="F5293" s="12" t="str">
        <f t="shared" si="504"/>
        <v>Sep-22</v>
      </c>
      <c r="G5293" s="12"/>
    </row>
    <row r="5294" spans="1:7">
      <c r="A5294" s="2">
        <f t="shared" si="506"/>
        <v>44831</v>
      </c>
      <c r="B5294" t="str">
        <f t="shared" si="505"/>
        <v>2022_09</v>
      </c>
      <c r="C5294" t="str">
        <f t="shared" si="501"/>
        <v>Sep</v>
      </c>
      <c r="D5294" t="str">
        <f t="shared" si="502"/>
        <v>2022_Sep</v>
      </c>
      <c r="E5294" s="12" t="str">
        <f t="shared" si="503"/>
        <v>27_Sep</v>
      </c>
      <c r="F5294" s="12" t="str">
        <f t="shared" si="504"/>
        <v>Sep-22</v>
      </c>
      <c r="G5294" s="12"/>
    </row>
    <row r="5295" spans="1:7">
      <c r="A5295" s="2">
        <f t="shared" si="506"/>
        <v>44832</v>
      </c>
      <c r="B5295" t="str">
        <f t="shared" si="505"/>
        <v>2022_09</v>
      </c>
      <c r="C5295" t="str">
        <f t="shared" si="501"/>
        <v>Sep</v>
      </c>
      <c r="D5295" t="str">
        <f t="shared" si="502"/>
        <v>2022_Sep</v>
      </c>
      <c r="E5295" s="12" t="str">
        <f t="shared" si="503"/>
        <v>28_Sep</v>
      </c>
      <c r="F5295" s="12" t="str">
        <f t="shared" si="504"/>
        <v>Sep-22</v>
      </c>
      <c r="G5295" s="12"/>
    </row>
    <row r="5296" spans="1:7">
      <c r="A5296" s="2">
        <f t="shared" si="506"/>
        <v>44833</v>
      </c>
      <c r="B5296" t="str">
        <f t="shared" si="505"/>
        <v>2022_09</v>
      </c>
      <c r="C5296" t="str">
        <f t="shared" si="501"/>
        <v>Sep</v>
      </c>
      <c r="D5296" t="str">
        <f t="shared" si="502"/>
        <v>2022_Sep</v>
      </c>
      <c r="E5296" s="12" t="str">
        <f t="shared" si="503"/>
        <v>29_Sep</v>
      </c>
      <c r="F5296" s="12" t="str">
        <f t="shared" si="504"/>
        <v>Sep-22</v>
      </c>
      <c r="G5296" s="12"/>
    </row>
    <row r="5297" spans="1:7">
      <c r="A5297" s="2">
        <f t="shared" si="506"/>
        <v>44834</v>
      </c>
      <c r="B5297" t="str">
        <f t="shared" si="505"/>
        <v>2022_09</v>
      </c>
      <c r="C5297" t="str">
        <f t="shared" si="501"/>
        <v>Sep</v>
      </c>
      <c r="D5297" t="str">
        <f t="shared" si="502"/>
        <v>2022_Sep</v>
      </c>
      <c r="E5297" s="12" t="str">
        <f t="shared" si="503"/>
        <v>30_Sep</v>
      </c>
      <c r="F5297" s="12" t="str">
        <f t="shared" si="504"/>
        <v>Sep-22</v>
      </c>
      <c r="G5297" s="12"/>
    </row>
    <row r="5298" spans="1:7">
      <c r="A5298" s="2">
        <f t="shared" si="506"/>
        <v>44835</v>
      </c>
      <c r="B5298" t="str">
        <f t="shared" si="505"/>
        <v>2022_10</v>
      </c>
      <c r="C5298" t="str">
        <f t="shared" si="501"/>
        <v>Oct</v>
      </c>
      <c r="D5298" t="str">
        <f t="shared" si="502"/>
        <v>2022_Oct</v>
      </c>
      <c r="E5298" s="12" t="str">
        <f t="shared" si="503"/>
        <v>01_Oct</v>
      </c>
      <c r="F5298" s="12" t="str">
        <f t="shared" si="504"/>
        <v>Oct-22</v>
      </c>
      <c r="G5298" s="12"/>
    </row>
    <row r="5299" spans="1:7">
      <c r="A5299" s="2">
        <f t="shared" si="506"/>
        <v>44836</v>
      </c>
      <c r="B5299" t="str">
        <f t="shared" si="505"/>
        <v>2022_10</v>
      </c>
      <c r="C5299" t="str">
        <f t="shared" si="501"/>
        <v>Oct</v>
      </c>
      <c r="D5299" t="str">
        <f t="shared" si="502"/>
        <v>2022_Oct</v>
      </c>
      <c r="E5299" s="12" t="str">
        <f t="shared" si="503"/>
        <v>02_Oct</v>
      </c>
      <c r="F5299" s="12" t="str">
        <f t="shared" si="504"/>
        <v>Oct-22</v>
      </c>
      <c r="G5299" s="12"/>
    </row>
    <row r="5300" spans="1:7">
      <c r="A5300" s="2">
        <f t="shared" si="506"/>
        <v>44837</v>
      </c>
      <c r="B5300" t="str">
        <f t="shared" si="505"/>
        <v>2022_10</v>
      </c>
      <c r="C5300" t="str">
        <f t="shared" si="501"/>
        <v>Oct</v>
      </c>
      <c r="D5300" t="str">
        <f t="shared" si="502"/>
        <v>2022_Oct</v>
      </c>
      <c r="E5300" s="12" t="str">
        <f t="shared" si="503"/>
        <v>03_Oct</v>
      </c>
      <c r="F5300" s="12" t="str">
        <f t="shared" si="504"/>
        <v>Oct-22</v>
      </c>
      <c r="G5300" s="12"/>
    </row>
    <row r="5301" spans="1:7">
      <c r="A5301" s="2">
        <f t="shared" si="506"/>
        <v>44838</v>
      </c>
      <c r="B5301" t="str">
        <f t="shared" si="505"/>
        <v>2022_10</v>
      </c>
      <c r="C5301" t="str">
        <f t="shared" si="501"/>
        <v>Oct</v>
      </c>
      <c r="D5301" t="str">
        <f t="shared" si="502"/>
        <v>2022_Oct</v>
      </c>
      <c r="E5301" s="12" t="str">
        <f t="shared" si="503"/>
        <v>04_Oct</v>
      </c>
      <c r="F5301" s="12" t="str">
        <f t="shared" si="504"/>
        <v>Oct-22</v>
      </c>
      <c r="G5301" s="12"/>
    </row>
    <row r="5302" spans="1:7">
      <c r="A5302" s="2">
        <f t="shared" si="506"/>
        <v>44839</v>
      </c>
      <c r="B5302" t="str">
        <f t="shared" si="505"/>
        <v>2022_10</v>
      </c>
      <c r="C5302" t="str">
        <f t="shared" si="501"/>
        <v>Oct</v>
      </c>
      <c r="D5302" t="str">
        <f t="shared" si="502"/>
        <v>2022_Oct</v>
      </c>
      <c r="E5302" s="12" t="str">
        <f t="shared" si="503"/>
        <v>05_Oct</v>
      </c>
      <c r="F5302" s="12" t="str">
        <f t="shared" si="504"/>
        <v>Oct-22</v>
      </c>
      <c r="G5302" s="12"/>
    </row>
    <row r="5303" spans="1:7">
      <c r="A5303" s="2">
        <f t="shared" si="506"/>
        <v>44840</v>
      </c>
      <c r="B5303" t="str">
        <f t="shared" si="505"/>
        <v>2022_10</v>
      </c>
      <c r="C5303" t="str">
        <f t="shared" si="501"/>
        <v>Oct</v>
      </c>
      <c r="D5303" t="str">
        <f t="shared" si="502"/>
        <v>2022_Oct</v>
      </c>
      <c r="E5303" s="12" t="str">
        <f t="shared" si="503"/>
        <v>06_Oct</v>
      </c>
      <c r="F5303" s="12" t="str">
        <f t="shared" si="504"/>
        <v>Oct-22</v>
      </c>
      <c r="G5303" s="12"/>
    </row>
    <row r="5304" spans="1:7">
      <c r="A5304" s="2">
        <f t="shared" si="506"/>
        <v>44841</v>
      </c>
      <c r="B5304" t="str">
        <f t="shared" si="505"/>
        <v>2022_10</v>
      </c>
      <c r="C5304" t="str">
        <f t="shared" si="501"/>
        <v>Oct</v>
      </c>
      <c r="D5304" t="str">
        <f t="shared" si="502"/>
        <v>2022_Oct</v>
      </c>
      <c r="E5304" s="12" t="str">
        <f t="shared" si="503"/>
        <v>07_Oct</v>
      </c>
      <c r="F5304" s="12" t="str">
        <f t="shared" si="504"/>
        <v>Oct-22</v>
      </c>
      <c r="G5304" s="12"/>
    </row>
    <row r="5305" spans="1:7">
      <c r="A5305" s="2">
        <f t="shared" si="506"/>
        <v>44842</v>
      </c>
      <c r="B5305" t="str">
        <f t="shared" si="505"/>
        <v>2022_10</v>
      </c>
      <c r="C5305" t="str">
        <f t="shared" si="501"/>
        <v>Oct</v>
      </c>
      <c r="D5305" t="str">
        <f t="shared" si="502"/>
        <v>2022_Oct</v>
      </c>
      <c r="E5305" s="12" t="str">
        <f t="shared" si="503"/>
        <v>08_Oct</v>
      </c>
      <c r="F5305" s="12" t="str">
        <f t="shared" si="504"/>
        <v>Oct-22</v>
      </c>
      <c r="G5305" s="12"/>
    </row>
    <row r="5306" spans="1:7">
      <c r="A5306" s="2">
        <f t="shared" si="506"/>
        <v>44843</v>
      </c>
      <c r="B5306" t="str">
        <f t="shared" si="505"/>
        <v>2022_10</v>
      </c>
      <c r="C5306" t="str">
        <f t="shared" si="501"/>
        <v>Oct</v>
      </c>
      <c r="D5306" t="str">
        <f t="shared" si="502"/>
        <v>2022_Oct</v>
      </c>
      <c r="E5306" s="12" t="str">
        <f t="shared" si="503"/>
        <v>09_Oct</v>
      </c>
      <c r="F5306" s="12" t="str">
        <f t="shared" si="504"/>
        <v>Oct-22</v>
      </c>
      <c r="G5306" s="12"/>
    </row>
    <row r="5307" spans="1:7">
      <c r="A5307" s="2">
        <f t="shared" si="506"/>
        <v>44844</v>
      </c>
      <c r="B5307" t="str">
        <f t="shared" si="505"/>
        <v>2022_10</v>
      </c>
      <c r="C5307" t="str">
        <f t="shared" si="501"/>
        <v>Oct</v>
      </c>
      <c r="D5307" t="str">
        <f t="shared" si="502"/>
        <v>2022_Oct</v>
      </c>
      <c r="E5307" s="12" t="str">
        <f t="shared" si="503"/>
        <v>10_Oct</v>
      </c>
      <c r="F5307" s="12" t="str">
        <f t="shared" si="504"/>
        <v>Oct-22</v>
      </c>
      <c r="G5307" s="12"/>
    </row>
    <row r="5308" spans="1:7">
      <c r="A5308" s="2">
        <f t="shared" si="506"/>
        <v>44845</v>
      </c>
      <c r="B5308" t="str">
        <f t="shared" si="505"/>
        <v>2022_10</v>
      </c>
      <c r="C5308" t="str">
        <f t="shared" si="501"/>
        <v>Oct</v>
      </c>
      <c r="D5308" t="str">
        <f t="shared" si="502"/>
        <v>2022_Oct</v>
      </c>
      <c r="E5308" s="12" t="str">
        <f t="shared" si="503"/>
        <v>11_Oct</v>
      </c>
      <c r="F5308" s="12" t="str">
        <f t="shared" si="504"/>
        <v>Oct-22</v>
      </c>
      <c r="G5308" s="12"/>
    </row>
    <row r="5309" spans="1:7">
      <c r="A5309" s="2">
        <f t="shared" si="506"/>
        <v>44846</v>
      </c>
      <c r="B5309" t="str">
        <f t="shared" si="505"/>
        <v>2022_10</v>
      </c>
      <c r="C5309" t="str">
        <f t="shared" si="501"/>
        <v>Oct</v>
      </c>
      <c r="D5309" t="str">
        <f t="shared" si="502"/>
        <v>2022_Oct</v>
      </c>
      <c r="E5309" s="12" t="str">
        <f t="shared" si="503"/>
        <v>12_Oct</v>
      </c>
      <c r="F5309" s="12" t="str">
        <f t="shared" si="504"/>
        <v>Oct-22</v>
      </c>
      <c r="G5309" s="12"/>
    </row>
    <row r="5310" spans="1:7">
      <c r="A5310" s="2">
        <f t="shared" si="506"/>
        <v>44847</v>
      </c>
      <c r="B5310" t="str">
        <f t="shared" si="505"/>
        <v>2022_10</v>
      </c>
      <c r="C5310" t="str">
        <f t="shared" si="501"/>
        <v>Oct</v>
      </c>
      <c r="D5310" t="str">
        <f t="shared" si="502"/>
        <v>2022_Oct</v>
      </c>
      <c r="E5310" s="12" t="str">
        <f t="shared" si="503"/>
        <v>13_Oct</v>
      </c>
      <c r="F5310" s="12" t="str">
        <f t="shared" si="504"/>
        <v>Oct-22</v>
      </c>
      <c r="G5310" s="12"/>
    </row>
    <row r="5311" spans="1:7">
      <c r="A5311" s="2">
        <f t="shared" si="506"/>
        <v>44848</v>
      </c>
      <c r="B5311" t="str">
        <f t="shared" si="505"/>
        <v>2022_10</v>
      </c>
      <c r="C5311" t="str">
        <f t="shared" si="501"/>
        <v>Oct</v>
      </c>
      <c r="D5311" t="str">
        <f t="shared" si="502"/>
        <v>2022_Oct</v>
      </c>
      <c r="E5311" s="12" t="str">
        <f t="shared" si="503"/>
        <v>14_Oct</v>
      </c>
      <c r="F5311" s="12" t="str">
        <f t="shared" si="504"/>
        <v>Oct-22</v>
      </c>
      <c r="G5311" s="12"/>
    </row>
    <row r="5312" spans="1:7">
      <c r="A5312" s="2">
        <f t="shared" si="506"/>
        <v>44849</v>
      </c>
      <c r="B5312" t="str">
        <f t="shared" si="505"/>
        <v>2022_10</v>
      </c>
      <c r="C5312" t="str">
        <f t="shared" si="501"/>
        <v>Oct</v>
      </c>
      <c r="D5312" t="str">
        <f t="shared" si="502"/>
        <v>2022_Oct</v>
      </c>
      <c r="E5312" s="12" t="str">
        <f t="shared" si="503"/>
        <v>15_Oct</v>
      </c>
      <c r="F5312" s="12" t="str">
        <f t="shared" si="504"/>
        <v>Oct-22</v>
      </c>
      <c r="G5312" s="12"/>
    </row>
    <row r="5313" spans="1:7">
      <c r="A5313" s="2">
        <f t="shared" si="506"/>
        <v>44850</v>
      </c>
      <c r="B5313" t="str">
        <f t="shared" si="505"/>
        <v>2022_10</v>
      </c>
      <c r="C5313" t="str">
        <f t="shared" si="501"/>
        <v>Oct</v>
      </c>
      <c r="D5313" t="str">
        <f t="shared" si="502"/>
        <v>2022_Oct</v>
      </c>
      <c r="E5313" s="12" t="str">
        <f t="shared" si="503"/>
        <v>16_Oct</v>
      </c>
      <c r="F5313" s="12" t="str">
        <f t="shared" si="504"/>
        <v>Oct-22</v>
      </c>
      <c r="G5313" s="12"/>
    </row>
    <row r="5314" spans="1:7">
      <c r="A5314" s="2">
        <f t="shared" si="506"/>
        <v>44851</v>
      </c>
      <c r="B5314" t="str">
        <f t="shared" si="505"/>
        <v>2022_10</v>
      </c>
      <c r="C5314" t="str">
        <f t="shared" ref="C5314:C5377" si="507">VLOOKUP(TEXT(MONTH(A5314),"00"),$H$2:$I$13,2,FALSE)</f>
        <v>Oct</v>
      </c>
      <c r="D5314" t="str">
        <f t="shared" si="502"/>
        <v>2022_Oct</v>
      </c>
      <c r="E5314" s="12" t="str">
        <f t="shared" si="503"/>
        <v>17_Oct</v>
      </c>
      <c r="F5314" s="12" t="str">
        <f t="shared" si="504"/>
        <v>Oct-22</v>
      </c>
      <c r="G5314" s="12"/>
    </row>
    <row r="5315" spans="1:7">
      <c r="A5315" s="2">
        <f t="shared" si="506"/>
        <v>44852</v>
      </c>
      <c r="B5315" t="str">
        <f t="shared" si="505"/>
        <v>2022_10</v>
      </c>
      <c r="C5315" t="str">
        <f t="shared" si="507"/>
        <v>Oct</v>
      </c>
      <c r="D5315" t="str">
        <f t="shared" ref="D5315:D5378" si="508">TEXT(YEAR(A5315),"0000")&amp;"_"&amp;C5315</f>
        <v>2022_Oct</v>
      </c>
      <c r="E5315" s="12" t="str">
        <f t="shared" ref="E5315:E5378" si="509">VLOOKUP(DAY(A5315),$G$2:$H$32,2,FALSE)&amp;"_"&amp;C5315</f>
        <v>18_Oct</v>
      </c>
      <c r="F5315" s="12" t="str">
        <f t="shared" si="504"/>
        <v>Oct-22</v>
      </c>
      <c r="G5315" s="12"/>
    </row>
    <row r="5316" spans="1:7">
      <c r="A5316" s="2">
        <f t="shared" si="506"/>
        <v>44853</v>
      </c>
      <c r="B5316" t="str">
        <f t="shared" si="505"/>
        <v>2022_10</v>
      </c>
      <c r="C5316" t="str">
        <f t="shared" si="507"/>
        <v>Oct</v>
      </c>
      <c r="D5316" t="str">
        <f t="shared" si="508"/>
        <v>2022_Oct</v>
      </c>
      <c r="E5316" s="12" t="str">
        <f t="shared" si="509"/>
        <v>19_Oct</v>
      </c>
      <c r="F5316" s="12" t="str">
        <f t="shared" ref="F5316:F5379" si="510">C5316&amp;"-"&amp;RIGHT(YEAR(A5316),2)</f>
        <v>Oct-22</v>
      </c>
      <c r="G5316" s="12"/>
    </row>
    <row r="5317" spans="1:7">
      <c r="A5317" s="2">
        <f t="shared" si="506"/>
        <v>44854</v>
      </c>
      <c r="B5317" t="str">
        <f t="shared" si="505"/>
        <v>2022_10</v>
      </c>
      <c r="C5317" t="str">
        <f t="shared" si="507"/>
        <v>Oct</v>
      </c>
      <c r="D5317" t="str">
        <f t="shared" si="508"/>
        <v>2022_Oct</v>
      </c>
      <c r="E5317" s="12" t="str">
        <f t="shared" si="509"/>
        <v>20_Oct</v>
      </c>
      <c r="F5317" s="12" t="str">
        <f t="shared" si="510"/>
        <v>Oct-22</v>
      </c>
      <c r="G5317" s="12"/>
    </row>
    <row r="5318" spans="1:7">
      <c r="A5318" s="2">
        <f t="shared" si="506"/>
        <v>44855</v>
      </c>
      <c r="B5318" t="str">
        <f t="shared" si="505"/>
        <v>2022_10</v>
      </c>
      <c r="C5318" t="str">
        <f t="shared" si="507"/>
        <v>Oct</v>
      </c>
      <c r="D5318" t="str">
        <f t="shared" si="508"/>
        <v>2022_Oct</v>
      </c>
      <c r="E5318" s="12" t="str">
        <f t="shared" si="509"/>
        <v>21_Oct</v>
      </c>
      <c r="F5318" s="12" t="str">
        <f t="shared" si="510"/>
        <v>Oct-22</v>
      </c>
      <c r="G5318" s="12"/>
    </row>
    <row r="5319" spans="1:7">
      <c r="A5319" s="2">
        <f t="shared" si="506"/>
        <v>44856</v>
      </c>
      <c r="B5319" t="str">
        <f t="shared" si="505"/>
        <v>2022_10</v>
      </c>
      <c r="C5319" t="str">
        <f t="shared" si="507"/>
        <v>Oct</v>
      </c>
      <c r="D5319" t="str">
        <f t="shared" si="508"/>
        <v>2022_Oct</v>
      </c>
      <c r="E5319" s="12" t="str">
        <f t="shared" si="509"/>
        <v>22_Oct</v>
      </c>
      <c r="F5319" s="12" t="str">
        <f t="shared" si="510"/>
        <v>Oct-22</v>
      </c>
      <c r="G5319" s="12"/>
    </row>
    <row r="5320" spans="1:7">
      <c r="A5320" s="2">
        <f t="shared" si="506"/>
        <v>44857</v>
      </c>
      <c r="B5320" t="str">
        <f t="shared" si="505"/>
        <v>2022_10</v>
      </c>
      <c r="C5320" t="str">
        <f t="shared" si="507"/>
        <v>Oct</v>
      </c>
      <c r="D5320" t="str">
        <f t="shared" si="508"/>
        <v>2022_Oct</v>
      </c>
      <c r="E5320" s="12" t="str">
        <f t="shared" si="509"/>
        <v>23_Oct</v>
      </c>
      <c r="F5320" s="12" t="str">
        <f t="shared" si="510"/>
        <v>Oct-22</v>
      </c>
      <c r="G5320" s="12"/>
    </row>
    <row r="5321" spans="1:7">
      <c r="A5321" s="2">
        <f t="shared" si="506"/>
        <v>44858</v>
      </c>
      <c r="B5321" t="str">
        <f t="shared" si="505"/>
        <v>2022_10</v>
      </c>
      <c r="C5321" t="str">
        <f t="shared" si="507"/>
        <v>Oct</v>
      </c>
      <c r="D5321" t="str">
        <f t="shared" si="508"/>
        <v>2022_Oct</v>
      </c>
      <c r="E5321" s="12" t="str">
        <f t="shared" si="509"/>
        <v>24_Oct</v>
      </c>
      <c r="F5321" s="12" t="str">
        <f t="shared" si="510"/>
        <v>Oct-22</v>
      </c>
      <c r="G5321" s="12"/>
    </row>
    <row r="5322" spans="1:7">
      <c r="A5322" s="2">
        <f t="shared" si="506"/>
        <v>44859</v>
      </c>
      <c r="B5322" t="str">
        <f t="shared" si="505"/>
        <v>2022_10</v>
      </c>
      <c r="C5322" t="str">
        <f t="shared" si="507"/>
        <v>Oct</v>
      </c>
      <c r="D5322" t="str">
        <f t="shared" si="508"/>
        <v>2022_Oct</v>
      </c>
      <c r="E5322" s="12" t="str">
        <f t="shared" si="509"/>
        <v>25_Oct</v>
      </c>
      <c r="F5322" s="12" t="str">
        <f t="shared" si="510"/>
        <v>Oct-22</v>
      </c>
      <c r="G5322" s="12"/>
    </row>
    <row r="5323" spans="1:7">
      <c r="A5323" s="2">
        <f t="shared" si="506"/>
        <v>44860</v>
      </c>
      <c r="B5323" t="str">
        <f t="shared" ref="B5323:B5386" si="511">TEXT(YEAR(A5323),"0000")&amp;"_"&amp;TEXT(MONTH(A5323),"00")</f>
        <v>2022_10</v>
      </c>
      <c r="C5323" t="str">
        <f t="shared" si="507"/>
        <v>Oct</v>
      </c>
      <c r="D5323" t="str">
        <f t="shared" si="508"/>
        <v>2022_Oct</v>
      </c>
      <c r="E5323" s="12" t="str">
        <f t="shared" si="509"/>
        <v>26_Oct</v>
      </c>
      <c r="F5323" s="12" t="str">
        <f t="shared" si="510"/>
        <v>Oct-22</v>
      </c>
      <c r="G5323" s="12"/>
    </row>
    <row r="5324" spans="1:7">
      <c r="A5324" s="2">
        <f t="shared" ref="A5324:A5387" si="512">A5323+1</f>
        <v>44861</v>
      </c>
      <c r="B5324" t="str">
        <f t="shared" si="511"/>
        <v>2022_10</v>
      </c>
      <c r="C5324" t="str">
        <f t="shared" si="507"/>
        <v>Oct</v>
      </c>
      <c r="D5324" t="str">
        <f t="shared" si="508"/>
        <v>2022_Oct</v>
      </c>
      <c r="E5324" s="12" t="str">
        <f t="shared" si="509"/>
        <v>27_Oct</v>
      </c>
      <c r="F5324" s="12" t="str">
        <f t="shared" si="510"/>
        <v>Oct-22</v>
      </c>
      <c r="G5324" s="12"/>
    </row>
    <row r="5325" spans="1:7">
      <c r="A5325" s="2">
        <f t="shared" si="512"/>
        <v>44862</v>
      </c>
      <c r="B5325" t="str">
        <f t="shared" si="511"/>
        <v>2022_10</v>
      </c>
      <c r="C5325" t="str">
        <f t="shared" si="507"/>
        <v>Oct</v>
      </c>
      <c r="D5325" t="str">
        <f t="shared" si="508"/>
        <v>2022_Oct</v>
      </c>
      <c r="E5325" s="12" t="str">
        <f t="shared" si="509"/>
        <v>28_Oct</v>
      </c>
      <c r="F5325" s="12" t="str">
        <f t="shared" si="510"/>
        <v>Oct-22</v>
      </c>
      <c r="G5325" s="12"/>
    </row>
    <row r="5326" spans="1:7">
      <c r="A5326" s="2">
        <f t="shared" si="512"/>
        <v>44863</v>
      </c>
      <c r="B5326" t="str">
        <f t="shared" si="511"/>
        <v>2022_10</v>
      </c>
      <c r="C5326" t="str">
        <f t="shared" si="507"/>
        <v>Oct</v>
      </c>
      <c r="D5326" t="str">
        <f t="shared" si="508"/>
        <v>2022_Oct</v>
      </c>
      <c r="E5326" s="12" t="str">
        <f t="shared" si="509"/>
        <v>29_Oct</v>
      </c>
      <c r="F5326" s="12" t="str">
        <f t="shared" si="510"/>
        <v>Oct-22</v>
      </c>
      <c r="G5326" s="12"/>
    </row>
    <row r="5327" spans="1:7">
      <c r="A5327" s="2">
        <f t="shared" si="512"/>
        <v>44864</v>
      </c>
      <c r="B5327" t="str">
        <f t="shared" si="511"/>
        <v>2022_10</v>
      </c>
      <c r="C5327" t="str">
        <f t="shared" si="507"/>
        <v>Oct</v>
      </c>
      <c r="D5327" t="str">
        <f t="shared" si="508"/>
        <v>2022_Oct</v>
      </c>
      <c r="E5327" s="12" t="str">
        <f t="shared" si="509"/>
        <v>30_Oct</v>
      </c>
      <c r="F5327" s="12" t="str">
        <f t="shared" si="510"/>
        <v>Oct-22</v>
      </c>
      <c r="G5327" s="12"/>
    </row>
    <row r="5328" spans="1:7">
      <c r="A5328" s="2">
        <f t="shared" si="512"/>
        <v>44865</v>
      </c>
      <c r="B5328" t="str">
        <f t="shared" si="511"/>
        <v>2022_10</v>
      </c>
      <c r="C5328" t="str">
        <f t="shared" si="507"/>
        <v>Oct</v>
      </c>
      <c r="D5328" t="str">
        <f t="shared" si="508"/>
        <v>2022_Oct</v>
      </c>
      <c r="E5328" s="12" t="str">
        <f t="shared" si="509"/>
        <v>31_Oct</v>
      </c>
      <c r="F5328" s="12" t="str">
        <f t="shared" si="510"/>
        <v>Oct-22</v>
      </c>
      <c r="G5328" s="12"/>
    </row>
    <row r="5329" spans="1:7">
      <c r="A5329" s="2">
        <f t="shared" si="512"/>
        <v>44866</v>
      </c>
      <c r="B5329" t="str">
        <f t="shared" si="511"/>
        <v>2022_11</v>
      </c>
      <c r="C5329" t="str">
        <f t="shared" si="507"/>
        <v>Nov</v>
      </c>
      <c r="D5329" t="str">
        <f t="shared" si="508"/>
        <v>2022_Nov</v>
      </c>
      <c r="E5329" s="12" t="str">
        <f t="shared" si="509"/>
        <v>01_Nov</v>
      </c>
      <c r="F5329" s="12" t="str">
        <f t="shared" si="510"/>
        <v>Nov-22</v>
      </c>
      <c r="G5329" s="12"/>
    </row>
    <row r="5330" spans="1:7">
      <c r="A5330" s="2">
        <f t="shared" si="512"/>
        <v>44867</v>
      </c>
      <c r="B5330" t="str">
        <f t="shared" si="511"/>
        <v>2022_11</v>
      </c>
      <c r="C5330" t="str">
        <f t="shared" si="507"/>
        <v>Nov</v>
      </c>
      <c r="D5330" t="str">
        <f t="shared" si="508"/>
        <v>2022_Nov</v>
      </c>
      <c r="E5330" s="12" t="str">
        <f t="shared" si="509"/>
        <v>02_Nov</v>
      </c>
      <c r="F5330" s="12" t="str">
        <f t="shared" si="510"/>
        <v>Nov-22</v>
      </c>
      <c r="G5330" s="12"/>
    </row>
    <row r="5331" spans="1:7">
      <c r="A5331" s="2">
        <f t="shared" si="512"/>
        <v>44868</v>
      </c>
      <c r="B5331" t="str">
        <f t="shared" si="511"/>
        <v>2022_11</v>
      </c>
      <c r="C5331" t="str">
        <f t="shared" si="507"/>
        <v>Nov</v>
      </c>
      <c r="D5331" t="str">
        <f t="shared" si="508"/>
        <v>2022_Nov</v>
      </c>
      <c r="E5331" s="12" t="str">
        <f t="shared" si="509"/>
        <v>03_Nov</v>
      </c>
      <c r="F5331" s="12" t="str">
        <f t="shared" si="510"/>
        <v>Nov-22</v>
      </c>
      <c r="G5331" s="12"/>
    </row>
    <row r="5332" spans="1:7">
      <c r="A5332" s="2">
        <f t="shared" si="512"/>
        <v>44869</v>
      </c>
      <c r="B5332" t="str">
        <f t="shared" si="511"/>
        <v>2022_11</v>
      </c>
      <c r="C5332" t="str">
        <f t="shared" si="507"/>
        <v>Nov</v>
      </c>
      <c r="D5332" t="str">
        <f t="shared" si="508"/>
        <v>2022_Nov</v>
      </c>
      <c r="E5332" s="12" t="str">
        <f t="shared" si="509"/>
        <v>04_Nov</v>
      </c>
      <c r="F5332" s="12" t="str">
        <f t="shared" si="510"/>
        <v>Nov-22</v>
      </c>
      <c r="G5332" s="12"/>
    </row>
    <row r="5333" spans="1:7">
      <c r="A5333" s="2">
        <f t="shared" si="512"/>
        <v>44870</v>
      </c>
      <c r="B5333" t="str">
        <f t="shared" si="511"/>
        <v>2022_11</v>
      </c>
      <c r="C5333" t="str">
        <f t="shared" si="507"/>
        <v>Nov</v>
      </c>
      <c r="D5333" t="str">
        <f t="shared" si="508"/>
        <v>2022_Nov</v>
      </c>
      <c r="E5333" s="12" t="str">
        <f t="shared" si="509"/>
        <v>05_Nov</v>
      </c>
      <c r="F5333" s="12" t="str">
        <f t="shared" si="510"/>
        <v>Nov-22</v>
      </c>
      <c r="G5333" s="12"/>
    </row>
    <row r="5334" spans="1:7">
      <c r="A5334" s="2">
        <f t="shared" si="512"/>
        <v>44871</v>
      </c>
      <c r="B5334" t="str">
        <f t="shared" si="511"/>
        <v>2022_11</v>
      </c>
      <c r="C5334" t="str">
        <f t="shared" si="507"/>
        <v>Nov</v>
      </c>
      <c r="D5334" t="str">
        <f t="shared" si="508"/>
        <v>2022_Nov</v>
      </c>
      <c r="E5334" s="12" t="str">
        <f t="shared" si="509"/>
        <v>06_Nov</v>
      </c>
      <c r="F5334" s="12" t="str">
        <f t="shared" si="510"/>
        <v>Nov-22</v>
      </c>
      <c r="G5334" s="12"/>
    </row>
    <row r="5335" spans="1:7">
      <c r="A5335" s="2">
        <f t="shared" si="512"/>
        <v>44872</v>
      </c>
      <c r="B5335" t="str">
        <f t="shared" si="511"/>
        <v>2022_11</v>
      </c>
      <c r="C5335" t="str">
        <f t="shared" si="507"/>
        <v>Nov</v>
      </c>
      <c r="D5335" t="str">
        <f t="shared" si="508"/>
        <v>2022_Nov</v>
      </c>
      <c r="E5335" s="12" t="str">
        <f t="shared" si="509"/>
        <v>07_Nov</v>
      </c>
      <c r="F5335" s="12" t="str">
        <f t="shared" si="510"/>
        <v>Nov-22</v>
      </c>
      <c r="G5335" s="12"/>
    </row>
    <row r="5336" spans="1:7">
      <c r="A5336" s="2">
        <f t="shared" si="512"/>
        <v>44873</v>
      </c>
      <c r="B5336" t="str">
        <f t="shared" si="511"/>
        <v>2022_11</v>
      </c>
      <c r="C5336" t="str">
        <f t="shared" si="507"/>
        <v>Nov</v>
      </c>
      <c r="D5336" t="str">
        <f t="shared" si="508"/>
        <v>2022_Nov</v>
      </c>
      <c r="E5336" s="12" t="str">
        <f t="shared" si="509"/>
        <v>08_Nov</v>
      </c>
      <c r="F5336" s="12" t="str">
        <f t="shared" si="510"/>
        <v>Nov-22</v>
      </c>
      <c r="G5336" s="12"/>
    </row>
    <row r="5337" spans="1:7">
      <c r="A5337" s="2">
        <f t="shared" si="512"/>
        <v>44874</v>
      </c>
      <c r="B5337" t="str">
        <f t="shared" si="511"/>
        <v>2022_11</v>
      </c>
      <c r="C5337" t="str">
        <f t="shared" si="507"/>
        <v>Nov</v>
      </c>
      <c r="D5337" t="str">
        <f t="shared" si="508"/>
        <v>2022_Nov</v>
      </c>
      <c r="E5337" s="12" t="str">
        <f t="shared" si="509"/>
        <v>09_Nov</v>
      </c>
      <c r="F5337" s="12" t="str">
        <f t="shared" si="510"/>
        <v>Nov-22</v>
      </c>
      <c r="G5337" s="12"/>
    </row>
    <row r="5338" spans="1:7">
      <c r="A5338" s="2">
        <f t="shared" si="512"/>
        <v>44875</v>
      </c>
      <c r="B5338" t="str">
        <f t="shared" si="511"/>
        <v>2022_11</v>
      </c>
      <c r="C5338" t="str">
        <f t="shared" si="507"/>
        <v>Nov</v>
      </c>
      <c r="D5338" t="str">
        <f t="shared" si="508"/>
        <v>2022_Nov</v>
      </c>
      <c r="E5338" s="12" t="str">
        <f t="shared" si="509"/>
        <v>10_Nov</v>
      </c>
      <c r="F5338" s="12" t="str">
        <f t="shared" si="510"/>
        <v>Nov-22</v>
      </c>
      <c r="G5338" s="12"/>
    </row>
    <row r="5339" spans="1:7">
      <c r="A5339" s="2">
        <f t="shared" si="512"/>
        <v>44876</v>
      </c>
      <c r="B5339" t="str">
        <f t="shared" si="511"/>
        <v>2022_11</v>
      </c>
      <c r="C5339" t="str">
        <f t="shared" si="507"/>
        <v>Nov</v>
      </c>
      <c r="D5339" t="str">
        <f t="shared" si="508"/>
        <v>2022_Nov</v>
      </c>
      <c r="E5339" s="12" t="str">
        <f t="shared" si="509"/>
        <v>11_Nov</v>
      </c>
      <c r="F5339" s="12" t="str">
        <f t="shared" si="510"/>
        <v>Nov-22</v>
      </c>
      <c r="G5339" s="12"/>
    </row>
    <row r="5340" spans="1:7">
      <c r="A5340" s="2">
        <f t="shared" si="512"/>
        <v>44877</v>
      </c>
      <c r="B5340" t="str">
        <f t="shared" si="511"/>
        <v>2022_11</v>
      </c>
      <c r="C5340" t="str">
        <f t="shared" si="507"/>
        <v>Nov</v>
      </c>
      <c r="D5340" t="str">
        <f t="shared" si="508"/>
        <v>2022_Nov</v>
      </c>
      <c r="E5340" s="12" t="str">
        <f t="shared" si="509"/>
        <v>12_Nov</v>
      </c>
      <c r="F5340" s="12" t="str">
        <f t="shared" si="510"/>
        <v>Nov-22</v>
      </c>
      <c r="G5340" s="12"/>
    </row>
    <row r="5341" spans="1:7">
      <c r="A5341" s="2">
        <f t="shared" si="512"/>
        <v>44878</v>
      </c>
      <c r="B5341" t="str">
        <f t="shared" si="511"/>
        <v>2022_11</v>
      </c>
      <c r="C5341" t="str">
        <f t="shared" si="507"/>
        <v>Nov</v>
      </c>
      <c r="D5341" t="str">
        <f t="shared" si="508"/>
        <v>2022_Nov</v>
      </c>
      <c r="E5341" s="12" t="str">
        <f t="shared" si="509"/>
        <v>13_Nov</v>
      </c>
      <c r="F5341" s="12" t="str">
        <f t="shared" si="510"/>
        <v>Nov-22</v>
      </c>
      <c r="G5341" s="12"/>
    </row>
    <row r="5342" spans="1:7">
      <c r="A5342" s="2">
        <f t="shared" si="512"/>
        <v>44879</v>
      </c>
      <c r="B5342" t="str">
        <f t="shared" si="511"/>
        <v>2022_11</v>
      </c>
      <c r="C5342" t="str">
        <f t="shared" si="507"/>
        <v>Nov</v>
      </c>
      <c r="D5342" t="str">
        <f t="shared" si="508"/>
        <v>2022_Nov</v>
      </c>
      <c r="E5342" s="12" t="str">
        <f t="shared" si="509"/>
        <v>14_Nov</v>
      </c>
      <c r="F5342" s="12" t="str">
        <f t="shared" si="510"/>
        <v>Nov-22</v>
      </c>
      <c r="G5342" s="12"/>
    </row>
    <row r="5343" spans="1:7">
      <c r="A5343" s="2">
        <f t="shared" si="512"/>
        <v>44880</v>
      </c>
      <c r="B5343" t="str">
        <f t="shared" si="511"/>
        <v>2022_11</v>
      </c>
      <c r="C5343" t="str">
        <f t="shared" si="507"/>
        <v>Nov</v>
      </c>
      <c r="D5343" t="str">
        <f t="shared" si="508"/>
        <v>2022_Nov</v>
      </c>
      <c r="E5343" s="12" t="str">
        <f t="shared" si="509"/>
        <v>15_Nov</v>
      </c>
      <c r="F5343" s="12" t="str">
        <f t="shared" si="510"/>
        <v>Nov-22</v>
      </c>
      <c r="G5343" s="12"/>
    </row>
    <row r="5344" spans="1:7">
      <c r="A5344" s="2">
        <f t="shared" si="512"/>
        <v>44881</v>
      </c>
      <c r="B5344" t="str">
        <f t="shared" si="511"/>
        <v>2022_11</v>
      </c>
      <c r="C5344" t="str">
        <f t="shared" si="507"/>
        <v>Nov</v>
      </c>
      <c r="D5344" t="str">
        <f t="shared" si="508"/>
        <v>2022_Nov</v>
      </c>
      <c r="E5344" s="12" t="str">
        <f t="shared" si="509"/>
        <v>16_Nov</v>
      </c>
      <c r="F5344" s="12" t="str">
        <f t="shared" si="510"/>
        <v>Nov-22</v>
      </c>
      <c r="G5344" s="12"/>
    </row>
    <row r="5345" spans="1:7">
      <c r="A5345" s="2">
        <f t="shared" si="512"/>
        <v>44882</v>
      </c>
      <c r="B5345" t="str">
        <f t="shared" si="511"/>
        <v>2022_11</v>
      </c>
      <c r="C5345" t="str">
        <f t="shared" si="507"/>
        <v>Nov</v>
      </c>
      <c r="D5345" t="str">
        <f t="shared" si="508"/>
        <v>2022_Nov</v>
      </c>
      <c r="E5345" s="12" t="str">
        <f t="shared" si="509"/>
        <v>17_Nov</v>
      </c>
      <c r="F5345" s="12" t="str">
        <f t="shared" si="510"/>
        <v>Nov-22</v>
      </c>
      <c r="G5345" s="12"/>
    </row>
    <row r="5346" spans="1:7">
      <c r="A5346" s="2">
        <f t="shared" si="512"/>
        <v>44883</v>
      </c>
      <c r="B5346" t="str">
        <f t="shared" si="511"/>
        <v>2022_11</v>
      </c>
      <c r="C5346" t="str">
        <f t="shared" si="507"/>
        <v>Nov</v>
      </c>
      <c r="D5346" t="str">
        <f t="shared" si="508"/>
        <v>2022_Nov</v>
      </c>
      <c r="E5346" s="12" t="str">
        <f t="shared" si="509"/>
        <v>18_Nov</v>
      </c>
      <c r="F5346" s="12" t="str">
        <f t="shared" si="510"/>
        <v>Nov-22</v>
      </c>
      <c r="G5346" s="12"/>
    </row>
    <row r="5347" spans="1:7">
      <c r="A5347" s="2">
        <f t="shared" si="512"/>
        <v>44884</v>
      </c>
      <c r="B5347" t="str">
        <f t="shared" si="511"/>
        <v>2022_11</v>
      </c>
      <c r="C5347" t="str">
        <f t="shared" si="507"/>
        <v>Nov</v>
      </c>
      <c r="D5347" t="str">
        <f t="shared" si="508"/>
        <v>2022_Nov</v>
      </c>
      <c r="E5347" s="12" t="str">
        <f t="shared" si="509"/>
        <v>19_Nov</v>
      </c>
      <c r="F5347" s="12" t="str">
        <f t="shared" si="510"/>
        <v>Nov-22</v>
      </c>
      <c r="G5347" s="12"/>
    </row>
    <row r="5348" spans="1:7">
      <c r="A5348" s="2">
        <f t="shared" si="512"/>
        <v>44885</v>
      </c>
      <c r="B5348" t="str">
        <f t="shared" si="511"/>
        <v>2022_11</v>
      </c>
      <c r="C5348" t="str">
        <f t="shared" si="507"/>
        <v>Nov</v>
      </c>
      <c r="D5348" t="str">
        <f t="shared" si="508"/>
        <v>2022_Nov</v>
      </c>
      <c r="E5348" s="12" t="str">
        <f t="shared" si="509"/>
        <v>20_Nov</v>
      </c>
      <c r="F5348" s="12" t="str">
        <f t="shared" si="510"/>
        <v>Nov-22</v>
      </c>
      <c r="G5348" s="12"/>
    </row>
    <row r="5349" spans="1:7">
      <c r="A5349" s="2">
        <f t="shared" si="512"/>
        <v>44886</v>
      </c>
      <c r="B5349" t="str">
        <f t="shared" si="511"/>
        <v>2022_11</v>
      </c>
      <c r="C5349" t="str">
        <f t="shared" si="507"/>
        <v>Nov</v>
      </c>
      <c r="D5349" t="str">
        <f t="shared" si="508"/>
        <v>2022_Nov</v>
      </c>
      <c r="E5349" s="12" t="str">
        <f t="shared" si="509"/>
        <v>21_Nov</v>
      </c>
      <c r="F5349" s="12" t="str">
        <f t="shared" si="510"/>
        <v>Nov-22</v>
      </c>
      <c r="G5349" s="12"/>
    </row>
    <row r="5350" spans="1:7">
      <c r="A5350" s="2">
        <f t="shared" si="512"/>
        <v>44887</v>
      </c>
      <c r="B5350" t="str">
        <f t="shared" si="511"/>
        <v>2022_11</v>
      </c>
      <c r="C5350" t="str">
        <f t="shared" si="507"/>
        <v>Nov</v>
      </c>
      <c r="D5350" t="str">
        <f t="shared" si="508"/>
        <v>2022_Nov</v>
      </c>
      <c r="E5350" s="12" t="str">
        <f t="shared" si="509"/>
        <v>22_Nov</v>
      </c>
      <c r="F5350" s="12" t="str">
        <f t="shared" si="510"/>
        <v>Nov-22</v>
      </c>
      <c r="G5350" s="12"/>
    </row>
    <row r="5351" spans="1:7">
      <c r="A5351" s="2">
        <f t="shared" si="512"/>
        <v>44888</v>
      </c>
      <c r="B5351" t="str">
        <f t="shared" si="511"/>
        <v>2022_11</v>
      </c>
      <c r="C5351" t="str">
        <f t="shared" si="507"/>
        <v>Nov</v>
      </c>
      <c r="D5351" t="str">
        <f t="shared" si="508"/>
        <v>2022_Nov</v>
      </c>
      <c r="E5351" s="12" t="str">
        <f t="shared" si="509"/>
        <v>23_Nov</v>
      </c>
      <c r="F5351" s="12" t="str">
        <f t="shared" si="510"/>
        <v>Nov-22</v>
      </c>
      <c r="G5351" s="12"/>
    </row>
    <row r="5352" spans="1:7">
      <c r="A5352" s="2">
        <f t="shared" si="512"/>
        <v>44889</v>
      </c>
      <c r="B5352" t="str">
        <f t="shared" si="511"/>
        <v>2022_11</v>
      </c>
      <c r="C5352" t="str">
        <f t="shared" si="507"/>
        <v>Nov</v>
      </c>
      <c r="D5352" t="str">
        <f t="shared" si="508"/>
        <v>2022_Nov</v>
      </c>
      <c r="E5352" s="12" t="str">
        <f t="shared" si="509"/>
        <v>24_Nov</v>
      </c>
      <c r="F5352" s="12" t="str">
        <f t="shared" si="510"/>
        <v>Nov-22</v>
      </c>
      <c r="G5352" s="12"/>
    </row>
    <row r="5353" spans="1:7">
      <c r="A5353" s="2">
        <f t="shared" si="512"/>
        <v>44890</v>
      </c>
      <c r="B5353" t="str">
        <f t="shared" si="511"/>
        <v>2022_11</v>
      </c>
      <c r="C5353" t="str">
        <f t="shared" si="507"/>
        <v>Nov</v>
      </c>
      <c r="D5353" t="str">
        <f t="shared" si="508"/>
        <v>2022_Nov</v>
      </c>
      <c r="E5353" s="12" t="str">
        <f t="shared" si="509"/>
        <v>25_Nov</v>
      </c>
      <c r="F5353" s="12" t="str">
        <f t="shared" si="510"/>
        <v>Nov-22</v>
      </c>
      <c r="G5353" s="12"/>
    </row>
    <row r="5354" spans="1:7">
      <c r="A5354" s="2">
        <f t="shared" si="512"/>
        <v>44891</v>
      </c>
      <c r="B5354" t="str">
        <f t="shared" si="511"/>
        <v>2022_11</v>
      </c>
      <c r="C5354" t="str">
        <f t="shared" si="507"/>
        <v>Nov</v>
      </c>
      <c r="D5354" t="str">
        <f t="shared" si="508"/>
        <v>2022_Nov</v>
      </c>
      <c r="E5354" s="12" t="str">
        <f t="shared" si="509"/>
        <v>26_Nov</v>
      </c>
      <c r="F5354" s="12" t="str">
        <f t="shared" si="510"/>
        <v>Nov-22</v>
      </c>
      <c r="G5354" s="12"/>
    </row>
    <row r="5355" spans="1:7">
      <c r="A5355" s="2">
        <f t="shared" si="512"/>
        <v>44892</v>
      </c>
      <c r="B5355" t="str">
        <f t="shared" si="511"/>
        <v>2022_11</v>
      </c>
      <c r="C5355" t="str">
        <f t="shared" si="507"/>
        <v>Nov</v>
      </c>
      <c r="D5355" t="str">
        <f t="shared" si="508"/>
        <v>2022_Nov</v>
      </c>
      <c r="E5355" s="12" t="str">
        <f t="shared" si="509"/>
        <v>27_Nov</v>
      </c>
      <c r="F5355" s="12" t="str">
        <f t="shared" si="510"/>
        <v>Nov-22</v>
      </c>
      <c r="G5355" s="12"/>
    </row>
    <row r="5356" spans="1:7">
      <c r="A5356" s="2">
        <f t="shared" si="512"/>
        <v>44893</v>
      </c>
      <c r="B5356" t="str">
        <f t="shared" si="511"/>
        <v>2022_11</v>
      </c>
      <c r="C5356" t="str">
        <f t="shared" si="507"/>
        <v>Nov</v>
      </c>
      <c r="D5356" t="str">
        <f t="shared" si="508"/>
        <v>2022_Nov</v>
      </c>
      <c r="E5356" s="12" t="str">
        <f t="shared" si="509"/>
        <v>28_Nov</v>
      </c>
      <c r="F5356" s="12" t="str">
        <f t="shared" si="510"/>
        <v>Nov-22</v>
      </c>
      <c r="G5356" s="12"/>
    </row>
    <row r="5357" spans="1:7">
      <c r="A5357" s="2">
        <f t="shared" si="512"/>
        <v>44894</v>
      </c>
      <c r="B5357" t="str">
        <f t="shared" si="511"/>
        <v>2022_11</v>
      </c>
      <c r="C5357" t="str">
        <f t="shared" si="507"/>
        <v>Nov</v>
      </c>
      <c r="D5357" t="str">
        <f t="shared" si="508"/>
        <v>2022_Nov</v>
      </c>
      <c r="E5357" s="12" t="str">
        <f t="shared" si="509"/>
        <v>29_Nov</v>
      </c>
      <c r="F5357" s="12" t="str">
        <f t="shared" si="510"/>
        <v>Nov-22</v>
      </c>
      <c r="G5357" s="12"/>
    </row>
    <row r="5358" spans="1:7">
      <c r="A5358" s="2">
        <f t="shared" si="512"/>
        <v>44895</v>
      </c>
      <c r="B5358" t="str">
        <f t="shared" si="511"/>
        <v>2022_11</v>
      </c>
      <c r="C5358" t="str">
        <f t="shared" si="507"/>
        <v>Nov</v>
      </c>
      <c r="D5358" t="str">
        <f t="shared" si="508"/>
        <v>2022_Nov</v>
      </c>
      <c r="E5358" s="12" t="str">
        <f t="shared" si="509"/>
        <v>30_Nov</v>
      </c>
      <c r="F5358" s="12" t="str">
        <f t="shared" si="510"/>
        <v>Nov-22</v>
      </c>
      <c r="G5358" s="12"/>
    </row>
    <row r="5359" spans="1:7">
      <c r="A5359" s="2">
        <f t="shared" si="512"/>
        <v>44896</v>
      </c>
      <c r="B5359" t="str">
        <f t="shared" si="511"/>
        <v>2022_12</v>
      </c>
      <c r="C5359" t="str">
        <f t="shared" si="507"/>
        <v>Dec</v>
      </c>
      <c r="D5359" t="str">
        <f t="shared" si="508"/>
        <v>2022_Dec</v>
      </c>
      <c r="E5359" s="12" t="str">
        <f t="shared" si="509"/>
        <v>01_Dec</v>
      </c>
      <c r="F5359" s="12" t="str">
        <f t="shared" si="510"/>
        <v>Dec-22</v>
      </c>
      <c r="G5359" s="12"/>
    </row>
    <row r="5360" spans="1:7">
      <c r="A5360" s="2">
        <f t="shared" si="512"/>
        <v>44897</v>
      </c>
      <c r="B5360" t="str">
        <f t="shared" si="511"/>
        <v>2022_12</v>
      </c>
      <c r="C5360" t="str">
        <f t="shared" si="507"/>
        <v>Dec</v>
      </c>
      <c r="D5360" t="str">
        <f t="shared" si="508"/>
        <v>2022_Dec</v>
      </c>
      <c r="E5360" s="12" t="str">
        <f t="shared" si="509"/>
        <v>02_Dec</v>
      </c>
      <c r="F5360" s="12" t="str">
        <f t="shared" si="510"/>
        <v>Dec-22</v>
      </c>
      <c r="G5360" s="12"/>
    </row>
    <row r="5361" spans="1:7">
      <c r="A5361" s="2">
        <f t="shared" si="512"/>
        <v>44898</v>
      </c>
      <c r="B5361" t="str">
        <f t="shared" si="511"/>
        <v>2022_12</v>
      </c>
      <c r="C5361" t="str">
        <f t="shared" si="507"/>
        <v>Dec</v>
      </c>
      <c r="D5361" t="str">
        <f t="shared" si="508"/>
        <v>2022_Dec</v>
      </c>
      <c r="E5361" s="12" t="str">
        <f t="shared" si="509"/>
        <v>03_Dec</v>
      </c>
      <c r="F5361" s="12" t="str">
        <f t="shared" si="510"/>
        <v>Dec-22</v>
      </c>
      <c r="G5361" s="12"/>
    </row>
    <row r="5362" spans="1:7">
      <c r="A5362" s="2">
        <f t="shared" si="512"/>
        <v>44899</v>
      </c>
      <c r="B5362" t="str">
        <f t="shared" si="511"/>
        <v>2022_12</v>
      </c>
      <c r="C5362" t="str">
        <f t="shared" si="507"/>
        <v>Dec</v>
      </c>
      <c r="D5362" t="str">
        <f t="shared" si="508"/>
        <v>2022_Dec</v>
      </c>
      <c r="E5362" s="12" t="str">
        <f t="shared" si="509"/>
        <v>04_Dec</v>
      </c>
      <c r="F5362" s="12" t="str">
        <f t="shared" si="510"/>
        <v>Dec-22</v>
      </c>
      <c r="G5362" s="12"/>
    </row>
    <row r="5363" spans="1:7">
      <c r="A5363" s="2">
        <f t="shared" si="512"/>
        <v>44900</v>
      </c>
      <c r="B5363" t="str">
        <f t="shared" si="511"/>
        <v>2022_12</v>
      </c>
      <c r="C5363" t="str">
        <f t="shared" si="507"/>
        <v>Dec</v>
      </c>
      <c r="D5363" t="str">
        <f t="shared" si="508"/>
        <v>2022_Dec</v>
      </c>
      <c r="E5363" s="12" t="str">
        <f t="shared" si="509"/>
        <v>05_Dec</v>
      </c>
      <c r="F5363" s="12" t="str">
        <f t="shared" si="510"/>
        <v>Dec-22</v>
      </c>
      <c r="G5363" s="12"/>
    </row>
    <row r="5364" spans="1:7">
      <c r="A5364" s="2">
        <f t="shared" si="512"/>
        <v>44901</v>
      </c>
      <c r="B5364" t="str">
        <f t="shared" si="511"/>
        <v>2022_12</v>
      </c>
      <c r="C5364" t="str">
        <f t="shared" si="507"/>
        <v>Dec</v>
      </c>
      <c r="D5364" t="str">
        <f t="shared" si="508"/>
        <v>2022_Dec</v>
      </c>
      <c r="E5364" s="12" t="str">
        <f t="shared" si="509"/>
        <v>06_Dec</v>
      </c>
      <c r="F5364" s="12" t="str">
        <f t="shared" si="510"/>
        <v>Dec-22</v>
      </c>
      <c r="G5364" s="12"/>
    </row>
    <row r="5365" spans="1:7">
      <c r="A5365" s="2">
        <f t="shared" si="512"/>
        <v>44902</v>
      </c>
      <c r="B5365" t="str">
        <f t="shared" si="511"/>
        <v>2022_12</v>
      </c>
      <c r="C5365" t="str">
        <f t="shared" si="507"/>
        <v>Dec</v>
      </c>
      <c r="D5365" t="str">
        <f t="shared" si="508"/>
        <v>2022_Dec</v>
      </c>
      <c r="E5365" s="12" t="str">
        <f t="shared" si="509"/>
        <v>07_Dec</v>
      </c>
      <c r="F5365" s="12" t="str">
        <f t="shared" si="510"/>
        <v>Dec-22</v>
      </c>
      <c r="G5365" s="12"/>
    </row>
    <row r="5366" spans="1:7">
      <c r="A5366" s="2">
        <f t="shared" si="512"/>
        <v>44903</v>
      </c>
      <c r="B5366" t="str">
        <f t="shared" si="511"/>
        <v>2022_12</v>
      </c>
      <c r="C5366" t="str">
        <f t="shared" si="507"/>
        <v>Dec</v>
      </c>
      <c r="D5366" t="str">
        <f t="shared" si="508"/>
        <v>2022_Dec</v>
      </c>
      <c r="E5366" s="12" t="str">
        <f t="shared" si="509"/>
        <v>08_Dec</v>
      </c>
      <c r="F5366" s="12" t="str">
        <f t="shared" si="510"/>
        <v>Dec-22</v>
      </c>
      <c r="G5366" s="12"/>
    </row>
    <row r="5367" spans="1:7">
      <c r="A5367" s="2">
        <f t="shared" si="512"/>
        <v>44904</v>
      </c>
      <c r="B5367" t="str">
        <f t="shared" si="511"/>
        <v>2022_12</v>
      </c>
      <c r="C5367" t="str">
        <f t="shared" si="507"/>
        <v>Dec</v>
      </c>
      <c r="D5367" t="str">
        <f t="shared" si="508"/>
        <v>2022_Dec</v>
      </c>
      <c r="E5367" s="12" t="str">
        <f t="shared" si="509"/>
        <v>09_Dec</v>
      </c>
      <c r="F5367" s="12" t="str">
        <f t="shared" si="510"/>
        <v>Dec-22</v>
      </c>
      <c r="G5367" s="12"/>
    </row>
    <row r="5368" spans="1:7">
      <c r="A5368" s="2">
        <f t="shared" si="512"/>
        <v>44905</v>
      </c>
      <c r="B5368" t="str">
        <f t="shared" si="511"/>
        <v>2022_12</v>
      </c>
      <c r="C5368" t="str">
        <f t="shared" si="507"/>
        <v>Dec</v>
      </c>
      <c r="D5368" t="str">
        <f t="shared" si="508"/>
        <v>2022_Dec</v>
      </c>
      <c r="E5368" s="12" t="str">
        <f t="shared" si="509"/>
        <v>10_Dec</v>
      </c>
      <c r="F5368" s="12" t="str">
        <f t="shared" si="510"/>
        <v>Dec-22</v>
      </c>
      <c r="G5368" s="12"/>
    </row>
    <row r="5369" spans="1:7">
      <c r="A5369" s="2">
        <f t="shared" si="512"/>
        <v>44906</v>
      </c>
      <c r="B5369" t="str">
        <f t="shared" si="511"/>
        <v>2022_12</v>
      </c>
      <c r="C5369" t="str">
        <f t="shared" si="507"/>
        <v>Dec</v>
      </c>
      <c r="D5369" t="str">
        <f t="shared" si="508"/>
        <v>2022_Dec</v>
      </c>
      <c r="E5369" s="12" t="str">
        <f t="shared" si="509"/>
        <v>11_Dec</v>
      </c>
      <c r="F5369" s="12" t="str">
        <f t="shared" si="510"/>
        <v>Dec-22</v>
      </c>
      <c r="G5369" s="12"/>
    </row>
    <row r="5370" spans="1:7">
      <c r="A5370" s="2">
        <f t="shared" si="512"/>
        <v>44907</v>
      </c>
      <c r="B5370" t="str">
        <f t="shared" si="511"/>
        <v>2022_12</v>
      </c>
      <c r="C5370" t="str">
        <f t="shared" si="507"/>
        <v>Dec</v>
      </c>
      <c r="D5370" t="str">
        <f t="shared" si="508"/>
        <v>2022_Dec</v>
      </c>
      <c r="E5370" s="12" t="str">
        <f t="shared" si="509"/>
        <v>12_Dec</v>
      </c>
      <c r="F5370" s="12" t="str">
        <f t="shared" si="510"/>
        <v>Dec-22</v>
      </c>
      <c r="G5370" s="12"/>
    </row>
    <row r="5371" spans="1:7">
      <c r="A5371" s="2">
        <f t="shared" si="512"/>
        <v>44908</v>
      </c>
      <c r="B5371" t="str">
        <f t="shared" si="511"/>
        <v>2022_12</v>
      </c>
      <c r="C5371" t="str">
        <f t="shared" si="507"/>
        <v>Dec</v>
      </c>
      <c r="D5371" t="str">
        <f t="shared" si="508"/>
        <v>2022_Dec</v>
      </c>
      <c r="E5371" s="12" t="str">
        <f t="shared" si="509"/>
        <v>13_Dec</v>
      </c>
      <c r="F5371" s="12" t="str">
        <f t="shared" si="510"/>
        <v>Dec-22</v>
      </c>
      <c r="G5371" s="12"/>
    </row>
    <row r="5372" spans="1:7">
      <c r="A5372" s="2">
        <f t="shared" si="512"/>
        <v>44909</v>
      </c>
      <c r="B5372" t="str">
        <f t="shared" si="511"/>
        <v>2022_12</v>
      </c>
      <c r="C5372" t="str">
        <f t="shared" si="507"/>
        <v>Dec</v>
      </c>
      <c r="D5372" t="str">
        <f t="shared" si="508"/>
        <v>2022_Dec</v>
      </c>
      <c r="E5372" s="12" t="str">
        <f t="shared" si="509"/>
        <v>14_Dec</v>
      </c>
      <c r="F5372" s="12" t="str">
        <f t="shared" si="510"/>
        <v>Dec-22</v>
      </c>
      <c r="G5372" s="12"/>
    </row>
    <row r="5373" spans="1:7">
      <c r="A5373" s="2">
        <f t="shared" si="512"/>
        <v>44910</v>
      </c>
      <c r="B5373" t="str">
        <f t="shared" si="511"/>
        <v>2022_12</v>
      </c>
      <c r="C5373" t="str">
        <f t="shared" si="507"/>
        <v>Dec</v>
      </c>
      <c r="D5373" t="str">
        <f t="shared" si="508"/>
        <v>2022_Dec</v>
      </c>
      <c r="E5373" s="12" t="str">
        <f t="shared" si="509"/>
        <v>15_Dec</v>
      </c>
      <c r="F5373" s="12" t="str">
        <f t="shared" si="510"/>
        <v>Dec-22</v>
      </c>
      <c r="G5373" s="12"/>
    </row>
    <row r="5374" spans="1:7">
      <c r="A5374" s="2">
        <f t="shared" si="512"/>
        <v>44911</v>
      </c>
      <c r="B5374" t="str">
        <f t="shared" si="511"/>
        <v>2022_12</v>
      </c>
      <c r="C5374" t="str">
        <f t="shared" si="507"/>
        <v>Dec</v>
      </c>
      <c r="D5374" t="str">
        <f t="shared" si="508"/>
        <v>2022_Dec</v>
      </c>
      <c r="E5374" s="12" t="str">
        <f t="shared" si="509"/>
        <v>16_Dec</v>
      </c>
      <c r="F5374" s="12" t="str">
        <f t="shared" si="510"/>
        <v>Dec-22</v>
      </c>
      <c r="G5374" s="12"/>
    </row>
    <row r="5375" spans="1:7">
      <c r="A5375" s="2">
        <f t="shared" si="512"/>
        <v>44912</v>
      </c>
      <c r="B5375" t="str">
        <f t="shared" si="511"/>
        <v>2022_12</v>
      </c>
      <c r="C5375" t="str">
        <f t="shared" si="507"/>
        <v>Dec</v>
      </c>
      <c r="D5375" t="str">
        <f t="shared" si="508"/>
        <v>2022_Dec</v>
      </c>
      <c r="E5375" s="12" t="str">
        <f t="shared" si="509"/>
        <v>17_Dec</v>
      </c>
      <c r="F5375" s="12" t="str">
        <f t="shared" si="510"/>
        <v>Dec-22</v>
      </c>
      <c r="G5375" s="12"/>
    </row>
    <row r="5376" spans="1:7">
      <c r="A5376" s="2">
        <f t="shared" si="512"/>
        <v>44913</v>
      </c>
      <c r="B5376" t="str">
        <f t="shared" si="511"/>
        <v>2022_12</v>
      </c>
      <c r="C5376" t="str">
        <f t="shared" si="507"/>
        <v>Dec</v>
      </c>
      <c r="D5376" t="str">
        <f t="shared" si="508"/>
        <v>2022_Dec</v>
      </c>
      <c r="E5376" s="12" t="str">
        <f t="shared" si="509"/>
        <v>18_Dec</v>
      </c>
      <c r="F5376" s="12" t="str">
        <f t="shared" si="510"/>
        <v>Dec-22</v>
      </c>
      <c r="G5376" s="12"/>
    </row>
    <row r="5377" spans="1:7">
      <c r="A5377" s="2">
        <f t="shared" si="512"/>
        <v>44914</v>
      </c>
      <c r="B5377" t="str">
        <f t="shared" si="511"/>
        <v>2022_12</v>
      </c>
      <c r="C5377" t="str">
        <f t="shared" si="507"/>
        <v>Dec</v>
      </c>
      <c r="D5377" t="str">
        <f t="shared" si="508"/>
        <v>2022_Dec</v>
      </c>
      <c r="E5377" s="12" t="str">
        <f t="shared" si="509"/>
        <v>19_Dec</v>
      </c>
      <c r="F5377" s="12" t="str">
        <f t="shared" si="510"/>
        <v>Dec-22</v>
      </c>
      <c r="G5377" s="12"/>
    </row>
    <row r="5378" spans="1:7">
      <c r="A5378" s="2">
        <f t="shared" si="512"/>
        <v>44915</v>
      </c>
      <c r="B5378" t="str">
        <f t="shared" si="511"/>
        <v>2022_12</v>
      </c>
      <c r="C5378" t="str">
        <f t="shared" ref="C5378:C5441" si="513">VLOOKUP(TEXT(MONTH(A5378),"00"),$H$2:$I$13,2,FALSE)</f>
        <v>Dec</v>
      </c>
      <c r="D5378" t="str">
        <f t="shared" si="508"/>
        <v>2022_Dec</v>
      </c>
      <c r="E5378" s="12" t="str">
        <f t="shared" si="509"/>
        <v>20_Dec</v>
      </c>
      <c r="F5378" s="12" t="str">
        <f t="shared" si="510"/>
        <v>Dec-22</v>
      </c>
      <c r="G5378" s="12"/>
    </row>
    <row r="5379" spans="1:7">
      <c r="A5379" s="2">
        <f t="shared" si="512"/>
        <v>44916</v>
      </c>
      <c r="B5379" t="str">
        <f t="shared" si="511"/>
        <v>2022_12</v>
      </c>
      <c r="C5379" t="str">
        <f t="shared" si="513"/>
        <v>Dec</v>
      </c>
      <c r="D5379" t="str">
        <f t="shared" ref="D5379:D5442" si="514">TEXT(YEAR(A5379),"0000")&amp;"_"&amp;C5379</f>
        <v>2022_Dec</v>
      </c>
      <c r="E5379" s="12" t="str">
        <f t="shared" ref="E5379:E5442" si="515">VLOOKUP(DAY(A5379),$G$2:$H$32,2,FALSE)&amp;"_"&amp;C5379</f>
        <v>21_Dec</v>
      </c>
      <c r="F5379" s="12" t="str">
        <f t="shared" si="510"/>
        <v>Dec-22</v>
      </c>
      <c r="G5379" s="12"/>
    </row>
    <row r="5380" spans="1:7">
      <c r="A5380" s="2">
        <f t="shared" si="512"/>
        <v>44917</v>
      </c>
      <c r="B5380" t="str">
        <f t="shared" si="511"/>
        <v>2022_12</v>
      </c>
      <c r="C5380" t="str">
        <f t="shared" si="513"/>
        <v>Dec</v>
      </c>
      <c r="D5380" t="str">
        <f t="shared" si="514"/>
        <v>2022_Dec</v>
      </c>
      <c r="E5380" s="12" t="str">
        <f t="shared" si="515"/>
        <v>22_Dec</v>
      </c>
      <c r="F5380" s="12" t="str">
        <f t="shared" ref="F5380:F5443" si="516">C5380&amp;"-"&amp;RIGHT(YEAR(A5380),2)</f>
        <v>Dec-22</v>
      </c>
      <c r="G5380" s="12"/>
    </row>
    <row r="5381" spans="1:7">
      <c r="A5381" s="2">
        <f t="shared" si="512"/>
        <v>44918</v>
      </c>
      <c r="B5381" t="str">
        <f t="shared" si="511"/>
        <v>2022_12</v>
      </c>
      <c r="C5381" t="str">
        <f t="shared" si="513"/>
        <v>Dec</v>
      </c>
      <c r="D5381" t="str">
        <f t="shared" si="514"/>
        <v>2022_Dec</v>
      </c>
      <c r="E5381" s="12" t="str">
        <f t="shared" si="515"/>
        <v>23_Dec</v>
      </c>
      <c r="F5381" s="12" t="str">
        <f t="shared" si="516"/>
        <v>Dec-22</v>
      </c>
      <c r="G5381" s="12"/>
    </row>
    <row r="5382" spans="1:7">
      <c r="A5382" s="2">
        <f t="shared" si="512"/>
        <v>44919</v>
      </c>
      <c r="B5382" t="str">
        <f t="shared" si="511"/>
        <v>2022_12</v>
      </c>
      <c r="C5382" t="str">
        <f t="shared" si="513"/>
        <v>Dec</v>
      </c>
      <c r="D5382" t="str">
        <f t="shared" si="514"/>
        <v>2022_Dec</v>
      </c>
      <c r="E5382" s="12" t="str">
        <f t="shared" si="515"/>
        <v>24_Dec</v>
      </c>
      <c r="F5382" s="12" t="str">
        <f t="shared" si="516"/>
        <v>Dec-22</v>
      </c>
      <c r="G5382" s="12"/>
    </row>
    <row r="5383" spans="1:7">
      <c r="A5383" s="2">
        <f t="shared" si="512"/>
        <v>44920</v>
      </c>
      <c r="B5383" t="str">
        <f t="shared" si="511"/>
        <v>2022_12</v>
      </c>
      <c r="C5383" t="str">
        <f t="shared" si="513"/>
        <v>Dec</v>
      </c>
      <c r="D5383" t="str">
        <f t="shared" si="514"/>
        <v>2022_Dec</v>
      </c>
      <c r="E5383" s="12" t="str">
        <f t="shared" si="515"/>
        <v>25_Dec</v>
      </c>
      <c r="F5383" s="12" t="str">
        <f t="shared" si="516"/>
        <v>Dec-22</v>
      </c>
      <c r="G5383" s="12"/>
    </row>
    <row r="5384" spans="1:7">
      <c r="A5384" s="2">
        <f t="shared" si="512"/>
        <v>44921</v>
      </c>
      <c r="B5384" t="str">
        <f t="shared" si="511"/>
        <v>2022_12</v>
      </c>
      <c r="C5384" t="str">
        <f t="shared" si="513"/>
        <v>Dec</v>
      </c>
      <c r="D5384" t="str">
        <f t="shared" si="514"/>
        <v>2022_Dec</v>
      </c>
      <c r="E5384" s="12" t="str">
        <f t="shared" si="515"/>
        <v>26_Dec</v>
      </c>
      <c r="F5384" s="12" t="str">
        <f t="shared" si="516"/>
        <v>Dec-22</v>
      </c>
      <c r="G5384" s="12"/>
    </row>
    <row r="5385" spans="1:7">
      <c r="A5385" s="2">
        <f t="shared" si="512"/>
        <v>44922</v>
      </c>
      <c r="B5385" t="str">
        <f t="shared" si="511"/>
        <v>2022_12</v>
      </c>
      <c r="C5385" t="str">
        <f t="shared" si="513"/>
        <v>Dec</v>
      </c>
      <c r="D5385" t="str">
        <f t="shared" si="514"/>
        <v>2022_Dec</v>
      </c>
      <c r="E5385" s="12" t="str">
        <f t="shared" si="515"/>
        <v>27_Dec</v>
      </c>
      <c r="F5385" s="12" t="str">
        <f t="shared" si="516"/>
        <v>Dec-22</v>
      </c>
      <c r="G5385" s="12"/>
    </row>
    <row r="5386" spans="1:7">
      <c r="A5386" s="2">
        <f t="shared" si="512"/>
        <v>44923</v>
      </c>
      <c r="B5386" t="str">
        <f t="shared" si="511"/>
        <v>2022_12</v>
      </c>
      <c r="C5386" t="str">
        <f t="shared" si="513"/>
        <v>Dec</v>
      </c>
      <c r="D5386" t="str">
        <f t="shared" si="514"/>
        <v>2022_Dec</v>
      </c>
      <c r="E5386" s="12" t="str">
        <f t="shared" si="515"/>
        <v>28_Dec</v>
      </c>
      <c r="F5386" s="12" t="str">
        <f t="shared" si="516"/>
        <v>Dec-22</v>
      </c>
      <c r="G5386" s="12"/>
    </row>
    <row r="5387" spans="1:7">
      <c r="A5387" s="2">
        <f t="shared" si="512"/>
        <v>44924</v>
      </c>
      <c r="B5387" t="str">
        <f t="shared" ref="B5387:B5450" si="517">TEXT(YEAR(A5387),"0000")&amp;"_"&amp;TEXT(MONTH(A5387),"00")</f>
        <v>2022_12</v>
      </c>
      <c r="C5387" t="str">
        <f t="shared" si="513"/>
        <v>Dec</v>
      </c>
      <c r="D5387" t="str">
        <f t="shared" si="514"/>
        <v>2022_Dec</v>
      </c>
      <c r="E5387" s="12" t="str">
        <f t="shared" si="515"/>
        <v>29_Dec</v>
      </c>
      <c r="F5387" s="12" t="str">
        <f t="shared" si="516"/>
        <v>Dec-22</v>
      </c>
      <c r="G5387" s="12"/>
    </row>
    <row r="5388" spans="1:7">
      <c r="A5388" s="2">
        <f t="shared" ref="A5388:A5451" si="518">A5387+1</f>
        <v>44925</v>
      </c>
      <c r="B5388" t="str">
        <f t="shared" si="517"/>
        <v>2022_12</v>
      </c>
      <c r="C5388" t="str">
        <f t="shared" si="513"/>
        <v>Dec</v>
      </c>
      <c r="D5388" t="str">
        <f t="shared" si="514"/>
        <v>2022_Dec</v>
      </c>
      <c r="E5388" s="12" t="str">
        <f t="shared" si="515"/>
        <v>30_Dec</v>
      </c>
      <c r="F5388" s="12" t="str">
        <f t="shared" si="516"/>
        <v>Dec-22</v>
      </c>
      <c r="G5388" s="12"/>
    </row>
    <row r="5389" spans="1:7">
      <c r="A5389" s="2">
        <f t="shared" si="518"/>
        <v>44926</v>
      </c>
      <c r="B5389" t="str">
        <f t="shared" si="517"/>
        <v>2022_12</v>
      </c>
      <c r="C5389" t="str">
        <f t="shared" si="513"/>
        <v>Dec</v>
      </c>
      <c r="D5389" t="str">
        <f t="shared" si="514"/>
        <v>2022_Dec</v>
      </c>
      <c r="E5389" s="12" t="str">
        <f t="shared" si="515"/>
        <v>31_Dec</v>
      </c>
      <c r="F5389" s="12" t="str">
        <f t="shared" si="516"/>
        <v>Dec-22</v>
      </c>
      <c r="G5389" s="12"/>
    </row>
    <row r="5390" spans="1:7">
      <c r="A5390" s="2">
        <f t="shared" si="518"/>
        <v>44927</v>
      </c>
      <c r="B5390" t="str">
        <f t="shared" si="517"/>
        <v>2023_01</v>
      </c>
      <c r="C5390" t="str">
        <f t="shared" si="513"/>
        <v>Jan</v>
      </c>
      <c r="D5390" t="str">
        <f t="shared" si="514"/>
        <v>2023_Jan</v>
      </c>
      <c r="E5390" s="12" t="str">
        <f t="shared" si="515"/>
        <v>01_Jan</v>
      </c>
      <c r="F5390" s="12" t="str">
        <f t="shared" si="516"/>
        <v>Jan-23</v>
      </c>
      <c r="G5390" s="12"/>
    </row>
    <row r="5391" spans="1:7">
      <c r="A5391" s="2">
        <f t="shared" si="518"/>
        <v>44928</v>
      </c>
      <c r="B5391" t="str">
        <f t="shared" si="517"/>
        <v>2023_01</v>
      </c>
      <c r="C5391" t="str">
        <f t="shared" si="513"/>
        <v>Jan</v>
      </c>
      <c r="D5391" t="str">
        <f t="shared" si="514"/>
        <v>2023_Jan</v>
      </c>
      <c r="E5391" s="12" t="str">
        <f t="shared" si="515"/>
        <v>02_Jan</v>
      </c>
      <c r="F5391" s="12" t="str">
        <f t="shared" si="516"/>
        <v>Jan-23</v>
      </c>
      <c r="G5391" s="12"/>
    </row>
    <row r="5392" spans="1:7">
      <c r="A5392" s="2">
        <f t="shared" si="518"/>
        <v>44929</v>
      </c>
      <c r="B5392" t="str">
        <f t="shared" si="517"/>
        <v>2023_01</v>
      </c>
      <c r="C5392" t="str">
        <f t="shared" si="513"/>
        <v>Jan</v>
      </c>
      <c r="D5392" t="str">
        <f t="shared" si="514"/>
        <v>2023_Jan</v>
      </c>
      <c r="E5392" s="12" t="str">
        <f t="shared" si="515"/>
        <v>03_Jan</v>
      </c>
      <c r="F5392" s="12" t="str">
        <f t="shared" si="516"/>
        <v>Jan-23</v>
      </c>
      <c r="G5392" s="12"/>
    </row>
    <row r="5393" spans="1:7">
      <c r="A5393" s="2">
        <f t="shared" si="518"/>
        <v>44930</v>
      </c>
      <c r="B5393" t="str">
        <f t="shared" si="517"/>
        <v>2023_01</v>
      </c>
      <c r="C5393" t="str">
        <f t="shared" si="513"/>
        <v>Jan</v>
      </c>
      <c r="D5393" t="str">
        <f t="shared" si="514"/>
        <v>2023_Jan</v>
      </c>
      <c r="E5393" s="12" t="str">
        <f t="shared" si="515"/>
        <v>04_Jan</v>
      </c>
      <c r="F5393" s="12" t="str">
        <f t="shared" si="516"/>
        <v>Jan-23</v>
      </c>
      <c r="G5393" s="12"/>
    </row>
    <row r="5394" spans="1:7">
      <c r="A5394" s="2">
        <f t="shared" si="518"/>
        <v>44931</v>
      </c>
      <c r="B5394" t="str">
        <f t="shared" si="517"/>
        <v>2023_01</v>
      </c>
      <c r="C5394" t="str">
        <f t="shared" si="513"/>
        <v>Jan</v>
      </c>
      <c r="D5394" t="str">
        <f t="shared" si="514"/>
        <v>2023_Jan</v>
      </c>
      <c r="E5394" s="12" t="str">
        <f t="shared" si="515"/>
        <v>05_Jan</v>
      </c>
      <c r="F5394" s="12" t="str">
        <f t="shared" si="516"/>
        <v>Jan-23</v>
      </c>
      <c r="G5394" s="12"/>
    </row>
    <row r="5395" spans="1:7">
      <c r="A5395" s="2">
        <f t="shared" si="518"/>
        <v>44932</v>
      </c>
      <c r="B5395" t="str">
        <f t="shared" si="517"/>
        <v>2023_01</v>
      </c>
      <c r="C5395" t="str">
        <f t="shared" si="513"/>
        <v>Jan</v>
      </c>
      <c r="D5395" t="str">
        <f t="shared" si="514"/>
        <v>2023_Jan</v>
      </c>
      <c r="E5395" s="12" t="str">
        <f t="shared" si="515"/>
        <v>06_Jan</v>
      </c>
      <c r="F5395" s="12" t="str">
        <f t="shared" si="516"/>
        <v>Jan-23</v>
      </c>
      <c r="G5395" s="12"/>
    </row>
    <row r="5396" spans="1:7">
      <c r="A5396" s="2">
        <f t="shared" si="518"/>
        <v>44933</v>
      </c>
      <c r="B5396" t="str">
        <f t="shared" si="517"/>
        <v>2023_01</v>
      </c>
      <c r="C5396" t="str">
        <f t="shared" si="513"/>
        <v>Jan</v>
      </c>
      <c r="D5396" t="str">
        <f t="shared" si="514"/>
        <v>2023_Jan</v>
      </c>
      <c r="E5396" s="12" t="str">
        <f t="shared" si="515"/>
        <v>07_Jan</v>
      </c>
      <c r="F5396" s="12" t="str">
        <f t="shared" si="516"/>
        <v>Jan-23</v>
      </c>
      <c r="G5396" s="12"/>
    </row>
    <row r="5397" spans="1:7">
      <c r="A5397" s="2">
        <f t="shared" si="518"/>
        <v>44934</v>
      </c>
      <c r="B5397" t="str">
        <f t="shared" si="517"/>
        <v>2023_01</v>
      </c>
      <c r="C5397" t="str">
        <f t="shared" si="513"/>
        <v>Jan</v>
      </c>
      <c r="D5397" t="str">
        <f t="shared" si="514"/>
        <v>2023_Jan</v>
      </c>
      <c r="E5397" s="12" t="str">
        <f t="shared" si="515"/>
        <v>08_Jan</v>
      </c>
      <c r="F5397" s="12" t="str">
        <f t="shared" si="516"/>
        <v>Jan-23</v>
      </c>
      <c r="G5397" s="12"/>
    </row>
    <row r="5398" spans="1:7">
      <c r="A5398" s="2">
        <f t="shared" si="518"/>
        <v>44935</v>
      </c>
      <c r="B5398" t="str">
        <f t="shared" si="517"/>
        <v>2023_01</v>
      </c>
      <c r="C5398" t="str">
        <f t="shared" si="513"/>
        <v>Jan</v>
      </c>
      <c r="D5398" t="str">
        <f t="shared" si="514"/>
        <v>2023_Jan</v>
      </c>
      <c r="E5398" s="12" t="str">
        <f t="shared" si="515"/>
        <v>09_Jan</v>
      </c>
      <c r="F5398" s="12" t="str">
        <f t="shared" si="516"/>
        <v>Jan-23</v>
      </c>
      <c r="G5398" s="12"/>
    </row>
    <row r="5399" spans="1:7">
      <c r="A5399" s="2">
        <f t="shared" si="518"/>
        <v>44936</v>
      </c>
      <c r="B5399" t="str">
        <f t="shared" si="517"/>
        <v>2023_01</v>
      </c>
      <c r="C5399" t="str">
        <f t="shared" si="513"/>
        <v>Jan</v>
      </c>
      <c r="D5399" t="str">
        <f t="shared" si="514"/>
        <v>2023_Jan</v>
      </c>
      <c r="E5399" s="12" t="str">
        <f t="shared" si="515"/>
        <v>10_Jan</v>
      </c>
      <c r="F5399" s="12" t="str">
        <f t="shared" si="516"/>
        <v>Jan-23</v>
      </c>
      <c r="G5399" s="12"/>
    </row>
    <row r="5400" spans="1:7">
      <c r="A5400" s="2">
        <f t="shared" si="518"/>
        <v>44937</v>
      </c>
      <c r="B5400" t="str">
        <f t="shared" si="517"/>
        <v>2023_01</v>
      </c>
      <c r="C5400" t="str">
        <f t="shared" si="513"/>
        <v>Jan</v>
      </c>
      <c r="D5400" t="str">
        <f t="shared" si="514"/>
        <v>2023_Jan</v>
      </c>
      <c r="E5400" s="12" t="str">
        <f t="shared" si="515"/>
        <v>11_Jan</v>
      </c>
      <c r="F5400" s="12" t="str">
        <f t="shared" si="516"/>
        <v>Jan-23</v>
      </c>
      <c r="G5400" s="12"/>
    </row>
    <row r="5401" spans="1:7">
      <c r="A5401" s="2">
        <f t="shared" si="518"/>
        <v>44938</v>
      </c>
      <c r="B5401" t="str">
        <f t="shared" si="517"/>
        <v>2023_01</v>
      </c>
      <c r="C5401" t="str">
        <f t="shared" si="513"/>
        <v>Jan</v>
      </c>
      <c r="D5401" t="str">
        <f t="shared" si="514"/>
        <v>2023_Jan</v>
      </c>
      <c r="E5401" s="12" t="str">
        <f t="shared" si="515"/>
        <v>12_Jan</v>
      </c>
      <c r="F5401" s="12" t="str">
        <f t="shared" si="516"/>
        <v>Jan-23</v>
      </c>
      <c r="G5401" s="12"/>
    </row>
    <row r="5402" spans="1:7">
      <c r="A5402" s="2">
        <f t="shared" si="518"/>
        <v>44939</v>
      </c>
      <c r="B5402" t="str">
        <f t="shared" si="517"/>
        <v>2023_01</v>
      </c>
      <c r="C5402" t="str">
        <f t="shared" si="513"/>
        <v>Jan</v>
      </c>
      <c r="D5402" t="str">
        <f t="shared" si="514"/>
        <v>2023_Jan</v>
      </c>
      <c r="E5402" s="12" t="str">
        <f t="shared" si="515"/>
        <v>13_Jan</v>
      </c>
      <c r="F5402" s="12" t="str">
        <f t="shared" si="516"/>
        <v>Jan-23</v>
      </c>
      <c r="G5402" s="12"/>
    </row>
    <row r="5403" spans="1:7">
      <c r="A5403" s="2">
        <f t="shared" si="518"/>
        <v>44940</v>
      </c>
      <c r="B5403" t="str">
        <f t="shared" si="517"/>
        <v>2023_01</v>
      </c>
      <c r="C5403" t="str">
        <f t="shared" si="513"/>
        <v>Jan</v>
      </c>
      <c r="D5403" t="str">
        <f t="shared" si="514"/>
        <v>2023_Jan</v>
      </c>
      <c r="E5403" s="12" t="str">
        <f t="shared" si="515"/>
        <v>14_Jan</v>
      </c>
      <c r="F5403" s="12" t="str">
        <f t="shared" si="516"/>
        <v>Jan-23</v>
      </c>
      <c r="G5403" s="12"/>
    </row>
    <row r="5404" spans="1:7">
      <c r="A5404" s="2">
        <f t="shared" si="518"/>
        <v>44941</v>
      </c>
      <c r="B5404" t="str">
        <f t="shared" si="517"/>
        <v>2023_01</v>
      </c>
      <c r="C5404" t="str">
        <f t="shared" si="513"/>
        <v>Jan</v>
      </c>
      <c r="D5404" t="str">
        <f t="shared" si="514"/>
        <v>2023_Jan</v>
      </c>
      <c r="E5404" s="12" t="str">
        <f t="shared" si="515"/>
        <v>15_Jan</v>
      </c>
      <c r="F5404" s="12" t="str">
        <f t="shared" si="516"/>
        <v>Jan-23</v>
      </c>
      <c r="G5404" s="12"/>
    </row>
    <row r="5405" spans="1:7">
      <c r="A5405" s="2">
        <f t="shared" si="518"/>
        <v>44942</v>
      </c>
      <c r="B5405" t="str">
        <f t="shared" si="517"/>
        <v>2023_01</v>
      </c>
      <c r="C5405" t="str">
        <f t="shared" si="513"/>
        <v>Jan</v>
      </c>
      <c r="D5405" t="str">
        <f t="shared" si="514"/>
        <v>2023_Jan</v>
      </c>
      <c r="E5405" s="12" t="str">
        <f t="shared" si="515"/>
        <v>16_Jan</v>
      </c>
      <c r="F5405" s="12" t="str">
        <f t="shared" si="516"/>
        <v>Jan-23</v>
      </c>
      <c r="G5405" s="12"/>
    </row>
    <row r="5406" spans="1:7">
      <c r="A5406" s="2">
        <f t="shared" si="518"/>
        <v>44943</v>
      </c>
      <c r="B5406" t="str">
        <f t="shared" si="517"/>
        <v>2023_01</v>
      </c>
      <c r="C5406" t="str">
        <f t="shared" si="513"/>
        <v>Jan</v>
      </c>
      <c r="D5406" t="str">
        <f t="shared" si="514"/>
        <v>2023_Jan</v>
      </c>
      <c r="E5406" s="12" t="str">
        <f t="shared" si="515"/>
        <v>17_Jan</v>
      </c>
      <c r="F5406" s="12" t="str">
        <f t="shared" si="516"/>
        <v>Jan-23</v>
      </c>
      <c r="G5406" s="12"/>
    </row>
    <row r="5407" spans="1:7">
      <c r="A5407" s="2">
        <f t="shared" si="518"/>
        <v>44944</v>
      </c>
      <c r="B5407" t="str">
        <f t="shared" si="517"/>
        <v>2023_01</v>
      </c>
      <c r="C5407" t="str">
        <f t="shared" si="513"/>
        <v>Jan</v>
      </c>
      <c r="D5407" t="str">
        <f t="shared" si="514"/>
        <v>2023_Jan</v>
      </c>
      <c r="E5407" s="12" t="str">
        <f t="shared" si="515"/>
        <v>18_Jan</v>
      </c>
      <c r="F5407" s="12" t="str">
        <f t="shared" si="516"/>
        <v>Jan-23</v>
      </c>
      <c r="G5407" s="12"/>
    </row>
    <row r="5408" spans="1:7">
      <c r="A5408" s="2">
        <f t="shared" si="518"/>
        <v>44945</v>
      </c>
      <c r="B5408" t="str">
        <f t="shared" si="517"/>
        <v>2023_01</v>
      </c>
      <c r="C5408" t="str">
        <f t="shared" si="513"/>
        <v>Jan</v>
      </c>
      <c r="D5408" t="str">
        <f t="shared" si="514"/>
        <v>2023_Jan</v>
      </c>
      <c r="E5408" s="12" t="str">
        <f t="shared" si="515"/>
        <v>19_Jan</v>
      </c>
      <c r="F5408" s="12" t="str">
        <f t="shared" si="516"/>
        <v>Jan-23</v>
      </c>
      <c r="G5408" s="12"/>
    </row>
    <row r="5409" spans="1:7">
      <c r="A5409" s="2">
        <f t="shared" si="518"/>
        <v>44946</v>
      </c>
      <c r="B5409" t="str">
        <f t="shared" si="517"/>
        <v>2023_01</v>
      </c>
      <c r="C5409" t="str">
        <f t="shared" si="513"/>
        <v>Jan</v>
      </c>
      <c r="D5409" t="str">
        <f t="shared" si="514"/>
        <v>2023_Jan</v>
      </c>
      <c r="E5409" s="12" t="str">
        <f t="shared" si="515"/>
        <v>20_Jan</v>
      </c>
      <c r="F5409" s="12" t="str">
        <f t="shared" si="516"/>
        <v>Jan-23</v>
      </c>
      <c r="G5409" s="12"/>
    </row>
    <row r="5410" spans="1:7">
      <c r="A5410" s="2">
        <f t="shared" si="518"/>
        <v>44947</v>
      </c>
      <c r="B5410" t="str">
        <f t="shared" si="517"/>
        <v>2023_01</v>
      </c>
      <c r="C5410" t="str">
        <f t="shared" si="513"/>
        <v>Jan</v>
      </c>
      <c r="D5410" t="str">
        <f t="shared" si="514"/>
        <v>2023_Jan</v>
      </c>
      <c r="E5410" s="12" t="str">
        <f t="shared" si="515"/>
        <v>21_Jan</v>
      </c>
      <c r="F5410" s="12" t="str">
        <f t="shared" si="516"/>
        <v>Jan-23</v>
      </c>
      <c r="G5410" s="12"/>
    </row>
    <row r="5411" spans="1:7">
      <c r="A5411" s="2">
        <f t="shared" si="518"/>
        <v>44948</v>
      </c>
      <c r="B5411" t="str">
        <f t="shared" si="517"/>
        <v>2023_01</v>
      </c>
      <c r="C5411" t="str">
        <f t="shared" si="513"/>
        <v>Jan</v>
      </c>
      <c r="D5411" t="str">
        <f t="shared" si="514"/>
        <v>2023_Jan</v>
      </c>
      <c r="E5411" s="12" t="str">
        <f t="shared" si="515"/>
        <v>22_Jan</v>
      </c>
      <c r="F5411" s="12" t="str">
        <f t="shared" si="516"/>
        <v>Jan-23</v>
      </c>
      <c r="G5411" s="12"/>
    </row>
    <row r="5412" spans="1:7">
      <c r="A5412" s="2">
        <f t="shared" si="518"/>
        <v>44949</v>
      </c>
      <c r="B5412" t="str">
        <f t="shared" si="517"/>
        <v>2023_01</v>
      </c>
      <c r="C5412" t="str">
        <f t="shared" si="513"/>
        <v>Jan</v>
      </c>
      <c r="D5412" t="str">
        <f t="shared" si="514"/>
        <v>2023_Jan</v>
      </c>
      <c r="E5412" s="12" t="str">
        <f t="shared" si="515"/>
        <v>23_Jan</v>
      </c>
      <c r="F5412" s="12" t="str">
        <f t="shared" si="516"/>
        <v>Jan-23</v>
      </c>
      <c r="G5412" s="12"/>
    </row>
    <row r="5413" spans="1:7">
      <c r="A5413" s="2">
        <f t="shared" si="518"/>
        <v>44950</v>
      </c>
      <c r="B5413" t="str">
        <f t="shared" si="517"/>
        <v>2023_01</v>
      </c>
      <c r="C5413" t="str">
        <f t="shared" si="513"/>
        <v>Jan</v>
      </c>
      <c r="D5413" t="str">
        <f t="shared" si="514"/>
        <v>2023_Jan</v>
      </c>
      <c r="E5413" s="12" t="str">
        <f t="shared" si="515"/>
        <v>24_Jan</v>
      </c>
      <c r="F5413" s="12" t="str">
        <f t="shared" si="516"/>
        <v>Jan-23</v>
      </c>
      <c r="G5413" s="12"/>
    </row>
    <row r="5414" spans="1:7">
      <c r="A5414" s="2">
        <f t="shared" si="518"/>
        <v>44951</v>
      </c>
      <c r="B5414" t="str">
        <f t="shared" si="517"/>
        <v>2023_01</v>
      </c>
      <c r="C5414" t="str">
        <f t="shared" si="513"/>
        <v>Jan</v>
      </c>
      <c r="D5414" t="str">
        <f t="shared" si="514"/>
        <v>2023_Jan</v>
      </c>
      <c r="E5414" s="12" t="str">
        <f t="shared" si="515"/>
        <v>25_Jan</v>
      </c>
      <c r="F5414" s="12" t="str">
        <f t="shared" si="516"/>
        <v>Jan-23</v>
      </c>
      <c r="G5414" s="12"/>
    </row>
    <row r="5415" spans="1:7">
      <c r="A5415" s="2">
        <f t="shared" si="518"/>
        <v>44952</v>
      </c>
      <c r="B5415" t="str">
        <f t="shared" si="517"/>
        <v>2023_01</v>
      </c>
      <c r="C5415" t="str">
        <f t="shared" si="513"/>
        <v>Jan</v>
      </c>
      <c r="D5415" t="str">
        <f t="shared" si="514"/>
        <v>2023_Jan</v>
      </c>
      <c r="E5415" s="12" t="str">
        <f t="shared" si="515"/>
        <v>26_Jan</v>
      </c>
      <c r="F5415" s="12" t="str">
        <f t="shared" si="516"/>
        <v>Jan-23</v>
      </c>
      <c r="G5415" s="12"/>
    </row>
    <row r="5416" spans="1:7">
      <c r="A5416" s="2">
        <f t="shared" si="518"/>
        <v>44953</v>
      </c>
      <c r="B5416" t="str">
        <f t="shared" si="517"/>
        <v>2023_01</v>
      </c>
      <c r="C5416" t="str">
        <f t="shared" si="513"/>
        <v>Jan</v>
      </c>
      <c r="D5416" t="str">
        <f t="shared" si="514"/>
        <v>2023_Jan</v>
      </c>
      <c r="E5416" s="12" t="str">
        <f t="shared" si="515"/>
        <v>27_Jan</v>
      </c>
      <c r="F5416" s="12" t="str">
        <f t="shared" si="516"/>
        <v>Jan-23</v>
      </c>
      <c r="G5416" s="12"/>
    </row>
    <row r="5417" spans="1:7">
      <c r="A5417" s="2">
        <f t="shared" si="518"/>
        <v>44954</v>
      </c>
      <c r="B5417" t="str">
        <f t="shared" si="517"/>
        <v>2023_01</v>
      </c>
      <c r="C5417" t="str">
        <f t="shared" si="513"/>
        <v>Jan</v>
      </c>
      <c r="D5417" t="str">
        <f t="shared" si="514"/>
        <v>2023_Jan</v>
      </c>
      <c r="E5417" s="12" t="str">
        <f t="shared" si="515"/>
        <v>28_Jan</v>
      </c>
      <c r="F5417" s="12" t="str">
        <f t="shared" si="516"/>
        <v>Jan-23</v>
      </c>
      <c r="G5417" s="12"/>
    </row>
    <row r="5418" spans="1:7">
      <c r="A5418" s="2">
        <f t="shared" si="518"/>
        <v>44955</v>
      </c>
      <c r="B5418" t="str">
        <f t="shared" si="517"/>
        <v>2023_01</v>
      </c>
      <c r="C5418" t="str">
        <f t="shared" si="513"/>
        <v>Jan</v>
      </c>
      <c r="D5418" t="str">
        <f t="shared" si="514"/>
        <v>2023_Jan</v>
      </c>
      <c r="E5418" s="12" t="str">
        <f t="shared" si="515"/>
        <v>29_Jan</v>
      </c>
      <c r="F5418" s="12" t="str">
        <f t="shared" si="516"/>
        <v>Jan-23</v>
      </c>
      <c r="G5418" s="12"/>
    </row>
    <row r="5419" spans="1:7">
      <c r="A5419" s="2">
        <f t="shared" si="518"/>
        <v>44956</v>
      </c>
      <c r="B5419" t="str">
        <f t="shared" si="517"/>
        <v>2023_01</v>
      </c>
      <c r="C5419" t="str">
        <f t="shared" si="513"/>
        <v>Jan</v>
      </c>
      <c r="D5419" t="str">
        <f t="shared" si="514"/>
        <v>2023_Jan</v>
      </c>
      <c r="E5419" s="12" t="str">
        <f t="shared" si="515"/>
        <v>30_Jan</v>
      </c>
      <c r="F5419" s="12" t="str">
        <f t="shared" si="516"/>
        <v>Jan-23</v>
      </c>
      <c r="G5419" s="12"/>
    </row>
    <row r="5420" spans="1:7">
      <c r="A5420" s="2">
        <f t="shared" si="518"/>
        <v>44957</v>
      </c>
      <c r="B5420" t="str">
        <f t="shared" si="517"/>
        <v>2023_01</v>
      </c>
      <c r="C5420" t="str">
        <f t="shared" si="513"/>
        <v>Jan</v>
      </c>
      <c r="D5420" t="str">
        <f t="shared" si="514"/>
        <v>2023_Jan</v>
      </c>
      <c r="E5420" s="12" t="str">
        <f t="shared" si="515"/>
        <v>31_Jan</v>
      </c>
      <c r="F5420" s="12" t="str">
        <f t="shared" si="516"/>
        <v>Jan-23</v>
      </c>
      <c r="G5420" s="12"/>
    </row>
    <row r="5421" spans="1:7">
      <c r="A5421" s="2">
        <f t="shared" si="518"/>
        <v>44958</v>
      </c>
      <c r="B5421" t="str">
        <f t="shared" si="517"/>
        <v>2023_02</v>
      </c>
      <c r="C5421" t="str">
        <f t="shared" si="513"/>
        <v>Feb</v>
      </c>
      <c r="D5421" t="str">
        <f t="shared" si="514"/>
        <v>2023_Feb</v>
      </c>
      <c r="E5421" s="12" t="str">
        <f t="shared" si="515"/>
        <v>01_Feb</v>
      </c>
      <c r="F5421" s="12" t="str">
        <f t="shared" si="516"/>
        <v>Feb-23</v>
      </c>
      <c r="G5421" s="12"/>
    </row>
    <row r="5422" spans="1:7">
      <c r="A5422" s="2">
        <f t="shared" si="518"/>
        <v>44959</v>
      </c>
      <c r="B5422" t="str">
        <f t="shared" si="517"/>
        <v>2023_02</v>
      </c>
      <c r="C5422" t="str">
        <f t="shared" si="513"/>
        <v>Feb</v>
      </c>
      <c r="D5422" t="str">
        <f t="shared" si="514"/>
        <v>2023_Feb</v>
      </c>
      <c r="E5422" s="12" t="str">
        <f t="shared" si="515"/>
        <v>02_Feb</v>
      </c>
      <c r="F5422" s="12" t="str">
        <f t="shared" si="516"/>
        <v>Feb-23</v>
      </c>
      <c r="G5422" s="12"/>
    </row>
    <row r="5423" spans="1:7">
      <c r="A5423" s="2">
        <f t="shared" si="518"/>
        <v>44960</v>
      </c>
      <c r="B5423" t="str">
        <f t="shared" si="517"/>
        <v>2023_02</v>
      </c>
      <c r="C5423" t="str">
        <f t="shared" si="513"/>
        <v>Feb</v>
      </c>
      <c r="D5423" t="str">
        <f t="shared" si="514"/>
        <v>2023_Feb</v>
      </c>
      <c r="E5423" s="12" t="str">
        <f t="shared" si="515"/>
        <v>03_Feb</v>
      </c>
      <c r="F5423" s="12" t="str">
        <f t="shared" si="516"/>
        <v>Feb-23</v>
      </c>
      <c r="G5423" s="12"/>
    </row>
    <row r="5424" spans="1:7">
      <c r="A5424" s="2">
        <f t="shared" si="518"/>
        <v>44961</v>
      </c>
      <c r="B5424" t="str">
        <f t="shared" si="517"/>
        <v>2023_02</v>
      </c>
      <c r="C5424" t="str">
        <f t="shared" si="513"/>
        <v>Feb</v>
      </c>
      <c r="D5424" t="str">
        <f t="shared" si="514"/>
        <v>2023_Feb</v>
      </c>
      <c r="E5424" s="12" t="str">
        <f t="shared" si="515"/>
        <v>04_Feb</v>
      </c>
      <c r="F5424" s="12" t="str">
        <f t="shared" si="516"/>
        <v>Feb-23</v>
      </c>
      <c r="G5424" s="12"/>
    </row>
    <row r="5425" spans="1:7">
      <c r="A5425" s="2">
        <f t="shared" si="518"/>
        <v>44962</v>
      </c>
      <c r="B5425" t="str">
        <f t="shared" si="517"/>
        <v>2023_02</v>
      </c>
      <c r="C5425" t="str">
        <f t="shared" si="513"/>
        <v>Feb</v>
      </c>
      <c r="D5425" t="str">
        <f t="shared" si="514"/>
        <v>2023_Feb</v>
      </c>
      <c r="E5425" s="12" t="str">
        <f t="shared" si="515"/>
        <v>05_Feb</v>
      </c>
      <c r="F5425" s="12" t="str">
        <f t="shared" si="516"/>
        <v>Feb-23</v>
      </c>
      <c r="G5425" s="12"/>
    </row>
    <row r="5426" spans="1:7">
      <c r="A5426" s="2">
        <f t="shared" si="518"/>
        <v>44963</v>
      </c>
      <c r="B5426" t="str">
        <f t="shared" si="517"/>
        <v>2023_02</v>
      </c>
      <c r="C5426" t="str">
        <f t="shared" si="513"/>
        <v>Feb</v>
      </c>
      <c r="D5426" t="str">
        <f t="shared" si="514"/>
        <v>2023_Feb</v>
      </c>
      <c r="E5426" s="12" t="str">
        <f t="shared" si="515"/>
        <v>06_Feb</v>
      </c>
      <c r="F5426" s="12" t="str">
        <f t="shared" si="516"/>
        <v>Feb-23</v>
      </c>
      <c r="G5426" s="12"/>
    </row>
    <row r="5427" spans="1:7">
      <c r="A5427" s="2">
        <f t="shared" si="518"/>
        <v>44964</v>
      </c>
      <c r="B5427" t="str">
        <f t="shared" si="517"/>
        <v>2023_02</v>
      </c>
      <c r="C5427" t="str">
        <f t="shared" si="513"/>
        <v>Feb</v>
      </c>
      <c r="D5427" t="str">
        <f t="shared" si="514"/>
        <v>2023_Feb</v>
      </c>
      <c r="E5427" s="12" t="str">
        <f t="shared" si="515"/>
        <v>07_Feb</v>
      </c>
      <c r="F5427" s="12" t="str">
        <f t="shared" si="516"/>
        <v>Feb-23</v>
      </c>
      <c r="G5427" s="12"/>
    </row>
    <row r="5428" spans="1:7">
      <c r="A5428" s="2">
        <f t="shared" si="518"/>
        <v>44965</v>
      </c>
      <c r="B5428" t="str">
        <f t="shared" si="517"/>
        <v>2023_02</v>
      </c>
      <c r="C5428" t="str">
        <f t="shared" si="513"/>
        <v>Feb</v>
      </c>
      <c r="D5428" t="str">
        <f t="shared" si="514"/>
        <v>2023_Feb</v>
      </c>
      <c r="E5428" s="12" t="str">
        <f t="shared" si="515"/>
        <v>08_Feb</v>
      </c>
      <c r="F5428" s="12" t="str">
        <f t="shared" si="516"/>
        <v>Feb-23</v>
      </c>
      <c r="G5428" s="12"/>
    </row>
    <row r="5429" spans="1:7">
      <c r="A5429" s="2">
        <f t="shared" si="518"/>
        <v>44966</v>
      </c>
      <c r="B5429" t="str">
        <f t="shared" si="517"/>
        <v>2023_02</v>
      </c>
      <c r="C5429" t="str">
        <f t="shared" si="513"/>
        <v>Feb</v>
      </c>
      <c r="D5429" t="str">
        <f t="shared" si="514"/>
        <v>2023_Feb</v>
      </c>
      <c r="E5429" s="12" t="str">
        <f t="shared" si="515"/>
        <v>09_Feb</v>
      </c>
      <c r="F5429" s="12" t="str">
        <f t="shared" si="516"/>
        <v>Feb-23</v>
      </c>
      <c r="G5429" s="12"/>
    </row>
    <row r="5430" spans="1:7">
      <c r="A5430" s="2">
        <f t="shared" si="518"/>
        <v>44967</v>
      </c>
      <c r="B5430" t="str">
        <f t="shared" si="517"/>
        <v>2023_02</v>
      </c>
      <c r="C5430" t="str">
        <f t="shared" si="513"/>
        <v>Feb</v>
      </c>
      <c r="D5430" t="str">
        <f t="shared" si="514"/>
        <v>2023_Feb</v>
      </c>
      <c r="E5430" s="12" t="str">
        <f t="shared" si="515"/>
        <v>10_Feb</v>
      </c>
      <c r="F5430" s="12" t="str">
        <f t="shared" si="516"/>
        <v>Feb-23</v>
      </c>
      <c r="G5430" s="12"/>
    </row>
    <row r="5431" spans="1:7">
      <c r="A5431" s="2">
        <f t="shared" si="518"/>
        <v>44968</v>
      </c>
      <c r="B5431" t="str">
        <f t="shared" si="517"/>
        <v>2023_02</v>
      </c>
      <c r="C5431" t="str">
        <f t="shared" si="513"/>
        <v>Feb</v>
      </c>
      <c r="D5431" t="str">
        <f t="shared" si="514"/>
        <v>2023_Feb</v>
      </c>
      <c r="E5431" s="12" t="str">
        <f t="shared" si="515"/>
        <v>11_Feb</v>
      </c>
      <c r="F5431" s="12" t="str">
        <f t="shared" si="516"/>
        <v>Feb-23</v>
      </c>
      <c r="G5431" s="12"/>
    </row>
    <row r="5432" spans="1:7">
      <c r="A5432" s="2">
        <f t="shared" si="518"/>
        <v>44969</v>
      </c>
      <c r="B5432" t="str">
        <f t="shared" si="517"/>
        <v>2023_02</v>
      </c>
      <c r="C5432" t="str">
        <f t="shared" si="513"/>
        <v>Feb</v>
      </c>
      <c r="D5432" t="str">
        <f t="shared" si="514"/>
        <v>2023_Feb</v>
      </c>
      <c r="E5432" s="12" t="str">
        <f t="shared" si="515"/>
        <v>12_Feb</v>
      </c>
      <c r="F5432" s="12" t="str">
        <f t="shared" si="516"/>
        <v>Feb-23</v>
      </c>
      <c r="G5432" s="12"/>
    </row>
    <row r="5433" spans="1:7">
      <c r="A5433" s="2">
        <f t="shared" si="518"/>
        <v>44970</v>
      </c>
      <c r="B5433" t="str">
        <f t="shared" si="517"/>
        <v>2023_02</v>
      </c>
      <c r="C5433" t="str">
        <f t="shared" si="513"/>
        <v>Feb</v>
      </c>
      <c r="D5433" t="str">
        <f t="shared" si="514"/>
        <v>2023_Feb</v>
      </c>
      <c r="E5433" s="12" t="str">
        <f t="shared" si="515"/>
        <v>13_Feb</v>
      </c>
      <c r="F5433" s="12" t="str">
        <f t="shared" si="516"/>
        <v>Feb-23</v>
      </c>
      <c r="G5433" s="12"/>
    </row>
    <row r="5434" spans="1:7">
      <c r="A5434" s="2">
        <f t="shared" si="518"/>
        <v>44971</v>
      </c>
      <c r="B5434" t="str">
        <f t="shared" si="517"/>
        <v>2023_02</v>
      </c>
      <c r="C5434" t="str">
        <f t="shared" si="513"/>
        <v>Feb</v>
      </c>
      <c r="D5434" t="str">
        <f t="shared" si="514"/>
        <v>2023_Feb</v>
      </c>
      <c r="E5434" s="12" t="str">
        <f t="shared" si="515"/>
        <v>14_Feb</v>
      </c>
      <c r="F5434" s="12" t="str">
        <f t="shared" si="516"/>
        <v>Feb-23</v>
      </c>
      <c r="G5434" s="12"/>
    </row>
    <row r="5435" spans="1:7">
      <c r="A5435" s="2">
        <f t="shared" si="518"/>
        <v>44972</v>
      </c>
      <c r="B5435" t="str">
        <f t="shared" si="517"/>
        <v>2023_02</v>
      </c>
      <c r="C5435" t="str">
        <f t="shared" si="513"/>
        <v>Feb</v>
      </c>
      <c r="D5435" t="str">
        <f t="shared" si="514"/>
        <v>2023_Feb</v>
      </c>
      <c r="E5435" s="12" t="str">
        <f t="shared" si="515"/>
        <v>15_Feb</v>
      </c>
      <c r="F5435" s="12" t="str">
        <f t="shared" si="516"/>
        <v>Feb-23</v>
      </c>
      <c r="G5435" s="12"/>
    </row>
    <row r="5436" spans="1:7">
      <c r="A5436" s="2">
        <f t="shared" si="518"/>
        <v>44973</v>
      </c>
      <c r="B5436" t="str">
        <f t="shared" si="517"/>
        <v>2023_02</v>
      </c>
      <c r="C5436" t="str">
        <f t="shared" si="513"/>
        <v>Feb</v>
      </c>
      <c r="D5436" t="str">
        <f t="shared" si="514"/>
        <v>2023_Feb</v>
      </c>
      <c r="E5436" s="12" t="str">
        <f t="shared" si="515"/>
        <v>16_Feb</v>
      </c>
      <c r="F5436" s="12" t="str">
        <f t="shared" si="516"/>
        <v>Feb-23</v>
      </c>
      <c r="G5436" s="12"/>
    </row>
    <row r="5437" spans="1:7">
      <c r="A5437" s="2">
        <f t="shared" si="518"/>
        <v>44974</v>
      </c>
      <c r="B5437" t="str">
        <f t="shared" si="517"/>
        <v>2023_02</v>
      </c>
      <c r="C5437" t="str">
        <f t="shared" si="513"/>
        <v>Feb</v>
      </c>
      <c r="D5437" t="str">
        <f t="shared" si="514"/>
        <v>2023_Feb</v>
      </c>
      <c r="E5437" s="12" t="str">
        <f t="shared" si="515"/>
        <v>17_Feb</v>
      </c>
      <c r="F5437" s="12" t="str">
        <f t="shared" si="516"/>
        <v>Feb-23</v>
      </c>
      <c r="G5437" s="12"/>
    </row>
    <row r="5438" spans="1:7">
      <c r="A5438" s="2">
        <f t="shared" si="518"/>
        <v>44975</v>
      </c>
      <c r="B5438" t="str">
        <f t="shared" si="517"/>
        <v>2023_02</v>
      </c>
      <c r="C5438" t="str">
        <f t="shared" si="513"/>
        <v>Feb</v>
      </c>
      <c r="D5438" t="str">
        <f t="shared" si="514"/>
        <v>2023_Feb</v>
      </c>
      <c r="E5438" s="12" t="str">
        <f t="shared" si="515"/>
        <v>18_Feb</v>
      </c>
      <c r="F5438" s="12" t="str">
        <f t="shared" si="516"/>
        <v>Feb-23</v>
      </c>
      <c r="G5438" s="12"/>
    </row>
    <row r="5439" spans="1:7">
      <c r="A5439" s="2">
        <f t="shared" si="518"/>
        <v>44976</v>
      </c>
      <c r="B5439" t="str">
        <f t="shared" si="517"/>
        <v>2023_02</v>
      </c>
      <c r="C5439" t="str">
        <f t="shared" si="513"/>
        <v>Feb</v>
      </c>
      <c r="D5439" t="str">
        <f t="shared" si="514"/>
        <v>2023_Feb</v>
      </c>
      <c r="E5439" s="12" t="str">
        <f t="shared" si="515"/>
        <v>19_Feb</v>
      </c>
      <c r="F5439" s="12" t="str">
        <f t="shared" si="516"/>
        <v>Feb-23</v>
      </c>
      <c r="G5439" s="12"/>
    </row>
    <row r="5440" spans="1:7">
      <c r="A5440" s="2">
        <f t="shared" si="518"/>
        <v>44977</v>
      </c>
      <c r="B5440" t="str">
        <f t="shared" si="517"/>
        <v>2023_02</v>
      </c>
      <c r="C5440" t="str">
        <f t="shared" si="513"/>
        <v>Feb</v>
      </c>
      <c r="D5440" t="str">
        <f t="shared" si="514"/>
        <v>2023_Feb</v>
      </c>
      <c r="E5440" s="12" t="str">
        <f t="shared" si="515"/>
        <v>20_Feb</v>
      </c>
      <c r="F5440" s="12" t="str">
        <f t="shared" si="516"/>
        <v>Feb-23</v>
      </c>
      <c r="G5440" s="12"/>
    </row>
    <row r="5441" spans="1:7">
      <c r="A5441" s="2">
        <f t="shared" si="518"/>
        <v>44978</v>
      </c>
      <c r="B5441" t="str">
        <f t="shared" si="517"/>
        <v>2023_02</v>
      </c>
      <c r="C5441" t="str">
        <f t="shared" si="513"/>
        <v>Feb</v>
      </c>
      <c r="D5441" t="str">
        <f t="shared" si="514"/>
        <v>2023_Feb</v>
      </c>
      <c r="E5441" s="12" t="str">
        <f t="shared" si="515"/>
        <v>21_Feb</v>
      </c>
      <c r="F5441" s="12" t="str">
        <f t="shared" si="516"/>
        <v>Feb-23</v>
      </c>
      <c r="G5441" s="12"/>
    </row>
    <row r="5442" spans="1:7">
      <c r="A5442" s="2">
        <f t="shared" si="518"/>
        <v>44979</v>
      </c>
      <c r="B5442" t="str">
        <f t="shared" si="517"/>
        <v>2023_02</v>
      </c>
      <c r="C5442" t="str">
        <f t="shared" ref="C5442:C5505" si="519">VLOOKUP(TEXT(MONTH(A5442),"00"),$H$2:$I$13,2,FALSE)</f>
        <v>Feb</v>
      </c>
      <c r="D5442" t="str">
        <f t="shared" si="514"/>
        <v>2023_Feb</v>
      </c>
      <c r="E5442" s="12" t="str">
        <f t="shared" si="515"/>
        <v>22_Feb</v>
      </c>
      <c r="F5442" s="12" t="str">
        <f t="shared" si="516"/>
        <v>Feb-23</v>
      </c>
      <c r="G5442" s="12"/>
    </row>
    <row r="5443" spans="1:7">
      <c r="A5443" s="2">
        <f t="shared" si="518"/>
        <v>44980</v>
      </c>
      <c r="B5443" t="str">
        <f t="shared" si="517"/>
        <v>2023_02</v>
      </c>
      <c r="C5443" t="str">
        <f t="shared" si="519"/>
        <v>Feb</v>
      </c>
      <c r="D5443" t="str">
        <f t="shared" ref="D5443:D5506" si="520">TEXT(YEAR(A5443),"0000")&amp;"_"&amp;C5443</f>
        <v>2023_Feb</v>
      </c>
      <c r="E5443" s="12" t="str">
        <f t="shared" ref="E5443:E5506" si="521">VLOOKUP(DAY(A5443),$G$2:$H$32,2,FALSE)&amp;"_"&amp;C5443</f>
        <v>23_Feb</v>
      </c>
      <c r="F5443" s="12" t="str">
        <f t="shared" si="516"/>
        <v>Feb-23</v>
      </c>
      <c r="G5443" s="12"/>
    </row>
    <row r="5444" spans="1:7">
      <c r="A5444" s="2">
        <f t="shared" si="518"/>
        <v>44981</v>
      </c>
      <c r="B5444" t="str">
        <f t="shared" si="517"/>
        <v>2023_02</v>
      </c>
      <c r="C5444" t="str">
        <f t="shared" si="519"/>
        <v>Feb</v>
      </c>
      <c r="D5444" t="str">
        <f t="shared" si="520"/>
        <v>2023_Feb</v>
      </c>
      <c r="E5444" s="12" t="str">
        <f t="shared" si="521"/>
        <v>24_Feb</v>
      </c>
      <c r="F5444" s="12" t="str">
        <f t="shared" ref="F5444:F5507" si="522">C5444&amp;"-"&amp;RIGHT(YEAR(A5444),2)</f>
        <v>Feb-23</v>
      </c>
      <c r="G5444" s="12"/>
    </row>
    <row r="5445" spans="1:7">
      <c r="A5445" s="2">
        <f t="shared" si="518"/>
        <v>44982</v>
      </c>
      <c r="B5445" t="str">
        <f t="shared" si="517"/>
        <v>2023_02</v>
      </c>
      <c r="C5445" t="str">
        <f t="shared" si="519"/>
        <v>Feb</v>
      </c>
      <c r="D5445" t="str">
        <f t="shared" si="520"/>
        <v>2023_Feb</v>
      </c>
      <c r="E5445" s="12" t="str">
        <f t="shared" si="521"/>
        <v>25_Feb</v>
      </c>
      <c r="F5445" s="12" t="str">
        <f t="shared" si="522"/>
        <v>Feb-23</v>
      </c>
      <c r="G5445" s="12"/>
    </row>
    <row r="5446" spans="1:7">
      <c r="A5446" s="2">
        <f t="shared" si="518"/>
        <v>44983</v>
      </c>
      <c r="B5446" t="str">
        <f t="shared" si="517"/>
        <v>2023_02</v>
      </c>
      <c r="C5446" t="str">
        <f t="shared" si="519"/>
        <v>Feb</v>
      </c>
      <c r="D5446" t="str">
        <f t="shared" si="520"/>
        <v>2023_Feb</v>
      </c>
      <c r="E5446" s="12" t="str">
        <f t="shared" si="521"/>
        <v>26_Feb</v>
      </c>
      <c r="F5446" s="12" t="str">
        <f t="shared" si="522"/>
        <v>Feb-23</v>
      </c>
      <c r="G5446" s="12"/>
    </row>
    <row r="5447" spans="1:7">
      <c r="A5447" s="2">
        <f t="shared" si="518"/>
        <v>44984</v>
      </c>
      <c r="B5447" t="str">
        <f t="shared" si="517"/>
        <v>2023_02</v>
      </c>
      <c r="C5447" t="str">
        <f t="shared" si="519"/>
        <v>Feb</v>
      </c>
      <c r="D5447" t="str">
        <f t="shared" si="520"/>
        <v>2023_Feb</v>
      </c>
      <c r="E5447" s="12" t="str">
        <f t="shared" si="521"/>
        <v>27_Feb</v>
      </c>
      <c r="F5447" s="12" t="str">
        <f t="shared" si="522"/>
        <v>Feb-23</v>
      </c>
      <c r="G5447" s="12"/>
    </row>
    <row r="5448" spans="1:7">
      <c r="A5448" s="2">
        <f t="shared" si="518"/>
        <v>44985</v>
      </c>
      <c r="B5448" t="str">
        <f t="shared" si="517"/>
        <v>2023_02</v>
      </c>
      <c r="C5448" t="str">
        <f t="shared" si="519"/>
        <v>Feb</v>
      </c>
      <c r="D5448" t="str">
        <f t="shared" si="520"/>
        <v>2023_Feb</v>
      </c>
      <c r="E5448" s="12" t="str">
        <f t="shared" si="521"/>
        <v>28_Feb</v>
      </c>
      <c r="F5448" s="12" t="str">
        <f t="shared" si="522"/>
        <v>Feb-23</v>
      </c>
      <c r="G5448" s="12"/>
    </row>
    <row r="5449" spans="1:7">
      <c r="A5449" s="2">
        <f t="shared" si="518"/>
        <v>44986</v>
      </c>
      <c r="B5449" t="str">
        <f t="shared" si="517"/>
        <v>2023_03</v>
      </c>
      <c r="C5449" t="str">
        <f t="shared" si="519"/>
        <v>Mar</v>
      </c>
      <c r="D5449" t="str">
        <f t="shared" si="520"/>
        <v>2023_Mar</v>
      </c>
      <c r="E5449" s="12" t="str">
        <f t="shared" si="521"/>
        <v>01_Mar</v>
      </c>
      <c r="F5449" s="12" t="str">
        <f t="shared" si="522"/>
        <v>Mar-23</v>
      </c>
      <c r="G5449" s="12"/>
    </row>
    <row r="5450" spans="1:7">
      <c r="A5450" s="2">
        <f t="shared" si="518"/>
        <v>44987</v>
      </c>
      <c r="B5450" t="str">
        <f t="shared" si="517"/>
        <v>2023_03</v>
      </c>
      <c r="C5450" t="str">
        <f t="shared" si="519"/>
        <v>Mar</v>
      </c>
      <c r="D5450" t="str">
        <f t="shared" si="520"/>
        <v>2023_Mar</v>
      </c>
      <c r="E5450" s="12" t="str">
        <f t="shared" si="521"/>
        <v>02_Mar</v>
      </c>
      <c r="F5450" s="12" t="str">
        <f t="shared" si="522"/>
        <v>Mar-23</v>
      </c>
      <c r="G5450" s="12"/>
    </row>
    <row r="5451" spans="1:7">
      <c r="A5451" s="2">
        <f t="shared" si="518"/>
        <v>44988</v>
      </c>
      <c r="B5451" t="str">
        <f t="shared" ref="B5451:B5514" si="523">TEXT(YEAR(A5451),"0000")&amp;"_"&amp;TEXT(MONTH(A5451),"00")</f>
        <v>2023_03</v>
      </c>
      <c r="C5451" t="str">
        <f t="shared" si="519"/>
        <v>Mar</v>
      </c>
      <c r="D5451" t="str">
        <f t="shared" si="520"/>
        <v>2023_Mar</v>
      </c>
      <c r="E5451" s="12" t="str">
        <f t="shared" si="521"/>
        <v>03_Mar</v>
      </c>
      <c r="F5451" s="12" t="str">
        <f t="shared" si="522"/>
        <v>Mar-23</v>
      </c>
      <c r="G5451" s="12"/>
    </row>
    <row r="5452" spans="1:7">
      <c r="A5452" s="2">
        <f t="shared" ref="A5452:A5515" si="524">A5451+1</f>
        <v>44989</v>
      </c>
      <c r="B5452" t="str">
        <f t="shared" si="523"/>
        <v>2023_03</v>
      </c>
      <c r="C5452" t="str">
        <f t="shared" si="519"/>
        <v>Mar</v>
      </c>
      <c r="D5452" t="str">
        <f t="shared" si="520"/>
        <v>2023_Mar</v>
      </c>
      <c r="E5452" s="12" t="str">
        <f t="shared" si="521"/>
        <v>04_Mar</v>
      </c>
      <c r="F5452" s="12" t="str">
        <f t="shared" si="522"/>
        <v>Mar-23</v>
      </c>
      <c r="G5452" s="12"/>
    </row>
    <row r="5453" spans="1:7">
      <c r="A5453" s="2">
        <f t="shared" si="524"/>
        <v>44990</v>
      </c>
      <c r="B5453" t="str">
        <f t="shared" si="523"/>
        <v>2023_03</v>
      </c>
      <c r="C5453" t="str">
        <f t="shared" si="519"/>
        <v>Mar</v>
      </c>
      <c r="D5453" t="str">
        <f t="shared" si="520"/>
        <v>2023_Mar</v>
      </c>
      <c r="E5453" s="12" t="str">
        <f t="shared" si="521"/>
        <v>05_Mar</v>
      </c>
      <c r="F5453" s="12" t="str">
        <f t="shared" si="522"/>
        <v>Mar-23</v>
      </c>
      <c r="G5453" s="12"/>
    </row>
    <row r="5454" spans="1:7">
      <c r="A5454" s="2">
        <f t="shared" si="524"/>
        <v>44991</v>
      </c>
      <c r="B5454" t="str">
        <f t="shared" si="523"/>
        <v>2023_03</v>
      </c>
      <c r="C5454" t="str">
        <f t="shared" si="519"/>
        <v>Mar</v>
      </c>
      <c r="D5454" t="str">
        <f t="shared" si="520"/>
        <v>2023_Mar</v>
      </c>
      <c r="E5454" s="12" t="str">
        <f t="shared" si="521"/>
        <v>06_Mar</v>
      </c>
      <c r="F5454" s="12" t="str">
        <f t="shared" si="522"/>
        <v>Mar-23</v>
      </c>
      <c r="G5454" s="12"/>
    </row>
    <row r="5455" spans="1:7">
      <c r="A5455" s="2">
        <f t="shared" si="524"/>
        <v>44992</v>
      </c>
      <c r="B5455" t="str">
        <f t="shared" si="523"/>
        <v>2023_03</v>
      </c>
      <c r="C5455" t="str">
        <f t="shared" si="519"/>
        <v>Mar</v>
      </c>
      <c r="D5455" t="str">
        <f t="shared" si="520"/>
        <v>2023_Mar</v>
      </c>
      <c r="E5455" s="12" t="str">
        <f t="shared" si="521"/>
        <v>07_Mar</v>
      </c>
      <c r="F5455" s="12" t="str">
        <f t="shared" si="522"/>
        <v>Mar-23</v>
      </c>
      <c r="G5455" s="12"/>
    </row>
    <row r="5456" spans="1:7">
      <c r="A5456" s="2">
        <f t="shared" si="524"/>
        <v>44993</v>
      </c>
      <c r="B5456" t="str">
        <f t="shared" si="523"/>
        <v>2023_03</v>
      </c>
      <c r="C5456" t="str">
        <f t="shared" si="519"/>
        <v>Mar</v>
      </c>
      <c r="D5456" t="str">
        <f t="shared" si="520"/>
        <v>2023_Mar</v>
      </c>
      <c r="E5456" s="12" t="str">
        <f t="shared" si="521"/>
        <v>08_Mar</v>
      </c>
      <c r="F5456" s="12" t="str">
        <f t="shared" si="522"/>
        <v>Mar-23</v>
      </c>
      <c r="G5456" s="12"/>
    </row>
    <row r="5457" spans="1:7">
      <c r="A5457" s="2">
        <f t="shared" si="524"/>
        <v>44994</v>
      </c>
      <c r="B5457" t="str">
        <f t="shared" si="523"/>
        <v>2023_03</v>
      </c>
      <c r="C5457" t="str">
        <f t="shared" si="519"/>
        <v>Mar</v>
      </c>
      <c r="D5457" t="str">
        <f t="shared" si="520"/>
        <v>2023_Mar</v>
      </c>
      <c r="E5457" s="12" t="str">
        <f t="shared" si="521"/>
        <v>09_Mar</v>
      </c>
      <c r="F5457" s="12" t="str">
        <f t="shared" si="522"/>
        <v>Mar-23</v>
      </c>
      <c r="G5457" s="12"/>
    </row>
    <row r="5458" spans="1:7">
      <c r="A5458" s="2">
        <f t="shared" si="524"/>
        <v>44995</v>
      </c>
      <c r="B5458" t="str">
        <f t="shared" si="523"/>
        <v>2023_03</v>
      </c>
      <c r="C5458" t="str">
        <f t="shared" si="519"/>
        <v>Mar</v>
      </c>
      <c r="D5458" t="str">
        <f t="shared" si="520"/>
        <v>2023_Mar</v>
      </c>
      <c r="E5458" s="12" t="str">
        <f t="shared" si="521"/>
        <v>10_Mar</v>
      </c>
      <c r="F5458" s="12" t="str">
        <f t="shared" si="522"/>
        <v>Mar-23</v>
      </c>
      <c r="G5458" s="12"/>
    </row>
    <row r="5459" spans="1:7">
      <c r="A5459" s="2">
        <f t="shared" si="524"/>
        <v>44996</v>
      </c>
      <c r="B5459" t="str">
        <f t="shared" si="523"/>
        <v>2023_03</v>
      </c>
      <c r="C5459" t="str">
        <f t="shared" si="519"/>
        <v>Mar</v>
      </c>
      <c r="D5459" t="str">
        <f t="shared" si="520"/>
        <v>2023_Mar</v>
      </c>
      <c r="E5459" s="12" t="str">
        <f t="shared" si="521"/>
        <v>11_Mar</v>
      </c>
      <c r="F5459" s="12" t="str">
        <f t="shared" si="522"/>
        <v>Mar-23</v>
      </c>
      <c r="G5459" s="12"/>
    </row>
    <row r="5460" spans="1:7">
      <c r="A5460" s="2">
        <f t="shared" si="524"/>
        <v>44997</v>
      </c>
      <c r="B5460" t="str">
        <f t="shared" si="523"/>
        <v>2023_03</v>
      </c>
      <c r="C5460" t="str">
        <f t="shared" si="519"/>
        <v>Mar</v>
      </c>
      <c r="D5460" t="str">
        <f t="shared" si="520"/>
        <v>2023_Mar</v>
      </c>
      <c r="E5460" s="12" t="str">
        <f t="shared" si="521"/>
        <v>12_Mar</v>
      </c>
      <c r="F5460" s="12" t="str">
        <f t="shared" si="522"/>
        <v>Mar-23</v>
      </c>
      <c r="G5460" s="12"/>
    </row>
    <row r="5461" spans="1:7">
      <c r="A5461" s="2">
        <f t="shared" si="524"/>
        <v>44998</v>
      </c>
      <c r="B5461" t="str">
        <f t="shared" si="523"/>
        <v>2023_03</v>
      </c>
      <c r="C5461" t="str">
        <f t="shared" si="519"/>
        <v>Mar</v>
      </c>
      <c r="D5461" t="str">
        <f t="shared" si="520"/>
        <v>2023_Mar</v>
      </c>
      <c r="E5461" s="12" t="str">
        <f t="shared" si="521"/>
        <v>13_Mar</v>
      </c>
      <c r="F5461" s="12" t="str">
        <f t="shared" si="522"/>
        <v>Mar-23</v>
      </c>
      <c r="G5461" s="12"/>
    </row>
    <row r="5462" spans="1:7">
      <c r="A5462" s="2">
        <f t="shared" si="524"/>
        <v>44999</v>
      </c>
      <c r="B5462" t="str">
        <f t="shared" si="523"/>
        <v>2023_03</v>
      </c>
      <c r="C5462" t="str">
        <f t="shared" si="519"/>
        <v>Mar</v>
      </c>
      <c r="D5462" t="str">
        <f t="shared" si="520"/>
        <v>2023_Mar</v>
      </c>
      <c r="E5462" s="12" t="str">
        <f t="shared" si="521"/>
        <v>14_Mar</v>
      </c>
      <c r="F5462" s="12" t="str">
        <f t="shared" si="522"/>
        <v>Mar-23</v>
      </c>
      <c r="G5462" s="12"/>
    </row>
    <row r="5463" spans="1:7">
      <c r="A5463" s="2">
        <f t="shared" si="524"/>
        <v>45000</v>
      </c>
      <c r="B5463" t="str">
        <f t="shared" si="523"/>
        <v>2023_03</v>
      </c>
      <c r="C5463" t="str">
        <f t="shared" si="519"/>
        <v>Mar</v>
      </c>
      <c r="D5463" t="str">
        <f t="shared" si="520"/>
        <v>2023_Mar</v>
      </c>
      <c r="E5463" s="12" t="str">
        <f t="shared" si="521"/>
        <v>15_Mar</v>
      </c>
      <c r="F5463" s="12" t="str">
        <f t="shared" si="522"/>
        <v>Mar-23</v>
      </c>
      <c r="G5463" s="12"/>
    </row>
    <row r="5464" spans="1:7">
      <c r="A5464" s="2">
        <f t="shared" si="524"/>
        <v>45001</v>
      </c>
      <c r="B5464" t="str">
        <f t="shared" si="523"/>
        <v>2023_03</v>
      </c>
      <c r="C5464" t="str">
        <f t="shared" si="519"/>
        <v>Mar</v>
      </c>
      <c r="D5464" t="str">
        <f t="shared" si="520"/>
        <v>2023_Mar</v>
      </c>
      <c r="E5464" s="12" t="str">
        <f t="shared" si="521"/>
        <v>16_Mar</v>
      </c>
      <c r="F5464" s="12" t="str">
        <f t="shared" si="522"/>
        <v>Mar-23</v>
      </c>
      <c r="G5464" s="12"/>
    </row>
    <row r="5465" spans="1:7">
      <c r="A5465" s="2">
        <f t="shared" si="524"/>
        <v>45002</v>
      </c>
      <c r="B5465" t="str">
        <f t="shared" si="523"/>
        <v>2023_03</v>
      </c>
      <c r="C5465" t="str">
        <f t="shared" si="519"/>
        <v>Mar</v>
      </c>
      <c r="D5465" t="str">
        <f t="shared" si="520"/>
        <v>2023_Mar</v>
      </c>
      <c r="E5465" s="12" t="str">
        <f t="shared" si="521"/>
        <v>17_Mar</v>
      </c>
      <c r="F5465" s="12" t="str">
        <f t="shared" si="522"/>
        <v>Mar-23</v>
      </c>
      <c r="G5465" s="12"/>
    </row>
    <row r="5466" spans="1:7">
      <c r="A5466" s="2">
        <f t="shared" si="524"/>
        <v>45003</v>
      </c>
      <c r="B5466" t="str">
        <f t="shared" si="523"/>
        <v>2023_03</v>
      </c>
      <c r="C5466" t="str">
        <f t="shared" si="519"/>
        <v>Mar</v>
      </c>
      <c r="D5466" t="str">
        <f t="shared" si="520"/>
        <v>2023_Mar</v>
      </c>
      <c r="E5466" s="12" t="str">
        <f t="shared" si="521"/>
        <v>18_Mar</v>
      </c>
      <c r="F5466" s="12" t="str">
        <f t="shared" si="522"/>
        <v>Mar-23</v>
      </c>
      <c r="G5466" s="12"/>
    </row>
    <row r="5467" spans="1:7">
      <c r="A5467" s="2">
        <f t="shared" si="524"/>
        <v>45004</v>
      </c>
      <c r="B5467" t="str">
        <f t="shared" si="523"/>
        <v>2023_03</v>
      </c>
      <c r="C5467" t="str">
        <f t="shared" si="519"/>
        <v>Mar</v>
      </c>
      <c r="D5467" t="str">
        <f t="shared" si="520"/>
        <v>2023_Mar</v>
      </c>
      <c r="E5467" s="12" t="str">
        <f t="shared" si="521"/>
        <v>19_Mar</v>
      </c>
      <c r="F5467" s="12" t="str">
        <f t="shared" si="522"/>
        <v>Mar-23</v>
      </c>
      <c r="G5467" s="12"/>
    </row>
    <row r="5468" spans="1:7">
      <c r="A5468" s="2">
        <f t="shared" si="524"/>
        <v>45005</v>
      </c>
      <c r="B5468" t="str">
        <f t="shared" si="523"/>
        <v>2023_03</v>
      </c>
      <c r="C5468" t="str">
        <f t="shared" si="519"/>
        <v>Mar</v>
      </c>
      <c r="D5468" t="str">
        <f t="shared" si="520"/>
        <v>2023_Mar</v>
      </c>
      <c r="E5468" s="12" t="str">
        <f t="shared" si="521"/>
        <v>20_Mar</v>
      </c>
      <c r="F5468" s="12" t="str">
        <f t="shared" si="522"/>
        <v>Mar-23</v>
      </c>
      <c r="G5468" s="12"/>
    </row>
    <row r="5469" spans="1:7">
      <c r="A5469" s="2">
        <f t="shared" si="524"/>
        <v>45006</v>
      </c>
      <c r="B5469" t="str">
        <f t="shared" si="523"/>
        <v>2023_03</v>
      </c>
      <c r="C5469" t="str">
        <f t="shared" si="519"/>
        <v>Mar</v>
      </c>
      <c r="D5469" t="str">
        <f t="shared" si="520"/>
        <v>2023_Mar</v>
      </c>
      <c r="E5469" s="12" t="str">
        <f t="shared" si="521"/>
        <v>21_Mar</v>
      </c>
      <c r="F5469" s="12" t="str">
        <f t="shared" si="522"/>
        <v>Mar-23</v>
      </c>
      <c r="G5469" s="12"/>
    </row>
    <row r="5470" spans="1:7">
      <c r="A5470" s="2">
        <f t="shared" si="524"/>
        <v>45007</v>
      </c>
      <c r="B5470" t="str">
        <f t="shared" si="523"/>
        <v>2023_03</v>
      </c>
      <c r="C5470" t="str">
        <f t="shared" si="519"/>
        <v>Mar</v>
      </c>
      <c r="D5470" t="str">
        <f t="shared" si="520"/>
        <v>2023_Mar</v>
      </c>
      <c r="E5470" s="12" t="str">
        <f t="shared" si="521"/>
        <v>22_Mar</v>
      </c>
      <c r="F5470" s="12" t="str">
        <f t="shared" si="522"/>
        <v>Mar-23</v>
      </c>
      <c r="G5470" s="12"/>
    </row>
    <row r="5471" spans="1:7">
      <c r="A5471" s="2">
        <f t="shared" si="524"/>
        <v>45008</v>
      </c>
      <c r="B5471" t="str">
        <f t="shared" si="523"/>
        <v>2023_03</v>
      </c>
      <c r="C5471" t="str">
        <f t="shared" si="519"/>
        <v>Mar</v>
      </c>
      <c r="D5471" t="str">
        <f t="shared" si="520"/>
        <v>2023_Mar</v>
      </c>
      <c r="E5471" s="12" t="str">
        <f t="shared" si="521"/>
        <v>23_Mar</v>
      </c>
      <c r="F5471" s="12" t="str">
        <f t="shared" si="522"/>
        <v>Mar-23</v>
      </c>
      <c r="G5471" s="12"/>
    </row>
    <row r="5472" spans="1:7">
      <c r="A5472" s="2">
        <f t="shared" si="524"/>
        <v>45009</v>
      </c>
      <c r="B5472" t="str">
        <f t="shared" si="523"/>
        <v>2023_03</v>
      </c>
      <c r="C5472" t="str">
        <f t="shared" si="519"/>
        <v>Mar</v>
      </c>
      <c r="D5472" t="str">
        <f t="shared" si="520"/>
        <v>2023_Mar</v>
      </c>
      <c r="E5472" s="12" t="str">
        <f t="shared" si="521"/>
        <v>24_Mar</v>
      </c>
      <c r="F5472" s="12" t="str">
        <f t="shared" si="522"/>
        <v>Mar-23</v>
      </c>
      <c r="G5472" s="12"/>
    </row>
    <row r="5473" spans="1:7">
      <c r="A5473" s="2">
        <f t="shared" si="524"/>
        <v>45010</v>
      </c>
      <c r="B5473" t="str">
        <f t="shared" si="523"/>
        <v>2023_03</v>
      </c>
      <c r="C5473" t="str">
        <f t="shared" si="519"/>
        <v>Mar</v>
      </c>
      <c r="D5473" t="str">
        <f t="shared" si="520"/>
        <v>2023_Mar</v>
      </c>
      <c r="E5473" s="12" t="str">
        <f t="shared" si="521"/>
        <v>25_Mar</v>
      </c>
      <c r="F5473" s="12" t="str">
        <f t="shared" si="522"/>
        <v>Mar-23</v>
      </c>
      <c r="G5473" s="12"/>
    </row>
    <row r="5474" spans="1:7">
      <c r="A5474" s="2">
        <f t="shared" si="524"/>
        <v>45011</v>
      </c>
      <c r="B5474" t="str">
        <f t="shared" si="523"/>
        <v>2023_03</v>
      </c>
      <c r="C5474" t="str">
        <f t="shared" si="519"/>
        <v>Mar</v>
      </c>
      <c r="D5474" t="str">
        <f t="shared" si="520"/>
        <v>2023_Mar</v>
      </c>
      <c r="E5474" s="12" t="str">
        <f t="shared" si="521"/>
        <v>26_Mar</v>
      </c>
      <c r="F5474" s="12" t="str">
        <f t="shared" si="522"/>
        <v>Mar-23</v>
      </c>
      <c r="G5474" s="12"/>
    </row>
    <row r="5475" spans="1:7">
      <c r="A5475" s="2">
        <f t="shared" si="524"/>
        <v>45012</v>
      </c>
      <c r="B5475" t="str">
        <f t="shared" si="523"/>
        <v>2023_03</v>
      </c>
      <c r="C5475" t="str">
        <f t="shared" si="519"/>
        <v>Mar</v>
      </c>
      <c r="D5475" t="str">
        <f t="shared" si="520"/>
        <v>2023_Mar</v>
      </c>
      <c r="E5475" s="12" t="str">
        <f t="shared" si="521"/>
        <v>27_Mar</v>
      </c>
      <c r="F5475" s="12" t="str">
        <f t="shared" si="522"/>
        <v>Mar-23</v>
      </c>
      <c r="G5475" s="12"/>
    </row>
    <row r="5476" spans="1:7">
      <c r="A5476" s="2">
        <f t="shared" si="524"/>
        <v>45013</v>
      </c>
      <c r="B5476" t="str">
        <f t="shared" si="523"/>
        <v>2023_03</v>
      </c>
      <c r="C5476" t="str">
        <f t="shared" si="519"/>
        <v>Mar</v>
      </c>
      <c r="D5476" t="str">
        <f t="shared" si="520"/>
        <v>2023_Mar</v>
      </c>
      <c r="E5476" s="12" t="str">
        <f t="shared" si="521"/>
        <v>28_Mar</v>
      </c>
      <c r="F5476" s="12" t="str">
        <f t="shared" si="522"/>
        <v>Mar-23</v>
      </c>
      <c r="G5476" s="12"/>
    </row>
    <row r="5477" spans="1:7">
      <c r="A5477" s="2">
        <f t="shared" si="524"/>
        <v>45014</v>
      </c>
      <c r="B5477" t="str">
        <f t="shared" si="523"/>
        <v>2023_03</v>
      </c>
      <c r="C5477" t="str">
        <f t="shared" si="519"/>
        <v>Mar</v>
      </c>
      <c r="D5477" t="str">
        <f t="shared" si="520"/>
        <v>2023_Mar</v>
      </c>
      <c r="E5477" s="12" t="str">
        <f t="shared" si="521"/>
        <v>29_Mar</v>
      </c>
      <c r="F5477" s="12" t="str">
        <f t="shared" si="522"/>
        <v>Mar-23</v>
      </c>
      <c r="G5477" s="12"/>
    </row>
    <row r="5478" spans="1:7">
      <c r="A5478" s="2">
        <f t="shared" si="524"/>
        <v>45015</v>
      </c>
      <c r="B5478" t="str">
        <f t="shared" si="523"/>
        <v>2023_03</v>
      </c>
      <c r="C5478" t="str">
        <f t="shared" si="519"/>
        <v>Mar</v>
      </c>
      <c r="D5478" t="str">
        <f t="shared" si="520"/>
        <v>2023_Mar</v>
      </c>
      <c r="E5478" s="12" t="str">
        <f t="shared" si="521"/>
        <v>30_Mar</v>
      </c>
      <c r="F5478" s="12" t="str">
        <f t="shared" si="522"/>
        <v>Mar-23</v>
      </c>
      <c r="G5478" s="12"/>
    </row>
    <row r="5479" spans="1:7">
      <c r="A5479" s="2">
        <f t="shared" si="524"/>
        <v>45016</v>
      </c>
      <c r="B5479" t="str">
        <f t="shared" si="523"/>
        <v>2023_03</v>
      </c>
      <c r="C5479" t="str">
        <f t="shared" si="519"/>
        <v>Mar</v>
      </c>
      <c r="D5479" t="str">
        <f t="shared" si="520"/>
        <v>2023_Mar</v>
      </c>
      <c r="E5479" s="12" t="str">
        <f t="shared" si="521"/>
        <v>31_Mar</v>
      </c>
      <c r="F5479" s="12" t="str">
        <f t="shared" si="522"/>
        <v>Mar-23</v>
      </c>
      <c r="G5479" s="12"/>
    </row>
    <row r="5480" spans="1:7">
      <c r="A5480" s="2">
        <f t="shared" si="524"/>
        <v>45017</v>
      </c>
      <c r="B5480" t="str">
        <f t="shared" si="523"/>
        <v>2023_04</v>
      </c>
      <c r="C5480" t="str">
        <f t="shared" si="519"/>
        <v>Apr</v>
      </c>
      <c r="D5480" t="str">
        <f t="shared" si="520"/>
        <v>2023_Apr</v>
      </c>
      <c r="E5480" s="12" t="str">
        <f t="shared" si="521"/>
        <v>01_Apr</v>
      </c>
      <c r="F5480" s="12" t="str">
        <f t="shared" si="522"/>
        <v>Apr-23</v>
      </c>
      <c r="G5480" s="12"/>
    </row>
    <row r="5481" spans="1:7">
      <c r="A5481" s="2">
        <f t="shared" si="524"/>
        <v>45018</v>
      </c>
      <c r="B5481" t="str">
        <f t="shared" si="523"/>
        <v>2023_04</v>
      </c>
      <c r="C5481" t="str">
        <f t="shared" si="519"/>
        <v>Apr</v>
      </c>
      <c r="D5481" t="str">
        <f t="shared" si="520"/>
        <v>2023_Apr</v>
      </c>
      <c r="E5481" s="12" t="str">
        <f t="shared" si="521"/>
        <v>02_Apr</v>
      </c>
      <c r="F5481" s="12" t="str">
        <f t="shared" si="522"/>
        <v>Apr-23</v>
      </c>
      <c r="G5481" s="12"/>
    </row>
    <row r="5482" spans="1:7">
      <c r="A5482" s="2">
        <f t="shared" si="524"/>
        <v>45019</v>
      </c>
      <c r="B5482" t="str">
        <f t="shared" si="523"/>
        <v>2023_04</v>
      </c>
      <c r="C5482" t="str">
        <f t="shared" si="519"/>
        <v>Apr</v>
      </c>
      <c r="D5482" t="str">
        <f t="shared" si="520"/>
        <v>2023_Apr</v>
      </c>
      <c r="E5482" s="12" t="str">
        <f t="shared" si="521"/>
        <v>03_Apr</v>
      </c>
      <c r="F5482" s="12" t="str">
        <f t="shared" si="522"/>
        <v>Apr-23</v>
      </c>
      <c r="G5482" s="12"/>
    </row>
    <row r="5483" spans="1:7">
      <c r="A5483" s="2">
        <f t="shared" si="524"/>
        <v>45020</v>
      </c>
      <c r="B5483" t="str">
        <f t="shared" si="523"/>
        <v>2023_04</v>
      </c>
      <c r="C5483" t="str">
        <f t="shared" si="519"/>
        <v>Apr</v>
      </c>
      <c r="D5483" t="str">
        <f t="shared" si="520"/>
        <v>2023_Apr</v>
      </c>
      <c r="E5483" s="12" t="str">
        <f t="shared" si="521"/>
        <v>04_Apr</v>
      </c>
      <c r="F5483" s="12" t="str">
        <f t="shared" si="522"/>
        <v>Apr-23</v>
      </c>
      <c r="G5483" s="12"/>
    </row>
    <row r="5484" spans="1:7">
      <c r="A5484" s="2">
        <f t="shared" si="524"/>
        <v>45021</v>
      </c>
      <c r="B5484" t="str">
        <f t="shared" si="523"/>
        <v>2023_04</v>
      </c>
      <c r="C5484" t="str">
        <f t="shared" si="519"/>
        <v>Apr</v>
      </c>
      <c r="D5484" t="str">
        <f t="shared" si="520"/>
        <v>2023_Apr</v>
      </c>
      <c r="E5484" s="12" t="str">
        <f t="shared" si="521"/>
        <v>05_Apr</v>
      </c>
      <c r="F5484" s="12" t="str">
        <f t="shared" si="522"/>
        <v>Apr-23</v>
      </c>
      <c r="G5484" s="12"/>
    </row>
    <row r="5485" spans="1:7">
      <c r="A5485" s="2">
        <f t="shared" si="524"/>
        <v>45022</v>
      </c>
      <c r="B5485" t="str">
        <f t="shared" si="523"/>
        <v>2023_04</v>
      </c>
      <c r="C5485" t="str">
        <f t="shared" si="519"/>
        <v>Apr</v>
      </c>
      <c r="D5485" t="str">
        <f t="shared" si="520"/>
        <v>2023_Apr</v>
      </c>
      <c r="E5485" s="12" t="str">
        <f t="shared" si="521"/>
        <v>06_Apr</v>
      </c>
      <c r="F5485" s="12" t="str">
        <f t="shared" si="522"/>
        <v>Apr-23</v>
      </c>
      <c r="G5485" s="12"/>
    </row>
    <row r="5486" spans="1:7">
      <c r="A5486" s="2">
        <f t="shared" si="524"/>
        <v>45023</v>
      </c>
      <c r="B5486" t="str">
        <f t="shared" si="523"/>
        <v>2023_04</v>
      </c>
      <c r="C5486" t="str">
        <f t="shared" si="519"/>
        <v>Apr</v>
      </c>
      <c r="D5486" t="str">
        <f t="shared" si="520"/>
        <v>2023_Apr</v>
      </c>
      <c r="E5486" s="12" t="str">
        <f t="shared" si="521"/>
        <v>07_Apr</v>
      </c>
      <c r="F5486" s="12" t="str">
        <f t="shared" si="522"/>
        <v>Apr-23</v>
      </c>
      <c r="G5486" s="12"/>
    </row>
    <row r="5487" spans="1:7">
      <c r="A5487" s="2">
        <f t="shared" si="524"/>
        <v>45024</v>
      </c>
      <c r="B5487" t="str">
        <f t="shared" si="523"/>
        <v>2023_04</v>
      </c>
      <c r="C5487" t="str">
        <f t="shared" si="519"/>
        <v>Apr</v>
      </c>
      <c r="D5487" t="str">
        <f t="shared" si="520"/>
        <v>2023_Apr</v>
      </c>
      <c r="E5487" s="12" t="str">
        <f t="shared" si="521"/>
        <v>08_Apr</v>
      </c>
      <c r="F5487" s="12" t="str">
        <f t="shared" si="522"/>
        <v>Apr-23</v>
      </c>
      <c r="G5487" s="12"/>
    </row>
    <row r="5488" spans="1:7">
      <c r="A5488" s="2">
        <f t="shared" si="524"/>
        <v>45025</v>
      </c>
      <c r="B5488" t="str">
        <f t="shared" si="523"/>
        <v>2023_04</v>
      </c>
      <c r="C5488" t="str">
        <f t="shared" si="519"/>
        <v>Apr</v>
      </c>
      <c r="D5488" t="str">
        <f t="shared" si="520"/>
        <v>2023_Apr</v>
      </c>
      <c r="E5488" s="12" t="str">
        <f t="shared" si="521"/>
        <v>09_Apr</v>
      </c>
      <c r="F5488" s="12" t="str">
        <f t="shared" si="522"/>
        <v>Apr-23</v>
      </c>
      <c r="G5488" s="12"/>
    </row>
    <row r="5489" spans="1:7">
      <c r="A5489" s="2">
        <f t="shared" si="524"/>
        <v>45026</v>
      </c>
      <c r="B5489" t="str">
        <f t="shared" si="523"/>
        <v>2023_04</v>
      </c>
      <c r="C5489" t="str">
        <f t="shared" si="519"/>
        <v>Apr</v>
      </c>
      <c r="D5489" t="str">
        <f t="shared" si="520"/>
        <v>2023_Apr</v>
      </c>
      <c r="E5489" s="12" t="str">
        <f t="shared" si="521"/>
        <v>10_Apr</v>
      </c>
      <c r="F5489" s="12" t="str">
        <f t="shared" si="522"/>
        <v>Apr-23</v>
      </c>
      <c r="G5489" s="12"/>
    </row>
    <row r="5490" spans="1:7">
      <c r="A5490" s="2">
        <f t="shared" si="524"/>
        <v>45027</v>
      </c>
      <c r="B5490" t="str">
        <f t="shared" si="523"/>
        <v>2023_04</v>
      </c>
      <c r="C5490" t="str">
        <f t="shared" si="519"/>
        <v>Apr</v>
      </c>
      <c r="D5490" t="str">
        <f t="shared" si="520"/>
        <v>2023_Apr</v>
      </c>
      <c r="E5490" s="12" t="str">
        <f t="shared" si="521"/>
        <v>11_Apr</v>
      </c>
      <c r="F5490" s="12" t="str">
        <f t="shared" si="522"/>
        <v>Apr-23</v>
      </c>
      <c r="G5490" s="12"/>
    </row>
    <row r="5491" spans="1:7">
      <c r="A5491" s="2">
        <f t="shared" si="524"/>
        <v>45028</v>
      </c>
      <c r="B5491" t="str">
        <f t="shared" si="523"/>
        <v>2023_04</v>
      </c>
      <c r="C5491" t="str">
        <f t="shared" si="519"/>
        <v>Apr</v>
      </c>
      <c r="D5491" t="str">
        <f t="shared" si="520"/>
        <v>2023_Apr</v>
      </c>
      <c r="E5491" s="12" t="str">
        <f t="shared" si="521"/>
        <v>12_Apr</v>
      </c>
      <c r="F5491" s="12" t="str">
        <f t="shared" si="522"/>
        <v>Apr-23</v>
      </c>
      <c r="G5491" s="12"/>
    </row>
    <row r="5492" spans="1:7">
      <c r="A5492" s="2">
        <f t="shared" si="524"/>
        <v>45029</v>
      </c>
      <c r="B5492" t="str">
        <f t="shared" si="523"/>
        <v>2023_04</v>
      </c>
      <c r="C5492" t="str">
        <f t="shared" si="519"/>
        <v>Apr</v>
      </c>
      <c r="D5492" t="str">
        <f t="shared" si="520"/>
        <v>2023_Apr</v>
      </c>
      <c r="E5492" s="12" t="str">
        <f t="shared" si="521"/>
        <v>13_Apr</v>
      </c>
      <c r="F5492" s="12" t="str">
        <f t="shared" si="522"/>
        <v>Apr-23</v>
      </c>
      <c r="G5492" s="12"/>
    </row>
    <row r="5493" spans="1:7">
      <c r="A5493" s="2">
        <f t="shared" si="524"/>
        <v>45030</v>
      </c>
      <c r="B5493" t="str">
        <f t="shared" si="523"/>
        <v>2023_04</v>
      </c>
      <c r="C5493" t="str">
        <f t="shared" si="519"/>
        <v>Apr</v>
      </c>
      <c r="D5493" t="str">
        <f t="shared" si="520"/>
        <v>2023_Apr</v>
      </c>
      <c r="E5493" s="12" t="str">
        <f t="shared" si="521"/>
        <v>14_Apr</v>
      </c>
      <c r="F5493" s="12" t="str">
        <f t="shared" si="522"/>
        <v>Apr-23</v>
      </c>
      <c r="G5493" s="12"/>
    </row>
    <row r="5494" spans="1:7">
      <c r="A5494" s="2">
        <f t="shared" si="524"/>
        <v>45031</v>
      </c>
      <c r="B5494" t="str">
        <f t="shared" si="523"/>
        <v>2023_04</v>
      </c>
      <c r="C5494" t="str">
        <f t="shared" si="519"/>
        <v>Apr</v>
      </c>
      <c r="D5494" t="str">
        <f t="shared" si="520"/>
        <v>2023_Apr</v>
      </c>
      <c r="E5494" s="12" t="str">
        <f t="shared" si="521"/>
        <v>15_Apr</v>
      </c>
      <c r="F5494" s="12" t="str">
        <f t="shared" si="522"/>
        <v>Apr-23</v>
      </c>
      <c r="G5494" s="12"/>
    </row>
    <row r="5495" spans="1:7">
      <c r="A5495" s="2">
        <f t="shared" si="524"/>
        <v>45032</v>
      </c>
      <c r="B5495" t="str">
        <f t="shared" si="523"/>
        <v>2023_04</v>
      </c>
      <c r="C5495" t="str">
        <f t="shared" si="519"/>
        <v>Apr</v>
      </c>
      <c r="D5495" t="str">
        <f t="shared" si="520"/>
        <v>2023_Apr</v>
      </c>
      <c r="E5495" s="12" t="str">
        <f t="shared" si="521"/>
        <v>16_Apr</v>
      </c>
      <c r="F5495" s="12" t="str">
        <f t="shared" si="522"/>
        <v>Apr-23</v>
      </c>
      <c r="G5495" s="12"/>
    </row>
    <row r="5496" spans="1:7">
      <c r="A5496" s="2">
        <f t="shared" si="524"/>
        <v>45033</v>
      </c>
      <c r="B5496" t="str">
        <f t="shared" si="523"/>
        <v>2023_04</v>
      </c>
      <c r="C5496" t="str">
        <f t="shared" si="519"/>
        <v>Apr</v>
      </c>
      <c r="D5496" t="str">
        <f t="shared" si="520"/>
        <v>2023_Apr</v>
      </c>
      <c r="E5496" s="12" t="str">
        <f t="shared" si="521"/>
        <v>17_Apr</v>
      </c>
      <c r="F5496" s="12" t="str">
        <f t="shared" si="522"/>
        <v>Apr-23</v>
      </c>
      <c r="G5496" s="12"/>
    </row>
    <row r="5497" spans="1:7">
      <c r="A5497" s="2">
        <f t="shared" si="524"/>
        <v>45034</v>
      </c>
      <c r="B5497" t="str">
        <f t="shared" si="523"/>
        <v>2023_04</v>
      </c>
      <c r="C5497" t="str">
        <f t="shared" si="519"/>
        <v>Apr</v>
      </c>
      <c r="D5497" t="str">
        <f t="shared" si="520"/>
        <v>2023_Apr</v>
      </c>
      <c r="E5497" s="12" t="str">
        <f t="shared" si="521"/>
        <v>18_Apr</v>
      </c>
      <c r="F5497" s="12" t="str">
        <f t="shared" si="522"/>
        <v>Apr-23</v>
      </c>
      <c r="G5497" s="12"/>
    </row>
    <row r="5498" spans="1:7">
      <c r="A5498" s="2">
        <f t="shared" si="524"/>
        <v>45035</v>
      </c>
      <c r="B5498" t="str">
        <f t="shared" si="523"/>
        <v>2023_04</v>
      </c>
      <c r="C5498" t="str">
        <f t="shared" si="519"/>
        <v>Apr</v>
      </c>
      <c r="D5498" t="str">
        <f t="shared" si="520"/>
        <v>2023_Apr</v>
      </c>
      <c r="E5498" s="12" t="str">
        <f t="shared" si="521"/>
        <v>19_Apr</v>
      </c>
      <c r="F5498" s="12" t="str">
        <f t="shared" si="522"/>
        <v>Apr-23</v>
      </c>
      <c r="G5498" s="12"/>
    </row>
    <row r="5499" spans="1:7">
      <c r="A5499" s="2">
        <f t="shared" si="524"/>
        <v>45036</v>
      </c>
      <c r="B5499" t="str">
        <f t="shared" si="523"/>
        <v>2023_04</v>
      </c>
      <c r="C5499" t="str">
        <f t="shared" si="519"/>
        <v>Apr</v>
      </c>
      <c r="D5499" t="str">
        <f t="shared" si="520"/>
        <v>2023_Apr</v>
      </c>
      <c r="E5499" s="12" t="str">
        <f t="shared" si="521"/>
        <v>20_Apr</v>
      </c>
      <c r="F5499" s="12" t="str">
        <f t="shared" si="522"/>
        <v>Apr-23</v>
      </c>
      <c r="G5499" s="12"/>
    </row>
    <row r="5500" spans="1:7">
      <c r="A5500" s="2">
        <f t="shared" si="524"/>
        <v>45037</v>
      </c>
      <c r="B5500" t="str">
        <f t="shared" si="523"/>
        <v>2023_04</v>
      </c>
      <c r="C5500" t="str">
        <f t="shared" si="519"/>
        <v>Apr</v>
      </c>
      <c r="D5500" t="str">
        <f t="shared" si="520"/>
        <v>2023_Apr</v>
      </c>
      <c r="E5500" s="12" t="str">
        <f t="shared" si="521"/>
        <v>21_Apr</v>
      </c>
      <c r="F5500" s="12" t="str">
        <f t="shared" si="522"/>
        <v>Apr-23</v>
      </c>
      <c r="G5500" s="12"/>
    </row>
    <row r="5501" spans="1:7">
      <c r="A5501" s="2">
        <f t="shared" si="524"/>
        <v>45038</v>
      </c>
      <c r="B5501" t="str">
        <f t="shared" si="523"/>
        <v>2023_04</v>
      </c>
      <c r="C5501" t="str">
        <f t="shared" si="519"/>
        <v>Apr</v>
      </c>
      <c r="D5501" t="str">
        <f t="shared" si="520"/>
        <v>2023_Apr</v>
      </c>
      <c r="E5501" s="12" t="str">
        <f t="shared" si="521"/>
        <v>22_Apr</v>
      </c>
      <c r="F5501" s="12" t="str">
        <f t="shared" si="522"/>
        <v>Apr-23</v>
      </c>
      <c r="G5501" s="12"/>
    </row>
    <row r="5502" spans="1:7">
      <c r="A5502" s="2">
        <f t="shared" si="524"/>
        <v>45039</v>
      </c>
      <c r="B5502" t="str">
        <f t="shared" si="523"/>
        <v>2023_04</v>
      </c>
      <c r="C5502" t="str">
        <f t="shared" si="519"/>
        <v>Apr</v>
      </c>
      <c r="D5502" t="str">
        <f t="shared" si="520"/>
        <v>2023_Apr</v>
      </c>
      <c r="E5502" s="12" t="str">
        <f t="shared" si="521"/>
        <v>23_Apr</v>
      </c>
      <c r="F5502" s="12" t="str">
        <f t="shared" si="522"/>
        <v>Apr-23</v>
      </c>
      <c r="G5502" s="12"/>
    </row>
    <row r="5503" spans="1:7">
      <c r="A5503" s="2">
        <f t="shared" si="524"/>
        <v>45040</v>
      </c>
      <c r="B5503" t="str">
        <f t="shared" si="523"/>
        <v>2023_04</v>
      </c>
      <c r="C5503" t="str">
        <f t="shared" si="519"/>
        <v>Apr</v>
      </c>
      <c r="D5503" t="str">
        <f t="shared" si="520"/>
        <v>2023_Apr</v>
      </c>
      <c r="E5503" s="12" t="str">
        <f t="shared" si="521"/>
        <v>24_Apr</v>
      </c>
      <c r="F5503" s="12" t="str">
        <f t="shared" si="522"/>
        <v>Apr-23</v>
      </c>
      <c r="G5503" s="12"/>
    </row>
    <row r="5504" spans="1:7">
      <c r="A5504" s="2">
        <f t="shared" si="524"/>
        <v>45041</v>
      </c>
      <c r="B5504" t="str">
        <f t="shared" si="523"/>
        <v>2023_04</v>
      </c>
      <c r="C5504" t="str">
        <f t="shared" si="519"/>
        <v>Apr</v>
      </c>
      <c r="D5504" t="str">
        <f t="shared" si="520"/>
        <v>2023_Apr</v>
      </c>
      <c r="E5504" s="12" t="str">
        <f t="shared" si="521"/>
        <v>25_Apr</v>
      </c>
      <c r="F5504" s="12" t="str">
        <f t="shared" si="522"/>
        <v>Apr-23</v>
      </c>
      <c r="G5504" s="12"/>
    </row>
    <row r="5505" spans="1:7">
      <c r="A5505" s="2">
        <f t="shared" si="524"/>
        <v>45042</v>
      </c>
      <c r="B5505" t="str">
        <f t="shared" si="523"/>
        <v>2023_04</v>
      </c>
      <c r="C5505" t="str">
        <f t="shared" si="519"/>
        <v>Apr</v>
      </c>
      <c r="D5505" t="str">
        <f t="shared" si="520"/>
        <v>2023_Apr</v>
      </c>
      <c r="E5505" s="12" t="str">
        <f t="shared" si="521"/>
        <v>26_Apr</v>
      </c>
      <c r="F5505" s="12" t="str">
        <f t="shared" si="522"/>
        <v>Apr-23</v>
      </c>
      <c r="G5505" s="12"/>
    </row>
    <row r="5506" spans="1:7">
      <c r="A5506" s="2">
        <f t="shared" si="524"/>
        <v>45043</v>
      </c>
      <c r="B5506" t="str">
        <f t="shared" si="523"/>
        <v>2023_04</v>
      </c>
      <c r="C5506" t="str">
        <f t="shared" ref="C5506:C5569" si="525">VLOOKUP(TEXT(MONTH(A5506),"00"),$H$2:$I$13,2,FALSE)</f>
        <v>Apr</v>
      </c>
      <c r="D5506" t="str">
        <f t="shared" si="520"/>
        <v>2023_Apr</v>
      </c>
      <c r="E5506" s="12" t="str">
        <f t="shared" si="521"/>
        <v>27_Apr</v>
      </c>
      <c r="F5506" s="12" t="str">
        <f t="shared" si="522"/>
        <v>Apr-23</v>
      </c>
      <c r="G5506" s="12"/>
    </row>
    <row r="5507" spans="1:7">
      <c r="A5507" s="2">
        <f t="shared" si="524"/>
        <v>45044</v>
      </c>
      <c r="B5507" t="str">
        <f t="shared" si="523"/>
        <v>2023_04</v>
      </c>
      <c r="C5507" t="str">
        <f t="shared" si="525"/>
        <v>Apr</v>
      </c>
      <c r="D5507" t="str">
        <f t="shared" ref="D5507:D5570" si="526">TEXT(YEAR(A5507),"0000")&amp;"_"&amp;C5507</f>
        <v>2023_Apr</v>
      </c>
      <c r="E5507" s="12" t="str">
        <f t="shared" ref="E5507:E5570" si="527">VLOOKUP(DAY(A5507),$G$2:$H$32,2,FALSE)&amp;"_"&amp;C5507</f>
        <v>28_Apr</v>
      </c>
      <c r="F5507" s="12" t="str">
        <f t="shared" si="522"/>
        <v>Apr-23</v>
      </c>
      <c r="G5507" s="12"/>
    </row>
    <row r="5508" spans="1:7">
      <c r="A5508" s="2">
        <f t="shared" si="524"/>
        <v>45045</v>
      </c>
      <c r="B5508" t="str">
        <f t="shared" si="523"/>
        <v>2023_04</v>
      </c>
      <c r="C5508" t="str">
        <f t="shared" si="525"/>
        <v>Apr</v>
      </c>
      <c r="D5508" t="str">
        <f t="shared" si="526"/>
        <v>2023_Apr</v>
      </c>
      <c r="E5508" s="12" t="str">
        <f t="shared" si="527"/>
        <v>29_Apr</v>
      </c>
      <c r="F5508" s="12" t="str">
        <f t="shared" ref="F5508:F5571" si="528">C5508&amp;"-"&amp;RIGHT(YEAR(A5508),2)</f>
        <v>Apr-23</v>
      </c>
      <c r="G5508" s="12"/>
    </row>
    <row r="5509" spans="1:7">
      <c r="A5509" s="2">
        <f t="shared" si="524"/>
        <v>45046</v>
      </c>
      <c r="B5509" t="str">
        <f t="shared" si="523"/>
        <v>2023_04</v>
      </c>
      <c r="C5509" t="str">
        <f t="shared" si="525"/>
        <v>Apr</v>
      </c>
      <c r="D5509" t="str">
        <f t="shared" si="526"/>
        <v>2023_Apr</v>
      </c>
      <c r="E5509" s="12" t="str">
        <f t="shared" si="527"/>
        <v>30_Apr</v>
      </c>
      <c r="F5509" s="12" t="str">
        <f t="shared" si="528"/>
        <v>Apr-23</v>
      </c>
      <c r="G5509" s="12"/>
    </row>
    <row r="5510" spans="1:7">
      <c r="A5510" s="2">
        <f t="shared" si="524"/>
        <v>45047</v>
      </c>
      <c r="B5510" t="str">
        <f t="shared" si="523"/>
        <v>2023_05</v>
      </c>
      <c r="C5510" t="str">
        <f t="shared" si="525"/>
        <v>May</v>
      </c>
      <c r="D5510" t="str">
        <f t="shared" si="526"/>
        <v>2023_May</v>
      </c>
      <c r="E5510" s="12" t="str">
        <f t="shared" si="527"/>
        <v>01_May</v>
      </c>
      <c r="F5510" s="12" t="str">
        <f t="shared" si="528"/>
        <v>May-23</v>
      </c>
      <c r="G5510" s="12"/>
    </row>
    <row r="5511" spans="1:7">
      <c r="A5511" s="2">
        <f t="shared" si="524"/>
        <v>45048</v>
      </c>
      <c r="B5511" t="str">
        <f t="shared" si="523"/>
        <v>2023_05</v>
      </c>
      <c r="C5511" t="str">
        <f t="shared" si="525"/>
        <v>May</v>
      </c>
      <c r="D5511" t="str">
        <f t="shared" si="526"/>
        <v>2023_May</v>
      </c>
      <c r="E5511" s="12" t="str">
        <f t="shared" si="527"/>
        <v>02_May</v>
      </c>
      <c r="F5511" s="12" t="str">
        <f t="shared" si="528"/>
        <v>May-23</v>
      </c>
      <c r="G5511" s="12"/>
    </row>
    <row r="5512" spans="1:7">
      <c r="A5512" s="2">
        <f t="shared" si="524"/>
        <v>45049</v>
      </c>
      <c r="B5512" t="str">
        <f t="shared" si="523"/>
        <v>2023_05</v>
      </c>
      <c r="C5512" t="str">
        <f t="shared" si="525"/>
        <v>May</v>
      </c>
      <c r="D5512" t="str">
        <f t="shared" si="526"/>
        <v>2023_May</v>
      </c>
      <c r="E5512" s="12" t="str">
        <f t="shared" si="527"/>
        <v>03_May</v>
      </c>
      <c r="F5512" s="12" t="str">
        <f t="shared" si="528"/>
        <v>May-23</v>
      </c>
      <c r="G5512" s="12"/>
    </row>
    <row r="5513" spans="1:7">
      <c r="A5513" s="2">
        <f t="shared" si="524"/>
        <v>45050</v>
      </c>
      <c r="B5513" t="str">
        <f t="shared" si="523"/>
        <v>2023_05</v>
      </c>
      <c r="C5513" t="str">
        <f t="shared" si="525"/>
        <v>May</v>
      </c>
      <c r="D5513" t="str">
        <f t="shared" si="526"/>
        <v>2023_May</v>
      </c>
      <c r="E5513" s="12" t="str">
        <f t="shared" si="527"/>
        <v>04_May</v>
      </c>
      <c r="F5513" s="12" t="str">
        <f t="shared" si="528"/>
        <v>May-23</v>
      </c>
      <c r="G5513" s="12"/>
    </row>
    <row r="5514" spans="1:7">
      <c r="A5514" s="2">
        <f t="shared" si="524"/>
        <v>45051</v>
      </c>
      <c r="B5514" t="str">
        <f t="shared" si="523"/>
        <v>2023_05</v>
      </c>
      <c r="C5514" t="str">
        <f t="shared" si="525"/>
        <v>May</v>
      </c>
      <c r="D5514" t="str">
        <f t="shared" si="526"/>
        <v>2023_May</v>
      </c>
      <c r="E5514" s="12" t="str">
        <f t="shared" si="527"/>
        <v>05_May</v>
      </c>
      <c r="F5514" s="12" t="str">
        <f t="shared" si="528"/>
        <v>May-23</v>
      </c>
      <c r="G5514" s="12"/>
    </row>
    <row r="5515" spans="1:7">
      <c r="A5515" s="2">
        <f t="shared" si="524"/>
        <v>45052</v>
      </c>
      <c r="B5515" t="str">
        <f t="shared" ref="B5515:B5578" si="529">TEXT(YEAR(A5515),"0000")&amp;"_"&amp;TEXT(MONTH(A5515),"00")</f>
        <v>2023_05</v>
      </c>
      <c r="C5515" t="str">
        <f t="shared" si="525"/>
        <v>May</v>
      </c>
      <c r="D5515" t="str">
        <f t="shared" si="526"/>
        <v>2023_May</v>
      </c>
      <c r="E5515" s="12" t="str">
        <f t="shared" si="527"/>
        <v>06_May</v>
      </c>
      <c r="F5515" s="12" t="str">
        <f t="shared" si="528"/>
        <v>May-23</v>
      </c>
      <c r="G5515" s="12"/>
    </row>
    <row r="5516" spans="1:7">
      <c r="A5516" s="2">
        <f t="shared" ref="A5516:A5579" si="530">A5515+1</f>
        <v>45053</v>
      </c>
      <c r="B5516" t="str">
        <f t="shared" si="529"/>
        <v>2023_05</v>
      </c>
      <c r="C5516" t="str">
        <f t="shared" si="525"/>
        <v>May</v>
      </c>
      <c r="D5516" t="str">
        <f t="shared" si="526"/>
        <v>2023_May</v>
      </c>
      <c r="E5516" s="12" t="str">
        <f t="shared" si="527"/>
        <v>07_May</v>
      </c>
      <c r="F5516" s="12" t="str">
        <f t="shared" si="528"/>
        <v>May-23</v>
      </c>
      <c r="G5516" s="12"/>
    </row>
    <row r="5517" spans="1:7">
      <c r="A5517" s="2">
        <f t="shared" si="530"/>
        <v>45054</v>
      </c>
      <c r="B5517" t="str">
        <f t="shared" si="529"/>
        <v>2023_05</v>
      </c>
      <c r="C5517" t="str">
        <f t="shared" si="525"/>
        <v>May</v>
      </c>
      <c r="D5517" t="str">
        <f t="shared" si="526"/>
        <v>2023_May</v>
      </c>
      <c r="E5517" s="12" t="str">
        <f t="shared" si="527"/>
        <v>08_May</v>
      </c>
      <c r="F5517" s="12" t="str">
        <f t="shared" si="528"/>
        <v>May-23</v>
      </c>
      <c r="G5517" s="12"/>
    </row>
    <row r="5518" spans="1:7">
      <c r="A5518" s="2">
        <f t="shared" si="530"/>
        <v>45055</v>
      </c>
      <c r="B5518" t="str">
        <f t="shared" si="529"/>
        <v>2023_05</v>
      </c>
      <c r="C5518" t="str">
        <f t="shared" si="525"/>
        <v>May</v>
      </c>
      <c r="D5518" t="str">
        <f t="shared" si="526"/>
        <v>2023_May</v>
      </c>
      <c r="E5518" s="12" t="str">
        <f t="shared" si="527"/>
        <v>09_May</v>
      </c>
      <c r="F5518" s="12" t="str">
        <f t="shared" si="528"/>
        <v>May-23</v>
      </c>
      <c r="G5518" s="12"/>
    </row>
    <row r="5519" spans="1:7">
      <c r="A5519" s="2">
        <f t="shared" si="530"/>
        <v>45056</v>
      </c>
      <c r="B5519" t="str">
        <f t="shared" si="529"/>
        <v>2023_05</v>
      </c>
      <c r="C5519" t="str">
        <f t="shared" si="525"/>
        <v>May</v>
      </c>
      <c r="D5519" t="str">
        <f t="shared" si="526"/>
        <v>2023_May</v>
      </c>
      <c r="E5519" s="12" t="str">
        <f t="shared" si="527"/>
        <v>10_May</v>
      </c>
      <c r="F5519" s="12" t="str">
        <f t="shared" si="528"/>
        <v>May-23</v>
      </c>
      <c r="G5519" s="12"/>
    </row>
    <row r="5520" spans="1:7">
      <c r="A5520" s="2">
        <f t="shared" si="530"/>
        <v>45057</v>
      </c>
      <c r="B5520" t="str">
        <f t="shared" si="529"/>
        <v>2023_05</v>
      </c>
      <c r="C5520" t="str">
        <f t="shared" si="525"/>
        <v>May</v>
      </c>
      <c r="D5520" t="str">
        <f t="shared" si="526"/>
        <v>2023_May</v>
      </c>
      <c r="E5520" s="12" t="str">
        <f t="shared" si="527"/>
        <v>11_May</v>
      </c>
      <c r="F5520" s="12" t="str">
        <f t="shared" si="528"/>
        <v>May-23</v>
      </c>
      <c r="G5520" s="12"/>
    </row>
    <row r="5521" spans="1:7">
      <c r="A5521" s="2">
        <f t="shared" si="530"/>
        <v>45058</v>
      </c>
      <c r="B5521" t="str">
        <f t="shared" si="529"/>
        <v>2023_05</v>
      </c>
      <c r="C5521" t="str">
        <f t="shared" si="525"/>
        <v>May</v>
      </c>
      <c r="D5521" t="str">
        <f t="shared" si="526"/>
        <v>2023_May</v>
      </c>
      <c r="E5521" s="12" t="str">
        <f t="shared" si="527"/>
        <v>12_May</v>
      </c>
      <c r="F5521" s="12" t="str">
        <f t="shared" si="528"/>
        <v>May-23</v>
      </c>
      <c r="G5521" s="12"/>
    </row>
    <row r="5522" spans="1:7">
      <c r="A5522" s="2">
        <f t="shared" si="530"/>
        <v>45059</v>
      </c>
      <c r="B5522" t="str">
        <f t="shared" si="529"/>
        <v>2023_05</v>
      </c>
      <c r="C5522" t="str">
        <f t="shared" si="525"/>
        <v>May</v>
      </c>
      <c r="D5522" t="str">
        <f t="shared" si="526"/>
        <v>2023_May</v>
      </c>
      <c r="E5522" s="12" t="str">
        <f t="shared" si="527"/>
        <v>13_May</v>
      </c>
      <c r="F5522" s="12" t="str">
        <f t="shared" si="528"/>
        <v>May-23</v>
      </c>
      <c r="G5522" s="12"/>
    </row>
    <row r="5523" spans="1:7">
      <c r="A5523" s="2">
        <f t="shared" si="530"/>
        <v>45060</v>
      </c>
      <c r="B5523" t="str">
        <f t="shared" si="529"/>
        <v>2023_05</v>
      </c>
      <c r="C5523" t="str">
        <f t="shared" si="525"/>
        <v>May</v>
      </c>
      <c r="D5523" t="str">
        <f t="shared" si="526"/>
        <v>2023_May</v>
      </c>
      <c r="E5523" s="12" t="str">
        <f t="shared" si="527"/>
        <v>14_May</v>
      </c>
      <c r="F5523" s="12" t="str">
        <f t="shared" si="528"/>
        <v>May-23</v>
      </c>
      <c r="G5523" s="12"/>
    </row>
    <row r="5524" spans="1:7">
      <c r="A5524" s="2">
        <f t="shared" si="530"/>
        <v>45061</v>
      </c>
      <c r="B5524" t="str">
        <f t="shared" si="529"/>
        <v>2023_05</v>
      </c>
      <c r="C5524" t="str">
        <f t="shared" si="525"/>
        <v>May</v>
      </c>
      <c r="D5524" t="str">
        <f t="shared" si="526"/>
        <v>2023_May</v>
      </c>
      <c r="E5524" s="12" t="str">
        <f t="shared" si="527"/>
        <v>15_May</v>
      </c>
      <c r="F5524" s="12" t="str">
        <f t="shared" si="528"/>
        <v>May-23</v>
      </c>
      <c r="G5524" s="12"/>
    </row>
    <row r="5525" spans="1:7">
      <c r="A5525" s="2">
        <f t="shared" si="530"/>
        <v>45062</v>
      </c>
      <c r="B5525" t="str">
        <f t="shared" si="529"/>
        <v>2023_05</v>
      </c>
      <c r="C5525" t="str">
        <f t="shared" si="525"/>
        <v>May</v>
      </c>
      <c r="D5525" t="str">
        <f t="shared" si="526"/>
        <v>2023_May</v>
      </c>
      <c r="E5525" s="12" t="str">
        <f t="shared" si="527"/>
        <v>16_May</v>
      </c>
      <c r="F5525" s="12" t="str">
        <f t="shared" si="528"/>
        <v>May-23</v>
      </c>
      <c r="G5525" s="12"/>
    </row>
    <row r="5526" spans="1:7">
      <c r="A5526" s="2">
        <f t="shared" si="530"/>
        <v>45063</v>
      </c>
      <c r="B5526" t="str">
        <f t="shared" si="529"/>
        <v>2023_05</v>
      </c>
      <c r="C5526" t="str">
        <f t="shared" si="525"/>
        <v>May</v>
      </c>
      <c r="D5526" t="str">
        <f t="shared" si="526"/>
        <v>2023_May</v>
      </c>
      <c r="E5526" s="12" t="str">
        <f t="shared" si="527"/>
        <v>17_May</v>
      </c>
      <c r="F5526" s="12" t="str">
        <f t="shared" si="528"/>
        <v>May-23</v>
      </c>
      <c r="G5526" s="12"/>
    </row>
    <row r="5527" spans="1:7">
      <c r="A5527" s="2">
        <f t="shared" si="530"/>
        <v>45064</v>
      </c>
      <c r="B5527" t="str">
        <f t="shared" si="529"/>
        <v>2023_05</v>
      </c>
      <c r="C5527" t="str">
        <f t="shared" si="525"/>
        <v>May</v>
      </c>
      <c r="D5527" t="str">
        <f t="shared" si="526"/>
        <v>2023_May</v>
      </c>
      <c r="E5527" s="12" t="str">
        <f t="shared" si="527"/>
        <v>18_May</v>
      </c>
      <c r="F5527" s="12" t="str">
        <f t="shared" si="528"/>
        <v>May-23</v>
      </c>
      <c r="G5527" s="12"/>
    </row>
    <row r="5528" spans="1:7">
      <c r="A5528" s="2">
        <f t="shared" si="530"/>
        <v>45065</v>
      </c>
      <c r="B5528" t="str">
        <f t="shared" si="529"/>
        <v>2023_05</v>
      </c>
      <c r="C5528" t="str">
        <f t="shared" si="525"/>
        <v>May</v>
      </c>
      <c r="D5528" t="str">
        <f t="shared" si="526"/>
        <v>2023_May</v>
      </c>
      <c r="E5528" s="12" t="str">
        <f t="shared" si="527"/>
        <v>19_May</v>
      </c>
      <c r="F5528" s="12" t="str">
        <f t="shared" si="528"/>
        <v>May-23</v>
      </c>
      <c r="G5528" s="12"/>
    </row>
    <row r="5529" spans="1:7">
      <c r="A5529" s="2">
        <f t="shared" si="530"/>
        <v>45066</v>
      </c>
      <c r="B5529" t="str">
        <f t="shared" si="529"/>
        <v>2023_05</v>
      </c>
      <c r="C5529" t="str">
        <f t="shared" si="525"/>
        <v>May</v>
      </c>
      <c r="D5529" t="str">
        <f t="shared" si="526"/>
        <v>2023_May</v>
      </c>
      <c r="E5529" s="12" t="str">
        <f t="shared" si="527"/>
        <v>20_May</v>
      </c>
      <c r="F5529" s="12" t="str">
        <f t="shared" si="528"/>
        <v>May-23</v>
      </c>
      <c r="G5529" s="12"/>
    </row>
    <row r="5530" spans="1:7">
      <c r="A5530" s="2">
        <f t="shared" si="530"/>
        <v>45067</v>
      </c>
      <c r="B5530" t="str">
        <f t="shared" si="529"/>
        <v>2023_05</v>
      </c>
      <c r="C5530" t="str">
        <f t="shared" si="525"/>
        <v>May</v>
      </c>
      <c r="D5530" t="str">
        <f t="shared" si="526"/>
        <v>2023_May</v>
      </c>
      <c r="E5530" s="12" t="str">
        <f t="shared" si="527"/>
        <v>21_May</v>
      </c>
      <c r="F5530" s="12" t="str">
        <f t="shared" si="528"/>
        <v>May-23</v>
      </c>
      <c r="G5530" s="12"/>
    </row>
    <row r="5531" spans="1:7">
      <c r="A5531" s="2">
        <f t="shared" si="530"/>
        <v>45068</v>
      </c>
      <c r="B5531" t="str">
        <f t="shared" si="529"/>
        <v>2023_05</v>
      </c>
      <c r="C5531" t="str">
        <f t="shared" si="525"/>
        <v>May</v>
      </c>
      <c r="D5531" t="str">
        <f t="shared" si="526"/>
        <v>2023_May</v>
      </c>
      <c r="E5531" s="12" t="str">
        <f t="shared" si="527"/>
        <v>22_May</v>
      </c>
      <c r="F5531" s="12" t="str">
        <f t="shared" si="528"/>
        <v>May-23</v>
      </c>
      <c r="G5531" s="12"/>
    </row>
    <row r="5532" spans="1:7">
      <c r="A5532" s="2">
        <f t="shared" si="530"/>
        <v>45069</v>
      </c>
      <c r="B5532" t="str">
        <f t="shared" si="529"/>
        <v>2023_05</v>
      </c>
      <c r="C5532" t="str">
        <f t="shared" si="525"/>
        <v>May</v>
      </c>
      <c r="D5532" t="str">
        <f t="shared" si="526"/>
        <v>2023_May</v>
      </c>
      <c r="E5532" s="12" t="str">
        <f t="shared" si="527"/>
        <v>23_May</v>
      </c>
      <c r="F5532" s="12" t="str">
        <f t="shared" si="528"/>
        <v>May-23</v>
      </c>
      <c r="G5532" s="12"/>
    </row>
    <row r="5533" spans="1:7">
      <c r="A5533" s="2">
        <f t="shared" si="530"/>
        <v>45070</v>
      </c>
      <c r="B5533" t="str">
        <f t="shared" si="529"/>
        <v>2023_05</v>
      </c>
      <c r="C5533" t="str">
        <f t="shared" si="525"/>
        <v>May</v>
      </c>
      <c r="D5533" t="str">
        <f t="shared" si="526"/>
        <v>2023_May</v>
      </c>
      <c r="E5533" s="12" t="str">
        <f t="shared" si="527"/>
        <v>24_May</v>
      </c>
      <c r="F5533" s="12" t="str">
        <f t="shared" si="528"/>
        <v>May-23</v>
      </c>
      <c r="G5533" s="12"/>
    </row>
    <row r="5534" spans="1:7">
      <c r="A5534" s="2">
        <f t="shared" si="530"/>
        <v>45071</v>
      </c>
      <c r="B5534" t="str">
        <f t="shared" si="529"/>
        <v>2023_05</v>
      </c>
      <c r="C5534" t="str">
        <f t="shared" si="525"/>
        <v>May</v>
      </c>
      <c r="D5534" t="str">
        <f t="shared" si="526"/>
        <v>2023_May</v>
      </c>
      <c r="E5534" s="12" t="str">
        <f t="shared" si="527"/>
        <v>25_May</v>
      </c>
      <c r="F5534" s="12" t="str">
        <f t="shared" si="528"/>
        <v>May-23</v>
      </c>
      <c r="G5534" s="12"/>
    </row>
    <row r="5535" spans="1:7">
      <c r="A5535" s="2">
        <f t="shared" si="530"/>
        <v>45072</v>
      </c>
      <c r="B5535" t="str">
        <f t="shared" si="529"/>
        <v>2023_05</v>
      </c>
      <c r="C5535" t="str">
        <f t="shared" si="525"/>
        <v>May</v>
      </c>
      <c r="D5535" t="str">
        <f t="shared" si="526"/>
        <v>2023_May</v>
      </c>
      <c r="E5535" s="12" t="str">
        <f t="shared" si="527"/>
        <v>26_May</v>
      </c>
      <c r="F5535" s="12" t="str">
        <f t="shared" si="528"/>
        <v>May-23</v>
      </c>
      <c r="G5535" s="12"/>
    </row>
    <row r="5536" spans="1:7">
      <c r="A5536" s="2">
        <f t="shared" si="530"/>
        <v>45073</v>
      </c>
      <c r="B5536" t="str">
        <f t="shared" si="529"/>
        <v>2023_05</v>
      </c>
      <c r="C5536" t="str">
        <f t="shared" si="525"/>
        <v>May</v>
      </c>
      <c r="D5536" t="str">
        <f t="shared" si="526"/>
        <v>2023_May</v>
      </c>
      <c r="E5536" s="12" t="str">
        <f t="shared" si="527"/>
        <v>27_May</v>
      </c>
      <c r="F5536" s="12" t="str">
        <f t="shared" si="528"/>
        <v>May-23</v>
      </c>
      <c r="G5536" s="12"/>
    </row>
    <row r="5537" spans="1:7">
      <c r="A5537" s="2">
        <f t="shared" si="530"/>
        <v>45074</v>
      </c>
      <c r="B5537" t="str">
        <f t="shared" si="529"/>
        <v>2023_05</v>
      </c>
      <c r="C5537" t="str">
        <f t="shared" si="525"/>
        <v>May</v>
      </c>
      <c r="D5537" t="str">
        <f t="shared" si="526"/>
        <v>2023_May</v>
      </c>
      <c r="E5537" s="12" t="str">
        <f t="shared" si="527"/>
        <v>28_May</v>
      </c>
      <c r="F5537" s="12" t="str">
        <f t="shared" si="528"/>
        <v>May-23</v>
      </c>
      <c r="G5537" s="12"/>
    </row>
    <row r="5538" spans="1:7">
      <c r="A5538" s="2">
        <f t="shared" si="530"/>
        <v>45075</v>
      </c>
      <c r="B5538" t="str">
        <f t="shared" si="529"/>
        <v>2023_05</v>
      </c>
      <c r="C5538" t="str">
        <f t="shared" si="525"/>
        <v>May</v>
      </c>
      <c r="D5538" t="str">
        <f t="shared" si="526"/>
        <v>2023_May</v>
      </c>
      <c r="E5538" s="12" t="str">
        <f t="shared" si="527"/>
        <v>29_May</v>
      </c>
      <c r="F5538" s="12" t="str">
        <f t="shared" si="528"/>
        <v>May-23</v>
      </c>
      <c r="G5538" s="12"/>
    </row>
    <row r="5539" spans="1:7">
      <c r="A5539" s="2">
        <f t="shared" si="530"/>
        <v>45076</v>
      </c>
      <c r="B5539" t="str">
        <f t="shared" si="529"/>
        <v>2023_05</v>
      </c>
      <c r="C5539" t="str">
        <f t="shared" si="525"/>
        <v>May</v>
      </c>
      <c r="D5539" t="str">
        <f t="shared" si="526"/>
        <v>2023_May</v>
      </c>
      <c r="E5539" s="12" t="str">
        <f t="shared" si="527"/>
        <v>30_May</v>
      </c>
      <c r="F5539" s="12" t="str">
        <f t="shared" si="528"/>
        <v>May-23</v>
      </c>
      <c r="G5539" s="12"/>
    </row>
    <row r="5540" spans="1:7">
      <c r="A5540" s="2">
        <f t="shared" si="530"/>
        <v>45077</v>
      </c>
      <c r="B5540" t="str">
        <f t="shared" si="529"/>
        <v>2023_05</v>
      </c>
      <c r="C5540" t="str">
        <f t="shared" si="525"/>
        <v>May</v>
      </c>
      <c r="D5540" t="str">
        <f t="shared" si="526"/>
        <v>2023_May</v>
      </c>
      <c r="E5540" s="12" t="str">
        <f t="shared" si="527"/>
        <v>31_May</v>
      </c>
      <c r="F5540" s="12" t="str">
        <f t="shared" si="528"/>
        <v>May-23</v>
      </c>
      <c r="G5540" s="12"/>
    </row>
    <row r="5541" spans="1:7">
      <c r="A5541" s="2">
        <f t="shared" si="530"/>
        <v>45078</v>
      </c>
      <c r="B5541" t="str">
        <f t="shared" si="529"/>
        <v>2023_06</v>
      </c>
      <c r="C5541" t="str">
        <f t="shared" si="525"/>
        <v>Jun</v>
      </c>
      <c r="D5541" t="str">
        <f t="shared" si="526"/>
        <v>2023_Jun</v>
      </c>
      <c r="E5541" s="12" t="str">
        <f t="shared" si="527"/>
        <v>01_Jun</v>
      </c>
      <c r="F5541" s="12" t="str">
        <f t="shared" si="528"/>
        <v>Jun-23</v>
      </c>
      <c r="G5541" s="12"/>
    </row>
    <row r="5542" spans="1:7">
      <c r="A5542" s="2">
        <f t="shared" si="530"/>
        <v>45079</v>
      </c>
      <c r="B5542" t="str">
        <f t="shared" si="529"/>
        <v>2023_06</v>
      </c>
      <c r="C5542" t="str">
        <f t="shared" si="525"/>
        <v>Jun</v>
      </c>
      <c r="D5542" t="str">
        <f t="shared" si="526"/>
        <v>2023_Jun</v>
      </c>
      <c r="E5542" s="12" t="str">
        <f t="shared" si="527"/>
        <v>02_Jun</v>
      </c>
      <c r="F5542" s="12" t="str">
        <f t="shared" si="528"/>
        <v>Jun-23</v>
      </c>
      <c r="G5542" s="12"/>
    </row>
    <row r="5543" spans="1:7">
      <c r="A5543" s="2">
        <f t="shared" si="530"/>
        <v>45080</v>
      </c>
      <c r="B5543" t="str">
        <f t="shared" si="529"/>
        <v>2023_06</v>
      </c>
      <c r="C5543" t="str">
        <f t="shared" si="525"/>
        <v>Jun</v>
      </c>
      <c r="D5543" t="str">
        <f t="shared" si="526"/>
        <v>2023_Jun</v>
      </c>
      <c r="E5543" s="12" t="str">
        <f t="shared" si="527"/>
        <v>03_Jun</v>
      </c>
      <c r="F5543" s="12" t="str">
        <f t="shared" si="528"/>
        <v>Jun-23</v>
      </c>
      <c r="G5543" s="12"/>
    </row>
    <row r="5544" spans="1:7">
      <c r="A5544" s="2">
        <f t="shared" si="530"/>
        <v>45081</v>
      </c>
      <c r="B5544" t="str">
        <f t="shared" si="529"/>
        <v>2023_06</v>
      </c>
      <c r="C5544" t="str">
        <f t="shared" si="525"/>
        <v>Jun</v>
      </c>
      <c r="D5544" t="str">
        <f t="shared" si="526"/>
        <v>2023_Jun</v>
      </c>
      <c r="E5544" s="12" t="str">
        <f t="shared" si="527"/>
        <v>04_Jun</v>
      </c>
      <c r="F5544" s="12" t="str">
        <f t="shared" si="528"/>
        <v>Jun-23</v>
      </c>
      <c r="G5544" s="12"/>
    </row>
    <row r="5545" spans="1:7">
      <c r="A5545" s="2">
        <f t="shared" si="530"/>
        <v>45082</v>
      </c>
      <c r="B5545" t="str">
        <f t="shared" si="529"/>
        <v>2023_06</v>
      </c>
      <c r="C5545" t="str">
        <f t="shared" si="525"/>
        <v>Jun</v>
      </c>
      <c r="D5545" t="str">
        <f t="shared" si="526"/>
        <v>2023_Jun</v>
      </c>
      <c r="E5545" s="12" t="str">
        <f t="shared" si="527"/>
        <v>05_Jun</v>
      </c>
      <c r="F5545" s="12" t="str">
        <f t="shared" si="528"/>
        <v>Jun-23</v>
      </c>
      <c r="G5545" s="12"/>
    </row>
    <row r="5546" spans="1:7">
      <c r="A5546" s="2">
        <f t="shared" si="530"/>
        <v>45083</v>
      </c>
      <c r="B5546" t="str">
        <f t="shared" si="529"/>
        <v>2023_06</v>
      </c>
      <c r="C5546" t="str">
        <f t="shared" si="525"/>
        <v>Jun</v>
      </c>
      <c r="D5546" t="str">
        <f t="shared" si="526"/>
        <v>2023_Jun</v>
      </c>
      <c r="E5546" s="12" t="str">
        <f t="shared" si="527"/>
        <v>06_Jun</v>
      </c>
      <c r="F5546" s="12" t="str">
        <f t="shared" si="528"/>
        <v>Jun-23</v>
      </c>
      <c r="G5546" s="12"/>
    </row>
    <row r="5547" spans="1:7">
      <c r="A5547" s="2">
        <f t="shared" si="530"/>
        <v>45084</v>
      </c>
      <c r="B5547" t="str">
        <f t="shared" si="529"/>
        <v>2023_06</v>
      </c>
      <c r="C5547" t="str">
        <f t="shared" si="525"/>
        <v>Jun</v>
      </c>
      <c r="D5547" t="str">
        <f t="shared" si="526"/>
        <v>2023_Jun</v>
      </c>
      <c r="E5547" s="12" t="str">
        <f t="shared" si="527"/>
        <v>07_Jun</v>
      </c>
      <c r="F5547" s="12" t="str">
        <f t="shared" si="528"/>
        <v>Jun-23</v>
      </c>
      <c r="G5547" s="12"/>
    </row>
    <row r="5548" spans="1:7">
      <c r="A5548" s="2">
        <f t="shared" si="530"/>
        <v>45085</v>
      </c>
      <c r="B5548" t="str">
        <f t="shared" si="529"/>
        <v>2023_06</v>
      </c>
      <c r="C5548" t="str">
        <f t="shared" si="525"/>
        <v>Jun</v>
      </c>
      <c r="D5548" t="str">
        <f t="shared" si="526"/>
        <v>2023_Jun</v>
      </c>
      <c r="E5548" s="12" t="str">
        <f t="shared" si="527"/>
        <v>08_Jun</v>
      </c>
      <c r="F5548" s="12" t="str">
        <f t="shared" si="528"/>
        <v>Jun-23</v>
      </c>
      <c r="G5548" s="12"/>
    </row>
    <row r="5549" spans="1:7">
      <c r="A5549" s="2">
        <f t="shared" si="530"/>
        <v>45086</v>
      </c>
      <c r="B5549" t="str">
        <f t="shared" si="529"/>
        <v>2023_06</v>
      </c>
      <c r="C5549" t="str">
        <f t="shared" si="525"/>
        <v>Jun</v>
      </c>
      <c r="D5549" t="str">
        <f t="shared" si="526"/>
        <v>2023_Jun</v>
      </c>
      <c r="E5549" s="12" t="str">
        <f t="shared" si="527"/>
        <v>09_Jun</v>
      </c>
      <c r="F5549" s="12" t="str">
        <f t="shared" si="528"/>
        <v>Jun-23</v>
      </c>
      <c r="G5549" s="12"/>
    </row>
    <row r="5550" spans="1:7">
      <c r="A5550" s="2">
        <f t="shared" si="530"/>
        <v>45087</v>
      </c>
      <c r="B5550" t="str">
        <f t="shared" si="529"/>
        <v>2023_06</v>
      </c>
      <c r="C5550" t="str">
        <f t="shared" si="525"/>
        <v>Jun</v>
      </c>
      <c r="D5550" t="str">
        <f t="shared" si="526"/>
        <v>2023_Jun</v>
      </c>
      <c r="E5550" s="12" t="str">
        <f t="shared" si="527"/>
        <v>10_Jun</v>
      </c>
      <c r="F5550" s="12" t="str">
        <f t="shared" si="528"/>
        <v>Jun-23</v>
      </c>
      <c r="G5550" s="12"/>
    </row>
    <row r="5551" spans="1:7">
      <c r="A5551" s="2">
        <f t="shared" si="530"/>
        <v>45088</v>
      </c>
      <c r="B5551" t="str">
        <f t="shared" si="529"/>
        <v>2023_06</v>
      </c>
      <c r="C5551" t="str">
        <f t="shared" si="525"/>
        <v>Jun</v>
      </c>
      <c r="D5551" t="str">
        <f t="shared" si="526"/>
        <v>2023_Jun</v>
      </c>
      <c r="E5551" s="12" t="str">
        <f t="shared" si="527"/>
        <v>11_Jun</v>
      </c>
      <c r="F5551" s="12" t="str">
        <f t="shared" si="528"/>
        <v>Jun-23</v>
      </c>
      <c r="G5551" s="12"/>
    </row>
    <row r="5552" spans="1:7">
      <c r="A5552" s="2">
        <f t="shared" si="530"/>
        <v>45089</v>
      </c>
      <c r="B5552" t="str">
        <f t="shared" si="529"/>
        <v>2023_06</v>
      </c>
      <c r="C5552" t="str">
        <f t="shared" si="525"/>
        <v>Jun</v>
      </c>
      <c r="D5552" t="str">
        <f t="shared" si="526"/>
        <v>2023_Jun</v>
      </c>
      <c r="E5552" s="12" t="str">
        <f t="shared" si="527"/>
        <v>12_Jun</v>
      </c>
      <c r="F5552" s="12" t="str">
        <f t="shared" si="528"/>
        <v>Jun-23</v>
      </c>
      <c r="G5552" s="12"/>
    </row>
    <row r="5553" spans="1:7">
      <c r="A5553" s="2">
        <f t="shared" si="530"/>
        <v>45090</v>
      </c>
      <c r="B5553" t="str">
        <f t="shared" si="529"/>
        <v>2023_06</v>
      </c>
      <c r="C5553" t="str">
        <f t="shared" si="525"/>
        <v>Jun</v>
      </c>
      <c r="D5553" t="str">
        <f t="shared" si="526"/>
        <v>2023_Jun</v>
      </c>
      <c r="E5553" s="12" t="str">
        <f t="shared" si="527"/>
        <v>13_Jun</v>
      </c>
      <c r="F5553" s="12" t="str">
        <f t="shared" si="528"/>
        <v>Jun-23</v>
      </c>
      <c r="G5553" s="12"/>
    </row>
    <row r="5554" spans="1:7">
      <c r="A5554" s="2">
        <f t="shared" si="530"/>
        <v>45091</v>
      </c>
      <c r="B5554" t="str">
        <f t="shared" si="529"/>
        <v>2023_06</v>
      </c>
      <c r="C5554" t="str">
        <f t="shared" si="525"/>
        <v>Jun</v>
      </c>
      <c r="D5554" t="str">
        <f t="shared" si="526"/>
        <v>2023_Jun</v>
      </c>
      <c r="E5554" s="12" t="str">
        <f t="shared" si="527"/>
        <v>14_Jun</v>
      </c>
      <c r="F5554" s="12" t="str">
        <f t="shared" si="528"/>
        <v>Jun-23</v>
      </c>
      <c r="G5554" s="12"/>
    </row>
    <row r="5555" spans="1:7">
      <c r="A5555" s="2">
        <f t="shared" si="530"/>
        <v>45092</v>
      </c>
      <c r="B5555" t="str">
        <f t="shared" si="529"/>
        <v>2023_06</v>
      </c>
      <c r="C5555" t="str">
        <f t="shared" si="525"/>
        <v>Jun</v>
      </c>
      <c r="D5555" t="str">
        <f t="shared" si="526"/>
        <v>2023_Jun</v>
      </c>
      <c r="E5555" s="12" t="str">
        <f t="shared" si="527"/>
        <v>15_Jun</v>
      </c>
      <c r="F5555" s="12" t="str">
        <f t="shared" si="528"/>
        <v>Jun-23</v>
      </c>
      <c r="G5555" s="12"/>
    </row>
    <row r="5556" spans="1:7">
      <c r="A5556" s="2">
        <f t="shared" si="530"/>
        <v>45093</v>
      </c>
      <c r="B5556" t="str">
        <f t="shared" si="529"/>
        <v>2023_06</v>
      </c>
      <c r="C5556" t="str">
        <f t="shared" si="525"/>
        <v>Jun</v>
      </c>
      <c r="D5556" t="str">
        <f t="shared" si="526"/>
        <v>2023_Jun</v>
      </c>
      <c r="E5556" s="12" t="str">
        <f t="shared" si="527"/>
        <v>16_Jun</v>
      </c>
      <c r="F5556" s="12" t="str">
        <f t="shared" si="528"/>
        <v>Jun-23</v>
      </c>
      <c r="G5556" s="12"/>
    </row>
    <row r="5557" spans="1:7">
      <c r="A5557" s="2">
        <f t="shared" si="530"/>
        <v>45094</v>
      </c>
      <c r="B5557" t="str">
        <f t="shared" si="529"/>
        <v>2023_06</v>
      </c>
      <c r="C5557" t="str">
        <f t="shared" si="525"/>
        <v>Jun</v>
      </c>
      <c r="D5557" t="str">
        <f t="shared" si="526"/>
        <v>2023_Jun</v>
      </c>
      <c r="E5557" s="12" t="str">
        <f t="shared" si="527"/>
        <v>17_Jun</v>
      </c>
      <c r="F5557" s="12" t="str">
        <f t="shared" si="528"/>
        <v>Jun-23</v>
      </c>
      <c r="G5557" s="12"/>
    </row>
    <row r="5558" spans="1:7">
      <c r="A5558" s="2">
        <f t="shared" si="530"/>
        <v>45095</v>
      </c>
      <c r="B5558" t="str">
        <f t="shared" si="529"/>
        <v>2023_06</v>
      </c>
      <c r="C5558" t="str">
        <f t="shared" si="525"/>
        <v>Jun</v>
      </c>
      <c r="D5558" t="str">
        <f t="shared" si="526"/>
        <v>2023_Jun</v>
      </c>
      <c r="E5558" s="12" t="str">
        <f t="shared" si="527"/>
        <v>18_Jun</v>
      </c>
      <c r="F5558" s="12" t="str">
        <f t="shared" si="528"/>
        <v>Jun-23</v>
      </c>
      <c r="G5558" s="12"/>
    </row>
    <row r="5559" spans="1:7">
      <c r="A5559" s="2">
        <f t="shared" si="530"/>
        <v>45096</v>
      </c>
      <c r="B5559" t="str">
        <f t="shared" si="529"/>
        <v>2023_06</v>
      </c>
      <c r="C5559" t="str">
        <f t="shared" si="525"/>
        <v>Jun</v>
      </c>
      <c r="D5559" t="str">
        <f t="shared" si="526"/>
        <v>2023_Jun</v>
      </c>
      <c r="E5559" s="12" t="str">
        <f t="shared" si="527"/>
        <v>19_Jun</v>
      </c>
      <c r="F5559" s="12" t="str">
        <f t="shared" si="528"/>
        <v>Jun-23</v>
      </c>
      <c r="G5559" s="12"/>
    </row>
    <row r="5560" spans="1:7">
      <c r="A5560" s="2">
        <f t="shared" si="530"/>
        <v>45097</v>
      </c>
      <c r="B5560" t="str">
        <f t="shared" si="529"/>
        <v>2023_06</v>
      </c>
      <c r="C5560" t="str">
        <f t="shared" si="525"/>
        <v>Jun</v>
      </c>
      <c r="D5560" t="str">
        <f t="shared" si="526"/>
        <v>2023_Jun</v>
      </c>
      <c r="E5560" s="12" t="str">
        <f t="shared" si="527"/>
        <v>20_Jun</v>
      </c>
      <c r="F5560" s="12" t="str">
        <f t="shared" si="528"/>
        <v>Jun-23</v>
      </c>
      <c r="G5560" s="12"/>
    </row>
    <row r="5561" spans="1:7">
      <c r="A5561" s="2">
        <f t="shared" si="530"/>
        <v>45098</v>
      </c>
      <c r="B5561" t="str">
        <f t="shared" si="529"/>
        <v>2023_06</v>
      </c>
      <c r="C5561" t="str">
        <f t="shared" si="525"/>
        <v>Jun</v>
      </c>
      <c r="D5561" t="str">
        <f t="shared" si="526"/>
        <v>2023_Jun</v>
      </c>
      <c r="E5561" s="12" t="str">
        <f t="shared" si="527"/>
        <v>21_Jun</v>
      </c>
      <c r="F5561" s="12" t="str">
        <f t="shared" si="528"/>
        <v>Jun-23</v>
      </c>
      <c r="G5561" s="12"/>
    </row>
    <row r="5562" spans="1:7">
      <c r="A5562" s="2">
        <f t="shared" si="530"/>
        <v>45099</v>
      </c>
      <c r="B5562" t="str">
        <f t="shared" si="529"/>
        <v>2023_06</v>
      </c>
      <c r="C5562" t="str">
        <f t="shared" si="525"/>
        <v>Jun</v>
      </c>
      <c r="D5562" t="str">
        <f t="shared" si="526"/>
        <v>2023_Jun</v>
      </c>
      <c r="E5562" s="12" t="str">
        <f t="shared" si="527"/>
        <v>22_Jun</v>
      </c>
      <c r="F5562" s="12" t="str">
        <f t="shared" si="528"/>
        <v>Jun-23</v>
      </c>
      <c r="G5562" s="12"/>
    </row>
    <row r="5563" spans="1:7">
      <c r="A5563" s="2">
        <f t="shared" si="530"/>
        <v>45100</v>
      </c>
      <c r="B5563" t="str">
        <f t="shared" si="529"/>
        <v>2023_06</v>
      </c>
      <c r="C5563" t="str">
        <f t="shared" si="525"/>
        <v>Jun</v>
      </c>
      <c r="D5563" t="str">
        <f t="shared" si="526"/>
        <v>2023_Jun</v>
      </c>
      <c r="E5563" s="12" t="str">
        <f t="shared" si="527"/>
        <v>23_Jun</v>
      </c>
      <c r="F5563" s="12" t="str">
        <f t="shared" si="528"/>
        <v>Jun-23</v>
      </c>
      <c r="G5563" s="12"/>
    </row>
    <row r="5564" spans="1:7">
      <c r="A5564" s="2">
        <f t="shared" si="530"/>
        <v>45101</v>
      </c>
      <c r="B5564" t="str">
        <f t="shared" si="529"/>
        <v>2023_06</v>
      </c>
      <c r="C5564" t="str">
        <f t="shared" si="525"/>
        <v>Jun</v>
      </c>
      <c r="D5564" t="str">
        <f t="shared" si="526"/>
        <v>2023_Jun</v>
      </c>
      <c r="E5564" s="12" t="str">
        <f t="shared" si="527"/>
        <v>24_Jun</v>
      </c>
      <c r="F5564" s="12" t="str">
        <f t="shared" si="528"/>
        <v>Jun-23</v>
      </c>
      <c r="G5564" s="12"/>
    </row>
    <row r="5565" spans="1:7">
      <c r="A5565" s="2">
        <f t="shared" si="530"/>
        <v>45102</v>
      </c>
      <c r="B5565" t="str">
        <f t="shared" si="529"/>
        <v>2023_06</v>
      </c>
      <c r="C5565" t="str">
        <f t="shared" si="525"/>
        <v>Jun</v>
      </c>
      <c r="D5565" t="str">
        <f t="shared" si="526"/>
        <v>2023_Jun</v>
      </c>
      <c r="E5565" s="12" t="str">
        <f t="shared" si="527"/>
        <v>25_Jun</v>
      </c>
      <c r="F5565" s="12" t="str">
        <f t="shared" si="528"/>
        <v>Jun-23</v>
      </c>
      <c r="G5565" s="12"/>
    </row>
    <row r="5566" spans="1:7">
      <c r="A5566" s="2">
        <f t="shared" si="530"/>
        <v>45103</v>
      </c>
      <c r="B5566" t="str">
        <f t="shared" si="529"/>
        <v>2023_06</v>
      </c>
      <c r="C5566" t="str">
        <f t="shared" si="525"/>
        <v>Jun</v>
      </c>
      <c r="D5566" t="str">
        <f t="shared" si="526"/>
        <v>2023_Jun</v>
      </c>
      <c r="E5566" s="12" t="str">
        <f t="shared" si="527"/>
        <v>26_Jun</v>
      </c>
      <c r="F5566" s="12" t="str">
        <f t="shared" si="528"/>
        <v>Jun-23</v>
      </c>
      <c r="G5566" s="12"/>
    </row>
    <row r="5567" spans="1:7">
      <c r="A5567" s="2">
        <f t="shared" si="530"/>
        <v>45104</v>
      </c>
      <c r="B5567" t="str">
        <f t="shared" si="529"/>
        <v>2023_06</v>
      </c>
      <c r="C5567" t="str">
        <f t="shared" si="525"/>
        <v>Jun</v>
      </c>
      <c r="D5567" t="str">
        <f t="shared" si="526"/>
        <v>2023_Jun</v>
      </c>
      <c r="E5567" s="12" t="str">
        <f t="shared" si="527"/>
        <v>27_Jun</v>
      </c>
      <c r="F5567" s="12" t="str">
        <f t="shared" si="528"/>
        <v>Jun-23</v>
      </c>
      <c r="G5567" s="12"/>
    </row>
    <row r="5568" spans="1:7">
      <c r="A5568" s="2">
        <f t="shared" si="530"/>
        <v>45105</v>
      </c>
      <c r="B5568" t="str">
        <f t="shared" si="529"/>
        <v>2023_06</v>
      </c>
      <c r="C5568" t="str">
        <f t="shared" si="525"/>
        <v>Jun</v>
      </c>
      <c r="D5568" t="str">
        <f t="shared" si="526"/>
        <v>2023_Jun</v>
      </c>
      <c r="E5568" s="12" t="str">
        <f t="shared" si="527"/>
        <v>28_Jun</v>
      </c>
      <c r="F5568" s="12" t="str">
        <f t="shared" si="528"/>
        <v>Jun-23</v>
      </c>
      <c r="G5568" s="12"/>
    </row>
    <row r="5569" spans="1:7">
      <c r="A5569" s="2">
        <f t="shared" si="530"/>
        <v>45106</v>
      </c>
      <c r="B5569" t="str">
        <f t="shared" si="529"/>
        <v>2023_06</v>
      </c>
      <c r="C5569" t="str">
        <f t="shared" si="525"/>
        <v>Jun</v>
      </c>
      <c r="D5569" t="str">
        <f t="shared" si="526"/>
        <v>2023_Jun</v>
      </c>
      <c r="E5569" s="12" t="str">
        <f t="shared" si="527"/>
        <v>29_Jun</v>
      </c>
      <c r="F5569" s="12" t="str">
        <f t="shared" si="528"/>
        <v>Jun-23</v>
      </c>
      <c r="G5569" s="12"/>
    </row>
    <row r="5570" spans="1:7">
      <c r="A5570" s="2">
        <f t="shared" si="530"/>
        <v>45107</v>
      </c>
      <c r="B5570" t="str">
        <f t="shared" si="529"/>
        <v>2023_06</v>
      </c>
      <c r="C5570" t="str">
        <f t="shared" ref="C5570:C5633" si="531">VLOOKUP(TEXT(MONTH(A5570),"00"),$H$2:$I$13,2,FALSE)</f>
        <v>Jun</v>
      </c>
      <c r="D5570" t="str">
        <f t="shared" si="526"/>
        <v>2023_Jun</v>
      </c>
      <c r="E5570" s="12" t="str">
        <f t="shared" si="527"/>
        <v>30_Jun</v>
      </c>
      <c r="F5570" s="12" t="str">
        <f t="shared" si="528"/>
        <v>Jun-23</v>
      </c>
      <c r="G5570" s="12"/>
    </row>
    <row r="5571" spans="1:7">
      <c r="A5571" s="2">
        <f t="shared" si="530"/>
        <v>45108</v>
      </c>
      <c r="B5571" t="str">
        <f t="shared" si="529"/>
        <v>2023_07</v>
      </c>
      <c r="C5571" t="str">
        <f t="shared" si="531"/>
        <v>Jul</v>
      </c>
      <c r="D5571" t="str">
        <f t="shared" ref="D5571:D5634" si="532">TEXT(YEAR(A5571),"0000")&amp;"_"&amp;C5571</f>
        <v>2023_Jul</v>
      </c>
      <c r="E5571" s="12" t="str">
        <f t="shared" ref="E5571:E5634" si="533">VLOOKUP(DAY(A5571),$G$2:$H$32,2,FALSE)&amp;"_"&amp;C5571</f>
        <v>01_Jul</v>
      </c>
      <c r="F5571" s="12" t="str">
        <f t="shared" si="528"/>
        <v>Jul-23</v>
      </c>
      <c r="G5571" s="12"/>
    </row>
    <row r="5572" spans="1:7">
      <c r="A5572" s="2">
        <f t="shared" si="530"/>
        <v>45109</v>
      </c>
      <c r="B5572" t="str">
        <f t="shared" si="529"/>
        <v>2023_07</v>
      </c>
      <c r="C5572" t="str">
        <f t="shared" si="531"/>
        <v>Jul</v>
      </c>
      <c r="D5572" t="str">
        <f t="shared" si="532"/>
        <v>2023_Jul</v>
      </c>
      <c r="E5572" s="12" t="str">
        <f t="shared" si="533"/>
        <v>02_Jul</v>
      </c>
      <c r="F5572" s="12" t="str">
        <f t="shared" ref="F5572:F5635" si="534">C5572&amp;"-"&amp;RIGHT(YEAR(A5572),2)</f>
        <v>Jul-23</v>
      </c>
      <c r="G5572" s="12"/>
    </row>
    <row r="5573" spans="1:7">
      <c r="A5573" s="2">
        <f t="shared" si="530"/>
        <v>45110</v>
      </c>
      <c r="B5573" t="str">
        <f t="shared" si="529"/>
        <v>2023_07</v>
      </c>
      <c r="C5573" t="str">
        <f t="shared" si="531"/>
        <v>Jul</v>
      </c>
      <c r="D5573" t="str">
        <f t="shared" si="532"/>
        <v>2023_Jul</v>
      </c>
      <c r="E5573" s="12" t="str">
        <f t="shared" si="533"/>
        <v>03_Jul</v>
      </c>
      <c r="F5573" s="12" t="str">
        <f t="shared" si="534"/>
        <v>Jul-23</v>
      </c>
      <c r="G5573" s="12"/>
    </row>
    <row r="5574" spans="1:7">
      <c r="A5574" s="2">
        <f t="shared" si="530"/>
        <v>45111</v>
      </c>
      <c r="B5574" t="str">
        <f t="shared" si="529"/>
        <v>2023_07</v>
      </c>
      <c r="C5574" t="str">
        <f t="shared" si="531"/>
        <v>Jul</v>
      </c>
      <c r="D5574" t="str">
        <f t="shared" si="532"/>
        <v>2023_Jul</v>
      </c>
      <c r="E5574" s="12" t="str">
        <f t="shared" si="533"/>
        <v>04_Jul</v>
      </c>
      <c r="F5574" s="12" t="str">
        <f t="shared" si="534"/>
        <v>Jul-23</v>
      </c>
      <c r="G5574" s="12"/>
    </row>
    <row r="5575" spans="1:7">
      <c r="A5575" s="2">
        <f t="shared" si="530"/>
        <v>45112</v>
      </c>
      <c r="B5575" t="str">
        <f t="shared" si="529"/>
        <v>2023_07</v>
      </c>
      <c r="C5575" t="str">
        <f t="shared" si="531"/>
        <v>Jul</v>
      </c>
      <c r="D5575" t="str">
        <f t="shared" si="532"/>
        <v>2023_Jul</v>
      </c>
      <c r="E5575" s="12" t="str">
        <f t="shared" si="533"/>
        <v>05_Jul</v>
      </c>
      <c r="F5575" s="12" t="str">
        <f t="shared" si="534"/>
        <v>Jul-23</v>
      </c>
      <c r="G5575" s="12"/>
    </row>
    <row r="5576" spans="1:7">
      <c r="A5576" s="2">
        <f t="shared" si="530"/>
        <v>45113</v>
      </c>
      <c r="B5576" t="str">
        <f t="shared" si="529"/>
        <v>2023_07</v>
      </c>
      <c r="C5576" t="str">
        <f t="shared" si="531"/>
        <v>Jul</v>
      </c>
      <c r="D5576" t="str">
        <f t="shared" si="532"/>
        <v>2023_Jul</v>
      </c>
      <c r="E5576" s="12" t="str">
        <f t="shared" si="533"/>
        <v>06_Jul</v>
      </c>
      <c r="F5576" s="12" t="str">
        <f t="shared" si="534"/>
        <v>Jul-23</v>
      </c>
      <c r="G5576" s="12"/>
    </row>
    <row r="5577" spans="1:7">
      <c r="A5577" s="2">
        <f t="shared" si="530"/>
        <v>45114</v>
      </c>
      <c r="B5577" t="str">
        <f t="shared" si="529"/>
        <v>2023_07</v>
      </c>
      <c r="C5577" t="str">
        <f t="shared" si="531"/>
        <v>Jul</v>
      </c>
      <c r="D5577" t="str">
        <f t="shared" si="532"/>
        <v>2023_Jul</v>
      </c>
      <c r="E5577" s="12" t="str">
        <f t="shared" si="533"/>
        <v>07_Jul</v>
      </c>
      <c r="F5577" s="12" t="str">
        <f t="shared" si="534"/>
        <v>Jul-23</v>
      </c>
      <c r="G5577" s="12"/>
    </row>
    <row r="5578" spans="1:7">
      <c r="A5578" s="2">
        <f t="shared" si="530"/>
        <v>45115</v>
      </c>
      <c r="B5578" t="str">
        <f t="shared" si="529"/>
        <v>2023_07</v>
      </c>
      <c r="C5578" t="str">
        <f t="shared" si="531"/>
        <v>Jul</v>
      </c>
      <c r="D5578" t="str">
        <f t="shared" si="532"/>
        <v>2023_Jul</v>
      </c>
      <c r="E5578" s="12" t="str">
        <f t="shared" si="533"/>
        <v>08_Jul</v>
      </c>
      <c r="F5578" s="12" t="str">
        <f t="shared" si="534"/>
        <v>Jul-23</v>
      </c>
      <c r="G5578" s="12"/>
    </row>
    <row r="5579" spans="1:7">
      <c r="A5579" s="2">
        <f t="shared" si="530"/>
        <v>45116</v>
      </c>
      <c r="B5579" t="str">
        <f t="shared" ref="B5579:B5642" si="535">TEXT(YEAR(A5579),"0000")&amp;"_"&amp;TEXT(MONTH(A5579),"00")</f>
        <v>2023_07</v>
      </c>
      <c r="C5579" t="str">
        <f t="shared" si="531"/>
        <v>Jul</v>
      </c>
      <c r="D5579" t="str">
        <f t="shared" si="532"/>
        <v>2023_Jul</v>
      </c>
      <c r="E5579" s="12" t="str">
        <f t="shared" si="533"/>
        <v>09_Jul</v>
      </c>
      <c r="F5579" s="12" t="str">
        <f t="shared" si="534"/>
        <v>Jul-23</v>
      </c>
      <c r="G5579" s="12"/>
    </row>
    <row r="5580" spans="1:7">
      <c r="A5580" s="2">
        <f t="shared" ref="A5580:A5643" si="536">A5579+1</f>
        <v>45117</v>
      </c>
      <c r="B5580" t="str">
        <f t="shared" si="535"/>
        <v>2023_07</v>
      </c>
      <c r="C5580" t="str">
        <f t="shared" si="531"/>
        <v>Jul</v>
      </c>
      <c r="D5580" t="str">
        <f t="shared" si="532"/>
        <v>2023_Jul</v>
      </c>
      <c r="E5580" s="12" t="str">
        <f t="shared" si="533"/>
        <v>10_Jul</v>
      </c>
      <c r="F5580" s="12" t="str">
        <f t="shared" si="534"/>
        <v>Jul-23</v>
      </c>
      <c r="G5580" s="12"/>
    </row>
    <row r="5581" spans="1:7">
      <c r="A5581" s="2">
        <f t="shared" si="536"/>
        <v>45118</v>
      </c>
      <c r="B5581" t="str">
        <f t="shared" si="535"/>
        <v>2023_07</v>
      </c>
      <c r="C5581" t="str">
        <f t="shared" si="531"/>
        <v>Jul</v>
      </c>
      <c r="D5581" t="str">
        <f t="shared" si="532"/>
        <v>2023_Jul</v>
      </c>
      <c r="E5581" s="12" t="str">
        <f t="shared" si="533"/>
        <v>11_Jul</v>
      </c>
      <c r="F5581" s="12" t="str">
        <f t="shared" si="534"/>
        <v>Jul-23</v>
      </c>
      <c r="G5581" s="12"/>
    </row>
    <row r="5582" spans="1:7">
      <c r="A5582" s="2">
        <f t="shared" si="536"/>
        <v>45119</v>
      </c>
      <c r="B5582" t="str">
        <f t="shared" si="535"/>
        <v>2023_07</v>
      </c>
      <c r="C5582" t="str">
        <f t="shared" si="531"/>
        <v>Jul</v>
      </c>
      <c r="D5582" t="str">
        <f t="shared" si="532"/>
        <v>2023_Jul</v>
      </c>
      <c r="E5582" s="12" t="str">
        <f t="shared" si="533"/>
        <v>12_Jul</v>
      </c>
      <c r="F5582" s="12" t="str">
        <f t="shared" si="534"/>
        <v>Jul-23</v>
      </c>
      <c r="G5582" s="12"/>
    </row>
    <row r="5583" spans="1:7">
      <c r="A5583" s="2">
        <f t="shared" si="536"/>
        <v>45120</v>
      </c>
      <c r="B5583" t="str">
        <f t="shared" si="535"/>
        <v>2023_07</v>
      </c>
      <c r="C5583" t="str">
        <f t="shared" si="531"/>
        <v>Jul</v>
      </c>
      <c r="D5583" t="str">
        <f t="shared" si="532"/>
        <v>2023_Jul</v>
      </c>
      <c r="E5583" s="12" t="str">
        <f t="shared" si="533"/>
        <v>13_Jul</v>
      </c>
      <c r="F5583" s="12" t="str">
        <f t="shared" si="534"/>
        <v>Jul-23</v>
      </c>
      <c r="G5583" s="12"/>
    </row>
    <row r="5584" spans="1:7">
      <c r="A5584" s="2">
        <f t="shared" si="536"/>
        <v>45121</v>
      </c>
      <c r="B5584" t="str">
        <f t="shared" si="535"/>
        <v>2023_07</v>
      </c>
      <c r="C5584" t="str">
        <f t="shared" si="531"/>
        <v>Jul</v>
      </c>
      <c r="D5584" t="str">
        <f t="shared" si="532"/>
        <v>2023_Jul</v>
      </c>
      <c r="E5584" s="12" t="str">
        <f t="shared" si="533"/>
        <v>14_Jul</v>
      </c>
      <c r="F5584" s="12" t="str">
        <f t="shared" si="534"/>
        <v>Jul-23</v>
      </c>
      <c r="G5584" s="12"/>
    </row>
    <row r="5585" spans="1:7">
      <c r="A5585" s="2">
        <f t="shared" si="536"/>
        <v>45122</v>
      </c>
      <c r="B5585" t="str">
        <f t="shared" si="535"/>
        <v>2023_07</v>
      </c>
      <c r="C5585" t="str">
        <f t="shared" si="531"/>
        <v>Jul</v>
      </c>
      <c r="D5585" t="str">
        <f t="shared" si="532"/>
        <v>2023_Jul</v>
      </c>
      <c r="E5585" s="12" t="str">
        <f t="shared" si="533"/>
        <v>15_Jul</v>
      </c>
      <c r="F5585" s="12" t="str">
        <f t="shared" si="534"/>
        <v>Jul-23</v>
      </c>
      <c r="G5585" s="12"/>
    </row>
    <row r="5586" spans="1:7">
      <c r="A5586" s="2">
        <f t="shared" si="536"/>
        <v>45123</v>
      </c>
      <c r="B5586" t="str">
        <f t="shared" si="535"/>
        <v>2023_07</v>
      </c>
      <c r="C5586" t="str">
        <f t="shared" si="531"/>
        <v>Jul</v>
      </c>
      <c r="D5586" t="str">
        <f t="shared" si="532"/>
        <v>2023_Jul</v>
      </c>
      <c r="E5586" s="12" t="str">
        <f t="shared" si="533"/>
        <v>16_Jul</v>
      </c>
      <c r="F5586" s="12" t="str">
        <f t="shared" si="534"/>
        <v>Jul-23</v>
      </c>
      <c r="G5586" s="12"/>
    </row>
    <row r="5587" spans="1:7">
      <c r="A5587" s="2">
        <f t="shared" si="536"/>
        <v>45124</v>
      </c>
      <c r="B5587" t="str">
        <f t="shared" si="535"/>
        <v>2023_07</v>
      </c>
      <c r="C5587" t="str">
        <f t="shared" si="531"/>
        <v>Jul</v>
      </c>
      <c r="D5587" t="str">
        <f t="shared" si="532"/>
        <v>2023_Jul</v>
      </c>
      <c r="E5587" s="12" t="str">
        <f t="shared" si="533"/>
        <v>17_Jul</v>
      </c>
      <c r="F5587" s="12" t="str">
        <f t="shared" si="534"/>
        <v>Jul-23</v>
      </c>
      <c r="G5587" s="12"/>
    </row>
    <row r="5588" spans="1:7">
      <c r="A5588" s="2">
        <f t="shared" si="536"/>
        <v>45125</v>
      </c>
      <c r="B5588" t="str">
        <f t="shared" si="535"/>
        <v>2023_07</v>
      </c>
      <c r="C5588" t="str">
        <f t="shared" si="531"/>
        <v>Jul</v>
      </c>
      <c r="D5588" t="str">
        <f t="shared" si="532"/>
        <v>2023_Jul</v>
      </c>
      <c r="E5588" s="12" t="str">
        <f t="shared" si="533"/>
        <v>18_Jul</v>
      </c>
      <c r="F5588" s="12" t="str">
        <f t="shared" si="534"/>
        <v>Jul-23</v>
      </c>
      <c r="G5588" s="12"/>
    </row>
    <row r="5589" spans="1:7">
      <c r="A5589" s="2">
        <f t="shared" si="536"/>
        <v>45126</v>
      </c>
      <c r="B5589" t="str">
        <f t="shared" si="535"/>
        <v>2023_07</v>
      </c>
      <c r="C5589" t="str">
        <f t="shared" si="531"/>
        <v>Jul</v>
      </c>
      <c r="D5589" t="str">
        <f t="shared" si="532"/>
        <v>2023_Jul</v>
      </c>
      <c r="E5589" s="12" t="str">
        <f t="shared" si="533"/>
        <v>19_Jul</v>
      </c>
      <c r="F5589" s="12" t="str">
        <f t="shared" si="534"/>
        <v>Jul-23</v>
      </c>
      <c r="G5589" s="12"/>
    </row>
    <row r="5590" spans="1:7">
      <c r="A5590" s="2">
        <f t="shared" si="536"/>
        <v>45127</v>
      </c>
      <c r="B5590" t="str">
        <f t="shared" si="535"/>
        <v>2023_07</v>
      </c>
      <c r="C5590" t="str">
        <f t="shared" si="531"/>
        <v>Jul</v>
      </c>
      <c r="D5590" t="str">
        <f t="shared" si="532"/>
        <v>2023_Jul</v>
      </c>
      <c r="E5590" s="12" t="str">
        <f t="shared" si="533"/>
        <v>20_Jul</v>
      </c>
      <c r="F5590" s="12" t="str">
        <f t="shared" si="534"/>
        <v>Jul-23</v>
      </c>
      <c r="G5590" s="12"/>
    </row>
    <row r="5591" spans="1:7">
      <c r="A5591" s="2">
        <f t="shared" si="536"/>
        <v>45128</v>
      </c>
      <c r="B5591" t="str">
        <f t="shared" si="535"/>
        <v>2023_07</v>
      </c>
      <c r="C5591" t="str">
        <f t="shared" si="531"/>
        <v>Jul</v>
      </c>
      <c r="D5591" t="str">
        <f t="shared" si="532"/>
        <v>2023_Jul</v>
      </c>
      <c r="E5591" s="12" t="str">
        <f t="shared" si="533"/>
        <v>21_Jul</v>
      </c>
      <c r="F5591" s="12" t="str">
        <f t="shared" si="534"/>
        <v>Jul-23</v>
      </c>
      <c r="G5591" s="12"/>
    </row>
    <row r="5592" spans="1:7">
      <c r="A5592" s="2">
        <f t="shared" si="536"/>
        <v>45129</v>
      </c>
      <c r="B5592" t="str">
        <f t="shared" si="535"/>
        <v>2023_07</v>
      </c>
      <c r="C5592" t="str">
        <f t="shared" si="531"/>
        <v>Jul</v>
      </c>
      <c r="D5592" t="str">
        <f t="shared" si="532"/>
        <v>2023_Jul</v>
      </c>
      <c r="E5592" s="12" t="str">
        <f t="shared" si="533"/>
        <v>22_Jul</v>
      </c>
      <c r="F5592" s="12" t="str">
        <f t="shared" si="534"/>
        <v>Jul-23</v>
      </c>
      <c r="G5592" s="12"/>
    </row>
    <row r="5593" spans="1:7">
      <c r="A5593" s="2">
        <f t="shared" si="536"/>
        <v>45130</v>
      </c>
      <c r="B5593" t="str">
        <f t="shared" si="535"/>
        <v>2023_07</v>
      </c>
      <c r="C5593" t="str">
        <f t="shared" si="531"/>
        <v>Jul</v>
      </c>
      <c r="D5593" t="str">
        <f t="shared" si="532"/>
        <v>2023_Jul</v>
      </c>
      <c r="E5593" s="12" t="str">
        <f t="shared" si="533"/>
        <v>23_Jul</v>
      </c>
      <c r="F5593" s="12" t="str">
        <f t="shared" si="534"/>
        <v>Jul-23</v>
      </c>
      <c r="G5593" s="12"/>
    </row>
    <row r="5594" spans="1:7">
      <c r="A5594" s="2">
        <f t="shared" si="536"/>
        <v>45131</v>
      </c>
      <c r="B5594" t="str">
        <f t="shared" si="535"/>
        <v>2023_07</v>
      </c>
      <c r="C5594" t="str">
        <f t="shared" si="531"/>
        <v>Jul</v>
      </c>
      <c r="D5594" t="str">
        <f t="shared" si="532"/>
        <v>2023_Jul</v>
      </c>
      <c r="E5594" s="12" t="str">
        <f t="shared" si="533"/>
        <v>24_Jul</v>
      </c>
      <c r="F5594" s="12" t="str">
        <f t="shared" si="534"/>
        <v>Jul-23</v>
      </c>
      <c r="G5594" s="12"/>
    </row>
    <row r="5595" spans="1:7">
      <c r="A5595" s="2">
        <f t="shared" si="536"/>
        <v>45132</v>
      </c>
      <c r="B5595" t="str">
        <f t="shared" si="535"/>
        <v>2023_07</v>
      </c>
      <c r="C5595" t="str">
        <f t="shared" si="531"/>
        <v>Jul</v>
      </c>
      <c r="D5595" t="str">
        <f t="shared" si="532"/>
        <v>2023_Jul</v>
      </c>
      <c r="E5595" s="12" t="str">
        <f t="shared" si="533"/>
        <v>25_Jul</v>
      </c>
      <c r="F5595" s="12" t="str">
        <f t="shared" si="534"/>
        <v>Jul-23</v>
      </c>
      <c r="G5595" s="12"/>
    </row>
    <row r="5596" spans="1:7">
      <c r="A5596" s="2">
        <f t="shared" si="536"/>
        <v>45133</v>
      </c>
      <c r="B5596" t="str">
        <f t="shared" si="535"/>
        <v>2023_07</v>
      </c>
      <c r="C5596" t="str">
        <f t="shared" si="531"/>
        <v>Jul</v>
      </c>
      <c r="D5596" t="str">
        <f t="shared" si="532"/>
        <v>2023_Jul</v>
      </c>
      <c r="E5596" s="12" t="str">
        <f t="shared" si="533"/>
        <v>26_Jul</v>
      </c>
      <c r="F5596" s="12" t="str">
        <f t="shared" si="534"/>
        <v>Jul-23</v>
      </c>
      <c r="G5596" s="12"/>
    </row>
    <row r="5597" spans="1:7">
      <c r="A5597" s="2">
        <f t="shared" si="536"/>
        <v>45134</v>
      </c>
      <c r="B5597" t="str">
        <f t="shared" si="535"/>
        <v>2023_07</v>
      </c>
      <c r="C5597" t="str">
        <f t="shared" si="531"/>
        <v>Jul</v>
      </c>
      <c r="D5597" t="str">
        <f t="shared" si="532"/>
        <v>2023_Jul</v>
      </c>
      <c r="E5597" s="12" t="str">
        <f t="shared" si="533"/>
        <v>27_Jul</v>
      </c>
      <c r="F5597" s="12" t="str">
        <f t="shared" si="534"/>
        <v>Jul-23</v>
      </c>
      <c r="G5597" s="12"/>
    </row>
    <row r="5598" spans="1:7">
      <c r="A5598" s="2">
        <f t="shared" si="536"/>
        <v>45135</v>
      </c>
      <c r="B5598" t="str">
        <f t="shared" si="535"/>
        <v>2023_07</v>
      </c>
      <c r="C5598" t="str">
        <f t="shared" si="531"/>
        <v>Jul</v>
      </c>
      <c r="D5598" t="str">
        <f t="shared" si="532"/>
        <v>2023_Jul</v>
      </c>
      <c r="E5598" s="12" t="str">
        <f t="shared" si="533"/>
        <v>28_Jul</v>
      </c>
      <c r="F5598" s="12" t="str">
        <f t="shared" si="534"/>
        <v>Jul-23</v>
      </c>
      <c r="G5598" s="12"/>
    </row>
    <row r="5599" spans="1:7">
      <c r="A5599" s="2">
        <f t="shared" si="536"/>
        <v>45136</v>
      </c>
      <c r="B5599" t="str">
        <f t="shared" si="535"/>
        <v>2023_07</v>
      </c>
      <c r="C5599" t="str">
        <f t="shared" si="531"/>
        <v>Jul</v>
      </c>
      <c r="D5599" t="str">
        <f t="shared" si="532"/>
        <v>2023_Jul</v>
      </c>
      <c r="E5599" s="12" t="str">
        <f t="shared" si="533"/>
        <v>29_Jul</v>
      </c>
      <c r="F5599" s="12" t="str">
        <f t="shared" si="534"/>
        <v>Jul-23</v>
      </c>
      <c r="G5599" s="12"/>
    </row>
    <row r="5600" spans="1:7">
      <c r="A5600" s="2">
        <f t="shared" si="536"/>
        <v>45137</v>
      </c>
      <c r="B5600" t="str">
        <f t="shared" si="535"/>
        <v>2023_07</v>
      </c>
      <c r="C5600" t="str">
        <f t="shared" si="531"/>
        <v>Jul</v>
      </c>
      <c r="D5600" t="str">
        <f t="shared" si="532"/>
        <v>2023_Jul</v>
      </c>
      <c r="E5600" s="12" t="str">
        <f t="shared" si="533"/>
        <v>30_Jul</v>
      </c>
      <c r="F5600" s="12" t="str">
        <f t="shared" si="534"/>
        <v>Jul-23</v>
      </c>
      <c r="G5600" s="12"/>
    </row>
    <row r="5601" spans="1:7">
      <c r="A5601" s="2">
        <f t="shared" si="536"/>
        <v>45138</v>
      </c>
      <c r="B5601" t="str">
        <f t="shared" si="535"/>
        <v>2023_07</v>
      </c>
      <c r="C5601" t="str">
        <f t="shared" si="531"/>
        <v>Jul</v>
      </c>
      <c r="D5601" t="str">
        <f t="shared" si="532"/>
        <v>2023_Jul</v>
      </c>
      <c r="E5601" s="12" t="str">
        <f t="shared" si="533"/>
        <v>31_Jul</v>
      </c>
      <c r="F5601" s="12" t="str">
        <f t="shared" si="534"/>
        <v>Jul-23</v>
      </c>
      <c r="G5601" s="12"/>
    </row>
    <row r="5602" spans="1:7">
      <c r="A5602" s="2">
        <f t="shared" si="536"/>
        <v>45139</v>
      </c>
      <c r="B5602" t="str">
        <f t="shared" si="535"/>
        <v>2023_08</v>
      </c>
      <c r="C5602" t="str">
        <f t="shared" si="531"/>
        <v>Aug</v>
      </c>
      <c r="D5602" t="str">
        <f t="shared" si="532"/>
        <v>2023_Aug</v>
      </c>
      <c r="E5602" s="12" t="str">
        <f t="shared" si="533"/>
        <v>01_Aug</v>
      </c>
      <c r="F5602" s="12" t="str">
        <f t="shared" si="534"/>
        <v>Aug-23</v>
      </c>
      <c r="G5602" s="12"/>
    </row>
    <row r="5603" spans="1:7">
      <c r="A5603" s="2">
        <f t="shared" si="536"/>
        <v>45140</v>
      </c>
      <c r="B5603" t="str">
        <f t="shared" si="535"/>
        <v>2023_08</v>
      </c>
      <c r="C5603" t="str">
        <f t="shared" si="531"/>
        <v>Aug</v>
      </c>
      <c r="D5603" t="str">
        <f t="shared" si="532"/>
        <v>2023_Aug</v>
      </c>
      <c r="E5603" s="12" t="str">
        <f t="shared" si="533"/>
        <v>02_Aug</v>
      </c>
      <c r="F5603" s="12" t="str">
        <f t="shared" si="534"/>
        <v>Aug-23</v>
      </c>
      <c r="G5603" s="12"/>
    </row>
    <row r="5604" spans="1:7">
      <c r="A5604" s="2">
        <f t="shared" si="536"/>
        <v>45141</v>
      </c>
      <c r="B5604" t="str">
        <f t="shared" si="535"/>
        <v>2023_08</v>
      </c>
      <c r="C5604" t="str">
        <f t="shared" si="531"/>
        <v>Aug</v>
      </c>
      <c r="D5604" t="str">
        <f t="shared" si="532"/>
        <v>2023_Aug</v>
      </c>
      <c r="E5604" s="12" t="str">
        <f t="shared" si="533"/>
        <v>03_Aug</v>
      </c>
      <c r="F5604" s="12" t="str">
        <f t="shared" si="534"/>
        <v>Aug-23</v>
      </c>
      <c r="G5604" s="12"/>
    </row>
    <row r="5605" spans="1:7">
      <c r="A5605" s="2">
        <f t="shared" si="536"/>
        <v>45142</v>
      </c>
      <c r="B5605" t="str">
        <f t="shared" si="535"/>
        <v>2023_08</v>
      </c>
      <c r="C5605" t="str">
        <f t="shared" si="531"/>
        <v>Aug</v>
      </c>
      <c r="D5605" t="str">
        <f t="shared" si="532"/>
        <v>2023_Aug</v>
      </c>
      <c r="E5605" s="12" t="str">
        <f t="shared" si="533"/>
        <v>04_Aug</v>
      </c>
      <c r="F5605" s="12" t="str">
        <f t="shared" si="534"/>
        <v>Aug-23</v>
      </c>
      <c r="G5605" s="12"/>
    </row>
    <row r="5606" spans="1:7">
      <c r="A5606" s="2">
        <f t="shared" si="536"/>
        <v>45143</v>
      </c>
      <c r="B5606" t="str">
        <f t="shared" si="535"/>
        <v>2023_08</v>
      </c>
      <c r="C5606" t="str">
        <f t="shared" si="531"/>
        <v>Aug</v>
      </c>
      <c r="D5606" t="str">
        <f t="shared" si="532"/>
        <v>2023_Aug</v>
      </c>
      <c r="E5606" s="12" t="str">
        <f t="shared" si="533"/>
        <v>05_Aug</v>
      </c>
      <c r="F5606" s="12" t="str">
        <f t="shared" si="534"/>
        <v>Aug-23</v>
      </c>
      <c r="G5606" s="12"/>
    </row>
    <row r="5607" spans="1:7">
      <c r="A5607" s="2">
        <f t="shared" si="536"/>
        <v>45144</v>
      </c>
      <c r="B5607" t="str">
        <f t="shared" si="535"/>
        <v>2023_08</v>
      </c>
      <c r="C5607" t="str">
        <f t="shared" si="531"/>
        <v>Aug</v>
      </c>
      <c r="D5607" t="str">
        <f t="shared" si="532"/>
        <v>2023_Aug</v>
      </c>
      <c r="E5607" s="12" t="str">
        <f t="shared" si="533"/>
        <v>06_Aug</v>
      </c>
      <c r="F5607" s="12" t="str">
        <f t="shared" si="534"/>
        <v>Aug-23</v>
      </c>
      <c r="G5607" s="12"/>
    </row>
    <row r="5608" spans="1:7">
      <c r="A5608" s="2">
        <f t="shared" si="536"/>
        <v>45145</v>
      </c>
      <c r="B5608" t="str">
        <f t="shared" si="535"/>
        <v>2023_08</v>
      </c>
      <c r="C5608" t="str">
        <f t="shared" si="531"/>
        <v>Aug</v>
      </c>
      <c r="D5608" t="str">
        <f t="shared" si="532"/>
        <v>2023_Aug</v>
      </c>
      <c r="E5608" s="12" t="str">
        <f t="shared" si="533"/>
        <v>07_Aug</v>
      </c>
      <c r="F5608" s="12" t="str">
        <f t="shared" si="534"/>
        <v>Aug-23</v>
      </c>
      <c r="G5608" s="12"/>
    </row>
    <row r="5609" spans="1:7">
      <c r="A5609" s="2">
        <f t="shared" si="536"/>
        <v>45146</v>
      </c>
      <c r="B5609" t="str">
        <f t="shared" si="535"/>
        <v>2023_08</v>
      </c>
      <c r="C5609" t="str">
        <f t="shared" si="531"/>
        <v>Aug</v>
      </c>
      <c r="D5609" t="str">
        <f t="shared" si="532"/>
        <v>2023_Aug</v>
      </c>
      <c r="E5609" s="12" t="str">
        <f t="shared" si="533"/>
        <v>08_Aug</v>
      </c>
      <c r="F5609" s="12" t="str">
        <f t="shared" si="534"/>
        <v>Aug-23</v>
      </c>
      <c r="G5609" s="12"/>
    </row>
    <row r="5610" spans="1:7">
      <c r="A5610" s="2">
        <f t="shared" si="536"/>
        <v>45147</v>
      </c>
      <c r="B5610" t="str">
        <f t="shared" si="535"/>
        <v>2023_08</v>
      </c>
      <c r="C5610" t="str">
        <f t="shared" si="531"/>
        <v>Aug</v>
      </c>
      <c r="D5610" t="str">
        <f t="shared" si="532"/>
        <v>2023_Aug</v>
      </c>
      <c r="E5610" s="12" t="str">
        <f t="shared" si="533"/>
        <v>09_Aug</v>
      </c>
      <c r="F5610" s="12" t="str">
        <f t="shared" si="534"/>
        <v>Aug-23</v>
      </c>
      <c r="G5610" s="12"/>
    </row>
    <row r="5611" spans="1:7">
      <c r="A5611" s="2">
        <f t="shared" si="536"/>
        <v>45148</v>
      </c>
      <c r="B5611" t="str">
        <f t="shared" si="535"/>
        <v>2023_08</v>
      </c>
      <c r="C5611" t="str">
        <f t="shared" si="531"/>
        <v>Aug</v>
      </c>
      <c r="D5611" t="str">
        <f t="shared" si="532"/>
        <v>2023_Aug</v>
      </c>
      <c r="E5611" s="12" t="str">
        <f t="shared" si="533"/>
        <v>10_Aug</v>
      </c>
      <c r="F5611" s="12" t="str">
        <f t="shared" si="534"/>
        <v>Aug-23</v>
      </c>
      <c r="G5611" s="12"/>
    </row>
    <row r="5612" spans="1:7">
      <c r="A5612" s="2">
        <f t="shared" si="536"/>
        <v>45149</v>
      </c>
      <c r="B5612" t="str">
        <f t="shared" si="535"/>
        <v>2023_08</v>
      </c>
      <c r="C5612" t="str">
        <f t="shared" si="531"/>
        <v>Aug</v>
      </c>
      <c r="D5612" t="str">
        <f t="shared" si="532"/>
        <v>2023_Aug</v>
      </c>
      <c r="E5612" s="12" t="str">
        <f t="shared" si="533"/>
        <v>11_Aug</v>
      </c>
      <c r="F5612" s="12" t="str">
        <f t="shared" si="534"/>
        <v>Aug-23</v>
      </c>
      <c r="G5612" s="12"/>
    </row>
    <row r="5613" spans="1:7">
      <c r="A5613" s="2">
        <f t="shared" si="536"/>
        <v>45150</v>
      </c>
      <c r="B5613" t="str">
        <f t="shared" si="535"/>
        <v>2023_08</v>
      </c>
      <c r="C5613" t="str">
        <f t="shared" si="531"/>
        <v>Aug</v>
      </c>
      <c r="D5613" t="str">
        <f t="shared" si="532"/>
        <v>2023_Aug</v>
      </c>
      <c r="E5613" s="12" t="str">
        <f t="shared" si="533"/>
        <v>12_Aug</v>
      </c>
      <c r="F5613" s="12" t="str">
        <f t="shared" si="534"/>
        <v>Aug-23</v>
      </c>
      <c r="G5613" s="12"/>
    </row>
    <row r="5614" spans="1:7">
      <c r="A5614" s="2">
        <f t="shared" si="536"/>
        <v>45151</v>
      </c>
      <c r="B5614" t="str">
        <f t="shared" si="535"/>
        <v>2023_08</v>
      </c>
      <c r="C5614" t="str">
        <f t="shared" si="531"/>
        <v>Aug</v>
      </c>
      <c r="D5614" t="str">
        <f t="shared" si="532"/>
        <v>2023_Aug</v>
      </c>
      <c r="E5614" s="12" t="str">
        <f t="shared" si="533"/>
        <v>13_Aug</v>
      </c>
      <c r="F5614" s="12" t="str">
        <f t="shared" si="534"/>
        <v>Aug-23</v>
      </c>
      <c r="G5614" s="12"/>
    </row>
    <row r="5615" spans="1:7">
      <c r="A5615" s="2">
        <f t="shared" si="536"/>
        <v>45152</v>
      </c>
      <c r="B5615" t="str">
        <f t="shared" si="535"/>
        <v>2023_08</v>
      </c>
      <c r="C5615" t="str">
        <f t="shared" si="531"/>
        <v>Aug</v>
      </c>
      <c r="D5615" t="str">
        <f t="shared" si="532"/>
        <v>2023_Aug</v>
      </c>
      <c r="E5615" s="12" t="str">
        <f t="shared" si="533"/>
        <v>14_Aug</v>
      </c>
      <c r="F5615" s="12" t="str">
        <f t="shared" si="534"/>
        <v>Aug-23</v>
      </c>
      <c r="G5615" s="12"/>
    </row>
    <row r="5616" spans="1:7">
      <c r="A5616" s="2">
        <f t="shared" si="536"/>
        <v>45153</v>
      </c>
      <c r="B5616" t="str">
        <f t="shared" si="535"/>
        <v>2023_08</v>
      </c>
      <c r="C5616" t="str">
        <f t="shared" si="531"/>
        <v>Aug</v>
      </c>
      <c r="D5616" t="str">
        <f t="shared" si="532"/>
        <v>2023_Aug</v>
      </c>
      <c r="E5616" s="12" t="str">
        <f t="shared" si="533"/>
        <v>15_Aug</v>
      </c>
      <c r="F5616" s="12" t="str">
        <f t="shared" si="534"/>
        <v>Aug-23</v>
      </c>
      <c r="G5616" s="12"/>
    </row>
    <row r="5617" spans="1:7">
      <c r="A5617" s="2">
        <f t="shared" si="536"/>
        <v>45154</v>
      </c>
      <c r="B5617" t="str">
        <f t="shared" si="535"/>
        <v>2023_08</v>
      </c>
      <c r="C5617" t="str">
        <f t="shared" si="531"/>
        <v>Aug</v>
      </c>
      <c r="D5617" t="str">
        <f t="shared" si="532"/>
        <v>2023_Aug</v>
      </c>
      <c r="E5617" s="12" t="str">
        <f t="shared" si="533"/>
        <v>16_Aug</v>
      </c>
      <c r="F5617" s="12" t="str">
        <f t="shared" si="534"/>
        <v>Aug-23</v>
      </c>
      <c r="G5617" s="12"/>
    </row>
    <row r="5618" spans="1:7">
      <c r="A5618" s="2">
        <f t="shared" si="536"/>
        <v>45155</v>
      </c>
      <c r="B5618" t="str">
        <f t="shared" si="535"/>
        <v>2023_08</v>
      </c>
      <c r="C5618" t="str">
        <f t="shared" si="531"/>
        <v>Aug</v>
      </c>
      <c r="D5618" t="str">
        <f t="shared" si="532"/>
        <v>2023_Aug</v>
      </c>
      <c r="E5618" s="12" t="str">
        <f t="shared" si="533"/>
        <v>17_Aug</v>
      </c>
      <c r="F5618" s="12" t="str">
        <f t="shared" si="534"/>
        <v>Aug-23</v>
      </c>
      <c r="G5618" s="12"/>
    </row>
    <row r="5619" spans="1:7">
      <c r="A5619" s="2">
        <f t="shared" si="536"/>
        <v>45156</v>
      </c>
      <c r="B5619" t="str">
        <f t="shared" si="535"/>
        <v>2023_08</v>
      </c>
      <c r="C5619" t="str">
        <f t="shared" si="531"/>
        <v>Aug</v>
      </c>
      <c r="D5619" t="str">
        <f t="shared" si="532"/>
        <v>2023_Aug</v>
      </c>
      <c r="E5619" s="12" t="str">
        <f t="shared" si="533"/>
        <v>18_Aug</v>
      </c>
      <c r="F5619" s="12" t="str">
        <f t="shared" si="534"/>
        <v>Aug-23</v>
      </c>
      <c r="G5619" s="12"/>
    </row>
    <row r="5620" spans="1:7">
      <c r="A5620" s="2">
        <f t="shared" si="536"/>
        <v>45157</v>
      </c>
      <c r="B5620" t="str">
        <f t="shared" si="535"/>
        <v>2023_08</v>
      </c>
      <c r="C5620" t="str">
        <f t="shared" si="531"/>
        <v>Aug</v>
      </c>
      <c r="D5620" t="str">
        <f t="shared" si="532"/>
        <v>2023_Aug</v>
      </c>
      <c r="E5620" s="12" t="str">
        <f t="shared" si="533"/>
        <v>19_Aug</v>
      </c>
      <c r="F5620" s="12" t="str">
        <f t="shared" si="534"/>
        <v>Aug-23</v>
      </c>
      <c r="G5620" s="12"/>
    </row>
    <row r="5621" spans="1:7">
      <c r="A5621" s="2">
        <f t="shared" si="536"/>
        <v>45158</v>
      </c>
      <c r="B5621" t="str">
        <f t="shared" si="535"/>
        <v>2023_08</v>
      </c>
      <c r="C5621" t="str">
        <f t="shared" si="531"/>
        <v>Aug</v>
      </c>
      <c r="D5621" t="str">
        <f t="shared" si="532"/>
        <v>2023_Aug</v>
      </c>
      <c r="E5621" s="12" t="str">
        <f t="shared" si="533"/>
        <v>20_Aug</v>
      </c>
      <c r="F5621" s="12" t="str">
        <f t="shared" si="534"/>
        <v>Aug-23</v>
      </c>
      <c r="G5621" s="12"/>
    </row>
    <row r="5622" spans="1:7">
      <c r="A5622" s="2">
        <f t="shared" si="536"/>
        <v>45159</v>
      </c>
      <c r="B5622" t="str">
        <f t="shared" si="535"/>
        <v>2023_08</v>
      </c>
      <c r="C5622" t="str">
        <f t="shared" si="531"/>
        <v>Aug</v>
      </c>
      <c r="D5622" t="str">
        <f t="shared" si="532"/>
        <v>2023_Aug</v>
      </c>
      <c r="E5622" s="12" t="str">
        <f t="shared" si="533"/>
        <v>21_Aug</v>
      </c>
      <c r="F5622" s="12" t="str">
        <f t="shared" si="534"/>
        <v>Aug-23</v>
      </c>
      <c r="G5622" s="12"/>
    </row>
    <row r="5623" spans="1:7">
      <c r="A5623" s="2">
        <f t="shared" si="536"/>
        <v>45160</v>
      </c>
      <c r="B5623" t="str">
        <f t="shared" si="535"/>
        <v>2023_08</v>
      </c>
      <c r="C5623" t="str">
        <f t="shared" si="531"/>
        <v>Aug</v>
      </c>
      <c r="D5623" t="str">
        <f t="shared" si="532"/>
        <v>2023_Aug</v>
      </c>
      <c r="E5623" s="12" t="str">
        <f t="shared" si="533"/>
        <v>22_Aug</v>
      </c>
      <c r="F5623" s="12" t="str">
        <f t="shared" si="534"/>
        <v>Aug-23</v>
      </c>
      <c r="G5623" s="12"/>
    </row>
    <row r="5624" spans="1:7">
      <c r="A5624" s="2">
        <f t="shared" si="536"/>
        <v>45161</v>
      </c>
      <c r="B5624" t="str">
        <f t="shared" si="535"/>
        <v>2023_08</v>
      </c>
      <c r="C5624" t="str">
        <f t="shared" si="531"/>
        <v>Aug</v>
      </c>
      <c r="D5624" t="str">
        <f t="shared" si="532"/>
        <v>2023_Aug</v>
      </c>
      <c r="E5624" s="12" t="str">
        <f t="shared" si="533"/>
        <v>23_Aug</v>
      </c>
      <c r="F5624" s="12" t="str">
        <f t="shared" si="534"/>
        <v>Aug-23</v>
      </c>
      <c r="G5624" s="12"/>
    </row>
    <row r="5625" spans="1:7">
      <c r="A5625" s="2">
        <f t="shared" si="536"/>
        <v>45162</v>
      </c>
      <c r="B5625" t="str">
        <f t="shared" si="535"/>
        <v>2023_08</v>
      </c>
      <c r="C5625" t="str">
        <f t="shared" si="531"/>
        <v>Aug</v>
      </c>
      <c r="D5625" t="str">
        <f t="shared" si="532"/>
        <v>2023_Aug</v>
      </c>
      <c r="E5625" s="12" t="str">
        <f t="shared" si="533"/>
        <v>24_Aug</v>
      </c>
      <c r="F5625" s="12" t="str">
        <f t="shared" si="534"/>
        <v>Aug-23</v>
      </c>
      <c r="G5625" s="12"/>
    </row>
    <row r="5626" spans="1:7">
      <c r="A5626" s="2">
        <f t="shared" si="536"/>
        <v>45163</v>
      </c>
      <c r="B5626" t="str">
        <f t="shared" si="535"/>
        <v>2023_08</v>
      </c>
      <c r="C5626" t="str">
        <f t="shared" si="531"/>
        <v>Aug</v>
      </c>
      <c r="D5626" t="str">
        <f t="shared" si="532"/>
        <v>2023_Aug</v>
      </c>
      <c r="E5626" s="12" t="str">
        <f t="shared" si="533"/>
        <v>25_Aug</v>
      </c>
      <c r="F5626" s="12" t="str">
        <f t="shared" si="534"/>
        <v>Aug-23</v>
      </c>
      <c r="G5626" s="12"/>
    </row>
    <row r="5627" spans="1:7">
      <c r="A5627" s="2">
        <f t="shared" si="536"/>
        <v>45164</v>
      </c>
      <c r="B5627" t="str">
        <f t="shared" si="535"/>
        <v>2023_08</v>
      </c>
      <c r="C5627" t="str">
        <f t="shared" si="531"/>
        <v>Aug</v>
      </c>
      <c r="D5627" t="str">
        <f t="shared" si="532"/>
        <v>2023_Aug</v>
      </c>
      <c r="E5627" s="12" t="str">
        <f t="shared" si="533"/>
        <v>26_Aug</v>
      </c>
      <c r="F5627" s="12" t="str">
        <f t="shared" si="534"/>
        <v>Aug-23</v>
      </c>
      <c r="G5627" s="12"/>
    </row>
    <row r="5628" spans="1:7">
      <c r="A5628" s="2">
        <f t="shared" si="536"/>
        <v>45165</v>
      </c>
      <c r="B5628" t="str">
        <f t="shared" si="535"/>
        <v>2023_08</v>
      </c>
      <c r="C5628" t="str">
        <f t="shared" si="531"/>
        <v>Aug</v>
      </c>
      <c r="D5628" t="str">
        <f t="shared" si="532"/>
        <v>2023_Aug</v>
      </c>
      <c r="E5628" s="12" t="str">
        <f t="shared" si="533"/>
        <v>27_Aug</v>
      </c>
      <c r="F5628" s="12" t="str">
        <f t="shared" si="534"/>
        <v>Aug-23</v>
      </c>
      <c r="G5628" s="12"/>
    </row>
    <row r="5629" spans="1:7">
      <c r="A5629" s="2">
        <f t="shared" si="536"/>
        <v>45166</v>
      </c>
      <c r="B5629" t="str">
        <f t="shared" si="535"/>
        <v>2023_08</v>
      </c>
      <c r="C5629" t="str">
        <f t="shared" si="531"/>
        <v>Aug</v>
      </c>
      <c r="D5629" t="str">
        <f t="shared" si="532"/>
        <v>2023_Aug</v>
      </c>
      <c r="E5629" s="12" t="str">
        <f t="shared" si="533"/>
        <v>28_Aug</v>
      </c>
      <c r="F5629" s="12" t="str">
        <f t="shared" si="534"/>
        <v>Aug-23</v>
      </c>
      <c r="G5629" s="12"/>
    </row>
    <row r="5630" spans="1:7">
      <c r="A5630" s="2">
        <f t="shared" si="536"/>
        <v>45167</v>
      </c>
      <c r="B5630" t="str">
        <f t="shared" si="535"/>
        <v>2023_08</v>
      </c>
      <c r="C5630" t="str">
        <f t="shared" si="531"/>
        <v>Aug</v>
      </c>
      <c r="D5630" t="str">
        <f t="shared" si="532"/>
        <v>2023_Aug</v>
      </c>
      <c r="E5630" s="12" t="str">
        <f t="shared" si="533"/>
        <v>29_Aug</v>
      </c>
      <c r="F5630" s="12" t="str">
        <f t="shared" si="534"/>
        <v>Aug-23</v>
      </c>
      <c r="G5630" s="12"/>
    </row>
    <row r="5631" spans="1:7">
      <c r="A5631" s="2">
        <f t="shared" si="536"/>
        <v>45168</v>
      </c>
      <c r="B5631" t="str">
        <f t="shared" si="535"/>
        <v>2023_08</v>
      </c>
      <c r="C5631" t="str">
        <f t="shared" si="531"/>
        <v>Aug</v>
      </c>
      <c r="D5631" t="str">
        <f t="shared" si="532"/>
        <v>2023_Aug</v>
      </c>
      <c r="E5631" s="12" t="str">
        <f t="shared" si="533"/>
        <v>30_Aug</v>
      </c>
      <c r="F5631" s="12" t="str">
        <f t="shared" si="534"/>
        <v>Aug-23</v>
      </c>
      <c r="G5631" s="12"/>
    </row>
    <row r="5632" spans="1:7">
      <c r="A5632" s="2">
        <f t="shared" si="536"/>
        <v>45169</v>
      </c>
      <c r="B5632" t="str">
        <f t="shared" si="535"/>
        <v>2023_08</v>
      </c>
      <c r="C5632" t="str">
        <f t="shared" si="531"/>
        <v>Aug</v>
      </c>
      <c r="D5632" t="str">
        <f t="shared" si="532"/>
        <v>2023_Aug</v>
      </c>
      <c r="E5632" s="12" t="str">
        <f t="shared" si="533"/>
        <v>31_Aug</v>
      </c>
      <c r="F5632" s="12" t="str">
        <f t="shared" si="534"/>
        <v>Aug-23</v>
      </c>
      <c r="G5632" s="12"/>
    </row>
    <row r="5633" spans="1:7">
      <c r="A5633" s="2">
        <f t="shared" si="536"/>
        <v>45170</v>
      </c>
      <c r="B5633" t="str">
        <f t="shared" si="535"/>
        <v>2023_09</v>
      </c>
      <c r="C5633" t="str">
        <f t="shared" si="531"/>
        <v>Sep</v>
      </c>
      <c r="D5633" t="str">
        <f t="shared" si="532"/>
        <v>2023_Sep</v>
      </c>
      <c r="E5633" s="12" t="str">
        <f t="shared" si="533"/>
        <v>01_Sep</v>
      </c>
      <c r="F5633" s="12" t="str">
        <f t="shared" si="534"/>
        <v>Sep-23</v>
      </c>
      <c r="G5633" s="12"/>
    </row>
    <row r="5634" spans="1:7">
      <c r="A5634" s="2">
        <f t="shared" si="536"/>
        <v>45171</v>
      </c>
      <c r="B5634" t="str">
        <f t="shared" si="535"/>
        <v>2023_09</v>
      </c>
      <c r="C5634" t="str">
        <f t="shared" ref="C5634:C5697" si="537">VLOOKUP(TEXT(MONTH(A5634),"00"),$H$2:$I$13,2,FALSE)</f>
        <v>Sep</v>
      </c>
      <c r="D5634" t="str">
        <f t="shared" si="532"/>
        <v>2023_Sep</v>
      </c>
      <c r="E5634" s="12" t="str">
        <f t="shared" si="533"/>
        <v>02_Sep</v>
      </c>
      <c r="F5634" s="12" t="str">
        <f t="shared" si="534"/>
        <v>Sep-23</v>
      </c>
      <c r="G5634" s="12"/>
    </row>
    <row r="5635" spans="1:7">
      <c r="A5635" s="2">
        <f t="shared" si="536"/>
        <v>45172</v>
      </c>
      <c r="B5635" t="str">
        <f t="shared" si="535"/>
        <v>2023_09</v>
      </c>
      <c r="C5635" t="str">
        <f t="shared" si="537"/>
        <v>Sep</v>
      </c>
      <c r="D5635" t="str">
        <f t="shared" ref="D5635:D5698" si="538">TEXT(YEAR(A5635),"0000")&amp;"_"&amp;C5635</f>
        <v>2023_Sep</v>
      </c>
      <c r="E5635" s="12" t="str">
        <f t="shared" ref="E5635:E5698" si="539">VLOOKUP(DAY(A5635),$G$2:$H$32,2,FALSE)&amp;"_"&amp;C5635</f>
        <v>03_Sep</v>
      </c>
      <c r="F5635" s="12" t="str">
        <f t="shared" si="534"/>
        <v>Sep-23</v>
      </c>
      <c r="G5635" s="12"/>
    </row>
    <row r="5636" spans="1:7">
      <c r="A5636" s="2">
        <f t="shared" si="536"/>
        <v>45173</v>
      </c>
      <c r="B5636" t="str">
        <f t="shared" si="535"/>
        <v>2023_09</v>
      </c>
      <c r="C5636" t="str">
        <f t="shared" si="537"/>
        <v>Sep</v>
      </c>
      <c r="D5636" t="str">
        <f t="shared" si="538"/>
        <v>2023_Sep</v>
      </c>
      <c r="E5636" s="12" t="str">
        <f t="shared" si="539"/>
        <v>04_Sep</v>
      </c>
      <c r="F5636" s="12" t="str">
        <f t="shared" ref="F5636:F5699" si="540">C5636&amp;"-"&amp;RIGHT(YEAR(A5636),2)</f>
        <v>Sep-23</v>
      </c>
      <c r="G5636" s="12"/>
    </row>
    <row r="5637" spans="1:7">
      <c r="A5637" s="2">
        <f t="shared" si="536"/>
        <v>45174</v>
      </c>
      <c r="B5637" t="str">
        <f t="shared" si="535"/>
        <v>2023_09</v>
      </c>
      <c r="C5637" t="str">
        <f t="shared" si="537"/>
        <v>Sep</v>
      </c>
      <c r="D5637" t="str">
        <f t="shared" si="538"/>
        <v>2023_Sep</v>
      </c>
      <c r="E5637" s="12" t="str">
        <f t="shared" si="539"/>
        <v>05_Sep</v>
      </c>
      <c r="F5637" s="12" t="str">
        <f t="shared" si="540"/>
        <v>Sep-23</v>
      </c>
      <c r="G5637" s="12"/>
    </row>
    <row r="5638" spans="1:7">
      <c r="A5638" s="2">
        <f t="shared" si="536"/>
        <v>45175</v>
      </c>
      <c r="B5638" t="str">
        <f t="shared" si="535"/>
        <v>2023_09</v>
      </c>
      <c r="C5638" t="str">
        <f t="shared" si="537"/>
        <v>Sep</v>
      </c>
      <c r="D5638" t="str">
        <f t="shared" si="538"/>
        <v>2023_Sep</v>
      </c>
      <c r="E5638" s="12" t="str">
        <f t="shared" si="539"/>
        <v>06_Sep</v>
      </c>
      <c r="F5638" s="12" t="str">
        <f t="shared" si="540"/>
        <v>Sep-23</v>
      </c>
      <c r="G5638" s="12"/>
    </row>
    <row r="5639" spans="1:7">
      <c r="A5639" s="2">
        <f t="shared" si="536"/>
        <v>45176</v>
      </c>
      <c r="B5639" t="str">
        <f t="shared" si="535"/>
        <v>2023_09</v>
      </c>
      <c r="C5639" t="str">
        <f t="shared" si="537"/>
        <v>Sep</v>
      </c>
      <c r="D5639" t="str">
        <f t="shared" si="538"/>
        <v>2023_Sep</v>
      </c>
      <c r="E5639" s="12" t="str">
        <f t="shared" si="539"/>
        <v>07_Sep</v>
      </c>
      <c r="F5639" s="12" t="str">
        <f t="shared" si="540"/>
        <v>Sep-23</v>
      </c>
      <c r="G5639" s="12"/>
    </row>
    <row r="5640" spans="1:7">
      <c r="A5640" s="2">
        <f t="shared" si="536"/>
        <v>45177</v>
      </c>
      <c r="B5640" t="str">
        <f t="shared" si="535"/>
        <v>2023_09</v>
      </c>
      <c r="C5640" t="str">
        <f t="shared" si="537"/>
        <v>Sep</v>
      </c>
      <c r="D5640" t="str">
        <f t="shared" si="538"/>
        <v>2023_Sep</v>
      </c>
      <c r="E5640" s="12" t="str">
        <f t="shared" si="539"/>
        <v>08_Sep</v>
      </c>
      <c r="F5640" s="12" t="str">
        <f t="shared" si="540"/>
        <v>Sep-23</v>
      </c>
      <c r="G5640" s="12"/>
    </row>
    <row r="5641" spans="1:7">
      <c r="A5641" s="2">
        <f t="shared" si="536"/>
        <v>45178</v>
      </c>
      <c r="B5641" t="str">
        <f t="shared" si="535"/>
        <v>2023_09</v>
      </c>
      <c r="C5641" t="str">
        <f t="shared" si="537"/>
        <v>Sep</v>
      </c>
      <c r="D5641" t="str">
        <f t="shared" si="538"/>
        <v>2023_Sep</v>
      </c>
      <c r="E5641" s="12" t="str">
        <f t="shared" si="539"/>
        <v>09_Sep</v>
      </c>
      <c r="F5641" s="12" t="str">
        <f t="shared" si="540"/>
        <v>Sep-23</v>
      </c>
      <c r="G5641" s="12"/>
    </row>
    <row r="5642" spans="1:7">
      <c r="A5642" s="2">
        <f t="shared" si="536"/>
        <v>45179</v>
      </c>
      <c r="B5642" t="str">
        <f t="shared" si="535"/>
        <v>2023_09</v>
      </c>
      <c r="C5642" t="str">
        <f t="shared" si="537"/>
        <v>Sep</v>
      </c>
      <c r="D5642" t="str">
        <f t="shared" si="538"/>
        <v>2023_Sep</v>
      </c>
      <c r="E5642" s="12" t="str">
        <f t="shared" si="539"/>
        <v>10_Sep</v>
      </c>
      <c r="F5642" s="12" t="str">
        <f t="shared" si="540"/>
        <v>Sep-23</v>
      </c>
      <c r="G5642" s="12"/>
    </row>
    <row r="5643" spans="1:7">
      <c r="A5643" s="2">
        <f t="shared" si="536"/>
        <v>45180</v>
      </c>
      <c r="B5643" t="str">
        <f t="shared" ref="B5643:B5706" si="541">TEXT(YEAR(A5643),"0000")&amp;"_"&amp;TEXT(MONTH(A5643),"00")</f>
        <v>2023_09</v>
      </c>
      <c r="C5643" t="str">
        <f t="shared" si="537"/>
        <v>Sep</v>
      </c>
      <c r="D5643" t="str">
        <f t="shared" si="538"/>
        <v>2023_Sep</v>
      </c>
      <c r="E5643" s="12" t="str">
        <f t="shared" si="539"/>
        <v>11_Sep</v>
      </c>
      <c r="F5643" s="12" t="str">
        <f t="shared" si="540"/>
        <v>Sep-23</v>
      </c>
      <c r="G5643" s="12"/>
    </row>
    <row r="5644" spans="1:7">
      <c r="A5644" s="2">
        <f t="shared" ref="A5644:A5707" si="542">A5643+1</f>
        <v>45181</v>
      </c>
      <c r="B5644" t="str">
        <f t="shared" si="541"/>
        <v>2023_09</v>
      </c>
      <c r="C5644" t="str">
        <f t="shared" si="537"/>
        <v>Sep</v>
      </c>
      <c r="D5644" t="str">
        <f t="shared" si="538"/>
        <v>2023_Sep</v>
      </c>
      <c r="E5644" s="12" t="str">
        <f t="shared" si="539"/>
        <v>12_Sep</v>
      </c>
      <c r="F5644" s="12" t="str">
        <f t="shared" si="540"/>
        <v>Sep-23</v>
      </c>
      <c r="G5644" s="12"/>
    </row>
    <row r="5645" spans="1:7">
      <c r="A5645" s="2">
        <f t="shared" si="542"/>
        <v>45182</v>
      </c>
      <c r="B5645" t="str">
        <f t="shared" si="541"/>
        <v>2023_09</v>
      </c>
      <c r="C5645" t="str">
        <f t="shared" si="537"/>
        <v>Sep</v>
      </c>
      <c r="D5645" t="str">
        <f t="shared" si="538"/>
        <v>2023_Sep</v>
      </c>
      <c r="E5645" s="12" t="str">
        <f t="shared" si="539"/>
        <v>13_Sep</v>
      </c>
      <c r="F5645" s="12" t="str">
        <f t="shared" si="540"/>
        <v>Sep-23</v>
      </c>
      <c r="G5645" s="12"/>
    </row>
    <row r="5646" spans="1:7">
      <c r="A5646" s="2">
        <f t="shared" si="542"/>
        <v>45183</v>
      </c>
      <c r="B5646" t="str">
        <f t="shared" si="541"/>
        <v>2023_09</v>
      </c>
      <c r="C5646" t="str">
        <f t="shared" si="537"/>
        <v>Sep</v>
      </c>
      <c r="D5646" t="str">
        <f t="shared" si="538"/>
        <v>2023_Sep</v>
      </c>
      <c r="E5646" s="12" t="str">
        <f t="shared" si="539"/>
        <v>14_Sep</v>
      </c>
      <c r="F5646" s="12" t="str">
        <f t="shared" si="540"/>
        <v>Sep-23</v>
      </c>
      <c r="G5646" s="12"/>
    </row>
    <row r="5647" spans="1:7">
      <c r="A5647" s="2">
        <f t="shared" si="542"/>
        <v>45184</v>
      </c>
      <c r="B5647" t="str">
        <f t="shared" si="541"/>
        <v>2023_09</v>
      </c>
      <c r="C5647" t="str">
        <f t="shared" si="537"/>
        <v>Sep</v>
      </c>
      <c r="D5647" t="str">
        <f t="shared" si="538"/>
        <v>2023_Sep</v>
      </c>
      <c r="E5647" s="12" t="str">
        <f t="shared" si="539"/>
        <v>15_Sep</v>
      </c>
      <c r="F5647" s="12" t="str">
        <f t="shared" si="540"/>
        <v>Sep-23</v>
      </c>
      <c r="G5647" s="12"/>
    </row>
    <row r="5648" spans="1:7">
      <c r="A5648" s="2">
        <f t="shared" si="542"/>
        <v>45185</v>
      </c>
      <c r="B5648" t="str">
        <f t="shared" si="541"/>
        <v>2023_09</v>
      </c>
      <c r="C5648" t="str">
        <f t="shared" si="537"/>
        <v>Sep</v>
      </c>
      <c r="D5648" t="str">
        <f t="shared" si="538"/>
        <v>2023_Sep</v>
      </c>
      <c r="E5648" s="12" t="str">
        <f t="shared" si="539"/>
        <v>16_Sep</v>
      </c>
      <c r="F5648" s="12" t="str">
        <f t="shared" si="540"/>
        <v>Sep-23</v>
      </c>
      <c r="G5648" s="12"/>
    </row>
    <row r="5649" spans="1:7">
      <c r="A5649" s="2">
        <f t="shared" si="542"/>
        <v>45186</v>
      </c>
      <c r="B5649" t="str">
        <f t="shared" si="541"/>
        <v>2023_09</v>
      </c>
      <c r="C5649" t="str">
        <f t="shared" si="537"/>
        <v>Sep</v>
      </c>
      <c r="D5649" t="str">
        <f t="shared" si="538"/>
        <v>2023_Sep</v>
      </c>
      <c r="E5649" s="12" t="str">
        <f t="shared" si="539"/>
        <v>17_Sep</v>
      </c>
      <c r="F5649" s="12" t="str">
        <f t="shared" si="540"/>
        <v>Sep-23</v>
      </c>
      <c r="G5649" s="12"/>
    </row>
    <row r="5650" spans="1:7">
      <c r="A5650" s="2">
        <f t="shared" si="542"/>
        <v>45187</v>
      </c>
      <c r="B5650" t="str">
        <f t="shared" si="541"/>
        <v>2023_09</v>
      </c>
      <c r="C5650" t="str">
        <f t="shared" si="537"/>
        <v>Sep</v>
      </c>
      <c r="D5650" t="str">
        <f t="shared" si="538"/>
        <v>2023_Sep</v>
      </c>
      <c r="E5650" s="12" t="str">
        <f t="shared" si="539"/>
        <v>18_Sep</v>
      </c>
      <c r="F5650" s="12" t="str">
        <f t="shared" si="540"/>
        <v>Sep-23</v>
      </c>
      <c r="G5650" s="12"/>
    </row>
    <row r="5651" spans="1:7">
      <c r="A5651" s="2">
        <f t="shared" si="542"/>
        <v>45188</v>
      </c>
      <c r="B5651" t="str">
        <f t="shared" si="541"/>
        <v>2023_09</v>
      </c>
      <c r="C5651" t="str">
        <f t="shared" si="537"/>
        <v>Sep</v>
      </c>
      <c r="D5651" t="str">
        <f t="shared" si="538"/>
        <v>2023_Sep</v>
      </c>
      <c r="E5651" s="12" t="str">
        <f t="shared" si="539"/>
        <v>19_Sep</v>
      </c>
      <c r="F5651" s="12" t="str">
        <f t="shared" si="540"/>
        <v>Sep-23</v>
      </c>
      <c r="G5651" s="12"/>
    </row>
    <row r="5652" spans="1:7">
      <c r="A5652" s="2">
        <f t="shared" si="542"/>
        <v>45189</v>
      </c>
      <c r="B5652" t="str">
        <f t="shared" si="541"/>
        <v>2023_09</v>
      </c>
      <c r="C5652" t="str">
        <f t="shared" si="537"/>
        <v>Sep</v>
      </c>
      <c r="D5652" t="str">
        <f t="shared" si="538"/>
        <v>2023_Sep</v>
      </c>
      <c r="E5652" s="12" t="str">
        <f t="shared" si="539"/>
        <v>20_Sep</v>
      </c>
      <c r="F5652" s="12" t="str">
        <f t="shared" si="540"/>
        <v>Sep-23</v>
      </c>
      <c r="G5652" s="12"/>
    </row>
    <row r="5653" spans="1:7">
      <c r="A5653" s="2">
        <f t="shared" si="542"/>
        <v>45190</v>
      </c>
      <c r="B5653" t="str">
        <f t="shared" si="541"/>
        <v>2023_09</v>
      </c>
      <c r="C5653" t="str">
        <f t="shared" si="537"/>
        <v>Sep</v>
      </c>
      <c r="D5653" t="str">
        <f t="shared" si="538"/>
        <v>2023_Sep</v>
      </c>
      <c r="E5653" s="12" t="str">
        <f t="shared" si="539"/>
        <v>21_Sep</v>
      </c>
      <c r="F5653" s="12" t="str">
        <f t="shared" si="540"/>
        <v>Sep-23</v>
      </c>
      <c r="G5653" s="12"/>
    </row>
    <row r="5654" spans="1:7">
      <c r="A5654" s="2">
        <f t="shared" si="542"/>
        <v>45191</v>
      </c>
      <c r="B5654" t="str">
        <f t="shared" si="541"/>
        <v>2023_09</v>
      </c>
      <c r="C5654" t="str">
        <f t="shared" si="537"/>
        <v>Sep</v>
      </c>
      <c r="D5654" t="str">
        <f t="shared" si="538"/>
        <v>2023_Sep</v>
      </c>
      <c r="E5654" s="12" t="str">
        <f t="shared" si="539"/>
        <v>22_Sep</v>
      </c>
      <c r="F5654" s="12" t="str">
        <f t="shared" si="540"/>
        <v>Sep-23</v>
      </c>
      <c r="G5654" s="12"/>
    </row>
    <row r="5655" spans="1:7">
      <c r="A5655" s="2">
        <f t="shared" si="542"/>
        <v>45192</v>
      </c>
      <c r="B5655" t="str">
        <f t="shared" si="541"/>
        <v>2023_09</v>
      </c>
      <c r="C5655" t="str">
        <f t="shared" si="537"/>
        <v>Sep</v>
      </c>
      <c r="D5655" t="str">
        <f t="shared" si="538"/>
        <v>2023_Sep</v>
      </c>
      <c r="E5655" s="12" t="str">
        <f t="shared" si="539"/>
        <v>23_Sep</v>
      </c>
      <c r="F5655" s="12" t="str">
        <f t="shared" si="540"/>
        <v>Sep-23</v>
      </c>
      <c r="G5655" s="12"/>
    </row>
    <row r="5656" spans="1:7">
      <c r="A5656" s="2">
        <f t="shared" si="542"/>
        <v>45193</v>
      </c>
      <c r="B5656" t="str">
        <f t="shared" si="541"/>
        <v>2023_09</v>
      </c>
      <c r="C5656" t="str">
        <f t="shared" si="537"/>
        <v>Sep</v>
      </c>
      <c r="D5656" t="str">
        <f t="shared" si="538"/>
        <v>2023_Sep</v>
      </c>
      <c r="E5656" s="12" t="str">
        <f t="shared" si="539"/>
        <v>24_Sep</v>
      </c>
      <c r="F5656" s="12" t="str">
        <f t="shared" si="540"/>
        <v>Sep-23</v>
      </c>
      <c r="G5656" s="12"/>
    </row>
    <row r="5657" spans="1:7">
      <c r="A5657" s="2">
        <f t="shared" si="542"/>
        <v>45194</v>
      </c>
      <c r="B5657" t="str">
        <f t="shared" si="541"/>
        <v>2023_09</v>
      </c>
      <c r="C5657" t="str">
        <f t="shared" si="537"/>
        <v>Sep</v>
      </c>
      <c r="D5657" t="str">
        <f t="shared" si="538"/>
        <v>2023_Sep</v>
      </c>
      <c r="E5657" s="12" t="str">
        <f t="shared" si="539"/>
        <v>25_Sep</v>
      </c>
      <c r="F5657" s="12" t="str">
        <f t="shared" si="540"/>
        <v>Sep-23</v>
      </c>
      <c r="G5657" s="12"/>
    </row>
    <row r="5658" spans="1:7">
      <c r="A5658" s="2">
        <f t="shared" si="542"/>
        <v>45195</v>
      </c>
      <c r="B5658" t="str">
        <f t="shared" si="541"/>
        <v>2023_09</v>
      </c>
      <c r="C5658" t="str">
        <f t="shared" si="537"/>
        <v>Sep</v>
      </c>
      <c r="D5658" t="str">
        <f t="shared" si="538"/>
        <v>2023_Sep</v>
      </c>
      <c r="E5658" s="12" t="str">
        <f t="shared" si="539"/>
        <v>26_Sep</v>
      </c>
      <c r="F5658" s="12" t="str">
        <f t="shared" si="540"/>
        <v>Sep-23</v>
      </c>
      <c r="G5658" s="12"/>
    </row>
    <row r="5659" spans="1:7">
      <c r="A5659" s="2">
        <f t="shared" si="542"/>
        <v>45196</v>
      </c>
      <c r="B5659" t="str">
        <f t="shared" si="541"/>
        <v>2023_09</v>
      </c>
      <c r="C5659" t="str">
        <f t="shared" si="537"/>
        <v>Sep</v>
      </c>
      <c r="D5659" t="str">
        <f t="shared" si="538"/>
        <v>2023_Sep</v>
      </c>
      <c r="E5659" s="12" t="str">
        <f t="shared" si="539"/>
        <v>27_Sep</v>
      </c>
      <c r="F5659" s="12" t="str">
        <f t="shared" si="540"/>
        <v>Sep-23</v>
      </c>
      <c r="G5659" s="12"/>
    </row>
    <row r="5660" spans="1:7">
      <c r="A5660" s="2">
        <f t="shared" si="542"/>
        <v>45197</v>
      </c>
      <c r="B5660" t="str">
        <f t="shared" si="541"/>
        <v>2023_09</v>
      </c>
      <c r="C5660" t="str">
        <f t="shared" si="537"/>
        <v>Sep</v>
      </c>
      <c r="D5660" t="str">
        <f t="shared" si="538"/>
        <v>2023_Sep</v>
      </c>
      <c r="E5660" s="12" t="str">
        <f t="shared" si="539"/>
        <v>28_Sep</v>
      </c>
      <c r="F5660" s="12" t="str">
        <f t="shared" si="540"/>
        <v>Sep-23</v>
      </c>
      <c r="G5660" s="12"/>
    </row>
    <row r="5661" spans="1:7">
      <c r="A5661" s="2">
        <f t="shared" si="542"/>
        <v>45198</v>
      </c>
      <c r="B5661" t="str">
        <f t="shared" si="541"/>
        <v>2023_09</v>
      </c>
      <c r="C5661" t="str">
        <f t="shared" si="537"/>
        <v>Sep</v>
      </c>
      <c r="D5661" t="str">
        <f t="shared" si="538"/>
        <v>2023_Sep</v>
      </c>
      <c r="E5661" s="12" t="str">
        <f t="shared" si="539"/>
        <v>29_Sep</v>
      </c>
      <c r="F5661" s="12" t="str">
        <f t="shared" si="540"/>
        <v>Sep-23</v>
      </c>
      <c r="G5661" s="12"/>
    </row>
    <row r="5662" spans="1:7">
      <c r="A5662" s="2">
        <f t="shared" si="542"/>
        <v>45199</v>
      </c>
      <c r="B5662" t="str">
        <f t="shared" si="541"/>
        <v>2023_09</v>
      </c>
      <c r="C5662" t="str">
        <f t="shared" si="537"/>
        <v>Sep</v>
      </c>
      <c r="D5662" t="str">
        <f t="shared" si="538"/>
        <v>2023_Sep</v>
      </c>
      <c r="E5662" s="12" t="str">
        <f t="shared" si="539"/>
        <v>30_Sep</v>
      </c>
      <c r="F5662" s="12" t="str">
        <f t="shared" si="540"/>
        <v>Sep-23</v>
      </c>
      <c r="G5662" s="12"/>
    </row>
    <row r="5663" spans="1:7">
      <c r="A5663" s="2">
        <f t="shared" si="542"/>
        <v>45200</v>
      </c>
      <c r="B5663" t="str">
        <f t="shared" si="541"/>
        <v>2023_10</v>
      </c>
      <c r="C5663" t="str">
        <f t="shared" si="537"/>
        <v>Oct</v>
      </c>
      <c r="D5663" t="str">
        <f t="shared" si="538"/>
        <v>2023_Oct</v>
      </c>
      <c r="E5663" s="12" t="str">
        <f t="shared" si="539"/>
        <v>01_Oct</v>
      </c>
      <c r="F5663" s="12" t="str">
        <f t="shared" si="540"/>
        <v>Oct-23</v>
      </c>
      <c r="G5663" s="12"/>
    </row>
    <row r="5664" spans="1:7">
      <c r="A5664" s="2">
        <f t="shared" si="542"/>
        <v>45201</v>
      </c>
      <c r="B5664" t="str">
        <f t="shared" si="541"/>
        <v>2023_10</v>
      </c>
      <c r="C5664" t="str">
        <f t="shared" si="537"/>
        <v>Oct</v>
      </c>
      <c r="D5664" t="str">
        <f t="shared" si="538"/>
        <v>2023_Oct</v>
      </c>
      <c r="E5664" s="12" t="str">
        <f t="shared" si="539"/>
        <v>02_Oct</v>
      </c>
      <c r="F5664" s="12" t="str">
        <f t="shared" si="540"/>
        <v>Oct-23</v>
      </c>
      <c r="G5664" s="12"/>
    </row>
    <row r="5665" spans="1:7">
      <c r="A5665" s="2">
        <f t="shared" si="542"/>
        <v>45202</v>
      </c>
      <c r="B5665" t="str">
        <f t="shared" si="541"/>
        <v>2023_10</v>
      </c>
      <c r="C5665" t="str">
        <f t="shared" si="537"/>
        <v>Oct</v>
      </c>
      <c r="D5665" t="str">
        <f t="shared" si="538"/>
        <v>2023_Oct</v>
      </c>
      <c r="E5665" s="12" t="str">
        <f t="shared" si="539"/>
        <v>03_Oct</v>
      </c>
      <c r="F5665" s="12" t="str">
        <f t="shared" si="540"/>
        <v>Oct-23</v>
      </c>
      <c r="G5665" s="12"/>
    </row>
    <row r="5666" spans="1:7">
      <c r="A5666" s="2">
        <f t="shared" si="542"/>
        <v>45203</v>
      </c>
      <c r="B5666" t="str">
        <f t="shared" si="541"/>
        <v>2023_10</v>
      </c>
      <c r="C5666" t="str">
        <f t="shared" si="537"/>
        <v>Oct</v>
      </c>
      <c r="D5666" t="str">
        <f t="shared" si="538"/>
        <v>2023_Oct</v>
      </c>
      <c r="E5666" s="12" t="str">
        <f t="shared" si="539"/>
        <v>04_Oct</v>
      </c>
      <c r="F5666" s="12" t="str">
        <f t="shared" si="540"/>
        <v>Oct-23</v>
      </c>
      <c r="G5666" s="12"/>
    </row>
    <row r="5667" spans="1:7">
      <c r="A5667" s="2">
        <f t="shared" si="542"/>
        <v>45204</v>
      </c>
      <c r="B5667" t="str">
        <f t="shared" si="541"/>
        <v>2023_10</v>
      </c>
      <c r="C5667" t="str">
        <f t="shared" si="537"/>
        <v>Oct</v>
      </c>
      <c r="D5667" t="str">
        <f t="shared" si="538"/>
        <v>2023_Oct</v>
      </c>
      <c r="E5667" s="12" t="str">
        <f t="shared" si="539"/>
        <v>05_Oct</v>
      </c>
      <c r="F5667" s="12" t="str">
        <f t="shared" si="540"/>
        <v>Oct-23</v>
      </c>
      <c r="G5667" s="12"/>
    </row>
    <row r="5668" spans="1:7">
      <c r="A5668" s="2">
        <f t="shared" si="542"/>
        <v>45205</v>
      </c>
      <c r="B5668" t="str">
        <f t="shared" si="541"/>
        <v>2023_10</v>
      </c>
      <c r="C5668" t="str">
        <f t="shared" si="537"/>
        <v>Oct</v>
      </c>
      <c r="D5668" t="str">
        <f t="shared" si="538"/>
        <v>2023_Oct</v>
      </c>
      <c r="E5668" s="12" t="str">
        <f t="shared" si="539"/>
        <v>06_Oct</v>
      </c>
      <c r="F5668" s="12" t="str">
        <f t="shared" si="540"/>
        <v>Oct-23</v>
      </c>
      <c r="G5668" s="12"/>
    </row>
    <row r="5669" spans="1:7">
      <c r="A5669" s="2">
        <f t="shared" si="542"/>
        <v>45206</v>
      </c>
      <c r="B5669" t="str">
        <f t="shared" si="541"/>
        <v>2023_10</v>
      </c>
      <c r="C5669" t="str">
        <f t="shared" si="537"/>
        <v>Oct</v>
      </c>
      <c r="D5669" t="str">
        <f t="shared" si="538"/>
        <v>2023_Oct</v>
      </c>
      <c r="E5669" s="12" t="str">
        <f t="shared" si="539"/>
        <v>07_Oct</v>
      </c>
      <c r="F5669" s="12" t="str">
        <f t="shared" si="540"/>
        <v>Oct-23</v>
      </c>
      <c r="G5669" s="12"/>
    </row>
    <row r="5670" spans="1:7">
      <c r="A5670" s="2">
        <f t="shared" si="542"/>
        <v>45207</v>
      </c>
      <c r="B5670" t="str">
        <f t="shared" si="541"/>
        <v>2023_10</v>
      </c>
      <c r="C5670" t="str">
        <f t="shared" si="537"/>
        <v>Oct</v>
      </c>
      <c r="D5670" t="str">
        <f t="shared" si="538"/>
        <v>2023_Oct</v>
      </c>
      <c r="E5670" s="12" t="str">
        <f t="shared" si="539"/>
        <v>08_Oct</v>
      </c>
      <c r="F5670" s="12" t="str">
        <f t="shared" si="540"/>
        <v>Oct-23</v>
      </c>
      <c r="G5670" s="12"/>
    </row>
    <row r="5671" spans="1:7">
      <c r="A5671" s="2">
        <f t="shared" si="542"/>
        <v>45208</v>
      </c>
      <c r="B5671" t="str">
        <f t="shared" si="541"/>
        <v>2023_10</v>
      </c>
      <c r="C5671" t="str">
        <f t="shared" si="537"/>
        <v>Oct</v>
      </c>
      <c r="D5671" t="str">
        <f t="shared" si="538"/>
        <v>2023_Oct</v>
      </c>
      <c r="E5671" s="12" t="str">
        <f t="shared" si="539"/>
        <v>09_Oct</v>
      </c>
      <c r="F5671" s="12" t="str">
        <f t="shared" si="540"/>
        <v>Oct-23</v>
      </c>
      <c r="G5671" s="12"/>
    </row>
    <row r="5672" spans="1:7">
      <c r="A5672" s="2">
        <f t="shared" si="542"/>
        <v>45209</v>
      </c>
      <c r="B5672" t="str">
        <f t="shared" si="541"/>
        <v>2023_10</v>
      </c>
      <c r="C5672" t="str">
        <f t="shared" si="537"/>
        <v>Oct</v>
      </c>
      <c r="D5672" t="str">
        <f t="shared" si="538"/>
        <v>2023_Oct</v>
      </c>
      <c r="E5672" s="12" t="str">
        <f t="shared" si="539"/>
        <v>10_Oct</v>
      </c>
      <c r="F5672" s="12" t="str">
        <f t="shared" si="540"/>
        <v>Oct-23</v>
      </c>
      <c r="G5672" s="12"/>
    </row>
    <row r="5673" spans="1:7">
      <c r="A5673" s="2">
        <f t="shared" si="542"/>
        <v>45210</v>
      </c>
      <c r="B5673" t="str">
        <f t="shared" si="541"/>
        <v>2023_10</v>
      </c>
      <c r="C5673" t="str">
        <f t="shared" si="537"/>
        <v>Oct</v>
      </c>
      <c r="D5673" t="str">
        <f t="shared" si="538"/>
        <v>2023_Oct</v>
      </c>
      <c r="E5673" s="12" t="str">
        <f t="shared" si="539"/>
        <v>11_Oct</v>
      </c>
      <c r="F5673" s="12" t="str">
        <f t="shared" si="540"/>
        <v>Oct-23</v>
      </c>
      <c r="G5673" s="12"/>
    </row>
    <row r="5674" spans="1:7">
      <c r="A5674" s="2">
        <f t="shared" si="542"/>
        <v>45211</v>
      </c>
      <c r="B5674" t="str">
        <f t="shared" si="541"/>
        <v>2023_10</v>
      </c>
      <c r="C5674" t="str">
        <f t="shared" si="537"/>
        <v>Oct</v>
      </c>
      <c r="D5674" t="str">
        <f t="shared" si="538"/>
        <v>2023_Oct</v>
      </c>
      <c r="E5674" s="12" t="str">
        <f t="shared" si="539"/>
        <v>12_Oct</v>
      </c>
      <c r="F5674" s="12" t="str">
        <f t="shared" si="540"/>
        <v>Oct-23</v>
      </c>
      <c r="G5674" s="12"/>
    </row>
    <row r="5675" spans="1:7">
      <c r="A5675" s="2">
        <f t="shared" si="542"/>
        <v>45212</v>
      </c>
      <c r="B5675" t="str">
        <f t="shared" si="541"/>
        <v>2023_10</v>
      </c>
      <c r="C5675" t="str">
        <f t="shared" si="537"/>
        <v>Oct</v>
      </c>
      <c r="D5675" t="str">
        <f t="shared" si="538"/>
        <v>2023_Oct</v>
      </c>
      <c r="E5675" s="12" t="str">
        <f t="shared" si="539"/>
        <v>13_Oct</v>
      </c>
      <c r="F5675" s="12" t="str">
        <f t="shared" si="540"/>
        <v>Oct-23</v>
      </c>
      <c r="G5675" s="12"/>
    </row>
    <row r="5676" spans="1:7">
      <c r="A5676" s="2">
        <f t="shared" si="542"/>
        <v>45213</v>
      </c>
      <c r="B5676" t="str">
        <f t="shared" si="541"/>
        <v>2023_10</v>
      </c>
      <c r="C5676" t="str">
        <f t="shared" si="537"/>
        <v>Oct</v>
      </c>
      <c r="D5676" t="str">
        <f t="shared" si="538"/>
        <v>2023_Oct</v>
      </c>
      <c r="E5676" s="12" t="str">
        <f t="shared" si="539"/>
        <v>14_Oct</v>
      </c>
      <c r="F5676" s="12" t="str">
        <f t="shared" si="540"/>
        <v>Oct-23</v>
      </c>
      <c r="G5676" s="12"/>
    </row>
    <row r="5677" spans="1:7">
      <c r="A5677" s="2">
        <f t="shared" si="542"/>
        <v>45214</v>
      </c>
      <c r="B5677" t="str">
        <f t="shared" si="541"/>
        <v>2023_10</v>
      </c>
      <c r="C5677" t="str">
        <f t="shared" si="537"/>
        <v>Oct</v>
      </c>
      <c r="D5677" t="str">
        <f t="shared" si="538"/>
        <v>2023_Oct</v>
      </c>
      <c r="E5677" s="12" t="str">
        <f t="shared" si="539"/>
        <v>15_Oct</v>
      </c>
      <c r="F5677" s="12" t="str">
        <f t="shared" si="540"/>
        <v>Oct-23</v>
      </c>
      <c r="G5677" s="12"/>
    </row>
    <row r="5678" spans="1:7">
      <c r="A5678" s="2">
        <f t="shared" si="542"/>
        <v>45215</v>
      </c>
      <c r="B5678" t="str">
        <f t="shared" si="541"/>
        <v>2023_10</v>
      </c>
      <c r="C5678" t="str">
        <f t="shared" si="537"/>
        <v>Oct</v>
      </c>
      <c r="D5678" t="str">
        <f t="shared" si="538"/>
        <v>2023_Oct</v>
      </c>
      <c r="E5678" s="12" t="str">
        <f t="shared" si="539"/>
        <v>16_Oct</v>
      </c>
      <c r="F5678" s="12" t="str">
        <f t="shared" si="540"/>
        <v>Oct-23</v>
      </c>
      <c r="G5678" s="12"/>
    </row>
    <row r="5679" spans="1:7">
      <c r="A5679" s="2">
        <f t="shared" si="542"/>
        <v>45216</v>
      </c>
      <c r="B5679" t="str">
        <f t="shared" si="541"/>
        <v>2023_10</v>
      </c>
      <c r="C5679" t="str">
        <f t="shared" si="537"/>
        <v>Oct</v>
      </c>
      <c r="D5679" t="str">
        <f t="shared" si="538"/>
        <v>2023_Oct</v>
      </c>
      <c r="E5679" s="12" t="str">
        <f t="shared" si="539"/>
        <v>17_Oct</v>
      </c>
      <c r="F5679" s="12" t="str">
        <f t="shared" si="540"/>
        <v>Oct-23</v>
      </c>
      <c r="G5679" s="12"/>
    </row>
    <row r="5680" spans="1:7">
      <c r="A5680" s="2">
        <f t="shared" si="542"/>
        <v>45217</v>
      </c>
      <c r="B5680" t="str">
        <f t="shared" si="541"/>
        <v>2023_10</v>
      </c>
      <c r="C5680" t="str">
        <f t="shared" si="537"/>
        <v>Oct</v>
      </c>
      <c r="D5680" t="str">
        <f t="shared" si="538"/>
        <v>2023_Oct</v>
      </c>
      <c r="E5680" s="12" t="str">
        <f t="shared" si="539"/>
        <v>18_Oct</v>
      </c>
      <c r="F5680" s="12" t="str">
        <f t="shared" si="540"/>
        <v>Oct-23</v>
      </c>
      <c r="G5680" s="12"/>
    </row>
    <row r="5681" spans="1:7">
      <c r="A5681" s="2">
        <f t="shared" si="542"/>
        <v>45218</v>
      </c>
      <c r="B5681" t="str">
        <f t="shared" si="541"/>
        <v>2023_10</v>
      </c>
      <c r="C5681" t="str">
        <f t="shared" si="537"/>
        <v>Oct</v>
      </c>
      <c r="D5681" t="str">
        <f t="shared" si="538"/>
        <v>2023_Oct</v>
      </c>
      <c r="E5681" s="12" t="str">
        <f t="shared" si="539"/>
        <v>19_Oct</v>
      </c>
      <c r="F5681" s="12" t="str">
        <f t="shared" si="540"/>
        <v>Oct-23</v>
      </c>
      <c r="G5681" s="12"/>
    </row>
    <row r="5682" spans="1:7">
      <c r="A5682" s="2">
        <f t="shared" si="542"/>
        <v>45219</v>
      </c>
      <c r="B5682" t="str">
        <f t="shared" si="541"/>
        <v>2023_10</v>
      </c>
      <c r="C5682" t="str">
        <f t="shared" si="537"/>
        <v>Oct</v>
      </c>
      <c r="D5682" t="str">
        <f t="shared" si="538"/>
        <v>2023_Oct</v>
      </c>
      <c r="E5682" s="12" t="str">
        <f t="shared" si="539"/>
        <v>20_Oct</v>
      </c>
      <c r="F5682" s="12" t="str">
        <f t="shared" si="540"/>
        <v>Oct-23</v>
      </c>
      <c r="G5682" s="12"/>
    </row>
    <row r="5683" spans="1:7">
      <c r="A5683" s="2">
        <f t="shared" si="542"/>
        <v>45220</v>
      </c>
      <c r="B5683" t="str">
        <f t="shared" si="541"/>
        <v>2023_10</v>
      </c>
      <c r="C5683" t="str">
        <f t="shared" si="537"/>
        <v>Oct</v>
      </c>
      <c r="D5683" t="str">
        <f t="shared" si="538"/>
        <v>2023_Oct</v>
      </c>
      <c r="E5683" s="12" t="str">
        <f t="shared" si="539"/>
        <v>21_Oct</v>
      </c>
      <c r="F5683" s="12" t="str">
        <f t="shared" si="540"/>
        <v>Oct-23</v>
      </c>
      <c r="G5683" s="12"/>
    </row>
    <row r="5684" spans="1:7">
      <c r="A5684" s="2">
        <f t="shared" si="542"/>
        <v>45221</v>
      </c>
      <c r="B5684" t="str">
        <f t="shared" si="541"/>
        <v>2023_10</v>
      </c>
      <c r="C5684" t="str">
        <f t="shared" si="537"/>
        <v>Oct</v>
      </c>
      <c r="D5684" t="str">
        <f t="shared" si="538"/>
        <v>2023_Oct</v>
      </c>
      <c r="E5684" s="12" t="str">
        <f t="shared" si="539"/>
        <v>22_Oct</v>
      </c>
      <c r="F5684" s="12" t="str">
        <f t="shared" si="540"/>
        <v>Oct-23</v>
      </c>
      <c r="G5684" s="12"/>
    </row>
    <row r="5685" spans="1:7">
      <c r="A5685" s="2">
        <f t="shared" si="542"/>
        <v>45222</v>
      </c>
      <c r="B5685" t="str">
        <f t="shared" si="541"/>
        <v>2023_10</v>
      </c>
      <c r="C5685" t="str">
        <f t="shared" si="537"/>
        <v>Oct</v>
      </c>
      <c r="D5685" t="str">
        <f t="shared" si="538"/>
        <v>2023_Oct</v>
      </c>
      <c r="E5685" s="12" t="str">
        <f t="shared" si="539"/>
        <v>23_Oct</v>
      </c>
      <c r="F5685" s="12" t="str">
        <f t="shared" si="540"/>
        <v>Oct-23</v>
      </c>
      <c r="G5685" s="12"/>
    </row>
    <row r="5686" spans="1:7">
      <c r="A5686" s="2">
        <f t="shared" si="542"/>
        <v>45223</v>
      </c>
      <c r="B5686" t="str">
        <f t="shared" si="541"/>
        <v>2023_10</v>
      </c>
      <c r="C5686" t="str">
        <f t="shared" si="537"/>
        <v>Oct</v>
      </c>
      <c r="D5686" t="str">
        <f t="shared" si="538"/>
        <v>2023_Oct</v>
      </c>
      <c r="E5686" s="12" t="str">
        <f t="shared" si="539"/>
        <v>24_Oct</v>
      </c>
      <c r="F5686" s="12" t="str">
        <f t="shared" si="540"/>
        <v>Oct-23</v>
      </c>
      <c r="G5686" s="12"/>
    </row>
    <row r="5687" spans="1:7">
      <c r="A5687" s="2">
        <f t="shared" si="542"/>
        <v>45224</v>
      </c>
      <c r="B5687" t="str">
        <f t="shared" si="541"/>
        <v>2023_10</v>
      </c>
      <c r="C5687" t="str">
        <f t="shared" si="537"/>
        <v>Oct</v>
      </c>
      <c r="D5687" t="str">
        <f t="shared" si="538"/>
        <v>2023_Oct</v>
      </c>
      <c r="E5687" s="12" t="str">
        <f t="shared" si="539"/>
        <v>25_Oct</v>
      </c>
      <c r="F5687" s="12" t="str">
        <f t="shared" si="540"/>
        <v>Oct-23</v>
      </c>
      <c r="G5687" s="12"/>
    </row>
    <row r="5688" spans="1:7">
      <c r="A5688" s="2">
        <f t="shared" si="542"/>
        <v>45225</v>
      </c>
      <c r="B5688" t="str">
        <f t="shared" si="541"/>
        <v>2023_10</v>
      </c>
      <c r="C5688" t="str">
        <f t="shared" si="537"/>
        <v>Oct</v>
      </c>
      <c r="D5688" t="str">
        <f t="shared" si="538"/>
        <v>2023_Oct</v>
      </c>
      <c r="E5688" s="12" t="str">
        <f t="shared" si="539"/>
        <v>26_Oct</v>
      </c>
      <c r="F5688" s="12" t="str">
        <f t="shared" si="540"/>
        <v>Oct-23</v>
      </c>
      <c r="G5688" s="12"/>
    </row>
    <row r="5689" spans="1:7">
      <c r="A5689" s="2">
        <f t="shared" si="542"/>
        <v>45226</v>
      </c>
      <c r="B5689" t="str">
        <f t="shared" si="541"/>
        <v>2023_10</v>
      </c>
      <c r="C5689" t="str">
        <f t="shared" si="537"/>
        <v>Oct</v>
      </c>
      <c r="D5689" t="str">
        <f t="shared" si="538"/>
        <v>2023_Oct</v>
      </c>
      <c r="E5689" s="12" t="str">
        <f t="shared" si="539"/>
        <v>27_Oct</v>
      </c>
      <c r="F5689" s="12" t="str">
        <f t="shared" si="540"/>
        <v>Oct-23</v>
      </c>
      <c r="G5689" s="12"/>
    </row>
    <row r="5690" spans="1:7">
      <c r="A5690" s="2">
        <f t="shared" si="542"/>
        <v>45227</v>
      </c>
      <c r="B5690" t="str">
        <f t="shared" si="541"/>
        <v>2023_10</v>
      </c>
      <c r="C5690" t="str">
        <f t="shared" si="537"/>
        <v>Oct</v>
      </c>
      <c r="D5690" t="str">
        <f t="shared" si="538"/>
        <v>2023_Oct</v>
      </c>
      <c r="E5690" s="12" t="str">
        <f t="shared" si="539"/>
        <v>28_Oct</v>
      </c>
      <c r="F5690" s="12" t="str">
        <f t="shared" si="540"/>
        <v>Oct-23</v>
      </c>
      <c r="G5690" s="12"/>
    </row>
    <row r="5691" spans="1:7">
      <c r="A5691" s="2">
        <f t="shared" si="542"/>
        <v>45228</v>
      </c>
      <c r="B5691" t="str">
        <f t="shared" si="541"/>
        <v>2023_10</v>
      </c>
      <c r="C5691" t="str">
        <f t="shared" si="537"/>
        <v>Oct</v>
      </c>
      <c r="D5691" t="str">
        <f t="shared" si="538"/>
        <v>2023_Oct</v>
      </c>
      <c r="E5691" s="12" t="str">
        <f t="shared" si="539"/>
        <v>29_Oct</v>
      </c>
      <c r="F5691" s="12" t="str">
        <f t="shared" si="540"/>
        <v>Oct-23</v>
      </c>
      <c r="G5691" s="12"/>
    </row>
    <row r="5692" spans="1:7">
      <c r="A5692" s="2">
        <f t="shared" si="542"/>
        <v>45229</v>
      </c>
      <c r="B5692" t="str">
        <f t="shared" si="541"/>
        <v>2023_10</v>
      </c>
      <c r="C5692" t="str">
        <f t="shared" si="537"/>
        <v>Oct</v>
      </c>
      <c r="D5692" t="str">
        <f t="shared" si="538"/>
        <v>2023_Oct</v>
      </c>
      <c r="E5692" s="12" t="str">
        <f t="shared" si="539"/>
        <v>30_Oct</v>
      </c>
      <c r="F5692" s="12" t="str">
        <f t="shared" si="540"/>
        <v>Oct-23</v>
      </c>
      <c r="G5692" s="12"/>
    </row>
    <row r="5693" spans="1:7">
      <c r="A5693" s="2">
        <f t="shared" si="542"/>
        <v>45230</v>
      </c>
      <c r="B5693" t="str">
        <f t="shared" si="541"/>
        <v>2023_10</v>
      </c>
      <c r="C5693" t="str">
        <f t="shared" si="537"/>
        <v>Oct</v>
      </c>
      <c r="D5693" t="str">
        <f t="shared" si="538"/>
        <v>2023_Oct</v>
      </c>
      <c r="E5693" s="12" t="str">
        <f t="shared" si="539"/>
        <v>31_Oct</v>
      </c>
      <c r="F5693" s="12" t="str">
        <f t="shared" si="540"/>
        <v>Oct-23</v>
      </c>
      <c r="G5693" s="12"/>
    </row>
    <row r="5694" spans="1:7">
      <c r="A5694" s="2">
        <f t="shared" si="542"/>
        <v>45231</v>
      </c>
      <c r="B5694" t="str">
        <f t="shared" si="541"/>
        <v>2023_11</v>
      </c>
      <c r="C5694" t="str">
        <f t="shared" si="537"/>
        <v>Nov</v>
      </c>
      <c r="D5694" t="str">
        <f t="shared" si="538"/>
        <v>2023_Nov</v>
      </c>
      <c r="E5694" s="12" t="str">
        <f t="shared" si="539"/>
        <v>01_Nov</v>
      </c>
      <c r="F5694" s="12" t="str">
        <f t="shared" si="540"/>
        <v>Nov-23</v>
      </c>
      <c r="G5694" s="12"/>
    </row>
    <row r="5695" spans="1:7">
      <c r="A5695" s="2">
        <f t="shared" si="542"/>
        <v>45232</v>
      </c>
      <c r="B5695" t="str">
        <f t="shared" si="541"/>
        <v>2023_11</v>
      </c>
      <c r="C5695" t="str">
        <f t="shared" si="537"/>
        <v>Nov</v>
      </c>
      <c r="D5695" t="str">
        <f t="shared" si="538"/>
        <v>2023_Nov</v>
      </c>
      <c r="E5695" s="12" t="str">
        <f t="shared" si="539"/>
        <v>02_Nov</v>
      </c>
      <c r="F5695" s="12" t="str">
        <f t="shared" si="540"/>
        <v>Nov-23</v>
      </c>
      <c r="G5695" s="12"/>
    </row>
    <row r="5696" spans="1:7">
      <c r="A5696" s="2">
        <f t="shared" si="542"/>
        <v>45233</v>
      </c>
      <c r="B5696" t="str">
        <f t="shared" si="541"/>
        <v>2023_11</v>
      </c>
      <c r="C5696" t="str">
        <f t="shared" si="537"/>
        <v>Nov</v>
      </c>
      <c r="D5696" t="str">
        <f t="shared" si="538"/>
        <v>2023_Nov</v>
      </c>
      <c r="E5696" s="12" t="str">
        <f t="shared" si="539"/>
        <v>03_Nov</v>
      </c>
      <c r="F5696" s="12" t="str">
        <f t="shared" si="540"/>
        <v>Nov-23</v>
      </c>
      <c r="G5696" s="12"/>
    </row>
    <row r="5697" spans="1:7">
      <c r="A5697" s="2">
        <f t="shared" si="542"/>
        <v>45234</v>
      </c>
      <c r="B5697" t="str">
        <f t="shared" si="541"/>
        <v>2023_11</v>
      </c>
      <c r="C5697" t="str">
        <f t="shared" si="537"/>
        <v>Nov</v>
      </c>
      <c r="D5697" t="str">
        <f t="shared" si="538"/>
        <v>2023_Nov</v>
      </c>
      <c r="E5697" s="12" t="str">
        <f t="shared" si="539"/>
        <v>04_Nov</v>
      </c>
      <c r="F5697" s="12" t="str">
        <f t="shared" si="540"/>
        <v>Nov-23</v>
      </c>
      <c r="G5697" s="12"/>
    </row>
    <row r="5698" spans="1:7">
      <c r="A5698" s="2">
        <f t="shared" si="542"/>
        <v>45235</v>
      </c>
      <c r="B5698" t="str">
        <f t="shared" si="541"/>
        <v>2023_11</v>
      </c>
      <c r="C5698" t="str">
        <f t="shared" ref="C5698:C5761" si="543">VLOOKUP(TEXT(MONTH(A5698),"00"),$H$2:$I$13,2,FALSE)</f>
        <v>Nov</v>
      </c>
      <c r="D5698" t="str">
        <f t="shared" si="538"/>
        <v>2023_Nov</v>
      </c>
      <c r="E5698" s="12" t="str">
        <f t="shared" si="539"/>
        <v>05_Nov</v>
      </c>
      <c r="F5698" s="12" t="str">
        <f t="shared" si="540"/>
        <v>Nov-23</v>
      </c>
      <c r="G5698" s="12"/>
    </row>
    <row r="5699" spans="1:7">
      <c r="A5699" s="2">
        <f t="shared" si="542"/>
        <v>45236</v>
      </c>
      <c r="B5699" t="str">
        <f t="shared" si="541"/>
        <v>2023_11</v>
      </c>
      <c r="C5699" t="str">
        <f t="shared" si="543"/>
        <v>Nov</v>
      </c>
      <c r="D5699" t="str">
        <f t="shared" ref="D5699:D5762" si="544">TEXT(YEAR(A5699),"0000")&amp;"_"&amp;C5699</f>
        <v>2023_Nov</v>
      </c>
      <c r="E5699" s="12" t="str">
        <f t="shared" ref="E5699:E5762" si="545">VLOOKUP(DAY(A5699),$G$2:$H$32,2,FALSE)&amp;"_"&amp;C5699</f>
        <v>06_Nov</v>
      </c>
      <c r="F5699" s="12" t="str">
        <f t="shared" si="540"/>
        <v>Nov-23</v>
      </c>
      <c r="G5699" s="12"/>
    </row>
    <row r="5700" spans="1:7">
      <c r="A5700" s="2">
        <f t="shared" si="542"/>
        <v>45237</v>
      </c>
      <c r="B5700" t="str">
        <f t="shared" si="541"/>
        <v>2023_11</v>
      </c>
      <c r="C5700" t="str">
        <f t="shared" si="543"/>
        <v>Nov</v>
      </c>
      <c r="D5700" t="str">
        <f t="shared" si="544"/>
        <v>2023_Nov</v>
      </c>
      <c r="E5700" s="12" t="str">
        <f t="shared" si="545"/>
        <v>07_Nov</v>
      </c>
      <c r="F5700" s="12" t="str">
        <f t="shared" ref="F5700:F5763" si="546">C5700&amp;"-"&amp;RIGHT(YEAR(A5700),2)</f>
        <v>Nov-23</v>
      </c>
      <c r="G5700" s="12"/>
    </row>
    <row r="5701" spans="1:7">
      <c r="A5701" s="2">
        <f t="shared" si="542"/>
        <v>45238</v>
      </c>
      <c r="B5701" t="str">
        <f t="shared" si="541"/>
        <v>2023_11</v>
      </c>
      <c r="C5701" t="str">
        <f t="shared" si="543"/>
        <v>Nov</v>
      </c>
      <c r="D5701" t="str">
        <f t="shared" si="544"/>
        <v>2023_Nov</v>
      </c>
      <c r="E5701" s="12" t="str">
        <f t="shared" si="545"/>
        <v>08_Nov</v>
      </c>
      <c r="F5701" s="12" t="str">
        <f t="shared" si="546"/>
        <v>Nov-23</v>
      </c>
      <c r="G5701" s="12"/>
    </row>
    <row r="5702" spans="1:7">
      <c r="A5702" s="2">
        <f t="shared" si="542"/>
        <v>45239</v>
      </c>
      <c r="B5702" t="str">
        <f t="shared" si="541"/>
        <v>2023_11</v>
      </c>
      <c r="C5702" t="str">
        <f t="shared" si="543"/>
        <v>Nov</v>
      </c>
      <c r="D5702" t="str">
        <f t="shared" si="544"/>
        <v>2023_Nov</v>
      </c>
      <c r="E5702" s="12" t="str">
        <f t="shared" si="545"/>
        <v>09_Nov</v>
      </c>
      <c r="F5702" s="12" t="str">
        <f t="shared" si="546"/>
        <v>Nov-23</v>
      </c>
      <c r="G5702" s="12"/>
    </row>
    <row r="5703" spans="1:7">
      <c r="A5703" s="2">
        <f t="shared" si="542"/>
        <v>45240</v>
      </c>
      <c r="B5703" t="str">
        <f t="shared" si="541"/>
        <v>2023_11</v>
      </c>
      <c r="C5703" t="str">
        <f t="shared" si="543"/>
        <v>Nov</v>
      </c>
      <c r="D5703" t="str">
        <f t="shared" si="544"/>
        <v>2023_Nov</v>
      </c>
      <c r="E5703" s="12" t="str">
        <f t="shared" si="545"/>
        <v>10_Nov</v>
      </c>
      <c r="F5703" s="12" t="str">
        <f t="shared" si="546"/>
        <v>Nov-23</v>
      </c>
      <c r="G5703" s="12"/>
    </row>
    <row r="5704" spans="1:7">
      <c r="A5704" s="2">
        <f t="shared" si="542"/>
        <v>45241</v>
      </c>
      <c r="B5704" t="str">
        <f t="shared" si="541"/>
        <v>2023_11</v>
      </c>
      <c r="C5704" t="str">
        <f t="shared" si="543"/>
        <v>Nov</v>
      </c>
      <c r="D5704" t="str">
        <f t="shared" si="544"/>
        <v>2023_Nov</v>
      </c>
      <c r="E5704" s="12" t="str">
        <f t="shared" si="545"/>
        <v>11_Nov</v>
      </c>
      <c r="F5704" s="12" t="str">
        <f t="shared" si="546"/>
        <v>Nov-23</v>
      </c>
      <c r="G5704" s="12"/>
    </row>
    <row r="5705" spans="1:7">
      <c r="A5705" s="2">
        <f t="shared" si="542"/>
        <v>45242</v>
      </c>
      <c r="B5705" t="str">
        <f t="shared" si="541"/>
        <v>2023_11</v>
      </c>
      <c r="C5705" t="str">
        <f t="shared" si="543"/>
        <v>Nov</v>
      </c>
      <c r="D5705" t="str">
        <f t="shared" si="544"/>
        <v>2023_Nov</v>
      </c>
      <c r="E5705" s="12" t="str">
        <f t="shared" si="545"/>
        <v>12_Nov</v>
      </c>
      <c r="F5705" s="12" t="str">
        <f t="shared" si="546"/>
        <v>Nov-23</v>
      </c>
      <c r="G5705" s="12"/>
    </row>
    <row r="5706" spans="1:7">
      <c r="A5706" s="2">
        <f t="shared" si="542"/>
        <v>45243</v>
      </c>
      <c r="B5706" t="str">
        <f t="shared" si="541"/>
        <v>2023_11</v>
      </c>
      <c r="C5706" t="str">
        <f t="shared" si="543"/>
        <v>Nov</v>
      </c>
      <c r="D5706" t="str">
        <f t="shared" si="544"/>
        <v>2023_Nov</v>
      </c>
      <c r="E5706" s="12" t="str">
        <f t="shared" si="545"/>
        <v>13_Nov</v>
      </c>
      <c r="F5706" s="12" t="str">
        <f t="shared" si="546"/>
        <v>Nov-23</v>
      </c>
      <c r="G5706" s="12"/>
    </row>
    <row r="5707" spans="1:7">
      <c r="A5707" s="2">
        <f t="shared" si="542"/>
        <v>45244</v>
      </c>
      <c r="B5707" t="str">
        <f t="shared" ref="B5707:B5770" si="547">TEXT(YEAR(A5707),"0000")&amp;"_"&amp;TEXT(MONTH(A5707),"00")</f>
        <v>2023_11</v>
      </c>
      <c r="C5707" t="str">
        <f t="shared" si="543"/>
        <v>Nov</v>
      </c>
      <c r="D5707" t="str">
        <f t="shared" si="544"/>
        <v>2023_Nov</v>
      </c>
      <c r="E5707" s="12" t="str">
        <f t="shared" si="545"/>
        <v>14_Nov</v>
      </c>
      <c r="F5707" s="12" t="str">
        <f t="shared" si="546"/>
        <v>Nov-23</v>
      </c>
      <c r="G5707" s="12"/>
    </row>
    <row r="5708" spans="1:7">
      <c r="A5708" s="2">
        <f t="shared" ref="A5708:A5771" si="548">A5707+1</f>
        <v>45245</v>
      </c>
      <c r="B5708" t="str">
        <f t="shared" si="547"/>
        <v>2023_11</v>
      </c>
      <c r="C5708" t="str">
        <f t="shared" si="543"/>
        <v>Nov</v>
      </c>
      <c r="D5708" t="str">
        <f t="shared" si="544"/>
        <v>2023_Nov</v>
      </c>
      <c r="E5708" s="12" t="str">
        <f t="shared" si="545"/>
        <v>15_Nov</v>
      </c>
      <c r="F5708" s="12" t="str">
        <f t="shared" si="546"/>
        <v>Nov-23</v>
      </c>
      <c r="G5708" s="12"/>
    </row>
    <row r="5709" spans="1:7">
      <c r="A5709" s="2">
        <f t="shared" si="548"/>
        <v>45246</v>
      </c>
      <c r="B5709" t="str">
        <f t="shared" si="547"/>
        <v>2023_11</v>
      </c>
      <c r="C5709" t="str">
        <f t="shared" si="543"/>
        <v>Nov</v>
      </c>
      <c r="D5709" t="str">
        <f t="shared" si="544"/>
        <v>2023_Nov</v>
      </c>
      <c r="E5709" s="12" t="str">
        <f t="shared" si="545"/>
        <v>16_Nov</v>
      </c>
      <c r="F5709" s="12" t="str">
        <f t="shared" si="546"/>
        <v>Nov-23</v>
      </c>
      <c r="G5709" s="12"/>
    </row>
    <row r="5710" spans="1:7">
      <c r="A5710" s="2">
        <f t="shared" si="548"/>
        <v>45247</v>
      </c>
      <c r="B5710" t="str">
        <f t="shared" si="547"/>
        <v>2023_11</v>
      </c>
      <c r="C5710" t="str">
        <f t="shared" si="543"/>
        <v>Nov</v>
      </c>
      <c r="D5710" t="str">
        <f t="shared" si="544"/>
        <v>2023_Nov</v>
      </c>
      <c r="E5710" s="12" t="str">
        <f t="shared" si="545"/>
        <v>17_Nov</v>
      </c>
      <c r="F5710" s="12" t="str">
        <f t="shared" si="546"/>
        <v>Nov-23</v>
      </c>
      <c r="G5710" s="12"/>
    </row>
    <row r="5711" spans="1:7">
      <c r="A5711" s="2">
        <f t="shared" si="548"/>
        <v>45248</v>
      </c>
      <c r="B5711" t="str">
        <f t="shared" si="547"/>
        <v>2023_11</v>
      </c>
      <c r="C5711" t="str">
        <f t="shared" si="543"/>
        <v>Nov</v>
      </c>
      <c r="D5711" t="str">
        <f t="shared" si="544"/>
        <v>2023_Nov</v>
      </c>
      <c r="E5711" s="12" t="str">
        <f t="shared" si="545"/>
        <v>18_Nov</v>
      </c>
      <c r="F5711" s="12" t="str">
        <f t="shared" si="546"/>
        <v>Nov-23</v>
      </c>
      <c r="G5711" s="12"/>
    </row>
    <row r="5712" spans="1:7">
      <c r="A5712" s="2">
        <f t="shared" si="548"/>
        <v>45249</v>
      </c>
      <c r="B5712" t="str">
        <f t="shared" si="547"/>
        <v>2023_11</v>
      </c>
      <c r="C5712" t="str">
        <f t="shared" si="543"/>
        <v>Nov</v>
      </c>
      <c r="D5712" t="str">
        <f t="shared" si="544"/>
        <v>2023_Nov</v>
      </c>
      <c r="E5712" s="12" t="str">
        <f t="shared" si="545"/>
        <v>19_Nov</v>
      </c>
      <c r="F5712" s="12" t="str">
        <f t="shared" si="546"/>
        <v>Nov-23</v>
      </c>
      <c r="G5712" s="12"/>
    </row>
    <row r="5713" spans="1:7">
      <c r="A5713" s="2">
        <f t="shared" si="548"/>
        <v>45250</v>
      </c>
      <c r="B5713" t="str">
        <f t="shared" si="547"/>
        <v>2023_11</v>
      </c>
      <c r="C5713" t="str">
        <f t="shared" si="543"/>
        <v>Nov</v>
      </c>
      <c r="D5713" t="str">
        <f t="shared" si="544"/>
        <v>2023_Nov</v>
      </c>
      <c r="E5713" s="12" t="str">
        <f t="shared" si="545"/>
        <v>20_Nov</v>
      </c>
      <c r="F5713" s="12" t="str">
        <f t="shared" si="546"/>
        <v>Nov-23</v>
      </c>
      <c r="G5713" s="12"/>
    </row>
    <row r="5714" spans="1:7">
      <c r="A5714" s="2">
        <f t="shared" si="548"/>
        <v>45251</v>
      </c>
      <c r="B5714" t="str">
        <f t="shared" si="547"/>
        <v>2023_11</v>
      </c>
      <c r="C5714" t="str">
        <f t="shared" si="543"/>
        <v>Nov</v>
      </c>
      <c r="D5714" t="str">
        <f t="shared" si="544"/>
        <v>2023_Nov</v>
      </c>
      <c r="E5714" s="12" t="str">
        <f t="shared" si="545"/>
        <v>21_Nov</v>
      </c>
      <c r="F5714" s="12" t="str">
        <f t="shared" si="546"/>
        <v>Nov-23</v>
      </c>
      <c r="G5714" s="12"/>
    </row>
    <row r="5715" spans="1:7">
      <c r="A5715" s="2">
        <f t="shared" si="548"/>
        <v>45252</v>
      </c>
      <c r="B5715" t="str">
        <f t="shared" si="547"/>
        <v>2023_11</v>
      </c>
      <c r="C5715" t="str">
        <f t="shared" si="543"/>
        <v>Nov</v>
      </c>
      <c r="D5715" t="str">
        <f t="shared" si="544"/>
        <v>2023_Nov</v>
      </c>
      <c r="E5715" s="12" t="str">
        <f t="shared" si="545"/>
        <v>22_Nov</v>
      </c>
      <c r="F5715" s="12" t="str">
        <f t="shared" si="546"/>
        <v>Nov-23</v>
      </c>
      <c r="G5715" s="12"/>
    </row>
    <row r="5716" spans="1:7">
      <c r="A5716" s="2">
        <f t="shared" si="548"/>
        <v>45253</v>
      </c>
      <c r="B5716" t="str">
        <f t="shared" si="547"/>
        <v>2023_11</v>
      </c>
      <c r="C5716" t="str">
        <f t="shared" si="543"/>
        <v>Nov</v>
      </c>
      <c r="D5716" t="str">
        <f t="shared" si="544"/>
        <v>2023_Nov</v>
      </c>
      <c r="E5716" s="12" t="str">
        <f t="shared" si="545"/>
        <v>23_Nov</v>
      </c>
      <c r="F5716" s="12" t="str">
        <f t="shared" si="546"/>
        <v>Nov-23</v>
      </c>
      <c r="G5716" s="12"/>
    </row>
    <row r="5717" spans="1:7">
      <c r="A5717" s="2">
        <f t="shared" si="548"/>
        <v>45254</v>
      </c>
      <c r="B5717" t="str">
        <f t="shared" si="547"/>
        <v>2023_11</v>
      </c>
      <c r="C5717" t="str">
        <f t="shared" si="543"/>
        <v>Nov</v>
      </c>
      <c r="D5717" t="str">
        <f t="shared" si="544"/>
        <v>2023_Nov</v>
      </c>
      <c r="E5717" s="12" t="str">
        <f t="shared" si="545"/>
        <v>24_Nov</v>
      </c>
      <c r="F5717" s="12" t="str">
        <f t="shared" si="546"/>
        <v>Nov-23</v>
      </c>
      <c r="G5717" s="12"/>
    </row>
    <row r="5718" spans="1:7">
      <c r="A5718" s="2">
        <f t="shared" si="548"/>
        <v>45255</v>
      </c>
      <c r="B5718" t="str">
        <f t="shared" si="547"/>
        <v>2023_11</v>
      </c>
      <c r="C5718" t="str">
        <f t="shared" si="543"/>
        <v>Nov</v>
      </c>
      <c r="D5718" t="str">
        <f t="shared" si="544"/>
        <v>2023_Nov</v>
      </c>
      <c r="E5718" s="12" t="str">
        <f t="shared" si="545"/>
        <v>25_Nov</v>
      </c>
      <c r="F5718" s="12" t="str">
        <f t="shared" si="546"/>
        <v>Nov-23</v>
      </c>
      <c r="G5718" s="12"/>
    </row>
    <row r="5719" spans="1:7">
      <c r="A5719" s="2">
        <f t="shared" si="548"/>
        <v>45256</v>
      </c>
      <c r="B5719" t="str">
        <f t="shared" si="547"/>
        <v>2023_11</v>
      </c>
      <c r="C5719" t="str">
        <f t="shared" si="543"/>
        <v>Nov</v>
      </c>
      <c r="D5719" t="str">
        <f t="shared" si="544"/>
        <v>2023_Nov</v>
      </c>
      <c r="E5719" s="12" t="str">
        <f t="shared" si="545"/>
        <v>26_Nov</v>
      </c>
      <c r="F5719" s="12" t="str">
        <f t="shared" si="546"/>
        <v>Nov-23</v>
      </c>
      <c r="G5719" s="12"/>
    </row>
    <row r="5720" spans="1:7">
      <c r="A5720" s="2">
        <f t="shared" si="548"/>
        <v>45257</v>
      </c>
      <c r="B5720" t="str">
        <f t="shared" si="547"/>
        <v>2023_11</v>
      </c>
      <c r="C5720" t="str">
        <f t="shared" si="543"/>
        <v>Nov</v>
      </c>
      <c r="D5720" t="str">
        <f t="shared" si="544"/>
        <v>2023_Nov</v>
      </c>
      <c r="E5720" s="12" t="str">
        <f t="shared" si="545"/>
        <v>27_Nov</v>
      </c>
      <c r="F5720" s="12" t="str">
        <f t="shared" si="546"/>
        <v>Nov-23</v>
      </c>
      <c r="G5720" s="12"/>
    </row>
    <row r="5721" spans="1:7">
      <c r="A5721" s="2">
        <f t="shared" si="548"/>
        <v>45258</v>
      </c>
      <c r="B5721" t="str">
        <f t="shared" si="547"/>
        <v>2023_11</v>
      </c>
      <c r="C5721" t="str">
        <f t="shared" si="543"/>
        <v>Nov</v>
      </c>
      <c r="D5721" t="str">
        <f t="shared" si="544"/>
        <v>2023_Nov</v>
      </c>
      <c r="E5721" s="12" t="str">
        <f t="shared" si="545"/>
        <v>28_Nov</v>
      </c>
      <c r="F5721" s="12" t="str">
        <f t="shared" si="546"/>
        <v>Nov-23</v>
      </c>
      <c r="G5721" s="12"/>
    </row>
    <row r="5722" spans="1:7">
      <c r="A5722" s="2">
        <f t="shared" si="548"/>
        <v>45259</v>
      </c>
      <c r="B5722" t="str">
        <f t="shared" si="547"/>
        <v>2023_11</v>
      </c>
      <c r="C5722" t="str">
        <f t="shared" si="543"/>
        <v>Nov</v>
      </c>
      <c r="D5722" t="str">
        <f t="shared" si="544"/>
        <v>2023_Nov</v>
      </c>
      <c r="E5722" s="12" t="str">
        <f t="shared" si="545"/>
        <v>29_Nov</v>
      </c>
      <c r="F5722" s="12" t="str">
        <f t="shared" si="546"/>
        <v>Nov-23</v>
      </c>
      <c r="G5722" s="12"/>
    </row>
    <row r="5723" spans="1:7">
      <c r="A5723" s="2">
        <f t="shared" si="548"/>
        <v>45260</v>
      </c>
      <c r="B5723" t="str">
        <f t="shared" si="547"/>
        <v>2023_11</v>
      </c>
      <c r="C5723" t="str">
        <f t="shared" si="543"/>
        <v>Nov</v>
      </c>
      <c r="D5723" t="str">
        <f t="shared" si="544"/>
        <v>2023_Nov</v>
      </c>
      <c r="E5723" s="12" t="str">
        <f t="shared" si="545"/>
        <v>30_Nov</v>
      </c>
      <c r="F5723" s="12" t="str">
        <f t="shared" si="546"/>
        <v>Nov-23</v>
      </c>
      <c r="G5723" s="12"/>
    </row>
    <row r="5724" spans="1:7">
      <c r="A5724" s="2">
        <f t="shared" si="548"/>
        <v>45261</v>
      </c>
      <c r="B5724" t="str">
        <f t="shared" si="547"/>
        <v>2023_12</v>
      </c>
      <c r="C5724" t="str">
        <f t="shared" si="543"/>
        <v>Dec</v>
      </c>
      <c r="D5724" t="str">
        <f t="shared" si="544"/>
        <v>2023_Dec</v>
      </c>
      <c r="E5724" s="12" t="str">
        <f t="shared" si="545"/>
        <v>01_Dec</v>
      </c>
      <c r="F5724" s="12" t="str">
        <f t="shared" si="546"/>
        <v>Dec-23</v>
      </c>
      <c r="G5724" s="12"/>
    </row>
    <row r="5725" spans="1:7">
      <c r="A5725" s="2">
        <f t="shared" si="548"/>
        <v>45262</v>
      </c>
      <c r="B5725" t="str">
        <f t="shared" si="547"/>
        <v>2023_12</v>
      </c>
      <c r="C5725" t="str">
        <f t="shared" si="543"/>
        <v>Dec</v>
      </c>
      <c r="D5725" t="str">
        <f t="shared" si="544"/>
        <v>2023_Dec</v>
      </c>
      <c r="E5725" s="12" t="str">
        <f t="shared" si="545"/>
        <v>02_Dec</v>
      </c>
      <c r="F5725" s="12" t="str">
        <f t="shared" si="546"/>
        <v>Dec-23</v>
      </c>
      <c r="G5725" s="12"/>
    </row>
    <row r="5726" spans="1:7">
      <c r="A5726" s="2">
        <f t="shared" si="548"/>
        <v>45263</v>
      </c>
      <c r="B5726" t="str">
        <f t="shared" si="547"/>
        <v>2023_12</v>
      </c>
      <c r="C5726" t="str">
        <f t="shared" si="543"/>
        <v>Dec</v>
      </c>
      <c r="D5726" t="str">
        <f t="shared" si="544"/>
        <v>2023_Dec</v>
      </c>
      <c r="E5726" s="12" t="str">
        <f t="shared" si="545"/>
        <v>03_Dec</v>
      </c>
      <c r="F5726" s="12" t="str">
        <f t="shared" si="546"/>
        <v>Dec-23</v>
      </c>
      <c r="G5726" s="12"/>
    </row>
    <row r="5727" spans="1:7">
      <c r="A5727" s="2">
        <f t="shared" si="548"/>
        <v>45264</v>
      </c>
      <c r="B5727" t="str">
        <f t="shared" si="547"/>
        <v>2023_12</v>
      </c>
      <c r="C5727" t="str">
        <f t="shared" si="543"/>
        <v>Dec</v>
      </c>
      <c r="D5727" t="str">
        <f t="shared" si="544"/>
        <v>2023_Dec</v>
      </c>
      <c r="E5727" s="12" t="str">
        <f t="shared" si="545"/>
        <v>04_Dec</v>
      </c>
      <c r="F5727" s="12" t="str">
        <f t="shared" si="546"/>
        <v>Dec-23</v>
      </c>
      <c r="G5727" s="12"/>
    </row>
    <row r="5728" spans="1:7">
      <c r="A5728" s="2">
        <f t="shared" si="548"/>
        <v>45265</v>
      </c>
      <c r="B5728" t="str">
        <f t="shared" si="547"/>
        <v>2023_12</v>
      </c>
      <c r="C5728" t="str">
        <f t="shared" si="543"/>
        <v>Dec</v>
      </c>
      <c r="D5728" t="str">
        <f t="shared" si="544"/>
        <v>2023_Dec</v>
      </c>
      <c r="E5728" s="12" t="str">
        <f t="shared" si="545"/>
        <v>05_Dec</v>
      </c>
      <c r="F5728" s="12" t="str">
        <f t="shared" si="546"/>
        <v>Dec-23</v>
      </c>
      <c r="G5728" s="12"/>
    </row>
    <row r="5729" spans="1:7">
      <c r="A5729" s="2">
        <f t="shared" si="548"/>
        <v>45266</v>
      </c>
      <c r="B5729" t="str">
        <f t="shared" si="547"/>
        <v>2023_12</v>
      </c>
      <c r="C5729" t="str">
        <f t="shared" si="543"/>
        <v>Dec</v>
      </c>
      <c r="D5729" t="str">
        <f t="shared" si="544"/>
        <v>2023_Dec</v>
      </c>
      <c r="E5729" s="12" t="str">
        <f t="shared" si="545"/>
        <v>06_Dec</v>
      </c>
      <c r="F5729" s="12" t="str">
        <f t="shared" si="546"/>
        <v>Dec-23</v>
      </c>
      <c r="G5729" s="12"/>
    </row>
    <row r="5730" spans="1:7">
      <c r="A5730" s="2">
        <f t="shared" si="548"/>
        <v>45267</v>
      </c>
      <c r="B5730" t="str">
        <f t="shared" si="547"/>
        <v>2023_12</v>
      </c>
      <c r="C5730" t="str">
        <f t="shared" si="543"/>
        <v>Dec</v>
      </c>
      <c r="D5730" t="str">
        <f t="shared" si="544"/>
        <v>2023_Dec</v>
      </c>
      <c r="E5730" s="12" t="str">
        <f t="shared" si="545"/>
        <v>07_Dec</v>
      </c>
      <c r="F5730" s="12" t="str">
        <f t="shared" si="546"/>
        <v>Dec-23</v>
      </c>
      <c r="G5730" s="12"/>
    </row>
    <row r="5731" spans="1:7">
      <c r="A5731" s="2">
        <f t="shared" si="548"/>
        <v>45268</v>
      </c>
      <c r="B5731" t="str">
        <f t="shared" si="547"/>
        <v>2023_12</v>
      </c>
      <c r="C5731" t="str">
        <f t="shared" si="543"/>
        <v>Dec</v>
      </c>
      <c r="D5731" t="str">
        <f t="shared" si="544"/>
        <v>2023_Dec</v>
      </c>
      <c r="E5731" s="12" t="str">
        <f t="shared" si="545"/>
        <v>08_Dec</v>
      </c>
      <c r="F5731" s="12" t="str">
        <f t="shared" si="546"/>
        <v>Dec-23</v>
      </c>
      <c r="G5731" s="12"/>
    </row>
    <row r="5732" spans="1:7">
      <c r="A5732" s="2">
        <f t="shared" si="548"/>
        <v>45269</v>
      </c>
      <c r="B5732" t="str">
        <f t="shared" si="547"/>
        <v>2023_12</v>
      </c>
      <c r="C5732" t="str">
        <f t="shared" si="543"/>
        <v>Dec</v>
      </c>
      <c r="D5732" t="str">
        <f t="shared" si="544"/>
        <v>2023_Dec</v>
      </c>
      <c r="E5732" s="12" t="str">
        <f t="shared" si="545"/>
        <v>09_Dec</v>
      </c>
      <c r="F5732" s="12" t="str">
        <f t="shared" si="546"/>
        <v>Dec-23</v>
      </c>
      <c r="G5732" s="12"/>
    </row>
    <row r="5733" spans="1:7">
      <c r="A5733" s="2">
        <f t="shared" si="548"/>
        <v>45270</v>
      </c>
      <c r="B5733" t="str">
        <f t="shared" si="547"/>
        <v>2023_12</v>
      </c>
      <c r="C5733" t="str">
        <f t="shared" si="543"/>
        <v>Dec</v>
      </c>
      <c r="D5733" t="str">
        <f t="shared" si="544"/>
        <v>2023_Dec</v>
      </c>
      <c r="E5733" s="12" t="str">
        <f t="shared" si="545"/>
        <v>10_Dec</v>
      </c>
      <c r="F5733" s="12" t="str">
        <f t="shared" si="546"/>
        <v>Dec-23</v>
      </c>
      <c r="G5733" s="12"/>
    </row>
    <row r="5734" spans="1:7">
      <c r="A5734" s="2">
        <f t="shared" si="548"/>
        <v>45271</v>
      </c>
      <c r="B5734" t="str">
        <f t="shared" si="547"/>
        <v>2023_12</v>
      </c>
      <c r="C5734" t="str">
        <f t="shared" si="543"/>
        <v>Dec</v>
      </c>
      <c r="D5734" t="str">
        <f t="shared" si="544"/>
        <v>2023_Dec</v>
      </c>
      <c r="E5734" s="12" t="str">
        <f t="shared" si="545"/>
        <v>11_Dec</v>
      </c>
      <c r="F5734" s="12" t="str">
        <f t="shared" si="546"/>
        <v>Dec-23</v>
      </c>
      <c r="G5734" s="12"/>
    </row>
    <row r="5735" spans="1:7">
      <c r="A5735" s="2">
        <f t="shared" si="548"/>
        <v>45272</v>
      </c>
      <c r="B5735" t="str">
        <f t="shared" si="547"/>
        <v>2023_12</v>
      </c>
      <c r="C5735" t="str">
        <f t="shared" si="543"/>
        <v>Dec</v>
      </c>
      <c r="D5735" t="str">
        <f t="shared" si="544"/>
        <v>2023_Dec</v>
      </c>
      <c r="E5735" s="12" t="str">
        <f t="shared" si="545"/>
        <v>12_Dec</v>
      </c>
      <c r="F5735" s="12" t="str">
        <f t="shared" si="546"/>
        <v>Dec-23</v>
      </c>
      <c r="G5735" s="12"/>
    </row>
    <row r="5736" spans="1:7">
      <c r="A5736" s="2">
        <f t="shared" si="548"/>
        <v>45273</v>
      </c>
      <c r="B5736" t="str">
        <f t="shared" si="547"/>
        <v>2023_12</v>
      </c>
      <c r="C5736" t="str">
        <f t="shared" si="543"/>
        <v>Dec</v>
      </c>
      <c r="D5736" t="str">
        <f t="shared" si="544"/>
        <v>2023_Dec</v>
      </c>
      <c r="E5736" s="12" t="str">
        <f t="shared" si="545"/>
        <v>13_Dec</v>
      </c>
      <c r="F5736" s="12" t="str">
        <f t="shared" si="546"/>
        <v>Dec-23</v>
      </c>
      <c r="G5736" s="12"/>
    </row>
    <row r="5737" spans="1:7">
      <c r="A5737" s="2">
        <f t="shared" si="548"/>
        <v>45274</v>
      </c>
      <c r="B5737" t="str">
        <f t="shared" si="547"/>
        <v>2023_12</v>
      </c>
      <c r="C5737" t="str">
        <f t="shared" si="543"/>
        <v>Dec</v>
      </c>
      <c r="D5737" t="str">
        <f t="shared" si="544"/>
        <v>2023_Dec</v>
      </c>
      <c r="E5737" s="12" t="str">
        <f t="shared" si="545"/>
        <v>14_Dec</v>
      </c>
      <c r="F5737" s="12" t="str">
        <f t="shared" si="546"/>
        <v>Dec-23</v>
      </c>
      <c r="G5737" s="12"/>
    </row>
    <row r="5738" spans="1:7">
      <c r="A5738" s="2">
        <f t="shared" si="548"/>
        <v>45275</v>
      </c>
      <c r="B5738" t="str">
        <f t="shared" si="547"/>
        <v>2023_12</v>
      </c>
      <c r="C5738" t="str">
        <f t="shared" si="543"/>
        <v>Dec</v>
      </c>
      <c r="D5738" t="str">
        <f t="shared" si="544"/>
        <v>2023_Dec</v>
      </c>
      <c r="E5738" s="12" t="str">
        <f t="shared" si="545"/>
        <v>15_Dec</v>
      </c>
      <c r="F5738" s="12" t="str">
        <f t="shared" si="546"/>
        <v>Dec-23</v>
      </c>
      <c r="G5738" s="12"/>
    </row>
    <row r="5739" spans="1:7">
      <c r="A5739" s="2">
        <f t="shared" si="548"/>
        <v>45276</v>
      </c>
      <c r="B5739" t="str">
        <f t="shared" si="547"/>
        <v>2023_12</v>
      </c>
      <c r="C5739" t="str">
        <f t="shared" si="543"/>
        <v>Dec</v>
      </c>
      <c r="D5739" t="str">
        <f t="shared" si="544"/>
        <v>2023_Dec</v>
      </c>
      <c r="E5739" s="12" t="str">
        <f t="shared" si="545"/>
        <v>16_Dec</v>
      </c>
      <c r="F5739" s="12" t="str">
        <f t="shared" si="546"/>
        <v>Dec-23</v>
      </c>
      <c r="G5739" s="12"/>
    </row>
    <row r="5740" spans="1:7">
      <c r="A5740" s="2">
        <f t="shared" si="548"/>
        <v>45277</v>
      </c>
      <c r="B5740" t="str">
        <f t="shared" si="547"/>
        <v>2023_12</v>
      </c>
      <c r="C5740" t="str">
        <f t="shared" si="543"/>
        <v>Dec</v>
      </c>
      <c r="D5740" t="str">
        <f t="shared" si="544"/>
        <v>2023_Dec</v>
      </c>
      <c r="E5740" s="12" t="str">
        <f t="shared" si="545"/>
        <v>17_Dec</v>
      </c>
      <c r="F5740" s="12" t="str">
        <f t="shared" si="546"/>
        <v>Dec-23</v>
      </c>
      <c r="G5740" s="12"/>
    </row>
    <row r="5741" spans="1:7">
      <c r="A5741" s="2">
        <f t="shared" si="548"/>
        <v>45278</v>
      </c>
      <c r="B5741" t="str">
        <f t="shared" si="547"/>
        <v>2023_12</v>
      </c>
      <c r="C5741" t="str">
        <f t="shared" si="543"/>
        <v>Dec</v>
      </c>
      <c r="D5741" t="str">
        <f t="shared" si="544"/>
        <v>2023_Dec</v>
      </c>
      <c r="E5741" s="12" t="str">
        <f t="shared" si="545"/>
        <v>18_Dec</v>
      </c>
      <c r="F5741" s="12" t="str">
        <f t="shared" si="546"/>
        <v>Dec-23</v>
      </c>
      <c r="G5741" s="12"/>
    </row>
    <row r="5742" spans="1:7">
      <c r="A5742" s="2">
        <f t="shared" si="548"/>
        <v>45279</v>
      </c>
      <c r="B5742" t="str">
        <f t="shared" si="547"/>
        <v>2023_12</v>
      </c>
      <c r="C5742" t="str">
        <f t="shared" si="543"/>
        <v>Dec</v>
      </c>
      <c r="D5742" t="str">
        <f t="shared" si="544"/>
        <v>2023_Dec</v>
      </c>
      <c r="E5742" s="12" t="str">
        <f t="shared" si="545"/>
        <v>19_Dec</v>
      </c>
      <c r="F5742" s="12" t="str">
        <f t="shared" si="546"/>
        <v>Dec-23</v>
      </c>
      <c r="G5742" s="12"/>
    </row>
    <row r="5743" spans="1:7">
      <c r="A5743" s="2">
        <f t="shared" si="548"/>
        <v>45280</v>
      </c>
      <c r="B5743" t="str">
        <f t="shared" si="547"/>
        <v>2023_12</v>
      </c>
      <c r="C5743" t="str">
        <f t="shared" si="543"/>
        <v>Dec</v>
      </c>
      <c r="D5743" t="str">
        <f t="shared" si="544"/>
        <v>2023_Dec</v>
      </c>
      <c r="E5743" s="12" t="str">
        <f t="shared" si="545"/>
        <v>20_Dec</v>
      </c>
      <c r="F5743" s="12" t="str">
        <f t="shared" si="546"/>
        <v>Dec-23</v>
      </c>
      <c r="G5743" s="12"/>
    </row>
    <row r="5744" spans="1:7">
      <c r="A5744" s="2">
        <f t="shared" si="548"/>
        <v>45281</v>
      </c>
      <c r="B5744" t="str">
        <f t="shared" si="547"/>
        <v>2023_12</v>
      </c>
      <c r="C5744" t="str">
        <f t="shared" si="543"/>
        <v>Dec</v>
      </c>
      <c r="D5744" t="str">
        <f t="shared" si="544"/>
        <v>2023_Dec</v>
      </c>
      <c r="E5744" s="12" t="str">
        <f t="shared" si="545"/>
        <v>21_Dec</v>
      </c>
      <c r="F5744" s="12" t="str">
        <f t="shared" si="546"/>
        <v>Dec-23</v>
      </c>
      <c r="G5744" s="12"/>
    </row>
    <row r="5745" spans="1:7">
      <c r="A5745" s="2">
        <f t="shared" si="548"/>
        <v>45282</v>
      </c>
      <c r="B5745" t="str">
        <f t="shared" si="547"/>
        <v>2023_12</v>
      </c>
      <c r="C5745" t="str">
        <f t="shared" si="543"/>
        <v>Dec</v>
      </c>
      <c r="D5745" t="str">
        <f t="shared" si="544"/>
        <v>2023_Dec</v>
      </c>
      <c r="E5745" s="12" t="str">
        <f t="shared" si="545"/>
        <v>22_Dec</v>
      </c>
      <c r="F5745" s="12" t="str">
        <f t="shared" si="546"/>
        <v>Dec-23</v>
      </c>
      <c r="G5745" s="12"/>
    </row>
    <row r="5746" spans="1:7">
      <c r="A5746" s="2">
        <f t="shared" si="548"/>
        <v>45283</v>
      </c>
      <c r="B5746" t="str">
        <f t="shared" si="547"/>
        <v>2023_12</v>
      </c>
      <c r="C5746" t="str">
        <f t="shared" si="543"/>
        <v>Dec</v>
      </c>
      <c r="D5746" t="str">
        <f t="shared" si="544"/>
        <v>2023_Dec</v>
      </c>
      <c r="E5746" s="12" t="str">
        <f t="shared" si="545"/>
        <v>23_Dec</v>
      </c>
      <c r="F5746" s="12" t="str">
        <f t="shared" si="546"/>
        <v>Dec-23</v>
      </c>
      <c r="G5746" s="12"/>
    </row>
    <row r="5747" spans="1:7">
      <c r="A5747" s="2">
        <f t="shared" si="548"/>
        <v>45284</v>
      </c>
      <c r="B5747" t="str">
        <f t="shared" si="547"/>
        <v>2023_12</v>
      </c>
      <c r="C5747" t="str">
        <f t="shared" si="543"/>
        <v>Dec</v>
      </c>
      <c r="D5747" t="str">
        <f t="shared" si="544"/>
        <v>2023_Dec</v>
      </c>
      <c r="E5747" s="12" t="str">
        <f t="shared" si="545"/>
        <v>24_Dec</v>
      </c>
      <c r="F5747" s="12" t="str">
        <f t="shared" si="546"/>
        <v>Dec-23</v>
      </c>
      <c r="G5747" s="12"/>
    </row>
    <row r="5748" spans="1:7">
      <c r="A5748" s="2">
        <f t="shared" si="548"/>
        <v>45285</v>
      </c>
      <c r="B5748" t="str">
        <f t="shared" si="547"/>
        <v>2023_12</v>
      </c>
      <c r="C5748" t="str">
        <f t="shared" si="543"/>
        <v>Dec</v>
      </c>
      <c r="D5748" t="str">
        <f t="shared" si="544"/>
        <v>2023_Dec</v>
      </c>
      <c r="E5748" s="12" t="str">
        <f t="shared" si="545"/>
        <v>25_Dec</v>
      </c>
      <c r="F5748" s="12" t="str">
        <f t="shared" si="546"/>
        <v>Dec-23</v>
      </c>
      <c r="G5748" s="12"/>
    </row>
    <row r="5749" spans="1:7">
      <c r="A5749" s="2">
        <f t="shared" si="548"/>
        <v>45286</v>
      </c>
      <c r="B5749" t="str">
        <f t="shared" si="547"/>
        <v>2023_12</v>
      </c>
      <c r="C5749" t="str">
        <f t="shared" si="543"/>
        <v>Dec</v>
      </c>
      <c r="D5749" t="str">
        <f t="shared" si="544"/>
        <v>2023_Dec</v>
      </c>
      <c r="E5749" s="12" t="str">
        <f t="shared" si="545"/>
        <v>26_Dec</v>
      </c>
      <c r="F5749" s="12" t="str">
        <f t="shared" si="546"/>
        <v>Dec-23</v>
      </c>
      <c r="G5749" s="12"/>
    </row>
    <row r="5750" spans="1:7">
      <c r="A5750" s="2">
        <f t="shared" si="548"/>
        <v>45287</v>
      </c>
      <c r="B5750" t="str">
        <f t="shared" si="547"/>
        <v>2023_12</v>
      </c>
      <c r="C5750" t="str">
        <f t="shared" si="543"/>
        <v>Dec</v>
      </c>
      <c r="D5750" t="str">
        <f t="shared" si="544"/>
        <v>2023_Dec</v>
      </c>
      <c r="E5750" s="12" t="str">
        <f t="shared" si="545"/>
        <v>27_Dec</v>
      </c>
      <c r="F5750" s="12" t="str">
        <f t="shared" si="546"/>
        <v>Dec-23</v>
      </c>
      <c r="G5750" s="12"/>
    </row>
    <row r="5751" spans="1:7">
      <c r="A5751" s="2">
        <f t="shared" si="548"/>
        <v>45288</v>
      </c>
      <c r="B5751" t="str">
        <f t="shared" si="547"/>
        <v>2023_12</v>
      </c>
      <c r="C5751" t="str">
        <f t="shared" si="543"/>
        <v>Dec</v>
      </c>
      <c r="D5751" t="str">
        <f t="shared" si="544"/>
        <v>2023_Dec</v>
      </c>
      <c r="E5751" s="12" t="str">
        <f t="shared" si="545"/>
        <v>28_Dec</v>
      </c>
      <c r="F5751" s="12" t="str">
        <f t="shared" si="546"/>
        <v>Dec-23</v>
      </c>
      <c r="G5751" s="12"/>
    </row>
    <row r="5752" spans="1:7">
      <c r="A5752" s="2">
        <f t="shared" si="548"/>
        <v>45289</v>
      </c>
      <c r="B5752" t="str">
        <f t="shared" si="547"/>
        <v>2023_12</v>
      </c>
      <c r="C5752" t="str">
        <f t="shared" si="543"/>
        <v>Dec</v>
      </c>
      <c r="D5752" t="str">
        <f t="shared" si="544"/>
        <v>2023_Dec</v>
      </c>
      <c r="E5752" s="12" t="str">
        <f t="shared" si="545"/>
        <v>29_Dec</v>
      </c>
      <c r="F5752" s="12" t="str">
        <f t="shared" si="546"/>
        <v>Dec-23</v>
      </c>
      <c r="G5752" s="12"/>
    </row>
    <row r="5753" spans="1:7">
      <c r="A5753" s="2">
        <f t="shared" si="548"/>
        <v>45290</v>
      </c>
      <c r="B5753" t="str">
        <f t="shared" si="547"/>
        <v>2023_12</v>
      </c>
      <c r="C5753" t="str">
        <f t="shared" si="543"/>
        <v>Dec</v>
      </c>
      <c r="D5753" t="str">
        <f t="shared" si="544"/>
        <v>2023_Dec</v>
      </c>
      <c r="E5753" s="12" t="str">
        <f t="shared" si="545"/>
        <v>30_Dec</v>
      </c>
      <c r="F5753" s="12" t="str">
        <f t="shared" si="546"/>
        <v>Dec-23</v>
      </c>
      <c r="G5753" s="12"/>
    </row>
    <row r="5754" spans="1:7">
      <c r="A5754" s="2">
        <f t="shared" si="548"/>
        <v>45291</v>
      </c>
      <c r="B5754" t="str">
        <f t="shared" si="547"/>
        <v>2023_12</v>
      </c>
      <c r="C5754" t="str">
        <f t="shared" si="543"/>
        <v>Dec</v>
      </c>
      <c r="D5754" t="str">
        <f t="shared" si="544"/>
        <v>2023_Dec</v>
      </c>
      <c r="E5754" s="12" t="str">
        <f t="shared" si="545"/>
        <v>31_Dec</v>
      </c>
      <c r="F5754" s="12" t="str">
        <f t="shared" si="546"/>
        <v>Dec-23</v>
      </c>
      <c r="G5754" s="12"/>
    </row>
    <row r="5755" spans="1:7">
      <c r="A5755" s="2">
        <f t="shared" si="548"/>
        <v>45292</v>
      </c>
      <c r="B5755" t="str">
        <f t="shared" si="547"/>
        <v>2024_01</v>
      </c>
      <c r="C5755" t="str">
        <f t="shared" si="543"/>
        <v>Jan</v>
      </c>
      <c r="D5755" t="str">
        <f t="shared" si="544"/>
        <v>2024_Jan</v>
      </c>
      <c r="E5755" s="12" t="str">
        <f t="shared" si="545"/>
        <v>01_Jan</v>
      </c>
      <c r="F5755" s="12" t="str">
        <f t="shared" si="546"/>
        <v>Jan-24</v>
      </c>
      <c r="G5755" s="12"/>
    </row>
    <row r="5756" spans="1:7">
      <c r="A5756" s="2">
        <f t="shared" si="548"/>
        <v>45293</v>
      </c>
      <c r="B5756" t="str">
        <f t="shared" si="547"/>
        <v>2024_01</v>
      </c>
      <c r="C5756" t="str">
        <f t="shared" si="543"/>
        <v>Jan</v>
      </c>
      <c r="D5756" t="str">
        <f t="shared" si="544"/>
        <v>2024_Jan</v>
      </c>
      <c r="E5756" s="12" t="str">
        <f t="shared" si="545"/>
        <v>02_Jan</v>
      </c>
      <c r="F5756" s="12" t="str">
        <f t="shared" si="546"/>
        <v>Jan-24</v>
      </c>
      <c r="G5756" s="12"/>
    </row>
    <row r="5757" spans="1:7">
      <c r="A5757" s="2">
        <f t="shared" si="548"/>
        <v>45294</v>
      </c>
      <c r="B5757" t="str">
        <f t="shared" si="547"/>
        <v>2024_01</v>
      </c>
      <c r="C5757" t="str">
        <f t="shared" si="543"/>
        <v>Jan</v>
      </c>
      <c r="D5757" t="str">
        <f t="shared" si="544"/>
        <v>2024_Jan</v>
      </c>
      <c r="E5757" s="12" t="str">
        <f t="shared" si="545"/>
        <v>03_Jan</v>
      </c>
      <c r="F5757" s="12" t="str">
        <f t="shared" si="546"/>
        <v>Jan-24</v>
      </c>
      <c r="G5757" s="12"/>
    </row>
    <row r="5758" spans="1:7">
      <c r="A5758" s="2">
        <f t="shared" si="548"/>
        <v>45295</v>
      </c>
      <c r="B5758" t="str">
        <f t="shared" si="547"/>
        <v>2024_01</v>
      </c>
      <c r="C5758" t="str">
        <f t="shared" si="543"/>
        <v>Jan</v>
      </c>
      <c r="D5758" t="str">
        <f t="shared" si="544"/>
        <v>2024_Jan</v>
      </c>
      <c r="E5758" s="12" t="str">
        <f t="shared" si="545"/>
        <v>04_Jan</v>
      </c>
      <c r="F5758" s="12" t="str">
        <f t="shared" si="546"/>
        <v>Jan-24</v>
      </c>
      <c r="G5758" s="12"/>
    </row>
    <row r="5759" spans="1:7">
      <c r="A5759" s="2">
        <f t="shared" si="548"/>
        <v>45296</v>
      </c>
      <c r="B5759" t="str">
        <f t="shared" si="547"/>
        <v>2024_01</v>
      </c>
      <c r="C5759" t="str">
        <f t="shared" si="543"/>
        <v>Jan</v>
      </c>
      <c r="D5759" t="str">
        <f t="shared" si="544"/>
        <v>2024_Jan</v>
      </c>
      <c r="E5759" s="12" t="str">
        <f t="shared" si="545"/>
        <v>05_Jan</v>
      </c>
      <c r="F5759" s="12" t="str">
        <f t="shared" si="546"/>
        <v>Jan-24</v>
      </c>
      <c r="G5759" s="12"/>
    </row>
    <row r="5760" spans="1:7">
      <c r="A5760" s="2">
        <f t="shared" si="548"/>
        <v>45297</v>
      </c>
      <c r="B5760" t="str">
        <f t="shared" si="547"/>
        <v>2024_01</v>
      </c>
      <c r="C5760" t="str">
        <f t="shared" si="543"/>
        <v>Jan</v>
      </c>
      <c r="D5760" t="str">
        <f t="shared" si="544"/>
        <v>2024_Jan</v>
      </c>
      <c r="E5760" s="12" t="str">
        <f t="shared" si="545"/>
        <v>06_Jan</v>
      </c>
      <c r="F5760" s="12" t="str">
        <f t="shared" si="546"/>
        <v>Jan-24</v>
      </c>
      <c r="G5760" s="12"/>
    </row>
    <row r="5761" spans="1:7">
      <c r="A5761" s="2">
        <f t="shared" si="548"/>
        <v>45298</v>
      </c>
      <c r="B5761" t="str">
        <f t="shared" si="547"/>
        <v>2024_01</v>
      </c>
      <c r="C5761" t="str">
        <f t="shared" si="543"/>
        <v>Jan</v>
      </c>
      <c r="D5761" t="str">
        <f t="shared" si="544"/>
        <v>2024_Jan</v>
      </c>
      <c r="E5761" s="12" t="str">
        <f t="shared" si="545"/>
        <v>07_Jan</v>
      </c>
      <c r="F5761" s="12" t="str">
        <f t="shared" si="546"/>
        <v>Jan-24</v>
      </c>
      <c r="G5761" s="12"/>
    </row>
    <row r="5762" spans="1:7">
      <c r="A5762" s="2">
        <f t="shared" si="548"/>
        <v>45299</v>
      </c>
      <c r="B5762" t="str">
        <f t="shared" si="547"/>
        <v>2024_01</v>
      </c>
      <c r="C5762" t="str">
        <f t="shared" ref="C5762:C5825" si="549">VLOOKUP(TEXT(MONTH(A5762),"00"),$H$2:$I$13,2,FALSE)</f>
        <v>Jan</v>
      </c>
      <c r="D5762" t="str">
        <f t="shared" si="544"/>
        <v>2024_Jan</v>
      </c>
      <c r="E5762" s="12" t="str">
        <f t="shared" si="545"/>
        <v>08_Jan</v>
      </c>
      <c r="F5762" s="12" t="str">
        <f t="shared" si="546"/>
        <v>Jan-24</v>
      </c>
      <c r="G5762" s="12"/>
    </row>
    <row r="5763" spans="1:7">
      <c r="A5763" s="2">
        <f t="shared" si="548"/>
        <v>45300</v>
      </c>
      <c r="B5763" t="str">
        <f t="shared" si="547"/>
        <v>2024_01</v>
      </c>
      <c r="C5763" t="str">
        <f t="shared" si="549"/>
        <v>Jan</v>
      </c>
      <c r="D5763" t="str">
        <f t="shared" ref="D5763:D5826" si="550">TEXT(YEAR(A5763),"0000")&amp;"_"&amp;C5763</f>
        <v>2024_Jan</v>
      </c>
      <c r="E5763" s="12" t="str">
        <f t="shared" ref="E5763:E5826" si="551">VLOOKUP(DAY(A5763),$G$2:$H$32,2,FALSE)&amp;"_"&amp;C5763</f>
        <v>09_Jan</v>
      </c>
      <c r="F5763" s="12" t="str">
        <f t="shared" si="546"/>
        <v>Jan-24</v>
      </c>
      <c r="G5763" s="12"/>
    </row>
    <row r="5764" spans="1:7">
      <c r="A5764" s="2">
        <f t="shared" si="548"/>
        <v>45301</v>
      </c>
      <c r="B5764" t="str">
        <f t="shared" si="547"/>
        <v>2024_01</v>
      </c>
      <c r="C5764" t="str">
        <f t="shared" si="549"/>
        <v>Jan</v>
      </c>
      <c r="D5764" t="str">
        <f t="shared" si="550"/>
        <v>2024_Jan</v>
      </c>
      <c r="E5764" s="12" t="str">
        <f t="shared" si="551"/>
        <v>10_Jan</v>
      </c>
      <c r="F5764" s="12" t="str">
        <f t="shared" ref="F5764:F5827" si="552">C5764&amp;"-"&amp;RIGHT(YEAR(A5764),2)</f>
        <v>Jan-24</v>
      </c>
      <c r="G5764" s="12"/>
    </row>
    <row r="5765" spans="1:7">
      <c r="A5765" s="2">
        <f t="shared" si="548"/>
        <v>45302</v>
      </c>
      <c r="B5765" t="str">
        <f t="shared" si="547"/>
        <v>2024_01</v>
      </c>
      <c r="C5765" t="str">
        <f t="shared" si="549"/>
        <v>Jan</v>
      </c>
      <c r="D5765" t="str">
        <f t="shared" si="550"/>
        <v>2024_Jan</v>
      </c>
      <c r="E5765" s="12" t="str">
        <f t="shared" si="551"/>
        <v>11_Jan</v>
      </c>
      <c r="F5765" s="12" t="str">
        <f t="shared" si="552"/>
        <v>Jan-24</v>
      </c>
      <c r="G5765" s="12"/>
    </row>
    <row r="5766" spans="1:7">
      <c r="A5766" s="2">
        <f t="shared" si="548"/>
        <v>45303</v>
      </c>
      <c r="B5766" t="str">
        <f t="shared" si="547"/>
        <v>2024_01</v>
      </c>
      <c r="C5766" t="str">
        <f t="shared" si="549"/>
        <v>Jan</v>
      </c>
      <c r="D5766" t="str">
        <f t="shared" si="550"/>
        <v>2024_Jan</v>
      </c>
      <c r="E5766" s="12" t="str">
        <f t="shared" si="551"/>
        <v>12_Jan</v>
      </c>
      <c r="F5766" s="12" t="str">
        <f t="shared" si="552"/>
        <v>Jan-24</v>
      </c>
      <c r="G5766" s="12"/>
    </row>
    <row r="5767" spans="1:7">
      <c r="A5767" s="2">
        <f t="shared" si="548"/>
        <v>45304</v>
      </c>
      <c r="B5767" t="str">
        <f t="shared" si="547"/>
        <v>2024_01</v>
      </c>
      <c r="C5767" t="str">
        <f t="shared" si="549"/>
        <v>Jan</v>
      </c>
      <c r="D5767" t="str">
        <f t="shared" si="550"/>
        <v>2024_Jan</v>
      </c>
      <c r="E5767" s="12" t="str">
        <f t="shared" si="551"/>
        <v>13_Jan</v>
      </c>
      <c r="F5767" s="12" t="str">
        <f t="shared" si="552"/>
        <v>Jan-24</v>
      </c>
      <c r="G5767" s="12"/>
    </row>
    <row r="5768" spans="1:7">
      <c r="A5768" s="2">
        <f t="shared" si="548"/>
        <v>45305</v>
      </c>
      <c r="B5768" t="str">
        <f t="shared" si="547"/>
        <v>2024_01</v>
      </c>
      <c r="C5768" t="str">
        <f t="shared" si="549"/>
        <v>Jan</v>
      </c>
      <c r="D5768" t="str">
        <f t="shared" si="550"/>
        <v>2024_Jan</v>
      </c>
      <c r="E5768" s="12" t="str">
        <f t="shared" si="551"/>
        <v>14_Jan</v>
      </c>
      <c r="F5768" s="12" t="str">
        <f t="shared" si="552"/>
        <v>Jan-24</v>
      </c>
      <c r="G5768" s="12"/>
    </row>
    <row r="5769" spans="1:7">
      <c r="A5769" s="2">
        <f t="shared" si="548"/>
        <v>45306</v>
      </c>
      <c r="B5769" t="str">
        <f t="shared" si="547"/>
        <v>2024_01</v>
      </c>
      <c r="C5769" t="str">
        <f t="shared" si="549"/>
        <v>Jan</v>
      </c>
      <c r="D5769" t="str">
        <f t="shared" si="550"/>
        <v>2024_Jan</v>
      </c>
      <c r="E5769" s="12" t="str">
        <f t="shared" si="551"/>
        <v>15_Jan</v>
      </c>
      <c r="F5769" s="12" t="str">
        <f t="shared" si="552"/>
        <v>Jan-24</v>
      </c>
      <c r="G5769" s="12"/>
    </row>
    <row r="5770" spans="1:7">
      <c r="A5770" s="2">
        <f t="shared" si="548"/>
        <v>45307</v>
      </c>
      <c r="B5770" t="str">
        <f t="shared" si="547"/>
        <v>2024_01</v>
      </c>
      <c r="C5770" t="str">
        <f t="shared" si="549"/>
        <v>Jan</v>
      </c>
      <c r="D5770" t="str">
        <f t="shared" si="550"/>
        <v>2024_Jan</v>
      </c>
      <c r="E5770" s="12" t="str">
        <f t="shared" si="551"/>
        <v>16_Jan</v>
      </c>
      <c r="F5770" s="12" t="str">
        <f t="shared" si="552"/>
        <v>Jan-24</v>
      </c>
      <c r="G5770" s="12"/>
    </row>
    <row r="5771" spans="1:7">
      <c r="A5771" s="2">
        <f t="shared" si="548"/>
        <v>45308</v>
      </c>
      <c r="B5771" t="str">
        <f t="shared" ref="B5771:B5834" si="553">TEXT(YEAR(A5771),"0000")&amp;"_"&amp;TEXT(MONTH(A5771),"00")</f>
        <v>2024_01</v>
      </c>
      <c r="C5771" t="str">
        <f t="shared" si="549"/>
        <v>Jan</v>
      </c>
      <c r="D5771" t="str">
        <f t="shared" si="550"/>
        <v>2024_Jan</v>
      </c>
      <c r="E5771" s="12" t="str">
        <f t="shared" si="551"/>
        <v>17_Jan</v>
      </c>
      <c r="F5771" s="12" t="str">
        <f t="shared" si="552"/>
        <v>Jan-24</v>
      </c>
      <c r="G5771" s="12"/>
    </row>
    <row r="5772" spans="1:7">
      <c r="A5772" s="2">
        <f t="shared" ref="A5772:A5835" si="554">A5771+1</f>
        <v>45309</v>
      </c>
      <c r="B5772" t="str">
        <f t="shared" si="553"/>
        <v>2024_01</v>
      </c>
      <c r="C5772" t="str">
        <f t="shared" si="549"/>
        <v>Jan</v>
      </c>
      <c r="D5772" t="str">
        <f t="shared" si="550"/>
        <v>2024_Jan</v>
      </c>
      <c r="E5772" s="12" t="str">
        <f t="shared" si="551"/>
        <v>18_Jan</v>
      </c>
      <c r="F5772" s="12" t="str">
        <f t="shared" si="552"/>
        <v>Jan-24</v>
      </c>
      <c r="G5772" s="12"/>
    </row>
    <row r="5773" spans="1:7">
      <c r="A5773" s="2">
        <f t="shared" si="554"/>
        <v>45310</v>
      </c>
      <c r="B5773" t="str">
        <f t="shared" si="553"/>
        <v>2024_01</v>
      </c>
      <c r="C5773" t="str">
        <f t="shared" si="549"/>
        <v>Jan</v>
      </c>
      <c r="D5773" t="str">
        <f t="shared" si="550"/>
        <v>2024_Jan</v>
      </c>
      <c r="E5773" s="12" t="str">
        <f t="shared" si="551"/>
        <v>19_Jan</v>
      </c>
      <c r="F5773" s="12" t="str">
        <f t="shared" si="552"/>
        <v>Jan-24</v>
      </c>
      <c r="G5773" s="12"/>
    </row>
    <row r="5774" spans="1:7">
      <c r="A5774" s="2">
        <f t="shared" si="554"/>
        <v>45311</v>
      </c>
      <c r="B5774" t="str">
        <f t="shared" si="553"/>
        <v>2024_01</v>
      </c>
      <c r="C5774" t="str">
        <f t="shared" si="549"/>
        <v>Jan</v>
      </c>
      <c r="D5774" t="str">
        <f t="shared" si="550"/>
        <v>2024_Jan</v>
      </c>
      <c r="E5774" s="12" t="str">
        <f t="shared" si="551"/>
        <v>20_Jan</v>
      </c>
      <c r="F5774" s="12" t="str">
        <f t="shared" si="552"/>
        <v>Jan-24</v>
      </c>
      <c r="G5774" s="12"/>
    </row>
    <row r="5775" spans="1:7">
      <c r="A5775" s="2">
        <f t="shared" si="554"/>
        <v>45312</v>
      </c>
      <c r="B5775" t="str">
        <f t="shared" si="553"/>
        <v>2024_01</v>
      </c>
      <c r="C5775" t="str">
        <f t="shared" si="549"/>
        <v>Jan</v>
      </c>
      <c r="D5775" t="str">
        <f t="shared" si="550"/>
        <v>2024_Jan</v>
      </c>
      <c r="E5775" s="12" t="str">
        <f t="shared" si="551"/>
        <v>21_Jan</v>
      </c>
      <c r="F5775" s="12" t="str">
        <f t="shared" si="552"/>
        <v>Jan-24</v>
      </c>
      <c r="G5775" s="12"/>
    </row>
    <row r="5776" spans="1:7">
      <c r="A5776" s="2">
        <f t="shared" si="554"/>
        <v>45313</v>
      </c>
      <c r="B5776" t="str">
        <f t="shared" si="553"/>
        <v>2024_01</v>
      </c>
      <c r="C5776" t="str">
        <f t="shared" si="549"/>
        <v>Jan</v>
      </c>
      <c r="D5776" t="str">
        <f t="shared" si="550"/>
        <v>2024_Jan</v>
      </c>
      <c r="E5776" s="12" t="str">
        <f t="shared" si="551"/>
        <v>22_Jan</v>
      </c>
      <c r="F5776" s="12" t="str">
        <f t="shared" si="552"/>
        <v>Jan-24</v>
      </c>
      <c r="G5776" s="12"/>
    </row>
    <row r="5777" spans="1:7">
      <c r="A5777" s="2">
        <f t="shared" si="554"/>
        <v>45314</v>
      </c>
      <c r="B5777" t="str">
        <f t="shared" si="553"/>
        <v>2024_01</v>
      </c>
      <c r="C5777" t="str">
        <f t="shared" si="549"/>
        <v>Jan</v>
      </c>
      <c r="D5777" t="str">
        <f t="shared" si="550"/>
        <v>2024_Jan</v>
      </c>
      <c r="E5777" s="12" t="str">
        <f t="shared" si="551"/>
        <v>23_Jan</v>
      </c>
      <c r="F5777" s="12" t="str">
        <f t="shared" si="552"/>
        <v>Jan-24</v>
      </c>
      <c r="G5777" s="12"/>
    </row>
    <row r="5778" spans="1:7">
      <c r="A5778" s="2">
        <f t="shared" si="554"/>
        <v>45315</v>
      </c>
      <c r="B5778" t="str">
        <f t="shared" si="553"/>
        <v>2024_01</v>
      </c>
      <c r="C5778" t="str">
        <f t="shared" si="549"/>
        <v>Jan</v>
      </c>
      <c r="D5778" t="str">
        <f t="shared" si="550"/>
        <v>2024_Jan</v>
      </c>
      <c r="E5778" s="12" t="str">
        <f t="shared" si="551"/>
        <v>24_Jan</v>
      </c>
      <c r="F5778" s="12" t="str">
        <f t="shared" si="552"/>
        <v>Jan-24</v>
      </c>
      <c r="G5778" s="12"/>
    </row>
    <row r="5779" spans="1:7">
      <c r="A5779" s="2">
        <f t="shared" si="554"/>
        <v>45316</v>
      </c>
      <c r="B5779" t="str">
        <f t="shared" si="553"/>
        <v>2024_01</v>
      </c>
      <c r="C5779" t="str">
        <f t="shared" si="549"/>
        <v>Jan</v>
      </c>
      <c r="D5779" t="str">
        <f t="shared" si="550"/>
        <v>2024_Jan</v>
      </c>
      <c r="E5779" s="12" t="str">
        <f t="shared" si="551"/>
        <v>25_Jan</v>
      </c>
      <c r="F5779" s="12" t="str">
        <f t="shared" si="552"/>
        <v>Jan-24</v>
      </c>
      <c r="G5779" s="12"/>
    </row>
    <row r="5780" spans="1:7">
      <c r="A5780" s="2">
        <f t="shared" si="554"/>
        <v>45317</v>
      </c>
      <c r="B5780" t="str">
        <f t="shared" si="553"/>
        <v>2024_01</v>
      </c>
      <c r="C5780" t="str">
        <f t="shared" si="549"/>
        <v>Jan</v>
      </c>
      <c r="D5780" t="str">
        <f t="shared" si="550"/>
        <v>2024_Jan</v>
      </c>
      <c r="E5780" s="12" t="str">
        <f t="shared" si="551"/>
        <v>26_Jan</v>
      </c>
      <c r="F5780" s="12" t="str">
        <f t="shared" si="552"/>
        <v>Jan-24</v>
      </c>
      <c r="G5780" s="12"/>
    </row>
    <row r="5781" spans="1:7">
      <c r="A5781" s="2">
        <f t="shared" si="554"/>
        <v>45318</v>
      </c>
      <c r="B5781" t="str">
        <f t="shared" si="553"/>
        <v>2024_01</v>
      </c>
      <c r="C5781" t="str">
        <f t="shared" si="549"/>
        <v>Jan</v>
      </c>
      <c r="D5781" t="str">
        <f t="shared" si="550"/>
        <v>2024_Jan</v>
      </c>
      <c r="E5781" s="12" t="str">
        <f t="shared" si="551"/>
        <v>27_Jan</v>
      </c>
      <c r="F5781" s="12" t="str">
        <f t="shared" si="552"/>
        <v>Jan-24</v>
      </c>
      <c r="G5781" s="12"/>
    </row>
    <row r="5782" spans="1:7">
      <c r="A5782" s="2">
        <f t="shared" si="554"/>
        <v>45319</v>
      </c>
      <c r="B5782" t="str">
        <f t="shared" si="553"/>
        <v>2024_01</v>
      </c>
      <c r="C5782" t="str">
        <f t="shared" si="549"/>
        <v>Jan</v>
      </c>
      <c r="D5782" t="str">
        <f t="shared" si="550"/>
        <v>2024_Jan</v>
      </c>
      <c r="E5782" s="12" t="str">
        <f t="shared" si="551"/>
        <v>28_Jan</v>
      </c>
      <c r="F5782" s="12" t="str">
        <f t="shared" si="552"/>
        <v>Jan-24</v>
      </c>
      <c r="G5782" s="12"/>
    </row>
    <row r="5783" spans="1:7">
      <c r="A5783" s="2">
        <f t="shared" si="554"/>
        <v>45320</v>
      </c>
      <c r="B5783" t="str">
        <f t="shared" si="553"/>
        <v>2024_01</v>
      </c>
      <c r="C5783" t="str">
        <f t="shared" si="549"/>
        <v>Jan</v>
      </c>
      <c r="D5783" t="str">
        <f t="shared" si="550"/>
        <v>2024_Jan</v>
      </c>
      <c r="E5783" s="12" t="str">
        <f t="shared" si="551"/>
        <v>29_Jan</v>
      </c>
      <c r="F5783" s="12" t="str">
        <f t="shared" si="552"/>
        <v>Jan-24</v>
      </c>
      <c r="G5783" s="12"/>
    </row>
    <row r="5784" spans="1:7">
      <c r="A5784" s="2">
        <f t="shared" si="554"/>
        <v>45321</v>
      </c>
      <c r="B5784" t="str">
        <f t="shared" si="553"/>
        <v>2024_01</v>
      </c>
      <c r="C5784" t="str">
        <f t="shared" si="549"/>
        <v>Jan</v>
      </c>
      <c r="D5784" t="str">
        <f t="shared" si="550"/>
        <v>2024_Jan</v>
      </c>
      <c r="E5784" s="12" t="str">
        <f t="shared" si="551"/>
        <v>30_Jan</v>
      </c>
      <c r="F5784" s="12" t="str">
        <f t="shared" si="552"/>
        <v>Jan-24</v>
      </c>
      <c r="G5784" s="12"/>
    </row>
    <row r="5785" spans="1:7">
      <c r="A5785" s="2">
        <f t="shared" si="554"/>
        <v>45322</v>
      </c>
      <c r="B5785" t="str">
        <f t="shared" si="553"/>
        <v>2024_01</v>
      </c>
      <c r="C5785" t="str">
        <f t="shared" si="549"/>
        <v>Jan</v>
      </c>
      <c r="D5785" t="str">
        <f t="shared" si="550"/>
        <v>2024_Jan</v>
      </c>
      <c r="E5785" s="12" t="str">
        <f t="shared" si="551"/>
        <v>31_Jan</v>
      </c>
      <c r="F5785" s="12" t="str">
        <f t="shared" si="552"/>
        <v>Jan-24</v>
      </c>
      <c r="G5785" s="12"/>
    </row>
    <row r="5786" spans="1:7">
      <c r="A5786" s="2">
        <f t="shared" si="554"/>
        <v>45323</v>
      </c>
      <c r="B5786" t="str">
        <f t="shared" si="553"/>
        <v>2024_02</v>
      </c>
      <c r="C5786" t="str">
        <f t="shared" si="549"/>
        <v>Feb</v>
      </c>
      <c r="D5786" t="str">
        <f t="shared" si="550"/>
        <v>2024_Feb</v>
      </c>
      <c r="E5786" s="12" t="str">
        <f t="shared" si="551"/>
        <v>01_Feb</v>
      </c>
      <c r="F5786" s="12" t="str">
        <f t="shared" si="552"/>
        <v>Feb-24</v>
      </c>
      <c r="G5786" s="12"/>
    </row>
    <row r="5787" spans="1:7">
      <c r="A5787" s="2">
        <f t="shared" si="554"/>
        <v>45324</v>
      </c>
      <c r="B5787" t="str">
        <f t="shared" si="553"/>
        <v>2024_02</v>
      </c>
      <c r="C5787" t="str">
        <f t="shared" si="549"/>
        <v>Feb</v>
      </c>
      <c r="D5787" t="str">
        <f t="shared" si="550"/>
        <v>2024_Feb</v>
      </c>
      <c r="E5787" s="12" t="str">
        <f t="shared" si="551"/>
        <v>02_Feb</v>
      </c>
      <c r="F5787" s="12" t="str">
        <f t="shared" si="552"/>
        <v>Feb-24</v>
      </c>
      <c r="G5787" s="12"/>
    </row>
    <row r="5788" spans="1:7">
      <c r="A5788" s="2">
        <f t="shared" si="554"/>
        <v>45325</v>
      </c>
      <c r="B5788" t="str">
        <f t="shared" si="553"/>
        <v>2024_02</v>
      </c>
      <c r="C5788" t="str">
        <f t="shared" si="549"/>
        <v>Feb</v>
      </c>
      <c r="D5788" t="str">
        <f t="shared" si="550"/>
        <v>2024_Feb</v>
      </c>
      <c r="E5788" s="12" t="str">
        <f t="shared" si="551"/>
        <v>03_Feb</v>
      </c>
      <c r="F5788" s="12" t="str">
        <f t="shared" si="552"/>
        <v>Feb-24</v>
      </c>
      <c r="G5788" s="12"/>
    </row>
    <row r="5789" spans="1:7">
      <c r="A5789" s="2">
        <f t="shared" si="554"/>
        <v>45326</v>
      </c>
      <c r="B5789" t="str">
        <f t="shared" si="553"/>
        <v>2024_02</v>
      </c>
      <c r="C5789" t="str">
        <f t="shared" si="549"/>
        <v>Feb</v>
      </c>
      <c r="D5789" t="str">
        <f t="shared" si="550"/>
        <v>2024_Feb</v>
      </c>
      <c r="E5789" s="12" t="str">
        <f t="shared" si="551"/>
        <v>04_Feb</v>
      </c>
      <c r="F5789" s="12" t="str">
        <f t="shared" si="552"/>
        <v>Feb-24</v>
      </c>
      <c r="G5789" s="12"/>
    </row>
    <row r="5790" spans="1:7">
      <c r="A5790" s="2">
        <f t="shared" si="554"/>
        <v>45327</v>
      </c>
      <c r="B5790" t="str">
        <f t="shared" si="553"/>
        <v>2024_02</v>
      </c>
      <c r="C5790" t="str">
        <f t="shared" si="549"/>
        <v>Feb</v>
      </c>
      <c r="D5790" t="str">
        <f t="shared" si="550"/>
        <v>2024_Feb</v>
      </c>
      <c r="E5790" s="12" t="str">
        <f t="shared" si="551"/>
        <v>05_Feb</v>
      </c>
      <c r="F5790" s="12" t="str">
        <f t="shared" si="552"/>
        <v>Feb-24</v>
      </c>
      <c r="G5790" s="12"/>
    </row>
    <row r="5791" spans="1:7">
      <c r="A5791" s="2">
        <f t="shared" si="554"/>
        <v>45328</v>
      </c>
      <c r="B5791" t="str">
        <f t="shared" si="553"/>
        <v>2024_02</v>
      </c>
      <c r="C5791" t="str">
        <f t="shared" si="549"/>
        <v>Feb</v>
      </c>
      <c r="D5791" t="str">
        <f t="shared" si="550"/>
        <v>2024_Feb</v>
      </c>
      <c r="E5791" s="12" t="str">
        <f t="shared" si="551"/>
        <v>06_Feb</v>
      </c>
      <c r="F5791" s="12" t="str">
        <f t="shared" si="552"/>
        <v>Feb-24</v>
      </c>
      <c r="G5791" s="12"/>
    </row>
    <row r="5792" spans="1:7">
      <c r="A5792" s="2">
        <f t="shared" si="554"/>
        <v>45329</v>
      </c>
      <c r="B5792" t="str">
        <f t="shared" si="553"/>
        <v>2024_02</v>
      </c>
      <c r="C5792" t="str">
        <f t="shared" si="549"/>
        <v>Feb</v>
      </c>
      <c r="D5792" t="str">
        <f t="shared" si="550"/>
        <v>2024_Feb</v>
      </c>
      <c r="E5792" s="12" t="str">
        <f t="shared" si="551"/>
        <v>07_Feb</v>
      </c>
      <c r="F5792" s="12" t="str">
        <f t="shared" si="552"/>
        <v>Feb-24</v>
      </c>
      <c r="G5792" s="12"/>
    </row>
    <row r="5793" spans="1:7">
      <c r="A5793" s="2">
        <f t="shared" si="554"/>
        <v>45330</v>
      </c>
      <c r="B5793" t="str">
        <f t="shared" si="553"/>
        <v>2024_02</v>
      </c>
      <c r="C5793" t="str">
        <f t="shared" si="549"/>
        <v>Feb</v>
      </c>
      <c r="D5793" t="str">
        <f t="shared" si="550"/>
        <v>2024_Feb</v>
      </c>
      <c r="E5793" s="12" t="str">
        <f t="shared" si="551"/>
        <v>08_Feb</v>
      </c>
      <c r="F5793" s="12" t="str">
        <f t="shared" si="552"/>
        <v>Feb-24</v>
      </c>
      <c r="G5793" s="12"/>
    </row>
    <row r="5794" spans="1:7">
      <c r="A5794" s="2">
        <f t="shared" si="554"/>
        <v>45331</v>
      </c>
      <c r="B5794" t="str">
        <f t="shared" si="553"/>
        <v>2024_02</v>
      </c>
      <c r="C5794" t="str">
        <f t="shared" si="549"/>
        <v>Feb</v>
      </c>
      <c r="D5794" t="str">
        <f t="shared" si="550"/>
        <v>2024_Feb</v>
      </c>
      <c r="E5794" s="12" t="str">
        <f t="shared" si="551"/>
        <v>09_Feb</v>
      </c>
      <c r="F5794" s="12" t="str">
        <f t="shared" si="552"/>
        <v>Feb-24</v>
      </c>
      <c r="G5794" s="12"/>
    </row>
    <row r="5795" spans="1:7">
      <c r="A5795" s="2">
        <f t="shared" si="554"/>
        <v>45332</v>
      </c>
      <c r="B5795" t="str">
        <f t="shared" si="553"/>
        <v>2024_02</v>
      </c>
      <c r="C5795" t="str">
        <f t="shared" si="549"/>
        <v>Feb</v>
      </c>
      <c r="D5795" t="str">
        <f t="shared" si="550"/>
        <v>2024_Feb</v>
      </c>
      <c r="E5795" s="12" t="str">
        <f t="shared" si="551"/>
        <v>10_Feb</v>
      </c>
      <c r="F5795" s="12" t="str">
        <f t="shared" si="552"/>
        <v>Feb-24</v>
      </c>
      <c r="G5795" s="12"/>
    </row>
    <row r="5796" spans="1:7">
      <c r="A5796" s="2">
        <f t="shared" si="554"/>
        <v>45333</v>
      </c>
      <c r="B5796" t="str">
        <f t="shared" si="553"/>
        <v>2024_02</v>
      </c>
      <c r="C5796" t="str">
        <f t="shared" si="549"/>
        <v>Feb</v>
      </c>
      <c r="D5796" t="str">
        <f t="shared" si="550"/>
        <v>2024_Feb</v>
      </c>
      <c r="E5796" s="12" t="str">
        <f t="shared" si="551"/>
        <v>11_Feb</v>
      </c>
      <c r="F5796" s="12" t="str">
        <f t="shared" si="552"/>
        <v>Feb-24</v>
      </c>
      <c r="G5796" s="12"/>
    </row>
    <row r="5797" spans="1:7">
      <c r="A5797" s="2">
        <f t="shared" si="554"/>
        <v>45334</v>
      </c>
      <c r="B5797" t="str">
        <f t="shared" si="553"/>
        <v>2024_02</v>
      </c>
      <c r="C5797" t="str">
        <f t="shared" si="549"/>
        <v>Feb</v>
      </c>
      <c r="D5797" t="str">
        <f t="shared" si="550"/>
        <v>2024_Feb</v>
      </c>
      <c r="E5797" s="12" t="str">
        <f t="shared" si="551"/>
        <v>12_Feb</v>
      </c>
      <c r="F5797" s="12" t="str">
        <f t="shared" si="552"/>
        <v>Feb-24</v>
      </c>
      <c r="G5797" s="12"/>
    </row>
    <row r="5798" spans="1:7">
      <c r="A5798" s="2">
        <f t="shared" si="554"/>
        <v>45335</v>
      </c>
      <c r="B5798" t="str">
        <f t="shared" si="553"/>
        <v>2024_02</v>
      </c>
      <c r="C5798" t="str">
        <f t="shared" si="549"/>
        <v>Feb</v>
      </c>
      <c r="D5798" t="str">
        <f t="shared" si="550"/>
        <v>2024_Feb</v>
      </c>
      <c r="E5798" s="12" t="str">
        <f t="shared" si="551"/>
        <v>13_Feb</v>
      </c>
      <c r="F5798" s="12" t="str">
        <f t="shared" si="552"/>
        <v>Feb-24</v>
      </c>
      <c r="G5798" s="12"/>
    </row>
    <row r="5799" spans="1:7">
      <c r="A5799" s="2">
        <f t="shared" si="554"/>
        <v>45336</v>
      </c>
      <c r="B5799" t="str">
        <f t="shared" si="553"/>
        <v>2024_02</v>
      </c>
      <c r="C5799" t="str">
        <f t="shared" si="549"/>
        <v>Feb</v>
      </c>
      <c r="D5799" t="str">
        <f t="shared" si="550"/>
        <v>2024_Feb</v>
      </c>
      <c r="E5799" s="12" t="str">
        <f t="shared" si="551"/>
        <v>14_Feb</v>
      </c>
      <c r="F5799" s="12" t="str">
        <f t="shared" si="552"/>
        <v>Feb-24</v>
      </c>
      <c r="G5799" s="12"/>
    </row>
    <row r="5800" spans="1:7">
      <c r="A5800" s="2">
        <f t="shared" si="554"/>
        <v>45337</v>
      </c>
      <c r="B5800" t="str">
        <f t="shared" si="553"/>
        <v>2024_02</v>
      </c>
      <c r="C5800" t="str">
        <f t="shared" si="549"/>
        <v>Feb</v>
      </c>
      <c r="D5800" t="str">
        <f t="shared" si="550"/>
        <v>2024_Feb</v>
      </c>
      <c r="E5800" s="12" t="str">
        <f t="shared" si="551"/>
        <v>15_Feb</v>
      </c>
      <c r="F5800" s="12" t="str">
        <f t="shared" si="552"/>
        <v>Feb-24</v>
      </c>
      <c r="G5800" s="12"/>
    </row>
    <row r="5801" spans="1:7">
      <c r="A5801" s="2">
        <f t="shared" si="554"/>
        <v>45338</v>
      </c>
      <c r="B5801" t="str">
        <f t="shared" si="553"/>
        <v>2024_02</v>
      </c>
      <c r="C5801" t="str">
        <f t="shared" si="549"/>
        <v>Feb</v>
      </c>
      <c r="D5801" t="str">
        <f t="shared" si="550"/>
        <v>2024_Feb</v>
      </c>
      <c r="E5801" s="12" t="str">
        <f t="shared" si="551"/>
        <v>16_Feb</v>
      </c>
      <c r="F5801" s="12" t="str">
        <f t="shared" si="552"/>
        <v>Feb-24</v>
      </c>
      <c r="G5801" s="12"/>
    </row>
    <row r="5802" spans="1:7">
      <c r="A5802" s="2">
        <f t="shared" si="554"/>
        <v>45339</v>
      </c>
      <c r="B5802" t="str">
        <f t="shared" si="553"/>
        <v>2024_02</v>
      </c>
      <c r="C5802" t="str">
        <f t="shared" si="549"/>
        <v>Feb</v>
      </c>
      <c r="D5802" t="str">
        <f t="shared" si="550"/>
        <v>2024_Feb</v>
      </c>
      <c r="E5802" s="12" t="str">
        <f t="shared" si="551"/>
        <v>17_Feb</v>
      </c>
      <c r="F5802" s="12" t="str">
        <f t="shared" si="552"/>
        <v>Feb-24</v>
      </c>
      <c r="G5802" s="12"/>
    </row>
    <row r="5803" spans="1:7">
      <c r="A5803" s="2">
        <f t="shared" si="554"/>
        <v>45340</v>
      </c>
      <c r="B5803" t="str">
        <f t="shared" si="553"/>
        <v>2024_02</v>
      </c>
      <c r="C5803" t="str">
        <f t="shared" si="549"/>
        <v>Feb</v>
      </c>
      <c r="D5803" t="str">
        <f t="shared" si="550"/>
        <v>2024_Feb</v>
      </c>
      <c r="E5803" s="12" t="str">
        <f t="shared" si="551"/>
        <v>18_Feb</v>
      </c>
      <c r="F5803" s="12" t="str">
        <f t="shared" si="552"/>
        <v>Feb-24</v>
      </c>
      <c r="G5803" s="12"/>
    </row>
    <row r="5804" spans="1:7">
      <c r="A5804" s="2">
        <f t="shared" si="554"/>
        <v>45341</v>
      </c>
      <c r="B5804" t="str">
        <f t="shared" si="553"/>
        <v>2024_02</v>
      </c>
      <c r="C5804" t="str">
        <f t="shared" si="549"/>
        <v>Feb</v>
      </c>
      <c r="D5804" t="str">
        <f t="shared" si="550"/>
        <v>2024_Feb</v>
      </c>
      <c r="E5804" s="12" t="str">
        <f t="shared" si="551"/>
        <v>19_Feb</v>
      </c>
      <c r="F5804" s="12" t="str">
        <f t="shared" si="552"/>
        <v>Feb-24</v>
      </c>
      <c r="G5804" s="12"/>
    </row>
    <row r="5805" spans="1:7">
      <c r="A5805" s="2">
        <f t="shared" si="554"/>
        <v>45342</v>
      </c>
      <c r="B5805" t="str">
        <f t="shared" si="553"/>
        <v>2024_02</v>
      </c>
      <c r="C5805" t="str">
        <f t="shared" si="549"/>
        <v>Feb</v>
      </c>
      <c r="D5805" t="str">
        <f t="shared" si="550"/>
        <v>2024_Feb</v>
      </c>
      <c r="E5805" s="12" t="str">
        <f t="shared" si="551"/>
        <v>20_Feb</v>
      </c>
      <c r="F5805" s="12" t="str">
        <f t="shared" si="552"/>
        <v>Feb-24</v>
      </c>
      <c r="G5805" s="12"/>
    </row>
    <row r="5806" spans="1:7">
      <c r="A5806" s="2">
        <f t="shared" si="554"/>
        <v>45343</v>
      </c>
      <c r="B5806" t="str">
        <f t="shared" si="553"/>
        <v>2024_02</v>
      </c>
      <c r="C5806" t="str">
        <f t="shared" si="549"/>
        <v>Feb</v>
      </c>
      <c r="D5806" t="str">
        <f t="shared" si="550"/>
        <v>2024_Feb</v>
      </c>
      <c r="E5806" s="12" t="str">
        <f t="shared" si="551"/>
        <v>21_Feb</v>
      </c>
      <c r="F5806" s="12" t="str">
        <f t="shared" si="552"/>
        <v>Feb-24</v>
      </c>
      <c r="G5806" s="12"/>
    </row>
    <row r="5807" spans="1:7">
      <c r="A5807" s="2">
        <f t="shared" si="554"/>
        <v>45344</v>
      </c>
      <c r="B5807" t="str">
        <f t="shared" si="553"/>
        <v>2024_02</v>
      </c>
      <c r="C5807" t="str">
        <f t="shared" si="549"/>
        <v>Feb</v>
      </c>
      <c r="D5807" t="str">
        <f t="shared" si="550"/>
        <v>2024_Feb</v>
      </c>
      <c r="E5807" s="12" t="str">
        <f t="shared" si="551"/>
        <v>22_Feb</v>
      </c>
      <c r="F5807" s="12" t="str">
        <f t="shared" si="552"/>
        <v>Feb-24</v>
      </c>
      <c r="G5807" s="12"/>
    </row>
    <row r="5808" spans="1:7">
      <c r="A5808" s="2">
        <f t="shared" si="554"/>
        <v>45345</v>
      </c>
      <c r="B5808" t="str">
        <f t="shared" si="553"/>
        <v>2024_02</v>
      </c>
      <c r="C5808" t="str">
        <f t="shared" si="549"/>
        <v>Feb</v>
      </c>
      <c r="D5808" t="str">
        <f t="shared" si="550"/>
        <v>2024_Feb</v>
      </c>
      <c r="E5808" s="12" t="str">
        <f t="shared" si="551"/>
        <v>23_Feb</v>
      </c>
      <c r="F5808" s="12" t="str">
        <f t="shared" si="552"/>
        <v>Feb-24</v>
      </c>
      <c r="G5808" s="12"/>
    </row>
    <row r="5809" spans="1:7">
      <c r="A5809" s="2">
        <f t="shared" si="554"/>
        <v>45346</v>
      </c>
      <c r="B5809" t="str">
        <f t="shared" si="553"/>
        <v>2024_02</v>
      </c>
      <c r="C5809" t="str">
        <f t="shared" si="549"/>
        <v>Feb</v>
      </c>
      <c r="D5809" t="str">
        <f t="shared" si="550"/>
        <v>2024_Feb</v>
      </c>
      <c r="E5809" s="12" t="str">
        <f t="shared" si="551"/>
        <v>24_Feb</v>
      </c>
      <c r="F5809" s="12" t="str">
        <f t="shared" si="552"/>
        <v>Feb-24</v>
      </c>
      <c r="G5809" s="12"/>
    </row>
    <row r="5810" spans="1:7">
      <c r="A5810" s="2">
        <f t="shared" si="554"/>
        <v>45347</v>
      </c>
      <c r="B5810" t="str">
        <f t="shared" si="553"/>
        <v>2024_02</v>
      </c>
      <c r="C5810" t="str">
        <f t="shared" si="549"/>
        <v>Feb</v>
      </c>
      <c r="D5810" t="str">
        <f t="shared" si="550"/>
        <v>2024_Feb</v>
      </c>
      <c r="E5810" s="12" t="str">
        <f t="shared" si="551"/>
        <v>25_Feb</v>
      </c>
      <c r="F5810" s="12" t="str">
        <f t="shared" si="552"/>
        <v>Feb-24</v>
      </c>
      <c r="G5810" s="12"/>
    </row>
    <row r="5811" spans="1:7">
      <c r="A5811" s="2">
        <f t="shared" si="554"/>
        <v>45348</v>
      </c>
      <c r="B5811" t="str">
        <f t="shared" si="553"/>
        <v>2024_02</v>
      </c>
      <c r="C5811" t="str">
        <f t="shared" si="549"/>
        <v>Feb</v>
      </c>
      <c r="D5811" t="str">
        <f t="shared" si="550"/>
        <v>2024_Feb</v>
      </c>
      <c r="E5811" s="12" t="str">
        <f t="shared" si="551"/>
        <v>26_Feb</v>
      </c>
      <c r="F5811" s="12" t="str">
        <f t="shared" si="552"/>
        <v>Feb-24</v>
      </c>
      <c r="G5811" s="12"/>
    </row>
    <row r="5812" spans="1:7">
      <c r="A5812" s="2">
        <f t="shared" si="554"/>
        <v>45349</v>
      </c>
      <c r="B5812" t="str">
        <f t="shared" si="553"/>
        <v>2024_02</v>
      </c>
      <c r="C5812" t="str">
        <f t="shared" si="549"/>
        <v>Feb</v>
      </c>
      <c r="D5812" t="str">
        <f t="shared" si="550"/>
        <v>2024_Feb</v>
      </c>
      <c r="E5812" s="12" t="str">
        <f t="shared" si="551"/>
        <v>27_Feb</v>
      </c>
      <c r="F5812" s="12" t="str">
        <f t="shared" si="552"/>
        <v>Feb-24</v>
      </c>
      <c r="G5812" s="12"/>
    </row>
    <row r="5813" spans="1:7">
      <c r="A5813" s="2">
        <f t="shared" si="554"/>
        <v>45350</v>
      </c>
      <c r="B5813" t="str">
        <f t="shared" si="553"/>
        <v>2024_02</v>
      </c>
      <c r="C5813" t="str">
        <f t="shared" si="549"/>
        <v>Feb</v>
      </c>
      <c r="D5813" t="str">
        <f t="shared" si="550"/>
        <v>2024_Feb</v>
      </c>
      <c r="E5813" s="12" t="str">
        <f t="shared" si="551"/>
        <v>28_Feb</v>
      </c>
      <c r="F5813" s="12" t="str">
        <f t="shared" si="552"/>
        <v>Feb-24</v>
      </c>
      <c r="G5813" s="12"/>
    </row>
    <row r="5814" spans="1:7">
      <c r="A5814" s="2">
        <f t="shared" si="554"/>
        <v>45351</v>
      </c>
      <c r="B5814" t="str">
        <f t="shared" si="553"/>
        <v>2024_02</v>
      </c>
      <c r="C5814" t="str">
        <f t="shared" si="549"/>
        <v>Feb</v>
      </c>
      <c r="D5814" t="str">
        <f t="shared" si="550"/>
        <v>2024_Feb</v>
      </c>
      <c r="E5814" s="12" t="str">
        <f t="shared" si="551"/>
        <v>29_Feb</v>
      </c>
      <c r="F5814" s="12" t="str">
        <f t="shared" si="552"/>
        <v>Feb-24</v>
      </c>
      <c r="G5814" s="12"/>
    </row>
    <row r="5815" spans="1:7">
      <c r="A5815" s="2">
        <f t="shared" si="554"/>
        <v>45352</v>
      </c>
      <c r="B5815" t="str">
        <f t="shared" si="553"/>
        <v>2024_03</v>
      </c>
      <c r="C5815" t="str">
        <f t="shared" si="549"/>
        <v>Mar</v>
      </c>
      <c r="D5815" t="str">
        <f t="shared" si="550"/>
        <v>2024_Mar</v>
      </c>
      <c r="E5815" s="12" t="str">
        <f t="shared" si="551"/>
        <v>01_Mar</v>
      </c>
      <c r="F5815" s="12" t="str">
        <f t="shared" si="552"/>
        <v>Mar-24</v>
      </c>
      <c r="G5815" s="12"/>
    </row>
    <row r="5816" spans="1:7">
      <c r="A5816" s="2">
        <f t="shared" si="554"/>
        <v>45353</v>
      </c>
      <c r="B5816" t="str">
        <f t="shared" si="553"/>
        <v>2024_03</v>
      </c>
      <c r="C5816" t="str">
        <f t="shared" si="549"/>
        <v>Mar</v>
      </c>
      <c r="D5816" t="str">
        <f t="shared" si="550"/>
        <v>2024_Mar</v>
      </c>
      <c r="E5816" s="12" t="str">
        <f t="shared" si="551"/>
        <v>02_Mar</v>
      </c>
      <c r="F5816" s="12" t="str">
        <f t="shared" si="552"/>
        <v>Mar-24</v>
      </c>
      <c r="G5816" s="12"/>
    </row>
    <row r="5817" spans="1:7">
      <c r="A5817" s="2">
        <f t="shared" si="554"/>
        <v>45354</v>
      </c>
      <c r="B5817" t="str">
        <f t="shared" si="553"/>
        <v>2024_03</v>
      </c>
      <c r="C5817" t="str">
        <f t="shared" si="549"/>
        <v>Mar</v>
      </c>
      <c r="D5817" t="str">
        <f t="shared" si="550"/>
        <v>2024_Mar</v>
      </c>
      <c r="E5817" s="12" t="str">
        <f t="shared" si="551"/>
        <v>03_Mar</v>
      </c>
      <c r="F5817" s="12" t="str">
        <f t="shared" si="552"/>
        <v>Mar-24</v>
      </c>
      <c r="G5817" s="12"/>
    </row>
    <row r="5818" spans="1:7">
      <c r="A5818" s="2">
        <f t="shared" si="554"/>
        <v>45355</v>
      </c>
      <c r="B5818" t="str">
        <f t="shared" si="553"/>
        <v>2024_03</v>
      </c>
      <c r="C5818" t="str">
        <f t="shared" si="549"/>
        <v>Mar</v>
      </c>
      <c r="D5818" t="str">
        <f t="shared" si="550"/>
        <v>2024_Mar</v>
      </c>
      <c r="E5818" s="12" t="str">
        <f t="shared" si="551"/>
        <v>04_Mar</v>
      </c>
      <c r="F5818" s="12" t="str">
        <f t="shared" si="552"/>
        <v>Mar-24</v>
      </c>
      <c r="G5818" s="12"/>
    </row>
    <row r="5819" spans="1:7">
      <c r="A5819" s="2">
        <f t="shared" si="554"/>
        <v>45356</v>
      </c>
      <c r="B5819" t="str">
        <f t="shared" si="553"/>
        <v>2024_03</v>
      </c>
      <c r="C5819" t="str">
        <f t="shared" si="549"/>
        <v>Mar</v>
      </c>
      <c r="D5819" t="str">
        <f t="shared" si="550"/>
        <v>2024_Mar</v>
      </c>
      <c r="E5819" s="12" t="str">
        <f t="shared" si="551"/>
        <v>05_Mar</v>
      </c>
      <c r="F5819" s="12" t="str">
        <f t="shared" si="552"/>
        <v>Mar-24</v>
      </c>
      <c r="G5819" s="12"/>
    </row>
    <row r="5820" spans="1:7">
      <c r="A5820" s="2">
        <f t="shared" si="554"/>
        <v>45357</v>
      </c>
      <c r="B5820" t="str">
        <f t="shared" si="553"/>
        <v>2024_03</v>
      </c>
      <c r="C5820" t="str">
        <f t="shared" si="549"/>
        <v>Mar</v>
      </c>
      <c r="D5820" t="str">
        <f t="shared" si="550"/>
        <v>2024_Mar</v>
      </c>
      <c r="E5820" s="12" t="str">
        <f t="shared" si="551"/>
        <v>06_Mar</v>
      </c>
      <c r="F5820" s="12" t="str">
        <f t="shared" si="552"/>
        <v>Mar-24</v>
      </c>
      <c r="G5820" s="12"/>
    </row>
    <row r="5821" spans="1:7">
      <c r="A5821" s="2">
        <f t="shared" si="554"/>
        <v>45358</v>
      </c>
      <c r="B5821" t="str">
        <f t="shared" si="553"/>
        <v>2024_03</v>
      </c>
      <c r="C5821" t="str">
        <f t="shared" si="549"/>
        <v>Mar</v>
      </c>
      <c r="D5821" t="str">
        <f t="shared" si="550"/>
        <v>2024_Mar</v>
      </c>
      <c r="E5821" s="12" t="str">
        <f t="shared" si="551"/>
        <v>07_Mar</v>
      </c>
      <c r="F5821" s="12" t="str">
        <f t="shared" si="552"/>
        <v>Mar-24</v>
      </c>
      <c r="G5821" s="12"/>
    </row>
    <row r="5822" spans="1:7">
      <c r="A5822" s="2">
        <f t="shared" si="554"/>
        <v>45359</v>
      </c>
      <c r="B5822" t="str">
        <f t="shared" si="553"/>
        <v>2024_03</v>
      </c>
      <c r="C5822" t="str">
        <f t="shared" si="549"/>
        <v>Mar</v>
      </c>
      <c r="D5822" t="str">
        <f t="shared" si="550"/>
        <v>2024_Mar</v>
      </c>
      <c r="E5822" s="12" t="str">
        <f t="shared" si="551"/>
        <v>08_Mar</v>
      </c>
      <c r="F5822" s="12" t="str">
        <f t="shared" si="552"/>
        <v>Mar-24</v>
      </c>
      <c r="G5822" s="12"/>
    </row>
    <row r="5823" spans="1:7">
      <c r="A5823" s="2">
        <f t="shared" si="554"/>
        <v>45360</v>
      </c>
      <c r="B5823" t="str">
        <f t="shared" si="553"/>
        <v>2024_03</v>
      </c>
      <c r="C5823" t="str">
        <f t="shared" si="549"/>
        <v>Mar</v>
      </c>
      <c r="D5823" t="str">
        <f t="shared" si="550"/>
        <v>2024_Mar</v>
      </c>
      <c r="E5823" s="12" t="str">
        <f t="shared" si="551"/>
        <v>09_Mar</v>
      </c>
      <c r="F5823" s="12" t="str">
        <f t="shared" si="552"/>
        <v>Mar-24</v>
      </c>
      <c r="G5823" s="12"/>
    </row>
    <row r="5824" spans="1:7">
      <c r="A5824" s="2">
        <f t="shared" si="554"/>
        <v>45361</v>
      </c>
      <c r="B5824" t="str">
        <f t="shared" si="553"/>
        <v>2024_03</v>
      </c>
      <c r="C5824" t="str">
        <f t="shared" si="549"/>
        <v>Mar</v>
      </c>
      <c r="D5824" t="str">
        <f t="shared" si="550"/>
        <v>2024_Mar</v>
      </c>
      <c r="E5824" s="12" t="str">
        <f t="shared" si="551"/>
        <v>10_Mar</v>
      </c>
      <c r="F5824" s="12" t="str">
        <f t="shared" si="552"/>
        <v>Mar-24</v>
      </c>
      <c r="G5824" s="12"/>
    </row>
    <row r="5825" spans="1:7">
      <c r="A5825" s="2">
        <f t="shared" si="554"/>
        <v>45362</v>
      </c>
      <c r="B5825" t="str">
        <f t="shared" si="553"/>
        <v>2024_03</v>
      </c>
      <c r="C5825" t="str">
        <f t="shared" si="549"/>
        <v>Mar</v>
      </c>
      <c r="D5825" t="str">
        <f t="shared" si="550"/>
        <v>2024_Mar</v>
      </c>
      <c r="E5825" s="12" t="str">
        <f t="shared" si="551"/>
        <v>11_Mar</v>
      </c>
      <c r="F5825" s="12" t="str">
        <f t="shared" si="552"/>
        <v>Mar-24</v>
      </c>
      <c r="G5825" s="12"/>
    </row>
    <row r="5826" spans="1:7">
      <c r="A5826" s="2">
        <f t="shared" si="554"/>
        <v>45363</v>
      </c>
      <c r="B5826" t="str">
        <f t="shared" si="553"/>
        <v>2024_03</v>
      </c>
      <c r="C5826" t="str">
        <f t="shared" ref="C5826:C5889" si="555">VLOOKUP(TEXT(MONTH(A5826),"00"),$H$2:$I$13,2,FALSE)</f>
        <v>Mar</v>
      </c>
      <c r="D5826" t="str">
        <f t="shared" si="550"/>
        <v>2024_Mar</v>
      </c>
      <c r="E5826" s="12" t="str">
        <f t="shared" si="551"/>
        <v>12_Mar</v>
      </c>
      <c r="F5826" s="12" t="str">
        <f t="shared" si="552"/>
        <v>Mar-24</v>
      </c>
      <c r="G5826" s="12"/>
    </row>
    <row r="5827" spans="1:7">
      <c r="A5827" s="2">
        <f t="shared" si="554"/>
        <v>45364</v>
      </c>
      <c r="B5827" t="str">
        <f t="shared" si="553"/>
        <v>2024_03</v>
      </c>
      <c r="C5827" t="str">
        <f t="shared" si="555"/>
        <v>Mar</v>
      </c>
      <c r="D5827" t="str">
        <f t="shared" ref="D5827:D5890" si="556">TEXT(YEAR(A5827),"0000")&amp;"_"&amp;C5827</f>
        <v>2024_Mar</v>
      </c>
      <c r="E5827" s="12" t="str">
        <f t="shared" ref="E5827:E5890" si="557">VLOOKUP(DAY(A5827),$G$2:$H$32,2,FALSE)&amp;"_"&amp;C5827</f>
        <v>13_Mar</v>
      </c>
      <c r="F5827" s="12" t="str">
        <f t="shared" si="552"/>
        <v>Mar-24</v>
      </c>
      <c r="G5827" s="12"/>
    </row>
    <row r="5828" spans="1:7">
      <c r="A5828" s="2">
        <f t="shared" si="554"/>
        <v>45365</v>
      </c>
      <c r="B5828" t="str">
        <f t="shared" si="553"/>
        <v>2024_03</v>
      </c>
      <c r="C5828" t="str">
        <f t="shared" si="555"/>
        <v>Mar</v>
      </c>
      <c r="D5828" t="str">
        <f t="shared" si="556"/>
        <v>2024_Mar</v>
      </c>
      <c r="E5828" s="12" t="str">
        <f t="shared" si="557"/>
        <v>14_Mar</v>
      </c>
      <c r="F5828" s="12" t="str">
        <f t="shared" ref="F5828:F5891" si="558">C5828&amp;"-"&amp;RIGHT(YEAR(A5828),2)</f>
        <v>Mar-24</v>
      </c>
      <c r="G5828" s="12"/>
    </row>
    <row r="5829" spans="1:7">
      <c r="A5829" s="2">
        <f t="shared" si="554"/>
        <v>45366</v>
      </c>
      <c r="B5829" t="str">
        <f t="shared" si="553"/>
        <v>2024_03</v>
      </c>
      <c r="C5829" t="str">
        <f t="shared" si="555"/>
        <v>Mar</v>
      </c>
      <c r="D5829" t="str">
        <f t="shared" si="556"/>
        <v>2024_Mar</v>
      </c>
      <c r="E5829" s="12" t="str">
        <f t="shared" si="557"/>
        <v>15_Mar</v>
      </c>
      <c r="F5829" s="12" t="str">
        <f t="shared" si="558"/>
        <v>Mar-24</v>
      </c>
      <c r="G5829" s="12"/>
    </row>
    <row r="5830" spans="1:7">
      <c r="A5830" s="2">
        <f t="shared" si="554"/>
        <v>45367</v>
      </c>
      <c r="B5830" t="str">
        <f t="shared" si="553"/>
        <v>2024_03</v>
      </c>
      <c r="C5830" t="str">
        <f t="shared" si="555"/>
        <v>Mar</v>
      </c>
      <c r="D5830" t="str">
        <f t="shared" si="556"/>
        <v>2024_Mar</v>
      </c>
      <c r="E5830" s="12" t="str">
        <f t="shared" si="557"/>
        <v>16_Mar</v>
      </c>
      <c r="F5830" s="12" t="str">
        <f t="shared" si="558"/>
        <v>Mar-24</v>
      </c>
      <c r="G5830" s="12"/>
    </row>
    <row r="5831" spans="1:7">
      <c r="A5831" s="2">
        <f t="shared" si="554"/>
        <v>45368</v>
      </c>
      <c r="B5831" t="str">
        <f t="shared" si="553"/>
        <v>2024_03</v>
      </c>
      <c r="C5831" t="str">
        <f t="shared" si="555"/>
        <v>Mar</v>
      </c>
      <c r="D5831" t="str">
        <f t="shared" si="556"/>
        <v>2024_Mar</v>
      </c>
      <c r="E5831" s="12" t="str">
        <f t="shared" si="557"/>
        <v>17_Mar</v>
      </c>
      <c r="F5831" s="12" t="str">
        <f t="shared" si="558"/>
        <v>Mar-24</v>
      </c>
      <c r="G5831" s="12"/>
    </row>
    <row r="5832" spans="1:7">
      <c r="A5832" s="2">
        <f t="shared" si="554"/>
        <v>45369</v>
      </c>
      <c r="B5832" t="str">
        <f t="shared" si="553"/>
        <v>2024_03</v>
      </c>
      <c r="C5832" t="str">
        <f t="shared" si="555"/>
        <v>Mar</v>
      </c>
      <c r="D5832" t="str">
        <f t="shared" si="556"/>
        <v>2024_Mar</v>
      </c>
      <c r="E5832" s="12" t="str">
        <f t="shared" si="557"/>
        <v>18_Mar</v>
      </c>
      <c r="F5832" s="12" t="str">
        <f t="shared" si="558"/>
        <v>Mar-24</v>
      </c>
      <c r="G5832" s="12"/>
    </row>
    <row r="5833" spans="1:7">
      <c r="A5833" s="2">
        <f t="shared" si="554"/>
        <v>45370</v>
      </c>
      <c r="B5833" t="str">
        <f t="shared" si="553"/>
        <v>2024_03</v>
      </c>
      <c r="C5833" t="str">
        <f t="shared" si="555"/>
        <v>Mar</v>
      </c>
      <c r="D5833" t="str">
        <f t="shared" si="556"/>
        <v>2024_Mar</v>
      </c>
      <c r="E5833" s="12" t="str">
        <f t="shared" si="557"/>
        <v>19_Mar</v>
      </c>
      <c r="F5833" s="12" t="str">
        <f t="shared" si="558"/>
        <v>Mar-24</v>
      </c>
      <c r="G5833" s="12"/>
    </row>
    <row r="5834" spans="1:7">
      <c r="A5834" s="2">
        <f t="shared" si="554"/>
        <v>45371</v>
      </c>
      <c r="B5834" t="str">
        <f t="shared" si="553"/>
        <v>2024_03</v>
      </c>
      <c r="C5834" t="str">
        <f t="shared" si="555"/>
        <v>Mar</v>
      </c>
      <c r="D5834" t="str">
        <f t="shared" si="556"/>
        <v>2024_Mar</v>
      </c>
      <c r="E5834" s="12" t="str">
        <f t="shared" si="557"/>
        <v>20_Mar</v>
      </c>
      <c r="F5834" s="12" t="str">
        <f t="shared" si="558"/>
        <v>Mar-24</v>
      </c>
      <c r="G5834" s="12"/>
    </row>
    <row r="5835" spans="1:7">
      <c r="A5835" s="2">
        <f t="shared" si="554"/>
        <v>45372</v>
      </c>
      <c r="B5835" t="str">
        <f t="shared" ref="B5835:B5898" si="559">TEXT(YEAR(A5835),"0000")&amp;"_"&amp;TEXT(MONTH(A5835),"00")</f>
        <v>2024_03</v>
      </c>
      <c r="C5835" t="str">
        <f t="shared" si="555"/>
        <v>Mar</v>
      </c>
      <c r="D5835" t="str">
        <f t="shared" si="556"/>
        <v>2024_Mar</v>
      </c>
      <c r="E5835" s="12" t="str">
        <f t="shared" si="557"/>
        <v>21_Mar</v>
      </c>
      <c r="F5835" s="12" t="str">
        <f t="shared" si="558"/>
        <v>Mar-24</v>
      </c>
      <c r="G5835" s="12"/>
    </row>
    <row r="5836" spans="1:7">
      <c r="A5836" s="2">
        <f t="shared" ref="A5836:A5899" si="560">A5835+1</f>
        <v>45373</v>
      </c>
      <c r="B5836" t="str">
        <f t="shared" si="559"/>
        <v>2024_03</v>
      </c>
      <c r="C5836" t="str">
        <f t="shared" si="555"/>
        <v>Mar</v>
      </c>
      <c r="D5836" t="str">
        <f t="shared" si="556"/>
        <v>2024_Mar</v>
      </c>
      <c r="E5836" s="12" t="str">
        <f t="shared" si="557"/>
        <v>22_Mar</v>
      </c>
      <c r="F5836" s="12" t="str">
        <f t="shared" si="558"/>
        <v>Mar-24</v>
      </c>
      <c r="G5836" s="12"/>
    </row>
    <row r="5837" spans="1:7">
      <c r="A5837" s="2">
        <f t="shared" si="560"/>
        <v>45374</v>
      </c>
      <c r="B5837" t="str">
        <f t="shared" si="559"/>
        <v>2024_03</v>
      </c>
      <c r="C5837" t="str">
        <f t="shared" si="555"/>
        <v>Mar</v>
      </c>
      <c r="D5837" t="str">
        <f t="shared" si="556"/>
        <v>2024_Mar</v>
      </c>
      <c r="E5837" s="12" t="str">
        <f t="shared" si="557"/>
        <v>23_Mar</v>
      </c>
      <c r="F5837" s="12" t="str">
        <f t="shared" si="558"/>
        <v>Mar-24</v>
      </c>
      <c r="G5837" s="12"/>
    </row>
    <row r="5838" spans="1:7">
      <c r="A5838" s="2">
        <f t="shared" si="560"/>
        <v>45375</v>
      </c>
      <c r="B5838" t="str">
        <f t="shared" si="559"/>
        <v>2024_03</v>
      </c>
      <c r="C5838" t="str">
        <f t="shared" si="555"/>
        <v>Mar</v>
      </c>
      <c r="D5838" t="str">
        <f t="shared" si="556"/>
        <v>2024_Mar</v>
      </c>
      <c r="E5838" s="12" t="str">
        <f t="shared" si="557"/>
        <v>24_Mar</v>
      </c>
      <c r="F5838" s="12" t="str">
        <f t="shared" si="558"/>
        <v>Mar-24</v>
      </c>
      <c r="G5838" s="12"/>
    </row>
    <row r="5839" spans="1:7">
      <c r="A5839" s="2">
        <f t="shared" si="560"/>
        <v>45376</v>
      </c>
      <c r="B5839" t="str">
        <f t="shared" si="559"/>
        <v>2024_03</v>
      </c>
      <c r="C5839" t="str">
        <f t="shared" si="555"/>
        <v>Mar</v>
      </c>
      <c r="D5839" t="str">
        <f t="shared" si="556"/>
        <v>2024_Mar</v>
      </c>
      <c r="E5839" s="12" t="str">
        <f t="shared" si="557"/>
        <v>25_Mar</v>
      </c>
      <c r="F5839" s="12" t="str">
        <f t="shared" si="558"/>
        <v>Mar-24</v>
      </c>
      <c r="G5839" s="12"/>
    </row>
    <row r="5840" spans="1:7">
      <c r="A5840" s="2">
        <f t="shared" si="560"/>
        <v>45377</v>
      </c>
      <c r="B5840" t="str">
        <f t="shared" si="559"/>
        <v>2024_03</v>
      </c>
      <c r="C5840" t="str">
        <f t="shared" si="555"/>
        <v>Mar</v>
      </c>
      <c r="D5840" t="str">
        <f t="shared" si="556"/>
        <v>2024_Mar</v>
      </c>
      <c r="E5840" s="12" t="str">
        <f t="shared" si="557"/>
        <v>26_Mar</v>
      </c>
      <c r="F5840" s="12" t="str">
        <f t="shared" si="558"/>
        <v>Mar-24</v>
      </c>
      <c r="G5840" s="12"/>
    </row>
    <row r="5841" spans="1:7">
      <c r="A5841" s="2">
        <f t="shared" si="560"/>
        <v>45378</v>
      </c>
      <c r="B5841" t="str">
        <f t="shared" si="559"/>
        <v>2024_03</v>
      </c>
      <c r="C5841" t="str">
        <f t="shared" si="555"/>
        <v>Mar</v>
      </c>
      <c r="D5841" t="str">
        <f t="shared" si="556"/>
        <v>2024_Mar</v>
      </c>
      <c r="E5841" s="12" t="str">
        <f t="shared" si="557"/>
        <v>27_Mar</v>
      </c>
      <c r="F5841" s="12" t="str">
        <f t="shared" si="558"/>
        <v>Mar-24</v>
      </c>
      <c r="G5841" s="12"/>
    </row>
    <row r="5842" spans="1:7">
      <c r="A5842" s="2">
        <f t="shared" si="560"/>
        <v>45379</v>
      </c>
      <c r="B5842" t="str">
        <f t="shared" si="559"/>
        <v>2024_03</v>
      </c>
      <c r="C5842" t="str">
        <f t="shared" si="555"/>
        <v>Mar</v>
      </c>
      <c r="D5842" t="str">
        <f t="shared" si="556"/>
        <v>2024_Mar</v>
      </c>
      <c r="E5842" s="12" t="str">
        <f t="shared" si="557"/>
        <v>28_Mar</v>
      </c>
      <c r="F5842" s="12" t="str">
        <f t="shared" si="558"/>
        <v>Mar-24</v>
      </c>
      <c r="G5842" s="12"/>
    </row>
    <row r="5843" spans="1:7">
      <c r="A5843" s="2">
        <f t="shared" si="560"/>
        <v>45380</v>
      </c>
      <c r="B5843" t="str">
        <f t="shared" si="559"/>
        <v>2024_03</v>
      </c>
      <c r="C5843" t="str">
        <f t="shared" si="555"/>
        <v>Mar</v>
      </c>
      <c r="D5843" t="str">
        <f t="shared" si="556"/>
        <v>2024_Mar</v>
      </c>
      <c r="E5843" s="12" t="str">
        <f t="shared" si="557"/>
        <v>29_Mar</v>
      </c>
      <c r="F5843" s="12" t="str">
        <f t="shared" si="558"/>
        <v>Mar-24</v>
      </c>
      <c r="G5843" s="12"/>
    </row>
    <row r="5844" spans="1:7">
      <c r="A5844" s="2">
        <f t="shared" si="560"/>
        <v>45381</v>
      </c>
      <c r="B5844" t="str">
        <f t="shared" si="559"/>
        <v>2024_03</v>
      </c>
      <c r="C5844" t="str">
        <f t="shared" si="555"/>
        <v>Mar</v>
      </c>
      <c r="D5844" t="str">
        <f t="shared" si="556"/>
        <v>2024_Mar</v>
      </c>
      <c r="E5844" s="12" t="str">
        <f t="shared" si="557"/>
        <v>30_Mar</v>
      </c>
      <c r="F5844" s="12" t="str">
        <f t="shared" si="558"/>
        <v>Mar-24</v>
      </c>
      <c r="G5844" s="12"/>
    </row>
    <row r="5845" spans="1:7">
      <c r="A5845" s="2">
        <f t="shared" si="560"/>
        <v>45382</v>
      </c>
      <c r="B5845" t="str">
        <f t="shared" si="559"/>
        <v>2024_03</v>
      </c>
      <c r="C5845" t="str">
        <f t="shared" si="555"/>
        <v>Mar</v>
      </c>
      <c r="D5845" t="str">
        <f t="shared" si="556"/>
        <v>2024_Mar</v>
      </c>
      <c r="E5845" s="12" t="str">
        <f t="shared" si="557"/>
        <v>31_Mar</v>
      </c>
      <c r="F5845" s="12" t="str">
        <f t="shared" si="558"/>
        <v>Mar-24</v>
      </c>
      <c r="G5845" s="12"/>
    </row>
    <row r="5846" spans="1:7">
      <c r="A5846" s="2">
        <f t="shared" si="560"/>
        <v>45383</v>
      </c>
      <c r="B5846" t="str">
        <f t="shared" si="559"/>
        <v>2024_04</v>
      </c>
      <c r="C5846" t="str">
        <f t="shared" si="555"/>
        <v>Apr</v>
      </c>
      <c r="D5846" t="str">
        <f t="shared" si="556"/>
        <v>2024_Apr</v>
      </c>
      <c r="E5846" s="12" t="str">
        <f t="shared" si="557"/>
        <v>01_Apr</v>
      </c>
      <c r="F5846" s="12" t="str">
        <f t="shared" si="558"/>
        <v>Apr-24</v>
      </c>
      <c r="G5846" s="12"/>
    </row>
    <row r="5847" spans="1:7">
      <c r="A5847" s="2">
        <f t="shared" si="560"/>
        <v>45384</v>
      </c>
      <c r="B5847" t="str">
        <f t="shared" si="559"/>
        <v>2024_04</v>
      </c>
      <c r="C5847" t="str">
        <f t="shared" si="555"/>
        <v>Apr</v>
      </c>
      <c r="D5847" t="str">
        <f t="shared" si="556"/>
        <v>2024_Apr</v>
      </c>
      <c r="E5847" s="12" t="str">
        <f t="shared" si="557"/>
        <v>02_Apr</v>
      </c>
      <c r="F5847" s="12" t="str">
        <f t="shared" si="558"/>
        <v>Apr-24</v>
      </c>
      <c r="G5847" s="12"/>
    </row>
    <row r="5848" spans="1:7">
      <c r="A5848" s="2">
        <f t="shared" si="560"/>
        <v>45385</v>
      </c>
      <c r="B5848" t="str">
        <f t="shared" si="559"/>
        <v>2024_04</v>
      </c>
      <c r="C5848" t="str">
        <f t="shared" si="555"/>
        <v>Apr</v>
      </c>
      <c r="D5848" t="str">
        <f t="shared" si="556"/>
        <v>2024_Apr</v>
      </c>
      <c r="E5848" s="12" t="str">
        <f t="shared" si="557"/>
        <v>03_Apr</v>
      </c>
      <c r="F5848" s="12" t="str">
        <f t="shared" si="558"/>
        <v>Apr-24</v>
      </c>
      <c r="G5848" s="12"/>
    </row>
    <row r="5849" spans="1:7">
      <c r="A5849" s="2">
        <f t="shared" si="560"/>
        <v>45386</v>
      </c>
      <c r="B5849" t="str">
        <f t="shared" si="559"/>
        <v>2024_04</v>
      </c>
      <c r="C5849" t="str">
        <f t="shared" si="555"/>
        <v>Apr</v>
      </c>
      <c r="D5849" t="str">
        <f t="shared" si="556"/>
        <v>2024_Apr</v>
      </c>
      <c r="E5849" s="12" t="str">
        <f t="shared" si="557"/>
        <v>04_Apr</v>
      </c>
      <c r="F5849" s="12" t="str">
        <f t="shared" si="558"/>
        <v>Apr-24</v>
      </c>
      <c r="G5849" s="12"/>
    </row>
    <row r="5850" spans="1:7">
      <c r="A5850" s="2">
        <f t="shared" si="560"/>
        <v>45387</v>
      </c>
      <c r="B5850" t="str">
        <f t="shared" si="559"/>
        <v>2024_04</v>
      </c>
      <c r="C5850" t="str">
        <f t="shared" si="555"/>
        <v>Apr</v>
      </c>
      <c r="D5850" t="str">
        <f t="shared" si="556"/>
        <v>2024_Apr</v>
      </c>
      <c r="E5850" s="12" t="str">
        <f t="shared" si="557"/>
        <v>05_Apr</v>
      </c>
      <c r="F5850" s="12" t="str">
        <f t="shared" si="558"/>
        <v>Apr-24</v>
      </c>
      <c r="G5850" s="12"/>
    </row>
    <row r="5851" spans="1:7">
      <c r="A5851" s="2">
        <f t="shared" si="560"/>
        <v>45388</v>
      </c>
      <c r="B5851" t="str">
        <f t="shared" si="559"/>
        <v>2024_04</v>
      </c>
      <c r="C5851" t="str">
        <f t="shared" si="555"/>
        <v>Apr</v>
      </c>
      <c r="D5851" t="str">
        <f t="shared" si="556"/>
        <v>2024_Apr</v>
      </c>
      <c r="E5851" s="12" t="str">
        <f t="shared" si="557"/>
        <v>06_Apr</v>
      </c>
      <c r="F5851" s="12" t="str">
        <f t="shared" si="558"/>
        <v>Apr-24</v>
      </c>
      <c r="G5851" s="12"/>
    </row>
    <row r="5852" spans="1:7">
      <c r="A5852" s="2">
        <f t="shared" si="560"/>
        <v>45389</v>
      </c>
      <c r="B5852" t="str">
        <f t="shared" si="559"/>
        <v>2024_04</v>
      </c>
      <c r="C5852" t="str">
        <f t="shared" si="555"/>
        <v>Apr</v>
      </c>
      <c r="D5852" t="str">
        <f t="shared" si="556"/>
        <v>2024_Apr</v>
      </c>
      <c r="E5852" s="12" t="str">
        <f t="shared" si="557"/>
        <v>07_Apr</v>
      </c>
      <c r="F5852" s="12" t="str">
        <f t="shared" si="558"/>
        <v>Apr-24</v>
      </c>
      <c r="G5852" s="12"/>
    </row>
    <row r="5853" spans="1:7">
      <c r="A5853" s="2">
        <f t="shared" si="560"/>
        <v>45390</v>
      </c>
      <c r="B5853" t="str">
        <f t="shared" si="559"/>
        <v>2024_04</v>
      </c>
      <c r="C5853" t="str">
        <f t="shared" si="555"/>
        <v>Apr</v>
      </c>
      <c r="D5853" t="str">
        <f t="shared" si="556"/>
        <v>2024_Apr</v>
      </c>
      <c r="E5853" s="12" t="str">
        <f t="shared" si="557"/>
        <v>08_Apr</v>
      </c>
      <c r="F5853" s="12" t="str">
        <f t="shared" si="558"/>
        <v>Apr-24</v>
      </c>
      <c r="G5853" s="12"/>
    </row>
    <row r="5854" spans="1:7">
      <c r="A5854" s="2">
        <f t="shared" si="560"/>
        <v>45391</v>
      </c>
      <c r="B5854" t="str">
        <f t="shared" si="559"/>
        <v>2024_04</v>
      </c>
      <c r="C5854" t="str">
        <f t="shared" si="555"/>
        <v>Apr</v>
      </c>
      <c r="D5854" t="str">
        <f t="shared" si="556"/>
        <v>2024_Apr</v>
      </c>
      <c r="E5854" s="12" t="str">
        <f t="shared" si="557"/>
        <v>09_Apr</v>
      </c>
      <c r="F5854" s="12" t="str">
        <f t="shared" si="558"/>
        <v>Apr-24</v>
      </c>
      <c r="G5854" s="12"/>
    </row>
    <row r="5855" spans="1:7">
      <c r="A5855" s="2">
        <f t="shared" si="560"/>
        <v>45392</v>
      </c>
      <c r="B5855" t="str">
        <f t="shared" si="559"/>
        <v>2024_04</v>
      </c>
      <c r="C5855" t="str">
        <f t="shared" si="555"/>
        <v>Apr</v>
      </c>
      <c r="D5855" t="str">
        <f t="shared" si="556"/>
        <v>2024_Apr</v>
      </c>
      <c r="E5855" s="12" t="str">
        <f t="shared" si="557"/>
        <v>10_Apr</v>
      </c>
      <c r="F5855" s="12" t="str">
        <f t="shared" si="558"/>
        <v>Apr-24</v>
      </c>
      <c r="G5855" s="12"/>
    </row>
    <row r="5856" spans="1:7">
      <c r="A5856" s="2">
        <f t="shared" si="560"/>
        <v>45393</v>
      </c>
      <c r="B5856" t="str">
        <f t="shared" si="559"/>
        <v>2024_04</v>
      </c>
      <c r="C5856" t="str">
        <f t="shared" si="555"/>
        <v>Apr</v>
      </c>
      <c r="D5856" t="str">
        <f t="shared" si="556"/>
        <v>2024_Apr</v>
      </c>
      <c r="E5856" s="12" t="str">
        <f t="shared" si="557"/>
        <v>11_Apr</v>
      </c>
      <c r="F5856" s="12" t="str">
        <f t="shared" si="558"/>
        <v>Apr-24</v>
      </c>
      <c r="G5856" s="12"/>
    </row>
    <row r="5857" spans="1:7">
      <c r="A5857" s="2">
        <f t="shared" si="560"/>
        <v>45394</v>
      </c>
      <c r="B5857" t="str">
        <f t="shared" si="559"/>
        <v>2024_04</v>
      </c>
      <c r="C5857" t="str">
        <f t="shared" si="555"/>
        <v>Apr</v>
      </c>
      <c r="D5857" t="str">
        <f t="shared" si="556"/>
        <v>2024_Apr</v>
      </c>
      <c r="E5857" s="12" t="str">
        <f t="shared" si="557"/>
        <v>12_Apr</v>
      </c>
      <c r="F5857" s="12" t="str">
        <f t="shared" si="558"/>
        <v>Apr-24</v>
      </c>
      <c r="G5857" s="12"/>
    </row>
    <row r="5858" spans="1:7">
      <c r="A5858" s="2">
        <f t="shared" si="560"/>
        <v>45395</v>
      </c>
      <c r="B5858" t="str">
        <f t="shared" si="559"/>
        <v>2024_04</v>
      </c>
      <c r="C5858" t="str">
        <f t="shared" si="555"/>
        <v>Apr</v>
      </c>
      <c r="D5858" t="str">
        <f t="shared" si="556"/>
        <v>2024_Apr</v>
      </c>
      <c r="E5858" s="12" t="str">
        <f t="shared" si="557"/>
        <v>13_Apr</v>
      </c>
      <c r="F5858" s="12" t="str">
        <f t="shared" si="558"/>
        <v>Apr-24</v>
      </c>
      <c r="G5858" s="12"/>
    </row>
    <row r="5859" spans="1:7">
      <c r="A5859" s="2">
        <f t="shared" si="560"/>
        <v>45396</v>
      </c>
      <c r="B5859" t="str">
        <f t="shared" si="559"/>
        <v>2024_04</v>
      </c>
      <c r="C5859" t="str">
        <f t="shared" si="555"/>
        <v>Apr</v>
      </c>
      <c r="D5859" t="str">
        <f t="shared" si="556"/>
        <v>2024_Apr</v>
      </c>
      <c r="E5859" s="12" t="str">
        <f t="shared" si="557"/>
        <v>14_Apr</v>
      </c>
      <c r="F5859" s="12" t="str">
        <f t="shared" si="558"/>
        <v>Apr-24</v>
      </c>
      <c r="G5859" s="12"/>
    </row>
    <row r="5860" spans="1:7">
      <c r="A5860" s="2">
        <f t="shared" si="560"/>
        <v>45397</v>
      </c>
      <c r="B5860" t="str">
        <f t="shared" si="559"/>
        <v>2024_04</v>
      </c>
      <c r="C5860" t="str">
        <f t="shared" si="555"/>
        <v>Apr</v>
      </c>
      <c r="D5860" t="str">
        <f t="shared" si="556"/>
        <v>2024_Apr</v>
      </c>
      <c r="E5860" s="12" t="str">
        <f t="shared" si="557"/>
        <v>15_Apr</v>
      </c>
      <c r="F5860" s="12" t="str">
        <f t="shared" si="558"/>
        <v>Apr-24</v>
      </c>
      <c r="G5860" s="12"/>
    </row>
    <row r="5861" spans="1:7">
      <c r="A5861" s="2">
        <f t="shared" si="560"/>
        <v>45398</v>
      </c>
      <c r="B5861" t="str">
        <f t="shared" si="559"/>
        <v>2024_04</v>
      </c>
      <c r="C5861" t="str">
        <f t="shared" si="555"/>
        <v>Apr</v>
      </c>
      <c r="D5861" t="str">
        <f t="shared" si="556"/>
        <v>2024_Apr</v>
      </c>
      <c r="E5861" s="12" t="str">
        <f t="shared" si="557"/>
        <v>16_Apr</v>
      </c>
      <c r="F5861" s="12" t="str">
        <f t="shared" si="558"/>
        <v>Apr-24</v>
      </c>
      <c r="G5861" s="12"/>
    </row>
    <row r="5862" spans="1:7">
      <c r="A5862" s="2">
        <f t="shared" si="560"/>
        <v>45399</v>
      </c>
      <c r="B5862" t="str">
        <f t="shared" si="559"/>
        <v>2024_04</v>
      </c>
      <c r="C5862" t="str">
        <f t="shared" si="555"/>
        <v>Apr</v>
      </c>
      <c r="D5862" t="str">
        <f t="shared" si="556"/>
        <v>2024_Apr</v>
      </c>
      <c r="E5862" s="12" t="str">
        <f t="shared" si="557"/>
        <v>17_Apr</v>
      </c>
      <c r="F5862" s="12" t="str">
        <f t="shared" si="558"/>
        <v>Apr-24</v>
      </c>
      <c r="G5862" s="12"/>
    </row>
    <row r="5863" spans="1:7">
      <c r="A5863" s="2">
        <f t="shared" si="560"/>
        <v>45400</v>
      </c>
      <c r="B5863" t="str">
        <f t="shared" si="559"/>
        <v>2024_04</v>
      </c>
      <c r="C5863" t="str">
        <f t="shared" si="555"/>
        <v>Apr</v>
      </c>
      <c r="D5863" t="str">
        <f t="shared" si="556"/>
        <v>2024_Apr</v>
      </c>
      <c r="E5863" s="12" t="str">
        <f t="shared" si="557"/>
        <v>18_Apr</v>
      </c>
      <c r="F5863" s="12" t="str">
        <f t="shared" si="558"/>
        <v>Apr-24</v>
      </c>
      <c r="G5863" s="12"/>
    </row>
    <row r="5864" spans="1:7">
      <c r="A5864" s="2">
        <f t="shared" si="560"/>
        <v>45401</v>
      </c>
      <c r="B5864" t="str">
        <f t="shared" si="559"/>
        <v>2024_04</v>
      </c>
      <c r="C5864" t="str">
        <f t="shared" si="555"/>
        <v>Apr</v>
      </c>
      <c r="D5864" t="str">
        <f t="shared" si="556"/>
        <v>2024_Apr</v>
      </c>
      <c r="E5864" s="12" t="str">
        <f t="shared" si="557"/>
        <v>19_Apr</v>
      </c>
      <c r="F5864" s="12" t="str">
        <f t="shared" si="558"/>
        <v>Apr-24</v>
      </c>
      <c r="G5864" s="12"/>
    </row>
    <row r="5865" spans="1:7">
      <c r="A5865" s="2">
        <f t="shared" si="560"/>
        <v>45402</v>
      </c>
      <c r="B5865" t="str">
        <f t="shared" si="559"/>
        <v>2024_04</v>
      </c>
      <c r="C5865" t="str">
        <f t="shared" si="555"/>
        <v>Apr</v>
      </c>
      <c r="D5865" t="str">
        <f t="shared" si="556"/>
        <v>2024_Apr</v>
      </c>
      <c r="E5865" s="12" t="str">
        <f t="shared" si="557"/>
        <v>20_Apr</v>
      </c>
      <c r="F5865" s="12" t="str">
        <f t="shared" si="558"/>
        <v>Apr-24</v>
      </c>
      <c r="G5865" s="12"/>
    </row>
    <row r="5866" spans="1:7">
      <c r="A5866" s="2">
        <f t="shared" si="560"/>
        <v>45403</v>
      </c>
      <c r="B5866" t="str">
        <f t="shared" si="559"/>
        <v>2024_04</v>
      </c>
      <c r="C5866" t="str">
        <f t="shared" si="555"/>
        <v>Apr</v>
      </c>
      <c r="D5866" t="str">
        <f t="shared" si="556"/>
        <v>2024_Apr</v>
      </c>
      <c r="E5866" s="12" t="str">
        <f t="shared" si="557"/>
        <v>21_Apr</v>
      </c>
      <c r="F5866" s="12" t="str">
        <f t="shared" si="558"/>
        <v>Apr-24</v>
      </c>
      <c r="G5866" s="12"/>
    </row>
    <row r="5867" spans="1:7">
      <c r="A5867" s="2">
        <f t="shared" si="560"/>
        <v>45404</v>
      </c>
      <c r="B5867" t="str">
        <f t="shared" si="559"/>
        <v>2024_04</v>
      </c>
      <c r="C5867" t="str">
        <f t="shared" si="555"/>
        <v>Apr</v>
      </c>
      <c r="D5867" t="str">
        <f t="shared" si="556"/>
        <v>2024_Apr</v>
      </c>
      <c r="E5867" s="12" t="str">
        <f t="shared" si="557"/>
        <v>22_Apr</v>
      </c>
      <c r="F5867" s="12" t="str">
        <f t="shared" si="558"/>
        <v>Apr-24</v>
      </c>
      <c r="G5867" s="12"/>
    </row>
    <row r="5868" spans="1:7">
      <c r="A5868" s="2">
        <f t="shared" si="560"/>
        <v>45405</v>
      </c>
      <c r="B5868" t="str">
        <f t="shared" si="559"/>
        <v>2024_04</v>
      </c>
      <c r="C5868" t="str">
        <f t="shared" si="555"/>
        <v>Apr</v>
      </c>
      <c r="D5868" t="str">
        <f t="shared" si="556"/>
        <v>2024_Apr</v>
      </c>
      <c r="E5868" s="12" t="str">
        <f t="shared" si="557"/>
        <v>23_Apr</v>
      </c>
      <c r="F5868" s="12" t="str">
        <f t="shared" si="558"/>
        <v>Apr-24</v>
      </c>
      <c r="G5868" s="12"/>
    </row>
    <row r="5869" spans="1:7">
      <c r="A5869" s="2">
        <f t="shared" si="560"/>
        <v>45406</v>
      </c>
      <c r="B5869" t="str">
        <f t="shared" si="559"/>
        <v>2024_04</v>
      </c>
      <c r="C5869" t="str">
        <f t="shared" si="555"/>
        <v>Apr</v>
      </c>
      <c r="D5869" t="str">
        <f t="shared" si="556"/>
        <v>2024_Apr</v>
      </c>
      <c r="E5869" s="12" t="str">
        <f t="shared" si="557"/>
        <v>24_Apr</v>
      </c>
      <c r="F5869" s="12" t="str">
        <f t="shared" si="558"/>
        <v>Apr-24</v>
      </c>
      <c r="G5869" s="12"/>
    </row>
    <row r="5870" spans="1:7">
      <c r="A5870" s="2">
        <f t="shared" si="560"/>
        <v>45407</v>
      </c>
      <c r="B5870" t="str">
        <f t="shared" si="559"/>
        <v>2024_04</v>
      </c>
      <c r="C5870" t="str">
        <f t="shared" si="555"/>
        <v>Apr</v>
      </c>
      <c r="D5870" t="str">
        <f t="shared" si="556"/>
        <v>2024_Apr</v>
      </c>
      <c r="E5870" s="12" t="str">
        <f t="shared" si="557"/>
        <v>25_Apr</v>
      </c>
      <c r="F5870" s="12" t="str">
        <f t="shared" si="558"/>
        <v>Apr-24</v>
      </c>
      <c r="G5870" s="12"/>
    </row>
    <row r="5871" spans="1:7">
      <c r="A5871" s="2">
        <f t="shared" si="560"/>
        <v>45408</v>
      </c>
      <c r="B5871" t="str">
        <f t="shared" si="559"/>
        <v>2024_04</v>
      </c>
      <c r="C5871" t="str">
        <f t="shared" si="555"/>
        <v>Apr</v>
      </c>
      <c r="D5871" t="str">
        <f t="shared" si="556"/>
        <v>2024_Apr</v>
      </c>
      <c r="E5871" s="12" t="str">
        <f t="shared" si="557"/>
        <v>26_Apr</v>
      </c>
      <c r="F5871" s="12" t="str">
        <f t="shared" si="558"/>
        <v>Apr-24</v>
      </c>
      <c r="G5871" s="12"/>
    </row>
    <row r="5872" spans="1:7">
      <c r="A5872" s="2">
        <f t="shared" si="560"/>
        <v>45409</v>
      </c>
      <c r="B5872" t="str">
        <f t="shared" si="559"/>
        <v>2024_04</v>
      </c>
      <c r="C5872" t="str">
        <f t="shared" si="555"/>
        <v>Apr</v>
      </c>
      <c r="D5872" t="str">
        <f t="shared" si="556"/>
        <v>2024_Apr</v>
      </c>
      <c r="E5872" s="12" t="str">
        <f t="shared" si="557"/>
        <v>27_Apr</v>
      </c>
      <c r="F5872" s="12" t="str">
        <f t="shared" si="558"/>
        <v>Apr-24</v>
      </c>
      <c r="G5872" s="12"/>
    </row>
    <row r="5873" spans="1:7">
      <c r="A5873" s="2">
        <f t="shared" si="560"/>
        <v>45410</v>
      </c>
      <c r="B5873" t="str">
        <f t="shared" si="559"/>
        <v>2024_04</v>
      </c>
      <c r="C5873" t="str">
        <f t="shared" si="555"/>
        <v>Apr</v>
      </c>
      <c r="D5873" t="str">
        <f t="shared" si="556"/>
        <v>2024_Apr</v>
      </c>
      <c r="E5873" s="12" t="str">
        <f t="shared" si="557"/>
        <v>28_Apr</v>
      </c>
      <c r="F5873" s="12" t="str">
        <f t="shared" si="558"/>
        <v>Apr-24</v>
      </c>
      <c r="G5873" s="12"/>
    </row>
    <row r="5874" spans="1:7">
      <c r="A5874" s="2">
        <f t="shared" si="560"/>
        <v>45411</v>
      </c>
      <c r="B5874" t="str">
        <f t="shared" si="559"/>
        <v>2024_04</v>
      </c>
      <c r="C5874" t="str">
        <f t="shared" si="555"/>
        <v>Apr</v>
      </c>
      <c r="D5874" t="str">
        <f t="shared" si="556"/>
        <v>2024_Apr</v>
      </c>
      <c r="E5874" s="12" t="str">
        <f t="shared" si="557"/>
        <v>29_Apr</v>
      </c>
      <c r="F5874" s="12" t="str">
        <f t="shared" si="558"/>
        <v>Apr-24</v>
      </c>
      <c r="G5874" s="12"/>
    </row>
    <row r="5875" spans="1:7">
      <c r="A5875" s="2">
        <f t="shared" si="560"/>
        <v>45412</v>
      </c>
      <c r="B5875" t="str">
        <f t="shared" si="559"/>
        <v>2024_04</v>
      </c>
      <c r="C5875" t="str">
        <f t="shared" si="555"/>
        <v>Apr</v>
      </c>
      <c r="D5875" t="str">
        <f t="shared" si="556"/>
        <v>2024_Apr</v>
      </c>
      <c r="E5875" s="12" t="str">
        <f t="shared" si="557"/>
        <v>30_Apr</v>
      </c>
      <c r="F5875" s="12" t="str">
        <f t="shared" si="558"/>
        <v>Apr-24</v>
      </c>
      <c r="G5875" s="12"/>
    </row>
    <row r="5876" spans="1:7">
      <c r="A5876" s="2">
        <f t="shared" si="560"/>
        <v>45413</v>
      </c>
      <c r="B5876" t="str">
        <f t="shared" si="559"/>
        <v>2024_05</v>
      </c>
      <c r="C5876" t="str">
        <f t="shared" si="555"/>
        <v>May</v>
      </c>
      <c r="D5876" t="str">
        <f t="shared" si="556"/>
        <v>2024_May</v>
      </c>
      <c r="E5876" s="12" t="str">
        <f t="shared" si="557"/>
        <v>01_May</v>
      </c>
      <c r="F5876" s="12" t="str">
        <f t="shared" si="558"/>
        <v>May-24</v>
      </c>
      <c r="G5876" s="12"/>
    </row>
    <row r="5877" spans="1:7">
      <c r="A5877" s="2">
        <f t="shared" si="560"/>
        <v>45414</v>
      </c>
      <c r="B5877" t="str">
        <f t="shared" si="559"/>
        <v>2024_05</v>
      </c>
      <c r="C5877" t="str">
        <f t="shared" si="555"/>
        <v>May</v>
      </c>
      <c r="D5877" t="str">
        <f t="shared" si="556"/>
        <v>2024_May</v>
      </c>
      <c r="E5877" s="12" t="str">
        <f t="shared" si="557"/>
        <v>02_May</v>
      </c>
      <c r="F5877" s="12" t="str">
        <f t="shared" si="558"/>
        <v>May-24</v>
      </c>
      <c r="G5877" s="12"/>
    </row>
    <row r="5878" spans="1:7">
      <c r="A5878" s="2">
        <f t="shared" si="560"/>
        <v>45415</v>
      </c>
      <c r="B5878" t="str">
        <f t="shared" si="559"/>
        <v>2024_05</v>
      </c>
      <c r="C5878" t="str">
        <f t="shared" si="555"/>
        <v>May</v>
      </c>
      <c r="D5878" t="str">
        <f t="shared" si="556"/>
        <v>2024_May</v>
      </c>
      <c r="E5878" s="12" t="str">
        <f t="shared" si="557"/>
        <v>03_May</v>
      </c>
      <c r="F5878" s="12" t="str">
        <f t="shared" si="558"/>
        <v>May-24</v>
      </c>
      <c r="G5878" s="12"/>
    </row>
    <row r="5879" spans="1:7">
      <c r="A5879" s="2">
        <f t="shared" si="560"/>
        <v>45416</v>
      </c>
      <c r="B5879" t="str">
        <f t="shared" si="559"/>
        <v>2024_05</v>
      </c>
      <c r="C5879" t="str">
        <f t="shared" si="555"/>
        <v>May</v>
      </c>
      <c r="D5879" t="str">
        <f t="shared" si="556"/>
        <v>2024_May</v>
      </c>
      <c r="E5879" s="12" t="str">
        <f t="shared" si="557"/>
        <v>04_May</v>
      </c>
      <c r="F5879" s="12" t="str">
        <f t="shared" si="558"/>
        <v>May-24</v>
      </c>
      <c r="G5879" s="12"/>
    </row>
    <row r="5880" spans="1:7">
      <c r="A5880" s="2">
        <f t="shared" si="560"/>
        <v>45417</v>
      </c>
      <c r="B5880" t="str">
        <f t="shared" si="559"/>
        <v>2024_05</v>
      </c>
      <c r="C5880" t="str">
        <f t="shared" si="555"/>
        <v>May</v>
      </c>
      <c r="D5880" t="str">
        <f t="shared" si="556"/>
        <v>2024_May</v>
      </c>
      <c r="E5880" s="12" t="str">
        <f t="shared" si="557"/>
        <v>05_May</v>
      </c>
      <c r="F5880" s="12" t="str">
        <f t="shared" si="558"/>
        <v>May-24</v>
      </c>
      <c r="G5880" s="12"/>
    </row>
    <row r="5881" spans="1:7">
      <c r="A5881" s="2">
        <f t="shared" si="560"/>
        <v>45418</v>
      </c>
      <c r="B5881" t="str">
        <f t="shared" si="559"/>
        <v>2024_05</v>
      </c>
      <c r="C5881" t="str">
        <f t="shared" si="555"/>
        <v>May</v>
      </c>
      <c r="D5881" t="str">
        <f t="shared" si="556"/>
        <v>2024_May</v>
      </c>
      <c r="E5881" s="12" t="str">
        <f t="shared" si="557"/>
        <v>06_May</v>
      </c>
      <c r="F5881" s="12" t="str">
        <f t="shared" si="558"/>
        <v>May-24</v>
      </c>
      <c r="G5881" s="12"/>
    </row>
    <row r="5882" spans="1:7">
      <c r="A5882" s="2">
        <f t="shared" si="560"/>
        <v>45419</v>
      </c>
      <c r="B5882" t="str">
        <f t="shared" si="559"/>
        <v>2024_05</v>
      </c>
      <c r="C5882" t="str">
        <f t="shared" si="555"/>
        <v>May</v>
      </c>
      <c r="D5882" t="str">
        <f t="shared" si="556"/>
        <v>2024_May</v>
      </c>
      <c r="E5882" s="12" t="str">
        <f t="shared" si="557"/>
        <v>07_May</v>
      </c>
      <c r="F5882" s="12" t="str">
        <f t="shared" si="558"/>
        <v>May-24</v>
      </c>
      <c r="G5882" s="12"/>
    </row>
    <row r="5883" spans="1:7">
      <c r="A5883" s="2">
        <f t="shared" si="560"/>
        <v>45420</v>
      </c>
      <c r="B5883" t="str">
        <f t="shared" si="559"/>
        <v>2024_05</v>
      </c>
      <c r="C5883" t="str">
        <f t="shared" si="555"/>
        <v>May</v>
      </c>
      <c r="D5883" t="str">
        <f t="shared" si="556"/>
        <v>2024_May</v>
      </c>
      <c r="E5883" s="12" t="str">
        <f t="shared" si="557"/>
        <v>08_May</v>
      </c>
      <c r="F5883" s="12" t="str">
        <f t="shared" si="558"/>
        <v>May-24</v>
      </c>
      <c r="G5883" s="12"/>
    </row>
    <row r="5884" spans="1:7">
      <c r="A5884" s="2">
        <f t="shared" si="560"/>
        <v>45421</v>
      </c>
      <c r="B5884" t="str">
        <f t="shared" si="559"/>
        <v>2024_05</v>
      </c>
      <c r="C5884" t="str">
        <f t="shared" si="555"/>
        <v>May</v>
      </c>
      <c r="D5884" t="str">
        <f t="shared" si="556"/>
        <v>2024_May</v>
      </c>
      <c r="E5884" s="12" t="str">
        <f t="shared" si="557"/>
        <v>09_May</v>
      </c>
      <c r="F5884" s="12" t="str">
        <f t="shared" si="558"/>
        <v>May-24</v>
      </c>
      <c r="G5884" s="12"/>
    </row>
    <row r="5885" spans="1:7">
      <c r="A5885" s="2">
        <f t="shared" si="560"/>
        <v>45422</v>
      </c>
      <c r="B5885" t="str">
        <f t="shared" si="559"/>
        <v>2024_05</v>
      </c>
      <c r="C5885" t="str">
        <f t="shared" si="555"/>
        <v>May</v>
      </c>
      <c r="D5885" t="str">
        <f t="shared" si="556"/>
        <v>2024_May</v>
      </c>
      <c r="E5885" s="12" t="str">
        <f t="shared" si="557"/>
        <v>10_May</v>
      </c>
      <c r="F5885" s="12" t="str">
        <f t="shared" si="558"/>
        <v>May-24</v>
      </c>
      <c r="G5885" s="12"/>
    </row>
    <row r="5886" spans="1:7">
      <c r="A5886" s="2">
        <f t="shared" si="560"/>
        <v>45423</v>
      </c>
      <c r="B5886" t="str">
        <f t="shared" si="559"/>
        <v>2024_05</v>
      </c>
      <c r="C5886" t="str">
        <f t="shared" si="555"/>
        <v>May</v>
      </c>
      <c r="D5886" t="str">
        <f t="shared" si="556"/>
        <v>2024_May</v>
      </c>
      <c r="E5886" s="12" t="str">
        <f t="shared" si="557"/>
        <v>11_May</v>
      </c>
      <c r="F5886" s="12" t="str">
        <f t="shared" si="558"/>
        <v>May-24</v>
      </c>
      <c r="G5886" s="12"/>
    </row>
    <row r="5887" spans="1:7">
      <c r="A5887" s="2">
        <f t="shared" si="560"/>
        <v>45424</v>
      </c>
      <c r="B5887" t="str">
        <f t="shared" si="559"/>
        <v>2024_05</v>
      </c>
      <c r="C5887" t="str">
        <f t="shared" si="555"/>
        <v>May</v>
      </c>
      <c r="D5887" t="str">
        <f t="shared" si="556"/>
        <v>2024_May</v>
      </c>
      <c r="E5887" s="12" t="str">
        <f t="shared" si="557"/>
        <v>12_May</v>
      </c>
      <c r="F5887" s="12" t="str">
        <f t="shared" si="558"/>
        <v>May-24</v>
      </c>
      <c r="G5887" s="12"/>
    </row>
    <row r="5888" spans="1:7">
      <c r="A5888" s="2">
        <f t="shared" si="560"/>
        <v>45425</v>
      </c>
      <c r="B5888" t="str">
        <f t="shared" si="559"/>
        <v>2024_05</v>
      </c>
      <c r="C5888" t="str">
        <f t="shared" si="555"/>
        <v>May</v>
      </c>
      <c r="D5888" t="str">
        <f t="shared" si="556"/>
        <v>2024_May</v>
      </c>
      <c r="E5888" s="12" t="str">
        <f t="shared" si="557"/>
        <v>13_May</v>
      </c>
      <c r="F5888" s="12" t="str">
        <f t="shared" si="558"/>
        <v>May-24</v>
      </c>
      <c r="G5888" s="12"/>
    </row>
    <row r="5889" spans="1:7">
      <c r="A5889" s="2">
        <f t="shared" si="560"/>
        <v>45426</v>
      </c>
      <c r="B5889" t="str">
        <f t="shared" si="559"/>
        <v>2024_05</v>
      </c>
      <c r="C5889" t="str">
        <f t="shared" si="555"/>
        <v>May</v>
      </c>
      <c r="D5889" t="str">
        <f t="shared" si="556"/>
        <v>2024_May</v>
      </c>
      <c r="E5889" s="12" t="str">
        <f t="shared" si="557"/>
        <v>14_May</v>
      </c>
      <c r="F5889" s="12" t="str">
        <f t="shared" si="558"/>
        <v>May-24</v>
      </c>
      <c r="G5889" s="12"/>
    </row>
    <row r="5890" spans="1:7">
      <c r="A5890" s="2">
        <f t="shared" si="560"/>
        <v>45427</v>
      </c>
      <c r="B5890" t="str">
        <f t="shared" si="559"/>
        <v>2024_05</v>
      </c>
      <c r="C5890" t="str">
        <f t="shared" ref="C5890:C5953" si="561">VLOOKUP(TEXT(MONTH(A5890),"00"),$H$2:$I$13,2,FALSE)</f>
        <v>May</v>
      </c>
      <c r="D5890" t="str">
        <f t="shared" si="556"/>
        <v>2024_May</v>
      </c>
      <c r="E5890" s="12" t="str">
        <f t="shared" si="557"/>
        <v>15_May</v>
      </c>
      <c r="F5890" s="12" t="str">
        <f t="shared" si="558"/>
        <v>May-24</v>
      </c>
      <c r="G5890" s="12"/>
    </row>
    <row r="5891" spans="1:7">
      <c r="A5891" s="2">
        <f t="shared" si="560"/>
        <v>45428</v>
      </c>
      <c r="B5891" t="str">
        <f t="shared" si="559"/>
        <v>2024_05</v>
      </c>
      <c r="C5891" t="str">
        <f t="shared" si="561"/>
        <v>May</v>
      </c>
      <c r="D5891" t="str">
        <f t="shared" ref="D5891:D5954" si="562">TEXT(YEAR(A5891),"0000")&amp;"_"&amp;C5891</f>
        <v>2024_May</v>
      </c>
      <c r="E5891" s="12" t="str">
        <f t="shared" ref="E5891:E5954" si="563">VLOOKUP(DAY(A5891),$G$2:$H$32,2,FALSE)&amp;"_"&amp;C5891</f>
        <v>16_May</v>
      </c>
      <c r="F5891" s="12" t="str">
        <f t="shared" si="558"/>
        <v>May-24</v>
      </c>
      <c r="G5891" s="12"/>
    </row>
    <row r="5892" spans="1:7">
      <c r="A5892" s="2">
        <f t="shared" si="560"/>
        <v>45429</v>
      </c>
      <c r="B5892" t="str">
        <f t="shared" si="559"/>
        <v>2024_05</v>
      </c>
      <c r="C5892" t="str">
        <f t="shared" si="561"/>
        <v>May</v>
      </c>
      <c r="D5892" t="str">
        <f t="shared" si="562"/>
        <v>2024_May</v>
      </c>
      <c r="E5892" s="12" t="str">
        <f t="shared" si="563"/>
        <v>17_May</v>
      </c>
      <c r="F5892" s="12" t="str">
        <f t="shared" ref="F5892:F5955" si="564">C5892&amp;"-"&amp;RIGHT(YEAR(A5892),2)</f>
        <v>May-24</v>
      </c>
      <c r="G5892" s="12"/>
    </row>
    <row r="5893" spans="1:7">
      <c r="A5893" s="2">
        <f t="shared" si="560"/>
        <v>45430</v>
      </c>
      <c r="B5893" t="str">
        <f t="shared" si="559"/>
        <v>2024_05</v>
      </c>
      <c r="C5893" t="str">
        <f t="shared" si="561"/>
        <v>May</v>
      </c>
      <c r="D5893" t="str">
        <f t="shared" si="562"/>
        <v>2024_May</v>
      </c>
      <c r="E5893" s="12" t="str">
        <f t="shared" si="563"/>
        <v>18_May</v>
      </c>
      <c r="F5893" s="12" t="str">
        <f t="shared" si="564"/>
        <v>May-24</v>
      </c>
      <c r="G5893" s="12"/>
    </row>
    <row r="5894" spans="1:7">
      <c r="A5894" s="2">
        <f t="shared" si="560"/>
        <v>45431</v>
      </c>
      <c r="B5894" t="str">
        <f t="shared" si="559"/>
        <v>2024_05</v>
      </c>
      <c r="C5894" t="str">
        <f t="shared" si="561"/>
        <v>May</v>
      </c>
      <c r="D5894" t="str">
        <f t="shared" si="562"/>
        <v>2024_May</v>
      </c>
      <c r="E5894" s="12" t="str">
        <f t="shared" si="563"/>
        <v>19_May</v>
      </c>
      <c r="F5894" s="12" t="str">
        <f t="shared" si="564"/>
        <v>May-24</v>
      </c>
      <c r="G5894" s="12"/>
    </row>
    <row r="5895" spans="1:7">
      <c r="A5895" s="2">
        <f t="shared" si="560"/>
        <v>45432</v>
      </c>
      <c r="B5895" t="str">
        <f t="shared" si="559"/>
        <v>2024_05</v>
      </c>
      <c r="C5895" t="str">
        <f t="shared" si="561"/>
        <v>May</v>
      </c>
      <c r="D5895" t="str">
        <f t="shared" si="562"/>
        <v>2024_May</v>
      </c>
      <c r="E5895" s="12" t="str">
        <f t="shared" si="563"/>
        <v>20_May</v>
      </c>
      <c r="F5895" s="12" t="str">
        <f t="shared" si="564"/>
        <v>May-24</v>
      </c>
      <c r="G5895" s="12"/>
    </row>
    <row r="5896" spans="1:7">
      <c r="A5896" s="2">
        <f t="shared" si="560"/>
        <v>45433</v>
      </c>
      <c r="B5896" t="str">
        <f t="shared" si="559"/>
        <v>2024_05</v>
      </c>
      <c r="C5896" t="str">
        <f t="shared" si="561"/>
        <v>May</v>
      </c>
      <c r="D5896" t="str">
        <f t="shared" si="562"/>
        <v>2024_May</v>
      </c>
      <c r="E5896" s="12" t="str">
        <f t="shared" si="563"/>
        <v>21_May</v>
      </c>
      <c r="F5896" s="12" t="str">
        <f t="shared" si="564"/>
        <v>May-24</v>
      </c>
      <c r="G5896" s="12"/>
    </row>
    <row r="5897" spans="1:7">
      <c r="A5897" s="2">
        <f t="shared" si="560"/>
        <v>45434</v>
      </c>
      <c r="B5897" t="str">
        <f t="shared" si="559"/>
        <v>2024_05</v>
      </c>
      <c r="C5897" t="str">
        <f t="shared" si="561"/>
        <v>May</v>
      </c>
      <c r="D5897" t="str">
        <f t="shared" si="562"/>
        <v>2024_May</v>
      </c>
      <c r="E5897" s="12" t="str">
        <f t="shared" si="563"/>
        <v>22_May</v>
      </c>
      <c r="F5897" s="12" t="str">
        <f t="shared" si="564"/>
        <v>May-24</v>
      </c>
      <c r="G5897" s="12"/>
    </row>
    <row r="5898" spans="1:7">
      <c r="A5898" s="2">
        <f t="shared" si="560"/>
        <v>45435</v>
      </c>
      <c r="B5898" t="str">
        <f t="shared" si="559"/>
        <v>2024_05</v>
      </c>
      <c r="C5898" t="str">
        <f t="shared" si="561"/>
        <v>May</v>
      </c>
      <c r="D5898" t="str">
        <f t="shared" si="562"/>
        <v>2024_May</v>
      </c>
      <c r="E5898" s="12" t="str">
        <f t="shared" si="563"/>
        <v>23_May</v>
      </c>
      <c r="F5898" s="12" t="str">
        <f t="shared" si="564"/>
        <v>May-24</v>
      </c>
      <c r="G5898" s="12"/>
    </row>
    <row r="5899" spans="1:7">
      <c r="A5899" s="2">
        <f t="shared" si="560"/>
        <v>45436</v>
      </c>
      <c r="B5899" t="str">
        <f t="shared" ref="B5899:B5962" si="565">TEXT(YEAR(A5899),"0000")&amp;"_"&amp;TEXT(MONTH(A5899),"00")</f>
        <v>2024_05</v>
      </c>
      <c r="C5899" t="str">
        <f t="shared" si="561"/>
        <v>May</v>
      </c>
      <c r="D5899" t="str">
        <f t="shared" si="562"/>
        <v>2024_May</v>
      </c>
      <c r="E5899" s="12" t="str">
        <f t="shared" si="563"/>
        <v>24_May</v>
      </c>
      <c r="F5899" s="12" t="str">
        <f t="shared" si="564"/>
        <v>May-24</v>
      </c>
      <c r="G5899" s="12"/>
    </row>
    <row r="5900" spans="1:7">
      <c r="A5900" s="2">
        <f t="shared" ref="A5900:A5963" si="566">A5899+1</f>
        <v>45437</v>
      </c>
      <c r="B5900" t="str">
        <f t="shared" si="565"/>
        <v>2024_05</v>
      </c>
      <c r="C5900" t="str">
        <f t="shared" si="561"/>
        <v>May</v>
      </c>
      <c r="D5900" t="str">
        <f t="shared" si="562"/>
        <v>2024_May</v>
      </c>
      <c r="E5900" s="12" t="str">
        <f t="shared" si="563"/>
        <v>25_May</v>
      </c>
      <c r="F5900" s="12" t="str">
        <f t="shared" si="564"/>
        <v>May-24</v>
      </c>
      <c r="G5900" s="12"/>
    </row>
    <row r="5901" spans="1:7">
      <c r="A5901" s="2">
        <f t="shared" si="566"/>
        <v>45438</v>
      </c>
      <c r="B5901" t="str">
        <f t="shared" si="565"/>
        <v>2024_05</v>
      </c>
      <c r="C5901" t="str">
        <f t="shared" si="561"/>
        <v>May</v>
      </c>
      <c r="D5901" t="str">
        <f t="shared" si="562"/>
        <v>2024_May</v>
      </c>
      <c r="E5901" s="12" t="str">
        <f t="shared" si="563"/>
        <v>26_May</v>
      </c>
      <c r="F5901" s="12" t="str">
        <f t="shared" si="564"/>
        <v>May-24</v>
      </c>
      <c r="G5901" s="12"/>
    </row>
    <row r="5902" spans="1:7">
      <c r="A5902" s="2">
        <f t="shared" si="566"/>
        <v>45439</v>
      </c>
      <c r="B5902" t="str">
        <f t="shared" si="565"/>
        <v>2024_05</v>
      </c>
      <c r="C5902" t="str">
        <f t="shared" si="561"/>
        <v>May</v>
      </c>
      <c r="D5902" t="str">
        <f t="shared" si="562"/>
        <v>2024_May</v>
      </c>
      <c r="E5902" s="12" t="str">
        <f t="shared" si="563"/>
        <v>27_May</v>
      </c>
      <c r="F5902" s="12" t="str">
        <f t="shared" si="564"/>
        <v>May-24</v>
      </c>
      <c r="G5902" s="12"/>
    </row>
    <row r="5903" spans="1:7">
      <c r="A5903" s="2">
        <f t="shared" si="566"/>
        <v>45440</v>
      </c>
      <c r="B5903" t="str">
        <f t="shared" si="565"/>
        <v>2024_05</v>
      </c>
      <c r="C5903" t="str">
        <f t="shared" si="561"/>
        <v>May</v>
      </c>
      <c r="D5903" t="str">
        <f t="shared" si="562"/>
        <v>2024_May</v>
      </c>
      <c r="E5903" s="12" t="str">
        <f t="shared" si="563"/>
        <v>28_May</v>
      </c>
      <c r="F5903" s="12" t="str">
        <f t="shared" si="564"/>
        <v>May-24</v>
      </c>
      <c r="G5903" s="12"/>
    </row>
    <row r="5904" spans="1:7">
      <c r="A5904" s="2">
        <f t="shared" si="566"/>
        <v>45441</v>
      </c>
      <c r="B5904" t="str">
        <f t="shared" si="565"/>
        <v>2024_05</v>
      </c>
      <c r="C5904" t="str">
        <f t="shared" si="561"/>
        <v>May</v>
      </c>
      <c r="D5904" t="str">
        <f t="shared" si="562"/>
        <v>2024_May</v>
      </c>
      <c r="E5904" s="12" t="str">
        <f t="shared" si="563"/>
        <v>29_May</v>
      </c>
      <c r="F5904" s="12" t="str">
        <f t="shared" si="564"/>
        <v>May-24</v>
      </c>
      <c r="G5904" s="12"/>
    </row>
    <row r="5905" spans="1:7">
      <c r="A5905" s="2">
        <f t="shared" si="566"/>
        <v>45442</v>
      </c>
      <c r="B5905" t="str">
        <f t="shared" si="565"/>
        <v>2024_05</v>
      </c>
      <c r="C5905" t="str">
        <f t="shared" si="561"/>
        <v>May</v>
      </c>
      <c r="D5905" t="str">
        <f t="shared" si="562"/>
        <v>2024_May</v>
      </c>
      <c r="E5905" s="12" t="str">
        <f t="shared" si="563"/>
        <v>30_May</v>
      </c>
      <c r="F5905" s="12" t="str">
        <f t="shared" si="564"/>
        <v>May-24</v>
      </c>
      <c r="G5905" s="12"/>
    </row>
    <row r="5906" spans="1:7">
      <c r="A5906" s="2">
        <f t="shared" si="566"/>
        <v>45443</v>
      </c>
      <c r="B5906" t="str">
        <f t="shared" si="565"/>
        <v>2024_05</v>
      </c>
      <c r="C5906" t="str">
        <f t="shared" si="561"/>
        <v>May</v>
      </c>
      <c r="D5906" t="str">
        <f t="shared" si="562"/>
        <v>2024_May</v>
      </c>
      <c r="E5906" s="12" t="str">
        <f t="shared" si="563"/>
        <v>31_May</v>
      </c>
      <c r="F5906" s="12" t="str">
        <f t="shared" si="564"/>
        <v>May-24</v>
      </c>
      <c r="G5906" s="12"/>
    </row>
    <row r="5907" spans="1:7">
      <c r="A5907" s="2">
        <f t="shared" si="566"/>
        <v>45444</v>
      </c>
      <c r="B5907" t="str">
        <f t="shared" si="565"/>
        <v>2024_06</v>
      </c>
      <c r="C5907" t="str">
        <f t="shared" si="561"/>
        <v>Jun</v>
      </c>
      <c r="D5907" t="str">
        <f t="shared" si="562"/>
        <v>2024_Jun</v>
      </c>
      <c r="E5907" s="12" t="str">
        <f t="shared" si="563"/>
        <v>01_Jun</v>
      </c>
      <c r="F5907" s="12" t="str">
        <f t="shared" si="564"/>
        <v>Jun-24</v>
      </c>
      <c r="G5907" s="12"/>
    </row>
    <row r="5908" spans="1:7">
      <c r="A5908" s="2">
        <f t="shared" si="566"/>
        <v>45445</v>
      </c>
      <c r="B5908" t="str">
        <f t="shared" si="565"/>
        <v>2024_06</v>
      </c>
      <c r="C5908" t="str">
        <f t="shared" si="561"/>
        <v>Jun</v>
      </c>
      <c r="D5908" t="str">
        <f t="shared" si="562"/>
        <v>2024_Jun</v>
      </c>
      <c r="E5908" s="12" t="str">
        <f t="shared" si="563"/>
        <v>02_Jun</v>
      </c>
      <c r="F5908" s="12" t="str">
        <f t="shared" si="564"/>
        <v>Jun-24</v>
      </c>
      <c r="G5908" s="12"/>
    </row>
    <row r="5909" spans="1:7">
      <c r="A5909" s="2">
        <f t="shared" si="566"/>
        <v>45446</v>
      </c>
      <c r="B5909" t="str">
        <f t="shared" si="565"/>
        <v>2024_06</v>
      </c>
      <c r="C5909" t="str">
        <f t="shared" si="561"/>
        <v>Jun</v>
      </c>
      <c r="D5909" t="str">
        <f t="shared" si="562"/>
        <v>2024_Jun</v>
      </c>
      <c r="E5909" s="12" t="str">
        <f t="shared" si="563"/>
        <v>03_Jun</v>
      </c>
      <c r="F5909" s="12" t="str">
        <f t="shared" si="564"/>
        <v>Jun-24</v>
      </c>
      <c r="G5909" s="12"/>
    </row>
    <row r="5910" spans="1:7">
      <c r="A5910" s="2">
        <f t="shared" si="566"/>
        <v>45447</v>
      </c>
      <c r="B5910" t="str">
        <f t="shared" si="565"/>
        <v>2024_06</v>
      </c>
      <c r="C5910" t="str">
        <f t="shared" si="561"/>
        <v>Jun</v>
      </c>
      <c r="D5910" t="str">
        <f t="shared" si="562"/>
        <v>2024_Jun</v>
      </c>
      <c r="E5910" s="12" t="str">
        <f t="shared" si="563"/>
        <v>04_Jun</v>
      </c>
      <c r="F5910" s="12" t="str">
        <f t="shared" si="564"/>
        <v>Jun-24</v>
      </c>
      <c r="G5910" s="12"/>
    </row>
    <row r="5911" spans="1:7">
      <c r="A5911" s="2">
        <f t="shared" si="566"/>
        <v>45448</v>
      </c>
      <c r="B5911" t="str">
        <f t="shared" si="565"/>
        <v>2024_06</v>
      </c>
      <c r="C5911" t="str">
        <f t="shared" si="561"/>
        <v>Jun</v>
      </c>
      <c r="D5911" t="str">
        <f t="shared" si="562"/>
        <v>2024_Jun</v>
      </c>
      <c r="E5911" s="12" t="str">
        <f t="shared" si="563"/>
        <v>05_Jun</v>
      </c>
      <c r="F5911" s="12" t="str">
        <f t="shared" si="564"/>
        <v>Jun-24</v>
      </c>
      <c r="G5911" s="12"/>
    </row>
    <row r="5912" spans="1:7">
      <c r="A5912" s="2">
        <f t="shared" si="566"/>
        <v>45449</v>
      </c>
      <c r="B5912" t="str">
        <f t="shared" si="565"/>
        <v>2024_06</v>
      </c>
      <c r="C5912" t="str">
        <f t="shared" si="561"/>
        <v>Jun</v>
      </c>
      <c r="D5912" t="str">
        <f t="shared" si="562"/>
        <v>2024_Jun</v>
      </c>
      <c r="E5912" s="12" t="str">
        <f t="shared" si="563"/>
        <v>06_Jun</v>
      </c>
      <c r="F5912" s="12" t="str">
        <f t="shared" si="564"/>
        <v>Jun-24</v>
      </c>
      <c r="G5912" s="12"/>
    </row>
    <row r="5913" spans="1:7">
      <c r="A5913" s="2">
        <f t="shared" si="566"/>
        <v>45450</v>
      </c>
      <c r="B5913" t="str">
        <f t="shared" si="565"/>
        <v>2024_06</v>
      </c>
      <c r="C5913" t="str">
        <f t="shared" si="561"/>
        <v>Jun</v>
      </c>
      <c r="D5913" t="str">
        <f t="shared" si="562"/>
        <v>2024_Jun</v>
      </c>
      <c r="E5913" s="12" t="str">
        <f t="shared" si="563"/>
        <v>07_Jun</v>
      </c>
      <c r="F5913" s="12" t="str">
        <f t="shared" si="564"/>
        <v>Jun-24</v>
      </c>
      <c r="G5913" s="12"/>
    </row>
    <row r="5914" spans="1:7">
      <c r="A5914" s="2">
        <f t="shared" si="566"/>
        <v>45451</v>
      </c>
      <c r="B5914" t="str">
        <f t="shared" si="565"/>
        <v>2024_06</v>
      </c>
      <c r="C5914" t="str">
        <f t="shared" si="561"/>
        <v>Jun</v>
      </c>
      <c r="D5914" t="str">
        <f t="shared" si="562"/>
        <v>2024_Jun</v>
      </c>
      <c r="E5914" s="12" t="str">
        <f t="shared" si="563"/>
        <v>08_Jun</v>
      </c>
      <c r="F5914" s="12" t="str">
        <f t="shared" si="564"/>
        <v>Jun-24</v>
      </c>
      <c r="G5914" s="12"/>
    </row>
    <row r="5915" spans="1:7">
      <c r="A5915" s="2">
        <f t="shared" si="566"/>
        <v>45452</v>
      </c>
      <c r="B5915" t="str">
        <f t="shared" si="565"/>
        <v>2024_06</v>
      </c>
      <c r="C5915" t="str">
        <f t="shared" si="561"/>
        <v>Jun</v>
      </c>
      <c r="D5915" t="str">
        <f t="shared" si="562"/>
        <v>2024_Jun</v>
      </c>
      <c r="E5915" s="12" t="str">
        <f t="shared" si="563"/>
        <v>09_Jun</v>
      </c>
      <c r="F5915" s="12" t="str">
        <f t="shared" si="564"/>
        <v>Jun-24</v>
      </c>
      <c r="G5915" s="12"/>
    </row>
    <row r="5916" spans="1:7">
      <c r="A5916" s="2">
        <f t="shared" si="566"/>
        <v>45453</v>
      </c>
      <c r="B5916" t="str">
        <f t="shared" si="565"/>
        <v>2024_06</v>
      </c>
      <c r="C5916" t="str">
        <f t="shared" si="561"/>
        <v>Jun</v>
      </c>
      <c r="D5916" t="str">
        <f t="shared" si="562"/>
        <v>2024_Jun</v>
      </c>
      <c r="E5916" s="12" t="str">
        <f t="shared" si="563"/>
        <v>10_Jun</v>
      </c>
      <c r="F5916" s="12" t="str">
        <f t="shared" si="564"/>
        <v>Jun-24</v>
      </c>
      <c r="G5916" s="12"/>
    </row>
    <row r="5917" spans="1:7">
      <c r="A5917" s="2">
        <f t="shared" si="566"/>
        <v>45454</v>
      </c>
      <c r="B5917" t="str">
        <f t="shared" si="565"/>
        <v>2024_06</v>
      </c>
      <c r="C5917" t="str">
        <f t="shared" si="561"/>
        <v>Jun</v>
      </c>
      <c r="D5917" t="str">
        <f t="shared" si="562"/>
        <v>2024_Jun</v>
      </c>
      <c r="E5917" s="12" t="str">
        <f t="shared" si="563"/>
        <v>11_Jun</v>
      </c>
      <c r="F5917" s="12" t="str">
        <f t="shared" si="564"/>
        <v>Jun-24</v>
      </c>
      <c r="G5917" s="12"/>
    </row>
    <row r="5918" spans="1:7">
      <c r="A5918" s="2">
        <f t="shared" si="566"/>
        <v>45455</v>
      </c>
      <c r="B5918" t="str">
        <f t="shared" si="565"/>
        <v>2024_06</v>
      </c>
      <c r="C5918" t="str">
        <f t="shared" si="561"/>
        <v>Jun</v>
      </c>
      <c r="D5918" t="str">
        <f t="shared" si="562"/>
        <v>2024_Jun</v>
      </c>
      <c r="E5918" s="12" t="str">
        <f t="shared" si="563"/>
        <v>12_Jun</v>
      </c>
      <c r="F5918" s="12" t="str">
        <f t="shared" si="564"/>
        <v>Jun-24</v>
      </c>
      <c r="G5918" s="12"/>
    </row>
    <row r="5919" spans="1:7">
      <c r="A5919" s="2">
        <f t="shared" si="566"/>
        <v>45456</v>
      </c>
      <c r="B5919" t="str">
        <f t="shared" si="565"/>
        <v>2024_06</v>
      </c>
      <c r="C5919" t="str">
        <f t="shared" si="561"/>
        <v>Jun</v>
      </c>
      <c r="D5919" t="str">
        <f t="shared" si="562"/>
        <v>2024_Jun</v>
      </c>
      <c r="E5919" s="12" t="str">
        <f t="shared" si="563"/>
        <v>13_Jun</v>
      </c>
      <c r="F5919" s="12" t="str">
        <f t="shared" si="564"/>
        <v>Jun-24</v>
      </c>
      <c r="G5919" s="12"/>
    </row>
    <row r="5920" spans="1:7">
      <c r="A5920" s="2">
        <f t="shared" si="566"/>
        <v>45457</v>
      </c>
      <c r="B5920" t="str">
        <f t="shared" si="565"/>
        <v>2024_06</v>
      </c>
      <c r="C5920" t="str">
        <f t="shared" si="561"/>
        <v>Jun</v>
      </c>
      <c r="D5920" t="str">
        <f t="shared" si="562"/>
        <v>2024_Jun</v>
      </c>
      <c r="E5920" s="12" t="str">
        <f t="shared" si="563"/>
        <v>14_Jun</v>
      </c>
      <c r="F5920" s="12" t="str">
        <f t="shared" si="564"/>
        <v>Jun-24</v>
      </c>
      <c r="G5920" s="12"/>
    </row>
    <row r="5921" spans="1:7">
      <c r="A5921" s="2">
        <f t="shared" si="566"/>
        <v>45458</v>
      </c>
      <c r="B5921" t="str">
        <f t="shared" si="565"/>
        <v>2024_06</v>
      </c>
      <c r="C5921" t="str">
        <f t="shared" si="561"/>
        <v>Jun</v>
      </c>
      <c r="D5921" t="str">
        <f t="shared" si="562"/>
        <v>2024_Jun</v>
      </c>
      <c r="E5921" s="12" t="str">
        <f t="shared" si="563"/>
        <v>15_Jun</v>
      </c>
      <c r="F5921" s="12" t="str">
        <f t="shared" si="564"/>
        <v>Jun-24</v>
      </c>
      <c r="G5921" s="12"/>
    </row>
    <row r="5922" spans="1:7">
      <c r="A5922" s="2">
        <f t="shared" si="566"/>
        <v>45459</v>
      </c>
      <c r="B5922" t="str">
        <f t="shared" si="565"/>
        <v>2024_06</v>
      </c>
      <c r="C5922" t="str">
        <f t="shared" si="561"/>
        <v>Jun</v>
      </c>
      <c r="D5922" t="str">
        <f t="shared" si="562"/>
        <v>2024_Jun</v>
      </c>
      <c r="E5922" s="12" t="str">
        <f t="shared" si="563"/>
        <v>16_Jun</v>
      </c>
      <c r="F5922" s="12" t="str">
        <f t="shared" si="564"/>
        <v>Jun-24</v>
      </c>
      <c r="G5922" s="12"/>
    </row>
    <row r="5923" spans="1:7">
      <c r="A5923" s="2">
        <f t="shared" si="566"/>
        <v>45460</v>
      </c>
      <c r="B5923" t="str">
        <f t="shared" si="565"/>
        <v>2024_06</v>
      </c>
      <c r="C5923" t="str">
        <f t="shared" si="561"/>
        <v>Jun</v>
      </c>
      <c r="D5923" t="str">
        <f t="shared" si="562"/>
        <v>2024_Jun</v>
      </c>
      <c r="E5923" s="12" t="str">
        <f t="shared" si="563"/>
        <v>17_Jun</v>
      </c>
      <c r="F5923" s="12" t="str">
        <f t="shared" si="564"/>
        <v>Jun-24</v>
      </c>
      <c r="G5923" s="12"/>
    </row>
    <row r="5924" spans="1:7">
      <c r="A5924" s="2">
        <f t="shared" si="566"/>
        <v>45461</v>
      </c>
      <c r="B5924" t="str">
        <f t="shared" si="565"/>
        <v>2024_06</v>
      </c>
      <c r="C5924" t="str">
        <f t="shared" si="561"/>
        <v>Jun</v>
      </c>
      <c r="D5924" t="str">
        <f t="shared" si="562"/>
        <v>2024_Jun</v>
      </c>
      <c r="E5924" s="12" t="str">
        <f t="shared" si="563"/>
        <v>18_Jun</v>
      </c>
      <c r="F5924" s="12" t="str">
        <f t="shared" si="564"/>
        <v>Jun-24</v>
      </c>
      <c r="G5924" s="12"/>
    </row>
    <row r="5925" spans="1:7">
      <c r="A5925" s="2">
        <f t="shared" si="566"/>
        <v>45462</v>
      </c>
      <c r="B5925" t="str">
        <f t="shared" si="565"/>
        <v>2024_06</v>
      </c>
      <c r="C5925" t="str">
        <f t="shared" si="561"/>
        <v>Jun</v>
      </c>
      <c r="D5925" t="str">
        <f t="shared" si="562"/>
        <v>2024_Jun</v>
      </c>
      <c r="E5925" s="12" t="str">
        <f t="shared" si="563"/>
        <v>19_Jun</v>
      </c>
      <c r="F5925" s="12" t="str">
        <f t="shared" si="564"/>
        <v>Jun-24</v>
      </c>
      <c r="G5925" s="12"/>
    </row>
    <row r="5926" spans="1:7">
      <c r="A5926" s="2">
        <f t="shared" si="566"/>
        <v>45463</v>
      </c>
      <c r="B5926" t="str">
        <f t="shared" si="565"/>
        <v>2024_06</v>
      </c>
      <c r="C5926" t="str">
        <f t="shared" si="561"/>
        <v>Jun</v>
      </c>
      <c r="D5926" t="str">
        <f t="shared" si="562"/>
        <v>2024_Jun</v>
      </c>
      <c r="E5926" s="12" t="str">
        <f t="shared" si="563"/>
        <v>20_Jun</v>
      </c>
      <c r="F5926" s="12" t="str">
        <f t="shared" si="564"/>
        <v>Jun-24</v>
      </c>
      <c r="G5926" s="12"/>
    </row>
    <row r="5927" spans="1:7">
      <c r="A5927" s="2">
        <f t="shared" si="566"/>
        <v>45464</v>
      </c>
      <c r="B5927" t="str">
        <f t="shared" si="565"/>
        <v>2024_06</v>
      </c>
      <c r="C5927" t="str">
        <f t="shared" si="561"/>
        <v>Jun</v>
      </c>
      <c r="D5927" t="str">
        <f t="shared" si="562"/>
        <v>2024_Jun</v>
      </c>
      <c r="E5927" s="12" t="str">
        <f t="shared" si="563"/>
        <v>21_Jun</v>
      </c>
      <c r="F5927" s="12" t="str">
        <f t="shared" si="564"/>
        <v>Jun-24</v>
      </c>
      <c r="G5927" s="12"/>
    </row>
    <row r="5928" spans="1:7">
      <c r="A5928" s="2">
        <f t="shared" si="566"/>
        <v>45465</v>
      </c>
      <c r="B5928" t="str">
        <f t="shared" si="565"/>
        <v>2024_06</v>
      </c>
      <c r="C5928" t="str">
        <f t="shared" si="561"/>
        <v>Jun</v>
      </c>
      <c r="D5928" t="str">
        <f t="shared" si="562"/>
        <v>2024_Jun</v>
      </c>
      <c r="E5928" s="12" t="str">
        <f t="shared" si="563"/>
        <v>22_Jun</v>
      </c>
      <c r="F5928" s="12" t="str">
        <f t="shared" si="564"/>
        <v>Jun-24</v>
      </c>
      <c r="G5928" s="12"/>
    </row>
    <row r="5929" spans="1:7">
      <c r="A5929" s="2">
        <f t="shared" si="566"/>
        <v>45466</v>
      </c>
      <c r="B5929" t="str">
        <f t="shared" si="565"/>
        <v>2024_06</v>
      </c>
      <c r="C5929" t="str">
        <f t="shared" si="561"/>
        <v>Jun</v>
      </c>
      <c r="D5929" t="str">
        <f t="shared" si="562"/>
        <v>2024_Jun</v>
      </c>
      <c r="E5929" s="12" t="str">
        <f t="shared" si="563"/>
        <v>23_Jun</v>
      </c>
      <c r="F5929" s="12" t="str">
        <f t="shared" si="564"/>
        <v>Jun-24</v>
      </c>
      <c r="G5929" s="12"/>
    </row>
    <row r="5930" spans="1:7">
      <c r="A5930" s="2">
        <f t="shared" si="566"/>
        <v>45467</v>
      </c>
      <c r="B5930" t="str">
        <f t="shared" si="565"/>
        <v>2024_06</v>
      </c>
      <c r="C5930" t="str">
        <f t="shared" si="561"/>
        <v>Jun</v>
      </c>
      <c r="D5930" t="str">
        <f t="shared" si="562"/>
        <v>2024_Jun</v>
      </c>
      <c r="E5930" s="12" t="str">
        <f t="shared" si="563"/>
        <v>24_Jun</v>
      </c>
      <c r="F5930" s="12" t="str">
        <f t="shared" si="564"/>
        <v>Jun-24</v>
      </c>
      <c r="G5930" s="12"/>
    </row>
    <row r="5931" spans="1:7">
      <c r="A5931" s="2">
        <f t="shared" si="566"/>
        <v>45468</v>
      </c>
      <c r="B5931" t="str">
        <f t="shared" si="565"/>
        <v>2024_06</v>
      </c>
      <c r="C5931" t="str">
        <f t="shared" si="561"/>
        <v>Jun</v>
      </c>
      <c r="D5931" t="str">
        <f t="shared" si="562"/>
        <v>2024_Jun</v>
      </c>
      <c r="E5931" s="12" t="str">
        <f t="shared" si="563"/>
        <v>25_Jun</v>
      </c>
      <c r="F5931" s="12" t="str">
        <f t="shared" si="564"/>
        <v>Jun-24</v>
      </c>
      <c r="G5931" s="12"/>
    </row>
    <row r="5932" spans="1:7">
      <c r="A5932" s="2">
        <f t="shared" si="566"/>
        <v>45469</v>
      </c>
      <c r="B5932" t="str">
        <f t="shared" si="565"/>
        <v>2024_06</v>
      </c>
      <c r="C5932" t="str">
        <f t="shared" si="561"/>
        <v>Jun</v>
      </c>
      <c r="D5932" t="str">
        <f t="shared" si="562"/>
        <v>2024_Jun</v>
      </c>
      <c r="E5932" s="12" t="str">
        <f t="shared" si="563"/>
        <v>26_Jun</v>
      </c>
      <c r="F5932" s="12" t="str">
        <f t="shared" si="564"/>
        <v>Jun-24</v>
      </c>
      <c r="G5932" s="12"/>
    </row>
    <row r="5933" spans="1:7">
      <c r="A5933" s="2">
        <f t="shared" si="566"/>
        <v>45470</v>
      </c>
      <c r="B5933" t="str">
        <f t="shared" si="565"/>
        <v>2024_06</v>
      </c>
      <c r="C5933" t="str">
        <f t="shared" si="561"/>
        <v>Jun</v>
      </c>
      <c r="D5933" t="str">
        <f t="shared" si="562"/>
        <v>2024_Jun</v>
      </c>
      <c r="E5933" s="12" t="str">
        <f t="shared" si="563"/>
        <v>27_Jun</v>
      </c>
      <c r="F5933" s="12" t="str">
        <f t="shared" si="564"/>
        <v>Jun-24</v>
      </c>
      <c r="G5933" s="12"/>
    </row>
    <row r="5934" spans="1:7">
      <c r="A5934" s="2">
        <f t="shared" si="566"/>
        <v>45471</v>
      </c>
      <c r="B5934" t="str">
        <f t="shared" si="565"/>
        <v>2024_06</v>
      </c>
      <c r="C5934" t="str">
        <f t="shared" si="561"/>
        <v>Jun</v>
      </c>
      <c r="D5934" t="str">
        <f t="shared" si="562"/>
        <v>2024_Jun</v>
      </c>
      <c r="E5934" s="12" t="str">
        <f t="shared" si="563"/>
        <v>28_Jun</v>
      </c>
      <c r="F5934" s="12" t="str">
        <f t="shared" si="564"/>
        <v>Jun-24</v>
      </c>
      <c r="G5934" s="12"/>
    </row>
    <row r="5935" spans="1:7">
      <c r="A5935" s="2">
        <f t="shared" si="566"/>
        <v>45472</v>
      </c>
      <c r="B5935" t="str">
        <f t="shared" si="565"/>
        <v>2024_06</v>
      </c>
      <c r="C5935" t="str">
        <f t="shared" si="561"/>
        <v>Jun</v>
      </c>
      <c r="D5935" t="str">
        <f t="shared" si="562"/>
        <v>2024_Jun</v>
      </c>
      <c r="E5935" s="12" t="str">
        <f t="shared" si="563"/>
        <v>29_Jun</v>
      </c>
      <c r="F5935" s="12" t="str">
        <f t="shared" si="564"/>
        <v>Jun-24</v>
      </c>
      <c r="G5935" s="12"/>
    </row>
    <row r="5936" spans="1:7">
      <c r="A5936" s="2">
        <f t="shared" si="566"/>
        <v>45473</v>
      </c>
      <c r="B5936" t="str">
        <f t="shared" si="565"/>
        <v>2024_06</v>
      </c>
      <c r="C5936" t="str">
        <f t="shared" si="561"/>
        <v>Jun</v>
      </c>
      <c r="D5936" t="str">
        <f t="shared" si="562"/>
        <v>2024_Jun</v>
      </c>
      <c r="E5936" s="12" t="str">
        <f t="shared" si="563"/>
        <v>30_Jun</v>
      </c>
      <c r="F5936" s="12" t="str">
        <f t="shared" si="564"/>
        <v>Jun-24</v>
      </c>
      <c r="G5936" s="12"/>
    </row>
    <row r="5937" spans="1:7">
      <c r="A5937" s="2">
        <f t="shared" si="566"/>
        <v>45474</v>
      </c>
      <c r="B5937" t="str">
        <f t="shared" si="565"/>
        <v>2024_07</v>
      </c>
      <c r="C5937" t="str">
        <f t="shared" si="561"/>
        <v>Jul</v>
      </c>
      <c r="D5937" t="str">
        <f t="shared" si="562"/>
        <v>2024_Jul</v>
      </c>
      <c r="E5937" s="12" t="str">
        <f t="shared" si="563"/>
        <v>01_Jul</v>
      </c>
      <c r="F5937" s="12" t="str">
        <f t="shared" si="564"/>
        <v>Jul-24</v>
      </c>
      <c r="G5937" s="12"/>
    </row>
    <row r="5938" spans="1:7">
      <c r="A5938" s="2">
        <f t="shared" si="566"/>
        <v>45475</v>
      </c>
      <c r="B5938" t="str">
        <f t="shared" si="565"/>
        <v>2024_07</v>
      </c>
      <c r="C5938" t="str">
        <f t="shared" si="561"/>
        <v>Jul</v>
      </c>
      <c r="D5938" t="str">
        <f t="shared" si="562"/>
        <v>2024_Jul</v>
      </c>
      <c r="E5938" s="12" t="str">
        <f t="shared" si="563"/>
        <v>02_Jul</v>
      </c>
      <c r="F5938" s="12" t="str">
        <f t="shared" si="564"/>
        <v>Jul-24</v>
      </c>
      <c r="G5938" s="12"/>
    </row>
    <row r="5939" spans="1:7">
      <c r="A5939" s="2">
        <f t="shared" si="566"/>
        <v>45476</v>
      </c>
      <c r="B5939" t="str">
        <f t="shared" si="565"/>
        <v>2024_07</v>
      </c>
      <c r="C5939" t="str">
        <f t="shared" si="561"/>
        <v>Jul</v>
      </c>
      <c r="D5939" t="str">
        <f t="shared" si="562"/>
        <v>2024_Jul</v>
      </c>
      <c r="E5939" s="12" t="str">
        <f t="shared" si="563"/>
        <v>03_Jul</v>
      </c>
      <c r="F5939" s="12" t="str">
        <f t="shared" si="564"/>
        <v>Jul-24</v>
      </c>
      <c r="G5939" s="12"/>
    </row>
    <row r="5940" spans="1:7">
      <c r="A5940" s="2">
        <f t="shared" si="566"/>
        <v>45477</v>
      </c>
      <c r="B5940" t="str">
        <f t="shared" si="565"/>
        <v>2024_07</v>
      </c>
      <c r="C5940" t="str">
        <f t="shared" si="561"/>
        <v>Jul</v>
      </c>
      <c r="D5940" t="str">
        <f t="shared" si="562"/>
        <v>2024_Jul</v>
      </c>
      <c r="E5940" s="12" t="str">
        <f t="shared" si="563"/>
        <v>04_Jul</v>
      </c>
      <c r="F5940" s="12" t="str">
        <f t="shared" si="564"/>
        <v>Jul-24</v>
      </c>
      <c r="G5940" s="12"/>
    </row>
    <row r="5941" spans="1:7">
      <c r="A5941" s="2">
        <f t="shared" si="566"/>
        <v>45478</v>
      </c>
      <c r="B5941" t="str">
        <f t="shared" si="565"/>
        <v>2024_07</v>
      </c>
      <c r="C5941" t="str">
        <f t="shared" si="561"/>
        <v>Jul</v>
      </c>
      <c r="D5941" t="str">
        <f t="shared" si="562"/>
        <v>2024_Jul</v>
      </c>
      <c r="E5941" s="12" t="str">
        <f t="shared" si="563"/>
        <v>05_Jul</v>
      </c>
      <c r="F5941" s="12" t="str">
        <f t="shared" si="564"/>
        <v>Jul-24</v>
      </c>
      <c r="G5941" s="12"/>
    </row>
    <row r="5942" spans="1:7">
      <c r="A5942" s="2">
        <f t="shared" si="566"/>
        <v>45479</v>
      </c>
      <c r="B5942" t="str">
        <f t="shared" si="565"/>
        <v>2024_07</v>
      </c>
      <c r="C5942" t="str">
        <f t="shared" si="561"/>
        <v>Jul</v>
      </c>
      <c r="D5942" t="str">
        <f t="shared" si="562"/>
        <v>2024_Jul</v>
      </c>
      <c r="E5942" s="12" t="str">
        <f t="shared" si="563"/>
        <v>06_Jul</v>
      </c>
      <c r="F5942" s="12" t="str">
        <f t="shared" si="564"/>
        <v>Jul-24</v>
      </c>
      <c r="G5942" s="12"/>
    </row>
    <row r="5943" spans="1:7">
      <c r="A5943" s="2">
        <f t="shared" si="566"/>
        <v>45480</v>
      </c>
      <c r="B5943" t="str">
        <f t="shared" si="565"/>
        <v>2024_07</v>
      </c>
      <c r="C5943" t="str">
        <f t="shared" si="561"/>
        <v>Jul</v>
      </c>
      <c r="D5943" t="str">
        <f t="shared" si="562"/>
        <v>2024_Jul</v>
      </c>
      <c r="E5943" s="12" t="str">
        <f t="shared" si="563"/>
        <v>07_Jul</v>
      </c>
      <c r="F5943" s="12" t="str">
        <f t="shared" si="564"/>
        <v>Jul-24</v>
      </c>
      <c r="G5943" s="12"/>
    </row>
    <row r="5944" spans="1:7">
      <c r="A5944" s="2">
        <f t="shared" si="566"/>
        <v>45481</v>
      </c>
      <c r="B5944" t="str">
        <f t="shared" si="565"/>
        <v>2024_07</v>
      </c>
      <c r="C5944" t="str">
        <f t="shared" si="561"/>
        <v>Jul</v>
      </c>
      <c r="D5944" t="str">
        <f t="shared" si="562"/>
        <v>2024_Jul</v>
      </c>
      <c r="E5944" s="12" t="str">
        <f t="shared" si="563"/>
        <v>08_Jul</v>
      </c>
      <c r="F5944" s="12" t="str">
        <f t="shared" si="564"/>
        <v>Jul-24</v>
      </c>
      <c r="G5944" s="12"/>
    </row>
    <row r="5945" spans="1:7">
      <c r="A5945" s="2">
        <f t="shared" si="566"/>
        <v>45482</v>
      </c>
      <c r="B5945" t="str">
        <f t="shared" si="565"/>
        <v>2024_07</v>
      </c>
      <c r="C5945" t="str">
        <f t="shared" si="561"/>
        <v>Jul</v>
      </c>
      <c r="D5945" t="str">
        <f t="shared" si="562"/>
        <v>2024_Jul</v>
      </c>
      <c r="E5945" s="12" t="str">
        <f t="shared" si="563"/>
        <v>09_Jul</v>
      </c>
      <c r="F5945" s="12" t="str">
        <f t="shared" si="564"/>
        <v>Jul-24</v>
      </c>
      <c r="G5945" s="12"/>
    </row>
    <row r="5946" spans="1:7">
      <c r="A5946" s="2">
        <f t="shared" si="566"/>
        <v>45483</v>
      </c>
      <c r="B5946" t="str">
        <f t="shared" si="565"/>
        <v>2024_07</v>
      </c>
      <c r="C5946" t="str">
        <f t="shared" si="561"/>
        <v>Jul</v>
      </c>
      <c r="D5946" t="str">
        <f t="shared" si="562"/>
        <v>2024_Jul</v>
      </c>
      <c r="E5946" s="12" t="str">
        <f t="shared" si="563"/>
        <v>10_Jul</v>
      </c>
      <c r="F5946" s="12" t="str">
        <f t="shared" si="564"/>
        <v>Jul-24</v>
      </c>
      <c r="G5946" s="12"/>
    </row>
    <row r="5947" spans="1:7">
      <c r="A5947" s="2">
        <f t="shared" si="566"/>
        <v>45484</v>
      </c>
      <c r="B5947" t="str">
        <f t="shared" si="565"/>
        <v>2024_07</v>
      </c>
      <c r="C5947" t="str">
        <f t="shared" si="561"/>
        <v>Jul</v>
      </c>
      <c r="D5947" t="str">
        <f t="shared" si="562"/>
        <v>2024_Jul</v>
      </c>
      <c r="E5947" s="12" t="str">
        <f t="shared" si="563"/>
        <v>11_Jul</v>
      </c>
      <c r="F5947" s="12" t="str">
        <f t="shared" si="564"/>
        <v>Jul-24</v>
      </c>
      <c r="G5947" s="12"/>
    </row>
    <row r="5948" spans="1:7">
      <c r="A5948" s="2">
        <f t="shared" si="566"/>
        <v>45485</v>
      </c>
      <c r="B5948" t="str">
        <f t="shared" si="565"/>
        <v>2024_07</v>
      </c>
      <c r="C5948" t="str">
        <f t="shared" si="561"/>
        <v>Jul</v>
      </c>
      <c r="D5948" t="str">
        <f t="shared" si="562"/>
        <v>2024_Jul</v>
      </c>
      <c r="E5948" s="12" t="str">
        <f t="shared" si="563"/>
        <v>12_Jul</v>
      </c>
      <c r="F5948" s="12" t="str">
        <f t="shared" si="564"/>
        <v>Jul-24</v>
      </c>
      <c r="G5948" s="12"/>
    </row>
    <row r="5949" spans="1:7">
      <c r="A5949" s="2">
        <f t="shared" si="566"/>
        <v>45486</v>
      </c>
      <c r="B5949" t="str">
        <f t="shared" si="565"/>
        <v>2024_07</v>
      </c>
      <c r="C5949" t="str">
        <f t="shared" si="561"/>
        <v>Jul</v>
      </c>
      <c r="D5949" t="str">
        <f t="shared" si="562"/>
        <v>2024_Jul</v>
      </c>
      <c r="E5949" s="12" t="str">
        <f t="shared" si="563"/>
        <v>13_Jul</v>
      </c>
      <c r="F5949" s="12" t="str">
        <f t="shared" si="564"/>
        <v>Jul-24</v>
      </c>
      <c r="G5949" s="12"/>
    </row>
    <row r="5950" spans="1:7">
      <c r="A5950" s="2">
        <f t="shared" si="566"/>
        <v>45487</v>
      </c>
      <c r="B5950" t="str">
        <f t="shared" si="565"/>
        <v>2024_07</v>
      </c>
      <c r="C5950" t="str">
        <f t="shared" si="561"/>
        <v>Jul</v>
      </c>
      <c r="D5950" t="str">
        <f t="shared" si="562"/>
        <v>2024_Jul</v>
      </c>
      <c r="E5950" s="12" t="str">
        <f t="shared" si="563"/>
        <v>14_Jul</v>
      </c>
      <c r="F5950" s="12" t="str">
        <f t="shared" si="564"/>
        <v>Jul-24</v>
      </c>
      <c r="G5950" s="12"/>
    </row>
    <row r="5951" spans="1:7">
      <c r="A5951" s="2">
        <f t="shared" si="566"/>
        <v>45488</v>
      </c>
      <c r="B5951" t="str">
        <f t="shared" si="565"/>
        <v>2024_07</v>
      </c>
      <c r="C5951" t="str">
        <f t="shared" si="561"/>
        <v>Jul</v>
      </c>
      <c r="D5951" t="str">
        <f t="shared" si="562"/>
        <v>2024_Jul</v>
      </c>
      <c r="E5951" s="12" t="str">
        <f t="shared" si="563"/>
        <v>15_Jul</v>
      </c>
      <c r="F5951" s="12" t="str">
        <f t="shared" si="564"/>
        <v>Jul-24</v>
      </c>
      <c r="G5951" s="12"/>
    </row>
    <row r="5952" spans="1:7">
      <c r="A5952" s="2">
        <f t="shared" si="566"/>
        <v>45489</v>
      </c>
      <c r="B5952" t="str">
        <f t="shared" si="565"/>
        <v>2024_07</v>
      </c>
      <c r="C5952" t="str">
        <f t="shared" si="561"/>
        <v>Jul</v>
      </c>
      <c r="D5952" t="str">
        <f t="shared" si="562"/>
        <v>2024_Jul</v>
      </c>
      <c r="E5952" s="12" t="str">
        <f t="shared" si="563"/>
        <v>16_Jul</v>
      </c>
      <c r="F5952" s="12" t="str">
        <f t="shared" si="564"/>
        <v>Jul-24</v>
      </c>
      <c r="G5952" s="12"/>
    </row>
    <row r="5953" spans="1:7">
      <c r="A5953" s="2">
        <f t="shared" si="566"/>
        <v>45490</v>
      </c>
      <c r="B5953" t="str">
        <f t="shared" si="565"/>
        <v>2024_07</v>
      </c>
      <c r="C5953" t="str">
        <f t="shared" si="561"/>
        <v>Jul</v>
      </c>
      <c r="D5953" t="str">
        <f t="shared" si="562"/>
        <v>2024_Jul</v>
      </c>
      <c r="E5953" s="12" t="str">
        <f t="shared" si="563"/>
        <v>17_Jul</v>
      </c>
      <c r="F5953" s="12" t="str">
        <f t="shared" si="564"/>
        <v>Jul-24</v>
      </c>
      <c r="G5953" s="12"/>
    </row>
    <row r="5954" spans="1:7">
      <c r="A5954" s="2">
        <f t="shared" si="566"/>
        <v>45491</v>
      </c>
      <c r="B5954" t="str">
        <f t="shared" si="565"/>
        <v>2024_07</v>
      </c>
      <c r="C5954" t="str">
        <f t="shared" ref="C5954:C6017" si="567">VLOOKUP(TEXT(MONTH(A5954),"00"),$H$2:$I$13,2,FALSE)</f>
        <v>Jul</v>
      </c>
      <c r="D5954" t="str">
        <f t="shared" si="562"/>
        <v>2024_Jul</v>
      </c>
      <c r="E5954" s="12" t="str">
        <f t="shared" si="563"/>
        <v>18_Jul</v>
      </c>
      <c r="F5954" s="12" t="str">
        <f t="shared" si="564"/>
        <v>Jul-24</v>
      </c>
      <c r="G5954" s="12"/>
    </row>
    <row r="5955" spans="1:7">
      <c r="A5955" s="2">
        <f t="shared" si="566"/>
        <v>45492</v>
      </c>
      <c r="B5955" t="str">
        <f t="shared" si="565"/>
        <v>2024_07</v>
      </c>
      <c r="C5955" t="str">
        <f t="shared" si="567"/>
        <v>Jul</v>
      </c>
      <c r="D5955" t="str">
        <f t="shared" ref="D5955:D6018" si="568">TEXT(YEAR(A5955),"0000")&amp;"_"&amp;C5955</f>
        <v>2024_Jul</v>
      </c>
      <c r="E5955" s="12" t="str">
        <f t="shared" ref="E5955:E6018" si="569">VLOOKUP(DAY(A5955),$G$2:$H$32,2,FALSE)&amp;"_"&amp;C5955</f>
        <v>19_Jul</v>
      </c>
      <c r="F5955" s="12" t="str">
        <f t="shared" si="564"/>
        <v>Jul-24</v>
      </c>
      <c r="G5955" s="12"/>
    </row>
    <row r="5956" spans="1:7">
      <c r="A5956" s="2">
        <f t="shared" si="566"/>
        <v>45493</v>
      </c>
      <c r="B5956" t="str">
        <f t="shared" si="565"/>
        <v>2024_07</v>
      </c>
      <c r="C5956" t="str">
        <f t="shared" si="567"/>
        <v>Jul</v>
      </c>
      <c r="D5956" t="str">
        <f t="shared" si="568"/>
        <v>2024_Jul</v>
      </c>
      <c r="E5956" s="12" t="str">
        <f t="shared" si="569"/>
        <v>20_Jul</v>
      </c>
      <c r="F5956" s="12" t="str">
        <f t="shared" ref="F5956:F6019" si="570">C5956&amp;"-"&amp;RIGHT(YEAR(A5956),2)</f>
        <v>Jul-24</v>
      </c>
      <c r="G5956" s="12"/>
    </row>
    <row r="5957" spans="1:7">
      <c r="A5957" s="2">
        <f t="shared" si="566"/>
        <v>45494</v>
      </c>
      <c r="B5957" t="str">
        <f t="shared" si="565"/>
        <v>2024_07</v>
      </c>
      <c r="C5957" t="str">
        <f t="shared" si="567"/>
        <v>Jul</v>
      </c>
      <c r="D5957" t="str">
        <f t="shared" si="568"/>
        <v>2024_Jul</v>
      </c>
      <c r="E5957" s="12" t="str">
        <f t="shared" si="569"/>
        <v>21_Jul</v>
      </c>
      <c r="F5957" s="12" t="str">
        <f t="shared" si="570"/>
        <v>Jul-24</v>
      </c>
      <c r="G5957" s="12"/>
    </row>
    <row r="5958" spans="1:7">
      <c r="A5958" s="2">
        <f t="shared" si="566"/>
        <v>45495</v>
      </c>
      <c r="B5958" t="str">
        <f t="shared" si="565"/>
        <v>2024_07</v>
      </c>
      <c r="C5958" t="str">
        <f t="shared" si="567"/>
        <v>Jul</v>
      </c>
      <c r="D5958" t="str">
        <f t="shared" si="568"/>
        <v>2024_Jul</v>
      </c>
      <c r="E5958" s="12" t="str">
        <f t="shared" si="569"/>
        <v>22_Jul</v>
      </c>
      <c r="F5958" s="12" t="str">
        <f t="shared" si="570"/>
        <v>Jul-24</v>
      </c>
      <c r="G5958" s="12"/>
    </row>
    <row r="5959" spans="1:7">
      <c r="A5959" s="2">
        <f t="shared" si="566"/>
        <v>45496</v>
      </c>
      <c r="B5959" t="str">
        <f t="shared" si="565"/>
        <v>2024_07</v>
      </c>
      <c r="C5959" t="str">
        <f t="shared" si="567"/>
        <v>Jul</v>
      </c>
      <c r="D5959" t="str">
        <f t="shared" si="568"/>
        <v>2024_Jul</v>
      </c>
      <c r="E5959" s="12" t="str">
        <f t="shared" si="569"/>
        <v>23_Jul</v>
      </c>
      <c r="F5959" s="12" t="str">
        <f t="shared" si="570"/>
        <v>Jul-24</v>
      </c>
      <c r="G5959" s="12"/>
    </row>
    <row r="5960" spans="1:7">
      <c r="A5960" s="2">
        <f t="shared" si="566"/>
        <v>45497</v>
      </c>
      <c r="B5960" t="str">
        <f t="shared" si="565"/>
        <v>2024_07</v>
      </c>
      <c r="C5960" t="str">
        <f t="shared" si="567"/>
        <v>Jul</v>
      </c>
      <c r="D5960" t="str">
        <f t="shared" si="568"/>
        <v>2024_Jul</v>
      </c>
      <c r="E5960" s="12" t="str">
        <f t="shared" si="569"/>
        <v>24_Jul</v>
      </c>
      <c r="F5960" s="12" t="str">
        <f t="shared" si="570"/>
        <v>Jul-24</v>
      </c>
      <c r="G5960" s="12"/>
    </row>
    <row r="5961" spans="1:7">
      <c r="A5961" s="2">
        <f t="shared" si="566"/>
        <v>45498</v>
      </c>
      <c r="B5961" t="str">
        <f t="shared" si="565"/>
        <v>2024_07</v>
      </c>
      <c r="C5961" t="str">
        <f t="shared" si="567"/>
        <v>Jul</v>
      </c>
      <c r="D5961" t="str">
        <f t="shared" si="568"/>
        <v>2024_Jul</v>
      </c>
      <c r="E5961" s="12" t="str">
        <f t="shared" si="569"/>
        <v>25_Jul</v>
      </c>
      <c r="F5961" s="12" t="str">
        <f t="shared" si="570"/>
        <v>Jul-24</v>
      </c>
      <c r="G5961" s="12"/>
    </row>
    <row r="5962" spans="1:7">
      <c r="A5962" s="2">
        <f t="shared" si="566"/>
        <v>45499</v>
      </c>
      <c r="B5962" t="str">
        <f t="shared" si="565"/>
        <v>2024_07</v>
      </c>
      <c r="C5962" t="str">
        <f t="shared" si="567"/>
        <v>Jul</v>
      </c>
      <c r="D5962" t="str">
        <f t="shared" si="568"/>
        <v>2024_Jul</v>
      </c>
      <c r="E5962" s="12" t="str">
        <f t="shared" si="569"/>
        <v>26_Jul</v>
      </c>
      <c r="F5962" s="12" t="str">
        <f t="shared" si="570"/>
        <v>Jul-24</v>
      </c>
      <c r="G5962" s="12"/>
    </row>
    <row r="5963" spans="1:7">
      <c r="A5963" s="2">
        <f t="shared" si="566"/>
        <v>45500</v>
      </c>
      <c r="B5963" t="str">
        <f t="shared" ref="B5963:B6026" si="571">TEXT(YEAR(A5963),"0000")&amp;"_"&amp;TEXT(MONTH(A5963),"00")</f>
        <v>2024_07</v>
      </c>
      <c r="C5963" t="str">
        <f t="shared" si="567"/>
        <v>Jul</v>
      </c>
      <c r="D5963" t="str">
        <f t="shared" si="568"/>
        <v>2024_Jul</v>
      </c>
      <c r="E5963" s="12" t="str">
        <f t="shared" si="569"/>
        <v>27_Jul</v>
      </c>
      <c r="F5963" s="12" t="str">
        <f t="shared" si="570"/>
        <v>Jul-24</v>
      </c>
      <c r="G5963" s="12"/>
    </row>
    <row r="5964" spans="1:7">
      <c r="A5964" s="2">
        <f t="shared" ref="A5964:A6027" si="572">A5963+1</f>
        <v>45501</v>
      </c>
      <c r="B5964" t="str">
        <f t="shared" si="571"/>
        <v>2024_07</v>
      </c>
      <c r="C5964" t="str">
        <f t="shared" si="567"/>
        <v>Jul</v>
      </c>
      <c r="D5964" t="str">
        <f t="shared" si="568"/>
        <v>2024_Jul</v>
      </c>
      <c r="E5964" s="12" t="str">
        <f t="shared" si="569"/>
        <v>28_Jul</v>
      </c>
      <c r="F5964" s="12" t="str">
        <f t="shared" si="570"/>
        <v>Jul-24</v>
      </c>
      <c r="G5964" s="12"/>
    </row>
    <row r="5965" spans="1:7">
      <c r="A5965" s="2">
        <f t="shared" si="572"/>
        <v>45502</v>
      </c>
      <c r="B5965" t="str">
        <f t="shared" si="571"/>
        <v>2024_07</v>
      </c>
      <c r="C5965" t="str">
        <f t="shared" si="567"/>
        <v>Jul</v>
      </c>
      <c r="D5965" t="str">
        <f t="shared" si="568"/>
        <v>2024_Jul</v>
      </c>
      <c r="E5965" s="12" t="str">
        <f t="shared" si="569"/>
        <v>29_Jul</v>
      </c>
      <c r="F5965" s="12" t="str">
        <f t="shared" si="570"/>
        <v>Jul-24</v>
      </c>
      <c r="G5965" s="12"/>
    </row>
    <row r="5966" spans="1:7">
      <c r="A5966" s="2">
        <f t="shared" si="572"/>
        <v>45503</v>
      </c>
      <c r="B5966" t="str">
        <f t="shared" si="571"/>
        <v>2024_07</v>
      </c>
      <c r="C5966" t="str">
        <f t="shared" si="567"/>
        <v>Jul</v>
      </c>
      <c r="D5966" t="str">
        <f t="shared" si="568"/>
        <v>2024_Jul</v>
      </c>
      <c r="E5966" s="12" t="str">
        <f t="shared" si="569"/>
        <v>30_Jul</v>
      </c>
      <c r="F5966" s="12" t="str">
        <f t="shared" si="570"/>
        <v>Jul-24</v>
      </c>
      <c r="G5966" s="12"/>
    </row>
    <row r="5967" spans="1:7">
      <c r="A5967" s="2">
        <f t="shared" si="572"/>
        <v>45504</v>
      </c>
      <c r="B5967" t="str">
        <f t="shared" si="571"/>
        <v>2024_07</v>
      </c>
      <c r="C5967" t="str">
        <f t="shared" si="567"/>
        <v>Jul</v>
      </c>
      <c r="D5967" t="str">
        <f t="shared" si="568"/>
        <v>2024_Jul</v>
      </c>
      <c r="E5967" s="12" t="str">
        <f t="shared" si="569"/>
        <v>31_Jul</v>
      </c>
      <c r="F5967" s="12" t="str">
        <f t="shared" si="570"/>
        <v>Jul-24</v>
      </c>
      <c r="G5967" s="12"/>
    </row>
    <row r="5968" spans="1:7">
      <c r="A5968" s="2">
        <f t="shared" si="572"/>
        <v>45505</v>
      </c>
      <c r="B5968" t="str">
        <f t="shared" si="571"/>
        <v>2024_08</v>
      </c>
      <c r="C5968" t="str">
        <f t="shared" si="567"/>
        <v>Aug</v>
      </c>
      <c r="D5968" t="str">
        <f t="shared" si="568"/>
        <v>2024_Aug</v>
      </c>
      <c r="E5968" s="12" t="str">
        <f t="shared" si="569"/>
        <v>01_Aug</v>
      </c>
      <c r="F5968" s="12" t="str">
        <f t="shared" si="570"/>
        <v>Aug-24</v>
      </c>
      <c r="G5968" s="12"/>
    </row>
    <row r="5969" spans="1:7">
      <c r="A5969" s="2">
        <f t="shared" si="572"/>
        <v>45506</v>
      </c>
      <c r="B5969" t="str">
        <f t="shared" si="571"/>
        <v>2024_08</v>
      </c>
      <c r="C5969" t="str">
        <f t="shared" si="567"/>
        <v>Aug</v>
      </c>
      <c r="D5969" t="str">
        <f t="shared" si="568"/>
        <v>2024_Aug</v>
      </c>
      <c r="E5969" s="12" t="str">
        <f t="shared" si="569"/>
        <v>02_Aug</v>
      </c>
      <c r="F5969" s="12" t="str">
        <f t="shared" si="570"/>
        <v>Aug-24</v>
      </c>
      <c r="G5969" s="12"/>
    </row>
    <row r="5970" spans="1:7">
      <c r="A5970" s="2">
        <f t="shared" si="572"/>
        <v>45507</v>
      </c>
      <c r="B5970" t="str">
        <f t="shared" si="571"/>
        <v>2024_08</v>
      </c>
      <c r="C5970" t="str">
        <f t="shared" si="567"/>
        <v>Aug</v>
      </c>
      <c r="D5970" t="str">
        <f t="shared" si="568"/>
        <v>2024_Aug</v>
      </c>
      <c r="E5970" s="12" t="str">
        <f t="shared" si="569"/>
        <v>03_Aug</v>
      </c>
      <c r="F5970" s="12" t="str">
        <f t="shared" si="570"/>
        <v>Aug-24</v>
      </c>
      <c r="G5970" s="12"/>
    </row>
    <row r="5971" spans="1:7">
      <c r="A5971" s="2">
        <f t="shared" si="572"/>
        <v>45508</v>
      </c>
      <c r="B5971" t="str">
        <f t="shared" si="571"/>
        <v>2024_08</v>
      </c>
      <c r="C5971" t="str">
        <f t="shared" si="567"/>
        <v>Aug</v>
      </c>
      <c r="D5971" t="str">
        <f t="shared" si="568"/>
        <v>2024_Aug</v>
      </c>
      <c r="E5971" s="12" t="str">
        <f t="shared" si="569"/>
        <v>04_Aug</v>
      </c>
      <c r="F5971" s="12" t="str">
        <f t="shared" si="570"/>
        <v>Aug-24</v>
      </c>
      <c r="G5971" s="12"/>
    </row>
    <row r="5972" spans="1:7">
      <c r="A5972" s="2">
        <f t="shared" si="572"/>
        <v>45509</v>
      </c>
      <c r="B5972" t="str">
        <f t="shared" si="571"/>
        <v>2024_08</v>
      </c>
      <c r="C5972" t="str">
        <f t="shared" si="567"/>
        <v>Aug</v>
      </c>
      <c r="D5972" t="str">
        <f t="shared" si="568"/>
        <v>2024_Aug</v>
      </c>
      <c r="E5972" s="12" t="str">
        <f t="shared" si="569"/>
        <v>05_Aug</v>
      </c>
      <c r="F5972" s="12" t="str">
        <f t="shared" si="570"/>
        <v>Aug-24</v>
      </c>
      <c r="G5972" s="12"/>
    </row>
    <row r="5973" spans="1:7">
      <c r="A5973" s="2">
        <f t="shared" si="572"/>
        <v>45510</v>
      </c>
      <c r="B5973" t="str">
        <f t="shared" si="571"/>
        <v>2024_08</v>
      </c>
      <c r="C5973" t="str">
        <f t="shared" si="567"/>
        <v>Aug</v>
      </c>
      <c r="D5973" t="str">
        <f t="shared" si="568"/>
        <v>2024_Aug</v>
      </c>
      <c r="E5973" s="12" t="str">
        <f t="shared" si="569"/>
        <v>06_Aug</v>
      </c>
      <c r="F5973" s="12" t="str">
        <f t="shared" si="570"/>
        <v>Aug-24</v>
      </c>
      <c r="G5973" s="12"/>
    </row>
    <row r="5974" spans="1:7">
      <c r="A5974" s="2">
        <f t="shared" si="572"/>
        <v>45511</v>
      </c>
      <c r="B5974" t="str">
        <f t="shared" si="571"/>
        <v>2024_08</v>
      </c>
      <c r="C5974" t="str">
        <f t="shared" si="567"/>
        <v>Aug</v>
      </c>
      <c r="D5974" t="str">
        <f t="shared" si="568"/>
        <v>2024_Aug</v>
      </c>
      <c r="E5974" s="12" t="str">
        <f t="shared" si="569"/>
        <v>07_Aug</v>
      </c>
      <c r="F5974" s="12" t="str">
        <f t="shared" si="570"/>
        <v>Aug-24</v>
      </c>
      <c r="G5974" s="12"/>
    </row>
    <row r="5975" spans="1:7">
      <c r="A5975" s="2">
        <f t="shared" si="572"/>
        <v>45512</v>
      </c>
      <c r="B5975" t="str">
        <f t="shared" si="571"/>
        <v>2024_08</v>
      </c>
      <c r="C5975" t="str">
        <f t="shared" si="567"/>
        <v>Aug</v>
      </c>
      <c r="D5975" t="str">
        <f t="shared" si="568"/>
        <v>2024_Aug</v>
      </c>
      <c r="E5975" s="12" t="str">
        <f t="shared" si="569"/>
        <v>08_Aug</v>
      </c>
      <c r="F5975" s="12" t="str">
        <f t="shared" si="570"/>
        <v>Aug-24</v>
      </c>
      <c r="G5975" s="12"/>
    </row>
    <row r="5976" spans="1:7">
      <c r="A5976" s="2">
        <f t="shared" si="572"/>
        <v>45513</v>
      </c>
      <c r="B5976" t="str">
        <f t="shared" si="571"/>
        <v>2024_08</v>
      </c>
      <c r="C5976" t="str">
        <f t="shared" si="567"/>
        <v>Aug</v>
      </c>
      <c r="D5976" t="str">
        <f t="shared" si="568"/>
        <v>2024_Aug</v>
      </c>
      <c r="E5976" s="12" t="str">
        <f t="shared" si="569"/>
        <v>09_Aug</v>
      </c>
      <c r="F5976" s="12" t="str">
        <f t="shared" si="570"/>
        <v>Aug-24</v>
      </c>
      <c r="G5976" s="12"/>
    </row>
    <row r="5977" spans="1:7">
      <c r="A5977" s="2">
        <f t="shared" si="572"/>
        <v>45514</v>
      </c>
      <c r="B5977" t="str">
        <f t="shared" si="571"/>
        <v>2024_08</v>
      </c>
      <c r="C5977" t="str">
        <f t="shared" si="567"/>
        <v>Aug</v>
      </c>
      <c r="D5977" t="str">
        <f t="shared" si="568"/>
        <v>2024_Aug</v>
      </c>
      <c r="E5977" s="12" t="str">
        <f t="shared" si="569"/>
        <v>10_Aug</v>
      </c>
      <c r="F5977" s="12" t="str">
        <f t="shared" si="570"/>
        <v>Aug-24</v>
      </c>
      <c r="G5977" s="12"/>
    </row>
    <row r="5978" spans="1:7">
      <c r="A5978" s="2">
        <f t="shared" si="572"/>
        <v>45515</v>
      </c>
      <c r="B5978" t="str">
        <f t="shared" si="571"/>
        <v>2024_08</v>
      </c>
      <c r="C5978" t="str">
        <f t="shared" si="567"/>
        <v>Aug</v>
      </c>
      <c r="D5978" t="str">
        <f t="shared" si="568"/>
        <v>2024_Aug</v>
      </c>
      <c r="E5978" s="12" t="str">
        <f t="shared" si="569"/>
        <v>11_Aug</v>
      </c>
      <c r="F5978" s="12" t="str">
        <f t="shared" si="570"/>
        <v>Aug-24</v>
      </c>
      <c r="G5978" s="12"/>
    </row>
    <row r="5979" spans="1:7">
      <c r="A5979" s="2">
        <f t="shared" si="572"/>
        <v>45516</v>
      </c>
      <c r="B5979" t="str">
        <f t="shared" si="571"/>
        <v>2024_08</v>
      </c>
      <c r="C5979" t="str">
        <f t="shared" si="567"/>
        <v>Aug</v>
      </c>
      <c r="D5979" t="str">
        <f t="shared" si="568"/>
        <v>2024_Aug</v>
      </c>
      <c r="E5979" s="12" t="str">
        <f t="shared" si="569"/>
        <v>12_Aug</v>
      </c>
      <c r="F5979" s="12" t="str">
        <f t="shared" si="570"/>
        <v>Aug-24</v>
      </c>
      <c r="G5979" s="12"/>
    </row>
    <row r="5980" spans="1:7">
      <c r="A5980" s="2">
        <f t="shared" si="572"/>
        <v>45517</v>
      </c>
      <c r="B5980" t="str">
        <f t="shared" si="571"/>
        <v>2024_08</v>
      </c>
      <c r="C5980" t="str">
        <f t="shared" si="567"/>
        <v>Aug</v>
      </c>
      <c r="D5980" t="str">
        <f t="shared" si="568"/>
        <v>2024_Aug</v>
      </c>
      <c r="E5980" s="12" t="str">
        <f t="shared" si="569"/>
        <v>13_Aug</v>
      </c>
      <c r="F5980" s="12" t="str">
        <f t="shared" si="570"/>
        <v>Aug-24</v>
      </c>
      <c r="G5980" s="12"/>
    </row>
    <row r="5981" spans="1:7">
      <c r="A5981" s="2">
        <f t="shared" si="572"/>
        <v>45518</v>
      </c>
      <c r="B5981" t="str">
        <f t="shared" si="571"/>
        <v>2024_08</v>
      </c>
      <c r="C5981" t="str">
        <f t="shared" si="567"/>
        <v>Aug</v>
      </c>
      <c r="D5981" t="str">
        <f t="shared" si="568"/>
        <v>2024_Aug</v>
      </c>
      <c r="E5981" s="12" t="str">
        <f t="shared" si="569"/>
        <v>14_Aug</v>
      </c>
      <c r="F5981" s="12" t="str">
        <f t="shared" si="570"/>
        <v>Aug-24</v>
      </c>
      <c r="G5981" s="12"/>
    </row>
    <row r="5982" spans="1:7">
      <c r="A5982" s="2">
        <f t="shared" si="572"/>
        <v>45519</v>
      </c>
      <c r="B5982" t="str">
        <f t="shared" si="571"/>
        <v>2024_08</v>
      </c>
      <c r="C5982" t="str">
        <f t="shared" si="567"/>
        <v>Aug</v>
      </c>
      <c r="D5982" t="str">
        <f t="shared" si="568"/>
        <v>2024_Aug</v>
      </c>
      <c r="E5982" s="12" t="str">
        <f t="shared" si="569"/>
        <v>15_Aug</v>
      </c>
      <c r="F5982" s="12" t="str">
        <f t="shared" si="570"/>
        <v>Aug-24</v>
      </c>
      <c r="G5982" s="12"/>
    </row>
    <row r="5983" spans="1:7">
      <c r="A5983" s="2">
        <f t="shared" si="572"/>
        <v>45520</v>
      </c>
      <c r="B5983" t="str">
        <f t="shared" si="571"/>
        <v>2024_08</v>
      </c>
      <c r="C5983" t="str">
        <f t="shared" si="567"/>
        <v>Aug</v>
      </c>
      <c r="D5983" t="str">
        <f t="shared" si="568"/>
        <v>2024_Aug</v>
      </c>
      <c r="E5983" s="12" t="str">
        <f t="shared" si="569"/>
        <v>16_Aug</v>
      </c>
      <c r="F5983" s="12" t="str">
        <f t="shared" si="570"/>
        <v>Aug-24</v>
      </c>
      <c r="G5983" s="12"/>
    </row>
    <row r="5984" spans="1:7">
      <c r="A5984" s="2">
        <f t="shared" si="572"/>
        <v>45521</v>
      </c>
      <c r="B5984" t="str">
        <f t="shared" si="571"/>
        <v>2024_08</v>
      </c>
      <c r="C5984" t="str">
        <f t="shared" si="567"/>
        <v>Aug</v>
      </c>
      <c r="D5984" t="str">
        <f t="shared" si="568"/>
        <v>2024_Aug</v>
      </c>
      <c r="E5984" s="12" t="str">
        <f t="shared" si="569"/>
        <v>17_Aug</v>
      </c>
      <c r="F5984" s="12" t="str">
        <f t="shared" si="570"/>
        <v>Aug-24</v>
      </c>
      <c r="G5984" s="12"/>
    </row>
    <row r="5985" spans="1:7">
      <c r="A5985" s="2">
        <f t="shared" si="572"/>
        <v>45522</v>
      </c>
      <c r="B5985" t="str">
        <f t="shared" si="571"/>
        <v>2024_08</v>
      </c>
      <c r="C5985" t="str">
        <f t="shared" si="567"/>
        <v>Aug</v>
      </c>
      <c r="D5985" t="str">
        <f t="shared" si="568"/>
        <v>2024_Aug</v>
      </c>
      <c r="E5985" s="12" t="str">
        <f t="shared" si="569"/>
        <v>18_Aug</v>
      </c>
      <c r="F5985" s="12" t="str">
        <f t="shared" si="570"/>
        <v>Aug-24</v>
      </c>
      <c r="G5985" s="12"/>
    </row>
    <row r="5986" spans="1:7">
      <c r="A5986" s="2">
        <f t="shared" si="572"/>
        <v>45523</v>
      </c>
      <c r="B5986" t="str">
        <f t="shared" si="571"/>
        <v>2024_08</v>
      </c>
      <c r="C5986" t="str">
        <f t="shared" si="567"/>
        <v>Aug</v>
      </c>
      <c r="D5986" t="str">
        <f t="shared" si="568"/>
        <v>2024_Aug</v>
      </c>
      <c r="E5986" s="12" t="str">
        <f t="shared" si="569"/>
        <v>19_Aug</v>
      </c>
      <c r="F5986" s="12" t="str">
        <f t="shared" si="570"/>
        <v>Aug-24</v>
      </c>
      <c r="G5986" s="12"/>
    </row>
    <row r="5987" spans="1:7">
      <c r="A5987" s="2">
        <f t="shared" si="572"/>
        <v>45524</v>
      </c>
      <c r="B5987" t="str">
        <f t="shared" si="571"/>
        <v>2024_08</v>
      </c>
      <c r="C5987" t="str">
        <f t="shared" si="567"/>
        <v>Aug</v>
      </c>
      <c r="D5987" t="str">
        <f t="shared" si="568"/>
        <v>2024_Aug</v>
      </c>
      <c r="E5987" s="12" t="str">
        <f t="shared" si="569"/>
        <v>20_Aug</v>
      </c>
      <c r="F5987" s="12" t="str">
        <f t="shared" si="570"/>
        <v>Aug-24</v>
      </c>
      <c r="G5987" s="12"/>
    </row>
    <row r="5988" spans="1:7">
      <c r="A5988" s="2">
        <f t="shared" si="572"/>
        <v>45525</v>
      </c>
      <c r="B5988" t="str">
        <f t="shared" si="571"/>
        <v>2024_08</v>
      </c>
      <c r="C5988" t="str">
        <f t="shared" si="567"/>
        <v>Aug</v>
      </c>
      <c r="D5988" t="str">
        <f t="shared" si="568"/>
        <v>2024_Aug</v>
      </c>
      <c r="E5988" s="12" t="str">
        <f t="shared" si="569"/>
        <v>21_Aug</v>
      </c>
      <c r="F5988" s="12" t="str">
        <f t="shared" si="570"/>
        <v>Aug-24</v>
      </c>
      <c r="G5988" s="12"/>
    </row>
    <row r="5989" spans="1:7">
      <c r="A5989" s="2">
        <f t="shared" si="572"/>
        <v>45526</v>
      </c>
      <c r="B5989" t="str">
        <f t="shared" si="571"/>
        <v>2024_08</v>
      </c>
      <c r="C5989" t="str">
        <f t="shared" si="567"/>
        <v>Aug</v>
      </c>
      <c r="D5989" t="str">
        <f t="shared" si="568"/>
        <v>2024_Aug</v>
      </c>
      <c r="E5989" s="12" t="str">
        <f t="shared" si="569"/>
        <v>22_Aug</v>
      </c>
      <c r="F5989" s="12" t="str">
        <f t="shared" si="570"/>
        <v>Aug-24</v>
      </c>
      <c r="G5989" s="12"/>
    </row>
    <row r="5990" spans="1:7">
      <c r="A5990" s="2">
        <f t="shared" si="572"/>
        <v>45527</v>
      </c>
      <c r="B5990" t="str">
        <f t="shared" si="571"/>
        <v>2024_08</v>
      </c>
      <c r="C5990" t="str">
        <f t="shared" si="567"/>
        <v>Aug</v>
      </c>
      <c r="D5990" t="str">
        <f t="shared" si="568"/>
        <v>2024_Aug</v>
      </c>
      <c r="E5990" s="12" t="str">
        <f t="shared" si="569"/>
        <v>23_Aug</v>
      </c>
      <c r="F5990" s="12" t="str">
        <f t="shared" si="570"/>
        <v>Aug-24</v>
      </c>
      <c r="G5990" s="12"/>
    </row>
    <row r="5991" spans="1:7">
      <c r="A5991" s="2">
        <f t="shared" si="572"/>
        <v>45528</v>
      </c>
      <c r="B5991" t="str">
        <f t="shared" si="571"/>
        <v>2024_08</v>
      </c>
      <c r="C5991" t="str">
        <f t="shared" si="567"/>
        <v>Aug</v>
      </c>
      <c r="D5991" t="str">
        <f t="shared" si="568"/>
        <v>2024_Aug</v>
      </c>
      <c r="E5991" s="12" t="str">
        <f t="shared" si="569"/>
        <v>24_Aug</v>
      </c>
      <c r="F5991" s="12" t="str">
        <f t="shared" si="570"/>
        <v>Aug-24</v>
      </c>
      <c r="G5991" s="12"/>
    </row>
    <row r="5992" spans="1:7">
      <c r="A5992" s="2">
        <f t="shared" si="572"/>
        <v>45529</v>
      </c>
      <c r="B5992" t="str">
        <f t="shared" si="571"/>
        <v>2024_08</v>
      </c>
      <c r="C5992" t="str">
        <f t="shared" si="567"/>
        <v>Aug</v>
      </c>
      <c r="D5992" t="str">
        <f t="shared" si="568"/>
        <v>2024_Aug</v>
      </c>
      <c r="E5992" s="12" t="str">
        <f t="shared" si="569"/>
        <v>25_Aug</v>
      </c>
      <c r="F5992" s="12" t="str">
        <f t="shared" si="570"/>
        <v>Aug-24</v>
      </c>
      <c r="G5992" s="12"/>
    </row>
    <row r="5993" spans="1:7">
      <c r="A5993" s="2">
        <f t="shared" si="572"/>
        <v>45530</v>
      </c>
      <c r="B5993" t="str">
        <f t="shared" si="571"/>
        <v>2024_08</v>
      </c>
      <c r="C5993" t="str">
        <f t="shared" si="567"/>
        <v>Aug</v>
      </c>
      <c r="D5993" t="str">
        <f t="shared" si="568"/>
        <v>2024_Aug</v>
      </c>
      <c r="E5993" s="12" t="str">
        <f t="shared" si="569"/>
        <v>26_Aug</v>
      </c>
      <c r="F5993" s="12" t="str">
        <f t="shared" si="570"/>
        <v>Aug-24</v>
      </c>
      <c r="G5993" s="12"/>
    </row>
    <row r="5994" spans="1:7">
      <c r="A5994" s="2">
        <f t="shared" si="572"/>
        <v>45531</v>
      </c>
      <c r="B5994" t="str">
        <f t="shared" si="571"/>
        <v>2024_08</v>
      </c>
      <c r="C5994" t="str">
        <f t="shared" si="567"/>
        <v>Aug</v>
      </c>
      <c r="D5994" t="str">
        <f t="shared" si="568"/>
        <v>2024_Aug</v>
      </c>
      <c r="E5994" s="12" t="str">
        <f t="shared" si="569"/>
        <v>27_Aug</v>
      </c>
      <c r="F5994" s="12" t="str">
        <f t="shared" si="570"/>
        <v>Aug-24</v>
      </c>
      <c r="G5994" s="12"/>
    </row>
    <row r="5995" spans="1:7">
      <c r="A5995" s="2">
        <f t="shared" si="572"/>
        <v>45532</v>
      </c>
      <c r="B5995" t="str">
        <f t="shared" si="571"/>
        <v>2024_08</v>
      </c>
      <c r="C5995" t="str">
        <f t="shared" si="567"/>
        <v>Aug</v>
      </c>
      <c r="D5995" t="str">
        <f t="shared" si="568"/>
        <v>2024_Aug</v>
      </c>
      <c r="E5995" s="12" t="str">
        <f t="shared" si="569"/>
        <v>28_Aug</v>
      </c>
      <c r="F5995" s="12" t="str">
        <f t="shared" si="570"/>
        <v>Aug-24</v>
      </c>
      <c r="G5995" s="12"/>
    </row>
    <row r="5996" spans="1:7">
      <c r="A5996" s="2">
        <f t="shared" si="572"/>
        <v>45533</v>
      </c>
      <c r="B5996" t="str">
        <f t="shared" si="571"/>
        <v>2024_08</v>
      </c>
      <c r="C5996" t="str">
        <f t="shared" si="567"/>
        <v>Aug</v>
      </c>
      <c r="D5996" t="str">
        <f t="shared" si="568"/>
        <v>2024_Aug</v>
      </c>
      <c r="E5996" s="12" t="str">
        <f t="shared" si="569"/>
        <v>29_Aug</v>
      </c>
      <c r="F5996" s="12" t="str">
        <f t="shared" si="570"/>
        <v>Aug-24</v>
      </c>
      <c r="G5996" s="12"/>
    </row>
    <row r="5997" spans="1:7">
      <c r="A5997" s="2">
        <f t="shared" si="572"/>
        <v>45534</v>
      </c>
      <c r="B5997" t="str">
        <f t="shared" si="571"/>
        <v>2024_08</v>
      </c>
      <c r="C5997" t="str">
        <f t="shared" si="567"/>
        <v>Aug</v>
      </c>
      <c r="D5997" t="str">
        <f t="shared" si="568"/>
        <v>2024_Aug</v>
      </c>
      <c r="E5997" s="12" t="str">
        <f t="shared" si="569"/>
        <v>30_Aug</v>
      </c>
      <c r="F5997" s="12" t="str">
        <f t="shared" si="570"/>
        <v>Aug-24</v>
      </c>
      <c r="G5997" s="12"/>
    </row>
    <row r="5998" spans="1:7">
      <c r="A5998" s="2">
        <f t="shared" si="572"/>
        <v>45535</v>
      </c>
      <c r="B5998" t="str">
        <f t="shared" si="571"/>
        <v>2024_08</v>
      </c>
      <c r="C5998" t="str">
        <f t="shared" si="567"/>
        <v>Aug</v>
      </c>
      <c r="D5998" t="str">
        <f t="shared" si="568"/>
        <v>2024_Aug</v>
      </c>
      <c r="E5998" s="12" t="str">
        <f t="shared" si="569"/>
        <v>31_Aug</v>
      </c>
      <c r="F5998" s="12" t="str">
        <f t="shared" si="570"/>
        <v>Aug-24</v>
      </c>
      <c r="G5998" s="12"/>
    </row>
    <row r="5999" spans="1:7">
      <c r="A5999" s="2">
        <f t="shared" si="572"/>
        <v>45536</v>
      </c>
      <c r="B5999" t="str">
        <f t="shared" si="571"/>
        <v>2024_09</v>
      </c>
      <c r="C5999" t="str">
        <f t="shared" si="567"/>
        <v>Sep</v>
      </c>
      <c r="D5999" t="str">
        <f t="shared" si="568"/>
        <v>2024_Sep</v>
      </c>
      <c r="E5999" s="12" t="str">
        <f t="shared" si="569"/>
        <v>01_Sep</v>
      </c>
      <c r="F5999" s="12" t="str">
        <f t="shared" si="570"/>
        <v>Sep-24</v>
      </c>
      <c r="G5999" s="12"/>
    </row>
    <row r="6000" spans="1:7">
      <c r="A6000" s="2">
        <f t="shared" si="572"/>
        <v>45537</v>
      </c>
      <c r="B6000" t="str">
        <f t="shared" si="571"/>
        <v>2024_09</v>
      </c>
      <c r="C6000" t="str">
        <f t="shared" si="567"/>
        <v>Sep</v>
      </c>
      <c r="D6000" t="str">
        <f t="shared" si="568"/>
        <v>2024_Sep</v>
      </c>
      <c r="E6000" s="12" t="str">
        <f t="shared" si="569"/>
        <v>02_Sep</v>
      </c>
      <c r="F6000" s="12" t="str">
        <f t="shared" si="570"/>
        <v>Sep-24</v>
      </c>
      <c r="G6000" s="12"/>
    </row>
    <row r="6001" spans="1:7">
      <c r="A6001" s="2">
        <f t="shared" si="572"/>
        <v>45538</v>
      </c>
      <c r="B6001" t="str">
        <f t="shared" si="571"/>
        <v>2024_09</v>
      </c>
      <c r="C6001" t="str">
        <f t="shared" si="567"/>
        <v>Sep</v>
      </c>
      <c r="D6001" t="str">
        <f t="shared" si="568"/>
        <v>2024_Sep</v>
      </c>
      <c r="E6001" s="12" t="str">
        <f t="shared" si="569"/>
        <v>03_Sep</v>
      </c>
      <c r="F6001" s="12" t="str">
        <f t="shared" si="570"/>
        <v>Sep-24</v>
      </c>
      <c r="G6001" s="12"/>
    </row>
    <row r="6002" spans="1:7">
      <c r="A6002" s="2">
        <f t="shared" si="572"/>
        <v>45539</v>
      </c>
      <c r="B6002" t="str">
        <f t="shared" si="571"/>
        <v>2024_09</v>
      </c>
      <c r="C6002" t="str">
        <f t="shared" si="567"/>
        <v>Sep</v>
      </c>
      <c r="D6002" t="str">
        <f t="shared" si="568"/>
        <v>2024_Sep</v>
      </c>
      <c r="E6002" s="12" t="str">
        <f t="shared" si="569"/>
        <v>04_Sep</v>
      </c>
      <c r="F6002" s="12" t="str">
        <f t="shared" si="570"/>
        <v>Sep-24</v>
      </c>
      <c r="G6002" s="12"/>
    </row>
    <row r="6003" spans="1:7">
      <c r="A6003" s="2">
        <f t="shared" si="572"/>
        <v>45540</v>
      </c>
      <c r="B6003" t="str">
        <f t="shared" si="571"/>
        <v>2024_09</v>
      </c>
      <c r="C6003" t="str">
        <f t="shared" si="567"/>
        <v>Sep</v>
      </c>
      <c r="D6003" t="str">
        <f t="shared" si="568"/>
        <v>2024_Sep</v>
      </c>
      <c r="E6003" s="12" t="str">
        <f t="shared" si="569"/>
        <v>05_Sep</v>
      </c>
      <c r="F6003" s="12" t="str">
        <f t="shared" si="570"/>
        <v>Sep-24</v>
      </c>
      <c r="G6003" s="12"/>
    </row>
    <row r="6004" spans="1:7">
      <c r="A6004" s="2">
        <f t="shared" si="572"/>
        <v>45541</v>
      </c>
      <c r="B6004" t="str">
        <f t="shared" si="571"/>
        <v>2024_09</v>
      </c>
      <c r="C6004" t="str">
        <f t="shared" si="567"/>
        <v>Sep</v>
      </c>
      <c r="D6004" t="str">
        <f t="shared" si="568"/>
        <v>2024_Sep</v>
      </c>
      <c r="E6004" s="12" t="str">
        <f t="shared" si="569"/>
        <v>06_Sep</v>
      </c>
      <c r="F6004" s="12" t="str">
        <f t="shared" si="570"/>
        <v>Sep-24</v>
      </c>
      <c r="G6004" s="12"/>
    </row>
    <row r="6005" spans="1:7">
      <c r="A6005" s="2">
        <f t="shared" si="572"/>
        <v>45542</v>
      </c>
      <c r="B6005" t="str">
        <f t="shared" si="571"/>
        <v>2024_09</v>
      </c>
      <c r="C6005" t="str">
        <f t="shared" si="567"/>
        <v>Sep</v>
      </c>
      <c r="D6005" t="str">
        <f t="shared" si="568"/>
        <v>2024_Sep</v>
      </c>
      <c r="E6005" s="12" t="str">
        <f t="shared" si="569"/>
        <v>07_Sep</v>
      </c>
      <c r="F6005" s="12" t="str">
        <f t="shared" si="570"/>
        <v>Sep-24</v>
      </c>
      <c r="G6005" s="12"/>
    </row>
    <row r="6006" spans="1:7">
      <c r="A6006" s="2">
        <f t="shared" si="572"/>
        <v>45543</v>
      </c>
      <c r="B6006" t="str">
        <f t="shared" si="571"/>
        <v>2024_09</v>
      </c>
      <c r="C6006" t="str">
        <f t="shared" si="567"/>
        <v>Sep</v>
      </c>
      <c r="D6006" t="str">
        <f t="shared" si="568"/>
        <v>2024_Sep</v>
      </c>
      <c r="E6006" s="12" t="str">
        <f t="shared" si="569"/>
        <v>08_Sep</v>
      </c>
      <c r="F6006" s="12" t="str">
        <f t="shared" si="570"/>
        <v>Sep-24</v>
      </c>
      <c r="G6006" s="12"/>
    </row>
    <row r="6007" spans="1:7">
      <c r="A6007" s="2">
        <f t="shared" si="572"/>
        <v>45544</v>
      </c>
      <c r="B6007" t="str">
        <f t="shared" si="571"/>
        <v>2024_09</v>
      </c>
      <c r="C6007" t="str">
        <f t="shared" si="567"/>
        <v>Sep</v>
      </c>
      <c r="D6007" t="str">
        <f t="shared" si="568"/>
        <v>2024_Sep</v>
      </c>
      <c r="E6007" s="12" t="str">
        <f t="shared" si="569"/>
        <v>09_Sep</v>
      </c>
      <c r="F6007" s="12" t="str">
        <f t="shared" si="570"/>
        <v>Sep-24</v>
      </c>
      <c r="G6007" s="12"/>
    </row>
    <row r="6008" spans="1:7">
      <c r="A6008" s="2">
        <f t="shared" si="572"/>
        <v>45545</v>
      </c>
      <c r="B6008" t="str">
        <f t="shared" si="571"/>
        <v>2024_09</v>
      </c>
      <c r="C6008" t="str">
        <f t="shared" si="567"/>
        <v>Sep</v>
      </c>
      <c r="D6008" t="str">
        <f t="shared" si="568"/>
        <v>2024_Sep</v>
      </c>
      <c r="E6008" s="12" t="str">
        <f t="shared" si="569"/>
        <v>10_Sep</v>
      </c>
      <c r="F6008" s="12" t="str">
        <f t="shared" si="570"/>
        <v>Sep-24</v>
      </c>
      <c r="G6008" s="12"/>
    </row>
    <row r="6009" spans="1:7">
      <c r="A6009" s="2">
        <f t="shared" si="572"/>
        <v>45546</v>
      </c>
      <c r="B6009" t="str">
        <f t="shared" si="571"/>
        <v>2024_09</v>
      </c>
      <c r="C6009" t="str">
        <f t="shared" si="567"/>
        <v>Sep</v>
      </c>
      <c r="D6009" t="str">
        <f t="shared" si="568"/>
        <v>2024_Sep</v>
      </c>
      <c r="E6009" s="12" t="str">
        <f t="shared" si="569"/>
        <v>11_Sep</v>
      </c>
      <c r="F6009" s="12" t="str">
        <f t="shared" si="570"/>
        <v>Sep-24</v>
      </c>
      <c r="G6009" s="12"/>
    </row>
    <row r="6010" spans="1:7">
      <c r="A6010" s="2">
        <f t="shared" si="572"/>
        <v>45547</v>
      </c>
      <c r="B6010" t="str">
        <f t="shared" si="571"/>
        <v>2024_09</v>
      </c>
      <c r="C6010" t="str">
        <f t="shared" si="567"/>
        <v>Sep</v>
      </c>
      <c r="D6010" t="str">
        <f t="shared" si="568"/>
        <v>2024_Sep</v>
      </c>
      <c r="E6010" s="12" t="str">
        <f t="shared" si="569"/>
        <v>12_Sep</v>
      </c>
      <c r="F6010" s="12" t="str">
        <f t="shared" si="570"/>
        <v>Sep-24</v>
      </c>
      <c r="G6010" s="12"/>
    </row>
    <row r="6011" spans="1:7">
      <c r="A6011" s="2">
        <f t="shared" si="572"/>
        <v>45548</v>
      </c>
      <c r="B6011" t="str">
        <f t="shared" si="571"/>
        <v>2024_09</v>
      </c>
      <c r="C6011" t="str">
        <f t="shared" si="567"/>
        <v>Sep</v>
      </c>
      <c r="D6011" t="str">
        <f t="shared" si="568"/>
        <v>2024_Sep</v>
      </c>
      <c r="E6011" s="12" t="str">
        <f t="shared" si="569"/>
        <v>13_Sep</v>
      </c>
      <c r="F6011" s="12" t="str">
        <f t="shared" si="570"/>
        <v>Sep-24</v>
      </c>
      <c r="G6011" s="12"/>
    </row>
    <row r="6012" spans="1:7">
      <c r="A6012" s="2">
        <f t="shared" si="572"/>
        <v>45549</v>
      </c>
      <c r="B6012" t="str">
        <f t="shared" si="571"/>
        <v>2024_09</v>
      </c>
      <c r="C6012" t="str">
        <f t="shared" si="567"/>
        <v>Sep</v>
      </c>
      <c r="D6012" t="str">
        <f t="shared" si="568"/>
        <v>2024_Sep</v>
      </c>
      <c r="E6012" s="12" t="str">
        <f t="shared" si="569"/>
        <v>14_Sep</v>
      </c>
      <c r="F6012" s="12" t="str">
        <f t="shared" si="570"/>
        <v>Sep-24</v>
      </c>
      <c r="G6012" s="12"/>
    </row>
    <row r="6013" spans="1:7">
      <c r="A6013" s="2">
        <f t="shared" si="572"/>
        <v>45550</v>
      </c>
      <c r="B6013" t="str">
        <f t="shared" si="571"/>
        <v>2024_09</v>
      </c>
      <c r="C6013" t="str">
        <f t="shared" si="567"/>
        <v>Sep</v>
      </c>
      <c r="D6013" t="str">
        <f t="shared" si="568"/>
        <v>2024_Sep</v>
      </c>
      <c r="E6013" s="12" t="str">
        <f t="shared" si="569"/>
        <v>15_Sep</v>
      </c>
      <c r="F6013" s="12" t="str">
        <f t="shared" si="570"/>
        <v>Sep-24</v>
      </c>
      <c r="G6013" s="12"/>
    </row>
    <row r="6014" spans="1:7">
      <c r="A6014" s="2">
        <f t="shared" si="572"/>
        <v>45551</v>
      </c>
      <c r="B6014" t="str">
        <f t="shared" si="571"/>
        <v>2024_09</v>
      </c>
      <c r="C6014" t="str">
        <f t="shared" si="567"/>
        <v>Sep</v>
      </c>
      <c r="D6014" t="str">
        <f t="shared" si="568"/>
        <v>2024_Sep</v>
      </c>
      <c r="E6014" s="12" t="str">
        <f t="shared" si="569"/>
        <v>16_Sep</v>
      </c>
      <c r="F6014" s="12" t="str">
        <f t="shared" si="570"/>
        <v>Sep-24</v>
      </c>
      <c r="G6014" s="12"/>
    </row>
    <row r="6015" spans="1:7">
      <c r="A6015" s="2">
        <f t="shared" si="572"/>
        <v>45552</v>
      </c>
      <c r="B6015" t="str">
        <f t="shared" si="571"/>
        <v>2024_09</v>
      </c>
      <c r="C6015" t="str">
        <f t="shared" si="567"/>
        <v>Sep</v>
      </c>
      <c r="D6015" t="str">
        <f t="shared" si="568"/>
        <v>2024_Sep</v>
      </c>
      <c r="E6015" s="12" t="str">
        <f t="shared" si="569"/>
        <v>17_Sep</v>
      </c>
      <c r="F6015" s="12" t="str">
        <f t="shared" si="570"/>
        <v>Sep-24</v>
      </c>
      <c r="G6015" s="12"/>
    </row>
    <row r="6016" spans="1:7">
      <c r="A6016" s="2">
        <f t="shared" si="572"/>
        <v>45553</v>
      </c>
      <c r="B6016" t="str">
        <f t="shared" si="571"/>
        <v>2024_09</v>
      </c>
      <c r="C6016" t="str">
        <f t="shared" si="567"/>
        <v>Sep</v>
      </c>
      <c r="D6016" t="str">
        <f t="shared" si="568"/>
        <v>2024_Sep</v>
      </c>
      <c r="E6016" s="12" t="str">
        <f t="shared" si="569"/>
        <v>18_Sep</v>
      </c>
      <c r="F6016" s="12" t="str">
        <f t="shared" si="570"/>
        <v>Sep-24</v>
      </c>
      <c r="G6016" s="12"/>
    </row>
    <row r="6017" spans="1:7">
      <c r="A6017" s="2">
        <f t="shared" si="572"/>
        <v>45554</v>
      </c>
      <c r="B6017" t="str">
        <f t="shared" si="571"/>
        <v>2024_09</v>
      </c>
      <c r="C6017" t="str">
        <f t="shared" si="567"/>
        <v>Sep</v>
      </c>
      <c r="D6017" t="str">
        <f t="shared" si="568"/>
        <v>2024_Sep</v>
      </c>
      <c r="E6017" s="12" t="str">
        <f t="shared" si="569"/>
        <v>19_Sep</v>
      </c>
      <c r="F6017" s="12" t="str">
        <f t="shared" si="570"/>
        <v>Sep-24</v>
      </c>
      <c r="G6017" s="12"/>
    </row>
    <row r="6018" spans="1:7">
      <c r="A6018" s="2">
        <f t="shared" si="572"/>
        <v>45555</v>
      </c>
      <c r="B6018" t="str">
        <f t="shared" si="571"/>
        <v>2024_09</v>
      </c>
      <c r="C6018" t="str">
        <f t="shared" ref="C6018:C6081" si="573">VLOOKUP(TEXT(MONTH(A6018),"00"),$H$2:$I$13,2,FALSE)</f>
        <v>Sep</v>
      </c>
      <c r="D6018" t="str">
        <f t="shared" si="568"/>
        <v>2024_Sep</v>
      </c>
      <c r="E6018" s="12" t="str">
        <f t="shared" si="569"/>
        <v>20_Sep</v>
      </c>
      <c r="F6018" s="12" t="str">
        <f t="shared" si="570"/>
        <v>Sep-24</v>
      </c>
      <c r="G6018" s="12"/>
    </row>
    <row r="6019" spans="1:7">
      <c r="A6019" s="2">
        <f t="shared" si="572"/>
        <v>45556</v>
      </c>
      <c r="B6019" t="str">
        <f t="shared" si="571"/>
        <v>2024_09</v>
      </c>
      <c r="C6019" t="str">
        <f t="shared" si="573"/>
        <v>Sep</v>
      </c>
      <c r="D6019" t="str">
        <f t="shared" ref="D6019:D6082" si="574">TEXT(YEAR(A6019),"0000")&amp;"_"&amp;C6019</f>
        <v>2024_Sep</v>
      </c>
      <c r="E6019" s="12" t="str">
        <f t="shared" ref="E6019:E6082" si="575">VLOOKUP(DAY(A6019),$G$2:$H$32,2,FALSE)&amp;"_"&amp;C6019</f>
        <v>21_Sep</v>
      </c>
      <c r="F6019" s="12" t="str">
        <f t="shared" si="570"/>
        <v>Sep-24</v>
      </c>
      <c r="G6019" s="12"/>
    </row>
    <row r="6020" spans="1:7">
      <c r="A6020" s="2">
        <f t="shared" si="572"/>
        <v>45557</v>
      </c>
      <c r="B6020" t="str">
        <f t="shared" si="571"/>
        <v>2024_09</v>
      </c>
      <c r="C6020" t="str">
        <f t="shared" si="573"/>
        <v>Sep</v>
      </c>
      <c r="D6020" t="str">
        <f t="shared" si="574"/>
        <v>2024_Sep</v>
      </c>
      <c r="E6020" s="12" t="str">
        <f t="shared" si="575"/>
        <v>22_Sep</v>
      </c>
      <c r="F6020" s="12" t="str">
        <f t="shared" ref="F6020:F6083" si="576">C6020&amp;"-"&amp;RIGHT(YEAR(A6020),2)</f>
        <v>Sep-24</v>
      </c>
      <c r="G6020" s="12"/>
    </row>
    <row r="6021" spans="1:7">
      <c r="A6021" s="2">
        <f t="shared" si="572"/>
        <v>45558</v>
      </c>
      <c r="B6021" t="str">
        <f t="shared" si="571"/>
        <v>2024_09</v>
      </c>
      <c r="C6021" t="str">
        <f t="shared" si="573"/>
        <v>Sep</v>
      </c>
      <c r="D6021" t="str">
        <f t="shared" si="574"/>
        <v>2024_Sep</v>
      </c>
      <c r="E6021" s="12" t="str">
        <f t="shared" si="575"/>
        <v>23_Sep</v>
      </c>
      <c r="F6021" s="12" t="str">
        <f t="shared" si="576"/>
        <v>Sep-24</v>
      </c>
      <c r="G6021" s="12"/>
    </row>
    <row r="6022" spans="1:7">
      <c r="A6022" s="2">
        <f t="shared" si="572"/>
        <v>45559</v>
      </c>
      <c r="B6022" t="str">
        <f t="shared" si="571"/>
        <v>2024_09</v>
      </c>
      <c r="C6022" t="str">
        <f t="shared" si="573"/>
        <v>Sep</v>
      </c>
      <c r="D6022" t="str">
        <f t="shared" si="574"/>
        <v>2024_Sep</v>
      </c>
      <c r="E6022" s="12" t="str">
        <f t="shared" si="575"/>
        <v>24_Sep</v>
      </c>
      <c r="F6022" s="12" t="str">
        <f t="shared" si="576"/>
        <v>Sep-24</v>
      </c>
      <c r="G6022" s="12"/>
    </row>
    <row r="6023" spans="1:7">
      <c r="A6023" s="2">
        <f t="shared" si="572"/>
        <v>45560</v>
      </c>
      <c r="B6023" t="str">
        <f t="shared" si="571"/>
        <v>2024_09</v>
      </c>
      <c r="C6023" t="str">
        <f t="shared" si="573"/>
        <v>Sep</v>
      </c>
      <c r="D6023" t="str">
        <f t="shared" si="574"/>
        <v>2024_Sep</v>
      </c>
      <c r="E6023" s="12" t="str">
        <f t="shared" si="575"/>
        <v>25_Sep</v>
      </c>
      <c r="F6023" s="12" t="str">
        <f t="shared" si="576"/>
        <v>Sep-24</v>
      </c>
      <c r="G6023" s="12"/>
    </row>
    <row r="6024" spans="1:7">
      <c r="A6024" s="2">
        <f t="shared" si="572"/>
        <v>45561</v>
      </c>
      <c r="B6024" t="str">
        <f t="shared" si="571"/>
        <v>2024_09</v>
      </c>
      <c r="C6024" t="str">
        <f t="shared" si="573"/>
        <v>Sep</v>
      </c>
      <c r="D6024" t="str">
        <f t="shared" si="574"/>
        <v>2024_Sep</v>
      </c>
      <c r="E6024" s="12" t="str">
        <f t="shared" si="575"/>
        <v>26_Sep</v>
      </c>
      <c r="F6024" s="12" t="str">
        <f t="shared" si="576"/>
        <v>Sep-24</v>
      </c>
      <c r="G6024" s="12"/>
    </row>
    <row r="6025" spans="1:7">
      <c r="A6025" s="2">
        <f t="shared" si="572"/>
        <v>45562</v>
      </c>
      <c r="B6025" t="str">
        <f t="shared" si="571"/>
        <v>2024_09</v>
      </c>
      <c r="C6025" t="str">
        <f t="shared" si="573"/>
        <v>Sep</v>
      </c>
      <c r="D6025" t="str">
        <f t="shared" si="574"/>
        <v>2024_Sep</v>
      </c>
      <c r="E6025" s="12" t="str">
        <f t="shared" si="575"/>
        <v>27_Sep</v>
      </c>
      <c r="F6025" s="12" t="str">
        <f t="shared" si="576"/>
        <v>Sep-24</v>
      </c>
      <c r="G6025" s="12"/>
    </row>
    <row r="6026" spans="1:7">
      <c r="A6026" s="2">
        <f t="shared" si="572"/>
        <v>45563</v>
      </c>
      <c r="B6026" t="str">
        <f t="shared" si="571"/>
        <v>2024_09</v>
      </c>
      <c r="C6026" t="str">
        <f t="shared" si="573"/>
        <v>Sep</v>
      </c>
      <c r="D6026" t="str">
        <f t="shared" si="574"/>
        <v>2024_Sep</v>
      </c>
      <c r="E6026" s="12" t="str">
        <f t="shared" si="575"/>
        <v>28_Sep</v>
      </c>
      <c r="F6026" s="12" t="str">
        <f t="shared" si="576"/>
        <v>Sep-24</v>
      </c>
      <c r="G6026" s="12"/>
    </row>
    <row r="6027" spans="1:7">
      <c r="A6027" s="2">
        <f t="shared" si="572"/>
        <v>45564</v>
      </c>
      <c r="B6027" t="str">
        <f t="shared" ref="B6027:B6090" si="577">TEXT(YEAR(A6027),"0000")&amp;"_"&amp;TEXT(MONTH(A6027),"00")</f>
        <v>2024_09</v>
      </c>
      <c r="C6027" t="str">
        <f t="shared" si="573"/>
        <v>Sep</v>
      </c>
      <c r="D6027" t="str">
        <f t="shared" si="574"/>
        <v>2024_Sep</v>
      </c>
      <c r="E6027" s="12" t="str">
        <f t="shared" si="575"/>
        <v>29_Sep</v>
      </c>
      <c r="F6027" s="12" t="str">
        <f t="shared" si="576"/>
        <v>Sep-24</v>
      </c>
      <c r="G6027" s="12"/>
    </row>
    <row r="6028" spans="1:7">
      <c r="A6028" s="2">
        <f t="shared" ref="A6028:A6091" si="578">A6027+1</f>
        <v>45565</v>
      </c>
      <c r="B6028" t="str">
        <f t="shared" si="577"/>
        <v>2024_09</v>
      </c>
      <c r="C6028" t="str">
        <f t="shared" si="573"/>
        <v>Sep</v>
      </c>
      <c r="D6028" t="str">
        <f t="shared" si="574"/>
        <v>2024_Sep</v>
      </c>
      <c r="E6028" s="12" t="str">
        <f t="shared" si="575"/>
        <v>30_Sep</v>
      </c>
      <c r="F6028" s="12" t="str">
        <f t="shared" si="576"/>
        <v>Sep-24</v>
      </c>
      <c r="G6028" s="12"/>
    </row>
    <row r="6029" spans="1:7">
      <c r="A6029" s="2">
        <f t="shared" si="578"/>
        <v>45566</v>
      </c>
      <c r="B6029" t="str">
        <f t="shared" si="577"/>
        <v>2024_10</v>
      </c>
      <c r="C6029" t="str">
        <f t="shared" si="573"/>
        <v>Oct</v>
      </c>
      <c r="D6029" t="str">
        <f t="shared" si="574"/>
        <v>2024_Oct</v>
      </c>
      <c r="E6029" s="12" t="str">
        <f t="shared" si="575"/>
        <v>01_Oct</v>
      </c>
      <c r="F6029" s="12" t="str">
        <f t="shared" si="576"/>
        <v>Oct-24</v>
      </c>
      <c r="G6029" s="12"/>
    </row>
    <row r="6030" spans="1:7">
      <c r="A6030" s="2">
        <f t="shared" si="578"/>
        <v>45567</v>
      </c>
      <c r="B6030" t="str">
        <f t="shared" si="577"/>
        <v>2024_10</v>
      </c>
      <c r="C6030" t="str">
        <f t="shared" si="573"/>
        <v>Oct</v>
      </c>
      <c r="D6030" t="str">
        <f t="shared" si="574"/>
        <v>2024_Oct</v>
      </c>
      <c r="E6030" s="12" t="str">
        <f t="shared" si="575"/>
        <v>02_Oct</v>
      </c>
      <c r="F6030" s="12" t="str">
        <f t="shared" si="576"/>
        <v>Oct-24</v>
      </c>
      <c r="G6030" s="12"/>
    </row>
    <row r="6031" spans="1:7">
      <c r="A6031" s="2">
        <f t="shared" si="578"/>
        <v>45568</v>
      </c>
      <c r="B6031" t="str">
        <f t="shared" si="577"/>
        <v>2024_10</v>
      </c>
      <c r="C6031" t="str">
        <f t="shared" si="573"/>
        <v>Oct</v>
      </c>
      <c r="D6031" t="str">
        <f t="shared" si="574"/>
        <v>2024_Oct</v>
      </c>
      <c r="E6031" s="12" t="str">
        <f t="shared" si="575"/>
        <v>03_Oct</v>
      </c>
      <c r="F6031" s="12" t="str">
        <f t="shared" si="576"/>
        <v>Oct-24</v>
      </c>
      <c r="G6031" s="12"/>
    </row>
    <row r="6032" spans="1:7">
      <c r="A6032" s="2">
        <f t="shared" si="578"/>
        <v>45569</v>
      </c>
      <c r="B6032" t="str">
        <f t="shared" si="577"/>
        <v>2024_10</v>
      </c>
      <c r="C6032" t="str">
        <f t="shared" si="573"/>
        <v>Oct</v>
      </c>
      <c r="D6032" t="str">
        <f t="shared" si="574"/>
        <v>2024_Oct</v>
      </c>
      <c r="E6032" s="12" t="str">
        <f t="shared" si="575"/>
        <v>04_Oct</v>
      </c>
      <c r="F6032" s="12" t="str">
        <f t="shared" si="576"/>
        <v>Oct-24</v>
      </c>
      <c r="G6032" s="12"/>
    </row>
    <row r="6033" spans="1:7">
      <c r="A6033" s="2">
        <f t="shared" si="578"/>
        <v>45570</v>
      </c>
      <c r="B6033" t="str">
        <f t="shared" si="577"/>
        <v>2024_10</v>
      </c>
      <c r="C6033" t="str">
        <f t="shared" si="573"/>
        <v>Oct</v>
      </c>
      <c r="D6033" t="str">
        <f t="shared" si="574"/>
        <v>2024_Oct</v>
      </c>
      <c r="E6033" s="12" t="str">
        <f t="shared" si="575"/>
        <v>05_Oct</v>
      </c>
      <c r="F6033" s="12" t="str">
        <f t="shared" si="576"/>
        <v>Oct-24</v>
      </c>
      <c r="G6033" s="12"/>
    </row>
    <row r="6034" spans="1:7">
      <c r="A6034" s="2">
        <f t="shared" si="578"/>
        <v>45571</v>
      </c>
      <c r="B6034" t="str">
        <f t="shared" si="577"/>
        <v>2024_10</v>
      </c>
      <c r="C6034" t="str">
        <f t="shared" si="573"/>
        <v>Oct</v>
      </c>
      <c r="D6034" t="str">
        <f t="shared" si="574"/>
        <v>2024_Oct</v>
      </c>
      <c r="E6034" s="12" t="str">
        <f t="shared" si="575"/>
        <v>06_Oct</v>
      </c>
      <c r="F6034" s="12" t="str">
        <f t="shared" si="576"/>
        <v>Oct-24</v>
      </c>
      <c r="G6034" s="12"/>
    </row>
    <row r="6035" spans="1:7">
      <c r="A6035" s="2">
        <f t="shared" si="578"/>
        <v>45572</v>
      </c>
      <c r="B6035" t="str">
        <f t="shared" si="577"/>
        <v>2024_10</v>
      </c>
      <c r="C6035" t="str">
        <f t="shared" si="573"/>
        <v>Oct</v>
      </c>
      <c r="D6035" t="str">
        <f t="shared" si="574"/>
        <v>2024_Oct</v>
      </c>
      <c r="E6035" s="12" t="str">
        <f t="shared" si="575"/>
        <v>07_Oct</v>
      </c>
      <c r="F6035" s="12" t="str">
        <f t="shared" si="576"/>
        <v>Oct-24</v>
      </c>
      <c r="G6035" s="12"/>
    </row>
    <row r="6036" spans="1:7">
      <c r="A6036" s="2">
        <f t="shared" si="578"/>
        <v>45573</v>
      </c>
      <c r="B6036" t="str">
        <f t="shared" si="577"/>
        <v>2024_10</v>
      </c>
      <c r="C6036" t="str">
        <f t="shared" si="573"/>
        <v>Oct</v>
      </c>
      <c r="D6036" t="str">
        <f t="shared" si="574"/>
        <v>2024_Oct</v>
      </c>
      <c r="E6036" s="12" t="str">
        <f t="shared" si="575"/>
        <v>08_Oct</v>
      </c>
      <c r="F6036" s="12" t="str">
        <f t="shared" si="576"/>
        <v>Oct-24</v>
      </c>
      <c r="G6036" s="12"/>
    </row>
    <row r="6037" spans="1:7">
      <c r="A6037" s="2">
        <f t="shared" si="578"/>
        <v>45574</v>
      </c>
      <c r="B6037" t="str">
        <f t="shared" si="577"/>
        <v>2024_10</v>
      </c>
      <c r="C6037" t="str">
        <f t="shared" si="573"/>
        <v>Oct</v>
      </c>
      <c r="D6037" t="str">
        <f t="shared" si="574"/>
        <v>2024_Oct</v>
      </c>
      <c r="E6037" s="12" t="str">
        <f t="shared" si="575"/>
        <v>09_Oct</v>
      </c>
      <c r="F6037" s="12" t="str">
        <f t="shared" si="576"/>
        <v>Oct-24</v>
      </c>
      <c r="G6037" s="12"/>
    </row>
    <row r="6038" spans="1:7">
      <c r="A6038" s="2">
        <f t="shared" si="578"/>
        <v>45575</v>
      </c>
      <c r="B6038" t="str">
        <f t="shared" si="577"/>
        <v>2024_10</v>
      </c>
      <c r="C6038" t="str">
        <f t="shared" si="573"/>
        <v>Oct</v>
      </c>
      <c r="D6038" t="str">
        <f t="shared" si="574"/>
        <v>2024_Oct</v>
      </c>
      <c r="E6038" s="12" t="str">
        <f t="shared" si="575"/>
        <v>10_Oct</v>
      </c>
      <c r="F6038" s="12" t="str">
        <f t="shared" si="576"/>
        <v>Oct-24</v>
      </c>
      <c r="G6038" s="12"/>
    </row>
    <row r="6039" spans="1:7">
      <c r="A6039" s="2">
        <f t="shared" si="578"/>
        <v>45576</v>
      </c>
      <c r="B6039" t="str">
        <f t="shared" si="577"/>
        <v>2024_10</v>
      </c>
      <c r="C6039" t="str">
        <f t="shared" si="573"/>
        <v>Oct</v>
      </c>
      <c r="D6039" t="str">
        <f t="shared" si="574"/>
        <v>2024_Oct</v>
      </c>
      <c r="E6039" s="12" t="str">
        <f t="shared" si="575"/>
        <v>11_Oct</v>
      </c>
      <c r="F6039" s="12" t="str">
        <f t="shared" si="576"/>
        <v>Oct-24</v>
      </c>
      <c r="G6039" s="12"/>
    </row>
    <row r="6040" spans="1:7">
      <c r="A6040" s="2">
        <f t="shared" si="578"/>
        <v>45577</v>
      </c>
      <c r="B6040" t="str">
        <f t="shared" si="577"/>
        <v>2024_10</v>
      </c>
      <c r="C6040" t="str">
        <f t="shared" si="573"/>
        <v>Oct</v>
      </c>
      <c r="D6040" t="str">
        <f t="shared" si="574"/>
        <v>2024_Oct</v>
      </c>
      <c r="E6040" s="12" t="str">
        <f t="shared" si="575"/>
        <v>12_Oct</v>
      </c>
      <c r="F6040" s="12" t="str">
        <f t="shared" si="576"/>
        <v>Oct-24</v>
      </c>
      <c r="G6040" s="12"/>
    </row>
    <row r="6041" spans="1:7">
      <c r="A6041" s="2">
        <f t="shared" si="578"/>
        <v>45578</v>
      </c>
      <c r="B6041" t="str">
        <f t="shared" si="577"/>
        <v>2024_10</v>
      </c>
      <c r="C6041" t="str">
        <f t="shared" si="573"/>
        <v>Oct</v>
      </c>
      <c r="D6041" t="str">
        <f t="shared" si="574"/>
        <v>2024_Oct</v>
      </c>
      <c r="E6041" s="12" t="str">
        <f t="shared" si="575"/>
        <v>13_Oct</v>
      </c>
      <c r="F6041" s="12" t="str">
        <f t="shared" si="576"/>
        <v>Oct-24</v>
      </c>
      <c r="G6041" s="12"/>
    </row>
    <row r="6042" spans="1:7">
      <c r="A6042" s="2">
        <f t="shared" si="578"/>
        <v>45579</v>
      </c>
      <c r="B6042" t="str">
        <f t="shared" si="577"/>
        <v>2024_10</v>
      </c>
      <c r="C6042" t="str">
        <f t="shared" si="573"/>
        <v>Oct</v>
      </c>
      <c r="D6042" t="str">
        <f t="shared" si="574"/>
        <v>2024_Oct</v>
      </c>
      <c r="E6042" s="12" t="str">
        <f t="shared" si="575"/>
        <v>14_Oct</v>
      </c>
      <c r="F6042" s="12" t="str">
        <f t="shared" si="576"/>
        <v>Oct-24</v>
      </c>
      <c r="G6042" s="12"/>
    </row>
    <row r="6043" spans="1:7">
      <c r="A6043" s="2">
        <f t="shared" si="578"/>
        <v>45580</v>
      </c>
      <c r="B6043" t="str">
        <f t="shared" si="577"/>
        <v>2024_10</v>
      </c>
      <c r="C6043" t="str">
        <f t="shared" si="573"/>
        <v>Oct</v>
      </c>
      <c r="D6043" t="str">
        <f t="shared" si="574"/>
        <v>2024_Oct</v>
      </c>
      <c r="E6043" s="12" t="str">
        <f t="shared" si="575"/>
        <v>15_Oct</v>
      </c>
      <c r="F6043" s="12" t="str">
        <f t="shared" si="576"/>
        <v>Oct-24</v>
      </c>
      <c r="G6043" s="12"/>
    </row>
    <row r="6044" spans="1:7">
      <c r="A6044" s="2">
        <f t="shared" si="578"/>
        <v>45581</v>
      </c>
      <c r="B6044" t="str">
        <f t="shared" si="577"/>
        <v>2024_10</v>
      </c>
      <c r="C6044" t="str">
        <f t="shared" si="573"/>
        <v>Oct</v>
      </c>
      <c r="D6044" t="str">
        <f t="shared" si="574"/>
        <v>2024_Oct</v>
      </c>
      <c r="E6044" s="12" t="str">
        <f t="shared" si="575"/>
        <v>16_Oct</v>
      </c>
      <c r="F6044" s="12" t="str">
        <f t="shared" si="576"/>
        <v>Oct-24</v>
      </c>
      <c r="G6044" s="12"/>
    </row>
    <row r="6045" spans="1:7">
      <c r="A6045" s="2">
        <f t="shared" si="578"/>
        <v>45582</v>
      </c>
      <c r="B6045" t="str">
        <f t="shared" si="577"/>
        <v>2024_10</v>
      </c>
      <c r="C6045" t="str">
        <f t="shared" si="573"/>
        <v>Oct</v>
      </c>
      <c r="D6045" t="str">
        <f t="shared" si="574"/>
        <v>2024_Oct</v>
      </c>
      <c r="E6045" s="12" t="str">
        <f t="shared" si="575"/>
        <v>17_Oct</v>
      </c>
      <c r="F6045" s="12" t="str">
        <f t="shared" si="576"/>
        <v>Oct-24</v>
      </c>
      <c r="G6045" s="12"/>
    </row>
    <row r="6046" spans="1:7">
      <c r="A6046" s="2">
        <f t="shared" si="578"/>
        <v>45583</v>
      </c>
      <c r="B6046" t="str">
        <f t="shared" si="577"/>
        <v>2024_10</v>
      </c>
      <c r="C6046" t="str">
        <f t="shared" si="573"/>
        <v>Oct</v>
      </c>
      <c r="D6046" t="str">
        <f t="shared" si="574"/>
        <v>2024_Oct</v>
      </c>
      <c r="E6046" s="12" t="str">
        <f t="shared" si="575"/>
        <v>18_Oct</v>
      </c>
      <c r="F6046" s="12" t="str">
        <f t="shared" si="576"/>
        <v>Oct-24</v>
      </c>
      <c r="G6046" s="12"/>
    </row>
    <row r="6047" spans="1:7">
      <c r="A6047" s="2">
        <f t="shared" si="578"/>
        <v>45584</v>
      </c>
      <c r="B6047" t="str">
        <f t="shared" si="577"/>
        <v>2024_10</v>
      </c>
      <c r="C6047" t="str">
        <f t="shared" si="573"/>
        <v>Oct</v>
      </c>
      <c r="D6047" t="str">
        <f t="shared" si="574"/>
        <v>2024_Oct</v>
      </c>
      <c r="E6047" s="12" t="str">
        <f t="shared" si="575"/>
        <v>19_Oct</v>
      </c>
      <c r="F6047" s="12" t="str">
        <f t="shared" si="576"/>
        <v>Oct-24</v>
      </c>
      <c r="G6047" s="12"/>
    </row>
    <row r="6048" spans="1:7">
      <c r="A6048" s="2">
        <f t="shared" si="578"/>
        <v>45585</v>
      </c>
      <c r="B6048" t="str">
        <f t="shared" si="577"/>
        <v>2024_10</v>
      </c>
      <c r="C6048" t="str">
        <f t="shared" si="573"/>
        <v>Oct</v>
      </c>
      <c r="D6048" t="str">
        <f t="shared" si="574"/>
        <v>2024_Oct</v>
      </c>
      <c r="E6048" s="12" t="str">
        <f t="shared" si="575"/>
        <v>20_Oct</v>
      </c>
      <c r="F6048" s="12" t="str">
        <f t="shared" si="576"/>
        <v>Oct-24</v>
      </c>
      <c r="G6048" s="12"/>
    </row>
    <row r="6049" spans="1:7">
      <c r="A6049" s="2">
        <f t="shared" si="578"/>
        <v>45586</v>
      </c>
      <c r="B6049" t="str">
        <f t="shared" si="577"/>
        <v>2024_10</v>
      </c>
      <c r="C6049" t="str">
        <f t="shared" si="573"/>
        <v>Oct</v>
      </c>
      <c r="D6049" t="str">
        <f t="shared" si="574"/>
        <v>2024_Oct</v>
      </c>
      <c r="E6049" s="12" t="str">
        <f t="shared" si="575"/>
        <v>21_Oct</v>
      </c>
      <c r="F6049" s="12" t="str">
        <f t="shared" si="576"/>
        <v>Oct-24</v>
      </c>
      <c r="G6049" s="12"/>
    </row>
    <row r="6050" spans="1:7">
      <c r="A6050" s="2">
        <f t="shared" si="578"/>
        <v>45587</v>
      </c>
      <c r="B6050" t="str">
        <f t="shared" si="577"/>
        <v>2024_10</v>
      </c>
      <c r="C6050" t="str">
        <f t="shared" si="573"/>
        <v>Oct</v>
      </c>
      <c r="D6050" t="str">
        <f t="shared" si="574"/>
        <v>2024_Oct</v>
      </c>
      <c r="E6050" s="12" t="str">
        <f t="shared" si="575"/>
        <v>22_Oct</v>
      </c>
      <c r="F6050" s="12" t="str">
        <f t="shared" si="576"/>
        <v>Oct-24</v>
      </c>
      <c r="G6050" s="12"/>
    </row>
    <row r="6051" spans="1:7">
      <c r="A6051" s="2">
        <f t="shared" si="578"/>
        <v>45588</v>
      </c>
      <c r="B6051" t="str">
        <f t="shared" si="577"/>
        <v>2024_10</v>
      </c>
      <c r="C6051" t="str">
        <f t="shared" si="573"/>
        <v>Oct</v>
      </c>
      <c r="D6051" t="str">
        <f t="shared" si="574"/>
        <v>2024_Oct</v>
      </c>
      <c r="E6051" s="12" t="str">
        <f t="shared" si="575"/>
        <v>23_Oct</v>
      </c>
      <c r="F6051" s="12" t="str">
        <f t="shared" si="576"/>
        <v>Oct-24</v>
      </c>
      <c r="G6051" s="12"/>
    </row>
    <row r="6052" spans="1:7">
      <c r="A6052" s="2">
        <f t="shared" si="578"/>
        <v>45589</v>
      </c>
      <c r="B6052" t="str">
        <f t="shared" si="577"/>
        <v>2024_10</v>
      </c>
      <c r="C6052" t="str">
        <f t="shared" si="573"/>
        <v>Oct</v>
      </c>
      <c r="D6052" t="str">
        <f t="shared" si="574"/>
        <v>2024_Oct</v>
      </c>
      <c r="E6052" s="12" t="str">
        <f t="shared" si="575"/>
        <v>24_Oct</v>
      </c>
      <c r="F6052" s="12" t="str">
        <f t="shared" si="576"/>
        <v>Oct-24</v>
      </c>
      <c r="G6052" s="12"/>
    </row>
    <row r="6053" spans="1:7">
      <c r="A6053" s="2">
        <f t="shared" si="578"/>
        <v>45590</v>
      </c>
      <c r="B6053" t="str">
        <f t="shared" si="577"/>
        <v>2024_10</v>
      </c>
      <c r="C6053" t="str">
        <f t="shared" si="573"/>
        <v>Oct</v>
      </c>
      <c r="D6053" t="str">
        <f t="shared" si="574"/>
        <v>2024_Oct</v>
      </c>
      <c r="E6053" s="12" t="str">
        <f t="shared" si="575"/>
        <v>25_Oct</v>
      </c>
      <c r="F6053" s="12" t="str">
        <f t="shared" si="576"/>
        <v>Oct-24</v>
      </c>
      <c r="G6053" s="12"/>
    </row>
    <row r="6054" spans="1:7">
      <c r="A6054" s="2">
        <f t="shared" si="578"/>
        <v>45591</v>
      </c>
      <c r="B6054" t="str">
        <f t="shared" si="577"/>
        <v>2024_10</v>
      </c>
      <c r="C6054" t="str">
        <f t="shared" si="573"/>
        <v>Oct</v>
      </c>
      <c r="D6054" t="str">
        <f t="shared" si="574"/>
        <v>2024_Oct</v>
      </c>
      <c r="E6054" s="12" t="str">
        <f t="shared" si="575"/>
        <v>26_Oct</v>
      </c>
      <c r="F6054" s="12" t="str">
        <f t="shared" si="576"/>
        <v>Oct-24</v>
      </c>
      <c r="G6054" s="12"/>
    </row>
    <row r="6055" spans="1:7">
      <c r="A6055" s="2">
        <f t="shared" si="578"/>
        <v>45592</v>
      </c>
      <c r="B6055" t="str">
        <f t="shared" si="577"/>
        <v>2024_10</v>
      </c>
      <c r="C6055" t="str">
        <f t="shared" si="573"/>
        <v>Oct</v>
      </c>
      <c r="D6055" t="str">
        <f t="shared" si="574"/>
        <v>2024_Oct</v>
      </c>
      <c r="E6055" s="12" t="str">
        <f t="shared" si="575"/>
        <v>27_Oct</v>
      </c>
      <c r="F6055" s="12" t="str">
        <f t="shared" si="576"/>
        <v>Oct-24</v>
      </c>
      <c r="G6055" s="12"/>
    </row>
    <row r="6056" spans="1:7">
      <c r="A6056" s="2">
        <f t="shared" si="578"/>
        <v>45593</v>
      </c>
      <c r="B6056" t="str">
        <f t="shared" si="577"/>
        <v>2024_10</v>
      </c>
      <c r="C6056" t="str">
        <f t="shared" si="573"/>
        <v>Oct</v>
      </c>
      <c r="D6056" t="str">
        <f t="shared" si="574"/>
        <v>2024_Oct</v>
      </c>
      <c r="E6056" s="12" t="str">
        <f t="shared" si="575"/>
        <v>28_Oct</v>
      </c>
      <c r="F6056" s="12" t="str">
        <f t="shared" si="576"/>
        <v>Oct-24</v>
      </c>
      <c r="G6056" s="12"/>
    </row>
    <row r="6057" spans="1:7">
      <c r="A6057" s="2">
        <f t="shared" si="578"/>
        <v>45594</v>
      </c>
      <c r="B6057" t="str">
        <f t="shared" si="577"/>
        <v>2024_10</v>
      </c>
      <c r="C6057" t="str">
        <f t="shared" si="573"/>
        <v>Oct</v>
      </c>
      <c r="D6057" t="str">
        <f t="shared" si="574"/>
        <v>2024_Oct</v>
      </c>
      <c r="E6057" s="12" t="str">
        <f t="shared" si="575"/>
        <v>29_Oct</v>
      </c>
      <c r="F6057" s="12" t="str">
        <f t="shared" si="576"/>
        <v>Oct-24</v>
      </c>
      <c r="G6057" s="12"/>
    </row>
    <row r="6058" spans="1:7">
      <c r="A6058" s="2">
        <f t="shared" si="578"/>
        <v>45595</v>
      </c>
      <c r="B6058" t="str">
        <f t="shared" si="577"/>
        <v>2024_10</v>
      </c>
      <c r="C6058" t="str">
        <f t="shared" si="573"/>
        <v>Oct</v>
      </c>
      <c r="D6058" t="str">
        <f t="shared" si="574"/>
        <v>2024_Oct</v>
      </c>
      <c r="E6058" s="12" t="str">
        <f t="shared" si="575"/>
        <v>30_Oct</v>
      </c>
      <c r="F6058" s="12" t="str">
        <f t="shared" si="576"/>
        <v>Oct-24</v>
      </c>
      <c r="G6058" s="12"/>
    </row>
    <row r="6059" spans="1:7">
      <c r="A6059" s="2">
        <f t="shared" si="578"/>
        <v>45596</v>
      </c>
      <c r="B6059" t="str">
        <f t="shared" si="577"/>
        <v>2024_10</v>
      </c>
      <c r="C6059" t="str">
        <f t="shared" si="573"/>
        <v>Oct</v>
      </c>
      <c r="D6059" t="str">
        <f t="shared" si="574"/>
        <v>2024_Oct</v>
      </c>
      <c r="E6059" s="12" t="str">
        <f t="shared" si="575"/>
        <v>31_Oct</v>
      </c>
      <c r="F6059" s="12" t="str">
        <f t="shared" si="576"/>
        <v>Oct-24</v>
      </c>
      <c r="G6059" s="12"/>
    </row>
    <row r="6060" spans="1:7">
      <c r="A6060" s="2">
        <f t="shared" si="578"/>
        <v>45597</v>
      </c>
      <c r="B6060" t="str">
        <f t="shared" si="577"/>
        <v>2024_11</v>
      </c>
      <c r="C6060" t="str">
        <f t="shared" si="573"/>
        <v>Nov</v>
      </c>
      <c r="D6060" t="str">
        <f t="shared" si="574"/>
        <v>2024_Nov</v>
      </c>
      <c r="E6060" s="12" t="str">
        <f t="shared" si="575"/>
        <v>01_Nov</v>
      </c>
      <c r="F6060" s="12" t="str">
        <f t="shared" si="576"/>
        <v>Nov-24</v>
      </c>
      <c r="G6060" s="12"/>
    </row>
    <row r="6061" spans="1:7">
      <c r="A6061" s="2">
        <f t="shared" si="578"/>
        <v>45598</v>
      </c>
      <c r="B6061" t="str">
        <f t="shared" si="577"/>
        <v>2024_11</v>
      </c>
      <c r="C6061" t="str">
        <f t="shared" si="573"/>
        <v>Nov</v>
      </c>
      <c r="D6061" t="str">
        <f t="shared" si="574"/>
        <v>2024_Nov</v>
      </c>
      <c r="E6061" s="12" t="str">
        <f t="shared" si="575"/>
        <v>02_Nov</v>
      </c>
      <c r="F6061" s="12" t="str">
        <f t="shared" si="576"/>
        <v>Nov-24</v>
      </c>
      <c r="G6061" s="12"/>
    </row>
    <row r="6062" spans="1:7">
      <c r="A6062" s="2">
        <f t="shared" si="578"/>
        <v>45599</v>
      </c>
      <c r="B6062" t="str">
        <f t="shared" si="577"/>
        <v>2024_11</v>
      </c>
      <c r="C6062" t="str">
        <f t="shared" si="573"/>
        <v>Nov</v>
      </c>
      <c r="D6062" t="str">
        <f t="shared" si="574"/>
        <v>2024_Nov</v>
      </c>
      <c r="E6062" s="12" t="str">
        <f t="shared" si="575"/>
        <v>03_Nov</v>
      </c>
      <c r="F6062" s="12" t="str">
        <f t="shared" si="576"/>
        <v>Nov-24</v>
      </c>
      <c r="G6062" s="12"/>
    </row>
    <row r="6063" spans="1:7">
      <c r="A6063" s="2">
        <f t="shared" si="578"/>
        <v>45600</v>
      </c>
      <c r="B6063" t="str">
        <f t="shared" si="577"/>
        <v>2024_11</v>
      </c>
      <c r="C6063" t="str">
        <f t="shared" si="573"/>
        <v>Nov</v>
      </c>
      <c r="D6063" t="str">
        <f t="shared" si="574"/>
        <v>2024_Nov</v>
      </c>
      <c r="E6063" s="12" t="str">
        <f t="shared" si="575"/>
        <v>04_Nov</v>
      </c>
      <c r="F6063" s="12" t="str">
        <f t="shared" si="576"/>
        <v>Nov-24</v>
      </c>
      <c r="G6063" s="12"/>
    </row>
    <row r="6064" spans="1:7">
      <c r="A6064" s="2">
        <f t="shared" si="578"/>
        <v>45601</v>
      </c>
      <c r="B6064" t="str">
        <f t="shared" si="577"/>
        <v>2024_11</v>
      </c>
      <c r="C6064" t="str">
        <f t="shared" si="573"/>
        <v>Nov</v>
      </c>
      <c r="D6064" t="str">
        <f t="shared" si="574"/>
        <v>2024_Nov</v>
      </c>
      <c r="E6064" s="12" t="str">
        <f t="shared" si="575"/>
        <v>05_Nov</v>
      </c>
      <c r="F6064" s="12" t="str">
        <f t="shared" si="576"/>
        <v>Nov-24</v>
      </c>
      <c r="G6064" s="12"/>
    </row>
    <row r="6065" spans="1:7">
      <c r="A6065" s="2">
        <f t="shared" si="578"/>
        <v>45602</v>
      </c>
      <c r="B6065" t="str">
        <f t="shared" si="577"/>
        <v>2024_11</v>
      </c>
      <c r="C6065" t="str">
        <f t="shared" si="573"/>
        <v>Nov</v>
      </c>
      <c r="D6065" t="str">
        <f t="shared" si="574"/>
        <v>2024_Nov</v>
      </c>
      <c r="E6065" s="12" t="str">
        <f t="shared" si="575"/>
        <v>06_Nov</v>
      </c>
      <c r="F6065" s="12" t="str">
        <f t="shared" si="576"/>
        <v>Nov-24</v>
      </c>
      <c r="G6065" s="12"/>
    </row>
    <row r="6066" spans="1:7">
      <c r="A6066" s="2">
        <f t="shared" si="578"/>
        <v>45603</v>
      </c>
      <c r="B6066" t="str">
        <f t="shared" si="577"/>
        <v>2024_11</v>
      </c>
      <c r="C6066" t="str">
        <f t="shared" si="573"/>
        <v>Nov</v>
      </c>
      <c r="D6066" t="str">
        <f t="shared" si="574"/>
        <v>2024_Nov</v>
      </c>
      <c r="E6066" s="12" t="str">
        <f t="shared" si="575"/>
        <v>07_Nov</v>
      </c>
      <c r="F6066" s="12" t="str">
        <f t="shared" si="576"/>
        <v>Nov-24</v>
      </c>
      <c r="G6066" s="12"/>
    </row>
    <row r="6067" spans="1:7">
      <c r="A6067" s="2">
        <f t="shared" si="578"/>
        <v>45604</v>
      </c>
      <c r="B6067" t="str">
        <f t="shared" si="577"/>
        <v>2024_11</v>
      </c>
      <c r="C6067" t="str">
        <f t="shared" si="573"/>
        <v>Nov</v>
      </c>
      <c r="D6067" t="str">
        <f t="shared" si="574"/>
        <v>2024_Nov</v>
      </c>
      <c r="E6067" s="12" t="str">
        <f t="shared" si="575"/>
        <v>08_Nov</v>
      </c>
      <c r="F6067" s="12" t="str">
        <f t="shared" si="576"/>
        <v>Nov-24</v>
      </c>
      <c r="G6067" s="12"/>
    </row>
    <row r="6068" spans="1:7">
      <c r="A6068" s="2">
        <f t="shared" si="578"/>
        <v>45605</v>
      </c>
      <c r="B6068" t="str">
        <f t="shared" si="577"/>
        <v>2024_11</v>
      </c>
      <c r="C6068" t="str">
        <f t="shared" si="573"/>
        <v>Nov</v>
      </c>
      <c r="D6068" t="str">
        <f t="shared" si="574"/>
        <v>2024_Nov</v>
      </c>
      <c r="E6068" s="12" t="str">
        <f t="shared" si="575"/>
        <v>09_Nov</v>
      </c>
      <c r="F6068" s="12" t="str">
        <f t="shared" si="576"/>
        <v>Nov-24</v>
      </c>
      <c r="G6068" s="12"/>
    </row>
    <row r="6069" spans="1:7">
      <c r="A6069" s="2">
        <f t="shared" si="578"/>
        <v>45606</v>
      </c>
      <c r="B6069" t="str">
        <f t="shared" si="577"/>
        <v>2024_11</v>
      </c>
      <c r="C6069" t="str">
        <f t="shared" si="573"/>
        <v>Nov</v>
      </c>
      <c r="D6069" t="str">
        <f t="shared" si="574"/>
        <v>2024_Nov</v>
      </c>
      <c r="E6069" s="12" t="str">
        <f t="shared" si="575"/>
        <v>10_Nov</v>
      </c>
      <c r="F6069" s="12" t="str">
        <f t="shared" si="576"/>
        <v>Nov-24</v>
      </c>
      <c r="G6069" s="12"/>
    </row>
    <row r="6070" spans="1:7">
      <c r="A6070" s="2">
        <f t="shared" si="578"/>
        <v>45607</v>
      </c>
      <c r="B6070" t="str">
        <f t="shared" si="577"/>
        <v>2024_11</v>
      </c>
      <c r="C6070" t="str">
        <f t="shared" si="573"/>
        <v>Nov</v>
      </c>
      <c r="D6070" t="str">
        <f t="shared" si="574"/>
        <v>2024_Nov</v>
      </c>
      <c r="E6070" s="12" t="str">
        <f t="shared" si="575"/>
        <v>11_Nov</v>
      </c>
      <c r="F6070" s="12" t="str">
        <f t="shared" si="576"/>
        <v>Nov-24</v>
      </c>
      <c r="G6070" s="12"/>
    </row>
    <row r="6071" spans="1:7">
      <c r="A6071" s="2">
        <f t="shared" si="578"/>
        <v>45608</v>
      </c>
      <c r="B6071" t="str">
        <f t="shared" si="577"/>
        <v>2024_11</v>
      </c>
      <c r="C6071" t="str">
        <f t="shared" si="573"/>
        <v>Nov</v>
      </c>
      <c r="D6071" t="str">
        <f t="shared" si="574"/>
        <v>2024_Nov</v>
      </c>
      <c r="E6071" s="12" t="str">
        <f t="shared" si="575"/>
        <v>12_Nov</v>
      </c>
      <c r="F6071" s="12" t="str">
        <f t="shared" si="576"/>
        <v>Nov-24</v>
      </c>
      <c r="G6071" s="12"/>
    </row>
    <row r="6072" spans="1:7">
      <c r="A6072" s="2">
        <f t="shared" si="578"/>
        <v>45609</v>
      </c>
      <c r="B6072" t="str">
        <f t="shared" si="577"/>
        <v>2024_11</v>
      </c>
      <c r="C6072" t="str">
        <f t="shared" si="573"/>
        <v>Nov</v>
      </c>
      <c r="D6072" t="str">
        <f t="shared" si="574"/>
        <v>2024_Nov</v>
      </c>
      <c r="E6072" s="12" t="str">
        <f t="shared" si="575"/>
        <v>13_Nov</v>
      </c>
      <c r="F6072" s="12" t="str">
        <f t="shared" si="576"/>
        <v>Nov-24</v>
      </c>
      <c r="G6072" s="12"/>
    </row>
    <row r="6073" spans="1:7">
      <c r="A6073" s="2">
        <f t="shared" si="578"/>
        <v>45610</v>
      </c>
      <c r="B6073" t="str">
        <f t="shared" si="577"/>
        <v>2024_11</v>
      </c>
      <c r="C6073" t="str">
        <f t="shared" si="573"/>
        <v>Nov</v>
      </c>
      <c r="D6073" t="str">
        <f t="shared" si="574"/>
        <v>2024_Nov</v>
      </c>
      <c r="E6073" s="12" t="str">
        <f t="shared" si="575"/>
        <v>14_Nov</v>
      </c>
      <c r="F6073" s="12" t="str">
        <f t="shared" si="576"/>
        <v>Nov-24</v>
      </c>
      <c r="G6073" s="12"/>
    </row>
    <row r="6074" spans="1:7">
      <c r="A6074" s="2">
        <f t="shared" si="578"/>
        <v>45611</v>
      </c>
      <c r="B6074" t="str">
        <f t="shared" si="577"/>
        <v>2024_11</v>
      </c>
      <c r="C6074" t="str">
        <f t="shared" si="573"/>
        <v>Nov</v>
      </c>
      <c r="D6074" t="str">
        <f t="shared" si="574"/>
        <v>2024_Nov</v>
      </c>
      <c r="E6074" s="12" t="str">
        <f t="shared" si="575"/>
        <v>15_Nov</v>
      </c>
      <c r="F6074" s="12" t="str">
        <f t="shared" si="576"/>
        <v>Nov-24</v>
      </c>
      <c r="G6074" s="12"/>
    </row>
    <row r="6075" spans="1:7">
      <c r="A6075" s="2">
        <f t="shared" si="578"/>
        <v>45612</v>
      </c>
      <c r="B6075" t="str">
        <f t="shared" si="577"/>
        <v>2024_11</v>
      </c>
      <c r="C6075" t="str">
        <f t="shared" si="573"/>
        <v>Nov</v>
      </c>
      <c r="D6075" t="str">
        <f t="shared" si="574"/>
        <v>2024_Nov</v>
      </c>
      <c r="E6075" s="12" t="str">
        <f t="shared" si="575"/>
        <v>16_Nov</v>
      </c>
      <c r="F6075" s="12" t="str">
        <f t="shared" si="576"/>
        <v>Nov-24</v>
      </c>
      <c r="G6075" s="12"/>
    </row>
    <row r="6076" spans="1:7">
      <c r="A6076" s="2">
        <f t="shared" si="578"/>
        <v>45613</v>
      </c>
      <c r="B6076" t="str">
        <f t="shared" si="577"/>
        <v>2024_11</v>
      </c>
      <c r="C6076" t="str">
        <f t="shared" si="573"/>
        <v>Nov</v>
      </c>
      <c r="D6076" t="str">
        <f t="shared" si="574"/>
        <v>2024_Nov</v>
      </c>
      <c r="E6076" s="12" t="str">
        <f t="shared" si="575"/>
        <v>17_Nov</v>
      </c>
      <c r="F6076" s="12" t="str">
        <f t="shared" si="576"/>
        <v>Nov-24</v>
      </c>
      <c r="G6076" s="12"/>
    </row>
    <row r="6077" spans="1:7">
      <c r="A6077" s="2">
        <f t="shared" si="578"/>
        <v>45614</v>
      </c>
      <c r="B6077" t="str">
        <f t="shared" si="577"/>
        <v>2024_11</v>
      </c>
      <c r="C6077" t="str">
        <f t="shared" si="573"/>
        <v>Nov</v>
      </c>
      <c r="D6077" t="str">
        <f t="shared" si="574"/>
        <v>2024_Nov</v>
      </c>
      <c r="E6077" s="12" t="str">
        <f t="shared" si="575"/>
        <v>18_Nov</v>
      </c>
      <c r="F6077" s="12" t="str">
        <f t="shared" si="576"/>
        <v>Nov-24</v>
      </c>
      <c r="G6077" s="12"/>
    </row>
    <row r="6078" spans="1:7">
      <c r="A6078" s="2">
        <f t="shared" si="578"/>
        <v>45615</v>
      </c>
      <c r="B6078" t="str">
        <f t="shared" si="577"/>
        <v>2024_11</v>
      </c>
      <c r="C6078" t="str">
        <f t="shared" si="573"/>
        <v>Nov</v>
      </c>
      <c r="D6078" t="str">
        <f t="shared" si="574"/>
        <v>2024_Nov</v>
      </c>
      <c r="E6078" s="12" t="str">
        <f t="shared" si="575"/>
        <v>19_Nov</v>
      </c>
      <c r="F6078" s="12" t="str">
        <f t="shared" si="576"/>
        <v>Nov-24</v>
      </c>
      <c r="G6078" s="12"/>
    </row>
    <row r="6079" spans="1:7">
      <c r="A6079" s="2">
        <f t="shared" si="578"/>
        <v>45616</v>
      </c>
      <c r="B6079" t="str">
        <f t="shared" si="577"/>
        <v>2024_11</v>
      </c>
      <c r="C6079" t="str">
        <f t="shared" si="573"/>
        <v>Nov</v>
      </c>
      <c r="D6079" t="str">
        <f t="shared" si="574"/>
        <v>2024_Nov</v>
      </c>
      <c r="E6079" s="12" t="str">
        <f t="shared" si="575"/>
        <v>20_Nov</v>
      </c>
      <c r="F6079" s="12" t="str">
        <f t="shared" si="576"/>
        <v>Nov-24</v>
      </c>
      <c r="G6079" s="12"/>
    </row>
    <row r="6080" spans="1:7">
      <c r="A6080" s="2">
        <f t="shared" si="578"/>
        <v>45617</v>
      </c>
      <c r="B6080" t="str">
        <f t="shared" si="577"/>
        <v>2024_11</v>
      </c>
      <c r="C6080" t="str">
        <f t="shared" si="573"/>
        <v>Nov</v>
      </c>
      <c r="D6080" t="str">
        <f t="shared" si="574"/>
        <v>2024_Nov</v>
      </c>
      <c r="E6080" s="12" t="str">
        <f t="shared" si="575"/>
        <v>21_Nov</v>
      </c>
      <c r="F6080" s="12" t="str">
        <f t="shared" si="576"/>
        <v>Nov-24</v>
      </c>
      <c r="G6080" s="12"/>
    </row>
    <row r="6081" spans="1:7">
      <c r="A6081" s="2">
        <f t="shared" si="578"/>
        <v>45618</v>
      </c>
      <c r="B6081" t="str">
        <f t="shared" si="577"/>
        <v>2024_11</v>
      </c>
      <c r="C6081" t="str">
        <f t="shared" si="573"/>
        <v>Nov</v>
      </c>
      <c r="D6081" t="str">
        <f t="shared" si="574"/>
        <v>2024_Nov</v>
      </c>
      <c r="E6081" s="12" t="str">
        <f t="shared" si="575"/>
        <v>22_Nov</v>
      </c>
      <c r="F6081" s="12" t="str">
        <f t="shared" si="576"/>
        <v>Nov-24</v>
      </c>
      <c r="G6081" s="12"/>
    </row>
    <row r="6082" spans="1:7">
      <c r="A6082" s="2">
        <f t="shared" si="578"/>
        <v>45619</v>
      </c>
      <c r="B6082" t="str">
        <f t="shared" si="577"/>
        <v>2024_11</v>
      </c>
      <c r="C6082" t="str">
        <f t="shared" ref="C6082:C6145" si="579">VLOOKUP(TEXT(MONTH(A6082),"00"),$H$2:$I$13,2,FALSE)</f>
        <v>Nov</v>
      </c>
      <c r="D6082" t="str">
        <f t="shared" si="574"/>
        <v>2024_Nov</v>
      </c>
      <c r="E6082" s="12" t="str">
        <f t="shared" si="575"/>
        <v>23_Nov</v>
      </c>
      <c r="F6082" s="12" t="str">
        <f t="shared" si="576"/>
        <v>Nov-24</v>
      </c>
      <c r="G6082" s="12"/>
    </row>
    <row r="6083" spans="1:7">
      <c r="A6083" s="2">
        <f t="shared" si="578"/>
        <v>45620</v>
      </c>
      <c r="B6083" t="str">
        <f t="shared" si="577"/>
        <v>2024_11</v>
      </c>
      <c r="C6083" t="str">
        <f t="shared" si="579"/>
        <v>Nov</v>
      </c>
      <c r="D6083" t="str">
        <f t="shared" ref="D6083:D6146" si="580">TEXT(YEAR(A6083),"0000")&amp;"_"&amp;C6083</f>
        <v>2024_Nov</v>
      </c>
      <c r="E6083" s="12" t="str">
        <f t="shared" ref="E6083:E6146" si="581">VLOOKUP(DAY(A6083),$G$2:$H$32,2,FALSE)&amp;"_"&amp;C6083</f>
        <v>24_Nov</v>
      </c>
      <c r="F6083" s="12" t="str">
        <f t="shared" si="576"/>
        <v>Nov-24</v>
      </c>
      <c r="G6083" s="12"/>
    </row>
    <row r="6084" spans="1:7">
      <c r="A6084" s="2">
        <f t="shared" si="578"/>
        <v>45621</v>
      </c>
      <c r="B6084" t="str">
        <f t="shared" si="577"/>
        <v>2024_11</v>
      </c>
      <c r="C6084" t="str">
        <f t="shared" si="579"/>
        <v>Nov</v>
      </c>
      <c r="D6084" t="str">
        <f t="shared" si="580"/>
        <v>2024_Nov</v>
      </c>
      <c r="E6084" s="12" t="str">
        <f t="shared" si="581"/>
        <v>25_Nov</v>
      </c>
      <c r="F6084" s="12" t="str">
        <f t="shared" ref="F6084:F6147" si="582">C6084&amp;"-"&amp;RIGHT(YEAR(A6084),2)</f>
        <v>Nov-24</v>
      </c>
      <c r="G6084" s="12"/>
    </row>
    <row r="6085" spans="1:7">
      <c r="A6085" s="2">
        <f t="shared" si="578"/>
        <v>45622</v>
      </c>
      <c r="B6085" t="str">
        <f t="shared" si="577"/>
        <v>2024_11</v>
      </c>
      <c r="C6085" t="str">
        <f t="shared" si="579"/>
        <v>Nov</v>
      </c>
      <c r="D6085" t="str">
        <f t="shared" si="580"/>
        <v>2024_Nov</v>
      </c>
      <c r="E6085" s="12" t="str">
        <f t="shared" si="581"/>
        <v>26_Nov</v>
      </c>
      <c r="F6085" s="12" t="str">
        <f t="shared" si="582"/>
        <v>Nov-24</v>
      </c>
      <c r="G6085" s="12"/>
    </row>
    <row r="6086" spans="1:7">
      <c r="A6086" s="2">
        <f t="shared" si="578"/>
        <v>45623</v>
      </c>
      <c r="B6086" t="str">
        <f t="shared" si="577"/>
        <v>2024_11</v>
      </c>
      <c r="C6086" t="str">
        <f t="shared" si="579"/>
        <v>Nov</v>
      </c>
      <c r="D6086" t="str">
        <f t="shared" si="580"/>
        <v>2024_Nov</v>
      </c>
      <c r="E6086" s="12" t="str">
        <f t="shared" si="581"/>
        <v>27_Nov</v>
      </c>
      <c r="F6086" s="12" t="str">
        <f t="shared" si="582"/>
        <v>Nov-24</v>
      </c>
      <c r="G6086" s="12"/>
    </row>
    <row r="6087" spans="1:7">
      <c r="A6087" s="2">
        <f t="shared" si="578"/>
        <v>45624</v>
      </c>
      <c r="B6087" t="str">
        <f t="shared" si="577"/>
        <v>2024_11</v>
      </c>
      <c r="C6087" t="str">
        <f t="shared" si="579"/>
        <v>Nov</v>
      </c>
      <c r="D6087" t="str">
        <f t="shared" si="580"/>
        <v>2024_Nov</v>
      </c>
      <c r="E6087" s="12" t="str">
        <f t="shared" si="581"/>
        <v>28_Nov</v>
      </c>
      <c r="F6087" s="12" t="str">
        <f t="shared" si="582"/>
        <v>Nov-24</v>
      </c>
      <c r="G6087" s="12"/>
    </row>
    <row r="6088" spans="1:7">
      <c r="A6088" s="2">
        <f t="shared" si="578"/>
        <v>45625</v>
      </c>
      <c r="B6088" t="str">
        <f t="shared" si="577"/>
        <v>2024_11</v>
      </c>
      <c r="C6088" t="str">
        <f t="shared" si="579"/>
        <v>Nov</v>
      </c>
      <c r="D6088" t="str">
        <f t="shared" si="580"/>
        <v>2024_Nov</v>
      </c>
      <c r="E6088" s="12" t="str">
        <f t="shared" si="581"/>
        <v>29_Nov</v>
      </c>
      <c r="F6088" s="12" t="str">
        <f t="shared" si="582"/>
        <v>Nov-24</v>
      </c>
      <c r="G6088" s="12"/>
    </row>
    <row r="6089" spans="1:7">
      <c r="A6089" s="2">
        <f t="shared" si="578"/>
        <v>45626</v>
      </c>
      <c r="B6089" t="str">
        <f t="shared" si="577"/>
        <v>2024_11</v>
      </c>
      <c r="C6089" t="str">
        <f t="shared" si="579"/>
        <v>Nov</v>
      </c>
      <c r="D6089" t="str">
        <f t="shared" si="580"/>
        <v>2024_Nov</v>
      </c>
      <c r="E6089" s="12" t="str">
        <f t="shared" si="581"/>
        <v>30_Nov</v>
      </c>
      <c r="F6089" s="12" t="str">
        <f t="shared" si="582"/>
        <v>Nov-24</v>
      </c>
      <c r="G6089" s="12"/>
    </row>
    <row r="6090" spans="1:7">
      <c r="A6090" s="2">
        <f t="shared" si="578"/>
        <v>45627</v>
      </c>
      <c r="B6090" t="str">
        <f t="shared" si="577"/>
        <v>2024_12</v>
      </c>
      <c r="C6090" t="str">
        <f t="shared" si="579"/>
        <v>Dec</v>
      </c>
      <c r="D6090" t="str">
        <f t="shared" si="580"/>
        <v>2024_Dec</v>
      </c>
      <c r="E6090" s="12" t="str">
        <f t="shared" si="581"/>
        <v>01_Dec</v>
      </c>
      <c r="F6090" s="12" t="str">
        <f t="shared" si="582"/>
        <v>Dec-24</v>
      </c>
      <c r="G6090" s="12"/>
    </row>
    <row r="6091" spans="1:7">
      <c r="A6091" s="2">
        <f t="shared" si="578"/>
        <v>45628</v>
      </c>
      <c r="B6091" t="str">
        <f t="shared" ref="B6091:B6154" si="583">TEXT(YEAR(A6091),"0000")&amp;"_"&amp;TEXT(MONTH(A6091),"00")</f>
        <v>2024_12</v>
      </c>
      <c r="C6091" t="str">
        <f t="shared" si="579"/>
        <v>Dec</v>
      </c>
      <c r="D6091" t="str">
        <f t="shared" si="580"/>
        <v>2024_Dec</v>
      </c>
      <c r="E6091" s="12" t="str">
        <f t="shared" si="581"/>
        <v>02_Dec</v>
      </c>
      <c r="F6091" s="12" t="str">
        <f t="shared" si="582"/>
        <v>Dec-24</v>
      </c>
      <c r="G6091" s="12"/>
    </row>
    <row r="6092" spans="1:7">
      <c r="A6092" s="2">
        <f t="shared" ref="A6092:A6155" si="584">A6091+1</f>
        <v>45629</v>
      </c>
      <c r="B6092" t="str">
        <f t="shared" si="583"/>
        <v>2024_12</v>
      </c>
      <c r="C6092" t="str">
        <f t="shared" si="579"/>
        <v>Dec</v>
      </c>
      <c r="D6092" t="str">
        <f t="shared" si="580"/>
        <v>2024_Dec</v>
      </c>
      <c r="E6092" s="12" t="str">
        <f t="shared" si="581"/>
        <v>03_Dec</v>
      </c>
      <c r="F6092" s="12" t="str">
        <f t="shared" si="582"/>
        <v>Dec-24</v>
      </c>
      <c r="G6092" s="12"/>
    </row>
    <row r="6093" spans="1:7">
      <c r="A6093" s="2">
        <f t="shared" si="584"/>
        <v>45630</v>
      </c>
      <c r="B6093" t="str">
        <f t="shared" si="583"/>
        <v>2024_12</v>
      </c>
      <c r="C6093" t="str">
        <f t="shared" si="579"/>
        <v>Dec</v>
      </c>
      <c r="D6093" t="str">
        <f t="shared" si="580"/>
        <v>2024_Dec</v>
      </c>
      <c r="E6093" s="12" t="str">
        <f t="shared" si="581"/>
        <v>04_Dec</v>
      </c>
      <c r="F6093" s="12" t="str">
        <f t="shared" si="582"/>
        <v>Dec-24</v>
      </c>
      <c r="G6093" s="12"/>
    </row>
    <row r="6094" spans="1:7">
      <c r="A6094" s="2">
        <f t="shared" si="584"/>
        <v>45631</v>
      </c>
      <c r="B6094" t="str">
        <f t="shared" si="583"/>
        <v>2024_12</v>
      </c>
      <c r="C6094" t="str">
        <f t="shared" si="579"/>
        <v>Dec</v>
      </c>
      <c r="D6094" t="str">
        <f t="shared" si="580"/>
        <v>2024_Dec</v>
      </c>
      <c r="E6094" s="12" t="str">
        <f t="shared" si="581"/>
        <v>05_Dec</v>
      </c>
      <c r="F6094" s="12" t="str">
        <f t="shared" si="582"/>
        <v>Dec-24</v>
      </c>
      <c r="G6094" s="12"/>
    </row>
    <row r="6095" spans="1:7">
      <c r="A6095" s="2">
        <f t="shared" si="584"/>
        <v>45632</v>
      </c>
      <c r="B6095" t="str">
        <f t="shared" si="583"/>
        <v>2024_12</v>
      </c>
      <c r="C6095" t="str">
        <f t="shared" si="579"/>
        <v>Dec</v>
      </c>
      <c r="D6095" t="str">
        <f t="shared" si="580"/>
        <v>2024_Dec</v>
      </c>
      <c r="E6095" s="12" t="str">
        <f t="shared" si="581"/>
        <v>06_Dec</v>
      </c>
      <c r="F6095" s="12" t="str">
        <f t="shared" si="582"/>
        <v>Dec-24</v>
      </c>
      <c r="G6095" s="12"/>
    </row>
    <row r="6096" spans="1:7">
      <c r="A6096" s="2">
        <f t="shared" si="584"/>
        <v>45633</v>
      </c>
      <c r="B6096" t="str">
        <f t="shared" si="583"/>
        <v>2024_12</v>
      </c>
      <c r="C6096" t="str">
        <f t="shared" si="579"/>
        <v>Dec</v>
      </c>
      <c r="D6096" t="str">
        <f t="shared" si="580"/>
        <v>2024_Dec</v>
      </c>
      <c r="E6096" s="12" t="str">
        <f t="shared" si="581"/>
        <v>07_Dec</v>
      </c>
      <c r="F6096" s="12" t="str">
        <f t="shared" si="582"/>
        <v>Dec-24</v>
      </c>
      <c r="G6096" s="12"/>
    </row>
    <row r="6097" spans="1:7">
      <c r="A6097" s="2">
        <f t="shared" si="584"/>
        <v>45634</v>
      </c>
      <c r="B6097" t="str">
        <f t="shared" si="583"/>
        <v>2024_12</v>
      </c>
      <c r="C6097" t="str">
        <f t="shared" si="579"/>
        <v>Dec</v>
      </c>
      <c r="D6097" t="str">
        <f t="shared" si="580"/>
        <v>2024_Dec</v>
      </c>
      <c r="E6097" s="12" t="str">
        <f t="shared" si="581"/>
        <v>08_Dec</v>
      </c>
      <c r="F6097" s="12" t="str">
        <f t="shared" si="582"/>
        <v>Dec-24</v>
      </c>
      <c r="G6097" s="12"/>
    </row>
    <row r="6098" spans="1:7">
      <c r="A6098" s="2">
        <f t="shared" si="584"/>
        <v>45635</v>
      </c>
      <c r="B6098" t="str">
        <f t="shared" si="583"/>
        <v>2024_12</v>
      </c>
      <c r="C6098" t="str">
        <f t="shared" si="579"/>
        <v>Dec</v>
      </c>
      <c r="D6098" t="str">
        <f t="shared" si="580"/>
        <v>2024_Dec</v>
      </c>
      <c r="E6098" s="12" t="str">
        <f t="shared" si="581"/>
        <v>09_Dec</v>
      </c>
      <c r="F6098" s="12" t="str">
        <f t="shared" si="582"/>
        <v>Dec-24</v>
      </c>
      <c r="G6098" s="12"/>
    </row>
    <row r="6099" spans="1:7">
      <c r="A6099" s="2">
        <f t="shared" si="584"/>
        <v>45636</v>
      </c>
      <c r="B6099" t="str">
        <f t="shared" si="583"/>
        <v>2024_12</v>
      </c>
      <c r="C6099" t="str">
        <f t="shared" si="579"/>
        <v>Dec</v>
      </c>
      <c r="D6099" t="str">
        <f t="shared" si="580"/>
        <v>2024_Dec</v>
      </c>
      <c r="E6099" s="12" t="str">
        <f t="shared" si="581"/>
        <v>10_Dec</v>
      </c>
      <c r="F6099" s="12" t="str">
        <f t="shared" si="582"/>
        <v>Dec-24</v>
      </c>
      <c r="G6099" s="12"/>
    </row>
    <row r="6100" spans="1:7">
      <c r="A6100" s="2">
        <f t="shared" si="584"/>
        <v>45637</v>
      </c>
      <c r="B6100" t="str">
        <f t="shared" si="583"/>
        <v>2024_12</v>
      </c>
      <c r="C6100" t="str">
        <f t="shared" si="579"/>
        <v>Dec</v>
      </c>
      <c r="D6100" t="str">
        <f t="shared" si="580"/>
        <v>2024_Dec</v>
      </c>
      <c r="E6100" s="12" t="str">
        <f t="shared" si="581"/>
        <v>11_Dec</v>
      </c>
      <c r="F6100" s="12" t="str">
        <f t="shared" si="582"/>
        <v>Dec-24</v>
      </c>
      <c r="G6100" s="12"/>
    </row>
    <row r="6101" spans="1:7">
      <c r="A6101" s="2">
        <f t="shared" si="584"/>
        <v>45638</v>
      </c>
      <c r="B6101" t="str">
        <f t="shared" si="583"/>
        <v>2024_12</v>
      </c>
      <c r="C6101" t="str">
        <f t="shared" si="579"/>
        <v>Dec</v>
      </c>
      <c r="D6101" t="str">
        <f t="shared" si="580"/>
        <v>2024_Dec</v>
      </c>
      <c r="E6101" s="12" t="str">
        <f t="shared" si="581"/>
        <v>12_Dec</v>
      </c>
      <c r="F6101" s="12" t="str">
        <f t="shared" si="582"/>
        <v>Dec-24</v>
      </c>
      <c r="G6101" s="12"/>
    </row>
    <row r="6102" spans="1:7">
      <c r="A6102" s="2">
        <f t="shared" si="584"/>
        <v>45639</v>
      </c>
      <c r="B6102" t="str">
        <f t="shared" si="583"/>
        <v>2024_12</v>
      </c>
      <c r="C6102" t="str">
        <f t="shared" si="579"/>
        <v>Dec</v>
      </c>
      <c r="D6102" t="str">
        <f t="shared" si="580"/>
        <v>2024_Dec</v>
      </c>
      <c r="E6102" s="12" t="str">
        <f t="shared" si="581"/>
        <v>13_Dec</v>
      </c>
      <c r="F6102" s="12" t="str">
        <f t="shared" si="582"/>
        <v>Dec-24</v>
      </c>
      <c r="G6102" s="12"/>
    </row>
    <row r="6103" spans="1:7">
      <c r="A6103" s="2">
        <f t="shared" si="584"/>
        <v>45640</v>
      </c>
      <c r="B6103" t="str">
        <f t="shared" si="583"/>
        <v>2024_12</v>
      </c>
      <c r="C6103" t="str">
        <f t="shared" si="579"/>
        <v>Dec</v>
      </c>
      <c r="D6103" t="str">
        <f t="shared" si="580"/>
        <v>2024_Dec</v>
      </c>
      <c r="E6103" s="12" t="str">
        <f t="shared" si="581"/>
        <v>14_Dec</v>
      </c>
      <c r="F6103" s="12" t="str">
        <f t="shared" si="582"/>
        <v>Dec-24</v>
      </c>
      <c r="G6103" s="12"/>
    </row>
    <row r="6104" spans="1:7">
      <c r="A6104" s="2">
        <f t="shared" si="584"/>
        <v>45641</v>
      </c>
      <c r="B6104" t="str">
        <f t="shared" si="583"/>
        <v>2024_12</v>
      </c>
      <c r="C6104" t="str">
        <f t="shared" si="579"/>
        <v>Dec</v>
      </c>
      <c r="D6104" t="str">
        <f t="shared" si="580"/>
        <v>2024_Dec</v>
      </c>
      <c r="E6104" s="12" t="str">
        <f t="shared" si="581"/>
        <v>15_Dec</v>
      </c>
      <c r="F6104" s="12" t="str">
        <f t="shared" si="582"/>
        <v>Dec-24</v>
      </c>
      <c r="G6104" s="12"/>
    </row>
    <row r="6105" spans="1:7">
      <c r="A6105" s="2">
        <f t="shared" si="584"/>
        <v>45642</v>
      </c>
      <c r="B6105" t="str">
        <f t="shared" si="583"/>
        <v>2024_12</v>
      </c>
      <c r="C6105" t="str">
        <f t="shared" si="579"/>
        <v>Dec</v>
      </c>
      <c r="D6105" t="str">
        <f t="shared" si="580"/>
        <v>2024_Dec</v>
      </c>
      <c r="E6105" s="12" t="str">
        <f t="shared" si="581"/>
        <v>16_Dec</v>
      </c>
      <c r="F6105" s="12" t="str">
        <f t="shared" si="582"/>
        <v>Dec-24</v>
      </c>
      <c r="G6105" s="12"/>
    </row>
    <row r="6106" spans="1:7">
      <c r="A6106" s="2">
        <f t="shared" si="584"/>
        <v>45643</v>
      </c>
      <c r="B6106" t="str">
        <f t="shared" si="583"/>
        <v>2024_12</v>
      </c>
      <c r="C6106" t="str">
        <f t="shared" si="579"/>
        <v>Dec</v>
      </c>
      <c r="D6106" t="str">
        <f t="shared" si="580"/>
        <v>2024_Dec</v>
      </c>
      <c r="E6106" s="12" t="str">
        <f t="shared" si="581"/>
        <v>17_Dec</v>
      </c>
      <c r="F6106" s="12" t="str">
        <f t="shared" si="582"/>
        <v>Dec-24</v>
      </c>
      <c r="G6106" s="12"/>
    </row>
    <row r="6107" spans="1:7">
      <c r="A6107" s="2">
        <f t="shared" si="584"/>
        <v>45644</v>
      </c>
      <c r="B6107" t="str">
        <f t="shared" si="583"/>
        <v>2024_12</v>
      </c>
      <c r="C6107" t="str">
        <f t="shared" si="579"/>
        <v>Dec</v>
      </c>
      <c r="D6107" t="str">
        <f t="shared" si="580"/>
        <v>2024_Dec</v>
      </c>
      <c r="E6107" s="12" t="str">
        <f t="shared" si="581"/>
        <v>18_Dec</v>
      </c>
      <c r="F6107" s="12" t="str">
        <f t="shared" si="582"/>
        <v>Dec-24</v>
      </c>
      <c r="G6107" s="12"/>
    </row>
    <row r="6108" spans="1:7">
      <c r="A6108" s="2">
        <f t="shared" si="584"/>
        <v>45645</v>
      </c>
      <c r="B6108" t="str">
        <f t="shared" si="583"/>
        <v>2024_12</v>
      </c>
      <c r="C6108" t="str">
        <f t="shared" si="579"/>
        <v>Dec</v>
      </c>
      <c r="D6108" t="str">
        <f t="shared" si="580"/>
        <v>2024_Dec</v>
      </c>
      <c r="E6108" s="12" t="str">
        <f t="shared" si="581"/>
        <v>19_Dec</v>
      </c>
      <c r="F6108" s="12" t="str">
        <f t="shared" si="582"/>
        <v>Dec-24</v>
      </c>
      <c r="G6108" s="12"/>
    </row>
    <row r="6109" spans="1:7">
      <c r="A6109" s="2">
        <f t="shared" si="584"/>
        <v>45646</v>
      </c>
      <c r="B6109" t="str">
        <f t="shared" si="583"/>
        <v>2024_12</v>
      </c>
      <c r="C6109" t="str">
        <f t="shared" si="579"/>
        <v>Dec</v>
      </c>
      <c r="D6109" t="str">
        <f t="shared" si="580"/>
        <v>2024_Dec</v>
      </c>
      <c r="E6109" s="12" t="str">
        <f t="shared" si="581"/>
        <v>20_Dec</v>
      </c>
      <c r="F6109" s="12" t="str">
        <f t="shared" si="582"/>
        <v>Dec-24</v>
      </c>
      <c r="G6109" s="12"/>
    </row>
    <row r="6110" spans="1:7">
      <c r="A6110" s="2">
        <f t="shared" si="584"/>
        <v>45647</v>
      </c>
      <c r="B6110" t="str">
        <f t="shared" si="583"/>
        <v>2024_12</v>
      </c>
      <c r="C6110" t="str">
        <f t="shared" si="579"/>
        <v>Dec</v>
      </c>
      <c r="D6110" t="str">
        <f t="shared" si="580"/>
        <v>2024_Dec</v>
      </c>
      <c r="E6110" s="12" t="str">
        <f t="shared" si="581"/>
        <v>21_Dec</v>
      </c>
      <c r="F6110" s="12" t="str">
        <f t="shared" si="582"/>
        <v>Dec-24</v>
      </c>
      <c r="G6110" s="12"/>
    </row>
    <row r="6111" spans="1:7">
      <c r="A6111" s="2">
        <f t="shared" si="584"/>
        <v>45648</v>
      </c>
      <c r="B6111" t="str">
        <f t="shared" si="583"/>
        <v>2024_12</v>
      </c>
      <c r="C6111" t="str">
        <f t="shared" si="579"/>
        <v>Dec</v>
      </c>
      <c r="D6111" t="str">
        <f t="shared" si="580"/>
        <v>2024_Dec</v>
      </c>
      <c r="E6111" s="12" t="str">
        <f t="shared" si="581"/>
        <v>22_Dec</v>
      </c>
      <c r="F6111" s="12" t="str">
        <f t="shared" si="582"/>
        <v>Dec-24</v>
      </c>
      <c r="G6111" s="12"/>
    </row>
    <row r="6112" spans="1:7">
      <c r="A6112" s="2">
        <f t="shared" si="584"/>
        <v>45649</v>
      </c>
      <c r="B6112" t="str">
        <f t="shared" si="583"/>
        <v>2024_12</v>
      </c>
      <c r="C6112" t="str">
        <f t="shared" si="579"/>
        <v>Dec</v>
      </c>
      <c r="D6112" t="str">
        <f t="shared" si="580"/>
        <v>2024_Dec</v>
      </c>
      <c r="E6112" s="12" t="str">
        <f t="shared" si="581"/>
        <v>23_Dec</v>
      </c>
      <c r="F6112" s="12" t="str">
        <f t="shared" si="582"/>
        <v>Dec-24</v>
      </c>
      <c r="G6112" s="12"/>
    </row>
    <row r="6113" spans="1:7">
      <c r="A6113" s="2">
        <f t="shared" si="584"/>
        <v>45650</v>
      </c>
      <c r="B6113" t="str">
        <f t="shared" si="583"/>
        <v>2024_12</v>
      </c>
      <c r="C6113" t="str">
        <f t="shared" si="579"/>
        <v>Dec</v>
      </c>
      <c r="D6113" t="str">
        <f t="shared" si="580"/>
        <v>2024_Dec</v>
      </c>
      <c r="E6113" s="12" t="str">
        <f t="shared" si="581"/>
        <v>24_Dec</v>
      </c>
      <c r="F6113" s="12" t="str">
        <f t="shared" si="582"/>
        <v>Dec-24</v>
      </c>
      <c r="G6113" s="12"/>
    </row>
    <row r="6114" spans="1:7">
      <c r="A6114" s="2">
        <f t="shared" si="584"/>
        <v>45651</v>
      </c>
      <c r="B6114" t="str">
        <f t="shared" si="583"/>
        <v>2024_12</v>
      </c>
      <c r="C6114" t="str">
        <f t="shared" si="579"/>
        <v>Dec</v>
      </c>
      <c r="D6114" t="str">
        <f t="shared" si="580"/>
        <v>2024_Dec</v>
      </c>
      <c r="E6114" s="12" t="str">
        <f t="shared" si="581"/>
        <v>25_Dec</v>
      </c>
      <c r="F6114" s="12" t="str">
        <f t="shared" si="582"/>
        <v>Dec-24</v>
      </c>
      <c r="G6114" s="12"/>
    </row>
    <row r="6115" spans="1:7">
      <c r="A6115" s="2">
        <f t="shared" si="584"/>
        <v>45652</v>
      </c>
      <c r="B6115" t="str">
        <f t="shared" si="583"/>
        <v>2024_12</v>
      </c>
      <c r="C6115" t="str">
        <f t="shared" si="579"/>
        <v>Dec</v>
      </c>
      <c r="D6115" t="str">
        <f t="shared" si="580"/>
        <v>2024_Dec</v>
      </c>
      <c r="E6115" s="12" t="str">
        <f t="shared" si="581"/>
        <v>26_Dec</v>
      </c>
      <c r="F6115" s="12" t="str">
        <f t="shared" si="582"/>
        <v>Dec-24</v>
      </c>
      <c r="G6115" s="12"/>
    </row>
    <row r="6116" spans="1:7">
      <c r="A6116" s="2">
        <f t="shared" si="584"/>
        <v>45653</v>
      </c>
      <c r="B6116" t="str">
        <f t="shared" si="583"/>
        <v>2024_12</v>
      </c>
      <c r="C6116" t="str">
        <f t="shared" si="579"/>
        <v>Dec</v>
      </c>
      <c r="D6116" t="str">
        <f t="shared" si="580"/>
        <v>2024_Dec</v>
      </c>
      <c r="E6116" s="12" t="str">
        <f t="shared" si="581"/>
        <v>27_Dec</v>
      </c>
      <c r="F6116" s="12" t="str">
        <f t="shared" si="582"/>
        <v>Dec-24</v>
      </c>
      <c r="G6116" s="12"/>
    </row>
    <row r="6117" spans="1:7">
      <c r="A6117" s="2">
        <f t="shared" si="584"/>
        <v>45654</v>
      </c>
      <c r="B6117" t="str">
        <f t="shared" si="583"/>
        <v>2024_12</v>
      </c>
      <c r="C6117" t="str">
        <f t="shared" si="579"/>
        <v>Dec</v>
      </c>
      <c r="D6117" t="str">
        <f t="shared" si="580"/>
        <v>2024_Dec</v>
      </c>
      <c r="E6117" s="12" t="str">
        <f t="shared" si="581"/>
        <v>28_Dec</v>
      </c>
      <c r="F6117" s="12" t="str">
        <f t="shared" si="582"/>
        <v>Dec-24</v>
      </c>
      <c r="G6117" s="12"/>
    </row>
    <row r="6118" spans="1:7">
      <c r="A6118" s="2">
        <f t="shared" si="584"/>
        <v>45655</v>
      </c>
      <c r="B6118" t="str">
        <f t="shared" si="583"/>
        <v>2024_12</v>
      </c>
      <c r="C6118" t="str">
        <f t="shared" si="579"/>
        <v>Dec</v>
      </c>
      <c r="D6118" t="str">
        <f t="shared" si="580"/>
        <v>2024_Dec</v>
      </c>
      <c r="E6118" s="12" t="str">
        <f t="shared" si="581"/>
        <v>29_Dec</v>
      </c>
      <c r="F6118" s="12" t="str">
        <f t="shared" si="582"/>
        <v>Dec-24</v>
      </c>
      <c r="G6118" s="12"/>
    </row>
    <row r="6119" spans="1:7">
      <c r="A6119" s="2">
        <f t="shared" si="584"/>
        <v>45656</v>
      </c>
      <c r="B6119" t="str">
        <f t="shared" si="583"/>
        <v>2024_12</v>
      </c>
      <c r="C6119" t="str">
        <f t="shared" si="579"/>
        <v>Dec</v>
      </c>
      <c r="D6119" t="str">
        <f t="shared" si="580"/>
        <v>2024_Dec</v>
      </c>
      <c r="E6119" s="12" t="str">
        <f t="shared" si="581"/>
        <v>30_Dec</v>
      </c>
      <c r="F6119" s="12" t="str">
        <f t="shared" si="582"/>
        <v>Dec-24</v>
      </c>
      <c r="G6119" s="12"/>
    </row>
    <row r="6120" spans="1:7">
      <c r="A6120" s="2">
        <f t="shared" si="584"/>
        <v>45657</v>
      </c>
      <c r="B6120" t="str">
        <f t="shared" si="583"/>
        <v>2024_12</v>
      </c>
      <c r="C6120" t="str">
        <f t="shared" si="579"/>
        <v>Dec</v>
      </c>
      <c r="D6120" t="str">
        <f t="shared" si="580"/>
        <v>2024_Dec</v>
      </c>
      <c r="E6120" s="12" t="str">
        <f t="shared" si="581"/>
        <v>31_Dec</v>
      </c>
      <c r="F6120" s="12" t="str">
        <f t="shared" si="582"/>
        <v>Dec-24</v>
      </c>
      <c r="G6120" s="12"/>
    </row>
    <row r="6121" spans="1:7">
      <c r="A6121" s="2">
        <f t="shared" si="584"/>
        <v>45658</v>
      </c>
      <c r="B6121" t="str">
        <f t="shared" si="583"/>
        <v>2025_01</v>
      </c>
      <c r="C6121" t="str">
        <f t="shared" si="579"/>
        <v>Jan</v>
      </c>
      <c r="D6121" t="str">
        <f t="shared" si="580"/>
        <v>2025_Jan</v>
      </c>
      <c r="E6121" s="12" t="str">
        <f t="shared" si="581"/>
        <v>01_Jan</v>
      </c>
      <c r="F6121" s="12" t="str">
        <f t="shared" si="582"/>
        <v>Jan-25</v>
      </c>
      <c r="G6121" s="12"/>
    </row>
    <row r="6122" spans="1:7">
      <c r="A6122" s="2">
        <f t="shared" si="584"/>
        <v>45659</v>
      </c>
      <c r="B6122" t="str">
        <f t="shared" si="583"/>
        <v>2025_01</v>
      </c>
      <c r="C6122" t="str">
        <f t="shared" si="579"/>
        <v>Jan</v>
      </c>
      <c r="D6122" t="str">
        <f t="shared" si="580"/>
        <v>2025_Jan</v>
      </c>
      <c r="E6122" s="12" t="str">
        <f t="shared" si="581"/>
        <v>02_Jan</v>
      </c>
      <c r="F6122" s="12" t="str">
        <f t="shared" si="582"/>
        <v>Jan-25</v>
      </c>
      <c r="G6122" s="12"/>
    </row>
    <row r="6123" spans="1:7">
      <c r="A6123" s="2">
        <f t="shared" si="584"/>
        <v>45660</v>
      </c>
      <c r="B6123" t="str">
        <f t="shared" si="583"/>
        <v>2025_01</v>
      </c>
      <c r="C6123" t="str">
        <f t="shared" si="579"/>
        <v>Jan</v>
      </c>
      <c r="D6123" t="str">
        <f t="shared" si="580"/>
        <v>2025_Jan</v>
      </c>
      <c r="E6123" s="12" t="str">
        <f t="shared" si="581"/>
        <v>03_Jan</v>
      </c>
      <c r="F6123" s="12" t="str">
        <f t="shared" si="582"/>
        <v>Jan-25</v>
      </c>
      <c r="G6123" s="12"/>
    </row>
    <row r="6124" spans="1:7">
      <c r="A6124" s="2">
        <f t="shared" si="584"/>
        <v>45661</v>
      </c>
      <c r="B6124" t="str">
        <f t="shared" si="583"/>
        <v>2025_01</v>
      </c>
      <c r="C6124" t="str">
        <f t="shared" si="579"/>
        <v>Jan</v>
      </c>
      <c r="D6124" t="str">
        <f t="shared" si="580"/>
        <v>2025_Jan</v>
      </c>
      <c r="E6124" s="12" t="str">
        <f t="shared" si="581"/>
        <v>04_Jan</v>
      </c>
      <c r="F6124" s="12" t="str">
        <f t="shared" si="582"/>
        <v>Jan-25</v>
      </c>
      <c r="G6124" s="12"/>
    </row>
    <row r="6125" spans="1:7">
      <c r="A6125" s="2">
        <f t="shared" si="584"/>
        <v>45662</v>
      </c>
      <c r="B6125" t="str">
        <f t="shared" si="583"/>
        <v>2025_01</v>
      </c>
      <c r="C6125" t="str">
        <f t="shared" si="579"/>
        <v>Jan</v>
      </c>
      <c r="D6125" t="str">
        <f t="shared" si="580"/>
        <v>2025_Jan</v>
      </c>
      <c r="E6125" s="12" t="str">
        <f t="shared" si="581"/>
        <v>05_Jan</v>
      </c>
      <c r="F6125" s="12" t="str">
        <f t="shared" si="582"/>
        <v>Jan-25</v>
      </c>
      <c r="G6125" s="12"/>
    </row>
    <row r="6126" spans="1:7">
      <c r="A6126" s="2">
        <f t="shared" si="584"/>
        <v>45663</v>
      </c>
      <c r="B6126" t="str">
        <f t="shared" si="583"/>
        <v>2025_01</v>
      </c>
      <c r="C6126" t="str">
        <f t="shared" si="579"/>
        <v>Jan</v>
      </c>
      <c r="D6126" t="str">
        <f t="shared" si="580"/>
        <v>2025_Jan</v>
      </c>
      <c r="E6126" s="12" t="str">
        <f t="shared" si="581"/>
        <v>06_Jan</v>
      </c>
      <c r="F6126" s="12" t="str">
        <f t="shared" si="582"/>
        <v>Jan-25</v>
      </c>
      <c r="G6126" s="12"/>
    </row>
    <row r="6127" spans="1:7">
      <c r="A6127" s="2">
        <f t="shared" si="584"/>
        <v>45664</v>
      </c>
      <c r="B6127" t="str">
        <f t="shared" si="583"/>
        <v>2025_01</v>
      </c>
      <c r="C6127" t="str">
        <f t="shared" si="579"/>
        <v>Jan</v>
      </c>
      <c r="D6127" t="str">
        <f t="shared" si="580"/>
        <v>2025_Jan</v>
      </c>
      <c r="E6127" s="12" t="str">
        <f t="shared" si="581"/>
        <v>07_Jan</v>
      </c>
      <c r="F6127" s="12" t="str">
        <f t="shared" si="582"/>
        <v>Jan-25</v>
      </c>
      <c r="G6127" s="12"/>
    </row>
    <row r="6128" spans="1:7">
      <c r="A6128" s="2">
        <f t="shared" si="584"/>
        <v>45665</v>
      </c>
      <c r="B6128" t="str">
        <f t="shared" si="583"/>
        <v>2025_01</v>
      </c>
      <c r="C6128" t="str">
        <f t="shared" si="579"/>
        <v>Jan</v>
      </c>
      <c r="D6128" t="str">
        <f t="shared" si="580"/>
        <v>2025_Jan</v>
      </c>
      <c r="E6128" s="12" t="str">
        <f t="shared" si="581"/>
        <v>08_Jan</v>
      </c>
      <c r="F6128" s="12" t="str">
        <f t="shared" si="582"/>
        <v>Jan-25</v>
      </c>
      <c r="G6128" s="12"/>
    </row>
    <row r="6129" spans="1:7">
      <c r="A6129" s="2">
        <f t="shared" si="584"/>
        <v>45666</v>
      </c>
      <c r="B6129" t="str">
        <f t="shared" si="583"/>
        <v>2025_01</v>
      </c>
      <c r="C6129" t="str">
        <f t="shared" si="579"/>
        <v>Jan</v>
      </c>
      <c r="D6129" t="str">
        <f t="shared" si="580"/>
        <v>2025_Jan</v>
      </c>
      <c r="E6129" s="12" t="str">
        <f t="shared" si="581"/>
        <v>09_Jan</v>
      </c>
      <c r="F6129" s="12" t="str">
        <f t="shared" si="582"/>
        <v>Jan-25</v>
      </c>
      <c r="G6129" s="12"/>
    </row>
    <row r="6130" spans="1:7">
      <c r="A6130" s="2">
        <f t="shared" si="584"/>
        <v>45667</v>
      </c>
      <c r="B6130" t="str">
        <f t="shared" si="583"/>
        <v>2025_01</v>
      </c>
      <c r="C6130" t="str">
        <f t="shared" si="579"/>
        <v>Jan</v>
      </c>
      <c r="D6130" t="str">
        <f t="shared" si="580"/>
        <v>2025_Jan</v>
      </c>
      <c r="E6130" s="12" t="str">
        <f t="shared" si="581"/>
        <v>10_Jan</v>
      </c>
      <c r="F6130" s="12" t="str">
        <f t="shared" si="582"/>
        <v>Jan-25</v>
      </c>
      <c r="G6130" s="12"/>
    </row>
    <row r="6131" spans="1:7">
      <c r="A6131" s="2">
        <f t="shared" si="584"/>
        <v>45668</v>
      </c>
      <c r="B6131" t="str">
        <f t="shared" si="583"/>
        <v>2025_01</v>
      </c>
      <c r="C6131" t="str">
        <f t="shared" si="579"/>
        <v>Jan</v>
      </c>
      <c r="D6131" t="str">
        <f t="shared" si="580"/>
        <v>2025_Jan</v>
      </c>
      <c r="E6131" s="12" t="str">
        <f t="shared" si="581"/>
        <v>11_Jan</v>
      </c>
      <c r="F6131" s="12" t="str">
        <f t="shared" si="582"/>
        <v>Jan-25</v>
      </c>
      <c r="G6131" s="12"/>
    </row>
    <row r="6132" spans="1:7">
      <c r="A6132" s="2">
        <f t="shared" si="584"/>
        <v>45669</v>
      </c>
      <c r="B6132" t="str">
        <f t="shared" si="583"/>
        <v>2025_01</v>
      </c>
      <c r="C6132" t="str">
        <f t="shared" si="579"/>
        <v>Jan</v>
      </c>
      <c r="D6132" t="str">
        <f t="shared" si="580"/>
        <v>2025_Jan</v>
      </c>
      <c r="E6132" s="12" t="str">
        <f t="shared" si="581"/>
        <v>12_Jan</v>
      </c>
      <c r="F6132" s="12" t="str">
        <f t="shared" si="582"/>
        <v>Jan-25</v>
      </c>
      <c r="G6132" s="12"/>
    </row>
    <row r="6133" spans="1:7">
      <c r="A6133" s="2">
        <f t="shared" si="584"/>
        <v>45670</v>
      </c>
      <c r="B6133" t="str">
        <f t="shared" si="583"/>
        <v>2025_01</v>
      </c>
      <c r="C6133" t="str">
        <f t="shared" si="579"/>
        <v>Jan</v>
      </c>
      <c r="D6133" t="str">
        <f t="shared" si="580"/>
        <v>2025_Jan</v>
      </c>
      <c r="E6133" s="12" t="str">
        <f t="shared" si="581"/>
        <v>13_Jan</v>
      </c>
      <c r="F6133" s="12" t="str">
        <f t="shared" si="582"/>
        <v>Jan-25</v>
      </c>
      <c r="G6133" s="12"/>
    </row>
    <row r="6134" spans="1:7">
      <c r="A6134" s="2">
        <f t="shared" si="584"/>
        <v>45671</v>
      </c>
      <c r="B6134" t="str">
        <f t="shared" si="583"/>
        <v>2025_01</v>
      </c>
      <c r="C6134" t="str">
        <f t="shared" si="579"/>
        <v>Jan</v>
      </c>
      <c r="D6134" t="str">
        <f t="shared" si="580"/>
        <v>2025_Jan</v>
      </c>
      <c r="E6134" s="12" t="str">
        <f t="shared" si="581"/>
        <v>14_Jan</v>
      </c>
      <c r="F6134" s="12" t="str">
        <f t="shared" si="582"/>
        <v>Jan-25</v>
      </c>
      <c r="G6134" s="12"/>
    </row>
    <row r="6135" spans="1:7">
      <c r="A6135" s="2">
        <f t="shared" si="584"/>
        <v>45672</v>
      </c>
      <c r="B6135" t="str">
        <f t="shared" si="583"/>
        <v>2025_01</v>
      </c>
      <c r="C6135" t="str">
        <f t="shared" si="579"/>
        <v>Jan</v>
      </c>
      <c r="D6135" t="str">
        <f t="shared" si="580"/>
        <v>2025_Jan</v>
      </c>
      <c r="E6135" s="12" t="str">
        <f t="shared" si="581"/>
        <v>15_Jan</v>
      </c>
      <c r="F6135" s="12" t="str">
        <f t="shared" si="582"/>
        <v>Jan-25</v>
      </c>
      <c r="G6135" s="12"/>
    </row>
    <row r="6136" spans="1:7">
      <c r="A6136" s="2">
        <f t="shared" si="584"/>
        <v>45673</v>
      </c>
      <c r="B6136" t="str">
        <f t="shared" si="583"/>
        <v>2025_01</v>
      </c>
      <c r="C6136" t="str">
        <f t="shared" si="579"/>
        <v>Jan</v>
      </c>
      <c r="D6136" t="str">
        <f t="shared" si="580"/>
        <v>2025_Jan</v>
      </c>
      <c r="E6136" s="12" t="str">
        <f t="shared" si="581"/>
        <v>16_Jan</v>
      </c>
      <c r="F6136" s="12" t="str">
        <f t="shared" si="582"/>
        <v>Jan-25</v>
      </c>
      <c r="G6136" s="12"/>
    </row>
    <row r="6137" spans="1:7">
      <c r="A6137" s="2">
        <f t="shared" si="584"/>
        <v>45674</v>
      </c>
      <c r="B6137" t="str">
        <f t="shared" si="583"/>
        <v>2025_01</v>
      </c>
      <c r="C6137" t="str">
        <f t="shared" si="579"/>
        <v>Jan</v>
      </c>
      <c r="D6137" t="str">
        <f t="shared" si="580"/>
        <v>2025_Jan</v>
      </c>
      <c r="E6137" s="12" t="str">
        <f t="shared" si="581"/>
        <v>17_Jan</v>
      </c>
      <c r="F6137" s="12" t="str">
        <f t="shared" si="582"/>
        <v>Jan-25</v>
      </c>
      <c r="G6137" s="12"/>
    </row>
    <row r="6138" spans="1:7">
      <c r="A6138" s="2">
        <f t="shared" si="584"/>
        <v>45675</v>
      </c>
      <c r="B6138" t="str">
        <f t="shared" si="583"/>
        <v>2025_01</v>
      </c>
      <c r="C6138" t="str">
        <f t="shared" si="579"/>
        <v>Jan</v>
      </c>
      <c r="D6138" t="str">
        <f t="shared" si="580"/>
        <v>2025_Jan</v>
      </c>
      <c r="E6138" s="12" t="str">
        <f t="shared" si="581"/>
        <v>18_Jan</v>
      </c>
      <c r="F6138" s="12" t="str">
        <f t="shared" si="582"/>
        <v>Jan-25</v>
      </c>
      <c r="G6138" s="12"/>
    </row>
    <row r="6139" spans="1:7">
      <c r="A6139" s="2">
        <f t="shared" si="584"/>
        <v>45676</v>
      </c>
      <c r="B6139" t="str">
        <f t="shared" si="583"/>
        <v>2025_01</v>
      </c>
      <c r="C6139" t="str">
        <f t="shared" si="579"/>
        <v>Jan</v>
      </c>
      <c r="D6139" t="str">
        <f t="shared" si="580"/>
        <v>2025_Jan</v>
      </c>
      <c r="E6139" s="12" t="str">
        <f t="shared" si="581"/>
        <v>19_Jan</v>
      </c>
      <c r="F6139" s="12" t="str">
        <f t="shared" si="582"/>
        <v>Jan-25</v>
      </c>
      <c r="G6139" s="12"/>
    </row>
    <row r="6140" spans="1:7">
      <c r="A6140" s="2">
        <f t="shared" si="584"/>
        <v>45677</v>
      </c>
      <c r="B6140" t="str">
        <f t="shared" si="583"/>
        <v>2025_01</v>
      </c>
      <c r="C6140" t="str">
        <f t="shared" si="579"/>
        <v>Jan</v>
      </c>
      <c r="D6140" t="str">
        <f t="shared" si="580"/>
        <v>2025_Jan</v>
      </c>
      <c r="E6140" s="12" t="str">
        <f t="shared" si="581"/>
        <v>20_Jan</v>
      </c>
      <c r="F6140" s="12" t="str">
        <f t="shared" si="582"/>
        <v>Jan-25</v>
      </c>
      <c r="G6140" s="12"/>
    </row>
    <row r="6141" spans="1:7">
      <c r="A6141" s="2">
        <f t="shared" si="584"/>
        <v>45678</v>
      </c>
      <c r="B6141" t="str">
        <f t="shared" si="583"/>
        <v>2025_01</v>
      </c>
      <c r="C6141" t="str">
        <f t="shared" si="579"/>
        <v>Jan</v>
      </c>
      <c r="D6141" t="str">
        <f t="shared" si="580"/>
        <v>2025_Jan</v>
      </c>
      <c r="E6141" s="12" t="str">
        <f t="shared" si="581"/>
        <v>21_Jan</v>
      </c>
      <c r="F6141" s="12" t="str">
        <f t="shared" si="582"/>
        <v>Jan-25</v>
      </c>
      <c r="G6141" s="12"/>
    </row>
    <row r="6142" spans="1:7">
      <c r="A6142" s="2">
        <f t="shared" si="584"/>
        <v>45679</v>
      </c>
      <c r="B6142" t="str">
        <f t="shared" si="583"/>
        <v>2025_01</v>
      </c>
      <c r="C6142" t="str">
        <f t="shared" si="579"/>
        <v>Jan</v>
      </c>
      <c r="D6142" t="str">
        <f t="shared" si="580"/>
        <v>2025_Jan</v>
      </c>
      <c r="E6142" s="12" t="str">
        <f t="shared" si="581"/>
        <v>22_Jan</v>
      </c>
      <c r="F6142" s="12" t="str">
        <f t="shared" si="582"/>
        <v>Jan-25</v>
      </c>
      <c r="G6142" s="12"/>
    </row>
    <row r="6143" spans="1:7">
      <c r="A6143" s="2">
        <f t="shared" si="584"/>
        <v>45680</v>
      </c>
      <c r="B6143" t="str">
        <f t="shared" si="583"/>
        <v>2025_01</v>
      </c>
      <c r="C6143" t="str">
        <f t="shared" si="579"/>
        <v>Jan</v>
      </c>
      <c r="D6143" t="str">
        <f t="shared" si="580"/>
        <v>2025_Jan</v>
      </c>
      <c r="E6143" s="12" t="str">
        <f t="shared" si="581"/>
        <v>23_Jan</v>
      </c>
      <c r="F6143" s="12" t="str">
        <f t="shared" si="582"/>
        <v>Jan-25</v>
      </c>
      <c r="G6143" s="12"/>
    </row>
    <row r="6144" spans="1:7">
      <c r="A6144" s="2">
        <f t="shared" si="584"/>
        <v>45681</v>
      </c>
      <c r="B6144" t="str">
        <f t="shared" si="583"/>
        <v>2025_01</v>
      </c>
      <c r="C6144" t="str">
        <f t="shared" si="579"/>
        <v>Jan</v>
      </c>
      <c r="D6144" t="str">
        <f t="shared" si="580"/>
        <v>2025_Jan</v>
      </c>
      <c r="E6144" s="12" t="str">
        <f t="shared" si="581"/>
        <v>24_Jan</v>
      </c>
      <c r="F6144" s="12" t="str">
        <f t="shared" si="582"/>
        <v>Jan-25</v>
      </c>
      <c r="G6144" s="12"/>
    </row>
    <row r="6145" spans="1:7">
      <c r="A6145" s="2">
        <f t="shared" si="584"/>
        <v>45682</v>
      </c>
      <c r="B6145" t="str">
        <f t="shared" si="583"/>
        <v>2025_01</v>
      </c>
      <c r="C6145" t="str">
        <f t="shared" si="579"/>
        <v>Jan</v>
      </c>
      <c r="D6145" t="str">
        <f t="shared" si="580"/>
        <v>2025_Jan</v>
      </c>
      <c r="E6145" s="12" t="str">
        <f t="shared" si="581"/>
        <v>25_Jan</v>
      </c>
      <c r="F6145" s="12" t="str">
        <f t="shared" si="582"/>
        <v>Jan-25</v>
      </c>
      <c r="G6145" s="12"/>
    </row>
    <row r="6146" spans="1:7">
      <c r="A6146" s="2">
        <f t="shared" si="584"/>
        <v>45683</v>
      </c>
      <c r="B6146" t="str">
        <f t="shared" si="583"/>
        <v>2025_01</v>
      </c>
      <c r="C6146" t="str">
        <f t="shared" ref="C6146:C6209" si="585">VLOOKUP(TEXT(MONTH(A6146),"00"),$H$2:$I$13,2,FALSE)</f>
        <v>Jan</v>
      </c>
      <c r="D6146" t="str">
        <f t="shared" si="580"/>
        <v>2025_Jan</v>
      </c>
      <c r="E6146" s="12" t="str">
        <f t="shared" si="581"/>
        <v>26_Jan</v>
      </c>
      <c r="F6146" s="12" t="str">
        <f t="shared" si="582"/>
        <v>Jan-25</v>
      </c>
      <c r="G6146" s="12"/>
    </row>
    <row r="6147" spans="1:7">
      <c r="A6147" s="2">
        <f t="shared" si="584"/>
        <v>45684</v>
      </c>
      <c r="B6147" t="str">
        <f t="shared" si="583"/>
        <v>2025_01</v>
      </c>
      <c r="C6147" t="str">
        <f t="shared" si="585"/>
        <v>Jan</v>
      </c>
      <c r="D6147" t="str">
        <f t="shared" ref="D6147:D6210" si="586">TEXT(YEAR(A6147),"0000")&amp;"_"&amp;C6147</f>
        <v>2025_Jan</v>
      </c>
      <c r="E6147" s="12" t="str">
        <f t="shared" ref="E6147:E6210" si="587">VLOOKUP(DAY(A6147),$G$2:$H$32,2,FALSE)&amp;"_"&amp;C6147</f>
        <v>27_Jan</v>
      </c>
      <c r="F6147" s="12" t="str">
        <f t="shared" si="582"/>
        <v>Jan-25</v>
      </c>
      <c r="G6147" s="12"/>
    </row>
    <row r="6148" spans="1:7">
      <c r="A6148" s="2">
        <f t="shared" si="584"/>
        <v>45685</v>
      </c>
      <c r="B6148" t="str">
        <f t="shared" si="583"/>
        <v>2025_01</v>
      </c>
      <c r="C6148" t="str">
        <f t="shared" si="585"/>
        <v>Jan</v>
      </c>
      <c r="D6148" t="str">
        <f t="shared" si="586"/>
        <v>2025_Jan</v>
      </c>
      <c r="E6148" s="12" t="str">
        <f t="shared" si="587"/>
        <v>28_Jan</v>
      </c>
      <c r="F6148" s="12" t="str">
        <f t="shared" ref="F6148:F6211" si="588">C6148&amp;"-"&amp;RIGHT(YEAR(A6148),2)</f>
        <v>Jan-25</v>
      </c>
      <c r="G6148" s="12"/>
    </row>
    <row r="6149" spans="1:7">
      <c r="A6149" s="2">
        <f t="shared" si="584"/>
        <v>45686</v>
      </c>
      <c r="B6149" t="str">
        <f t="shared" si="583"/>
        <v>2025_01</v>
      </c>
      <c r="C6149" t="str">
        <f t="shared" si="585"/>
        <v>Jan</v>
      </c>
      <c r="D6149" t="str">
        <f t="shared" si="586"/>
        <v>2025_Jan</v>
      </c>
      <c r="E6149" s="12" t="str">
        <f t="shared" si="587"/>
        <v>29_Jan</v>
      </c>
      <c r="F6149" s="12" t="str">
        <f t="shared" si="588"/>
        <v>Jan-25</v>
      </c>
      <c r="G6149" s="12"/>
    </row>
    <row r="6150" spans="1:7">
      <c r="A6150" s="2">
        <f t="shared" si="584"/>
        <v>45687</v>
      </c>
      <c r="B6150" t="str">
        <f t="shared" si="583"/>
        <v>2025_01</v>
      </c>
      <c r="C6150" t="str">
        <f t="shared" si="585"/>
        <v>Jan</v>
      </c>
      <c r="D6150" t="str">
        <f t="shared" si="586"/>
        <v>2025_Jan</v>
      </c>
      <c r="E6150" s="12" t="str">
        <f t="shared" si="587"/>
        <v>30_Jan</v>
      </c>
      <c r="F6150" s="12" t="str">
        <f t="shared" si="588"/>
        <v>Jan-25</v>
      </c>
      <c r="G6150" s="12"/>
    </row>
    <row r="6151" spans="1:7">
      <c r="A6151" s="2">
        <f t="shared" si="584"/>
        <v>45688</v>
      </c>
      <c r="B6151" t="str">
        <f t="shared" si="583"/>
        <v>2025_01</v>
      </c>
      <c r="C6151" t="str">
        <f t="shared" si="585"/>
        <v>Jan</v>
      </c>
      <c r="D6151" t="str">
        <f t="shared" si="586"/>
        <v>2025_Jan</v>
      </c>
      <c r="E6151" s="12" t="str">
        <f t="shared" si="587"/>
        <v>31_Jan</v>
      </c>
      <c r="F6151" s="12" t="str">
        <f t="shared" si="588"/>
        <v>Jan-25</v>
      </c>
      <c r="G6151" s="12"/>
    </row>
    <row r="6152" spans="1:7">
      <c r="A6152" s="2">
        <f t="shared" si="584"/>
        <v>45689</v>
      </c>
      <c r="B6152" t="str">
        <f t="shared" si="583"/>
        <v>2025_02</v>
      </c>
      <c r="C6152" t="str">
        <f t="shared" si="585"/>
        <v>Feb</v>
      </c>
      <c r="D6152" t="str">
        <f t="shared" si="586"/>
        <v>2025_Feb</v>
      </c>
      <c r="E6152" s="12" t="str">
        <f t="shared" si="587"/>
        <v>01_Feb</v>
      </c>
      <c r="F6152" s="12" t="str">
        <f t="shared" si="588"/>
        <v>Feb-25</v>
      </c>
      <c r="G6152" s="12"/>
    </row>
    <row r="6153" spans="1:7">
      <c r="A6153" s="2">
        <f t="shared" si="584"/>
        <v>45690</v>
      </c>
      <c r="B6153" t="str">
        <f t="shared" si="583"/>
        <v>2025_02</v>
      </c>
      <c r="C6153" t="str">
        <f t="shared" si="585"/>
        <v>Feb</v>
      </c>
      <c r="D6153" t="str">
        <f t="shared" si="586"/>
        <v>2025_Feb</v>
      </c>
      <c r="E6153" s="12" t="str">
        <f t="shared" si="587"/>
        <v>02_Feb</v>
      </c>
      <c r="F6153" s="12" t="str">
        <f t="shared" si="588"/>
        <v>Feb-25</v>
      </c>
      <c r="G6153" s="12"/>
    </row>
    <row r="6154" spans="1:7">
      <c r="A6154" s="2">
        <f t="shared" si="584"/>
        <v>45691</v>
      </c>
      <c r="B6154" t="str">
        <f t="shared" si="583"/>
        <v>2025_02</v>
      </c>
      <c r="C6154" t="str">
        <f t="shared" si="585"/>
        <v>Feb</v>
      </c>
      <c r="D6154" t="str">
        <f t="shared" si="586"/>
        <v>2025_Feb</v>
      </c>
      <c r="E6154" s="12" t="str">
        <f t="shared" si="587"/>
        <v>03_Feb</v>
      </c>
      <c r="F6154" s="12" t="str">
        <f t="shared" si="588"/>
        <v>Feb-25</v>
      </c>
      <c r="G6154" s="12"/>
    </row>
    <row r="6155" spans="1:7">
      <c r="A6155" s="2">
        <f t="shared" si="584"/>
        <v>45692</v>
      </c>
      <c r="B6155" t="str">
        <f t="shared" ref="B6155:B6218" si="589">TEXT(YEAR(A6155),"0000")&amp;"_"&amp;TEXT(MONTH(A6155),"00")</f>
        <v>2025_02</v>
      </c>
      <c r="C6155" t="str">
        <f t="shared" si="585"/>
        <v>Feb</v>
      </c>
      <c r="D6155" t="str">
        <f t="shared" si="586"/>
        <v>2025_Feb</v>
      </c>
      <c r="E6155" s="12" t="str">
        <f t="shared" si="587"/>
        <v>04_Feb</v>
      </c>
      <c r="F6155" s="12" t="str">
        <f t="shared" si="588"/>
        <v>Feb-25</v>
      </c>
      <c r="G6155" s="12"/>
    </row>
    <row r="6156" spans="1:7">
      <c r="A6156" s="2">
        <f t="shared" ref="A6156:A6219" si="590">A6155+1</f>
        <v>45693</v>
      </c>
      <c r="B6156" t="str">
        <f t="shared" si="589"/>
        <v>2025_02</v>
      </c>
      <c r="C6156" t="str">
        <f t="shared" si="585"/>
        <v>Feb</v>
      </c>
      <c r="D6156" t="str">
        <f t="shared" si="586"/>
        <v>2025_Feb</v>
      </c>
      <c r="E6156" s="12" t="str">
        <f t="shared" si="587"/>
        <v>05_Feb</v>
      </c>
      <c r="F6156" s="12" t="str">
        <f t="shared" si="588"/>
        <v>Feb-25</v>
      </c>
      <c r="G6156" s="12"/>
    </row>
    <row r="6157" spans="1:7">
      <c r="A6157" s="2">
        <f t="shared" si="590"/>
        <v>45694</v>
      </c>
      <c r="B6157" t="str">
        <f t="shared" si="589"/>
        <v>2025_02</v>
      </c>
      <c r="C6157" t="str">
        <f t="shared" si="585"/>
        <v>Feb</v>
      </c>
      <c r="D6157" t="str">
        <f t="shared" si="586"/>
        <v>2025_Feb</v>
      </c>
      <c r="E6157" s="12" t="str">
        <f t="shared" si="587"/>
        <v>06_Feb</v>
      </c>
      <c r="F6157" s="12" t="str">
        <f t="shared" si="588"/>
        <v>Feb-25</v>
      </c>
      <c r="G6157" s="12"/>
    </row>
    <row r="6158" spans="1:7">
      <c r="A6158" s="2">
        <f t="shared" si="590"/>
        <v>45695</v>
      </c>
      <c r="B6158" t="str">
        <f t="shared" si="589"/>
        <v>2025_02</v>
      </c>
      <c r="C6158" t="str">
        <f t="shared" si="585"/>
        <v>Feb</v>
      </c>
      <c r="D6158" t="str">
        <f t="shared" si="586"/>
        <v>2025_Feb</v>
      </c>
      <c r="E6158" s="12" t="str">
        <f t="shared" si="587"/>
        <v>07_Feb</v>
      </c>
      <c r="F6158" s="12" t="str">
        <f t="shared" si="588"/>
        <v>Feb-25</v>
      </c>
      <c r="G6158" s="12"/>
    </row>
    <row r="6159" spans="1:7">
      <c r="A6159" s="2">
        <f t="shared" si="590"/>
        <v>45696</v>
      </c>
      <c r="B6159" t="str">
        <f t="shared" si="589"/>
        <v>2025_02</v>
      </c>
      <c r="C6159" t="str">
        <f t="shared" si="585"/>
        <v>Feb</v>
      </c>
      <c r="D6159" t="str">
        <f t="shared" si="586"/>
        <v>2025_Feb</v>
      </c>
      <c r="E6159" s="12" t="str">
        <f t="shared" si="587"/>
        <v>08_Feb</v>
      </c>
      <c r="F6159" s="12" t="str">
        <f t="shared" si="588"/>
        <v>Feb-25</v>
      </c>
      <c r="G6159" s="12"/>
    </row>
    <row r="6160" spans="1:7">
      <c r="A6160" s="2">
        <f t="shared" si="590"/>
        <v>45697</v>
      </c>
      <c r="B6160" t="str">
        <f t="shared" si="589"/>
        <v>2025_02</v>
      </c>
      <c r="C6160" t="str">
        <f t="shared" si="585"/>
        <v>Feb</v>
      </c>
      <c r="D6160" t="str">
        <f t="shared" si="586"/>
        <v>2025_Feb</v>
      </c>
      <c r="E6160" s="12" t="str">
        <f t="shared" si="587"/>
        <v>09_Feb</v>
      </c>
      <c r="F6160" s="12" t="str">
        <f t="shared" si="588"/>
        <v>Feb-25</v>
      </c>
      <c r="G6160" s="12"/>
    </row>
    <row r="6161" spans="1:7">
      <c r="A6161" s="2">
        <f t="shared" si="590"/>
        <v>45698</v>
      </c>
      <c r="B6161" t="str">
        <f t="shared" si="589"/>
        <v>2025_02</v>
      </c>
      <c r="C6161" t="str">
        <f t="shared" si="585"/>
        <v>Feb</v>
      </c>
      <c r="D6161" t="str">
        <f t="shared" si="586"/>
        <v>2025_Feb</v>
      </c>
      <c r="E6161" s="12" t="str">
        <f t="shared" si="587"/>
        <v>10_Feb</v>
      </c>
      <c r="F6161" s="12" t="str">
        <f t="shared" si="588"/>
        <v>Feb-25</v>
      </c>
      <c r="G6161" s="12"/>
    </row>
    <row r="6162" spans="1:7">
      <c r="A6162" s="2">
        <f t="shared" si="590"/>
        <v>45699</v>
      </c>
      <c r="B6162" t="str">
        <f t="shared" si="589"/>
        <v>2025_02</v>
      </c>
      <c r="C6162" t="str">
        <f t="shared" si="585"/>
        <v>Feb</v>
      </c>
      <c r="D6162" t="str">
        <f t="shared" si="586"/>
        <v>2025_Feb</v>
      </c>
      <c r="E6162" s="12" t="str">
        <f t="shared" si="587"/>
        <v>11_Feb</v>
      </c>
      <c r="F6162" s="12" t="str">
        <f t="shared" si="588"/>
        <v>Feb-25</v>
      </c>
      <c r="G6162" s="12"/>
    </row>
    <row r="6163" spans="1:7">
      <c r="A6163" s="2">
        <f t="shared" si="590"/>
        <v>45700</v>
      </c>
      <c r="B6163" t="str">
        <f t="shared" si="589"/>
        <v>2025_02</v>
      </c>
      <c r="C6163" t="str">
        <f t="shared" si="585"/>
        <v>Feb</v>
      </c>
      <c r="D6163" t="str">
        <f t="shared" si="586"/>
        <v>2025_Feb</v>
      </c>
      <c r="E6163" s="12" t="str">
        <f t="shared" si="587"/>
        <v>12_Feb</v>
      </c>
      <c r="F6163" s="12" t="str">
        <f t="shared" si="588"/>
        <v>Feb-25</v>
      </c>
      <c r="G6163" s="12"/>
    </row>
    <row r="6164" spans="1:7">
      <c r="A6164" s="2">
        <f t="shared" si="590"/>
        <v>45701</v>
      </c>
      <c r="B6164" t="str">
        <f t="shared" si="589"/>
        <v>2025_02</v>
      </c>
      <c r="C6164" t="str">
        <f t="shared" si="585"/>
        <v>Feb</v>
      </c>
      <c r="D6164" t="str">
        <f t="shared" si="586"/>
        <v>2025_Feb</v>
      </c>
      <c r="E6164" s="12" t="str">
        <f t="shared" si="587"/>
        <v>13_Feb</v>
      </c>
      <c r="F6164" s="12" t="str">
        <f t="shared" si="588"/>
        <v>Feb-25</v>
      </c>
      <c r="G6164" s="12"/>
    </row>
    <row r="6165" spans="1:7">
      <c r="A6165" s="2">
        <f t="shared" si="590"/>
        <v>45702</v>
      </c>
      <c r="B6165" t="str">
        <f t="shared" si="589"/>
        <v>2025_02</v>
      </c>
      <c r="C6165" t="str">
        <f t="shared" si="585"/>
        <v>Feb</v>
      </c>
      <c r="D6165" t="str">
        <f t="shared" si="586"/>
        <v>2025_Feb</v>
      </c>
      <c r="E6165" s="12" t="str">
        <f t="shared" si="587"/>
        <v>14_Feb</v>
      </c>
      <c r="F6165" s="12" t="str">
        <f t="shared" si="588"/>
        <v>Feb-25</v>
      </c>
      <c r="G6165" s="12"/>
    </row>
    <row r="6166" spans="1:7">
      <c r="A6166" s="2">
        <f t="shared" si="590"/>
        <v>45703</v>
      </c>
      <c r="B6166" t="str">
        <f t="shared" si="589"/>
        <v>2025_02</v>
      </c>
      <c r="C6166" t="str">
        <f t="shared" si="585"/>
        <v>Feb</v>
      </c>
      <c r="D6166" t="str">
        <f t="shared" si="586"/>
        <v>2025_Feb</v>
      </c>
      <c r="E6166" s="12" t="str">
        <f t="shared" si="587"/>
        <v>15_Feb</v>
      </c>
      <c r="F6166" s="12" t="str">
        <f t="shared" si="588"/>
        <v>Feb-25</v>
      </c>
      <c r="G6166" s="12"/>
    </row>
    <row r="6167" spans="1:7">
      <c r="A6167" s="2">
        <f t="shared" si="590"/>
        <v>45704</v>
      </c>
      <c r="B6167" t="str">
        <f t="shared" si="589"/>
        <v>2025_02</v>
      </c>
      <c r="C6167" t="str">
        <f t="shared" si="585"/>
        <v>Feb</v>
      </c>
      <c r="D6167" t="str">
        <f t="shared" si="586"/>
        <v>2025_Feb</v>
      </c>
      <c r="E6167" s="12" t="str">
        <f t="shared" si="587"/>
        <v>16_Feb</v>
      </c>
      <c r="F6167" s="12" t="str">
        <f t="shared" si="588"/>
        <v>Feb-25</v>
      </c>
      <c r="G6167" s="12"/>
    </row>
    <row r="6168" spans="1:7">
      <c r="A6168" s="2">
        <f t="shared" si="590"/>
        <v>45705</v>
      </c>
      <c r="B6168" t="str">
        <f t="shared" si="589"/>
        <v>2025_02</v>
      </c>
      <c r="C6168" t="str">
        <f t="shared" si="585"/>
        <v>Feb</v>
      </c>
      <c r="D6168" t="str">
        <f t="shared" si="586"/>
        <v>2025_Feb</v>
      </c>
      <c r="E6168" s="12" t="str">
        <f t="shared" si="587"/>
        <v>17_Feb</v>
      </c>
      <c r="F6168" s="12" t="str">
        <f t="shared" si="588"/>
        <v>Feb-25</v>
      </c>
      <c r="G6168" s="12"/>
    </row>
    <row r="6169" spans="1:7">
      <c r="A6169" s="2">
        <f t="shared" si="590"/>
        <v>45706</v>
      </c>
      <c r="B6169" t="str">
        <f t="shared" si="589"/>
        <v>2025_02</v>
      </c>
      <c r="C6169" t="str">
        <f t="shared" si="585"/>
        <v>Feb</v>
      </c>
      <c r="D6169" t="str">
        <f t="shared" si="586"/>
        <v>2025_Feb</v>
      </c>
      <c r="E6169" s="12" t="str">
        <f t="shared" si="587"/>
        <v>18_Feb</v>
      </c>
      <c r="F6169" s="12" t="str">
        <f t="shared" si="588"/>
        <v>Feb-25</v>
      </c>
      <c r="G6169" s="12"/>
    </row>
    <row r="6170" spans="1:7">
      <c r="A6170" s="2">
        <f t="shared" si="590"/>
        <v>45707</v>
      </c>
      <c r="B6170" t="str">
        <f t="shared" si="589"/>
        <v>2025_02</v>
      </c>
      <c r="C6170" t="str">
        <f t="shared" si="585"/>
        <v>Feb</v>
      </c>
      <c r="D6170" t="str">
        <f t="shared" si="586"/>
        <v>2025_Feb</v>
      </c>
      <c r="E6170" s="12" t="str">
        <f t="shared" si="587"/>
        <v>19_Feb</v>
      </c>
      <c r="F6170" s="12" t="str">
        <f t="shared" si="588"/>
        <v>Feb-25</v>
      </c>
      <c r="G6170" s="12"/>
    </row>
    <row r="6171" spans="1:7">
      <c r="A6171" s="2">
        <f t="shared" si="590"/>
        <v>45708</v>
      </c>
      <c r="B6171" t="str">
        <f t="shared" si="589"/>
        <v>2025_02</v>
      </c>
      <c r="C6171" t="str">
        <f t="shared" si="585"/>
        <v>Feb</v>
      </c>
      <c r="D6171" t="str">
        <f t="shared" si="586"/>
        <v>2025_Feb</v>
      </c>
      <c r="E6171" s="12" t="str">
        <f t="shared" si="587"/>
        <v>20_Feb</v>
      </c>
      <c r="F6171" s="12" t="str">
        <f t="shared" si="588"/>
        <v>Feb-25</v>
      </c>
      <c r="G6171" s="12"/>
    </row>
    <row r="6172" spans="1:7">
      <c r="A6172" s="2">
        <f t="shared" si="590"/>
        <v>45709</v>
      </c>
      <c r="B6172" t="str">
        <f t="shared" si="589"/>
        <v>2025_02</v>
      </c>
      <c r="C6172" t="str">
        <f t="shared" si="585"/>
        <v>Feb</v>
      </c>
      <c r="D6172" t="str">
        <f t="shared" si="586"/>
        <v>2025_Feb</v>
      </c>
      <c r="E6172" s="12" t="str">
        <f t="shared" si="587"/>
        <v>21_Feb</v>
      </c>
      <c r="F6172" s="12" t="str">
        <f t="shared" si="588"/>
        <v>Feb-25</v>
      </c>
      <c r="G6172" s="12"/>
    </row>
    <row r="6173" spans="1:7">
      <c r="A6173" s="2">
        <f t="shared" si="590"/>
        <v>45710</v>
      </c>
      <c r="B6173" t="str">
        <f t="shared" si="589"/>
        <v>2025_02</v>
      </c>
      <c r="C6173" t="str">
        <f t="shared" si="585"/>
        <v>Feb</v>
      </c>
      <c r="D6173" t="str">
        <f t="shared" si="586"/>
        <v>2025_Feb</v>
      </c>
      <c r="E6173" s="12" t="str">
        <f t="shared" si="587"/>
        <v>22_Feb</v>
      </c>
      <c r="F6173" s="12" t="str">
        <f t="shared" si="588"/>
        <v>Feb-25</v>
      </c>
      <c r="G6173" s="12"/>
    </row>
    <row r="6174" spans="1:7">
      <c r="A6174" s="2">
        <f t="shared" si="590"/>
        <v>45711</v>
      </c>
      <c r="B6174" t="str">
        <f t="shared" si="589"/>
        <v>2025_02</v>
      </c>
      <c r="C6174" t="str">
        <f t="shared" si="585"/>
        <v>Feb</v>
      </c>
      <c r="D6174" t="str">
        <f t="shared" si="586"/>
        <v>2025_Feb</v>
      </c>
      <c r="E6174" s="12" t="str">
        <f t="shared" si="587"/>
        <v>23_Feb</v>
      </c>
      <c r="F6174" s="12" t="str">
        <f t="shared" si="588"/>
        <v>Feb-25</v>
      </c>
      <c r="G6174" s="12"/>
    </row>
    <row r="6175" spans="1:7">
      <c r="A6175" s="2">
        <f t="shared" si="590"/>
        <v>45712</v>
      </c>
      <c r="B6175" t="str">
        <f t="shared" si="589"/>
        <v>2025_02</v>
      </c>
      <c r="C6175" t="str">
        <f t="shared" si="585"/>
        <v>Feb</v>
      </c>
      <c r="D6175" t="str">
        <f t="shared" si="586"/>
        <v>2025_Feb</v>
      </c>
      <c r="E6175" s="12" t="str">
        <f t="shared" si="587"/>
        <v>24_Feb</v>
      </c>
      <c r="F6175" s="12" t="str">
        <f t="shared" si="588"/>
        <v>Feb-25</v>
      </c>
      <c r="G6175" s="12"/>
    </row>
    <row r="6176" spans="1:7">
      <c r="A6176" s="2">
        <f t="shared" si="590"/>
        <v>45713</v>
      </c>
      <c r="B6176" t="str">
        <f t="shared" si="589"/>
        <v>2025_02</v>
      </c>
      <c r="C6176" t="str">
        <f t="shared" si="585"/>
        <v>Feb</v>
      </c>
      <c r="D6176" t="str">
        <f t="shared" si="586"/>
        <v>2025_Feb</v>
      </c>
      <c r="E6176" s="12" t="str">
        <f t="shared" si="587"/>
        <v>25_Feb</v>
      </c>
      <c r="F6176" s="12" t="str">
        <f t="shared" si="588"/>
        <v>Feb-25</v>
      </c>
      <c r="G6176" s="12"/>
    </row>
    <row r="6177" spans="1:7">
      <c r="A6177" s="2">
        <f t="shared" si="590"/>
        <v>45714</v>
      </c>
      <c r="B6177" t="str">
        <f t="shared" si="589"/>
        <v>2025_02</v>
      </c>
      <c r="C6177" t="str">
        <f t="shared" si="585"/>
        <v>Feb</v>
      </c>
      <c r="D6177" t="str">
        <f t="shared" si="586"/>
        <v>2025_Feb</v>
      </c>
      <c r="E6177" s="12" t="str">
        <f t="shared" si="587"/>
        <v>26_Feb</v>
      </c>
      <c r="F6177" s="12" t="str">
        <f t="shared" si="588"/>
        <v>Feb-25</v>
      </c>
      <c r="G6177" s="12"/>
    </row>
    <row r="6178" spans="1:7">
      <c r="A6178" s="2">
        <f t="shared" si="590"/>
        <v>45715</v>
      </c>
      <c r="B6178" t="str">
        <f t="shared" si="589"/>
        <v>2025_02</v>
      </c>
      <c r="C6178" t="str">
        <f t="shared" si="585"/>
        <v>Feb</v>
      </c>
      <c r="D6178" t="str">
        <f t="shared" si="586"/>
        <v>2025_Feb</v>
      </c>
      <c r="E6178" s="12" t="str">
        <f t="shared" si="587"/>
        <v>27_Feb</v>
      </c>
      <c r="F6178" s="12" t="str">
        <f t="shared" si="588"/>
        <v>Feb-25</v>
      </c>
      <c r="G6178" s="12"/>
    </row>
    <row r="6179" spans="1:7">
      <c r="A6179" s="2">
        <f t="shared" si="590"/>
        <v>45716</v>
      </c>
      <c r="B6179" t="str">
        <f t="shared" si="589"/>
        <v>2025_02</v>
      </c>
      <c r="C6179" t="str">
        <f t="shared" si="585"/>
        <v>Feb</v>
      </c>
      <c r="D6179" t="str">
        <f t="shared" si="586"/>
        <v>2025_Feb</v>
      </c>
      <c r="E6179" s="12" t="str">
        <f t="shared" si="587"/>
        <v>28_Feb</v>
      </c>
      <c r="F6179" s="12" t="str">
        <f t="shared" si="588"/>
        <v>Feb-25</v>
      </c>
      <c r="G6179" s="12"/>
    </row>
    <row r="6180" spans="1:7">
      <c r="A6180" s="2">
        <f t="shared" si="590"/>
        <v>45717</v>
      </c>
      <c r="B6180" t="str">
        <f t="shared" si="589"/>
        <v>2025_03</v>
      </c>
      <c r="C6180" t="str">
        <f t="shared" si="585"/>
        <v>Mar</v>
      </c>
      <c r="D6180" t="str">
        <f t="shared" si="586"/>
        <v>2025_Mar</v>
      </c>
      <c r="E6180" s="12" t="str">
        <f t="shared" si="587"/>
        <v>01_Mar</v>
      </c>
      <c r="F6180" s="12" t="str">
        <f t="shared" si="588"/>
        <v>Mar-25</v>
      </c>
      <c r="G6180" s="12"/>
    </row>
    <row r="6181" spans="1:7">
      <c r="A6181" s="2">
        <f t="shared" si="590"/>
        <v>45718</v>
      </c>
      <c r="B6181" t="str">
        <f t="shared" si="589"/>
        <v>2025_03</v>
      </c>
      <c r="C6181" t="str">
        <f t="shared" si="585"/>
        <v>Mar</v>
      </c>
      <c r="D6181" t="str">
        <f t="shared" si="586"/>
        <v>2025_Mar</v>
      </c>
      <c r="E6181" s="12" t="str">
        <f t="shared" si="587"/>
        <v>02_Mar</v>
      </c>
      <c r="F6181" s="12" t="str">
        <f t="shared" si="588"/>
        <v>Mar-25</v>
      </c>
      <c r="G6181" s="12"/>
    </row>
    <row r="6182" spans="1:7">
      <c r="A6182" s="2">
        <f t="shared" si="590"/>
        <v>45719</v>
      </c>
      <c r="B6182" t="str">
        <f t="shared" si="589"/>
        <v>2025_03</v>
      </c>
      <c r="C6182" t="str">
        <f t="shared" si="585"/>
        <v>Mar</v>
      </c>
      <c r="D6182" t="str">
        <f t="shared" si="586"/>
        <v>2025_Mar</v>
      </c>
      <c r="E6182" s="12" t="str">
        <f t="shared" si="587"/>
        <v>03_Mar</v>
      </c>
      <c r="F6182" s="12" t="str">
        <f t="shared" si="588"/>
        <v>Mar-25</v>
      </c>
      <c r="G6182" s="12"/>
    </row>
    <row r="6183" spans="1:7">
      <c r="A6183" s="2">
        <f t="shared" si="590"/>
        <v>45720</v>
      </c>
      <c r="B6183" t="str">
        <f t="shared" si="589"/>
        <v>2025_03</v>
      </c>
      <c r="C6183" t="str">
        <f t="shared" si="585"/>
        <v>Mar</v>
      </c>
      <c r="D6183" t="str">
        <f t="shared" si="586"/>
        <v>2025_Mar</v>
      </c>
      <c r="E6183" s="12" t="str">
        <f t="shared" si="587"/>
        <v>04_Mar</v>
      </c>
      <c r="F6183" s="12" t="str">
        <f t="shared" si="588"/>
        <v>Mar-25</v>
      </c>
      <c r="G6183" s="12"/>
    </row>
    <row r="6184" spans="1:7">
      <c r="A6184" s="2">
        <f t="shared" si="590"/>
        <v>45721</v>
      </c>
      <c r="B6184" t="str">
        <f t="shared" si="589"/>
        <v>2025_03</v>
      </c>
      <c r="C6184" t="str">
        <f t="shared" si="585"/>
        <v>Mar</v>
      </c>
      <c r="D6184" t="str">
        <f t="shared" si="586"/>
        <v>2025_Mar</v>
      </c>
      <c r="E6184" s="12" t="str">
        <f t="shared" si="587"/>
        <v>05_Mar</v>
      </c>
      <c r="F6184" s="12" t="str">
        <f t="shared" si="588"/>
        <v>Mar-25</v>
      </c>
      <c r="G6184" s="12"/>
    </row>
    <row r="6185" spans="1:7">
      <c r="A6185" s="2">
        <f t="shared" si="590"/>
        <v>45722</v>
      </c>
      <c r="B6185" t="str">
        <f t="shared" si="589"/>
        <v>2025_03</v>
      </c>
      <c r="C6185" t="str">
        <f t="shared" si="585"/>
        <v>Mar</v>
      </c>
      <c r="D6185" t="str">
        <f t="shared" si="586"/>
        <v>2025_Mar</v>
      </c>
      <c r="E6185" s="12" t="str">
        <f t="shared" si="587"/>
        <v>06_Mar</v>
      </c>
      <c r="F6185" s="12" t="str">
        <f t="shared" si="588"/>
        <v>Mar-25</v>
      </c>
      <c r="G6185" s="12"/>
    </row>
    <row r="6186" spans="1:7">
      <c r="A6186" s="2">
        <f t="shared" si="590"/>
        <v>45723</v>
      </c>
      <c r="B6186" t="str">
        <f t="shared" si="589"/>
        <v>2025_03</v>
      </c>
      <c r="C6186" t="str">
        <f t="shared" si="585"/>
        <v>Mar</v>
      </c>
      <c r="D6186" t="str">
        <f t="shared" si="586"/>
        <v>2025_Mar</v>
      </c>
      <c r="E6186" s="12" t="str">
        <f t="shared" si="587"/>
        <v>07_Mar</v>
      </c>
      <c r="F6186" s="12" t="str">
        <f t="shared" si="588"/>
        <v>Mar-25</v>
      </c>
      <c r="G6186" s="12"/>
    </row>
    <row r="6187" spans="1:7">
      <c r="A6187" s="2">
        <f t="shared" si="590"/>
        <v>45724</v>
      </c>
      <c r="B6187" t="str">
        <f t="shared" si="589"/>
        <v>2025_03</v>
      </c>
      <c r="C6187" t="str">
        <f t="shared" si="585"/>
        <v>Mar</v>
      </c>
      <c r="D6187" t="str">
        <f t="shared" si="586"/>
        <v>2025_Mar</v>
      </c>
      <c r="E6187" s="12" t="str">
        <f t="shared" si="587"/>
        <v>08_Mar</v>
      </c>
      <c r="F6187" s="12" t="str">
        <f t="shared" si="588"/>
        <v>Mar-25</v>
      </c>
      <c r="G6187" s="12"/>
    </row>
    <row r="6188" spans="1:7">
      <c r="A6188" s="2">
        <f t="shared" si="590"/>
        <v>45725</v>
      </c>
      <c r="B6188" t="str">
        <f t="shared" si="589"/>
        <v>2025_03</v>
      </c>
      <c r="C6188" t="str">
        <f t="shared" si="585"/>
        <v>Mar</v>
      </c>
      <c r="D6188" t="str">
        <f t="shared" si="586"/>
        <v>2025_Mar</v>
      </c>
      <c r="E6188" s="12" t="str">
        <f t="shared" si="587"/>
        <v>09_Mar</v>
      </c>
      <c r="F6188" s="12" t="str">
        <f t="shared" si="588"/>
        <v>Mar-25</v>
      </c>
      <c r="G6188" s="12"/>
    </row>
    <row r="6189" spans="1:7">
      <c r="A6189" s="2">
        <f t="shared" si="590"/>
        <v>45726</v>
      </c>
      <c r="B6189" t="str">
        <f t="shared" si="589"/>
        <v>2025_03</v>
      </c>
      <c r="C6189" t="str">
        <f t="shared" si="585"/>
        <v>Mar</v>
      </c>
      <c r="D6189" t="str">
        <f t="shared" si="586"/>
        <v>2025_Mar</v>
      </c>
      <c r="E6189" s="12" t="str">
        <f t="shared" si="587"/>
        <v>10_Mar</v>
      </c>
      <c r="F6189" s="12" t="str">
        <f t="shared" si="588"/>
        <v>Mar-25</v>
      </c>
      <c r="G6189" s="12"/>
    </row>
    <row r="6190" spans="1:7">
      <c r="A6190" s="2">
        <f t="shared" si="590"/>
        <v>45727</v>
      </c>
      <c r="B6190" t="str">
        <f t="shared" si="589"/>
        <v>2025_03</v>
      </c>
      <c r="C6190" t="str">
        <f t="shared" si="585"/>
        <v>Mar</v>
      </c>
      <c r="D6190" t="str">
        <f t="shared" si="586"/>
        <v>2025_Mar</v>
      </c>
      <c r="E6190" s="12" t="str">
        <f t="shared" si="587"/>
        <v>11_Mar</v>
      </c>
      <c r="F6190" s="12" t="str">
        <f t="shared" si="588"/>
        <v>Mar-25</v>
      </c>
      <c r="G6190" s="12"/>
    </row>
    <row r="6191" spans="1:7">
      <c r="A6191" s="2">
        <f t="shared" si="590"/>
        <v>45728</v>
      </c>
      <c r="B6191" t="str">
        <f t="shared" si="589"/>
        <v>2025_03</v>
      </c>
      <c r="C6191" t="str">
        <f t="shared" si="585"/>
        <v>Mar</v>
      </c>
      <c r="D6191" t="str">
        <f t="shared" si="586"/>
        <v>2025_Mar</v>
      </c>
      <c r="E6191" s="12" t="str">
        <f t="shared" si="587"/>
        <v>12_Mar</v>
      </c>
      <c r="F6191" s="12" t="str">
        <f t="shared" si="588"/>
        <v>Mar-25</v>
      </c>
      <c r="G6191" s="12"/>
    </row>
    <row r="6192" spans="1:7">
      <c r="A6192" s="2">
        <f t="shared" si="590"/>
        <v>45729</v>
      </c>
      <c r="B6192" t="str">
        <f t="shared" si="589"/>
        <v>2025_03</v>
      </c>
      <c r="C6192" t="str">
        <f t="shared" si="585"/>
        <v>Mar</v>
      </c>
      <c r="D6192" t="str">
        <f t="shared" si="586"/>
        <v>2025_Mar</v>
      </c>
      <c r="E6192" s="12" t="str">
        <f t="shared" si="587"/>
        <v>13_Mar</v>
      </c>
      <c r="F6192" s="12" t="str">
        <f t="shared" si="588"/>
        <v>Mar-25</v>
      </c>
      <c r="G6192" s="12"/>
    </row>
    <row r="6193" spans="1:7">
      <c r="A6193" s="2">
        <f t="shared" si="590"/>
        <v>45730</v>
      </c>
      <c r="B6193" t="str">
        <f t="shared" si="589"/>
        <v>2025_03</v>
      </c>
      <c r="C6193" t="str">
        <f t="shared" si="585"/>
        <v>Mar</v>
      </c>
      <c r="D6193" t="str">
        <f t="shared" si="586"/>
        <v>2025_Mar</v>
      </c>
      <c r="E6193" s="12" t="str">
        <f t="shared" si="587"/>
        <v>14_Mar</v>
      </c>
      <c r="F6193" s="12" t="str">
        <f t="shared" si="588"/>
        <v>Mar-25</v>
      </c>
      <c r="G6193" s="12"/>
    </row>
    <row r="6194" spans="1:7">
      <c r="A6194" s="2">
        <f t="shared" si="590"/>
        <v>45731</v>
      </c>
      <c r="B6194" t="str">
        <f t="shared" si="589"/>
        <v>2025_03</v>
      </c>
      <c r="C6194" t="str">
        <f t="shared" si="585"/>
        <v>Mar</v>
      </c>
      <c r="D6194" t="str">
        <f t="shared" si="586"/>
        <v>2025_Mar</v>
      </c>
      <c r="E6194" s="12" t="str">
        <f t="shared" si="587"/>
        <v>15_Mar</v>
      </c>
      <c r="F6194" s="12" t="str">
        <f t="shared" si="588"/>
        <v>Mar-25</v>
      </c>
      <c r="G6194" s="12"/>
    </row>
    <row r="6195" spans="1:7">
      <c r="A6195" s="2">
        <f t="shared" si="590"/>
        <v>45732</v>
      </c>
      <c r="B6195" t="str">
        <f t="shared" si="589"/>
        <v>2025_03</v>
      </c>
      <c r="C6195" t="str">
        <f t="shared" si="585"/>
        <v>Mar</v>
      </c>
      <c r="D6195" t="str">
        <f t="shared" si="586"/>
        <v>2025_Mar</v>
      </c>
      <c r="E6195" s="12" t="str">
        <f t="shared" si="587"/>
        <v>16_Mar</v>
      </c>
      <c r="F6195" s="12" t="str">
        <f t="shared" si="588"/>
        <v>Mar-25</v>
      </c>
      <c r="G6195" s="12"/>
    </row>
    <row r="6196" spans="1:7">
      <c r="A6196" s="2">
        <f t="shared" si="590"/>
        <v>45733</v>
      </c>
      <c r="B6196" t="str">
        <f t="shared" si="589"/>
        <v>2025_03</v>
      </c>
      <c r="C6196" t="str">
        <f t="shared" si="585"/>
        <v>Mar</v>
      </c>
      <c r="D6196" t="str">
        <f t="shared" si="586"/>
        <v>2025_Mar</v>
      </c>
      <c r="E6196" s="12" t="str">
        <f t="shared" si="587"/>
        <v>17_Mar</v>
      </c>
      <c r="F6196" s="12" t="str">
        <f t="shared" si="588"/>
        <v>Mar-25</v>
      </c>
      <c r="G6196" s="12"/>
    </row>
    <row r="6197" spans="1:7">
      <c r="A6197" s="2">
        <f t="shared" si="590"/>
        <v>45734</v>
      </c>
      <c r="B6197" t="str">
        <f t="shared" si="589"/>
        <v>2025_03</v>
      </c>
      <c r="C6197" t="str">
        <f t="shared" si="585"/>
        <v>Mar</v>
      </c>
      <c r="D6197" t="str">
        <f t="shared" si="586"/>
        <v>2025_Mar</v>
      </c>
      <c r="E6197" s="12" t="str">
        <f t="shared" si="587"/>
        <v>18_Mar</v>
      </c>
      <c r="F6197" s="12" t="str">
        <f t="shared" si="588"/>
        <v>Mar-25</v>
      </c>
      <c r="G6197" s="12"/>
    </row>
    <row r="6198" spans="1:7">
      <c r="A6198" s="2">
        <f t="shared" si="590"/>
        <v>45735</v>
      </c>
      <c r="B6198" t="str">
        <f t="shared" si="589"/>
        <v>2025_03</v>
      </c>
      <c r="C6198" t="str">
        <f t="shared" si="585"/>
        <v>Mar</v>
      </c>
      <c r="D6198" t="str">
        <f t="shared" si="586"/>
        <v>2025_Mar</v>
      </c>
      <c r="E6198" s="12" t="str">
        <f t="shared" si="587"/>
        <v>19_Mar</v>
      </c>
      <c r="F6198" s="12" t="str">
        <f t="shared" si="588"/>
        <v>Mar-25</v>
      </c>
      <c r="G6198" s="12"/>
    </row>
    <row r="6199" spans="1:7">
      <c r="A6199" s="2">
        <f t="shared" si="590"/>
        <v>45736</v>
      </c>
      <c r="B6199" t="str">
        <f t="shared" si="589"/>
        <v>2025_03</v>
      </c>
      <c r="C6199" t="str">
        <f t="shared" si="585"/>
        <v>Mar</v>
      </c>
      <c r="D6199" t="str">
        <f t="shared" si="586"/>
        <v>2025_Mar</v>
      </c>
      <c r="E6199" s="12" t="str">
        <f t="shared" si="587"/>
        <v>20_Mar</v>
      </c>
      <c r="F6199" s="12" t="str">
        <f t="shared" si="588"/>
        <v>Mar-25</v>
      </c>
      <c r="G6199" s="12"/>
    </row>
    <row r="6200" spans="1:7">
      <c r="A6200" s="2">
        <f t="shared" si="590"/>
        <v>45737</v>
      </c>
      <c r="B6200" t="str">
        <f t="shared" si="589"/>
        <v>2025_03</v>
      </c>
      <c r="C6200" t="str">
        <f t="shared" si="585"/>
        <v>Mar</v>
      </c>
      <c r="D6200" t="str">
        <f t="shared" si="586"/>
        <v>2025_Mar</v>
      </c>
      <c r="E6200" s="12" t="str">
        <f t="shared" si="587"/>
        <v>21_Mar</v>
      </c>
      <c r="F6200" s="12" t="str">
        <f t="shared" si="588"/>
        <v>Mar-25</v>
      </c>
      <c r="G6200" s="12"/>
    </row>
    <row r="6201" spans="1:7">
      <c r="A6201" s="2">
        <f t="shared" si="590"/>
        <v>45738</v>
      </c>
      <c r="B6201" t="str">
        <f t="shared" si="589"/>
        <v>2025_03</v>
      </c>
      <c r="C6201" t="str">
        <f t="shared" si="585"/>
        <v>Mar</v>
      </c>
      <c r="D6201" t="str">
        <f t="shared" si="586"/>
        <v>2025_Mar</v>
      </c>
      <c r="E6201" s="12" t="str">
        <f t="shared" si="587"/>
        <v>22_Mar</v>
      </c>
      <c r="F6201" s="12" t="str">
        <f t="shared" si="588"/>
        <v>Mar-25</v>
      </c>
      <c r="G6201" s="12"/>
    </row>
    <row r="6202" spans="1:7">
      <c r="A6202" s="2">
        <f t="shared" si="590"/>
        <v>45739</v>
      </c>
      <c r="B6202" t="str">
        <f t="shared" si="589"/>
        <v>2025_03</v>
      </c>
      <c r="C6202" t="str">
        <f t="shared" si="585"/>
        <v>Mar</v>
      </c>
      <c r="D6202" t="str">
        <f t="shared" si="586"/>
        <v>2025_Mar</v>
      </c>
      <c r="E6202" s="12" t="str">
        <f t="shared" si="587"/>
        <v>23_Mar</v>
      </c>
      <c r="F6202" s="12" t="str">
        <f t="shared" si="588"/>
        <v>Mar-25</v>
      </c>
      <c r="G6202" s="12"/>
    </row>
    <row r="6203" spans="1:7">
      <c r="A6203" s="2">
        <f t="shared" si="590"/>
        <v>45740</v>
      </c>
      <c r="B6203" t="str">
        <f t="shared" si="589"/>
        <v>2025_03</v>
      </c>
      <c r="C6203" t="str">
        <f t="shared" si="585"/>
        <v>Mar</v>
      </c>
      <c r="D6203" t="str">
        <f t="shared" si="586"/>
        <v>2025_Mar</v>
      </c>
      <c r="E6203" s="12" t="str">
        <f t="shared" si="587"/>
        <v>24_Mar</v>
      </c>
      <c r="F6203" s="12" t="str">
        <f t="shared" si="588"/>
        <v>Mar-25</v>
      </c>
      <c r="G6203" s="12"/>
    </row>
    <row r="6204" spans="1:7">
      <c r="A6204" s="2">
        <f t="shared" si="590"/>
        <v>45741</v>
      </c>
      <c r="B6204" t="str">
        <f t="shared" si="589"/>
        <v>2025_03</v>
      </c>
      <c r="C6204" t="str">
        <f t="shared" si="585"/>
        <v>Mar</v>
      </c>
      <c r="D6204" t="str">
        <f t="shared" si="586"/>
        <v>2025_Mar</v>
      </c>
      <c r="E6204" s="12" t="str">
        <f t="shared" si="587"/>
        <v>25_Mar</v>
      </c>
      <c r="F6204" s="12" t="str">
        <f t="shared" si="588"/>
        <v>Mar-25</v>
      </c>
      <c r="G6204" s="12"/>
    </row>
    <row r="6205" spans="1:7">
      <c r="A6205" s="2">
        <f t="shared" si="590"/>
        <v>45742</v>
      </c>
      <c r="B6205" t="str">
        <f t="shared" si="589"/>
        <v>2025_03</v>
      </c>
      <c r="C6205" t="str">
        <f t="shared" si="585"/>
        <v>Mar</v>
      </c>
      <c r="D6205" t="str">
        <f t="shared" si="586"/>
        <v>2025_Mar</v>
      </c>
      <c r="E6205" s="12" t="str">
        <f t="shared" si="587"/>
        <v>26_Mar</v>
      </c>
      <c r="F6205" s="12" t="str">
        <f t="shared" si="588"/>
        <v>Mar-25</v>
      </c>
      <c r="G6205" s="12"/>
    </row>
    <row r="6206" spans="1:7">
      <c r="A6206" s="2">
        <f t="shared" si="590"/>
        <v>45743</v>
      </c>
      <c r="B6206" t="str">
        <f t="shared" si="589"/>
        <v>2025_03</v>
      </c>
      <c r="C6206" t="str">
        <f t="shared" si="585"/>
        <v>Mar</v>
      </c>
      <c r="D6206" t="str">
        <f t="shared" si="586"/>
        <v>2025_Mar</v>
      </c>
      <c r="E6206" s="12" t="str">
        <f t="shared" si="587"/>
        <v>27_Mar</v>
      </c>
      <c r="F6206" s="12" t="str">
        <f t="shared" si="588"/>
        <v>Mar-25</v>
      </c>
      <c r="G6206" s="12"/>
    </row>
    <row r="6207" spans="1:7">
      <c r="A6207" s="2">
        <f t="shared" si="590"/>
        <v>45744</v>
      </c>
      <c r="B6207" t="str">
        <f t="shared" si="589"/>
        <v>2025_03</v>
      </c>
      <c r="C6207" t="str">
        <f t="shared" si="585"/>
        <v>Mar</v>
      </c>
      <c r="D6207" t="str">
        <f t="shared" si="586"/>
        <v>2025_Mar</v>
      </c>
      <c r="E6207" s="12" t="str">
        <f t="shared" si="587"/>
        <v>28_Mar</v>
      </c>
      <c r="F6207" s="12" t="str">
        <f t="shared" si="588"/>
        <v>Mar-25</v>
      </c>
      <c r="G6207" s="12"/>
    </row>
    <row r="6208" spans="1:7">
      <c r="A6208" s="2">
        <f t="shared" si="590"/>
        <v>45745</v>
      </c>
      <c r="B6208" t="str">
        <f t="shared" si="589"/>
        <v>2025_03</v>
      </c>
      <c r="C6208" t="str">
        <f t="shared" si="585"/>
        <v>Mar</v>
      </c>
      <c r="D6208" t="str">
        <f t="shared" si="586"/>
        <v>2025_Mar</v>
      </c>
      <c r="E6208" s="12" t="str">
        <f t="shared" si="587"/>
        <v>29_Mar</v>
      </c>
      <c r="F6208" s="12" t="str">
        <f t="shared" si="588"/>
        <v>Mar-25</v>
      </c>
      <c r="G6208" s="12"/>
    </row>
    <row r="6209" spans="1:7">
      <c r="A6209" s="2">
        <f t="shared" si="590"/>
        <v>45746</v>
      </c>
      <c r="B6209" t="str">
        <f t="shared" si="589"/>
        <v>2025_03</v>
      </c>
      <c r="C6209" t="str">
        <f t="shared" si="585"/>
        <v>Mar</v>
      </c>
      <c r="D6209" t="str">
        <f t="shared" si="586"/>
        <v>2025_Mar</v>
      </c>
      <c r="E6209" s="12" t="str">
        <f t="shared" si="587"/>
        <v>30_Mar</v>
      </c>
      <c r="F6209" s="12" t="str">
        <f t="shared" si="588"/>
        <v>Mar-25</v>
      </c>
      <c r="G6209" s="12"/>
    </row>
    <row r="6210" spans="1:7">
      <c r="A6210" s="2">
        <f t="shared" si="590"/>
        <v>45747</v>
      </c>
      <c r="B6210" t="str">
        <f t="shared" si="589"/>
        <v>2025_03</v>
      </c>
      <c r="C6210" t="str">
        <f t="shared" ref="C6210:C6273" si="591">VLOOKUP(TEXT(MONTH(A6210),"00"),$H$2:$I$13,2,FALSE)</f>
        <v>Mar</v>
      </c>
      <c r="D6210" t="str">
        <f t="shared" si="586"/>
        <v>2025_Mar</v>
      </c>
      <c r="E6210" s="12" t="str">
        <f t="shared" si="587"/>
        <v>31_Mar</v>
      </c>
      <c r="F6210" s="12" t="str">
        <f t="shared" si="588"/>
        <v>Mar-25</v>
      </c>
      <c r="G6210" s="12"/>
    </row>
    <row r="6211" spans="1:7">
      <c r="A6211" s="2">
        <f t="shared" si="590"/>
        <v>45748</v>
      </c>
      <c r="B6211" t="str">
        <f t="shared" si="589"/>
        <v>2025_04</v>
      </c>
      <c r="C6211" t="str">
        <f t="shared" si="591"/>
        <v>Apr</v>
      </c>
      <c r="D6211" t="str">
        <f t="shared" ref="D6211:D6274" si="592">TEXT(YEAR(A6211),"0000")&amp;"_"&amp;C6211</f>
        <v>2025_Apr</v>
      </c>
      <c r="E6211" s="12" t="str">
        <f t="shared" ref="E6211:E6274" si="593">VLOOKUP(DAY(A6211),$G$2:$H$32,2,FALSE)&amp;"_"&amp;C6211</f>
        <v>01_Apr</v>
      </c>
      <c r="F6211" s="12" t="str">
        <f t="shared" si="588"/>
        <v>Apr-25</v>
      </c>
      <c r="G6211" s="12"/>
    </row>
    <row r="6212" spans="1:7">
      <c r="A6212" s="2">
        <f t="shared" si="590"/>
        <v>45749</v>
      </c>
      <c r="B6212" t="str">
        <f t="shared" si="589"/>
        <v>2025_04</v>
      </c>
      <c r="C6212" t="str">
        <f t="shared" si="591"/>
        <v>Apr</v>
      </c>
      <c r="D6212" t="str">
        <f t="shared" si="592"/>
        <v>2025_Apr</v>
      </c>
      <c r="E6212" s="12" t="str">
        <f t="shared" si="593"/>
        <v>02_Apr</v>
      </c>
      <c r="F6212" s="12" t="str">
        <f t="shared" ref="F6212:F6275" si="594">C6212&amp;"-"&amp;RIGHT(YEAR(A6212),2)</f>
        <v>Apr-25</v>
      </c>
      <c r="G6212" s="12"/>
    </row>
    <row r="6213" spans="1:7">
      <c r="A6213" s="2">
        <f t="shared" si="590"/>
        <v>45750</v>
      </c>
      <c r="B6213" t="str">
        <f t="shared" si="589"/>
        <v>2025_04</v>
      </c>
      <c r="C6213" t="str">
        <f t="shared" si="591"/>
        <v>Apr</v>
      </c>
      <c r="D6213" t="str">
        <f t="shared" si="592"/>
        <v>2025_Apr</v>
      </c>
      <c r="E6213" s="12" t="str">
        <f t="shared" si="593"/>
        <v>03_Apr</v>
      </c>
      <c r="F6213" s="12" t="str">
        <f t="shared" si="594"/>
        <v>Apr-25</v>
      </c>
      <c r="G6213" s="12"/>
    </row>
    <row r="6214" spans="1:7">
      <c r="A6214" s="2">
        <f t="shared" si="590"/>
        <v>45751</v>
      </c>
      <c r="B6214" t="str">
        <f t="shared" si="589"/>
        <v>2025_04</v>
      </c>
      <c r="C6214" t="str">
        <f t="shared" si="591"/>
        <v>Apr</v>
      </c>
      <c r="D6214" t="str">
        <f t="shared" si="592"/>
        <v>2025_Apr</v>
      </c>
      <c r="E6214" s="12" t="str">
        <f t="shared" si="593"/>
        <v>04_Apr</v>
      </c>
      <c r="F6214" s="12" t="str">
        <f t="shared" si="594"/>
        <v>Apr-25</v>
      </c>
      <c r="G6214" s="12"/>
    </row>
    <row r="6215" spans="1:7">
      <c r="A6215" s="2">
        <f t="shared" si="590"/>
        <v>45752</v>
      </c>
      <c r="B6215" t="str">
        <f t="shared" si="589"/>
        <v>2025_04</v>
      </c>
      <c r="C6215" t="str">
        <f t="shared" si="591"/>
        <v>Apr</v>
      </c>
      <c r="D6215" t="str">
        <f t="shared" si="592"/>
        <v>2025_Apr</v>
      </c>
      <c r="E6215" s="12" t="str">
        <f t="shared" si="593"/>
        <v>05_Apr</v>
      </c>
      <c r="F6215" s="12" t="str">
        <f t="shared" si="594"/>
        <v>Apr-25</v>
      </c>
      <c r="G6215" s="12"/>
    </row>
    <row r="6216" spans="1:7">
      <c r="A6216" s="2">
        <f t="shared" si="590"/>
        <v>45753</v>
      </c>
      <c r="B6216" t="str">
        <f t="shared" si="589"/>
        <v>2025_04</v>
      </c>
      <c r="C6216" t="str">
        <f t="shared" si="591"/>
        <v>Apr</v>
      </c>
      <c r="D6216" t="str">
        <f t="shared" si="592"/>
        <v>2025_Apr</v>
      </c>
      <c r="E6216" s="12" t="str">
        <f t="shared" si="593"/>
        <v>06_Apr</v>
      </c>
      <c r="F6216" s="12" t="str">
        <f t="shared" si="594"/>
        <v>Apr-25</v>
      </c>
      <c r="G6216" s="12"/>
    </row>
    <row r="6217" spans="1:7">
      <c r="A6217" s="2">
        <f t="shared" si="590"/>
        <v>45754</v>
      </c>
      <c r="B6217" t="str">
        <f t="shared" si="589"/>
        <v>2025_04</v>
      </c>
      <c r="C6217" t="str">
        <f t="shared" si="591"/>
        <v>Apr</v>
      </c>
      <c r="D6217" t="str">
        <f t="shared" si="592"/>
        <v>2025_Apr</v>
      </c>
      <c r="E6217" s="12" t="str">
        <f t="shared" si="593"/>
        <v>07_Apr</v>
      </c>
      <c r="F6217" s="12" t="str">
        <f t="shared" si="594"/>
        <v>Apr-25</v>
      </c>
      <c r="G6217" s="12"/>
    </row>
    <row r="6218" spans="1:7">
      <c r="A6218" s="2">
        <f t="shared" si="590"/>
        <v>45755</v>
      </c>
      <c r="B6218" t="str">
        <f t="shared" si="589"/>
        <v>2025_04</v>
      </c>
      <c r="C6218" t="str">
        <f t="shared" si="591"/>
        <v>Apr</v>
      </c>
      <c r="D6218" t="str">
        <f t="shared" si="592"/>
        <v>2025_Apr</v>
      </c>
      <c r="E6218" s="12" t="str">
        <f t="shared" si="593"/>
        <v>08_Apr</v>
      </c>
      <c r="F6218" s="12" t="str">
        <f t="shared" si="594"/>
        <v>Apr-25</v>
      </c>
      <c r="G6218" s="12"/>
    </row>
    <row r="6219" spans="1:7">
      <c r="A6219" s="2">
        <f t="shared" si="590"/>
        <v>45756</v>
      </c>
      <c r="B6219" t="str">
        <f t="shared" ref="B6219:B6282" si="595">TEXT(YEAR(A6219),"0000")&amp;"_"&amp;TEXT(MONTH(A6219),"00")</f>
        <v>2025_04</v>
      </c>
      <c r="C6219" t="str">
        <f t="shared" si="591"/>
        <v>Apr</v>
      </c>
      <c r="D6219" t="str">
        <f t="shared" si="592"/>
        <v>2025_Apr</v>
      </c>
      <c r="E6219" s="12" t="str">
        <f t="shared" si="593"/>
        <v>09_Apr</v>
      </c>
      <c r="F6219" s="12" t="str">
        <f t="shared" si="594"/>
        <v>Apr-25</v>
      </c>
      <c r="G6219" s="12"/>
    </row>
    <row r="6220" spans="1:7">
      <c r="A6220" s="2">
        <f t="shared" ref="A6220:A6283" si="596">A6219+1</f>
        <v>45757</v>
      </c>
      <c r="B6220" t="str">
        <f t="shared" si="595"/>
        <v>2025_04</v>
      </c>
      <c r="C6220" t="str">
        <f t="shared" si="591"/>
        <v>Apr</v>
      </c>
      <c r="D6220" t="str">
        <f t="shared" si="592"/>
        <v>2025_Apr</v>
      </c>
      <c r="E6220" s="12" t="str">
        <f t="shared" si="593"/>
        <v>10_Apr</v>
      </c>
      <c r="F6220" s="12" t="str">
        <f t="shared" si="594"/>
        <v>Apr-25</v>
      </c>
      <c r="G6220" s="12"/>
    </row>
    <row r="6221" spans="1:7">
      <c r="A6221" s="2">
        <f t="shared" si="596"/>
        <v>45758</v>
      </c>
      <c r="B6221" t="str">
        <f t="shared" si="595"/>
        <v>2025_04</v>
      </c>
      <c r="C6221" t="str">
        <f t="shared" si="591"/>
        <v>Apr</v>
      </c>
      <c r="D6221" t="str">
        <f t="shared" si="592"/>
        <v>2025_Apr</v>
      </c>
      <c r="E6221" s="12" t="str">
        <f t="shared" si="593"/>
        <v>11_Apr</v>
      </c>
      <c r="F6221" s="12" t="str">
        <f t="shared" si="594"/>
        <v>Apr-25</v>
      </c>
      <c r="G6221" s="12"/>
    </row>
    <row r="6222" spans="1:7">
      <c r="A6222" s="2">
        <f t="shared" si="596"/>
        <v>45759</v>
      </c>
      <c r="B6222" t="str">
        <f t="shared" si="595"/>
        <v>2025_04</v>
      </c>
      <c r="C6222" t="str">
        <f t="shared" si="591"/>
        <v>Apr</v>
      </c>
      <c r="D6222" t="str">
        <f t="shared" si="592"/>
        <v>2025_Apr</v>
      </c>
      <c r="E6222" s="12" t="str">
        <f t="shared" si="593"/>
        <v>12_Apr</v>
      </c>
      <c r="F6222" s="12" t="str">
        <f t="shared" si="594"/>
        <v>Apr-25</v>
      </c>
      <c r="G6222" s="12"/>
    </row>
    <row r="6223" spans="1:7">
      <c r="A6223" s="2">
        <f t="shared" si="596"/>
        <v>45760</v>
      </c>
      <c r="B6223" t="str">
        <f t="shared" si="595"/>
        <v>2025_04</v>
      </c>
      <c r="C6223" t="str">
        <f t="shared" si="591"/>
        <v>Apr</v>
      </c>
      <c r="D6223" t="str">
        <f t="shared" si="592"/>
        <v>2025_Apr</v>
      </c>
      <c r="E6223" s="12" t="str">
        <f t="shared" si="593"/>
        <v>13_Apr</v>
      </c>
      <c r="F6223" s="12" t="str">
        <f t="shared" si="594"/>
        <v>Apr-25</v>
      </c>
      <c r="G6223" s="12"/>
    </row>
    <row r="6224" spans="1:7">
      <c r="A6224" s="2">
        <f t="shared" si="596"/>
        <v>45761</v>
      </c>
      <c r="B6224" t="str">
        <f t="shared" si="595"/>
        <v>2025_04</v>
      </c>
      <c r="C6224" t="str">
        <f t="shared" si="591"/>
        <v>Apr</v>
      </c>
      <c r="D6224" t="str">
        <f t="shared" si="592"/>
        <v>2025_Apr</v>
      </c>
      <c r="E6224" s="12" t="str">
        <f t="shared" si="593"/>
        <v>14_Apr</v>
      </c>
      <c r="F6224" s="12" t="str">
        <f t="shared" si="594"/>
        <v>Apr-25</v>
      </c>
      <c r="G6224" s="12"/>
    </row>
    <row r="6225" spans="1:7">
      <c r="A6225" s="2">
        <f t="shared" si="596"/>
        <v>45762</v>
      </c>
      <c r="B6225" t="str">
        <f t="shared" si="595"/>
        <v>2025_04</v>
      </c>
      <c r="C6225" t="str">
        <f t="shared" si="591"/>
        <v>Apr</v>
      </c>
      <c r="D6225" t="str">
        <f t="shared" si="592"/>
        <v>2025_Apr</v>
      </c>
      <c r="E6225" s="12" t="str">
        <f t="shared" si="593"/>
        <v>15_Apr</v>
      </c>
      <c r="F6225" s="12" t="str">
        <f t="shared" si="594"/>
        <v>Apr-25</v>
      </c>
      <c r="G6225" s="12"/>
    </row>
    <row r="6226" spans="1:7">
      <c r="A6226" s="2">
        <f t="shared" si="596"/>
        <v>45763</v>
      </c>
      <c r="B6226" t="str">
        <f t="shared" si="595"/>
        <v>2025_04</v>
      </c>
      <c r="C6226" t="str">
        <f t="shared" si="591"/>
        <v>Apr</v>
      </c>
      <c r="D6226" t="str">
        <f t="shared" si="592"/>
        <v>2025_Apr</v>
      </c>
      <c r="E6226" s="12" t="str">
        <f t="shared" si="593"/>
        <v>16_Apr</v>
      </c>
      <c r="F6226" s="12" t="str">
        <f t="shared" si="594"/>
        <v>Apr-25</v>
      </c>
      <c r="G6226" s="12"/>
    </row>
    <row r="6227" spans="1:7">
      <c r="A6227" s="2">
        <f t="shared" si="596"/>
        <v>45764</v>
      </c>
      <c r="B6227" t="str">
        <f t="shared" si="595"/>
        <v>2025_04</v>
      </c>
      <c r="C6227" t="str">
        <f t="shared" si="591"/>
        <v>Apr</v>
      </c>
      <c r="D6227" t="str">
        <f t="shared" si="592"/>
        <v>2025_Apr</v>
      </c>
      <c r="E6227" s="12" t="str">
        <f t="shared" si="593"/>
        <v>17_Apr</v>
      </c>
      <c r="F6227" s="12" t="str">
        <f t="shared" si="594"/>
        <v>Apr-25</v>
      </c>
      <c r="G6227" s="12"/>
    </row>
    <row r="6228" spans="1:7">
      <c r="A6228" s="2">
        <f t="shared" si="596"/>
        <v>45765</v>
      </c>
      <c r="B6228" t="str">
        <f t="shared" si="595"/>
        <v>2025_04</v>
      </c>
      <c r="C6228" t="str">
        <f t="shared" si="591"/>
        <v>Apr</v>
      </c>
      <c r="D6228" t="str">
        <f t="shared" si="592"/>
        <v>2025_Apr</v>
      </c>
      <c r="E6228" s="12" t="str">
        <f t="shared" si="593"/>
        <v>18_Apr</v>
      </c>
      <c r="F6228" s="12" t="str">
        <f t="shared" si="594"/>
        <v>Apr-25</v>
      </c>
      <c r="G6228" s="12"/>
    </row>
    <row r="6229" spans="1:7">
      <c r="A6229" s="2">
        <f t="shared" si="596"/>
        <v>45766</v>
      </c>
      <c r="B6229" t="str">
        <f t="shared" si="595"/>
        <v>2025_04</v>
      </c>
      <c r="C6229" t="str">
        <f t="shared" si="591"/>
        <v>Apr</v>
      </c>
      <c r="D6229" t="str">
        <f t="shared" si="592"/>
        <v>2025_Apr</v>
      </c>
      <c r="E6229" s="12" t="str">
        <f t="shared" si="593"/>
        <v>19_Apr</v>
      </c>
      <c r="F6229" s="12" t="str">
        <f t="shared" si="594"/>
        <v>Apr-25</v>
      </c>
      <c r="G6229" s="12"/>
    </row>
    <row r="6230" spans="1:7">
      <c r="A6230" s="2">
        <f t="shared" si="596"/>
        <v>45767</v>
      </c>
      <c r="B6230" t="str">
        <f t="shared" si="595"/>
        <v>2025_04</v>
      </c>
      <c r="C6230" t="str">
        <f t="shared" si="591"/>
        <v>Apr</v>
      </c>
      <c r="D6230" t="str">
        <f t="shared" si="592"/>
        <v>2025_Apr</v>
      </c>
      <c r="E6230" s="12" t="str">
        <f t="shared" si="593"/>
        <v>20_Apr</v>
      </c>
      <c r="F6230" s="12" t="str">
        <f t="shared" si="594"/>
        <v>Apr-25</v>
      </c>
      <c r="G6230" s="12"/>
    </row>
    <row r="6231" spans="1:7">
      <c r="A6231" s="2">
        <f t="shared" si="596"/>
        <v>45768</v>
      </c>
      <c r="B6231" t="str">
        <f t="shared" si="595"/>
        <v>2025_04</v>
      </c>
      <c r="C6231" t="str">
        <f t="shared" si="591"/>
        <v>Apr</v>
      </c>
      <c r="D6231" t="str">
        <f t="shared" si="592"/>
        <v>2025_Apr</v>
      </c>
      <c r="E6231" s="12" t="str">
        <f t="shared" si="593"/>
        <v>21_Apr</v>
      </c>
      <c r="F6231" s="12" t="str">
        <f t="shared" si="594"/>
        <v>Apr-25</v>
      </c>
      <c r="G6231" s="12"/>
    </row>
    <row r="6232" spans="1:7">
      <c r="A6232" s="2">
        <f t="shared" si="596"/>
        <v>45769</v>
      </c>
      <c r="B6232" t="str">
        <f t="shared" si="595"/>
        <v>2025_04</v>
      </c>
      <c r="C6232" t="str">
        <f t="shared" si="591"/>
        <v>Apr</v>
      </c>
      <c r="D6232" t="str">
        <f t="shared" si="592"/>
        <v>2025_Apr</v>
      </c>
      <c r="E6232" s="12" t="str">
        <f t="shared" si="593"/>
        <v>22_Apr</v>
      </c>
      <c r="F6232" s="12" t="str">
        <f t="shared" si="594"/>
        <v>Apr-25</v>
      </c>
      <c r="G6232" s="12"/>
    </row>
    <row r="6233" spans="1:7">
      <c r="A6233" s="2">
        <f t="shared" si="596"/>
        <v>45770</v>
      </c>
      <c r="B6233" t="str">
        <f t="shared" si="595"/>
        <v>2025_04</v>
      </c>
      <c r="C6233" t="str">
        <f t="shared" si="591"/>
        <v>Apr</v>
      </c>
      <c r="D6233" t="str">
        <f t="shared" si="592"/>
        <v>2025_Apr</v>
      </c>
      <c r="E6233" s="12" t="str">
        <f t="shared" si="593"/>
        <v>23_Apr</v>
      </c>
      <c r="F6233" s="12" t="str">
        <f t="shared" si="594"/>
        <v>Apr-25</v>
      </c>
      <c r="G6233" s="12"/>
    </row>
    <row r="6234" spans="1:7">
      <c r="A6234" s="2">
        <f t="shared" si="596"/>
        <v>45771</v>
      </c>
      <c r="B6234" t="str">
        <f t="shared" si="595"/>
        <v>2025_04</v>
      </c>
      <c r="C6234" t="str">
        <f t="shared" si="591"/>
        <v>Apr</v>
      </c>
      <c r="D6234" t="str">
        <f t="shared" si="592"/>
        <v>2025_Apr</v>
      </c>
      <c r="E6234" s="12" t="str">
        <f t="shared" si="593"/>
        <v>24_Apr</v>
      </c>
      <c r="F6234" s="12" t="str">
        <f t="shared" si="594"/>
        <v>Apr-25</v>
      </c>
      <c r="G6234" s="12"/>
    </row>
    <row r="6235" spans="1:7">
      <c r="A6235" s="2">
        <f t="shared" si="596"/>
        <v>45772</v>
      </c>
      <c r="B6235" t="str">
        <f t="shared" si="595"/>
        <v>2025_04</v>
      </c>
      <c r="C6235" t="str">
        <f t="shared" si="591"/>
        <v>Apr</v>
      </c>
      <c r="D6235" t="str">
        <f t="shared" si="592"/>
        <v>2025_Apr</v>
      </c>
      <c r="E6235" s="12" t="str">
        <f t="shared" si="593"/>
        <v>25_Apr</v>
      </c>
      <c r="F6235" s="12" t="str">
        <f t="shared" si="594"/>
        <v>Apr-25</v>
      </c>
      <c r="G6235" s="12"/>
    </row>
    <row r="6236" spans="1:7">
      <c r="A6236" s="2">
        <f t="shared" si="596"/>
        <v>45773</v>
      </c>
      <c r="B6236" t="str">
        <f t="shared" si="595"/>
        <v>2025_04</v>
      </c>
      <c r="C6236" t="str">
        <f t="shared" si="591"/>
        <v>Apr</v>
      </c>
      <c r="D6236" t="str">
        <f t="shared" si="592"/>
        <v>2025_Apr</v>
      </c>
      <c r="E6236" s="12" t="str">
        <f t="shared" si="593"/>
        <v>26_Apr</v>
      </c>
      <c r="F6236" s="12" t="str">
        <f t="shared" si="594"/>
        <v>Apr-25</v>
      </c>
      <c r="G6236" s="12"/>
    </row>
    <row r="6237" spans="1:7">
      <c r="A6237" s="2">
        <f t="shared" si="596"/>
        <v>45774</v>
      </c>
      <c r="B6237" t="str">
        <f t="shared" si="595"/>
        <v>2025_04</v>
      </c>
      <c r="C6237" t="str">
        <f t="shared" si="591"/>
        <v>Apr</v>
      </c>
      <c r="D6237" t="str">
        <f t="shared" si="592"/>
        <v>2025_Apr</v>
      </c>
      <c r="E6237" s="12" t="str">
        <f t="shared" si="593"/>
        <v>27_Apr</v>
      </c>
      <c r="F6237" s="12" t="str">
        <f t="shared" si="594"/>
        <v>Apr-25</v>
      </c>
      <c r="G6237" s="12"/>
    </row>
    <row r="6238" spans="1:7">
      <c r="A6238" s="2">
        <f t="shared" si="596"/>
        <v>45775</v>
      </c>
      <c r="B6238" t="str">
        <f t="shared" si="595"/>
        <v>2025_04</v>
      </c>
      <c r="C6238" t="str">
        <f t="shared" si="591"/>
        <v>Apr</v>
      </c>
      <c r="D6238" t="str">
        <f t="shared" si="592"/>
        <v>2025_Apr</v>
      </c>
      <c r="E6238" s="12" t="str">
        <f t="shared" si="593"/>
        <v>28_Apr</v>
      </c>
      <c r="F6238" s="12" t="str">
        <f t="shared" si="594"/>
        <v>Apr-25</v>
      </c>
      <c r="G6238" s="12"/>
    </row>
    <row r="6239" spans="1:7">
      <c r="A6239" s="2">
        <f t="shared" si="596"/>
        <v>45776</v>
      </c>
      <c r="B6239" t="str">
        <f t="shared" si="595"/>
        <v>2025_04</v>
      </c>
      <c r="C6239" t="str">
        <f t="shared" si="591"/>
        <v>Apr</v>
      </c>
      <c r="D6239" t="str">
        <f t="shared" si="592"/>
        <v>2025_Apr</v>
      </c>
      <c r="E6239" s="12" t="str">
        <f t="shared" si="593"/>
        <v>29_Apr</v>
      </c>
      <c r="F6239" s="12" t="str">
        <f t="shared" si="594"/>
        <v>Apr-25</v>
      </c>
      <c r="G6239" s="12"/>
    </row>
    <row r="6240" spans="1:7">
      <c r="A6240" s="2">
        <f t="shared" si="596"/>
        <v>45777</v>
      </c>
      <c r="B6240" t="str">
        <f t="shared" si="595"/>
        <v>2025_04</v>
      </c>
      <c r="C6240" t="str">
        <f t="shared" si="591"/>
        <v>Apr</v>
      </c>
      <c r="D6240" t="str">
        <f t="shared" si="592"/>
        <v>2025_Apr</v>
      </c>
      <c r="E6240" s="12" t="str">
        <f t="shared" si="593"/>
        <v>30_Apr</v>
      </c>
      <c r="F6240" s="12" t="str">
        <f t="shared" si="594"/>
        <v>Apr-25</v>
      </c>
      <c r="G6240" s="12"/>
    </row>
    <row r="6241" spans="1:7">
      <c r="A6241" s="2">
        <f t="shared" si="596"/>
        <v>45778</v>
      </c>
      <c r="B6241" t="str">
        <f t="shared" si="595"/>
        <v>2025_05</v>
      </c>
      <c r="C6241" t="str">
        <f t="shared" si="591"/>
        <v>May</v>
      </c>
      <c r="D6241" t="str">
        <f t="shared" si="592"/>
        <v>2025_May</v>
      </c>
      <c r="E6241" s="12" t="str">
        <f t="shared" si="593"/>
        <v>01_May</v>
      </c>
      <c r="F6241" s="12" t="str">
        <f t="shared" si="594"/>
        <v>May-25</v>
      </c>
      <c r="G6241" s="12"/>
    </row>
    <row r="6242" spans="1:7">
      <c r="A6242" s="2">
        <f t="shared" si="596"/>
        <v>45779</v>
      </c>
      <c r="B6242" t="str">
        <f t="shared" si="595"/>
        <v>2025_05</v>
      </c>
      <c r="C6242" t="str">
        <f t="shared" si="591"/>
        <v>May</v>
      </c>
      <c r="D6242" t="str">
        <f t="shared" si="592"/>
        <v>2025_May</v>
      </c>
      <c r="E6242" s="12" t="str">
        <f t="shared" si="593"/>
        <v>02_May</v>
      </c>
      <c r="F6242" s="12" t="str">
        <f t="shared" si="594"/>
        <v>May-25</v>
      </c>
      <c r="G6242" s="12"/>
    </row>
    <row r="6243" spans="1:7">
      <c r="A6243" s="2">
        <f t="shared" si="596"/>
        <v>45780</v>
      </c>
      <c r="B6243" t="str">
        <f t="shared" si="595"/>
        <v>2025_05</v>
      </c>
      <c r="C6243" t="str">
        <f t="shared" si="591"/>
        <v>May</v>
      </c>
      <c r="D6243" t="str">
        <f t="shared" si="592"/>
        <v>2025_May</v>
      </c>
      <c r="E6243" s="12" t="str">
        <f t="shared" si="593"/>
        <v>03_May</v>
      </c>
      <c r="F6243" s="12" t="str">
        <f t="shared" si="594"/>
        <v>May-25</v>
      </c>
      <c r="G6243" s="12"/>
    </row>
    <row r="6244" spans="1:7">
      <c r="A6244" s="2">
        <f t="shared" si="596"/>
        <v>45781</v>
      </c>
      <c r="B6244" t="str">
        <f t="shared" si="595"/>
        <v>2025_05</v>
      </c>
      <c r="C6244" t="str">
        <f t="shared" si="591"/>
        <v>May</v>
      </c>
      <c r="D6244" t="str">
        <f t="shared" si="592"/>
        <v>2025_May</v>
      </c>
      <c r="E6244" s="12" t="str">
        <f t="shared" si="593"/>
        <v>04_May</v>
      </c>
      <c r="F6244" s="12" t="str">
        <f t="shared" si="594"/>
        <v>May-25</v>
      </c>
      <c r="G6244" s="12"/>
    </row>
    <row r="6245" spans="1:7">
      <c r="A6245" s="2">
        <f t="shared" si="596"/>
        <v>45782</v>
      </c>
      <c r="B6245" t="str">
        <f t="shared" si="595"/>
        <v>2025_05</v>
      </c>
      <c r="C6245" t="str">
        <f t="shared" si="591"/>
        <v>May</v>
      </c>
      <c r="D6245" t="str">
        <f t="shared" si="592"/>
        <v>2025_May</v>
      </c>
      <c r="E6245" s="12" t="str">
        <f t="shared" si="593"/>
        <v>05_May</v>
      </c>
      <c r="F6245" s="12" t="str">
        <f t="shared" si="594"/>
        <v>May-25</v>
      </c>
      <c r="G6245" s="12"/>
    </row>
    <row r="6246" spans="1:7">
      <c r="A6246" s="2">
        <f t="shared" si="596"/>
        <v>45783</v>
      </c>
      <c r="B6246" t="str">
        <f t="shared" si="595"/>
        <v>2025_05</v>
      </c>
      <c r="C6246" t="str">
        <f t="shared" si="591"/>
        <v>May</v>
      </c>
      <c r="D6246" t="str">
        <f t="shared" si="592"/>
        <v>2025_May</v>
      </c>
      <c r="E6246" s="12" t="str">
        <f t="shared" si="593"/>
        <v>06_May</v>
      </c>
      <c r="F6246" s="12" t="str">
        <f t="shared" si="594"/>
        <v>May-25</v>
      </c>
      <c r="G6246" s="12"/>
    </row>
    <row r="6247" spans="1:7">
      <c r="A6247" s="2">
        <f t="shared" si="596"/>
        <v>45784</v>
      </c>
      <c r="B6247" t="str">
        <f t="shared" si="595"/>
        <v>2025_05</v>
      </c>
      <c r="C6247" t="str">
        <f t="shared" si="591"/>
        <v>May</v>
      </c>
      <c r="D6247" t="str">
        <f t="shared" si="592"/>
        <v>2025_May</v>
      </c>
      <c r="E6247" s="12" t="str">
        <f t="shared" si="593"/>
        <v>07_May</v>
      </c>
      <c r="F6247" s="12" t="str">
        <f t="shared" si="594"/>
        <v>May-25</v>
      </c>
      <c r="G6247" s="12"/>
    </row>
    <row r="6248" spans="1:7">
      <c r="A6248" s="2">
        <f t="shared" si="596"/>
        <v>45785</v>
      </c>
      <c r="B6248" t="str">
        <f t="shared" si="595"/>
        <v>2025_05</v>
      </c>
      <c r="C6248" t="str">
        <f t="shared" si="591"/>
        <v>May</v>
      </c>
      <c r="D6248" t="str">
        <f t="shared" si="592"/>
        <v>2025_May</v>
      </c>
      <c r="E6248" s="12" t="str">
        <f t="shared" si="593"/>
        <v>08_May</v>
      </c>
      <c r="F6248" s="12" t="str">
        <f t="shared" si="594"/>
        <v>May-25</v>
      </c>
      <c r="G6248" s="12"/>
    </row>
    <row r="6249" spans="1:7">
      <c r="A6249" s="2">
        <f t="shared" si="596"/>
        <v>45786</v>
      </c>
      <c r="B6249" t="str">
        <f t="shared" si="595"/>
        <v>2025_05</v>
      </c>
      <c r="C6249" t="str">
        <f t="shared" si="591"/>
        <v>May</v>
      </c>
      <c r="D6249" t="str">
        <f t="shared" si="592"/>
        <v>2025_May</v>
      </c>
      <c r="E6249" s="12" t="str">
        <f t="shared" si="593"/>
        <v>09_May</v>
      </c>
      <c r="F6249" s="12" t="str">
        <f t="shared" si="594"/>
        <v>May-25</v>
      </c>
      <c r="G6249" s="12"/>
    </row>
    <row r="6250" spans="1:7">
      <c r="A6250" s="2">
        <f t="shared" si="596"/>
        <v>45787</v>
      </c>
      <c r="B6250" t="str">
        <f t="shared" si="595"/>
        <v>2025_05</v>
      </c>
      <c r="C6250" t="str">
        <f t="shared" si="591"/>
        <v>May</v>
      </c>
      <c r="D6250" t="str">
        <f t="shared" si="592"/>
        <v>2025_May</v>
      </c>
      <c r="E6250" s="12" t="str">
        <f t="shared" si="593"/>
        <v>10_May</v>
      </c>
      <c r="F6250" s="12" t="str">
        <f t="shared" si="594"/>
        <v>May-25</v>
      </c>
      <c r="G6250" s="12"/>
    </row>
    <row r="6251" spans="1:7">
      <c r="A6251" s="2">
        <f t="shared" si="596"/>
        <v>45788</v>
      </c>
      <c r="B6251" t="str">
        <f t="shared" si="595"/>
        <v>2025_05</v>
      </c>
      <c r="C6251" t="str">
        <f t="shared" si="591"/>
        <v>May</v>
      </c>
      <c r="D6251" t="str">
        <f t="shared" si="592"/>
        <v>2025_May</v>
      </c>
      <c r="E6251" s="12" t="str">
        <f t="shared" si="593"/>
        <v>11_May</v>
      </c>
      <c r="F6251" s="12" t="str">
        <f t="shared" si="594"/>
        <v>May-25</v>
      </c>
      <c r="G6251" s="12"/>
    </row>
    <row r="6252" spans="1:7">
      <c r="A6252" s="2">
        <f t="shared" si="596"/>
        <v>45789</v>
      </c>
      <c r="B6252" t="str">
        <f t="shared" si="595"/>
        <v>2025_05</v>
      </c>
      <c r="C6252" t="str">
        <f t="shared" si="591"/>
        <v>May</v>
      </c>
      <c r="D6252" t="str">
        <f t="shared" si="592"/>
        <v>2025_May</v>
      </c>
      <c r="E6252" s="12" t="str">
        <f t="shared" si="593"/>
        <v>12_May</v>
      </c>
      <c r="F6252" s="12" t="str">
        <f t="shared" si="594"/>
        <v>May-25</v>
      </c>
      <c r="G6252" s="12"/>
    </row>
    <row r="6253" spans="1:7">
      <c r="A6253" s="2">
        <f t="shared" si="596"/>
        <v>45790</v>
      </c>
      <c r="B6253" t="str">
        <f t="shared" si="595"/>
        <v>2025_05</v>
      </c>
      <c r="C6253" t="str">
        <f t="shared" si="591"/>
        <v>May</v>
      </c>
      <c r="D6253" t="str">
        <f t="shared" si="592"/>
        <v>2025_May</v>
      </c>
      <c r="E6253" s="12" t="str">
        <f t="shared" si="593"/>
        <v>13_May</v>
      </c>
      <c r="F6253" s="12" t="str">
        <f t="shared" si="594"/>
        <v>May-25</v>
      </c>
      <c r="G6253" s="12"/>
    </row>
    <row r="6254" spans="1:7">
      <c r="A6254" s="2">
        <f t="shared" si="596"/>
        <v>45791</v>
      </c>
      <c r="B6254" t="str">
        <f t="shared" si="595"/>
        <v>2025_05</v>
      </c>
      <c r="C6254" t="str">
        <f t="shared" si="591"/>
        <v>May</v>
      </c>
      <c r="D6254" t="str">
        <f t="shared" si="592"/>
        <v>2025_May</v>
      </c>
      <c r="E6254" s="12" t="str">
        <f t="shared" si="593"/>
        <v>14_May</v>
      </c>
      <c r="F6254" s="12" t="str">
        <f t="shared" si="594"/>
        <v>May-25</v>
      </c>
      <c r="G6254" s="12"/>
    </row>
    <row r="6255" spans="1:7">
      <c r="A6255" s="2">
        <f t="shared" si="596"/>
        <v>45792</v>
      </c>
      <c r="B6255" t="str">
        <f t="shared" si="595"/>
        <v>2025_05</v>
      </c>
      <c r="C6255" t="str">
        <f t="shared" si="591"/>
        <v>May</v>
      </c>
      <c r="D6255" t="str">
        <f t="shared" si="592"/>
        <v>2025_May</v>
      </c>
      <c r="E6255" s="12" t="str">
        <f t="shared" si="593"/>
        <v>15_May</v>
      </c>
      <c r="F6255" s="12" t="str">
        <f t="shared" si="594"/>
        <v>May-25</v>
      </c>
      <c r="G6255" s="12"/>
    </row>
    <row r="6256" spans="1:7">
      <c r="A6256" s="2">
        <f t="shared" si="596"/>
        <v>45793</v>
      </c>
      <c r="B6256" t="str">
        <f t="shared" si="595"/>
        <v>2025_05</v>
      </c>
      <c r="C6256" t="str">
        <f t="shared" si="591"/>
        <v>May</v>
      </c>
      <c r="D6256" t="str">
        <f t="shared" si="592"/>
        <v>2025_May</v>
      </c>
      <c r="E6256" s="12" t="str">
        <f t="shared" si="593"/>
        <v>16_May</v>
      </c>
      <c r="F6256" s="12" t="str">
        <f t="shared" si="594"/>
        <v>May-25</v>
      </c>
      <c r="G6256" s="12"/>
    </row>
    <row r="6257" spans="1:7">
      <c r="A6257" s="2">
        <f t="shared" si="596"/>
        <v>45794</v>
      </c>
      <c r="B6257" t="str">
        <f t="shared" si="595"/>
        <v>2025_05</v>
      </c>
      <c r="C6257" t="str">
        <f t="shared" si="591"/>
        <v>May</v>
      </c>
      <c r="D6257" t="str">
        <f t="shared" si="592"/>
        <v>2025_May</v>
      </c>
      <c r="E6257" s="12" t="str">
        <f t="shared" si="593"/>
        <v>17_May</v>
      </c>
      <c r="F6257" s="12" t="str">
        <f t="shared" si="594"/>
        <v>May-25</v>
      </c>
      <c r="G6257" s="12"/>
    </row>
    <row r="6258" spans="1:7">
      <c r="A6258" s="2">
        <f t="shared" si="596"/>
        <v>45795</v>
      </c>
      <c r="B6258" t="str">
        <f t="shared" si="595"/>
        <v>2025_05</v>
      </c>
      <c r="C6258" t="str">
        <f t="shared" si="591"/>
        <v>May</v>
      </c>
      <c r="D6258" t="str">
        <f t="shared" si="592"/>
        <v>2025_May</v>
      </c>
      <c r="E6258" s="12" t="str">
        <f t="shared" si="593"/>
        <v>18_May</v>
      </c>
      <c r="F6258" s="12" t="str">
        <f t="shared" si="594"/>
        <v>May-25</v>
      </c>
      <c r="G6258" s="12"/>
    </row>
    <row r="6259" spans="1:7">
      <c r="A6259" s="2">
        <f t="shared" si="596"/>
        <v>45796</v>
      </c>
      <c r="B6259" t="str">
        <f t="shared" si="595"/>
        <v>2025_05</v>
      </c>
      <c r="C6259" t="str">
        <f t="shared" si="591"/>
        <v>May</v>
      </c>
      <c r="D6259" t="str">
        <f t="shared" si="592"/>
        <v>2025_May</v>
      </c>
      <c r="E6259" s="12" t="str">
        <f t="shared" si="593"/>
        <v>19_May</v>
      </c>
      <c r="F6259" s="12" t="str">
        <f t="shared" si="594"/>
        <v>May-25</v>
      </c>
      <c r="G6259" s="12"/>
    </row>
    <row r="6260" spans="1:7">
      <c r="A6260" s="2">
        <f t="shared" si="596"/>
        <v>45797</v>
      </c>
      <c r="B6260" t="str">
        <f t="shared" si="595"/>
        <v>2025_05</v>
      </c>
      <c r="C6260" t="str">
        <f t="shared" si="591"/>
        <v>May</v>
      </c>
      <c r="D6260" t="str">
        <f t="shared" si="592"/>
        <v>2025_May</v>
      </c>
      <c r="E6260" s="12" t="str">
        <f t="shared" si="593"/>
        <v>20_May</v>
      </c>
      <c r="F6260" s="12" t="str">
        <f t="shared" si="594"/>
        <v>May-25</v>
      </c>
      <c r="G6260" s="12"/>
    </row>
    <row r="6261" spans="1:7">
      <c r="A6261" s="2">
        <f t="shared" si="596"/>
        <v>45798</v>
      </c>
      <c r="B6261" t="str">
        <f t="shared" si="595"/>
        <v>2025_05</v>
      </c>
      <c r="C6261" t="str">
        <f t="shared" si="591"/>
        <v>May</v>
      </c>
      <c r="D6261" t="str">
        <f t="shared" si="592"/>
        <v>2025_May</v>
      </c>
      <c r="E6261" s="12" t="str">
        <f t="shared" si="593"/>
        <v>21_May</v>
      </c>
      <c r="F6261" s="12" t="str">
        <f t="shared" si="594"/>
        <v>May-25</v>
      </c>
      <c r="G6261" s="12"/>
    </row>
    <row r="6262" spans="1:7">
      <c r="A6262" s="2">
        <f t="shared" si="596"/>
        <v>45799</v>
      </c>
      <c r="B6262" t="str">
        <f t="shared" si="595"/>
        <v>2025_05</v>
      </c>
      <c r="C6262" t="str">
        <f t="shared" si="591"/>
        <v>May</v>
      </c>
      <c r="D6262" t="str">
        <f t="shared" si="592"/>
        <v>2025_May</v>
      </c>
      <c r="E6262" s="12" t="str">
        <f t="shared" si="593"/>
        <v>22_May</v>
      </c>
      <c r="F6262" s="12" t="str">
        <f t="shared" si="594"/>
        <v>May-25</v>
      </c>
      <c r="G6262" s="12"/>
    </row>
    <row r="6263" spans="1:7">
      <c r="A6263" s="2">
        <f t="shared" si="596"/>
        <v>45800</v>
      </c>
      <c r="B6263" t="str">
        <f t="shared" si="595"/>
        <v>2025_05</v>
      </c>
      <c r="C6263" t="str">
        <f t="shared" si="591"/>
        <v>May</v>
      </c>
      <c r="D6263" t="str">
        <f t="shared" si="592"/>
        <v>2025_May</v>
      </c>
      <c r="E6263" s="12" t="str">
        <f t="shared" si="593"/>
        <v>23_May</v>
      </c>
      <c r="F6263" s="12" t="str">
        <f t="shared" si="594"/>
        <v>May-25</v>
      </c>
      <c r="G6263" s="12"/>
    </row>
    <row r="6264" spans="1:7">
      <c r="A6264" s="2">
        <f t="shared" si="596"/>
        <v>45801</v>
      </c>
      <c r="B6264" t="str">
        <f t="shared" si="595"/>
        <v>2025_05</v>
      </c>
      <c r="C6264" t="str">
        <f t="shared" si="591"/>
        <v>May</v>
      </c>
      <c r="D6264" t="str">
        <f t="shared" si="592"/>
        <v>2025_May</v>
      </c>
      <c r="E6264" s="12" t="str">
        <f t="shared" si="593"/>
        <v>24_May</v>
      </c>
      <c r="F6264" s="12" t="str">
        <f t="shared" si="594"/>
        <v>May-25</v>
      </c>
      <c r="G6264" s="12"/>
    </row>
    <row r="6265" spans="1:7">
      <c r="A6265" s="2">
        <f t="shared" si="596"/>
        <v>45802</v>
      </c>
      <c r="B6265" t="str">
        <f t="shared" si="595"/>
        <v>2025_05</v>
      </c>
      <c r="C6265" t="str">
        <f t="shared" si="591"/>
        <v>May</v>
      </c>
      <c r="D6265" t="str">
        <f t="shared" si="592"/>
        <v>2025_May</v>
      </c>
      <c r="E6265" s="12" t="str">
        <f t="shared" si="593"/>
        <v>25_May</v>
      </c>
      <c r="F6265" s="12" t="str">
        <f t="shared" si="594"/>
        <v>May-25</v>
      </c>
      <c r="G6265" s="12"/>
    </row>
    <row r="6266" spans="1:7">
      <c r="A6266" s="2">
        <f t="shared" si="596"/>
        <v>45803</v>
      </c>
      <c r="B6266" t="str">
        <f t="shared" si="595"/>
        <v>2025_05</v>
      </c>
      <c r="C6266" t="str">
        <f t="shared" si="591"/>
        <v>May</v>
      </c>
      <c r="D6266" t="str">
        <f t="shared" si="592"/>
        <v>2025_May</v>
      </c>
      <c r="E6266" s="12" t="str">
        <f t="shared" si="593"/>
        <v>26_May</v>
      </c>
      <c r="F6266" s="12" t="str">
        <f t="shared" si="594"/>
        <v>May-25</v>
      </c>
      <c r="G6266" s="12"/>
    </row>
    <row r="6267" spans="1:7">
      <c r="A6267" s="2">
        <f t="shared" si="596"/>
        <v>45804</v>
      </c>
      <c r="B6267" t="str">
        <f t="shared" si="595"/>
        <v>2025_05</v>
      </c>
      <c r="C6267" t="str">
        <f t="shared" si="591"/>
        <v>May</v>
      </c>
      <c r="D6267" t="str">
        <f t="shared" si="592"/>
        <v>2025_May</v>
      </c>
      <c r="E6267" s="12" t="str">
        <f t="shared" si="593"/>
        <v>27_May</v>
      </c>
      <c r="F6267" s="12" t="str">
        <f t="shared" si="594"/>
        <v>May-25</v>
      </c>
      <c r="G6267" s="12"/>
    </row>
    <row r="6268" spans="1:7">
      <c r="A6268" s="2">
        <f t="shared" si="596"/>
        <v>45805</v>
      </c>
      <c r="B6268" t="str">
        <f t="shared" si="595"/>
        <v>2025_05</v>
      </c>
      <c r="C6268" t="str">
        <f t="shared" si="591"/>
        <v>May</v>
      </c>
      <c r="D6268" t="str">
        <f t="shared" si="592"/>
        <v>2025_May</v>
      </c>
      <c r="E6268" s="12" t="str">
        <f t="shared" si="593"/>
        <v>28_May</v>
      </c>
      <c r="F6268" s="12" t="str">
        <f t="shared" si="594"/>
        <v>May-25</v>
      </c>
      <c r="G6268" s="12"/>
    </row>
    <row r="6269" spans="1:7">
      <c r="A6269" s="2">
        <f t="shared" si="596"/>
        <v>45806</v>
      </c>
      <c r="B6269" t="str">
        <f t="shared" si="595"/>
        <v>2025_05</v>
      </c>
      <c r="C6269" t="str">
        <f t="shared" si="591"/>
        <v>May</v>
      </c>
      <c r="D6269" t="str">
        <f t="shared" si="592"/>
        <v>2025_May</v>
      </c>
      <c r="E6269" s="12" t="str">
        <f t="shared" si="593"/>
        <v>29_May</v>
      </c>
      <c r="F6269" s="12" t="str">
        <f t="shared" si="594"/>
        <v>May-25</v>
      </c>
      <c r="G6269" s="12"/>
    </row>
    <row r="6270" spans="1:7">
      <c r="A6270" s="2">
        <f t="shared" si="596"/>
        <v>45807</v>
      </c>
      <c r="B6270" t="str">
        <f t="shared" si="595"/>
        <v>2025_05</v>
      </c>
      <c r="C6270" t="str">
        <f t="shared" si="591"/>
        <v>May</v>
      </c>
      <c r="D6270" t="str">
        <f t="shared" si="592"/>
        <v>2025_May</v>
      </c>
      <c r="E6270" s="12" t="str">
        <f t="shared" si="593"/>
        <v>30_May</v>
      </c>
      <c r="F6270" s="12" t="str">
        <f t="shared" si="594"/>
        <v>May-25</v>
      </c>
      <c r="G6270" s="12"/>
    </row>
    <row r="6271" spans="1:7">
      <c r="A6271" s="2">
        <f t="shared" si="596"/>
        <v>45808</v>
      </c>
      <c r="B6271" t="str">
        <f t="shared" si="595"/>
        <v>2025_05</v>
      </c>
      <c r="C6271" t="str">
        <f t="shared" si="591"/>
        <v>May</v>
      </c>
      <c r="D6271" t="str">
        <f t="shared" si="592"/>
        <v>2025_May</v>
      </c>
      <c r="E6271" s="12" t="str">
        <f t="shared" si="593"/>
        <v>31_May</v>
      </c>
      <c r="F6271" s="12" t="str">
        <f t="shared" si="594"/>
        <v>May-25</v>
      </c>
      <c r="G6271" s="12"/>
    </row>
    <row r="6272" spans="1:7">
      <c r="A6272" s="2">
        <f t="shared" si="596"/>
        <v>45809</v>
      </c>
      <c r="B6272" t="str">
        <f t="shared" si="595"/>
        <v>2025_06</v>
      </c>
      <c r="C6272" t="str">
        <f t="shared" si="591"/>
        <v>Jun</v>
      </c>
      <c r="D6272" t="str">
        <f t="shared" si="592"/>
        <v>2025_Jun</v>
      </c>
      <c r="E6272" s="12" t="str">
        <f t="shared" si="593"/>
        <v>01_Jun</v>
      </c>
      <c r="F6272" s="12" t="str">
        <f t="shared" si="594"/>
        <v>Jun-25</v>
      </c>
      <c r="G6272" s="12"/>
    </row>
    <row r="6273" spans="1:7">
      <c r="A6273" s="2">
        <f t="shared" si="596"/>
        <v>45810</v>
      </c>
      <c r="B6273" t="str">
        <f t="shared" si="595"/>
        <v>2025_06</v>
      </c>
      <c r="C6273" t="str">
        <f t="shared" si="591"/>
        <v>Jun</v>
      </c>
      <c r="D6273" t="str">
        <f t="shared" si="592"/>
        <v>2025_Jun</v>
      </c>
      <c r="E6273" s="12" t="str">
        <f t="shared" si="593"/>
        <v>02_Jun</v>
      </c>
      <c r="F6273" s="12" t="str">
        <f t="shared" si="594"/>
        <v>Jun-25</v>
      </c>
      <c r="G6273" s="12"/>
    </row>
    <row r="6274" spans="1:7">
      <c r="A6274" s="2">
        <f t="shared" si="596"/>
        <v>45811</v>
      </c>
      <c r="B6274" t="str">
        <f t="shared" si="595"/>
        <v>2025_06</v>
      </c>
      <c r="C6274" t="str">
        <f t="shared" ref="C6274:C6337" si="597">VLOOKUP(TEXT(MONTH(A6274),"00"),$H$2:$I$13,2,FALSE)</f>
        <v>Jun</v>
      </c>
      <c r="D6274" t="str">
        <f t="shared" si="592"/>
        <v>2025_Jun</v>
      </c>
      <c r="E6274" s="12" t="str">
        <f t="shared" si="593"/>
        <v>03_Jun</v>
      </c>
      <c r="F6274" s="12" t="str">
        <f t="shared" si="594"/>
        <v>Jun-25</v>
      </c>
      <c r="G6274" s="12"/>
    </row>
    <row r="6275" spans="1:7">
      <c r="A6275" s="2">
        <f t="shared" si="596"/>
        <v>45812</v>
      </c>
      <c r="B6275" t="str">
        <f t="shared" si="595"/>
        <v>2025_06</v>
      </c>
      <c r="C6275" t="str">
        <f t="shared" si="597"/>
        <v>Jun</v>
      </c>
      <c r="D6275" t="str">
        <f t="shared" ref="D6275:D6338" si="598">TEXT(YEAR(A6275),"0000")&amp;"_"&amp;C6275</f>
        <v>2025_Jun</v>
      </c>
      <c r="E6275" s="12" t="str">
        <f t="shared" ref="E6275:E6338" si="599">VLOOKUP(DAY(A6275),$G$2:$H$32,2,FALSE)&amp;"_"&amp;C6275</f>
        <v>04_Jun</v>
      </c>
      <c r="F6275" s="12" t="str">
        <f t="shared" si="594"/>
        <v>Jun-25</v>
      </c>
      <c r="G6275" s="12"/>
    </row>
    <row r="6276" spans="1:7">
      <c r="A6276" s="2">
        <f t="shared" si="596"/>
        <v>45813</v>
      </c>
      <c r="B6276" t="str">
        <f t="shared" si="595"/>
        <v>2025_06</v>
      </c>
      <c r="C6276" t="str">
        <f t="shared" si="597"/>
        <v>Jun</v>
      </c>
      <c r="D6276" t="str">
        <f t="shared" si="598"/>
        <v>2025_Jun</v>
      </c>
      <c r="E6276" s="12" t="str">
        <f t="shared" si="599"/>
        <v>05_Jun</v>
      </c>
      <c r="F6276" s="12" t="str">
        <f t="shared" ref="F6276:F6339" si="600">C6276&amp;"-"&amp;RIGHT(YEAR(A6276),2)</f>
        <v>Jun-25</v>
      </c>
      <c r="G6276" s="12"/>
    </row>
    <row r="6277" spans="1:7">
      <c r="A6277" s="2">
        <f t="shared" si="596"/>
        <v>45814</v>
      </c>
      <c r="B6277" t="str">
        <f t="shared" si="595"/>
        <v>2025_06</v>
      </c>
      <c r="C6277" t="str">
        <f t="shared" si="597"/>
        <v>Jun</v>
      </c>
      <c r="D6277" t="str">
        <f t="shared" si="598"/>
        <v>2025_Jun</v>
      </c>
      <c r="E6277" s="12" t="str">
        <f t="shared" si="599"/>
        <v>06_Jun</v>
      </c>
      <c r="F6277" s="12" t="str">
        <f t="shared" si="600"/>
        <v>Jun-25</v>
      </c>
      <c r="G6277" s="12"/>
    </row>
    <row r="6278" spans="1:7">
      <c r="A6278" s="2">
        <f t="shared" si="596"/>
        <v>45815</v>
      </c>
      <c r="B6278" t="str">
        <f t="shared" si="595"/>
        <v>2025_06</v>
      </c>
      <c r="C6278" t="str">
        <f t="shared" si="597"/>
        <v>Jun</v>
      </c>
      <c r="D6278" t="str">
        <f t="shared" si="598"/>
        <v>2025_Jun</v>
      </c>
      <c r="E6278" s="12" t="str">
        <f t="shared" si="599"/>
        <v>07_Jun</v>
      </c>
      <c r="F6278" s="12" t="str">
        <f t="shared" si="600"/>
        <v>Jun-25</v>
      </c>
      <c r="G6278" s="12"/>
    </row>
    <row r="6279" spans="1:7">
      <c r="A6279" s="2">
        <f t="shared" si="596"/>
        <v>45816</v>
      </c>
      <c r="B6279" t="str">
        <f t="shared" si="595"/>
        <v>2025_06</v>
      </c>
      <c r="C6279" t="str">
        <f t="shared" si="597"/>
        <v>Jun</v>
      </c>
      <c r="D6279" t="str">
        <f t="shared" si="598"/>
        <v>2025_Jun</v>
      </c>
      <c r="E6279" s="12" t="str">
        <f t="shared" si="599"/>
        <v>08_Jun</v>
      </c>
      <c r="F6279" s="12" t="str">
        <f t="shared" si="600"/>
        <v>Jun-25</v>
      </c>
      <c r="G6279" s="12"/>
    </row>
    <row r="6280" spans="1:7">
      <c r="A6280" s="2">
        <f t="shared" si="596"/>
        <v>45817</v>
      </c>
      <c r="B6280" t="str">
        <f t="shared" si="595"/>
        <v>2025_06</v>
      </c>
      <c r="C6280" t="str">
        <f t="shared" si="597"/>
        <v>Jun</v>
      </c>
      <c r="D6280" t="str">
        <f t="shared" si="598"/>
        <v>2025_Jun</v>
      </c>
      <c r="E6280" s="12" t="str">
        <f t="shared" si="599"/>
        <v>09_Jun</v>
      </c>
      <c r="F6280" s="12" t="str">
        <f t="shared" si="600"/>
        <v>Jun-25</v>
      </c>
      <c r="G6280" s="12"/>
    </row>
    <row r="6281" spans="1:7">
      <c r="A6281" s="2">
        <f t="shared" si="596"/>
        <v>45818</v>
      </c>
      <c r="B6281" t="str">
        <f t="shared" si="595"/>
        <v>2025_06</v>
      </c>
      <c r="C6281" t="str">
        <f t="shared" si="597"/>
        <v>Jun</v>
      </c>
      <c r="D6281" t="str">
        <f t="shared" si="598"/>
        <v>2025_Jun</v>
      </c>
      <c r="E6281" s="12" t="str">
        <f t="shared" si="599"/>
        <v>10_Jun</v>
      </c>
      <c r="F6281" s="12" t="str">
        <f t="shared" si="600"/>
        <v>Jun-25</v>
      </c>
      <c r="G6281" s="12"/>
    </row>
    <row r="6282" spans="1:7">
      <c r="A6282" s="2">
        <f t="shared" si="596"/>
        <v>45819</v>
      </c>
      <c r="B6282" t="str">
        <f t="shared" si="595"/>
        <v>2025_06</v>
      </c>
      <c r="C6282" t="str">
        <f t="shared" si="597"/>
        <v>Jun</v>
      </c>
      <c r="D6282" t="str">
        <f t="shared" si="598"/>
        <v>2025_Jun</v>
      </c>
      <c r="E6282" s="12" t="str">
        <f t="shared" si="599"/>
        <v>11_Jun</v>
      </c>
      <c r="F6282" s="12" t="str">
        <f t="shared" si="600"/>
        <v>Jun-25</v>
      </c>
      <c r="G6282" s="12"/>
    </row>
    <row r="6283" spans="1:7">
      <c r="A6283" s="2">
        <f t="shared" si="596"/>
        <v>45820</v>
      </c>
      <c r="B6283" t="str">
        <f t="shared" ref="B6283:B6346" si="601">TEXT(YEAR(A6283),"0000")&amp;"_"&amp;TEXT(MONTH(A6283),"00")</f>
        <v>2025_06</v>
      </c>
      <c r="C6283" t="str">
        <f t="shared" si="597"/>
        <v>Jun</v>
      </c>
      <c r="D6283" t="str">
        <f t="shared" si="598"/>
        <v>2025_Jun</v>
      </c>
      <c r="E6283" s="12" t="str">
        <f t="shared" si="599"/>
        <v>12_Jun</v>
      </c>
      <c r="F6283" s="12" t="str">
        <f t="shared" si="600"/>
        <v>Jun-25</v>
      </c>
      <c r="G6283" s="12"/>
    </row>
    <row r="6284" spans="1:7">
      <c r="A6284" s="2">
        <f t="shared" ref="A6284:A6347" si="602">A6283+1</f>
        <v>45821</v>
      </c>
      <c r="B6284" t="str">
        <f t="shared" si="601"/>
        <v>2025_06</v>
      </c>
      <c r="C6284" t="str">
        <f t="shared" si="597"/>
        <v>Jun</v>
      </c>
      <c r="D6284" t="str">
        <f t="shared" si="598"/>
        <v>2025_Jun</v>
      </c>
      <c r="E6284" s="12" t="str">
        <f t="shared" si="599"/>
        <v>13_Jun</v>
      </c>
      <c r="F6284" s="12" t="str">
        <f t="shared" si="600"/>
        <v>Jun-25</v>
      </c>
      <c r="G6284" s="12"/>
    </row>
    <row r="6285" spans="1:7">
      <c r="A6285" s="2">
        <f t="shared" si="602"/>
        <v>45822</v>
      </c>
      <c r="B6285" t="str">
        <f t="shared" si="601"/>
        <v>2025_06</v>
      </c>
      <c r="C6285" t="str">
        <f t="shared" si="597"/>
        <v>Jun</v>
      </c>
      <c r="D6285" t="str">
        <f t="shared" si="598"/>
        <v>2025_Jun</v>
      </c>
      <c r="E6285" s="12" t="str">
        <f t="shared" si="599"/>
        <v>14_Jun</v>
      </c>
      <c r="F6285" s="12" t="str">
        <f t="shared" si="600"/>
        <v>Jun-25</v>
      </c>
      <c r="G6285" s="12"/>
    </row>
    <row r="6286" spans="1:7">
      <c r="A6286" s="2">
        <f t="shared" si="602"/>
        <v>45823</v>
      </c>
      <c r="B6286" t="str">
        <f t="shared" si="601"/>
        <v>2025_06</v>
      </c>
      <c r="C6286" t="str">
        <f t="shared" si="597"/>
        <v>Jun</v>
      </c>
      <c r="D6286" t="str">
        <f t="shared" si="598"/>
        <v>2025_Jun</v>
      </c>
      <c r="E6286" s="12" t="str">
        <f t="shared" si="599"/>
        <v>15_Jun</v>
      </c>
      <c r="F6286" s="12" t="str">
        <f t="shared" si="600"/>
        <v>Jun-25</v>
      </c>
      <c r="G6286" s="12"/>
    </row>
    <row r="6287" spans="1:7">
      <c r="A6287" s="2">
        <f t="shared" si="602"/>
        <v>45824</v>
      </c>
      <c r="B6287" t="str">
        <f t="shared" si="601"/>
        <v>2025_06</v>
      </c>
      <c r="C6287" t="str">
        <f t="shared" si="597"/>
        <v>Jun</v>
      </c>
      <c r="D6287" t="str">
        <f t="shared" si="598"/>
        <v>2025_Jun</v>
      </c>
      <c r="E6287" s="12" t="str">
        <f t="shared" si="599"/>
        <v>16_Jun</v>
      </c>
      <c r="F6287" s="12" t="str">
        <f t="shared" si="600"/>
        <v>Jun-25</v>
      </c>
      <c r="G6287" s="12"/>
    </row>
    <row r="6288" spans="1:7">
      <c r="A6288" s="2">
        <f t="shared" si="602"/>
        <v>45825</v>
      </c>
      <c r="B6288" t="str">
        <f t="shared" si="601"/>
        <v>2025_06</v>
      </c>
      <c r="C6288" t="str">
        <f t="shared" si="597"/>
        <v>Jun</v>
      </c>
      <c r="D6288" t="str">
        <f t="shared" si="598"/>
        <v>2025_Jun</v>
      </c>
      <c r="E6288" s="12" t="str">
        <f t="shared" si="599"/>
        <v>17_Jun</v>
      </c>
      <c r="F6288" s="12" t="str">
        <f t="shared" si="600"/>
        <v>Jun-25</v>
      </c>
      <c r="G6288" s="12"/>
    </row>
    <row r="6289" spans="1:7">
      <c r="A6289" s="2">
        <f t="shared" si="602"/>
        <v>45826</v>
      </c>
      <c r="B6289" t="str">
        <f t="shared" si="601"/>
        <v>2025_06</v>
      </c>
      <c r="C6289" t="str">
        <f t="shared" si="597"/>
        <v>Jun</v>
      </c>
      <c r="D6289" t="str">
        <f t="shared" si="598"/>
        <v>2025_Jun</v>
      </c>
      <c r="E6289" s="12" t="str">
        <f t="shared" si="599"/>
        <v>18_Jun</v>
      </c>
      <c r="F6289" s="12" t="str">
        <f t="shared" si="600"/>
        <v>Jun-25</v>
      </c>
      <c r="G6289" s="12"/>
    </row>
    <row r="6290" spans="1:7">
      <c r="A6290" s="2">
        <f t="shared" si="602"/>
        <v>45827</v>
      </c>
      <c r="B6290" t="str">
        <f t="shared" si="601"/>
        <v>2025_06</v>
      </c>
      <c r="C6290" t="str">
        <f t="shared" si="597"/>
        <v>Jun</v>
      </c>
      <c r="D6290" t="str">
        <f t="shared" si="598"/>
        <v>2025_Jun</v>
      </c>
      <c r="E6290" s="12" t="str">
        <f t="shared" si="599"/>
        <v>19_Jun</v>
      </c>
      <c r="F6290" s="12" t="str">
        <f t="shared" si="600"/>
        <v>Jun-25</v>
      </c>
      <c r="G6290" s="12"/>
    </row>
    <row r="6291" spans="1:7">
      <c r="A6291" s="2">
        <f t="shared" si="602"/>
        <v>45828</v>
      </c>
      <c r="B6291" t="str">
        <f t="shared" si="601"/>
        <v>2025_06</v>
      </c>
      <c r="C6291" t="str">
        <f t="shared" si="597"/>
        <v>Jun</v>
      </c>
      <c r="D6291" t="str">
        <f t="shared" si="598"/>
        <v>2025_Jun</v>
      </c>
      <c r="E6291" s="12" t="str">
        <f t="shared" si="599"/>
        <v>20_Jun</v>
      </c>
      <c r="F6291" s="12" t="str">
        <f t="shared" si="600"/>
        <v>Jun-25</v>
      </c>
      <c r="G6291" s="12"/>
    </row>
    <row r="6292" spans="1:7">
      <c r="A6292" s="2">
        <f t="shared" si="602"/>
        <v>45829</v>
      </c>
      <c r="B6292" t="str">
        <f t="shared" si="601"/>
        <v>2025_06</v>
      </c>
      <c r="C6292" t="str">
        <f t="shared" si="597"/>
        <v>Jun</v>
      </c>
      <c r="D6292" t="str">
        <f t="shared" si="598"/>
        <v>2025_Jun</v>
      </c>
      <c r="E6292" s="12" t="str">
        <f t="shared" si="599"/>
        <v>21_Jun</v>
      </c>
      <c r="F6292" s="12" t="str">
        <f t="shared" si="600"/>
        <v>Jun-25</v>
      </c>
      <c r="G6292" s="12"/>
    </row>
    <row r="6293" spans="1:7">
      <c r="A6293" s="2">
        <f t="shared" si="602"/>
        <v>45830</v>
      </c>
      <c r="B6293" t="str">
        <f t="shared" si="601"/>
        <v>2025_06</v>
      </c>
      <c r="C6293" t="str">
        <f t="shared" si="597"/>
        <v>Jun</v>
      </c>
      <c r="D6293" t="str">
        <f t="shared" si="598"/>
        <v>2025_Jun</v>
      </c>
      <c r="E6293" s="12" t="str">
        <f t="shared" si="599"/>
        <v>22_Jun</v>
      </c>
      <c r="F6293" s="12" t="str">
        <f t="shared" si="600"/>
        <v>Jun-25</v>
      </c>
      <c r="G6293" s="12"/>
    </row>
    <row r="6294" spans="1:7">
      <c r="A6294" s="2">
        <f t="shared" si="602"/>
        <v>45831</v>
      </c>
      <c r="B6294" t="str">
        <f t="shared" si="601"/>
        <v>2025_06</v>
      </c>
      <c r="C6294" t="str">
        <f t="shared" si="597"/>
        <v>Jun</v>
      </c>
      <c r="D6294" t="str">
        <f t="shared" si="598"/>
        <v>2025_Jun</v>
      </c>
      <c r="E6294" s="12" t="str">
        <f t="shared" si="599"/>
        <v>23_Jun</v>
      </c>
      <c r="F6294" s="12" t="str">
        <f t="shared" si="600"/>
        <v>Jun-25</v>
      </c>
      <c r="G6294" s="12"/>
    </row>
    <row r="6295" spans="1:7">
      <c r="A6295" s="2">
        <f t="shared" si="602"/>
        <v>45832</v>
      </c>
      <c r="B6295" t="str">
        <f t="shared" si="601"/>
        <v>2025_06</v>
      </c>
      <c r="C6295" t="str">
        <f t="shared" si="597"/>
        <v>Jun</v>
      </c>
      <c r="D6295" t="str">
        <f t="shared" si="598"/>
        <v>2025_Jun</v>
      </c>
      <c r="E6295" s="12" t="str">
        <f t="shared" si="599"/>
        <v>24_Jun</v>
      </c>
      <c r="F6295" s="12" t="str">
        <f t="shared" si="600"/>
        <v>Jun-25</v>
      </c>
      <c r="G6295" s="12"/>
    </row>
    <row r="6296" spans="1:7">
      <c r="A6296" s="2">
        <f t="shared" si="602"/>
        <v>45833</v>
      </c>
      <c r="B6296" t="str">
        <f t="shared" si="601"/>
        <v>2025_06</v>
      </c>
      <c r="C6296" t="str">
        <f t="shared" si="597"/>
        <v>Jun</v>
      </c>
      <c r="D6296" t="str">
        <f t="shared" si="598"/>
        <v>2025_Jun</v>
      </c>
      <c r="E6296" s="12" t="str">
        <f t="shared" si="599"/>
        <v>25_Jun</v>
      </c>
      <c r="F6296" s="12" t="str">
        <f t="shared" si="600"/>
        <v>Jun-25</v>
      </c>
      <c r="G6296" s="12"/>
    </row>
    <row r="6297" spans="1:7">
      <c r="A6297" s="2">
        <f t="shared" si="602"/>
        <v>45834</v>
      </c>
      <c r="B6297" t="str">
        <f t="shared" si="601"/>
        <v>2025_06</v>
      </c>
      <c r="C6297" t="str">
        <f t="shared" si="597"/>
        <v>Jun</v>
      </c>
      <c r="D6297" t="str">
        <f t="shared" si="598"/>
        <v>2025_Jun</v>
      </c>
      <c r="E6297" s="12" t="str">
        <f t="shared" si="599"/>
        <v>26_Jun</v>
      </c>
      <c r="F6297" s="12" t="str">
        <f t="shared" si="600"/>
        <v>Jun-25</v>
      </c>
      <c r="G6297" s="12"/>
    </row>
    <row r="6298" spans="1:7">
      <c r="A6298" s="2">
        <f t="shared" si="602"/>
        <v>45835</v>
      </c>
      <c r="B6298" t="str">
        <f t="shared" si="601"/>
        <v>2025_06</v>
      </c>
      <c r="C6298" t="str">
        <f t="shared" si="597"/>
        <v>Jun</v>
      </c>
      <c r="D6298" t="str">
        <f t="shared" si="598"/>
        <v>2025_Jun</v>
      </c>
      <c r="E6298" s="12" t="str">
        <f t="shared" si="599"/>
        <v>27_Jun</v>
      </c>
      <c r="F6298" s="12" t="str">
        <f t="shared" si="600"/>
        <v>Jun-25</v>
      </c>
      <c r="G6298" s="12"/>
    </row>
    <row r="6299" spans="1:7">
      <c r="A6299" s="2">
        <f t="shared" si="602"/>
        <v>45836</v>
      </c>
      <c r="B6299" t="str">
        <f t="shared" si="601"/>
        <v>2025_06</v>
      </c>
      <c r="C6299" t="str">
        <f t="shared" si="597"/>
        <v>Jun</v>
      </c>
      <c r="D6299" t="str">
        <f t="shared" si="598"/>
        <v>2025_Jun</v>
      </c>
      <c r="E6299" s="12" t="str">
        <f t="shared" si="599"/>
        <v>28_Jun</v>
      </c>
      <c r="F6299" s="12" t="str">
        <f t="shared" si="600"/>
        <v>Jun-25</v>
      </c>
      <c r="G6299" s="12"/>
    </row>
    <row r="6300" spans="1:7">
      <c r="A6300" s="2">
        <f t="shared" si="602"/>
        <v>45837</v>
      </c>
      <c r="B6300" t="str">
        <f t="shared" si="601"/>
        <v>2025_06</v>
      </c>
      <c r="C6300" t="str">
        <f t="shared" si="597"/>
        <v>Jun</v>
      </c>
      <c r="D6300" t="str">
        <f t="shared" si="598"/>
        <v>2025_Jun</v>
      </c>
      <c r="E6300" s="12" t="str">
        <f t="shared" si="599"/>
        <v>29_Jun</v>
      </c>
      <c r="F6300" s="12" t="str">
        <f t="shared" si="600"/>
        <v>Jun-25</v>
      </c>
      <c r="G6300" s="12"/>
    </row>
    <row r="6301" spans="1:7">
      <c r="A6301" s="2">
        <f t="shared" si="602"/>
        <v>45838</v>
      </c>
      <c r="B6301" t="str">
        <f t="shared" si="601"/>
        <v>2025_06</v>
      </c>
      <c r="C6301" t="str">
        <f t="shared" si="597"/>
        <v>Jun</v>
      </c>
      <c r="D6301" t="str">
        <f t="shared" si="598"/>
        <v>2025_Jun</v>
      </c>
      <c r="E6301" s="12" t="str">
        <f t="shared" si="599"/>
        <v>30_Jun</v>
      </c>
      <c r="F6301" s="12" t="str">
        <f t="shared" si="600"/>
        <v>Jun-25</v>
      </c>
      <c r="G6301" s="12"/>
    </row>
    <row r="6302" spans="1:7">
      <c r="A6302" s="2">
        <f t="shared" si="602"/>
        <v>45839</v>
      </c>
      <c r="B6302" t="str">
        <f t="shared" si="601"/>
        <v>2025_07</v>
      </c>
      <c r="C6302" t="str">
        <f t="shared" si="597"/>
        <v>Jul</v>
      </c>
      <c r="D6302" t="str">
        <f t="shared" si="598"/>
        <v>2025_Jul</v>
      </c>
      <c r="E6302" s="12" t="str">
        <f t="shared" si="599"/>
        <v>01_Jul</v>
      </c>
      <c r="F6302" s="12" t="str">
        <f t="shared" si="600"/>
        <v>Jul-25</v>
      </c>
      <c r="G6302" s="12"/>
    </row>
    <row r="6303" spans="1:7">
      <c r="A6303" s="2">
        <f t="shared" si="602"/>
        <v>45840</v>
      </c>
      <c r="B6303" t="str">
        <f t="shared" si="601"/>
        <v>2025_07</v>
      </c>
      <c r="C6303" t="str">
        <f t="shared" si="597"/>
        <v>Jul</v>
      </c>
      <c r="D6303" t="str">
        <f t="shared" si="598"/>
        <v>2025_Jul</v>
      </c>
      <c r="E6303" s="12" t="str">
        <f t="shared" si="599"/>
        <v>02_Jul</v>
      </c>
      <c r="F6303" s="12" t="str">
        <f t="shared" si="600"/>
        <v>Jul-25</v>
      </c>
      <c r="G6303" s="12"/>
    </row>
    <row r="6304" spans="1:7">
      <c r="A6304" s="2">
        <f t="shared" si="602"/>
        <v>45841</v>
      </c>
      <c r="B6304" t="str">
        <f t="shared" si="601"/>
        <v>2025_07</v>
      </c>
      <c r="C6304" t="str">
        <f t="shared" si="597"/>
        <v>Jul</v>
      </c>
      <c r="D6304" t="str">
        <f t="shared" si="598"/>
        <v>2025_Jul</v>
      </c>
      <c r="E6304" s="12" t="str">
        <f t="shared" si="599"/>
        <v>03_Jul</v>
      </c>
      <c r="F6304" s="12" t="str">
        <f t="shared" si="600"/>
        <v>Jul-25</v>
      </c>
      <c r="G6304" s="12"/>
    </row>
    <row r="6305" spans="1:7">
      <c r="A6305" s="2">
        <f t="shared" si="602"/>
        <v>45842</v>
      </c>
      <c r="B6305" t="str">
        <f t="shared" si="601"/>
        <v>2025_07</v>
      </c>
      <c r="C6305" t="str">
        <f t="shared" si="597"/>
        <v>Jul</v>
      </c>
      <c r="D6305" t="str">
        <f t="shared" si="598"/>
        <v>2025_Jul</v>
      </c>
      <c r="E6305" s="12" t="str">
        <f t="shared" si="599"/>
        <v>04_Jul</v>
      </c>
      <c r="F6305" s="12" t="str">
        <f t="shared" si="600"/>
        <v>Jul-25</v>
      </c>
      <c r="G6305" s="12"/>
    </row>
    <row r="6306" spans="1:7">
      <c r="A6306" s="2">
        <f t="shared" si="602"/>
        <v>45843</v>
      </c>
      <c r="B6306" t="str">
        <f t="shared" si="601"/>
        <v>2025_07</v>
      </c>
      <c r="C6306" t="str">
        <f t="shared" si="597"/>
        <v>Jul</v>
      </c>
      <c r="D6306" t="str">
        <f t="shared" si="598"/>
        <v>2025_Jul</v>
      </c>
      <c r="E6306" s="12" t="str">
        <f t="shared" si="599"/>
        <v>05_Jul</v>
      </c>
      <c r="F6306" s="12" t="str">
        <f t="shared" si="600"/>
        <v>Jul-25</v>
      </c>
      <c r="G6306" s="12"/>
    </row>
    <row r="6307" spans="1:7">
      <c r="A6307" s="2">
        <f t="shared" si="602"/>
        <v>45844</v>
      </c>
      <c r="B6307" t="str">
        <f t="shared" si="601"/>
        <v>2025_07</v>
      </c>
      <c r="C6307" t="str">
        <f t="shared" si="597"/>
        <v>Jul</v>
      </c>
      <c r="D6307" t="str">
        <f t="shared" si="598"/>
        <v>2025_Jul</v>
      </c>
      <c r="E6307" s="12" t="str">
        <f t="shared" si="599"/>
        <v>06_Jul</v>
      </c>
      <c r="F6307" s="12" t="str">
        <f t="shared" si="600"/>
        <v>Jul-25</v>
      </c>
      <c r="G6307" s="12"/>
    </row>
    <row r="6308" spans="1:7">
      <c r="A6308" s="2">
        <f t="shared" si="602"/>
        <v>45845</v>
      </c>
      <c r="B6308" t="str">
        <f t="shared" si="601"/>
        <v>2025_07</v>
      </c>
      <c r="C6308" t="str">
        <f t="shared" si="597"/>
        <v>Jul</v>
      </c>
      <c r="D6308" t="str">
        <f t="shared" si="598"/>
        <v>2025_Jul</v>
      </c>
      <c r="E6308" s="12" t="str">
        <f t="shared" si="599"/>
        <v>07_Jul</v>
      </c>
      <c r="F6308" s="12" t="str">
        <f t="shared" si="600"/>
        <v>Jul-25</v>
      </c>
      <c r="G6308" s="12"/>
    </row>
    <row r="6309" spans="1:7">
      <c r="A6309" s="2">
        <f t="shared" si="602"/>
        <v>45846</v>
      </c>
      <c r="B6309" t="str">
        <f t="shared" si="601"/>
        <v>2025_07</v>
      </c>
      <c r="C6309" t="str">
        <f t="shared" si="597"/>
        <v>Jul</v>
      </c>
      <c r="D6309" t="str">
        <f t="shared" si="598"/>
        <v>2025_Jul</v>
      </c>
      <c r="E6309" s="12" t="str">
        <f t="shared" si="599"/>
        <v>08_Jul</v>
      </c>
      <c r="F6309" s="12" t="str">
        <f t="shared" si="600"/>
        <v>Jul-25</v>
      </c>
      <c r="G6309" s="12"/>
    </row>
    <row r="6310" spans="1:7">
      <c r="A6310" s="2">
        <f t="shared" si="602"/>
        <v>45847</v>
      </c>
      <c r="B6310" t="str">
        <f t="shared" si="601"/>
        <v>2025_07</v>
      </c>
      <c r="C6310" t="str">
        <f t="shared" si="597"/>
        <v>Jul</v>
      </c>
      <c r="D6310" t="str">
        <f t="shared" si="598"/>
        <v>2025_Jul</v>
      </c>
      <c r="E6310" s="12" t="str">
        <f t="shared" si="599"/>
        <v>09_Jul</v>
      </c>
      <c r="F6310" s="12" t="str">
        <f t="shared" si="600"/>
        <v>Jul-25</v>
      </c>
      <c r="G6310" s="12"/>
    </row>
    <row r="6311" spans="1:7">
      <c r="A6311" s="2">
        <f t="shared" si="602"/>
        <v>45848</v>
      </c>
      <c r="B6311" t="str">
        <f t="shared" si="601"/>
        <v>2025_07</v>
      </c>
      <c r="C6311" t="str">
        <f t="shared" si="597"/>
        <v>Jul</v>
      </c>
      <c r="D6311" t="str">
        <f t="shared" si="598"/>
        <v>2025_Jul</v>
      </c>
      <c r="E6311" s="12" t="str">
        <f t="shared" si="599"/>
        <v>10_Jul</v>
      </c>
      <c r="F6311" s="12" t="str">
        <f t="shared" si="600"/>
        <v>Jul-25</v>
      </c>
      <c r="G6311" s="12"/>
    </row>
    <row r="6312" spans="1:7">
      <c r="A6312" s="2">
        <f t="shared" si="602"/>
        <v>45849</v>
      </c>
      <c r="B6312" t="str">
        <f t="shared" si="601"/>
        <v>2025_07</v>
      </c>
      <c r="C6312" t="str">
        <f t="shared" si="597"/>
        <v>Jul</v>
      </c>
      <c r="D6312" t="str">
        <f t="shared" si="598"/>
        <v>2025_Jul</v>
      </c>
      <c r="E6312" s="12" t="str">
        <f t="shared" si="599"/>
        <v>11_Jul</v>
      </c>
      <c r="F6312" s="12" t="str">
        <f t="shared" si="600"/>
        <v>Jul-25</v>
      </c>
      <c r="G6312" s="12"/>
    </row>
    <row r="6313" spans="1:7">
      <c r="A6313" s="2">
        <f t="shared" si="602"/>
        <v>45850</v>
      </c>
      <c r="B6313" t="str">
        <f t="shared" si="601"/>
        <v>2025_07</v>
      </c>
      <c r="C6313" t="str">
        <f t="shared" si="597"/>
        <v>Jul</v>
      </c>
      <c r="D6313" t="str">
        <f t="shared" si="598"/>
        <v>2025_Jul</v>
      </c>
      <c r="E6313" s="12" t="str">
        <f t="shared" si="599"/>
        <v>12_Jul</v>
      </c>
      <c r="F6313" s="12" t="str">
        <f t="shared" si="600"/>
        <v>Jul-25</v>
      </c>
      <c r="G6313" s="12"/>
    </row>
    <row r="6314" spans="1:7">
      <c r="A6314" s="2">
        <f t="shared" si="602"/>
        <v>45851</v>
      </c>
      <c r="B6314" t="str">
        <f t="shared" si="601"/>
        <v>2025_07</v>
      </c>
      <c r="C6314" t="str">
        <f t="shared" si="597"/>
        <v>Jul</v>
      </c>
      <c r="D6314" t="str">
        <f t="shared" si="598"/>
        <v>2025_Jul</v>
      </c>
      <c r="E6314" s="12" t="str">
        <f t="shared" si="599"/>
        <v>13_Jul</v>
      </c>
      <c r="F6314" s="12" t="str">
        <f t="shared" si="600"/>
        <v>Jul-25</v>
      </c>
      <c r="G6314" s="12"/>
    </row>
    <row r="6315" spans="1:7">
      <c r="A6315" s="2">
        <f t="shared" si="602"/>
        <v>45852</v>
      </c>
      <c r="B6315" t="str">
        <f t="shared" si="601"/>
        <v>2025_07</v>
      </c>
      <c r="C6315" t="str">
        <f t="shared" si="597"/>
        <v>Jul</v>
      </c>
      <c r="D6315" t="str">
        <f t="shared" si="598"/>
        <v>2025_Jul</v>
      </c>
      <c r="E6315" s="12" t="str">
        <f t="shared" si="599"/>
        <v>14_Jul</v>
      </c>
      <c r="F6315" s="12" t="str">
        <f t="shared" si="600"/>
        <v>Jul-25</v>
      </c>
      <c r="G6315" s="12"/>
    </row>
    <row r="6316" spans="1:7">
      <c r="A6316" s="2">
        <f t="shared" si="602"/>
        <v>45853</v>
      </c>
      <c r="B6316" t="str">
        <f t="shared" si="601"/>
        <v>2025_07</v>
      </c>
      <c r="C6316" t="str">
        <f t="shared" si="597"/>
        <v>Jul</v>
      </c>
      <c r="D6316" t="str">
        <f t="shared" si="598"/>
        <v>2025_Jul</v>
      </c>
      <c r="E6316" s="12" t="str">
        <f t="shared" si="599"/>
        <v>15_Jul</v>
      </c>
      <c r="F6316" s="12" t="str">
        <f t="shared" si="600"/>
        <v>Jul-25</v>
      </c>
      <c r="G6316" s="12"/>
    </row>
    <row r="6317" spans="1:7">
      <c r="A6317" s="2">
        <f t="shared" si="602"/>
        <v>45854</v>
      </c>
      <c r="B6317" t="str">
        <f t="shared" si="601"/>
        <v>2025_07</v>
      </c>
      <c r="C6317" t="str">
        <f t="shared" si="597"/>
        <v>Jul</v>
      </c>
      <c r="D6317" t="str">
        <f t="shared" si="598"/>
        <v>2025_Jul</v>
      </c>
      <c r="E6317" s="12" t="str">
        <f t="shared" si="599"/>
        <v>16_Jul</v>
      </c>
      <c r="F6317" s="12" t="str">
        <f t="shared" si="600"/>
        <v>Jul-25</v>
      </c>
      <c r="G6317" s="12"/>
    </row>
    <row r="6318" spans="1:7">
      <c r="A6318" s="2">
        <f t="shared" si="602"/>
        <v>45855</v>
      </c>
      <c r="B6318" t="str">
        <f t="shared" si="601"/>
        <v>2025_07</v>
      </c>
      <c r="C6318" t="str">
        <f t="shared" si="597"/>
        <v>Jul</v>
      </c>
      <c r="D6318" t="str">
        <f t="shared" si="598"/>
        <v>2025_Jul</v>
      </c>
      <c r="E6318" s="12" t="str">
        <f t="shared" si="599"/>
        <v>17_Jul</v>
      </c>
      <c r="F6318" s="12" t="str">
        <f t="shared" si="600"/>
        <v>Jul-25</v>
      </c>
      <c r="G6318" s="12"/>
    </row>
    <row r="6319" spans="1:7">
      <c r="A6319" s="2">
        <f t="shared" si="602"/>
        <v>45856</v>
      </c>
      <c r="B6319" t="str">
        <f t="shared" si="601"/>
        <v>2025_07</v>
      </c>
      <c r="C6319" t="str">
        <f t="shared" si="597"/>
        <v>Jul</v>
      </c>
      <c r="D6319" t="str">
        <f t="shared" si="598"/>
        <v>2025_Jul</v>
      </c>
      <c r="E6319" s="12" t="str">
        <f t="shared" si="599"/>
        <v>18_Jul</v>
      </c>
      <c r="F6319" s="12" t="str">
        <f t="shared" si="600"/>
        <v>Jul-25</v>
      </c>
      <c r="G6319" s="12"/>
    </row>
    <row r="6320" spans="1:7">
      <c r="A6320" s="2">
        <f t="shared" si="602"/>
        <v>45857</v>
      </c>
      <c r="B6320" t="str">
        <f t="shared" si="601"/>
        <v>2025_07</v>
      </c>
      <c r="C6320" t="str">
        <f t="shared" si="597"/>
        <v>Jul</v>
      </c>
      <c r="D6320" t="str">
        <f t="shared" si="598"/>
        <v>2025_Jul</v>
      </c>
      <c r="E6320" s="12" t="str">
        <f t="shared" si="599"/>
        <v>19_Jul</v>
      </c>
      <c r="F6320" s="12" t="str">
        <f t="shared" si="600"/>
        <v>Jul-25</v>
      </c>
      <c r="G6320" s="12"/>
    </row>
    <row r="6321" spans="1:7">
      <c r="A6321" s="2">
        <f t="shared" si="602"/>
        <v>45858</v>
      </c>
      <c r="B6321" t="str">
        <f t="shared" si="601"/>
        <v>2025_07</v>
      </c>
      <c r="C6321" t="str">
        <f t="shared" si="597"/>
        <v>Jul</v>
      </c>
      <c r="D6321" t="str">
        <f t="shared" si="598"/>
        <v>2025_Jul</v>
      </c>
      <c r="E6321" s="12" t="str">
        <f t="shared" si="599"/>
        <v>20_Jul</v>
      </c>
      <c r="F6321" s="12" t="str">
        <f t="shared" si="600"/>
        <v>Jul-25</v>
      </c>
      <c r="G6321" s="12"/>
    </row>
    <row r="6322" spans="1:7">
      <c r="A6322" s="2">
        <f t="shared" si="602"/>
        <v>45859</v>
      </c>
      <c r="B6322" t="str">
        <f t="shared" si="601"/>
        <v>2025_07</v>
      </c>
      <c r="C6322" t="str">
        <f t="shared" si="597"/>
        <v>Jul</v>
      </c>
      <c r="D6322" t="str">
        <f t="shared" si="598"/>
        <v>2025_Jul</v>
      </c>
      <c r="E6322" s="12" t="str">
        <f t="shared" si="599"/>
        <v>21_Jul</v>
      </c>
      <c r="F6322" s="12" t="str">
        <f t="shared" si="600"/>
        <v>Jul-25</v>
      </c>
      <c r="G6322" s="12"/>
    </row>
    <row r="6323" spans="1:7">
      <c r="A6323" s="2">
        <f t="shared" si="602"/>
        <v>45860</v>
      </c>
      <c r="B6323" t="str">
        <f t="shared" si="601"/>
        <v>2025_07</v>
      </c>
      <c r="C6323" t="str">
        <f t="shared" si="597"/>
        <v>Jul</v>
      </c>
      <c r="D6323" t="str">
        <f t="shared" si="598"/>
        <v>2025_Jul</v>
      </c>
      <c r="E6323" s="12" t="str">
        <f t="shared" si="599"/>
        <v>22_Jul</v>
      </c>
      <c r="F6323" s="12" t="str">
        <f t="shared" si="600"/>
        <v>Jul-25</v>
      </c>
      <c r="G6323" s="12"/>
    </row>
    <row r="6324" spans="1:7">
      <c r="A6324" s="2">
        <f t="shared" si="602"/>
        <v>45861</v>
      </c>
      <c r="B6324" t="str">
        <f t="shared" si="601"/>
        <v>2025_07</v>
      </c>
      <c r="C6324" t="str">
        <f t="shared" si="597"/>
        <v>Jul</v>
      </c>
      <c r="D6324" t="str">
        <f t="shared" si="598"/>
        <v>2025_Jul</v>
      </c>
      <c r="E6324" s="12" t="str">
        <f t="shared" si="599"/>
        <v>23_Jul</v>
      </c>
      <c r="F6324" s="12" t="str">
        <f t="shared" si="600"/>
        <v>Jul-25</v>
      </c>
      <c r="G6324" s="12"/>
    </row>
    <row r="6325" spans="1:7">
      <c r="A6325" s="2">
        <f t="shared" si="602"/>
        <v>45862</v>
      </c>
      <c r="B6325" t="str">
        <f t="shared" si="601"/>
        <v>2025_07</v>
      </c>
      <c r="C6325" t="str">
        <f t="shared" si="597"/>
        <v>Jul</v>
      </c>
      <c r="D6325" t="str">
        <f t="shared" si="598"/>
        <v>2025_Jul</v>
      </c>
      <c r="E6325" s="12" t="str">
        <f t="shared" si="599"/>
        <v>24_Jul</v>
      </c>
      <c r="F6325" s="12" t="str">
        <f t="shared" si="600"/>
        <v>Jul-25</v>
      </c>
      <c r="G6325" s="12"/>
    </row>
    <row r="6326" spans="1:7">
      <c r="A6326" s="2">
        <f t="shared" si="602"/>
        <v>45863</v>
      </c>
      <c r="B6326" t="str">
        <f t="shared" si="601"/>
        <v>2025_07</v>
      </c>
      <c r="C6326" t="str">
        <f t="shared" si="597"/>
        <v>Jul</v>
      </c>
      <c r="D6326" t="str">
        <f t="shared" si="598"/>
        <v>2025_Jul</v>
      </c>
      <c r="E6326" s="12" t="str">
        <f t="shared" si="599"/>
        <v>25_Jul</v>
      </c>
      <c r="F6326" s="12" t="str">
        <f t="shared" si="600"/>
        <v>Jul-25</v>
      </c>
      <c r="G6326" s="12"/>
    </row>
    <row r="6327" spans="1:7">
      <c r="A6327" s="2">
        <f t="shared" si="602"/>
        <v>45864</v>
      </c>
      <c r="B6327" t="str">
        <f t="shared" si="601"/>
        <v>2025_07</v>
      </c>
      <c r="C6327" t="str">
        <f t="shared" si="597"/>
        <v>Jul</v>
      </c>
      <c r="D6327" t="str">
        <f t="shared" si="598"/>
        <v>2025_Jul</v>
      </c>
      <c r="E6327" s="12" t="str">
        <f t="shared" si="599"/>
        <v>26_Jul</v>
      </c>
      <c r="F6327" s="12" t="str">
        <f t="shared" si="600"/>
        <v>Jul-25</v>
      </c>
      <c r="G6327" s="12"/>
    </row>
    <row r="6328" spans="1:7">
      <c r="A6328" s="2">
        <f t="shared" si="602"/>
        <v>45865</v>
      </c>
      <c r="B6328" t="str">
        <f t="shared" si="601"/>
        <v>2025_07</v>
      </c>
      <c r="C6328" t="str">
        <f t="shared" si="597"/>
        <v>Jul</v>
      </c>
      <c r="D6328" t="str">
        <f t="shared" si="598"/>
        <v>2025_Jul</v>
      </c>
      <c r="E6328" s="12" t="str">
        <f t="shared" si="599"/>
        <v>27_Jul</v>
      </c>
      <c r="F6328" s="12" t="str">
        <f t="shared" si="600"/>
        <v>Jul-25</v>
      </c>
      <c r="G6328" s="12"/>
    </row>
    <row r="6329" spans="1:7">
      <c r="A6329" s="2">
        <f t="shared" si="602"/>
        <v>45866</v>
      </c>
      <c r="B6329" t="str">
        <f t="shared" si="601"/>
        <v>2025_07</v>
      </c>
      <c r="C6329" t="str">
        <f t="shared" si="597"/>
        <v>Jul</v>
      </c>
      <c r="D6329" t="str">
        <f t="shared" si="598"/>
        <v>2025_Jul</v>
      </c>
      <c r="E6329" s="12" t="str">
        <f t="shared" si="599"/>
        <v>28_Jul</v>
      </c>
      <c r="F6329" s="12" t="str">
        <f t="shared" si="600"/>
        <v>Jul-25</v>
      </c>
      <c r="G6329" s="12"/>
    </row>
    <row r="6330" spans="1:7">
      <c r="A6330" s="2">
        <f t="shared" si="602"/>
        <v>45867</v>
      </c>
      <c r="B6330" t="str">
        <f t="shared" si="601"/>
        <v>2025_07</v>
      </c>
      <c r="C6330" t="str">
        <f t="shared" si="597"/>
        <v>Jul</v>
      </c>
      <c r="D6330" t="str">
        <f t="shared" si="598"/>
        <v>2025_Jul</v>
      </c>
      <c r="E6330" s="12" t="str">
        <f t="shared" si="599"/>
        <v>29_Jul</v>
      </c>
      <c r="F6330" s="12" t="str">
        <f t="shared" si="600"/>
        <v>Jul-25</v>
      </c>
      <c r="G6330" s="12"/>
    </row>
    <row r="6331" spans="1:7">
      <c r="A6331" s="2">
        <f t="shared" si="602"/>
        <v>45868</v>
      </c>
      <c r="B6331" t="str">
        <f t="shared" si="601"/>
        <v>2025_07</v>
      </c>
      <c r="C6331" t="str">
        <f t="shared" si="597"/>
        <v>Jul</v>
      </c>
      <c r="D6331" t="str">
        <f t="shared" si="598"/>
        <v>2025_Jul</v>
      </c>
      <c r="E6331" s="12" t="str">
        <f t="shared" si="599"/>
        <v>30_Jul</v>
      </c>
      <c r="F6331" s="12" t="str">
        <f t="shared" si="600"/>
        <v>Jul-25</v>
      </c>
      <c r="G6331" s="12"/>
    </row>
    <row r="6332" spans="1:7">
      <c r="A6332" s="2">
        <f t="shared" si="602"/>
        <v>45869</v>
      </c>
      <c r="B6332" t="str">
        <f t="shared" si="601"/>
        <v>2025_07</v>
      </c>
      <c r="C6332" t="str">
        <f t="shared" si="597"/>
        <v>Jul</v>
      </c>
      <c r="D6332" t="str">
        <f t="shared" si="598"/>
        <v>2025_Jul</v>
      </c>
      <c r="E6332" s="12" t="str">
        <f t="shared" si="599"/>
        <v>31_Jul</v>
      </c>
      <c r="F6332" s="12" t="str">
        <f t="shared" si="600"/>
        <v>Jul-25</v>
      </c>
      <c r="G6332" s="12"/>
    </row>
    <row r="6333" spans="1:7">
      <c r="A6333" s="2">
        <f t="shared" si="602"/>
        <v>45870</v>
      </c>
      <c r="B6333" t="str">
        <f t="shared" si="601"/>
        <v>2025_08</v>
      </c>
      <c r="C6333" t="str">
        <f t="shared" si="597"/>
        <v>Aug</v>
      </c>
      <c r="D6333" t="str">
        <f t="shared" si="598"/>
        <v>2025_Aug</v>
      </c>
      <c r="E6333" s="12" t="str">
        <f t="shared" si="599"/>
        <v>01_Aug</v>
      </c>
      <c r="F6333" s="12" t="str">
        <f t="shared" si="600"/>
        <v>Aug-25</v>
      </c>
      <c r="G6333" s="12"/>
    </row>
    <row r="6334" spans="1:7">
      <c r="A6334" s="2">
        <f t="shared" si="602"/>
        <v>45871</v>
      </c>
      <c r="B6334" t="str">
        <f t="shared" si="601"/>
        <v>2025_08</v>
      </c>
      <c r="C6334" t="str">
        <f t="shared" si="597"/>
        <v>Aug</v>
      </c>
      <c r="D6334" t="str">
        <f t="shared" si="598"/>
        <v>2025_Aug</v>
      </c>
      <c r="E6334" s="12" t="str">
        <f t="shared" si="599"/>
        <v>02_Aug</v>
      </c>
      <c r="F6334" s="12" t="str">
        <f t="shared" si="600"/>
        <v>Aug-25</v>
      </c>
      <c r="G6334" s="12"/>
    </row>
    <row r="6335" spans="1:7">
      <c r="A6335" s="2">
        <f t="shared" si="602"/>
        <v>45872</v>
      </c>
      <c r="B6335" t="str">
        <f t="shared" si="601"/>
        <v>2025_08</v>
      </c>
      <c r="C6335" t="str">
        <f t="shared" si="597"/>
        <v>Aug</v>
      </c>
      <c r="D6335" t="str">
        <f t="shared" si="598"/>
        <v>2025_Aug</v>
      </c>
      <c r="E6335" s="12" t="str">
        <f t="shared" si="599"/>
        <v>03_Aug</v>
      </c>
      <c r="F6335" s="12" t="str">
        <f t="shared" si="600"/>
        <v>Aug-25</v>
      </c>
      <c r="G6335" s="12"/>
    </row>
    <row r="6336" spans="1:7">
      <c r="A6336" s="2">
        <f t="shared" si="602"/>
        <v>45873</v>
      </c>
      <c r="B6336" t="str">
        <f t="shared" si="601"/>
        <v>2025_08</v>
      </c>
      <c r="C6336" t="str">
        <f t="shared" si="597"/>
        <v>Aug</v>
      </c>
      <c r="D6336" t="str">
        <f t="shared" si="598"/>
        <v>2025_Aug</v>
      </c>
      <c r="E6336" s="12" t="str">
        <f t="shared" si="599"/>
        <v>04_Aug</v>
      </c>
      <c r="F6336" s="12" t="str">
        <f t="shared" si="600"/>
        <v>Aug-25</v>
      </c>
      <c r="G6336" s="12"/>
    </row>
    <row r="6337" spans="1:7">
      <c r="A6337" s="2">
        <f t="shared" si="602"/>
        <v>45874</v>
      </c>
      <c r="B6337" t="str">
        <f t="shared" si="601"/>
        <v>2025_08</v>
      </c>
      <c r="C6337" t="str">
        <f t="shared" si="597"/>
        <v>Aug</v>
      </c>
      <c r="D6337" t="str">
        <f t="shared" si="598"/>
        <v>2025_Aug</v>
      </c>
      <c r="E6337" s="12" t="str">
        <f t="shared" si="599"/>
        <v>05_Aug</v>
      </c>
      <c r="F6337" s="12" t="str">
        <f t="shared" si="600"/>
        <v>Aug-25</v>
      </c>
      <c r="G6337" s="12"/>
    </row>
    <row r="6338" spans="1:7">
      <c r="A6338" s="2">
        <f t="shared" si="602"/>
        <v>45875</v>
      </c>
      <c r="B6338" t="str">
        <f t="shared" si="601"/>
        <v>2025_08</v>
      </c>
      <c r="C6338" t="str">
        <f t="shared" ref="C6338:C6401" si="603">VLOOKUP(TEXT(MONTH(A6338),"00"),$H$2:$I$13,2,FALSE)</f>
        <v>Aug</v>
      </c>
      <c r="D6338" t="str">
        <f t="shared" si="598"/>
        <v>2025_Aug</v>
      </c>
      <c r="E6338" s="12" t="str">
        <f t="shared" si="599"/>
        <v>06_Aug</v>
      </c>
      <c r="F6338" s="12" t="str">
        <f t="shared" si="600"/>
        <v>Aug-25</v>
      </c>
      <c r="G6338" s="12"/>
    </row>
    <row r="6339" spans="1:7">
      <c r="A6339" s="2">
        <f t="shared" si="602"/>
        <v>45876</v>
      </c>
      <c r="B6339" t="str">
        <f t="shared" si="601"/>
        <v>2025_08</v>
      </c>
      <c r="C6339" t="str">
        <f t="shared" si="603"/>
        <v>Aug</v>
      </c>
      <c r="D6339" t="str">
        <f t="shared" ref="D6339:D6402" si="604">TEXT(YEAR(A6339),"0000")&amp;"_"&amp;C6339</f>
        <v>2025_Aug</v>
      </c>
      <c r="E6339" s="12" t="str">
        <f t="shared" ref="E6339:E6402" si="605">VLOOKUP(DAY(A6339),$G$2:$H$32,2,FALSE)&amp;"_"&amp;C6339</f>
        <v>07_Aug</v>
      </c>
      <c r="F6339" s="12" t="str">
        <f t="shared" si="600"/>
        <v>Aug-25</v>
      </c>
      <c r="G6339" s="12"/>
    </row>
    <row r="6340" spans="1:7">
      <c r="A6340" s="2">
        <f t="shared" si="602"/>
        <v>45877</v>
      </c>
      <c r="B6340" t="str">
        <f t="shared" si="601"/>
        <v>2025_08</v>
      </c>
      <c r="C6340" t="str">
        <f t="shared" si="603"/>
        <v>Aug</v>
      </c>
      <c r="D6340" t="str">
        <f t="shared" si="604"/>
        <v>2025_Aug</v>
      </c>
      <c r="E6340" s="12" t="str">
        <f t="shared" si="605"/>
        <v>08_Aug</v>
      </c>
      <c r="F6340" s="12" t="str">
        <f t="shared" ref="F6340:F6403" si="606">C6340&amp;"-"&amp;RIGHT(YEAR(A6340),2)</f>
        <v>Aug-25</v>
      </c>
      <c r="G6340" s="12"/>
    </row>
    <row r="6341" spans="1:7">
      <c r="A6341" s="2">
        <f t="shared" si="602"/>
        <v>45878</v>
      </c>
      <c r="B6341" t="str">
        <f t="shared" si="601"/>
        <v>2025_08</v>
      </c>
      <c r="C6341" t="str">
        <f t="shared" si="603"/>
        <v>Aug</v>
      </c>
      <c r="D6341" t="str">
        <f t="shared" si="604"/>
        <v>2025_Aug</v>
      </c>
      <c r="E6341" s="12" t="str">
        <f t="shared" si="605"/>
        <v>09_Aug</v>
      </c>
      <c r="F6341" s="12" t="str">
        <f t="shared" si="606"/>
        <v>Aug-25</v>
      </c>
      <c r="G6341" s="12"/>
    </row>
    <row r="6342" spans="1:7">
      <c r="A6342" s="2">
        <f t="shared" si="602"/>
        <v>45879</v>
      </c>
      <c r="B6342" t="str">
        <f t="shared" si="601"/>
        <v>2025_08</v>
      </c>
      <c r="C6342" t="str">
        <f t="shared" si="603"/>
        <v>Aug</v>
      </c>
      <c r="D6342" t="str">
        <f t="shared" si="604"/>
        <v>2025_Aug</v>
      </c>
      <c r="E6342" s="12" t="str">
        <f t="shared" si="605"/>
        <v>10_Aug</v>
      </c>
      <c r="F6342" s="12" t="str">
        <f t="shared" si="606"/>
        <v>Aug-25</v>
      </c>
      <c r="G6342" s="12"/>
    </row>
    <row r="6343" spans="1:7">
      <c r="A6343" s="2">
        <f t="shared" si="602"/>
        <v>45880</v>
      </c>
      <c r="B6343" t="str">
        <f t="shared" si="601"/>
        <v>2025_08</v>
      </c>
      <c r="C6343" t="str">
        <f t="shared" si="603"/>
        <v>Aug</v>
      </c>
      <c r="D6343" t="str">
        <f t="shared" si="604"/>
        <v>2025_Aug</v>
      </c>
      <c r="E6343" s="12" t="str">
        <f t="shared" si="605"/>
        <v>11_Aug</v>
      </c>
      <c r="F6343" s="12" t="str">
        <f t="shared" si="606"/>
        <v>Aug-25</v>
      </c>
      <c r="G6343" s="12"/>
    </row>
    <row r="6344" spans="1:7">
      <c r="A6344" s="2">
        <f t="shared" si="602"/>
        <v>45881</v>
      </c>
      <c r="B6344" t="str">
        <f t="shared" si="601"/>
        <v>2025_08</v>
      </c>
      <c r="C6344" t="str">
        <f t="shared" si="603"/>
        <v>Aug</v>
      </c>
      <c r="D6344" t="str">
        <f t="shared" si="604"/>
        <v>2025_Aug</v>
      </c>
      <c r="E6344" s="12" t="str">
        <f t="shared" si="605"/>
        <v>12_Aug</v>
      </c>
      <c r="F6344" s="12" t="str">
        <f t="shared" si="606"/>
        <v>Aug-25</v>
      </c>
      <c r="G6344" s="12"/>
    </row>
    <row r="6345" spans="1:7">
      <c r="A6345" s="2">
        <f t="shared" si="602"/>
        <v>45882</v>
      </c>
      <c r="B6345" t="str">
        <f t="shared" si="601"/>
        <v>2025_08</v>
      </c>
      <c r="C6345" t="str">
        <f t="shared" si="603"/>
        <v>Aug</v>
      </c>
      <c r="D6345" t="str">
        <f t="shared" si="604"/>
        <v>2025_Aug</v>
      </c>
      <c r="E6345" s="12" t="str">
        <f t="shared" si="605"/>
        <v>13_Aug</v>
      </c>
      <c r="F6345" s="12" t="str">
        <f t="shared" si="606"/>
        <v>Aug-25</v>
      </c>
      <c r="G6345" s="12"/>
    </row>
    <row r="6346" spans="1:7">
      <c r="A6346" s="2">
        <f t="shared" si="602"/>
        <v>45883</v>
      </c>
      <c r="B6346" t="str">
        <f t="shared" si="601"/>
        <v>2025_08</v>
      </c>
      <c r="C6346" t="str">
        <f t="shared" si="603"/>
        <v>Aug</v>
      </c>
      <c r="D6346" t="str">
        <f t="shared" si="604"/>
        <v>2025_Aug</v>
      </c>
      <c r="E6346" s="12" t="str">
        <f t="shared" si="605"/>
        <v>14_Aug</v>
      </c>
      <c r="F6346" s="12" t="str">
        <f t="shared" si="606"/>
        <v>Aug-25</v>
      </c>
      <c r="G6346" s="12"/>
    </row>
    <row r="6347" spans="1:7">
      <c r="A6347" s="2">
        <f t="shared" si="602"/>
        <v>45884</v>
      </c>
      <c r="B6347" t="str">
        <f t="shared" ref="B6347:B6410" si="607">TEXT(YEAR(A6347),"0000")&amp;"_"&amp;TEXT(MONTH(A6347),"00")</f>
        <v>2025_08</v>
      </c>
      <c r="C6347" t="str">
        <f t="shared" si="603"/>
        <v>Aug</v>
      </c>
      <c r="D6347" t="str">
        <f t="shared" si="604"/>
        <v>2025_Aug</v>
      </c>
      <c r="E6347" s="12" t="str">
        <f t="shared" si="605"/>
        <v>15_Aug</v>
      </c>
      <c r="F6347" s="12" t="str">
        <f t="shared" si="606"/>
        <v>Aug-25</v>
      </c>
      <c r="G6347" s="12"/>
    </row>
    <row r="6348" spans="1:7">
      <c r="A6348" s="2">
        <f t="shared" ref="A6348:A6411" si="608">A6347+1</f>
        <v>45885</v>
      </c>
      <c r="B6348" t="str">
        <f t="shared" si="607"/>
        <v>2025_08</v>
      </c>
      <c r="C6348" t="str">
        <f t="shared" si="603"/>
        <v>Aug</v>
      </c>
      <c r="D6348" t="str">
        <f t="shared" si="604"/>
        <v>2025_Aug</v>
      </c>
      <c r="E6348" s="12" t="str">
        <f t="shared" si="605"/>
        <v>16_Aug</v>
      </c>
      <c r="F6348" s="12" t="str">
        <f t="shared" si="606"/>
        <v>Aug-25</v>
      </c>
      <c r="G6348" s="12"/>
    </row>
    <row r="6349" spans="1:7">
      <c r="A6349" s="2">
        <f t="shared" si="608"/>
        <v>45886</v>
      </c>
      <c r="B6349" t="str">
        <f t="shared" si="607"/>
        <v>2025_08</v>
      </c>
      <c r="C6349" t="str">
        <f t="shared" si="603"/>
        <v>Aug</v>
      </c>
      <c r="D6349" t="str">
        <f t="shared" si="604"/>
        <v>2025_Aug</v>
      </c>
      <c r="E6349" s="12" t="str">
        <f t="shared" si="605"/>
        <v>17_Aug</v>
      </c>
      <c r="F6349" s="12" t="str">
        <f t="shared" si="606"/>
        <v>Aug-25</v>
      </c>
      <c r="G6349" s="12"/>
    </row>
    <row r="6350" spans="1:7">
      <c r="A6350" s="2">
        <f t="shared" si="608"/>
        <v>45887</v>
      </c>
      <c r="B6350" t="str">
        <f t="shared" si="607"/>
        <v>2025_08</v>
      </c>
      <c r="C6350" t="str">
        <f t="shared" si="603"/>
        <v>Aug</v>
      </c>
      <c r="D6350" t="str">
        <f t="shared" si="604"/>
        <v>2025_Aug</v>
      </c>
      <c r="E6350" s="12" t="str">
        <f t="shared" si="605"/>
        <v>18_Aug</v>
      </c>
      <c r="F6350" s="12" t="str">
        <f t="shared" si="606"/>
        <v>Aug-25</v>
      </c>
      <c r="G6350" s="12"/>
    </row>
    <row r="6351" spans="1:7">
      <c r="A6351" s="2">
        <f t="shared" si="608"/>
        <v>45888</v>
      </c>
      <c r="B6351" t="str">
        <f t="shared" si="607"/>
        <v>2025_08</v>
      </c>
      <c r="C6351" t="str">
        <f t="shared" si="603"/>
        <v>Aug</v>
      </c>
      <c r="D6351" t="str">
        <f t="shared" si="604"/>
        <v>2025_Aug</v>
      </c>
      <c r="E6351" s="12" t="str">
        <f t="shared" si="605"/>
        <v>19_Aug</v>
      </c>
      <c r="F6351" s="12" t="str">
        <f t="shared" si="606"/>
        <v>Aug-25</v>
      </c>
      <c r="G6351" s="12"/>
    </row>
    <row r="6352" spans="1:7">
      <c r="A6352" s="2">
        <f t="shared" si="608"/>
        <v>45889</v>
      </c>
      <c r="B6352" t="str">
        <f t="shared" si="607"/>
        <v>2025_08</v>
      </c>
      <c r="C6352" t="str">
        <f t="shared" si="603"/>
        <v>Aug</v>
      </c>
      <c r="D6352" t="str">
        <f t="shared" si="604"/>
        <v>2025_Aug</v>
      </c>
      <c r="E6352" s="12" t="str">
        <f t="shared" si="605"/>
        <v>20_Aug</v>
      </c>
      <c r="F6352" s="12" t="str">
        <f t="shared" si="606"/>
        <v>Aug-25</v>
      </c>
      <c r="G6352" s="12"/>
    </row>
    <row r="6353" spans="1:7">
      <c r="A6353" s="2">
        <f t="shared" si="608"/>
        <v>45890</v>
      </c>
      <c r="B6353" t="str">
        <f t="shared" si="607"/>
        <v>2025_08</v>
      </c>
      <c r="C6353" t="str">
        <f t="shared" si="603"/>
        <v>Aug</v>
      </c>
      <c r="D6353" t="str">
        <f t="shared" si="604"/>
        <v>2025_Aug</v>
      </c>
      <c r="E6353" s="12" t="str">
        <f t="shared" si="605"/>
        <v>21_Aug</v>
      </c>
      <c r="F6353" s="12" t="str">
        <f t="shared" si="606"/>
        <v>Aug-25</v>
      </c>
      <c r="G6353" s="12"/>
    </row>
    <row r="6354" spans="1:7">
      <c r="A6354" s="2">
        <f t="shared" si="608"/>
        <v>45891</v>
      </c>
      <c r="B6354" t="str">
        <f t="shared" si="607"/>
        <v>2025_08</v>
      </c>
      <c r="C6354" t="str">
        <f t="shared" si="603"/>
        <v>Aug</v>
      </c>
      <c r="D6354" t="str">
        <f t="shared" si="604"/>
        <v>2025_Aug</v>
      </c>
      <c r="E6354" s="12" t="str">
        <f t="shared" si="605"/>
        <v>22_Aug</v>
      </c>
      <c r="F6354" s="12" t="str">
        <f t="shared" si="606"/>
        <v>Aug-25</v>
      </c>
      <c r="G6354" s="12"/>
    </row>
    <row r="6355" spans="1:7">
      <c r="A6355" s="2">
        <f t="shared" si="608"/>
        <v>45892</v>
      </c>
      <c r="B6355" t="str">
        <f t="shared" si="607"/>
        <v>2025_08</v>
      </c>
      <c r="C6355" t="str">
        <f t="shared" si="603"/>
        <v>Aug</v>
      </c>
      <c r="D6355" t="str">
        <f t="shared" si="604"/>
        <v>2025_Aug</v>
      </c>
      <c r="E6355" s="12" t="str">
        <f t="shared" si="605"/>
        <v>23_Aug</v>
      </c>
      <c r="F6355" s="12" t="str">
        <f t="shared" si="606"/>
        <v>Aug-25</v>
      </c>
      <c r="G6355" s="12"/>
    </row>
    <row r="6356" spans="1:7">
      <c r="A6356" s="2">
        <f t="shared" si="608"/>
        <v>45893</v>
      </c>
      <c r="B6356" t="str">
        <f t="shared" si="607"/>
        <v>2025_08</v>
      </c>
      <c r="C6356" t="str">
        <f t="shared" si="603"/>
        <v>Aug</v>
      </c>
      <c r="D6356" t="str">
        <f t="shared" si="604"/>
        <v>2025_Aug</v>
      </c>
      <c r="E6356" s="12" t="str">
        <f t="shared" si="605"/>
        <v>24_Aug</v>
      </c>
      <c r="F6356" s="12" t="str">
        <f t="shared" si="606"/>
        <v>Aug-25</v>
      </c>
      <c r="G6356" s="12"/>
    </row>
    <row r="6357" spans="1:7">
      <c r="A6357" s="2">
        <f t="shared" si="608"/>
        <v>45894</v>
      </c>
      <c r="B6357" t="str">
        <f t="shared" si="607"/>
        <v>2025_08</v>
      </c>
      <c r="C6357" t="str">
        <f t="shared" si="603"/>
        <v>Aug</v>
      </c>
      <c r="D6357" t="str">
        <f t="shared" si="604"/>
        <v>2025_Aug</v>
      </c>
      <c r="E6357" s="12" t="str">
        <f t="shared" si="605"/>
        <v>25_Aug</v>
      </c>
      <c r="F6357" s="12" t="str">
        <f t="shared" si="606"/>
        <v>Aug-25</v>
      </c>
      <c r="G6357" s="12"/>
    </row>
    <row r="6358" spans="1:7">
      <c r="A6358" s="2">
        <f t="shared" si="608"/>
        <v>45895</v>
      </c>
      <c r="B6358" t="str">
        <f t="shared" si="607"/>
        <v>2025_08</v>
      </c>
      <c r="C6358" t="str">
        <f t="shared" si="603"/>
        <v>Aug</v>
      </c>
      <c r="D6358" t="str">
        <f t="shared" si="604"/>
        <v>2025_Aug</v>
      </c>
      <c r="E6358" s="12" t="str">
        <f t="shared" si="605"/>
        <v>26_Aug</v>
      </c>
      <c r="F6358" s="12" t="str">
        <f t="shared" si="606"/>
        <v>Aug-25</v>
      </c>
      <c r="G6358" s="12"/>
    </row>
    <row r="6359" spans="1:7">
      <c r="A6359" s="2">
        <f t="shared" si="608"/>
        <v>45896</v>
      </c>
      <c r="B6359" t="str">
        <f t="shared" si="607"/>
        <v>2025_08</v>
      </c>
      <c r="C6359" t="str">
        <f t="shared" si="603"/>
        <v>Aug</v>
      </c>
      <c r="D6359" t="str">
        <f t="shared" si="604"/>
        <v>2025_Aug</v>
      </c>
      <c r="E6359" s="12" t="str">
        <f t="shared" si="605"/>
        <v>27_Aug</v>
      </c>
      <c r="F6359" s="12" t="str">
        <f t="shared" si="606"/>
        <v>Aug-25</v>
      </c>
      <c r="G6359" s="12"/>
    </row>
    <row r="6360" spans="1:7">
      <c r="A6360" s="2">
        <f t="shared" si="608"/>
        <v>45897</v>
      </c>
      <c r="B6360" t="str">
        <f t="shared" si="607"/>
        <v>2025_08</v>
      </c>
      <c r="C6360" t="str">
        <f t="shared" si="603"/>
        <v>Aug</v>
      </c>
      <c r="D6360" t="str">
        <f t="shared" si="604"/>
        <v>2025_Aug</v>
      </c>
      <c r="E6360" s="12" t="str">
        <f t="shared" si="605"/>
        <v>28_Aug</v>
      </c>
      <c r="F6360" s="12" t="str">
        <f t="shared" si="606"/>
        <v>Aug-25</v>
      </c>
      <c r="G6360" s="12"/>
    </row>
    <row r="6361" spans="1:7">
      <c r="A6361" s="2">
        <f t="shared" si="608"/>
        <v>45898</v>
      </c>
      <c r="B6361" t="str">
        <f t="shared" si="607"/>
        <v>2025_08</v>
      </c>
      <c r="C6361" t="str">
        <f t="shared" si="603"/>
        <v>Aug</v>
      </c>
      <c r="D6361" t="str">
        <f t="shared" si="604"/>
        <v>2025_Aug</v>
      </c>
      <c r="E6361" s="12" t="str">
        <f t="shared" si="605"/>
        <v>29_Aug</v>
      </c>
      <c r="F6361" s="12" t="str">
        <f t="shared" si="606"/>
        <v>Aug-25</v>
      </c>
      <c r="G6361" s="12"/>
    </row>
    <row r="6362" spans="1:7">
      <c r="A6362" s="2">
        <f t="shared" si="608"/>
        <v>45899</v>
      </c>
      <c r="B6362" t="str">
        <f t="shared" si="607"/>
        <v>2025_08</v>
      </c>
      <c r="C6362" t="str">
        <f t="shared" si="603"/>
        <v>Aug</v>
      </c>
      <c r="D6362" t="str">
        <f t="shared" si="604"/>
        <v>2025_Aug</v>
      </c>
      <c r="E6362" s="12" t="str">
        <f t="shared" si="605"/>
        <v>30_Aug</v>
      </c>
      <c r="F6362" s="12" t="str">
        <f t="shared" si="606"/>
        <v>Aug-25</v>
      </c>
      <c r="G6362" s="12"/>
    </row>
    <row r="6363" spans="1:7">
      <c r="A6363" s="2">
        <f t="shared" si="608"/>
        <v>45900</v>
      </c>
      <c r="B6363" t="str">
        <f t="shared" si="607"/>
        <v>2025_08</v>
      </c>
      <c r="C6363" t="str">
        <f t="shared" si="603"/>
        <v>Aug</v>
      </c>
      <c r="D6363" t="str">
        <f t="shared" si="604"/>
        <v>2025_Aug</v>
      </c>
      <c r="E6363" s="12" t="str">
        <f t="shared" si="605"/>
        <v>31_Aug</v>
      </c>
      <c r="F6363" s="12" t="str">
        <f t="shared" si="606"/>
        <v>Aug-25</v>
      </c>
      <c r="G6363" s="12"/>
    </row>
    <row r="6364" spans="1:7">
      <c r="A6364" s="2">
        <f t="shared" si="608"/>
        <v>45901</v>
      </c>
      <c r="B6364" t="str">
        <f t="shared" si="607"/>
        <v>2025_09</v>
      </c>
      <c r="C6364" t="str">
        <f t="shared" si="603"/>
        <v>Sep</v>
      </c>
      <c r="D6364" t="str">
        <f t="shared" si="604"/>
        <v>2025_Sep</v>
      </c>
      <c r="E6364" s="12" t="str">
        <f t="shared" si="605"/>
        <v>01_Sep</v>
      </c>
      <c r="F6364" s="12" t="str">
        <f t="shared" si="606"/>
        <v>Sep-25</v>
      </c>
      <c r="G6364" s="12"/>
    </row>
    <row r="6365" spans="1:7">
      <c r="A6365" s="2">
        <f t="shared" si="608"/>
        <v>45902</v>
      </c>
      <c r="B6365" t="str">
        <f t="shared" si="607"/>
        <v>2025_09</v>
      </c>
      <c r="C6365" t="str">
        <f t="shared" si="603"/>
        <v>Sep</v>
      </c>
      <c r="D6365" t="str">
        <f t="shared" si="604"/>
        <v>2025_Sep</v>
      </c>
      <c r="E6365" s="12" t="str">
        <f t="shared" si="605"/>
        <v>02_Sep</v>
      </c>
      <c r="F6365" s="12" t="str">
        <f t="shared" si="606"/>
        <v>Sep-25</v>
      </c>
      <c r="G6365" s="12"/>
    </row>
    <row r="6366" spans="1:7">
      <c r="A6366" s="2">
        <f t="shared" si="608"/>
        <v>45903</v>
      </c>
      <c r="B6366" t="str">
        <f t="shared" si="607"/>
        <v>2025_09</v>
      </c>
      <c r="C6366" t="str">
        <f t="shared" si="603"/>
        <v>Sep</v>
      </c>
      <c r="D6366" t="str">
        <f t="shared" si="604"/>
        <v>2025_Sep</v>
      </c>
      <c r="E6366" s="12" t="str">
        <f t="shared" si="605"/>
        <v>03_Sep</v>
      </c>
      <c r="F6366" s="12" t="str">
        <f t="shared" si="606"/>
        <v>Sep-25</v>
      </c>
      <c r="G6366" s="12"/>
    </row>
    <row r="6367" spans="1:7">
      <c r="A6367" s="2">
        <f t="shared" si="608"/>
        <v>45904</v>
      </c>
      <c r="B6367" t="str">
        <f t="shared" si="607"/>
        <v>2025_09</v>
      </c>
      <c r="C6367" t="str">
        <f t="shared" si="603"/>
        <v>Sep</v>
      </c>
      <c r="D6367" t="str">
        <f t="shared" si="604"/>
        <v>2025_Sep</v>
      </c>
      <c r="E6367" s="12" t="str">
        <f t="shared" si="605"/>
        <v>04_Sep</v>
      </c>
      <c r="F6367" s="12" t="str">
        <f t="shared" si="606"/>
        <v>Sep-25</v>
      </c>
      <c r="G6367" s="12"/>
    </row>
    <row r="6368" spans="1:7">
      <c r="A6368" s="2">
        <f t="shared" si="608"/>
        <v>45905</v>
      </c>
      <c r="B6368" t="str">
        <f t="shared" si="607"/>
        <v>2025_09</v>
      </c>
      <c r="C6368" t="str">
        <f t="shared" si="603"/>
        <v>Sep</v>
      </c>
      <c r="D6368" t="str">
        <f t="shared" si="604"/>
        <v>2025_Sep</v>
      </c>
      <c r="E6368" s="12" t="str">
        <f t="shared" si="605"/>
        <v>05_Sep</v>
      </c>
      <c r="F6368" s="12" t="str">
        <f t="shared" si="606"/>
        <v>Sep-25</v>
      </c>
      <c r="G6368" s="12"/>
    </row>
    <row r="6369" spans="1:7">
      <c r="A6369" s="2">
        <f t="shared" si="608"/>
        <v>45906</v>
      </c>
      <c r="B6369" t="str">
        <f t="shared" si="607"/>
        <v>2025_09</v>
      </c>
      <c r="C6369" t="str">
        <f t="shared" si="603"/>
        <v>Sep</v>
      </c>
      <c r="D6369" t="str">
        <f t="shared" si="604"/>
        <v>2025_Sep</v>
      </c>
      <c r="E6369" s="12" t="str">
        <f t="shared" si="605"/>
        <v>06_Sep</v>
      </c>
      <c r="F6369" s="12" t="str">
        <f t="shared" si="606"/>
        <v>Sep-25</v>
      </c>
      <c r="G6369" s="12"/>
    </row>
    <row r="6370" spans="1:7">
      <c r="A6370" s="2">
        <f t="shared" si="608"/>
        <v>45907</v>
      </c>
      <c r="B6370" t="str">
        <f t="shared" si="607"/>
        <v>2025_09</v>
      </c>
      <c r="C6370" t="str">
        <f t="shared" si="603"/>
        <v>Sep</v>
      </c>
      <c r="D6370" t="str">
        <f t="shared" si="604"/>
        <v>2025_Sep</v>
      </c>
      <c r="E6370" s="12" t="str">
        <f t="shared" si="605"/>
        <v>07_Sep</v>
      </c>
      <c r="F6370" s="12" t="str">
        <f t="shared" si="606"/>
        <v>Sep-25</v>
      </c>
      <c r="G6370" s="12"/>
    </row>
    <row r="6371" spans="1:7">
      <c r="A6371" s="2">
        <f t="shared" si="608"/>
        <v>45908</v>
      </c>
      <c r="B6371" t="str">
        <f t="shared" si="607"/>
        <v>2025_09</v>
      </c>
      <c r="C6371" t="str">
        <f t="shared" si="603"/>
        <v>Sep</v>
      </c>
      <c r="D6371" t="str">
        <f t="shared" si="604"/>
        <v>2025_Sep</v>
      </c>
      <c r="E6371" s="12" t="str">
        <f t="shared" si="605"/>
        <v>08_Sep</v>
      </c>
      <c r="F6371" s="12" t="str">
        <f t="shared" si="606"/>
        <v>Sep-25</v>
      </c>
      <c r="G6371" s="12"/>
    </row>
    <row r="6372" spans="1:7">
      <c r="A6372" s="2">
        <f t="shared" si="608"/>
        <v>45909</v>
      </c>
      <c r="B6372" t="str">
        <f t="shared" si="607"/>
        <v>2025_09</v>
      </c>
      <c r="C6372" t="str">
        <f t="shared" si="603"/>
        <v>Sep</v>
      </c>
      <c r="D6372" t="str">
        <f t="shared" si="604"/>
        <v>2025_Sep</v>
      </c>
      <c r="E6372" s="12" t="str">
        <f t="shared" si="605"/>
        <v>09_Sep</v>
      </c>
      <c r="F6372" s="12" t="str">
        <f t="shared" si="606"/>
        <v>Sep-25</v>
      </c>
      <c r="G6372" s="12"/>
    </row>
    <row r="6373" spans="1:7">
      <c r="A6373" s="2">
        <f t="shared" si="608"/>
        <v>45910</v>
      </c>
      <c r="B6373" t="str">
        <f t="shared" si="607"/>
        <v>2025_09</v>
      </c>
      <c r="C6373" t="str">
        <f t="shared" si="603"/>
        <v>Sep</v>
      </c>
      <c r="D6373" t="str">
        <f t="shared" si="604"/>
        <v>2025_Sep</v>
      </c>
      <c r="E6373" s="12" t="str">
        <f t="shared" si="605"/>
        <v>10_Sep</v>
      </c>
      <c r="F6373" s="12" t="str">
        <f t="shared" si="606"/>
        <v>Sep-25</v>
      </c>
      <c r="G6373" s="12"/>
    </row>
    <row r="6374" spans="1:7">
      <c r="A6374" s="2">
        <f t="shared" si="608"/>
        <v>45911</v>
      </c>
      <c r="B6374" t="str">
        <f t="shared" si="607"/>
        <v>2025_09</v>
      </c>
      <c r="C6374" t="str">
        <f t="shared" si="603"/>
        <v>Sep</v>
      </c>
      <c r="D6374" t="str">
        <f t="shared" si="604"/>
        <v>2025_Sep</v>
      </c>
      <c r="E6374" s="12" t="str">
        <f t="shared" si="605"/>
        <v>11_Sep</v>
      </c>
      <c r="F6374" s="12" t="str">
        <f t="shared" si="606"/>
        <v>Sep-25</v>
      </c>
      <c r="G6374" s="12"/>
    </row>
    <row r="6375" spans="1:7">
      <c r="A6375" s="2">
        <f t="shared" si="608"/>
        <v>45912</v>
      </c>
      <c r="B6375" t="str">
        <f t="shared" si="607"/>
        <v>2025_09</v>
      </c>
      <c r="C6375" t="str">
        <f t="shared" si="603"/>
        <v>Sep</v>
      </c>
      <c r="D6375" t="str">
        <f t="shared" si="604"/>
        <v>2025_Sep</v>
      </c>
      <c r="E6375" s="12" t="str">
        <f t="shared" si="605"/>
        <v>12_Sep</v>
      </c>
      <c r="F6375" s="12" t="str">
        <f t="shared" si="606"/>
        <v>Sep-25</v>
      </c>
      <c r="G6375" s="12"/>
    </row>
    <row r="6376" spans="1:7">
      <c r="A6376" s="2">
        <f t="shared" si="608"/>
        <v>45913</v>
      </c>
      <c r="B6376" t="str">
        <f t="shared" si="607"/>
        <v>2025_09</v>
      </c>
      <c r="C6376" t="str">
        <f t="shared" si="603"/>
        <v>Sep</v>
      </c>
      <c r="D6376" t="str">
        <f t="shared" si="604"/>
        <v>2025_Sep</v>
      </c>
      <c r="E6376" s="12" t="str">
        <f t="shared" si="605"/>
        <v>13_Sep</v>
      </c>
      <c r="F6376" s="12" t="str">
        <f t="shared" si="606"/>
        <v>Sep-25</v>
      </c>
      <c r="G6376" s="12"/>
    </row>
    <row r="6377" spans="1:7">
      <c r="A6377" s="2">
        <f t="shared" si="608"/>
        <v>45914</v>
      </c>
      <c r="B6377" t="str">
        <f t="shared" si="607"/>
        <v>2025_09</v>
      </c>
      <c r="C6377" t="str">
        <f t="shared" si="603"/>
        <v>Sep</v>
      </c>
      <c r="D6377" t="str">
        <f t="shared" si="604"/>
        <v>2025_Sep</v>
      </c>
      <c r="E6377" s="12" t="str">
        <f t="shared" si="605"/>
        <v>14_Sep</v>
      </c>
      <c r="F6377" s="12" t="str">
        <f t="shared" si="606"/>
        <v>Sep-25</v>
      </c>
      <c r="G6377" s="12"/>
    </row>
    <row r="6378" spans="1:7">
      <c r="A6378" s="2">
        <f t="shared" si="608"/>
        <v>45915</v>
      </c>
      <c r="B6378" t="str">
        <f t="shared" si="607"/>
        <v>2025_09</v>
      </c>
      <c r="C6378" t="str">
        <f t="shared" si="603"/>
        <v>Sep</v>
      </c>
      <c r="D6378" t="str">
        <f t="shared" si="604"/>
        <v>2025_Sep</v>
      </c>
      <c r="E6378" s="12" t="str">
        <f t="shared" si="605"/>
        <v>15_Sep</v>
      </c>
      <c r="F6378" s="12" t="str">
        <f t="shared" si="606"/>
        <v>Sep-25</v>
      </c>
      <c r="G6378" s="12"/>
    </row>
    <row r="6379" spans="1:7">
      <c r="A6379" s="2">
        <f t="shared" si="608"/>
        <v>45916</v>
      </c>
      <c r="B6379" t="str">
        <f t="shared" si="607"/>
        <v>2025_09</v>
      </c>
      <c r="C6379" t="str">
        <f t="shared" si="603"/>
        <v>Sep</v>
      </c>
      <c r="D6379" t="str">
        <f t="shared" si="604"/>
        <v>2025_Sep</v>
      </c>
      <c r="E6379" s="12" t="str">
        <f t="shared" si="605"/>
        <v>16_Sep</v>
      </c>
      <c r="F6379" s="12" t="str">
        <f t="shared" si="606"/>
        <v>Sep-25</v>
      </c>
      <c r="G6379" s="12"/>
    </row>
    <row r="6380" spans="1:7">
      <c r="A6380" s="2">
        <f t="shared" si="608"/>
        <v>45917</v>
      </c>
      <c r="B6380" t="str">
        <f t="shared" si="607"/>
        <v>2025_09</v>
      </c>
      <c r="C6380" t="str">
        <f t="shared" si="603"/>
        <v>Sep</v>
      </c>
      <c r="D6380" t="str">
        <f t="shared" si="604"/>
        <v>2025_Sep</v>
      </c>
      <c r="E6380" s="12" t="str">
        <f t="shared" si="605"/>
        <v>17_Sep</v>
      </c>
      <c r="F6380" s="12" t="str">
        <f t="shared" si="606"/>
        <v>Sep-25</v>
      </c>
      <c r="G6380" s="12"/>
    </row>
    <row r="6381" spans="1:7">
      <c r="A6381" s="2">
        <f t="shared" si="608"/>
        <v>45918</v>
      </c>
      <c r="B6381" t="str">
        <f t="shared" si="607"/>
        <v>2025_09</v>
      </c>
      <c r="C6381" t="str">
        <f t="shared" si="603"/>
        <v>Sep</v>
      </c>
      <c r="D6381" t="str">
        <f t="shared" si="604"/>
        <v>2025_Sep</v>
      </c>
      <c r="E6381" s="12" t="str">
        <f t="shared" si="605"/>
        <v>18_Sep</v>
      </c>
      <c r="F6381" s="12" t="str">
        <f t="shared" si="606"/>
        <v>Sep-25</v>
      </c>
      <c r="G6381" s="12"/>
    </row>
    <row r="6382" spans="1:7">
      <c r="A6382" s="2">
        <f t="shared" si="608"/>
        <v>45919</v>
      </c>
      <c r="B6382" t="str">
        <f t="shared" si="607"/>
        <v>2025_09</v>
      </c>
      <c r="C6382" t="str">
        <f t="shared" si="603"/>
        <v>Sep</v>
      </c>
      <c r="D6382" t="str">
        <f t="shared" si="604"/>
        <v>2025_Sep</v>
      </c>
      <c r="E6382" s="12" t="str">
        <f t="shared" si="605"/>
        <v>19_Sep</v>
      </c>
      <c r="F6382" s="12" t="str">
        <f t="shared" si="606"/>
        <v>Sep-25</v>
      </c>
      <c r="G6382" s="12"/>
    </row>
    <row r="6383" spans="1:7">
      <c r="A6383" s="2">
        <f t="shared" si="608"/>
        <v>45920</v>
      </c>
      <c r="B6383" t="str">
        <f t="shared" si="607"/>
        <v>2025_09</v>
      </c>
      <c r="C6383" t="str">
        <f t="shared" si="603"/>
        <v>Sep</v>
      </c>
      <c r="D6383" t="str">
        <f t="shared" si="604"/>
        <v>2025_Sep</v>
      </c>
      <c r="E6383" s="12" t="str">
        <f t="shared" si="605"/>
        <v>20_Sep</v>
      </c>
      <c r="F6383" s="12" t="str">
        <f t="shared" si="606"/>
        <v>Sep-25</v>
      </c>
      <c r="G6383" s="12"/>
    </row>
    <row r="6384" spans="1:7">
      <c r="A6384" s="2">
        <f t="shared" si="608"/>
        <v>45921</v>
      </c>
      <c r="B6384" t="str">
        <f t="shared" si="607"/>
        <v>2025_09</v>
      </c>
      <c r="C6384" t="str">
        <f t="shared" si="603"/>
        <v>Sep</v>
      </c>
      <c r="D6384" t="str">
        <f t="shared" si="604"/>
        <v>2025_Sep</v>
      </c>
      <c r="E6384" s="12" t="str">
        <f t="shared" si="605"/>
        <v>21_Sep</v>
      </c>
      <c r="F6384" s="12" t="str">
        <f t="shared" si="606"/>
        <v>Sep-25</v>
      </c>
      <c r="G6384" s="12"/>
    </row>
    <row r="6385" spans="1:7">
      <c r="A6385" s="2">
        <f t="shared" si="608"/>
        <v>45922</v>
      </c>
      <c r="B6385" t="str">
        <f t="shared" si="607"/>
        <v>2025_09</v>
      </c>
      <c r="C6385" t="str">
        <f t="shared" si="603"/>
        <v>Sep</v>
      </c>
      <c r="D6385" t="str">
        <f t="shared" si="604"/>
        <v>2025_Sep</v>
      </c>
      <c r="E6385" s="12" t="str">
        <f t="shared" si="605"/>
        <v>22_Sep</v>
      </c>
      <c r="F6385" s="12" t="str">
        <f t="shared" si="606"/>
        <v>Sep-25</v>
      </c>
      <c r="G6385" s="12"/>
    </row>
    <row r="6386" spans="1:7">
      <c r="A6386" s="2">
        <f t="shared" si="608"/>
        <v>45923</v>
      </c>
      <c r="B6386" t="str">
        <f t="shared" si="607"/>
        <v>2025_09</v>
      </c>
      <c r="C6386" t="str">
        <f t="shared" si="603"/>
        <v>Sep</v>
      </c>
      <c r="D6386" t="str">
        <f t="shared" si="604"/>
        <v>2025_Sep</v>
      </c>
      <c r="E6386" s="12" t="str">
        <f t="shared" si="605"/>
        <v>23_Sep</v>
      </c>
      <c r="F6386" s="12" t="str">
        <f t="shared" si="606"/>
        <v>Sep-25</v>
      </c>
      <c r="G6386" s="12"/>
    </row>
    <row r="6387" spans="1:7">
      <c r="A6387" s="2">
        <f t="shared" si="608"/>
        <v>45924</v>
      </c>
      <c r="B6387" t="str">
        <f t="shared" si="607"/>
        <v>2025_09</v>
      </c>
      <c r="C6387" t="str">
        <f t="shared" si="603"/>
        <v>Sep</v>
      </c>
      <c r="D6387" t="str">
        <f t="shared" si="604"/>
        <v>2025_Sep</v>
      </c>
      <c r="E6387" s="12" t="str">
        <f t="shared" si="605"/>
        <v>24_Sep</v>
      </c>
      <c r="F6387" s="12" t="str">
        <f t="shared" si="606"/>
        <v>Sep-25</v>
      </c>
      <c r="G6387" s="12"/>
    </row>
    <row r="6388" spans="1:7">
      <c r="A6388" s="2">
        <f t="shared" si="608"/>
        <v>45925</v>
      </c>
      <c r="B6388" t="str">
        <f t="shared" si="607"/>
        <v>2025_09</v>
      </c>
      <c r="C6388" t="str">
        <f t="shared" si="603"/>
        <v>Sep</v>
      </c>
      <c r="D6388" t="str">
        <f t="shared" si="604"/>
        <v>2025_Sep</v>
      </c>
      <c r="E6388" s="12" t="str">
        <f t="shared" si="605"/>
        <v>25_Sep</v>
      </c>
      <c r="F6388" s="12" t="str">
        <f t="shared" si="606"/>
        <v>Sep-25</v>
      </c>
      <c r="G6388" s="12"/>
    </row>
    <row r="6389" spans="1:7">
      <c r="A6389" s="2">
        <f t="shared" si="608"/>
        <v>45926</v>
      </c>
      <c r="B6389" t="str">
        <f t="shared" si="607"/>
        <v>2025_09</v>
      </c>
      <c r="C6389" t="str">
        <f t="shared" si="603"/>
        <v>Sep</v>
      </c>
      <c r="D6389" t="str">
        <f t="shared" si="604"/>
        <v>2025_Sep</v>
      </c>
      <c r="E6389" s="12" t="str">
        <f t="shared" si="605"/>
        <v>26_Sep</v>
      </c>
      <c r="F6389" s="12" t="str">
        <f t="shared" si="606"/>
        <v>Sep-25</v>
      </c>
      <c r="G6389" s="12"/>
    </row>
    <row r="6390" spans="1:7">
      <c r="A6390" s="2">
        <f t="shared" si="608"/>
        <v>45927</v>
      </c>
      <c r="B6390" t="str">
        <f t="shared" si="607"/>
        <v>2025_09</v>
      </c>
      <c r="C6390" t="str">
        <f t="shared" si="603"/>
        <v>Sep</v>
      </c>
      <c r="D6390" t="str">
        <f t="shared" si="604"/>
        <v>2025_Sep</v>
      </c>
      <c r="E6390" s="12" t="str">
        <f t="shared" si="605"/>
        <v>27_Sep</v>
      </c>
      <c r="F6390" s="12" t="str">
        <f t="shared" si="606"/>
        <v>Sep-25</v>
      </c>
      <c r="G6390" s="12"/>
    </row>
    <row r="6391" spans="1:7">
      <c r="A6391" s="2">
        <f t="shared" si="608"/>
        <v>45928</v>
      </c>
      <c r="B6391" t="str">
        <f t="shared" si="607"/>
        <v>2025_09</v>
      </c>
      <c r="C6391" t="str">
        <f t="shared" si="603"/>
        <v>Sep</v>
      </c>
      <c r="D6391" t="str">
        <f t="shared" si="604"/>
        <v>2025_Sep</v>
      </c>
      <c r="E6391" s="12" t="str">
        <f t="shared" si="605"/>
        <v>28_Sep</v>
      </c>
      <c r="F6391" s="12" t="str">
        <f t="shared" si="606"/>
        <v>Sep-25</v>
      </c>
      <c r="G6391" s="12"/>
    </row>
    <row r="6392" spans="1:7">
      <c r="A6392" s="2">
        <f t="shared" si="608"/>
        <v>45929</v>
      </c>
      <c r="B6392" t="str">
        <f t="shared" si="607"/>
        <v>2025_09</v>
      </c>
      <c r="C6392" t="str">
        <f t="shared" si="603"/>
        <v>Sep</v>
      </c>
      <c r="D6392" t="str">
        <f t="shared" si="604"/>
        <v>2025_Sep</v>
      </c>
      <c r="E6392" s="12" t="str">
        <f t="shared" si="605"/>
        <v>29_Sep</v>
      </c>
      <c r="F6392" s="12" t="str">
        <f t="shared" si="606"/>
        <v>Sep-25</v>
      </c>
      <c r="G6392" s="12"/>
    </row>
    <row r="6393" spans="1:7">
      <c r="A6393" s="2">
        <f t="shared" si="608"/>
        <v>45930</v>
      </c>
      <c r="B6393" t="str">
        <f t="shared" si="607"/>
        <v>2025_09</v>
      </c>
      <c r="C6393" t="str">
        <f t="shared" si="603"/>
        <v>Sep</v>
      </c>
      <c r="D6393" t="str">
        <f t="shared" si="604"/>
        <v>2025_Sep</v>
      </c>
      <c r="E6393" s="12" t="str">
        <f t="shared" si="605"/>
        <v>30_Sep</v>
      </c>
      <c r="F6393" s="12" t="str">
        <f t="shared" si="606"/>
        <v>Sep-25</v>
      </c>
      <c r="G6393" s="12"/>
    </row>
    <row r="6394" spans="1:7">
      <c r="A6394" s="2">
        <f t="shared" si="608"/>
        <v>45931</v>
      </c>
      <c r="B6394" t="str">
        <f t="shared" si="607"/>
        <v>2025_10</v>
      </c>
      <c r="C6394" t="str">
        <f t="shared" si="603"/>
        <v>Oct</v>
      </c>
      <c r="D6394" t="str">
        <f t="shared" si="604"/>
        <v>2025_Oct</v>
      </c>
      <c r="E6394" s="12" t="str">
        <f t="shared" si="605"/>
        <v>01_Oct</v>
      </c>
      <c r="F6394" s="12" t="str">
        <f t="shared" si="606"/>
        <v>Oct-25</v>
      </c>
      <c r="G6394" s="12"/>
    </row>
    <row r="6395" spans="1:7">
      <c r="A6395" s="2">
        <f t="shared" si="608"/>
        <v>45932</v>
      </c>
      <c r="B6395" t="str">
        <f t="shared" si="607"/>
        <v>2025_10</v>
      </c>
      <c r="C6395" t="str">
        <f t="shared" si="603"/>
        <v>Oct</v>
      </c>
      <c r="D6395" t="str">
        <f t="shared" si="604"/>
        <v>2025_Oct</v>
      </c>
      <c r="E6395" s="12" t="str">
        <f t="shared" si="605"/>
        <v>02_Oct</v>
      </c>
      <c r="F6395" s="12" t="str">
        <f t="shared" si="606"/>
        <v>Oct-25</v>
      </c>
      <c r="G6395" s="12"/>
    </row>
    <row r="6396" spans="1:7">
      <c r="A6396" s="2">
        <f t="shared" si="608"/>
        <v>45933</v>
      </c>
      <c r="B6396" t="str">
        <f t="shared" si="607"/>
        <v>2025_10</v>
      </c>
      <c r="C6396" t="str">
        <f t="shared" si="603"/>
        <v>Oct</v>
      </c>
      <c r="D6396" t="str">
        <f t="shared" si="604"/>
        <v>2025_Oct</v>
      </c>
      <c r="E6396" s="12" t="str">
        <f t="shared" si="605"/>
        <v>03_Oct</v>
      </c>
      <c r="F6396" s="12" t="str">
        <f t="shared" si="606"/>
        <v>Oct-25</v>
      </c>
      <c r="G6396" s="12"/>
    </row>
    <row r="6397" spans="1:7">
      <c r="A6397" s="2">
        <f t="shared" si="608"/>
        <v>45934</v>
      </c>
      <c r="B6397" t="str">
        <f t="shared" si="607"/>
        <v>2025_10</v>
      </c>
      <c r="C6397" t="str">
        <f t="shared" si="603"/>
        <v>Oct</v>
      </c>
      <c r="D6397" t="str">
        <f t="shared" si="604"/>
        <v>2025_Oct</v>
      </c>
      <c r="E6397" s="12" t="str">
        <f t="shared" si="605"/>
        <v>04_Oct</v>
      </c>
      <c r="F6397" s="12" t="str">
        <f t="shared" si="606"/>
        <v>Oct-25</v>
      </c>
      <c r="G6397" s="12"/>
    </row>
    <row r="6398" spans="1:7">
      <c r="A6398" s="2">
        <f t="shared" si="608"/>
        <v>45935</v>
      </c>
      <c r="B6398" t="str">
        <f t="shared" si="607"/>
        <v>2025_10</v>
      </c>
      <c r="C6398" t="str">
        <f t="shared" si="603"/>
        <v>Oct</v>
      </c>
      <c r="D6398" t="str">
        <f t="shared" si="604"/>
        <v>2025_Oct</v>
      </c>
      <c r="E6398" s="12" t="str">
        <f t="shared" si="605"/>
        <v>05_Oct</v>
      </c>
      <c r="F6398" s="12" t="str">
        <f t="shared" si="606"/>
        <v>Oct-25</v>
      </c>
      <c r="G6398" s="12"/>
    </row>
    <row r="6399" spans="1:7">
      <c r="A6399" s="2">
        <f t="shared" si="608"/>
        <v>45936</v>
      </c>
      <c r="B6399" t="str">
        <f t="shared" si="607"/>
        <v>2025_10</v>
      </c>
      <c r="C6399" t="str">
        <f t="shared" si="603"/>
        <v>Oct</v>
      </c>
      <c r="D6399" t="str">
        <f t="shared" si="604"/>
        <v>2025_Oct</v>
      </c>
      <c r="E6399" s="12" t="str">
        <f t="shared" si="605"/>
        <v>06_Oct</v>
      </c>
      <c r="F6399" s="12" t="str">
        <f t="shared" si="606"/>
        <v>Oct-25</v>
      </c>
      <c r="G6399" s="12"/>
    </row>
    <row r="6400" spans="1:7">
      <c r="A6400" s="2">
        <f t="shared" si="608"/>
        <v>45937</v>
      </c>
      <c r="B6400" t="str">
        <f t="shared" si="607"/>
        <v>2025_10</v>
      </c>
      <c r="C6400" t="str">
        <f t="shared" si="603"/>
        <v>Oct</v>
      </c>
      <c r="D6400" t="str">
        <f t="shared" si="604"/>
        <v>2025_Oct</v>
      </c>
      <c r="E6400" s="12" t="str">
        <f t="shared" si="605"/>
        <v>07_Oct</v>
      </c>
      <c r="F6400" s="12" t="str">
        <f t="shared" si="606"/>
        <v>Oct-25</v>
      </c>
      <c r="G6400" s="12"/>
    </row>
    <row r="6401" spans="1:7">
      <c r="A6401" s="2">
        <f t="shared" si="608"/>
        <v>45938</v>
      </c>
      <c r="B6401" t="str">
        <f t="shared" si="607"/>
        <v>2025_10</v>
      </c>
      <c r="C6401" t="str">
        <f t="shared" si="603"/>
        <v>Oct</v>
      </c>
      <c r="D6401" t="str">
        <f t="shared" si="604"/>
        <v>2025_Oct</v>
      </c>
      <c r="E6401" s="12" t="str">
        <f t="shared" si="605"/>
        <v>08_Oct</v>
      </c>
      <c r="F6401" s="12" t="str">
        <f t="shared" si="606"/>
        <v>Oct-25</v>
      </c>
      <c r="G6401" s="12"/>
    </row>
    <row r="6402" spans="1:7">
      <c r="A6402" s="2">
        <f t="shared" si="608"/>
        <v>45939</v>
      </c>
      <c r="B6402" t="str">
        <f t="shared" si="607"/>
        <v>2025_10</v>
      </c>
      <c r="C6402" t="str">
        <f t="shared" ref="C6402:C6465" si="609">VLOOKUP(TEXT(MONTH(A6402),"00"),$H$2:$I$13,2,FALSE)</f>
        <v>Oct</v>
      </c>
      <c r="D6402" t="str">
        <f t="shared" si="604"/>
        <v>2025_Oct</v>
      </c>
      <c r="E6402" s="12" t="str">
        <f t="shared" si="605"/>
        <v>09_Oct</v>
      </c>
      <c r="F6402" s="12" t="str">
        <f t="shared" si="606"/>
        <v>Oct-25</v>
      </c>
      <c r="G6402" s="12"/>
    </row>
    <row r="6403" spans="1:7">
      <c r="A6403" s="2">
        <f t="shared" si="608"/>
        <v>45940</v>
      </c>
      <c r="B6403" t="str">
        <f t="shared" si="607"/>
        <v>2025_10</v>
      </c>
      <c r="C6403" t="str">
        <f t="shared" si="609"/>
        <v>Oct</v>
      </c>
      <c r="D6403" t="str">
        <f t="shared" ref="D6403:D6466" si="610">TEXT(YEAR(A6403),"0000")&amp;"_"&amp;C6403</f>
        <v>2025_Oct</v>
      </c>
      <c r="E6403" s="12" t="str">
        <f t="shared" ref="E6403:E6466" si="611">VLOOKUP(DAY(A6403),$G$2:$H$32,2,FALSE)&amp;"_"&amp;C6403</f>
        <v>10_Oct</v>
      </c>
      <c r="F6403" s="12" t="str">
        <f t="shared" si="606"/>
        <v>Oct-25</v>
      </c>
      <c r="G6403" s="12"/>
    </row>
    <row r="6404" spans="1:7">
      <c r="A6404" s="2">
        <f t="shared" si="608"/>
        <v>45941</v>
      </c>
      <c r="B6404" t="str">
        <f t="shared" si="607"/>
        <v>2025_10</v>
      </c>
      <c r="C6404" t="str">
        <f t="shared" si="609"/>
        <v>Oct</v>
      </c>
      <c r="D6404" t="str">
        <f t="shared" si="610"/>
        <v>2025_Oct</v>
      </c>
      <c r="E6404" s="12" t="str">
        <f t="shared" si="611"/>
        <v>11_Oct</v>
      </c>
      <c r="F6404" s="12" t="str">
        <f t="shared" ref="F6404:F6467" si="612">C6404&amp;"-"&amp;RIGHT(YEAR(A6404),2)</f>
        <v>Oct-25</v>
      </c>
      <c r="G6404" s="12"/>
    </row>
    <row r="6405" spans="1:7">
      <c r="A6405" s="2">
        <f t="shared" si="608"/>
        <v>45942</v>
      </c>
      <c r="B6405" t="str">
        <f t="shared" si="607"/>
        <v>2025_10</v>
      </c>
      <c r="C6405" t="str">
        <f t="shared" si="609"/>
        <v>Oct</v>
      </c>
      <c r="D6405" t="str">
        <f t="shared" si="610"/>
        <v>2025_Oct</v>
      </c>
      <c r="E6405" s="12" t="str">
        <f t="shared" si="611"/>
        <v>12_Oct</v>
      </c>
      <c r="F6405" s="12" t="str">
        <f t="shared" si="612"/>
        <v>Oct-25</v>
      </c>
      <c r="G6405" s="12"/>
    </row>
    <row r="6406" spans="1:7">
      <c r="A6406" s="2">
        <f t="shared" si="608"/>
        <v>45943</v>
      </c>
      <c r="B6406" t="str">
        <f t="shared" si="607"/>
        <v>2025_10</v>
      </c>
      <c r="C6406" t="str">
        <f t="shared" si="609"/>
        <v>Oct</v>
      </c>
      <c r="D6406" t="str">
        <f t="shared" si="610"/>
        <v>2025_Oct</v>
      </c>
      <c r="E6406" s="12" t="str">
        <f t="shared" si="611"/>
        <v>13_Oct</v>
      </c>
      <c r="F6406" s="12" t="str">
        <f t="shared" si="612"/>
        <v>Oct-25</v>
      </c>
      <c r="G6406" s="12"/>
    </row>
    <row r="6407" spans="1:7">
      <c r="A6407" s="2">
        <f t="shared" si="608"/>
        <v>45944</v>
      </c>
      <c r="B6407" t="str">
        <f t="shared" si="607"/>
        <v>2025_10</v>
      </c>
      <c r="C6407" t="str">
        <f t="shared" si="609"/>
        <v>Oct</v>
      </c>
      <c r="D6407" t="str">
        <f t="shared" si="610"/>
        <v>2025_Oct</v>
      </c>
      <c r="E6407" s="12" t="str">
        <f t="shared" si="611"/>
        <v>14_Oct</v>
      </c>
      <c r="F6407" s="12" t="str">
        <f t="shared" si="612"/>
        <v>Oct-25</v>
      </c>
      <c r="G6407" s="12"/>
    </row>
    <row r="6408" spans="1:7">
      <c r="A6408" s="2">
        <f t="shared" si="608"/>
        <v>45945</v>
      </c>
      <c r="B6408" t="str">
        <f t="shared" si="607"/>
        <v>2025_10</v>
      </c>
      <c r="C6408" t="str">
        <f t="shared" si="609"/>
        <v>Oct</v>
      </c>
      <c r="D6408" t="str">
        <f t="shared" si="610"/>
        <v>2025_Oct</v>
      </c>
      <c r="E6408" s="12" t="str">
        <f t="shared" si="611"/>
        <v>15_Oct</v>
      </c>
      <c r="F6408" s="12" t="str">
        <f t="shared" si="612"/>
        <v>Oct-25</v>
      </c>
      <c r="G6408" s="12"/>
    </row>
    <row r="6409" spans="1:7">
      <c r="A6409" s="2">
        <f t="shared" si="608"/>
        <v>45946</v>
      </c>
      <c r="B6409" t="str">
        <f t="shared" si="607"/>
        <v>2025_10</v>
      </c>
      <c r="C6409" t="str">
        <f t="shared" si="609"/>
        <v>Oct</v>
      </c>
      <c r="D6409" t="str">
        <f t="shared" si="610"/>
        <v>2025_Oct</v>
      </c>
      <c r="E6409" s="12" t="str">
        <f t="shared" si="611"/>
        <v>16_Oct</v>
      </c>
      <c r="F6409" s="12" t="str">
        <f t="shared" si="612"/>
        <v>Oct-25</v>
      </c>
      <c r="G6409" s="12"/>
    </row>
    <row r="6410" spans="1:7">
      <c r="A6410" s="2">
        <f t="shared" si="608"/>
        <v>45947</v>
      </c>
      <c r="B6410" t="str">
        <f t="shared" si="607"/>
        <v>2025_10</v>
      </c>
      <c r="C6410" t="str">
        <f t="shared" si="609"/>
        <v>Oct</v>
      </c>
      <c r="D6410" t="str">
        <f t="shared" si="610"/>
        <v>2025_Oct</v>
      </c>
      <c r="E6410" s="12" t="str">
        <f t="shared" si="611"/>
        <v>17_Oct</v>
      </c>
      <c r="F6410" s="12" t="str">
        <f t="shared" si="612"/>
        <v>Oct-25</v>
      </c>
      <c r="G6410" s="12"/>
    </row>
    <row r="6411" spans="1:7">
      <c r="A6411" s="2">
        <f t="shared" si="608"/>
        <v>45948</v>
      </c>
      <c r="B6411" t="str">
        <f t="shared" ref="B6411:B6474" si="613">TEXT(YEAR(A6411),"0000")&amp;"_"&amp;TEXT(MONTH(A6411),"00")</f>
        <v>2025_10</v>
      </c>
      <c r="C6411" t="str">
        <f t="shared" si="609"/>
        <v>Oct</v>
      </c>
      <c r="D6411" t="str">
        <f t="shared" si="610"/>
        <v>2025_Oct</v>
      </c>
      <c r="E6411" s="12" t="str">
        <f t="shared" si="611"/>
        <v>18_Oct</v>
      </c>
      <c r="F6411" s="12" t="str">
        <f t="shared" si="612"/>
        <v>Oct-25</v>
      </c>
      <c r="G6411" s="12"/>
    </row>
    <row r="6412" spans="1:7">
      <c r="A6412" s="2">
        <f t="shared" ref="A6412:A6475" si="614">A6411+1</f>
        <v>45949</v>
      </c>
      <c r="B6412" t="str">
        <f t="shared" si="613"/>
        <v>2025_10</v>
      </c>
      <c r="C6412" t="str">
        <f t="shared" si="609"/>
        <v>Oct</v>
      </c>
      <c r="D6412" t="str">
        <f t="shared" si="610"/>
        <v>2025_Oct</v>
      </c>
      <c r="E6412" s="12" t="str">
        <f t="shared" si="611"/>
        <v>19_Oct</v>
      </c>
      <c r="F6412" s="12" t="str">
        <f t="shared" si="612"/>
        <v>Oct-25</v>
      </c>
      <c r="G6412" s="12"/>
    </row>
    <row r="6413" spans="1:7">
      <c r="A6413" s="2">
        <f t="shared" si="614"/>
        <v>45950</v>
      </c>
      <c r="B6413" t="str">
        <f t="shared" si="613"/>
        <v>2025_10</v>
      </c>
      <c r="C6413" t="str">
        <f t="shared" si="609"/>
        <v>Oct</v>
      </c>
      <c r="D6413" t="str">
        <f t="shared" si="610"/>
        <v>2025_Oct</v>
      </c>
      <c r="E6413" s="12" t="str">
        <f t="shared" si="611"/>
        <v>20_Oct</v>
      </c>
      <c r="F6413" s="12" t="str">
        <f t="shared" si="612"/>
        <v>Oct-25</v>
      </c>
      <c r="G6413" s="12"/>
    </row>
    <row r="6414" spans="1:7">
      <c r="A6414" s="2">
        <f t="shared" si="614"/>
        <v>45951</v>
      </c>
      <c r="B6414" t="str">
        <f t="shared" si="613"/>
        <v>2025_10</v>
      </c>
      <c r="C6414" t="str">
        <f t="shared" si="609"/>
        <v>Oct</v>
      </c>
      <c r="D6414" t="str">
        <f t="shared" si="610"/>
        <v>2025_Oct</v>
      </c>
      <c r="E6414" s="12" t="str">
        <f t="shared" si="611"/>
        <v>21_Oct</v>
      </c>
      <c r="F6414" s="12" t="str">
        <f t="shared" si="612"/>
        <v>Oct-25</v>
      </c>
      <c r="G6414" s="12"/>
    </row>
    <row r="6415" spans="1:7">
      <c r="A6415" s="2">
        <f t="shared" si="614"/>
        <v>45952</v>
      </c>
      <c r="B6415" t="str">
        <f t="shared" si="613"/>
        <v>2025_10</v>
      </c>
      <c r="C6415" t="str">
        <f t="shared" si="609"/>
        <v>Oct</v>
      </c>
      <c r="D6415" t="str">
        <f t="shared" si="610"/>
        <v>2025_Oct</v>
      </c>
      <c r="E6415" s="12" t="str">
        <f t="shared" si="611"/>
        <v>22_Oct</v>
      </c>
      <c r="F6415" s="12" t="str">
        <f t="shared" si="612"/>
        <v>Oct-25</v>
      </c>
      <c r="G6415" s="12"/>
    </row>
    <row r="6416" spans="1:7">
      <c r="A6416" s="2">
        <f t="shared" si="614"/>
        <v>45953</v>
      </c>
      <c r="B6416" t="str">
        <f t="shared" si="613"/>
        <v>2025_10</v>
      </c>
      <c r="C6416" t="str">
        <f t="shared" si="609"/>
        <v>Oct</v>
      </c>
      <c r="D6416" t="str">
        <f t="shared" si="610"/>
        <v>2025_Oct</v>
      </c>
      <c r="E6416" s="12" t="str">
        <f t="shared" si="611"/>
        <v>23_Oct</v>
      </c>
      <c r="F6416" s="12" t="str">
        <f t="shared" si="612"/>
        <v>Oct-25</v>
      </c>
      <c r="G6416" s="12"/>
    </row>
    <row r="6417" spans="1:7">
      <c r="A6417" s="2">
        <f t="shared" si="614"/>
        <v>45954</v>
      </c>
      <c r="B6417" t="str">
        <f t="shared" si="613"/>
        <v>2025_10</v>
      </c>
      <c r="C6417" t="str">
        <f t="shared" si="609"/>
        <v>Oct</v>
      </c>
      <c r="D6417" t="str">
        <f t="shared" si="610"/>
        <v>2025_Oct</v>
      </c>
      <c r="E6417" s="12" t="str">
        <f t="shared" si="611"/>
        <v>24_Oct</v>
      </c>
      <c r="F6417" s="12" t="str">
        <f t="shared" si="612"/>
        <v>Oct-25</v>
      </c>
      <c r="G6417" s="12"/>
    </row>
    <row r="6418" spans="1:7">
      <c r="A6418" s="2">
        <f t="shared" si="614"/>
        <v>45955</v>
      </c>
      <c r="B6418" t="str">
        <f t="shared" si="613"/>
        <v>2025_10</v>
      </c>
      <c r="C6418" t="str">
        <f t="shared" si="609"/>
        <v>Oct</v>
      </c>
      <c r="D6418" t="str">
        <f t="shared" si="610"/>
        <v>2025_Oct</v>
      </c>
      <c r="E6418" s="12" t="str">
        <f t="shared" si="611"/>
        <v>25_Oct</v>
      </c>
      <c r="F6418" s="12" t="str">
        <f t="shared" si="612"/>
        <v>Oct-25</v>
      </c>
      <c r="G6418" s="12"/>
    </row>
    <row r="6419" spans="1:7">
      <c r="A6419" s="2">
        <f t="shared" si="614"/>
        <v>45956</v>
      </c>
      <c r="B6419" t="str">
        <f t="shared" si="613"/>
        <v>2025_10</v>
      </c>
      <c r="C6419" t="str">
        <f t="shared" si="609"/>
        <v>Oct</v>
      </c>
      <c r="D6419" t="str">
        <f t="shared" si="610"/>
        <v>2025_Oct</v>
      </c>
      <c r="E6419" s="12" t="str">
        <f t="shared" si="611"/>
        <v>26_Oct</v>
      </c>
      <c r="F6419" s="12" t="str">
        <f t="shared" si="612"/>
        <v>Oct-25</v>
      </c>
      <c r="G6419" s="12"/>
    </row>
    <row r="6420" spans="1:7">
      <c r="A6420" s="2">
        <f t="shared" si="614"/>
        <v>45957</v>
      </c>
      <c r="B6420" t="str">
        <f t="shared" si="613"/>
        <v>2025_10</v>
      </c>
      <c r="C6420" t="str">
        <f t="shared" si="609"/>
        <v>Oct</v>
      </c>
      <c r="D6420" t="str">
        <f t="shared" si="610"/>
        <v>2025_Oct</v>
      </c>
      <c r="E6420" s="12" t="str">
        <f t="shared" si="611"/>
        <v>27_Oct</v>
      </c>
      <c r="F6420" s="12" t="str">
        <f t="shared" si="612"/>
        <v>Oct-25</v>
      </c>
      <c r="G6420" s="12"/>
    </row>
    <row r="6421" spans="1:7">
      <c r="A6421" s="2">
        <f t="shared" si="614"/>
        <v>45958</v>
      </c>
      <c r="B6421" t="str">
        <f t="shared" si="613"/>
        <v>2025_10</v>
      </c>
      <c r="C6421" t="str">
        <f t="shared" si="609"/>
        <v>Oct</v>
      </c>
      <c r="D6421" t="str">
        <f t="shared" si="610"/>
        <v>2025_Oct</v>
      </c>
      <c r="E6421" s="12" t="str">
        <f t="shared" si="611"/>
        <v>28_Oct</v>
      </c>
      <c r="F6421" s="12" t="str">
        <f t="shared" si="612"/>
        <v>Oct-25</v>
      </c>
      <c r="G6421" s="12"/>
    </row>
    <row r="6422" spans="1:7">
      <c r="A6422" s="2">
        <f t="shared" si="614"/>
        <v>45959</v>
      </c>
      <c r="B6422" t="str">
        <f t="shared" si="613"/>
        <v>2025_10</v>
      </c>
      <c r="C6422" t="str">
        <f t="shared" si="609"/>
        <v>Oct</v>
      </c>
      <c r="D6422" t="str">
        <f t="shared" si="610"/>
        <v>2025_Oct</v>
      </c>
      <c r="E6422" s="12" t="str">
        <f t="shared" si="611"/>
        <v>29_Oct</v>
      </c>
      <c r="F6422" s="12" t="str">
        <f t="shared" si="612"/>
        <v>Oct-25</v>
      </c>
      <c r="G6422" s="12"/>
    </row>
    <row r="6423" spans="1:7">
      <c r="A6423" s="2">
        <f t="shared" si="614"/>
        <v>45960</v>
      </c>
      <c r="B6423" t="str">
        <f t="shared" si="613"/>
        <v>2025_10</v>
      </c>
      <c r="C6423" t="str">
        <f t="shared" si="609"/>
        <v>Oct</v>
      </c>
      <c r="D6423" t="str">
        <f t="shared" si="610"/>
        <v>2025_Oct</v>
      </c>
      <c r="E6423" s="12" t="str">
        <f t="shared" si="611"/>
        <v>30_Oct</v>
      </c>
      <c r="F6423" s="12" t="str">
        <f t="shared" si="612"/>
        <v>Oct-25</v>
      </c>
      <c r="G6423" s="12"/>
    </row>
    <row r="6424" spans="1:7">
      <c r="A6424" s="2">
        <f t="shared" si="614"/>
        <v>45961</v>
      </c>
      <c r="B6424" t="str">
        <f t="shared" si="613"/>
        <v>2025_10</v>
      </c>
      <c r="C6424" t="str">
        <f t="shared" si="609"/>
        <v>Oct</v>
      </c>
      <c r="D6424" t="str">
        <f t="shared" si="610"/>
        <v>2025_Oct</v>
      </c>
      <c r="E6424" s="12" t="str">
        <f t="shared" si="611"/>
        <v>31_Oct</v>
      </c>
      <c r="F6424" s="12" t="str">
        <f t="shared" si="612"/>
        <v>Oct-25</v>
      </c>
      <c r="G6424" s="12"/>
    </row>
    <row r="6425" spans="1:7">
      <c r="A6425" s="2">
        <f t="shared" si="614"/>
        <v>45962</v>
      </c>
      <c r="B6425" t="str">
        <f t="shared" si="613"/>
        <v>2025_11</v>
      </c>
      <c r="C6425" t="str">
        <f t="shared" si="609"/>
        <v>Nov</v>
      </c>
      <c r="D6425" t="str">
        <f t="shared" si="610"/>
        <v>2025_Nov</v>
      </c>
      <c r="E6425" s="12" t="str">
        <f t="shared" si="611"/>
        <v>01_Nov</v>
      </c>
      <c r="F6425" s="12" t="str">
        <f t="shared" si="612"/>
        <v>Nov-25</v>
      </c>
      <c r="G6425" s="12"/>
    </row>
    <row r="6426" spans="1:7">
      <c r="A6426" s="2">
        <f t="shared" si="614"/>
        <v>45963</v>
      </c>
      <c r="B6426" t="str">
        <f t="shared" si="613"/>
        <v>2025_11</v>
      </c>
      <c r="C6426" t="str">
        <f t="shared" si="609"/>
        <v>Nov</v>
      </c>
      <c r="D6426" t="str">
        <f t="shared" si="610"/>
        <v>2025_Nov</v>
      </c>
      <c r="E6426" s="12" t="str">
        <f t="shared" si="611"/>
        <v>02_Nov</v>
      </c>
      <c r="F6426" s="12" t="str">
        <f t="shared" si="612"/>
        <v>Nov-25</v>
      </c>
      <c r="G6426" s="12"/>
    </row>
    <row r="6427" spans="1:7">
      <c r="A6427" s="2">
        <f t="shared" si="614"/>
        <v>45964</v>
      </c>
      <c r="B6427" t="str">
        <f t="shared" si="613"/>
        <v>2025_11</v>
      </c>
      <c r="C6427" t="str">
        <f t="shared" si="609"/>
        <v>Nov</v>
      </c>
      <c r="D6427" t="str">
        <f t="shared" si="610"/>
        <v>2025_Nov</v>
      </c>
      <c r="E6427" s="12" t="str">
        <f t="shared" si="611"/>
        <v>03_Nov</v>
      </c>
      <c r="F6427" s="12" t="str">
        <f t="shared" si="612"/>
        <v>Nov-25</v>
      </c>
      <c r="G6427" s="12"/>
    </row>
    <row r="6428" spans="1:7">
      <c r="A6428" s="2">
        <f t="shared" si="614"/>
        <v>45965</v>
      </c>
      <c r="B6428" t="str">
        <f t="shared" si="613"/>
        <v>2025_11</v>
      </c>
      <c r="C6428" t="str">
        <f t="shared" si="609"/>
        <v>Nov</v>
      </c>
      <c r="D6428" t="str">
        <f t="shared" si="610"/>
        <v>2025_Nov</v>
      </c>
      <c r="E6428" s="12" t="str">
        <f t="shared" si="611"/>
        <v>04_Nov</v>
      </c>
      <c r="F6428" s="12" t="str">
        <f t="shared" si="612"/>
        <v>Nov-25</v>
      </c>
      <c r="G6428" s="12"/>
    </row>
    <row r="6429" spans="1:7">
      <c r="A6429" s="2">
        <f t="shared" si="614"/>
        <v>45966</v>
      </c>
      <c r="B6429" t="str">
        <f t="shared" si="613"/>
        <v>2025_11</v>
      </c>
      <c r="C6429" t="str">
        <f t="shared" si="609"/>
        <v>Nov</v>
      </c>
      <c r="D6429" t="str">
        <f t="shared" si="610"/>
        <v>2025_Nov</v>
      </c>
      <c r="E6429" s="12" t="str">
        <f t="shared" si="611"/>
        <v>05_Nov</v>
      </c>
      <c r="F6429" s="12" t="str">
        <f t="shared" si="612"/>
        <v>Nov-25</v>
      </c>
      <c r="G6429" s="12"/>
    </row>
    <row r="6430" spans="1:7">
      <c r="A6430" s="2">
        <f t="shared" si="614"/>
        <v>45967</v>
      </c>
      <c r="B6430" t="str">
        <f t="shared" si="613"/>
        <v>2025_11</v>
      </c>
      <c r="C6430" t="str">
        <f t="shared" si="609"/>
        <v>Nov</v>
      </c>
      <c r="D6430" t="str">
        <f t="shared" si="610"/>
        <v>2025_Nov</v>
      </c>
      <c r="E6430" s="12" t="str">
        <f t="shared" si="611"/>
        <v>06_Nov</v>
      </c>
      <c r="F6430" s="12" t="str">
        <f t="shared" si="612"/>
        <v>Nov-25</v>
      </c>
      <c r="G6430" s="12"/>
    </row>
    <row r="6431" spans="1:7">
      <c r="A6431" s="2">
        <f t="shared" si="614"/>
        <v>45968</v>
      </c>
      <c r="B6431" t="str">
        <f t="shared" si="613"/>
        <v>2025_11</v>
      </c>
      <c r="C6431" t="str">
        <f t="shared" si="609"/>
        <v>Nov</v>
      </c>
      <c r="D6431" t="str">
        <f t="shared" si="610"/>
        <v>2025_Nov</v>
      </c>
      <c r="E6431" s="12" t="str">
        <f t="shared" si="611"/>
        <v>07_Nov</v>
      </c>
      <c r="F6431" s="12" t="str">
        <f t="shared" si="612"/>
        <v>Nov-25</v>
      </c>
      <c r="G6431" s="12"/>
    </row>
    <row r="6432" spans="1:7">
      <c r="A6432" s="2">
        <f t="shared" si="614"/>
        <v>45969</v>
      </c>
      <c r="B6432" t="str">
        <f t="shared" si="613"/>
        <v>2025_11</v>
      </c>
      <c r="C6432" t="str">
        <f t="shared" si="609"/>
        <v>Nov</v>
      </c>
      <c r="D6432" t="str">
        <f t="shared" si="610"/>
        <v>2025_Nov</v>
      </c>
      <c r="E6432" s="12" t="str">
        <f t="shared" si="611"/>
        <v>08_Nov</v>
      </c>
      <c r="F6432" s="12" t="str">
        <f t="shared" si="612"/>
        <v>Nov-25</v>
      </c>
      <c r="G6432" s="12"/>
    </row>
    <row r="6433" spans="1:7">
      <c r="A6433" s="2">
        <f t="shared" si="614"/>
        <v>45970</v>
      </c>
      <c r="B6433" t="str">
        <f t="shared" si="613"/>
        <v>2025_11</v>
      </c>
      <c r="C6433" t="str">
        <f t="shared" si="609"/>
        <v>Nov</v>
      </c>
      <c r="D6433" t="str">
        <f t="shared" si="610"/>
        <v>2025_Nov</v>
      </c>
      <c r="E6433" s="12" t="str">
        <f t="shared" si="611"/>
        <v>09_Nov</v>
      </c>
      <c r="F6433" s="12" t="str">
        <f t="shared" si="612"/>
        <v>Nov-25</v>
      </c>
      <c r="G6433" s="12"/>
    </row>
    <row r="6434" spans="1:7">
      <c r="A6434" s="2">
        <f t="shared" si="614"/>
        <v>45971</v>
      </c>
      <c r="B6434" t="str">
        <f t="shared" si="613"/>
        <v>2025_11</v>
      </c>
      <c r="C6434" t="str">
        <f t="shared" si="609"/>
        <v>Nov</v>
      </c>
      <c r="D6434" t="str">
        <f t="shared" si="610"/>
        <v>2025_Nov</v>
      </c>
      <c r="E6434" s="12" t="str">
        <f t="shared" si="611"/>
        <v>10_Nov</v>
      </c>
      <c r="F6434" s="12" t="str">
        <f t="shared" si="612"/>
        <v>Nov-25</v>
      </c>
      <c r="G6434" s="12"/>
    </row>
    <row r="6435" spans="1:7">
      <c r="A6435" s="2">
        <f t="shared" si="614"/>
        <v>45972</v>
      </c>
      <c r="B6435" t="str">
        <f t="shared" si="613"/>
        <v>2025_11</v>
      </c>
      <c r="C6435" t="str">
        <f t="shared" si="609"/>
        <v>Nov</v>
      </c>
      <c r="D6435" t="str">
        <f t="shared" si="610"/>
        <v>2025_Nov</v>
      </c>
      <c r="E6435" s="12" t="str">
        <f t="shared" si="611"/>
        <v>11_Nov</v>
      </c>
      <c r="F6435" s="12" t="str">
        <f t="shared" si="612"/>
        <v>Nov-25</v>
      </c>
      <c r="G6435" s="12"/>
    </row>
    <row r="6436" spans="1:7">
      <c r="A6436" s="2">
        <f t="shared" si="614"/>
        <v>45973</v>
      </c>
      <c r="B6436" t="str">
        <f t="shared" si="613"/>
        <v>2025_11</v>
      </c>
      <c r="C6436" t="str">
        <f t="shared" si="609"/>
        <v>Nov</v>
      </c>
      <c r="D6436" t="str">
        <f t="shared" si="610"/>
        <v>2025_Nov</v>
      </c>
      <c r="E6436" s="12" t="str">
        <f t="shared" si="611"/>
        <v>12_Nov</v>
      </c>
      <c r="F6436" s="12" t="str">
        <f t="shared" si="612"/>
        <v>Nov-25</v>
      </c>
      <c r="G6436" s="12"/>
    </row>
    <row r="6437" spans="1:7">
      <c r="A6437" s="2">
        <f t="shared" si="614"/>
        <v>45974</v>
      </c>
      <c r="B6437" t="str">
        <f t="shared" si="613"/>
        <v>2025_11</v>
      </c>
      <c r="C6437" t="str">
        <f t="shared" si="609"/>
        <v>Nov</v>
      </c>
      <c r="D6437" t="str">
        <f t="shared" si="610"/>
        <v>2025_Nov</v>
      </c>
      <c r="E6437" s="12" t="str">
        <f t="shared" si="611"/>
        <v>13_Nov</v>
      </c>
      <c r="F6437" s="12" t="str">
        <f t="shared" si="612"/>
        <v>Nov-25</v>
      </c>
      <c r="G6437" s="12"/>
    </row>
    <row r="6438" spans="1:7">
      <c r="A6438" s="2">
        <f t="shared" si="614"/>
        <v>45975</v>
      </c>
      <c r="B6438" t="str">
        <f t="shared" si="613"/>
        <v>2025_11</v>
      </c>
      <c r="C6438" t="str">
        <f t="shared" si="609"/>
        <v>Nov</v>
      </c>
      <c r="D6438" t="str">
        <f t="shared" si="610"/>
        <v>2025_Nov</v>
      </c>
      <c r="E6438" s="12" t="str">
        <f t="shared" si="611"/>
        <v>14_Nov</v>
      </c>
      <c r="F6438" s="12" t="str">
        <f t="shared" si="612"/>
        <v>Nov-25</v>
      </c>
      <c r="G6438" s="12"/>
    </row>
    <row r="6439" spans="1:7">
      <c r="A6439" s="2">
        <f t="shared" si="614"/>
        <v>45976</v>
      </c>
      <c r="B6439" t="str">
        <f t="shared" si="613"/>
        <v>2025_11</v>
      </c>
      <c r="C6439" t="str">
        <f t="shared" si="609"/>
        <v>Nov</v>
      </c>
      <c r="D6439" t="str">
        <f t="shared" si="610"/>
        <v>2025_Nov</v>
      </c>
      <c r="E6439" s="12" t="str">
        <f t="shared" si="611"/>
        <v>15_Nov</v>
      </c>
      <c r="F6439" s="12" t="str">
        <f t="shared" si="612"/>
        <v>Nov-25</v>
      </c>
      <c r="G6439" s="12"/>
    </row>
    <row r="6440" spans="1:7">
      <c r="A6440" s="2">
        <f t="shared" si="614"/>
        <v>45977</v>
      </c>
      <c r="B6440" t="str">
        <f t="shared" si="613"/>
        <v>2025_11</v>
      </c>
      <c r="C6440" t="str">
        <f t="shared" si="609"/>
        <v>Nov</v>
      </c>
      <c r="D6440" t="str">
        <f t="shared" si="610"/>
        <v>2025_Nov</v>
      </c>
      <c r="E6440" s="12" t="str">
        <f t="shared" si="611"/>
        <v>16_Nov</v>
      </c>
      <c r="F6440" s="12" t="str">
        <f t="shared" si="612"/>
        <v>Nov-25</v>
      </c>
      <c r="G6440" s="12"/>
    </row>
    <row r="6441" spans="1:7">
      <c r="A6441" s="2">
        <f t="shared" si="614"/>
        <v>45978</v>
      </c>
      <c r="B6441" t="str">
        <f t="shared" si="613"/>
        <v>2025_11</v>
      </c>
      <c r="C6441" t="str">
        <f t="shared" si="609"/>
        <v>Nov</v>
      </c>
      <c r="D6441" t="str">
        <f t="shared" si="610"/>
        <v>2025_Nov</v>
      </c>
      <c r="E6441" s="12" t="str">
        <f t="shared" si="611"/>
        <v>17_Nov</v>
      </c>
      <c r="F6441" s="12" t="str">
        <f t="shared" si="612"/>
        <v>Nov-25</v>
      </c>
      <c r="G6441" s="12"/>
    </row>
    <row r="6442" spans="1:7">
      <c r="A6442" s="2">
        <f t="shared" si="614"/>
        <v>45979</v>
      </c>
      <c r="B6442" t="str">
        <f t="shared" si="613"/>
        <v>2025_11</v>
      </c>
      <c r="C6442" t="str">
        <f t="shared" si="609"/>
        <v>Nov</v>
      </c>
      <c r="D6442" t="str">
        <f t="shared" si="610"/>
        <v>2025_Nov</v>
      </c>
      <c r="E6442" s="12" t="str">
        <f t="shared" si="611"/>
        <v>18_Nov</v>
      </c>
      <c r="F6442" s="12" t="str">
        <f t="shared" si="612"/>
        <v>Nov-25</v>
      </c>
      <c r="G6442" s="12"/>
    </row>
    <row r="6443" spans="1:7">
      <c r="A6443" s="2">
        <f t="shared" si="614"/>
        <v>45980</v>
      </c>
      <c r="B6443" t="str">
        <f t="shared" si="613"/>
        <v>2025_11</v>
      </c>
      <c r="C6443" t="str">
        <f t="shared" si="609"/>
        <v>Nov</v>
      </c>
      <c r="D6443" t="str">
        <f t="shared" si="610"/>
        <v>2025_Nov</v>
      </c>
      <c r="E6443" s="12" t="str">
        <f t="shared" si="611"/>
        <v>19_Nov</v>
      </c>
      <c r="F6443" s="12" t="str">
        <f t="shared" si="612"/>
        <v>Nov-25</v>
      </c>
      <c r="G6443" s="12"/>
    </row>
    <row r="6444" spans="1:7">
      <c r="A6444" s="2">
        <f t="shared" si="614"/>
        <v>45981</v>
      </c>
      <c r="B6444" t="str">
        <f t="shared" si="613"/>
        <v>2025_11</v>
      </c>
      <c r="C6444" t="str">
        <f t="shared" si="609"/>
        <v>Nov</v>
      </c>
      <c r="D6444" t="str">
        <f t="shared" si="610"/>
        <v>2025_Nov</v>
      </c>
      <c r="E6444" s="12" t="str">
        <f t="shared" si="611"/>
        <v>20_Nov</v>
      </c>
      <c r="F6444" s="12" t="str">
        <f t="shared" si="612"/>
        <v>Nov-25</v>
      </c>
      <c r="G6444" s="12"/>
    </row>
    <row r="6445" spans="1:7">
      <c r="A6445" s="2">
        <f t="shared" si="614"/>
        <v>45982</v>
      </c>
      <c r="B6445" t="str">
        <f t="shared" si="613"/>
        <v>2025_11</v>
      </c>
      <c r="C6445" t="str">
        <f t="shared" si="609"/>
        <v>Nov</v>
      </c>
      <c r="D6445" t="str">
        <f t="shared" si="610"/>
        <v>2025_Nov</v>
      </c>
      <c r="E6445" s="12" t="str">
        <f t="shared" si="611"/>
        <v>21_Nov</v>
      </c>
      <c r="F6445" s="12" t="str">
        <f t="shared" si="612"/>
        <v>Nov-25</v>
      </c>
      <c r="G6445" s="12"/>
    </row>
    <row r="6446" spans="1:7">
      <c r="A6446" s="2">
        <f t="shared" si="614"/>
        <v>45983</v>
      </c>
      <c r="B6446" t="str">
        <f t="shared" si="613"/>
        <v>2025_11</v>
      </c>
      <c r="C6446" t="str">
        <f t="shared" si="609"/>
        <v>Nov</v>
      </c>
      <c r="D6446" t="str">
        <f t="shared" si="610"/>
        <v>2025_Nov</v>
      </c>
      <c r="E6446" s="12" t="str">
        <f t="shared" si="611"/>
        <v>22_Nov</v>
      </c>
      <c r="F6446" s="12" t="str">
        <f t="shared" si="612"/>
        <v>Nov-25</v>
      </c>
      <c r="G6446" s="12"/>
    </row>
    <row r="6447" spans="1:7">
      <c r="A6447" s="2">
        <f t="shared" si="614"/>
        <v>45984</v>
      </c>
      <c r="B6447" t="str">
        <f t="shared" si="613"/>
        <v>2025_11</v>
      </c>
      <c r="C6447" t="str">
        <f t="shared" si="609"/>
        <v>Nov</v>
      </c>
      <c r="D6447" t="str">
        <f t="shared" si="610"/>
        <v>2025_Nov</v>
      </c>
      <c r="E6447" s="12" t="str">
        <f t="shared" si="611"/>
        <v>23_Nov</v>
      </c>
      <c r="F6447" s="12" t="str">
        <f t="shared" si="612"/>
        <v>Nov-25</v>
      </c>
      <c r="G6447" s="12"/>
    </row>
    <row r="6448" spans="1:7">
      <c r="A6448" s="2">
        <f t="shared" si="614"/>
        <v>45985</v>
      </c>
      <c r="B6448" t="str">
        <f t="shared" si="613"/>
        <v>2025_11</v>
      </c>
      <c r="C6448" t="str">
        <f t="shared" si="609"/>
        <v>Nov</v>
      </c>
      <c r="D6448" t="str">
        <f t="shared" si="610"/>
        <v>2025_Nov</v>
      </c>
      <c r="E6448" s="12" t="str">
        <f t="shared" si="611"/>
        <v>24_Nov</v>
      </c>
      <c r="F6448" s="12" t="str">
        <f t="shared" si="612"/>
        <v>Nov-25</v>
      </c>
      <c r="G6448" s="12"/>
    </row>
    <row r="6449" spans="1:7">
      <c r="A6449" s="2">
        <f t="shared" si="614"/>
        <v>45986</v>
      </c>
      <c r="B6449" t="str">
        <f t="shared" si="613"/>
        <v>2025_11</v>
      </c>
      <c r="C6449" t="str">
        <f t="shared" si="609"/>
        <v>Nov</v>
      </c>
      <c r="D6449" t="str">
        <f t="shared" si="610"/>
        <v>2025_Nov</v>
      </c>
      <c r="E6449" s="12" t="str">
        <f t="shared" si="611"/>
        <v>25_Nov</v>
      </c>
      <c r="F6449" s="12" t="str">
        <f t="shared" si="612"/>
        <v>Nov-25</v>
      </c>
      <c r="G6449" s="12"/>
    </row>
    <row r="6450" spans="1:7">
      <c r="A6450" s="2">
        <f t="shared" si="614"/>
        <v>45987</v>
      </c>
      <c r="B6450" t="str">
        <f t="shared" si="613"/>
        <v>2025_11</v>
      </c>
      <c r="C6450" t="str">
        <f t="shared" si="609"/>
        <v>Nov</v>
      </c>
      <c r="D6450" t="str">
        <f t="shared" si="610"/>
        <v>2025_Nov</v>
      </c>
      <c r="E6450" s="12" t="str">
        <f t="shared" si="611"/>
        <v>26_Nov</v>
      </c>
      <c r="F6450" s="12" t="str">
        <f t="shared" si="612"/>
        <v>Nov-25</v>
      </c>
      <c r="G6450" s="12"/>
    </row>
    <row r="6451" spans="1:7">
      <c r="A6451" s="2">
        <f t="shared" si="614"/>
        <v>45988</v>
      </c>
      <c r="B6451" t="str">
        <f t="shared" si="613"/>
        <v>2025_11</v>
      </c>
      <c r="C6451" t="str">
        <f t="shared" si="609"/>
        <v>Nov</v>
      </c>
      <c r="D6451" t="str">
        <f t="shared" si="610"/>
        <v>2025_Nov</v>
      </c>
      <c r="E6451" s="12" t="str">
        <f t="shared" si="611"/>
        <v>27_Nov</v>
      </c>
      <c r="F6451" s="12" t="str">
        <f t="shared" si="612"/>
        <v>Nov-25</v>
      </c>
      <c r="G6451" s="12"/>
    </row>
    <row r="6452" spans="1:7">
      <c r="A6452" s="2">
        <f t="shared" si="614"/>
        <v>45989</v>
      </c>
      <c r="B6452" t="str">
        <f t="shared" si="613"/>
        <v>2025_11</v>
      </c>
      <c r="C6452" t="str">
        <f t="shared" si="609"/>
        <v>Nov</v>
      </c>
      <c r="D6452" t="str">
        <f t="shared" si="610"/>
        <v>2025_Nov</v>
      </c>
      <c r="E6452" s="12" t="str">
        <f t="shared" si="611"/>
        <v>28_Nov</v>
      </c>
      <c r="F6452" s="12" t="str">
        <f t="shared" si="612"/>
        <v>Nov-25</v>
      </c>
      <c r="G6452" s="12"/>
    </row>
    <row r="6453" spans="1:7">
      <c r="A6453" s="2">
        <f t="shared" si="614"/>
        <v>45990</v>
      </c>
      <c r="B6453" t="str">
        <f t="shared" si="613"/>
        <v>2025_11</v>
      </c>
      <c r="C6453" t="str">
        <f t="shared" si="609"/>
        <v>Nov</v>
      </c>
      <c r="D6453" t="str">
        <f t="shared" si="610"/>
        <v>2025_Nov</v>
      </c>
      <c r="E6453" s="12" t="str">
        <f t="shared" si="611"/>
        <v>29_Nov</v>
      </c>
      <c r="F6453" s="12" t="str">
        <f t="shared" si="612"/>
        <v>Nov-25</v>
      </c>
      <c r="G6453" s="12"/>
    </row>
    <row r="6454" spans="1:7">
      <c r="A6454" s="2">
        <f t="shared" si="614"/>
        <v>45991</v>
      </c>
      <c r="B6454" t="str">
        <f t="shared" si="613"/>
        <v>2025_11</v>
      </c>
      <c r="C6454" t="str">
        <f t="shared" si="609"/>
        <v>Nov</v>
      </c>
      <c r="D6454" t="str">
        <f t="shared" si="610"/>
        <v>2025_Nov</v>
      </c>
      <c r="E6454" s="12" t="str">
        <f t="shared" si="611"/>
        <v>30_Nov</v>
      </c>
      <c r="F6454" s="12" t="str">
        <f t="shared" si="612"/>
        <v>Nov-25</v>
      </c>
      <c r="G6454" s="12"/>
    </row>
    <row r="6455" spans="1:7">
      <c r="A6455" s="2">
        <f t="shared" si="614"/>
        <v>45992</v>
      </c>
      <c r="B6455" t="str">
        <f t="shared" si="613"/>
        <v>2025_12</v>
      </c>
      <c r="C6455" t="str">
        <f t="shared" si="609"/>
        <v>Dec</v>
      </c>
      <c r="D6455" t="str">
        <f t="shared" si="610"/>
        <v>2025_Dec</v>
      </c>
      <c r="E6455" s="12" t="str">
        <f t="shared" si="611"/>
        <v>01_Dec</v>
      </c>
      <c r="F6455" s="12" t="str">
        <f t="shared" si="612"/>
        <v>Dec-25</v>
      </c>
      <c r="G6455" s="12"/>
    </row>
    <row r="6456" spans="1:7">
      <c r="A6456" s="2">
        <f t="shared" si="614"/>
        <v>45993</v>
      </c>
      <c r="B6456" t="str">
        <f t="shared" si="613"/>
        <v>2025_12</v>
      </c>
      <c r="C6456" t="str">
        <f t="shared" si="609"/>
        <v>Dec</v>
      </c>
      <c r="D6456" t="str">
        <f t="shared" si="610"/>
        <v>2025_Dec</v>
      </c>
      <c r="E6456" s="12" t="str">
        <f t="shared" si="611"/>
        <v>02_Dec</v>
      </c>
      <c r="F6456" s="12" t="str">
        <f t="shared" si="612"/>
        <v>Dec-25</v>
      </c>
      <c r="G6456" s="12"/>
    </row>
    <row r="6457" spans="1:7">
      <c r="A6457" s="2">
        <f t="shared" si="614"/>
        <v>45994</v>
      </c>
      <c r="B6457" t="str">
        <f t="shared" si="613"/>
        <v>2025_12</v>
      </c>
      <c r="C6457" t="str">
        <f t="shared" si="609"/>
        <v>Dec</v>
      </c>
      <c r="D6457" t="str">
        <f t="shared" si="610"/>
        <v>2025_Dec</v>
      </c>
      <c r="E6457" s="12" t="str">
        <f t="shared" si="611"/>
        <v>03_Dec</v>
      </c>
      <c r="F6457" s="12" t="str">
        <f t="shared" si="612"/>
        <v>Dec-25</v>
      </c>
      <c r="G6457" s="12"/>
    </row>
    <row r="6458" spans="1:7">
      <c r="A6458" s="2">
        <f t="shared" si="614"/>
        <v>45995</v>
      </c>
      <c r="B6458" t="str">
        <f t="shared" si="613"/>
        <v>2025_12</v>
      </c>
      <c r="C6458" t="str">
        <f t="shared" si="609"/>
        <v>Dec</v>
      </c>
      <c r="D6458" t="str">
        <f t="shared" si="610"/>
        <v>2025_Dec</v>
      </c>
      <c r="E6458" s="12" t="str">
        <f t="shared" si="611"/>
        <v>04_Dec</v>
      </c>
      <c r="F6458" s="12" t="str">
        <f t="shared" si="612"/>
        <v>Dec-25</v>
      </c>
      <c r="G6458" s="12"/>
    </row>
    <row r="6459" spans="1:7">
      <c r="A6459" s="2">
        <f t="shared" si="614"/>
        <v>45996</v>
      </c>
      <c r="B6459" t="str">
        <f t="shared" si="613"/>
        <v>2025_12</v>
      </c>
      <c r="C6459" t="str">
        <f t="shared" si="609"/>
        <v>Dec</v>
      </c>
      <c r="D6459" t="str">
        <f t="shared" si="610"/>
        <v>2025_Dec</v>
      </c>
      <c r="E6459" s="12" t="str">
        <f t="shared" si="611"/>
        <v>05_Dec</v>
      </c>
      <c r="F6459" s="12" t="str">
        <f t="shared" si="612"/>
        <v>Dec-25</v>
      </c>
      <c r="G6459" s="12"/>
    </row>
    <row r="6460" spans="1:7">
      <c r="A6460" s="2">
        <f t="shared" si="614"/>
        <v>45997</v>
      </c>
      <c r="B6460" t="str">
        <f t="shared" si="613"/>
        <v>2025_12</v>
      </c>
      <c r="C6460" t="str">
        <f t="shared" si="609"/>
        <v>Dec</v>
      </c>
      <c r="D6460" t="str">
        <f t="shared" si="610"/>
        <v>2025_Dec</v>
      </c>
      <c r="E6460" s="12" t="str">
        <f t="shared" si="611"/>
        <v>06_Dec</v>
      </c>
      <c r="F6460" s="12" t="str">
        <f t="shared" si="612"/>
        <v>Dec-25</v>
      </c>
      <c r="G6460" s="12"/>
    </row>
    <row r="6461" spans="1:7">
      <c r="A6461" s="2">
        <f t="shared" si="614"/>
        <v>45998</v>
      </c>
      <c r="B6461" t="str">
        <f t="shared" si="613"/>
        <v>2025_12</v>
      </c>
      <c r="C6461" t="str">
        <f t="shared" si="609"/>
        <v>Dec</v>
      </c>
      <c r="D6461" t="str">
        <f t="shared" si="610"/>
        <v>2025_Dec</v>
      </c>
      <c r="E6461" s="12" t="str">
        <f t="shared" si="611"/>
        <v>07_Dec</v>
      </c>
      <c r="F6461" s="12" t="str">
        <f t="shared" si="612"/>
        <v>Dec-25</v>
      </c>
      <c r="G6461" s="12"/>
    </row>
    <row r="6462" spans="1:7">
      <c r="A6462" s="2">
        <f t="shared" si="614"/>
        <v>45999</v>
      </c>
      <c r="B6462" t="str">
        <f t="shared" si="613"/>
        <v>2025_12</v>
      </c>
      <c r="C6462" t="str">
        <f t="shared" si="609"/>
        <v>Dec</v>
      </c>
      <c r="D6462" t="str">
        <f t="shared" si="610"/>
        <v>2025_Dec</v>
      </c>
      <c r="E6462" s="12" t="str">
        <f t="shared" si="611"/>
        <v>08_Dec</v>
      </c>
      <c r="F6462" s="12" t="str">
        <f t="shared" si="612"/>
        <v>Dec-25</v>
      </c>
      <c r="G6462" s="12"/>
    </row>
    <row r="6463" spans="1:7">
      <c r="A6463" s="2">
        <f t="shared" si="614"/>
        <v>46000</v>
      </c>
      <c r="B6463" t="str">
        <f t="shared" si="613"/>
        <v>2025_12</v>
      </c>
      <c r="C6463" t="str">
        <f t="shared" si="609"/>
        <v>Dec</v>
      </c>
      <c r="D6463" t="str">
        <f t="shared" si="610"/>
        <v>2025_Dec</v>
      </c>
      <c r="E6463" s="12" t="str">
        <f t="shared" si="611"/>
        <v>09_Dec</v>
      </c>
      <c r="F6463" s="12" t="str">
        <f t="shared" si="612"/>
        <v>Dec-25</v>
      </c>
      <c r="G6463" s="12"/>
    </row>
    <row r="6464" spans="1:7">
      <c r="A6464" s="2">
        <f t="shared" si="614"/>
        <v>46001</v>
      </c>
      <c r="B6464" t="str">
        <f t="shared" si="613"/>
        <v>2025_12</v>
      </c>
      <c r="C6464" t="str">
        <f t="shared" si="609"/>
        <v>Dec</v>
      </c>
      <c r="D6464" t="str">
        <f t="shared" si="610"/>
        <v>2025_Dec</v>
      </c>
      <c r="E6464" s="12" t="str">
        <f t="shared" si="611"/>
        <v>10_Dec</v>
      </c>
      <c r="F6464" s="12" t="str">
        <f t="shared" si="612"/>
        <v>Dec-25</v>
      </c>
      <c r="G6464" s="12"/>
    </row>
    <row r="6465" spans="1:7">
      <c r="A6465" s="2">
        <f t="shared" si="614"/>
        <v>46002</v>
      </c>
      <c r="B6465" t="str">
        <f t="shared" si="613"/>
        <v>2025_12</v>
      </c>
      <c r="C6465" t="str">
        <f t="shared" si="609"/>
        <v>Dec</v>
      </c>
      <c r="D6465" t="str">
        <f t="shared" si="610"/>
        <v>2025_Dec</v>
      </c>
      <c r="E6465" s="12" t="str">
        <f t="shared" si="611"/>
        <v>11_Dec</v>
      </c>
      <c r="F6465" s="12" t="str">
        <f t="shared" si="612"/>
        <v>Dec-25</v>
      </c>
      <c r="G6465" s="12"/>
    </row>
    <row r="6466" spans="1:7">
      <c r="A6466" s="2">
        <f t="shared" si="614"/>
        <v>46003</v>
      </c>
      <c r="B6466" t="str">
        <f t="shared" si="613"/>
        <v>2025_12</v>
      </c>
      <c r="C6466" t="str">
        <f t="shared" ref="C6466:C6529" si="615">VLOOKUP(TEXT(MONTH(A6466),"00"),$H$2:$I$13,2,FALSE)</f>
        <v>Dec</v>
      </c>
      <c r="D6466" t="str">
        <f t="shared" si="610"/>
        <v>2025_Dec</v>
      </c>
      <c r="E6466" s="12" t="str">
        <f t="shared" si="611"/>
        <v>12_Dec</v>
      </c>
      <c r="F6466" s="12" t="str">
        <f t="shared" si="612"/>
        <v>Dec-25</v>
      </c>
      <c r="G6466" s="12"/>
    </row>
    <row r="6467" spans="1:7">
      <c r="A6467" s="2">
        <f t="shared" si="614"/>
        <v>46004</v>
      </c>
      <c r="B6467" t="str">
        <f t="shared" si="613"/>
        <v>2025_12</v>
      </c>
      <c r="C6467" t="str">
        <f t="shared" si="615"/>
        <v>Dec</v>
      </c>
      <c r="D6467" t="str">
        <f t="shared" ref="D6467:D6530" si="616">TEXT(YEAR(A6467),"0000")&amp;"_"&amp;C6467</f>
        <v>2025_Dec</v>
      </c>
      <c r="E6467" s="12" t="str">
        <f t="shared" ref="E6467:E6530" si="617">VLOOKUP(DAY(A6467),$G$2:$H$32,2,FALSE)&amp;"_"&amp;C6467</f>
        <v>13_Dec</v>
      </c>
      <c r="F6467" s="12" t="str">
        <f t="shared" si="612"/>
        <v>Dec-25</v>
      </c>
      <c r="G6467" s="12"/>
    </row>
    <row r="6468" spans="1:7">
      <c r="A6468" s="2">
        <f t="shared" si="614"/>
        <v>46005</v>
      </c>
      <c r="B6468" t="str">
        <f t="shared" si="613"/>
        <v>2025_12</v>
      </c>
      <c r="C6468" t="str">
        <f t="shared" si="615"/>
        <v>Dec</v>
      </c>
      <c r="D6468" t="str">
        <f t="shared" si="616"/>
        <v>2025_Dec</v>
      </c>
      <c r="E6468" s="12" t="str">
        <f t="shared" si="617"/>
        <v>14_Dec</v>
      </c>
      <c r="F6468" s="12" t="str">
        <f t="shared" ref="F6468:F6531" si="618">C6468&amp;"-"&amp;RIGHT(YEAR(A6468),2)</f>
        <v>Dec-25</v>
      </c>
      <c r="G6468" s="12"/>
    </row>
    <row r="6469" spans="1:7">
      <c r="A6469" s="2">
        <f t="shared" si="614"/>
        <v>46006</v>
      </c>
      <c r="B6469" t="str">
        <f t="shared" si="613"/>
        <v>2025_12</v>
      </c>
      <c r="C6469" t="str">
        <f t="shared" si="615"/>
        <v>Dec</v>
      </c>
      <c r="D6469" t="str">
        <f t="shared" si="616"/>
        <v>2025_Dec</v>
      </c>
      <c r="E6469" s="12" t="str">
        <f t="shared" si="617"/>
        <v>15_Dec</v>
      </c>
      <c r="F6469" s="12" t="str">
        <f t="shared" si="618"/>
        <v>Dec-25</v>
      </c>
      <c r="G6469" s="12"/>
    </row>
    <row r="6470" spans="1:7">
      <c r="A6470" s="2">
        <f t="shared" si="614"/>
        <v>46007</v>
      </c>
      <c r="B6470" t="str">
        <f t="shared" si="613"/>
        <v>2025_12</v>
      </c>
      <c r="C6470" t="str">
        <f t="shared" si="615"/>
        <v>Dec</v>
      </c>
      <c r="D6470" t="str">
        <f t="shared" si="616"/>
        <v>2025_Dec</v>
      </c>
      <c r="E6470" s="12" t="str">
        <f t="shared" si="617"/>
        <v>16_Dec</v>
      </c>
      <c r="F6470" s="12" t="str">
        <f t="shared" si="618"/>
        <v>Dec-25</v>
      </c>
      <c r="G6470" s="12"/>
    </row>
    <row r="6471" spans="1:7">
      <c r="A6471" s="2">
        <f t="shared" si="614"/>
        <v>46008</v>
      </c>
      <c r="B6471" t="str">
        <f t="shared" si="613"/>
        <v>2025_12</v>
      </c>
      <c r="C6471" t="str">
        <f t="shared" si="615"/>
        <v>Dec</v>
      </c>
      <c r="D6471" t="str">
        <f t="shared" si="616"/>
        <v>2025_Dec</v>
      </c>
      <c r="E6471" s="12" t="str">
        <f t="shared" si="617"/>
        <v>17_Dec</v>
      </c>
      <c r="F6471" s="12" t="str">
        <f t="shared" si="618"/>
        <v>Dec-25</v>
      </c>
      <c r="G6471" s="12"/>
    </row>
    <row r="6472" spans="1:7">
      <c r="A6472" s="2">
        <f t="shared" si="614"/>
        <v>46009</v>
      </c>
      <c r="B6472" t="str">
        <f t="shared" si="613"/>
        <v>2025_12</v>
      </c>
      <c r="C6472" t="str">
        <f t="shared" si="615"/>
        <v>Dec</v>
      </c>
      <c r="D6472" t="str">
        <f t="shared" si="616"/>
        <v>2025_Dec</v>
      </c>
      <c r="E6472" s="12" t="str">
        <f t="shared" si="617"/>
        <v>18_Dec</v>
      </c>
      <c r="F6472" s="12" t="str">
        <f t="shared" si="618"/>
        <v>Dec-25</v>
      </c>
      <c r="G6472" s="12"/>
    </row>
    <row r="6473" spans="1:7">
      <c r="A6473" s="2">
        <f t="shared" si="614"/>
        <v>46010</v>
      </c>
      <c r="B6473" t="str">
        <f t="shared" si="613"/>
        <v>2025_12</v>
      </c>
      <c r="C6473" t="str">
        <f t="shared" si="615"/>
        <v>Dec</v>
      </c>
      <c r="D6473" t="str">
        <f t="shared" si="616"/>
        <v>2025_Dec</v>
      </c>
      <c r="E6473" s="12" t="str">
        <f t="shared" si="617"/>
        <v>19_Dec</v>
      </c>
      <c r="F6473" s="12" t="str">
        <f t="shared" si="618"/>
        <v>Dec-25</v>
      </c>
      <c r="G6473" s="12"/>
    </row>
    <row r="6474" spans="1:7">
      <c r="A6474" s="2">
        <f t="shared" si="614"/>
        <v>46011</v>
      </c>
      <c r="B6474" t="str">
        <f t="shared" si="613"/>
        <v>2025_12</v>
      </c>
      <c r="C6474" t="str">
        <f t="shared" si="615"/>
        <v>Dec</v>
      </c>
      <c r="D6474" t="str">
        <f t="shared" si="616"/>
        <v>2025_Dec</v>
      </c>
      <c r="E6474" s="12" t="str">
        <f t="shared" si="617"/>
        <v>20_Dec</v>
      </c>
      <c r="F6474" s="12" t="str">
        <f t="shared" si="618"/>
        <v>Dec-25</v>
      </c>
      <c r="G6474" s="12"/>
    </row>
    <row r="6475" spans="1:7">
      <c r="A6475" s="2">
        <f t="shared" si="614"/>
        <v>46012</v>
      </c>
      <c r="B6475" t="str">
        <f t="shared" ref="B6475:B6538" si="619">TEXT(YEAR(A6475),"0000")&amp;"_"&amp;TEXT(MONTH(A6475),"00")</f>
        <v>2025_12</v>
      </c>
      <c r="C6475" t="str">
        <f t="shared" si="615"/>
        <v>Dec</v>
      </c>
      <c r="D6475" t="str">
        <f t="shared" si="616"/>
        <v>2025_Dec</v>
      </c>
      <c r="E6475" s="12" t="str">
        <f t="shared" si="617"/>
        <v>21_Dec</v>
      </c>
      <c r="F6475" s="12" t="str">
        <f t="shared" si="618"/>
        <v>Dec-25</v>
      </c>
      <c r="G6475" s="12"/>
    </row>
    <row r="6476" spans="1:7">
      <c r="A6476" s="2">
        <f t="shared" ref="A6476:A6539" si="620">A6475+1</f>
        <v>46013</v>
      </c>
      <c r="B6476" t="str">
        <f t="shared" si="619"/>
        <v>2025_12</v>
      </c>
      <c r="C6476" t="str">
        <f t="shared" si="615"/>
        <v>Dec</v>
      </c>
      <c r="D6476" t="str">
        <f t="shared" si="616"/>
        <v>2025_Dec</v>
      </c>
      <c r="E6476" s="12" t="str">
        <f t="shared" si="617"/>
        <v>22_Dec</v>
      </c>
      <c r="F6476" s="12" t="str">
        <f t="shared" si="618"/>
        <v>Dec-25</v>
      </c>
      <c r="G6476" s="12"/>
    </row>
    <row r="6477" spans="1:7">
      <c r="A6477" s="2">
        <f t="shared" si="620"/>
        <v>46014</v>
      </c>
      <c r="B6477" t="str">
        <f t="shared" si="619"/>
        <v>2025_12</v>
      </c>
      <c r="C6477" t="str">
        <f t="shared" si="615"/>
        <v>Dec</v>
      </c>
      <c r="D6477" t="str">
        <f t="shared" si="616"/>
        <v>2025_Dec</v>
      </c>
      <c r="E6477" s="12" t="str">
        <f t="shared" si="617"/>
        <v>23_Dec</v>
      </c>
      <c r="F6477" s="12" t="str">
        <f t="shared" si="618"/>
        <v>Dec-25</v>
      </c>
      <c r="G6477" s="12"/>
    </row>
    <row r="6478" spans="1:7">
      <c r="A6478" s="2">
        <f t="shared" si="620"/>
        <v>46015</v>
      </c>
      <c r="B6478" t="str">
        <f t="shared" si="619"/>
        <v>2025_12</v>
      </c>
      <c r="C6478" t="str">
        <f t="shared" si="615"/>
        <v>Dec</v>
      </c>
      <c r="D6478" t="str">
        <f t="shared" si="616"/>
        <v>2025_Dec</v>
      </c>
      <c r="E6478" s="12" t="str">
        <f t="shared" si="617"/>
        <v>24_Dec</v>
      </c>
      <c r="F6478" s="12" t="str">
        <f t="shared" si="618"/>
        <v>Dec-25</v>
      </c>
      <c r="G6478" s="12"/>
    </row>
    <row r="6479" spans="1:7">
      <c r="A6479" s="2">
        <f t="shared" si="620"/>
        <v>46016</v>
      </c>
      <c r="B6479" t="str">
        <f t="shared" si="619"/>
        <v>2025_12</v>
      </c>
      <c r="C6479" t="str">
        <f t="shared" si="615"/>
        <v>Dec</v>
      </c>
      <c r="D6479" t="str">
        <f t="shared" si="616"/>
        <v>2025_Dec</v>
      </c>
      <c r="E6479" s="12" t="str">
        <f t="shared" si="617"/>
        <v>25_Dec</v>
      </c>
      <c r="F6479" s="12" t="str">
        <f t="shared" si="618"/>
        <v>Dec-25</v>
      </c>
      <c r="G6479" s="12"/>
    </row>
    <row r="6480" spans="1:7">
      <c r="A6480" s="2">
        <f t="shared" si="620"/>
        <v>46017</v>
      </c>
      <c r="B6480" t="str">
        <f t="shared" si="619"/>
        <v>2025_12</v>
      </c>
      <c r="C6480" t="str">
        <f t="shared" si="615"/>
        <v>Dec</v>
      </c>
      <c r="D6480" t="str">
        <f t="shared" si="616"/>
        <v>2025_Dec</v>
      </c>
      <c r="E6480" s="12" t="str">
        <f t="shared" si="617"/>
        <v>26_Dec</v>
      </c>
      <c r="F6480" s="12" t="str">
        <f t="shared" si="618"/>
        <v>Dec-25</v>
      </c>
      <c r="G6480" s="12"/>
    </row>
    <row r="6481" spans="1:7">
      <c r="A6481" s="2">
        <f t="shared" si="620"/>
        <v>46018</v>
      </c>
      <c r="B6481" t="str">
        <f t="shared" si="619"/>
        <v>2025_12</v>
      </c>
      <c r="C6481" t="str">
        <f t="shared" si="615"/>
        <v>Dec</v>
      </c>
      <c r="D6481" t="str">
        <f t="shared" si="616"/>
        <v>2025_Dec</v>
      </c>
      <c r="E6481" s="12" t="str">
        <f t="shared" si="617"/>
        <v>27_Dec</v>
      </c>
      <c r="F6481" s="12" t="str">
        <f t="shared" si="618"/>
        <v>Dec-25</v>
      </c>
      <c r="G6481" s="12"/>
    </row>
    <row r="6482" spans="1:7">
      <c r="A6482" s="2">
        <f t="shared" si="620"/>
        <v>46019</v>
      </c>
      <c r="B6482" t="str">
        <f t="shared" si="619"/>
        <v>2025_12</v>
      </c>
      <c r="C6482" t="str">
        <f t="shared" si="615"/>
        <v>Dec</v>
      </c>
      <c r="D6482" t="str">
        <f t="shared" si="616"/>
        <v>2025_Dec</v>
      </c>
      <c r="E6482" s="12" t="str">
        <f t="shared" si="617"/>
        <v>28_Dec</v>
      </c>
      <c r="F6482" s="12" t="str">
        <f t="shared" si="618"/>
        <v>Dec-25</v>
      </c>
      <c r="G6482" s="12"/>
    </row>
    <row r="6483" spans="1:7">
      <c r="A6483" s="2">
        <f t="shared" si="620"/>
        <v>46020</v>
      </c>
      <c r="B6483" t="str">
        <f t="shared" si="619"/>
        <v>2025_12</v>
      </c>
      <c r="C6483" t="str">
        <f t="shared" si="615"/>
        <v>Dec</v>
      </c>
      <c r="D6483" t="str">
        <f t="shared" si="616"/>
        <v>2025_Dec</v>
      </c>
      <c r="E6483" s="12" t="str">
        <f t="shared" si="617"/>
        <v>29_Dec</v>
      </c>
      <c r="F6483" s="12" t="str">
        <f t="shared" si="618"/>
        <v>Dec-25</v>
      </c>
      <c r="G6483" s="12"/>
    </row>
    <row r="6484" spans="1:7">
      <c r="A6484" s="2">
        <f t="shared" si="620"/>
        <v>46021</v>
      </c>
      <c r="B6484" t="str">
        <f t="shared" si="619"/>
        <v>2025_12</v>
      </c>
      <c r="C6484" t="str">
        <f t="shared" si="615"/>
        <v>Dec</v>
      </c>
      <c r="D6484" t="str">
        <f t="shared" si="616"/>
        <v>2025_Dec</v>
      </c>
      <c r="E6484" s="12" t="str">
        <f t="shared" si="617"/>
        <v>30_Dec</v>
      </c>
      <c r="F6484" s="12" t="str">
        <f t="shared" si="618"/>
        <v>Dec-25</v>
      </c>
      <c r="G6484" s="12"/>
    </row>
    <row r="6485" spans="1:7">
      <c r="A6485" s="2">
        <f t="shared" si="620"/>
        <v>46022</v>
      </c>
      <c r="B6485" t="str">
        <f t="shared" si="619"/>
        <v>2025_12</v>
      </c>
      <c r="C6485" t="str">
        <f t="shared" si="615"/>
        <v>Dec</v>
      </c>
      <c r="D6485" t="str">
        <f t="shared" si="616"/>
        <v>2025_Dec</v>
      </c>
      <c r="E6485" s="12" t="str">
        <f t="shared" si="617"/>
        <v>31_Dec</v>
      </c>
      <c r="F6485" s="12" t="str">
        <f t="shared" si="618"/>
        <v>Dec-25</v>
      </c>
      <c r="G6485" s="12"/>
    </row>
    <row r="6486" spans="1:7">
      <c r="A6486" s="2">
        <f t="shared" si="620"/>
        <v>46023</v>
      </c>
      <c r="B6486" t="str">
        <f t="shared" si="619"/>
        <v>2026_01</v>
      </c>
      <c r="C6486" t="str">
        <f t="shared" si="615"/>
        <v>Jan</v>
      </c>
      <c r="D6486" t="str">
        <f t="shared" si="616"/>
        <v>2026_Jan</v>
      </c>
      <c r="E6486" s="12" t="str">
        <f t="shared" si="617"/>
        <v>01_Jan</v>
      </c>
      <c r="F6486" s="12" t="str">
        <f t="shared" si="618"/>
        <v>Jan-26</v>
      </c>
      <c r="G6486" s="12"/>
    </row>
    <row r="6487" spans="1:7">
      <c r="A6487" s="2">
        <f t="shared" si="620"/>
        <v>46024</v>
      </c>
      <c r="B6487" t="str">
        <f t="shared" si="619"/>
        <v>2026_01</v>
      </c>
      <c r="C6487" t="str">
        <f t="shared" si="615"/>
        <v>Jan</v>
      </c>
      <c r="D6487" t="str">
        <f t="shared" si="616"/>
        <v>2026_Jan</v>
      </c>
      <c r="E6487" s="12" t="str">
        <f t="shared" si="617"/>
        <v>02_Jan</v>
      </c>
      <c r="F6487" s="12" t="str">
        <f t="shared" si="618"/>
        <v>Jan-26</v>
      </c>
      <c r="G6487" s="12"/>
    </row>
    <row r="6488" spans="1:7">
      <c r="A6488" s="2">
        <f t="shared" si="620"/>
        <v>46025</v>
      </c>
      <c r="B6488" t="str">
        <f t="shared" si="619"/>
        <v>2026_01</v>
      </c>
      <c r="C6488" t="str">
        <f t="shared" si="615"/>
        <v>Jan</v>
      </c>
      <c r="D6488" t="str">
        <f t="shared" si="616"/>
        <v>2026_Jan</v>
      </c>
      <c r="E6488" s="12" t="str">
        <f t="shared" si="617"/>
        <v>03_Jan</v>
      </c>
      <c r="F6488" s="12" t="str">
        <f t="shared" si="618"/>
        <v>Jan-26</v>
      </c>
      <c r="G6488" s="12"/>
    </row>
    <row r="6489" spans="1:7">
      <c r="A6489" s="2">
        <f t="shared" si="620"/>
        <v>46026</v>
      </c>
      <c r="B6489" t="str">
        <f t="shared" si="619"/>
        <v>2026_01</v>
      </c>
      <c r="C6489" t="str">
        <f t="shared" si="615"/>
        <v>Jan</v>
      </c>
      <c r="D6489" t="str">
        <f t="shared" si="616"/>
        <v>2026_Jan</v>
      </c>
      <c r="E6489" s="12" t="str">
        <f t="shared" si="617"/>
        <v>04_Jan</v>
      </c>
      <c r="F6489" s="12" t="str">
        <f t="shared" si="618"/>
        <v>Jan-26</v>
      </c>
      <c r="G6489" s="12"/>
    </row>
    <row r="6490" spans="1:7">
      <c r="A6490" s="2">
        <f t="shared" si="620"/>
        <v>46027</v>
      </c>
      <c r="B6490" t="str">
        <f t="shared" si="619"/>
        <v>2026_01</v>
      </c>
      <c r="C6490" t="str">
        <f t="shared" si="615"/>
        <v>Jan</v>
      </c>
      <c r="D6490" t="str">
        <f t="shared" si="616"/>
        <v>2026_Jan</v>
      </c>
      <c r="E6490" s="12" t="str">
        <f t="shared" si="617"/>
        <v>05_Jan</v>
      </c>
      <c r="F6490" s="12" t="str">
        <f t="shared" si="618"/>
        <v>Jan-26</v>
      </c>
      <c r="G6490" s="12"/>
    </row>
    <row r="6491" spans="1:7">
      <c r="A6491" s="2">
        <f t="shared" si="620"/>
        <v>46028</v>
      </c>
      <c r="B6491" t="str">
        <f t="shared" si="619"/>
        <v>2026_01</v>
      </c>
      <c r="C6491" t="str">
        <f t="shared" si="615"/>
        <v>Jan</v>
      </c>
      <c r="D6491" t="str">
        <f t="shared" si="616"/>
        <v>2026_Jan</v>
      </c>
      <c r="E6491" s="12" t="str">
        <f t="shared" si="617"/>
        <v>06_Jan</v>
      </c>
      <c r="F6491" s="12" t="str">
        <f t="shared" si="618"/>
        <v>Jan-26</v>
      </c>
      <c r="G6491" s="12"/>
    </row>
    <row r="6492" spans="1:7">
      <c r="A6492" s="2">
        <f t="shared" si="620"/>
        <v>46029</v>
      </c>
      <c r="B6492" t="str">
        <f t="shared" si="619"/>
        <v>2026_01</v>
      </c>
      <c r="C6492" t="str">
        <f t="shared" si="615"/>
        <v>Jan</v>
      </c>
      <c r="D6492" t="str">
        <f t="shared" si="616"/>
        <v>2026_Jan</v>
      </c>
      <c r="E6492" s="12" t="str">
        <f t="shared" si="617"/>
        <v>07_Jan</v>
      </c>
      <c r="F6492" s="12" t="str">
        <f t="shared" si="618"/>
        <v>Jan-26</v>
      </c>
      <c r="G6492" s="12"/>
    </row>
    <row r="6493" spans="1:7">
      <c r="A6493" s="2">
        <f t="shared" si="620"/>
        <v>46030</v>
      </c>
      <c r="B6493" t="str">
        <f t="shared" si="619"/>
        <v>2026_01</v>
      </c>
      <c r="C6493" t="str">
        <f t="shared" si="615"/>
        <v>Jan</v>
      </c>
      <c r="D6493" t="str">
        <f t="shared" si="616"/>
        <v>2026_Jan</v>
      </c>
      <c r="E6493" s="12" t="str">
        <f t="shared" si="617"/>
        <v>08_Jan</v>
      </c>
      <c r="F6493" s="12" t="str">
        <f t="shared" si="618"/>
        <v>Jan-26</v>
      </c>
      <c r="G6493" s="12"/>
    </row>
    <row r="6494" spans="1:7">
      <c r="A6494" s="2">
        <f t="shared" si="620"/>
        <v>46031</v>
      </c>
      <c r="B6494" t="str">
        <f t="shared" si="619"/>
        <v>2026_01</v>
      </c>
      <c r="C6494" t="str">
        <f t="shared" si="615"/>
        <v>Jan</v>
      </c>
      <c r="D6494" t="str">
        <f t="shared" si="616"/>
        <v>2026_Jan</v>
      </c>
      <c r="E6494" s="12" t="str">
        <f t="shared" si="617"/>
        <v>09_Jan</v>
      </c>
      <c r="F6494" s="12" t="str">
        <f t="shared" si="618"/>
        <v>Jan-26</v>
      </c>
      <c r="G6494" s="12"/>
    </row>
    <row r="6495" spans="1:7">
      <c r="A6495" s="2">
        <f t="shared" si="620"/>
        <v>46032</v>
      </c>
      <c r="B6495" t="str">
        <f t="shared" si="619"/>
        <v>2026_01</v>
      </c>
      <c r="C6495" t="str">
        <f t="shared" si="615"/>
        <v>Jan</v>
      </c>
      <c r="D6495" t="str">
        <f t="shared" si="616"/>
        <v>2026_Jan</v>
      </c>
      <c r="E6495" s="12" t="str">
        <f t="shared" si="617"/>
        <v>10_Jan</v>
      </c>
      <c r="F6495" s="12" t="str">
        <f t="shared" si="618"/>
        <v>Jan-26</v>
      </c>
      <c r="G6495" s="12"/>
    </row>
    <row r="6496" spans="1:7">
      <c r="A6496" s="2">
        <f t="shared" si="620"/>
        <v>46033</v>
      </c>
      <c r="B6496" t="str">
        <f t="shared" si="619"/>
        <v>2026_01</v>
      </c>
      <c r="C6496" t="str">
        <f t="shared" si="615"/>
        <v>Jan</v>
      </c>
      <c r="D6496" t="str">
        <f t="shared" si="616"/>
        <v>2026_Jan</v>
      </c>
      <c r="E6496" s="12" t="str">
        <f t="shared" si="617"/>
        <v>11_Jan</v>
      </c>
      <c r="F6496" s="12" t="str">
        <f t="shared" si="618"/>
        <v>Jan-26</v>
      </c>
      <c r="G6496" s="12"/>
    </row>
    <row r="6497" spans="1:7">
      <c r="A6497" s="2">
        <f t="shared" si="620"/>
        <v>46034</v>
      </c>
      <c r="B6497" t="str">
        <f t="shared" si="619"/>
        <v>2026_01</v>
      </c>
      <c r="C6497" t="str">
        <f t="shared" si="615"/>
        <v>Jan</v>
      </c>
      <c r="D6497" t="str">
        <f t="shared" si="616"/>
        <v>2026_Jan</v>
      </c>
      <c r="E6497" s="12" t="str">
        <f t="shared" si="617"/>
        <v>12_Jan</v>
      </c>
      <c r="F6497" s="12" t="str">
        <f t="shared" si="618"/>
        <v>Jan-26</v>
      </c>
      <c r="G6497" s="12"/>
    </row>
    <row r="6498" spans="1:7">
      <c r="A6498" s="2">
        <f t="shared" si="620"/>
        <v>46035</v>
      </c>
      <c r="B6498" t="str">
        <f t="shared" si="619"/>
        <v>2026_01</v>
      </c>
      <c r="C6498" t="str">
        <f t="shared" si="615"/>
        <v>Jan</v>
      </c>
      <c r="D6498" t="str">
        <f t="shared" si="616"/>
        <v>2026_Jan</v>
      </c>
      <c r="E6498" s="12" t="str">
        <f t="shared" si="617"/>
        <v>13_Jan</v>
      </c>
      <c r="F6498" s="12" t="str">
        <f t="shared" si="618"/>
        <v>Jan-26</v>
      </c>
      <c r="G6498" s="12"/>
    </row>
    <row r="6499" spans="1:7">
      <c r="A6499" s="2">
        <f t="shared" si="620"/>
        <v>46036</v>
      </c>
      <c r="B6499" t="str">
        <f t="shared" si="619"/>
        <v>2026_01</v>
      </c>
      <c r="C6499" t="str">
        <f t="shared" si="615"/>
        <v>Jan</v>
      </c>
      <c r="D6499" t="str">
        <f t="shared" si="616"/>
        <v>2026_Jan</v>
      </c>
      <c r="E6499" s="12" t="str">
        <f t="shared" si="617"/>
        <v>14_Jan</v>
      </c>
      <c r="F6499" s="12" t="str">
        <f t="shared" si="618"/>
        <v>Jan-26</v>
      </c>
      <c r="G6499" s="12"/>
    </row>
    <row r="6500" spans="1:7">
      <c r="A6500" s="2">
        <f t="shared" si="620"/>
        <v>46037</v>
      </c>
      <c r="B6500" t="str">
        <f t="shared" si="619"/>
        <v>2026_01</v>
      </c>
      <c r="C6500" t="str">
        <f t="shared" si="615"/>
        <v>Jan</v>
      </c>
      <c r="D6500" t="str">
        <f t="shared" si="616"/>
        <v>2026_Jan</v>
      </c>
      <c r="E6500" s="12" t="str">
        <f t="shared" si="617"/>
        <v>15_Jan</v>
      </c>
      <c r="F6500" s="12" t="str">
        <f t="shared" si="618"/>
        <v>Jan-26</v>
      </c>
      <c r="G6500" s="12"/>
    </row>
    <row r="6501" spans="1:7">
      <c r="A6501" s="2">
        <f t="shared" si="620"/>
        <v>46038</v>
      </c>
      <c r="B6501" t="str">
        <f t="shared" si="619"/>
        <v>2026_01</v>
      </c>
      <c r="C6501" t="str">
        <f t="shared" si="615"/>
        <v>Jan</v>
      </c>
      <c r="D6501" t="str">
        <f t="shared" si="616"/>
        <v>2026_Jan</v>
      </c>
      <c r="E6501" s="12" t="str">
        <f t="shared" si="617"/>
        <v>16_Jan</v>
      </c>
      <c r="F6501" s="12" t="str">
        <f t="shared" si="618"/>
        <v>Jan-26</v>
      </c>
      <c r="G6501" s="12"/>
    </row>
    <row r="6502" spans="1:7">
      <c r="A6502" s="2">
        <f t="shared" si="620"/>
        <v>46039</v>
      </c>
      <c r="B6502" t="str">
        <f t="shared" si="619"/>
        <v>2026_01</v>
      </c>
      <c r="C6502" t="str">
        <f t="shared" si="615"/>
        <v>Jan</v>
      </c>
      <c r="D6502" t="str">
        <f t="shared" si="616"/>
        <v>2026_Jan</v>
      </c>
      <c r="E6502" s="12" t="str">
        <f t="shared" si="617"/>
        <v>17_Jan</v>
      </c>
      <c r="F6502" s="12" t="str">
        <f t="shared" si="618"/>
        <v>Jan-26</v>
      </c>
      <c r="G6502" s="12"/>
    </row>
    <row r="6503" spans="1:7">
      <c r="A6503" s="2">
        <f t="shared" si="620"/>
        <v>46040</v>
      </c>
      <c r="B6503" t="str">
        <f t="shared" si="619"/>
        <v>2026_01</v>
      </c>
      <c r="C6503" t="str">
        <f t="shared" si="615"/>
        <v>Jan</v>
      </c>
      <c r="D6503" t="str">
        <f t="shared" si="616"/>
        <v>2026_Jan</v>
      </c>
      <c r="E6503" s="12" t="str">
        <f t="shared" si="617"/>
        <v>18_Jan</v>
      </c>
      <c r="F6503" s="12" t="str">
        <f t="shared" si="618"/>
        <v>Jan-26</v>
      </c>
      <c r="G6503" s="12"/>
    </row>
    <row r="6504" spans="1:7">
      <c r="A6504" s="2">
        <f t="shared" si="620"/>
        <v>46041</v>
      </c>
      <c r="B6504" t="str">
        <f t="shared" si="619"/>
        <v>2026_01</v>
      </c>
      <c r="C6504" t="str">
        <f t="shared" si="615"/>
        <v>Jan</v>
      </c>
      <c r="D6504" t="str">
        <f t="shared" si="616"/>
        <v>2026_Jan</v>
      </c>
      <c r="E6504" s="12" t="str">
        <f t="shared" si="617"/>
        <v>19_Jan</v>
      </c>
      <c r="F6504" s="12" t="str">
        <f t="shared" si="618"/>
        <v>Jan-26</v>
      </c>
      <c r="G6504" s="12"/>
    </row>
    <row r="6505" spans="1:7">
      <c r="A6505" s="2">
        <f t="shared" si="620"/>
        <v>46042</v>
      </c>
      <c r="B6505" t="str">
        <f t="shared" si="619"/>
        <v>2026_01</v>
      </c>
      <c r="C6505" t="str">
        <f t="shared" si="615"/>
        <v>Jan</v>
      </c>
      <c r="D6505" t="str">
        <f t="shared" si="616"/>
        <v>2026_Jan</v>
      </c>
      <c r="E6505" s="12" t="str">
        <f t="shared" si="617"/>
        <v>20_Jan</v>
      </c>
      <c r="F6505" s="12" t="str">
        <f t="shared" si="618"/>
        <v>Jan-26</v>
      </c>
      <c r="G6505" s="12"/>
    </row>
    <row r="6506" spans="1:7">
      <c r="A6506" s="2">
        <f t="shared" si="620"/>
        <v>46043</v>
      </c>
      <c r="B6506" t="str">
        <f t="shared" si="619"/>
        <v>2026_01</v>
      </c>
      <c r="C6506" t="str">
        <f t="shared" si="615"/>
        <v>Jan</v>
      </c>
      <c r="D6506" t="str">
        <f t="shared" si="616"/>
        <v>2026_Jan</v>
      </c>
      <c r="E6506" s="12" t="str">
        <f t="shared" si="617"/>
        <v>21_Jan</v>
      </c>
      <c r="F6506" s="12" t="str">
        <f t="shared" si="618"/>
        <v>Jan-26</v>
      </c>
      <c r="G6506" s="12"/>
    </row>
    <row r="6507" spans="1:7">
      <c r="A6507" s="2">
        <f t="shared" si="620"/>
        <v>46044</v>
      </c>
      <c r="B6507" t="str">
        <f t="shared" si="619"/>
        <v>2026_01</v>
      </c>
      <c r="C6507" t="str">
        <f t="shared" si="615"/>
        <v>Jan</v>
      </c>
      <c r="D6507" t="str">
        <f t="shared" si="616"/>
        <v>2026_Jan</v>
      </c>
      <c r="E6507" s="12" t="str">
        <f t="shared" si="617"/>
        <v>22_Jan</v>
      </c>
      <c r="F6507" s="12" t="str">
        <f t="shared" si="618"/>
        <v>Jan-26</v>
      </c>
      <c r="G6507" s="12"/>
    </row>
    <row r="6508" spans="1:7">
      <c r="A6508" s="2">
        <f t="shared" si="620"/>
        <v>46045</v>
      </c>
      <c r="B6508" t="str">
        <f t="shared" si="619"/>
        <v>2026_01</v>
      </c>
      <c r="C6508" t="str">
        <f t="shared" si="615"/>
        <v>Jan</v>
      </c>
      <c r="D6508" t="str">
        <f t="shared" si="616"/>
        <v>2026_Jan</v>
      </c>
      <c r="E6508" s="12" t="str">
        <f t="shared" si="617"/>
        <v>23_Jan</v>
      </c>
      <c r="F6508" s="12" t="str">
        <f t="shared" si="618"/>
        <v>Jan-26</v>
      </c>
      <c r="G6508" s="12"/>
    </row>
    <row r="6509" spans="1:7">
      <c r="A6509" s="2">
        <f t="shared" si="620"/>
        <v>46046</v>
      </c>
      <c r="B6509" t="str">
        <f t="shared" si="619"/>
        <v>2026_01</v>
      </c>
      <c r="C6509" t="str">
        <f t="shared" si="615"/>
        <v>Jan</v>
      </c>
      <c r="D6509" t="str">
        <f t="shared" si="616"/>
        <v>2026_Jan</v>
      </c>
      <c r="E6509" s="12" t="str">
        <f t="shared" si="617"/>
        <v>24_Jan</v>
      </c>
      <c r="F6509" s="12" t="str">
        <f t="shared" si="618"/>
        <v>Jan-26</v>
      </c>
      <c r="G6509" s="12"/>
    </row>
    <row r="6510" spans="1:7">
      <c r="A6510" s="2">
        <f t="shared" si="620"/>
        <v>46047</v>
      </c>
      <c r="B6510" t="str">
        <f t="shared" si="619"/>
        <v>2026_01</v>
      </c>
      <c r="C6510" t="str">
        <f t="shared" si="615"/>
        <v>Jan</v>
      </c>
      <c r="D6510" t="str">
        <f t="shared" si="616"/>
        <v>2026_Jan</v>
      </c>
      <c r="E6510" s="12" t="str">
        <f t="shared" si="617"/>
        <v>25_Jan</v>
      </c>
      <c r="F6510" s="12" t="str">
        <f t="shared" si="618"/>
        <v>Jan-26</v>
      </c>
      <c r="G6510" s="12"/>
    </row>
    <row r="6511" spans="1:7">
      <c r="A6511" s="2">
        <f t="shared" si="620"/>
        <v>46048</v>
      </c>
      <c r="B6511" t="str">
        <f t="shared" si="619"/>
        <v>2026_01</v>
      </c>
      <c r="C6511" t="str">
        <f t="shared" si="615"/>
        <v>Jan</v>
      </c>
      <c r="D6511" t="str">
        <f t="shared" si="616"/>
        <v>2026_Jan</v>
      </c>
      <c r="E6511" s="12" t="str">
        <f t="shared" si="617"/>
        <v>26_Jan</v>
      </c>
      <c r="F6511" s="12" t="str">
        <f t="shared" si="618"/>
        <v>Jan-26</v>
      </c>
      <c r="G6511" s="12"/>
    </row>
    <row r="6512" spans="1:7">
      <c r="A6512" s="2">
        <f t="shared" si="620"/>
        <v>46049</v>
      </c>
      <c r="B6512" t="str">
        <f t="shared" si="619"/>
        <v>2026_01</v>
      </c>
      <c r="C6512" t="str">
        <f t="shared" si="615"/>
        <v>Jan</v>
      </c>
      <c r="D6512" t="str">
        <f t="shared" si="616"/>
        <v>2026_Jan</v>
      </c>
      <c r="E6512" s="12" t="str">
        <f t="shared" si="617"/>
        <v>27_Jan</v>
      </c>
      <c r="F6512" s="12" t="str">
        <f t="shared" si="618"/>
        <v>Jan-26</v>
      </c>
      <c r="G6512" s="12"/>
    </row>
    <row r="6513" spans="1:7">
      <c r="A6513" s="2">
        <f t="shared" si="620"/>
        <v>46050</v>
      </c>
      <c r="B6513" t="str">
        <f t="shared" si="619"/>
        <v>2026_01</v>
      </c>
      <c r="C6513" t="str">
        <f t="shared" si="615"/>
        <v>Jan</v>
      </c>
      <c r="D6513" t="str">
        <f t="shared" si="616"/>
        <v>2026_Jan</v>
      </c>
      <c r="E6513" s="12" t="str">
        <f t="shared" si="617"/>
        <v>28_Jan</v>
      </c>
      <c r="F6513" s="12" t="str">
        <f t="shared" si="618"/>
        <v>Jan-26</v>
      </c>
      <c r="G6513" s="12"/>
    </row>
    <row r="6514" spans="1:7">
      <c r="A6514" s="2">
        <f t="shared" si="620"/>
        <v>46051</v>
      </c>
      <c r="B6514" t="str">
        <f t="shared" si="619"/>
        <v>2026_01</v>
      </c>
      <c r="C6514" t="str">
        <f t="shared" si="615"/>
        <v>Jan</v>
      </c>
      <c r="D6514" t="str">
        <f t="shared" si="616"/>
        <v>2026_Jan</v>
      </c>
      <c r="E6514" s="12" t="str">
        <f t="shared" si="617"/>
        <v>29_Jan</v>
      </c>
      <c r="F6514" s="12" t="str">
        <f t="shared" si="618"/>
        <v>Jan-26</v>
      </c>
      <c r="G6514" s="12"/>
    </row>
    <row r="6515" spans="1:7">
      <c r="A6515" s="2">
        <f t="shared" si="620"/>
        <v>46052</v>
      </c>
      <c r="B6515" t="str">
        <f t="shared" si="619"/>
        <v>2026_01</v>
      </c>
      <c r="C6515" t="str">
        <f t="shared" si="615"/>
        <v>Jan</v>
      </c>
      <c r="D6515" t="str">
        <f t="shared" si="616"/>
        <v>2026_Jan</v>
      </c>
      <c r="E6515" s="12" t="str">
        <f t="shared" si="617"/>
        <v>30_Jan</v>
      </c>
      <c r="F6515" s="12" t="str">
        <f t="shared" si="618"/>
        <v>Jan-26</v>
      </c>
      <c r="G6515" s="12"/>
    </row>
    <row r="6516" spans="1:7">
      <c r="A6516" s="2">
        <f t="shared" si="620"/>
        <v>46053</v>
      </c>
      <c r="B6516" t="str">
        <f t="shared" si="619"/>
        <v>2026_01</v>
      </c>
      <c r="C6516" t="str">
        <f t="shared" si="615"/>
        <v>Jan</v>
      </c>
      <c r="D6516" t="str">
        <f t="shared" si="616"/>
        <v>2026_Jan</v>
      </c>
      <c r="E6516" s="12" t="str">
        <f t="shared" si="617"/>
        <v>31_Jan</v>
      </c>
      <c r="F6516" s="12" t="str">
        <f t="shared" si="618"/>
        <v>Jan-26</v>
      </c>
      <c r="G6516" s="12"/>
    </row>
    <row r="6517" spans="1:7">
      <c r="A6517" s="2">
        <f t="shared" si="620"/>
        <v>46054</v>
      </c>
      <c r="B6517" t="str">
        <f t="shared" si="619"/>
        <v>2026_02</v>
      </c>
      <c r="C6517" t="str">
        <f t="shared" si="615"/>
        <v>Feb</v>
      </c>
      <c r="D6517" t="str">
        <f t="shared" si="616"/>
        <v>2026_Feb</v>
      </c>
      <c r="E6517" s="12" t="str">
        <f t="shared" si="617"/>
        <v>01_Feb</v>
      </c>
      <c r="F6517" s="12" t="str">
        <f t="shared" si="618"/>
        <v>Feb-26</v>
      </c>
      <c r="G6517" s="12"/>
    </row>
    <row r="6518" spans="1:7">
      <c r="A6518" s="2">
        <f t="shared" si="620"/>
        <v>46055</v>
      </c>
      <c r="B6518" t="str">
        <f t="shared" si="619"/>
        <v>2026_02</v>
      </c>
      <c r="C6518" t="str">
        <f t="shared" si="615"/>
        <v>Feb</v>
      </c>
      <c r="D6518" t="str">
        <f t="shared" si="616"/>
        <v>2026_Feb</v>
      </c>
      <c r="E6518" s="12" t="str">
        <f t="shared" si="617"/>
        <v>02_Feb</v>
      </c>
      <c r="F6518" s="12" t="str">
        <f t="shared" si="618"/>
        <v>Feb-26</v>
      </c>
      <c r="G6518" s="12"/>
    </row>
    <row r="6519" spans="1:7">
      <c r="A6519" s="2">
        <f t="shared" si="620"/>
        <v>46056</v>
      </c>
      <c r="B6519" t="str">
        <f t="shared" si="619"/>
        <v>2026_02</v>
      </c>
      <c r="C6519" t="str">
        <f t="shared" si="615"/>
        <v>Feb</v>
      </c>
      <c r="D6519" t="str">
        <f t="shared" si="616"/>
        <v>2026_Feb</v>
      </c>
      <c r="E6519" s="12" t="str">
        <f t="shared" si="617"/>
        <v>03_Feb</v>
      </c>
      <c r="F6519" s="12" t="str">
        <f t="shared" si="618"/>
        <v>Feb-26</v>
      </c>
      <c r="G6519" s="12"/>
    </row>
    <row r="6520" spans="1:7">
      <c r="A6520" s="2">
        <f t="shared" si="620"/>
        <v>46057</v>
      </c>
      <c r="B6520" t="str">
        <f t="shared" si="619"/>
        <v>2026_02</v>
      </c>
      <c r="C6520" t="str">
        <f t="shared" si="615"/>
        <v>Feb</v>
      </c>
      <c r="D6520" t="str">
        <f t="shared" si="616"/>
        <v>2026_Feb</v>
      </c>
      <c r="E6520" s="12" t="str">
        <f t="shared" si="617"/>
        <v>04_Feb</v>
      </c>
      <c r="F6520" s="12" t="str">
        <f t="shared" si="618"/>
        <v>Feb-26</v>
      </c>
      <c r="G6520" s="12"/>
    </row>
    <row r="6521" spans="1:7">
      <c r="A6521" s="2">
        <f t="shared" si="620"/>
        <v>46058</v>
      </c>
      <c r="B6521" t="str">
        <f t="shared" si="619"/>
        <v>2026_02</v>
      </c>
      <c r="C6521" t="str">
        <f t="shared" si="615"/>
        <v>Feb</v>
      </c>
      <c r="D6521" t="str">
        <f t="shared" si="616"/>
        <v>2026_Feb</v>
      </c>
      <c r="E6521" s="12" t="str">
        <f t="shared" si="617"/>
        <v>05_Feb</v>
      </c>
      <c r="F6521" s="12" t="str">
        <f t="shared" si="618"/>
        <v>Feb-26</v>
      </c>
      <c r="G6521" s="12"/>
    </row>
    <row r="6522" spans="1:7">
      <c r="A6522" s="2">
        <f t="shared" si="620"/>
        <v>46059</v>
      </c>
      <c r="B6522" t="str">
        <f t="shared" si="619"/>
        <v>2026_02</v>
      </c>
      <c r="C6522" t="str">
        <f t="shared" si="615"/>
        <v>Feb</v>
      </c>
      <c r="D6522" t="str">
        <f t="shared" si="616"/>
        <v>2026_Feb</v>
      </c>
      <c r="E6522" s="12" t="str">
        <f t="shared" si="617"/>
        <v>06_Feb</v>
      </c>
      <c r="F6522" s="12" t="str">
        <f t="shared" si="618"/>
        <v>Feb-26</v>
      </c>
      <c r="G6522" s="12"/>
    </row>
    <row r="6523" spans="1:7">
      <c r="A6523" s="2">
        <f t="shared" si="620"/>
        <v>46060</v>
      </c>
      <c r="B6523" t="str">
        <f t="shared" si="619"/>
        <v>2026_02</v>
      </c>
      <c r="C6523" t="str">
        <f t="shared" si="615"/>
        <v>Feb</v>
      </c>
      <c r="D6523" t="str">
        <f t="shared" si="616"/>
        <v>2026_Feb</v>
      </c>
      <c r="E6523" s="12" t="str">
        <f t="shared" si="617"/>
        <v>07_Feb</v>
      </c>
      <c r="F6523" s="12" t="str">
        <f t="shared" si="618"/>
        <v>Feb-26</v>
      </c>
      <c r="G6523" s="12"/>
    </row>
    <row r="6524" spans="1:7">
      <c r="A6524" s="2">
        <f t="shared" si="620"/>
        <v>46061</v>
      </c>
      <c r="B6524" t="str">
        <f t="shared" si="619"/>
        <v>2026_02</v>
      </c>
      <c r="C6524" t="str">
        <f t="shared" si="615"/>
        <v>Feb</v>
      </c>
      <c r="D6524" t="str">
        <f t="shared" si="616"/>
        <v>2026_Feb</v>
      </c>
      <c r="E6524" s="12" t="str">
        <f t="shared" si="617"/>
        <v>08_Feb</v>
      </c>
      <c r="F6524" s="12" t="str">
        <f t="shared" si="618"/>
        <v>Feb-26</v>
      </c>
      <c r="G6524" s="12"/>
    </row>
    <row r="6525" spans="1:7">
      <c r="A6525" s="2">
        <f t="shared" si="620"/>
        <v>46062</v>
      </c>
      <c r="B6525" t="str">
        <f t="shared" si="619"/>
        <v>2026_02</v>
      </c>
      <c r="C6525" t="str">
        <f t="shared" si="615"/>
        <v>Feb</v>
      </c>
      <c r="D6525" t="str">
        <f t="shared" si="616"/>
        <v>2026_Feb</v>
      </c>
      <c r="E6525" s="12" t="str">
        <f t="shared" si="617"/>
        <v>09_Feb</v>
      </c>
      <c r="F6525" s="12" t="str">
        <f t="shared" si="618"/>
        <v>Feb-26</v>
      </c>
      <c r="G6525" s="12"/>
    </row>
    <row r="6526" spans="1:7">
      <c r="A6526" s="2">
        <f t="shared" si="620"/>
        <v>46063</v>
      </c>
      <c r="B6526" t="str">
        <f t="shared" si="619"/>
        <v>2026_02</v>
      </c>
      <c r="C6526" t="str">
        <f t="shared" si="615"/>
        <v>Feb</v>
      </c>
      <c r="D6526" t="str">
        <f t="shared" si="616"/>
        <v>2026_Feb</v>
      </c>
      <c r="E6526" s="12" t="str">
        <f t="shared" si="617"/>
        <v>10_Feb</v>
      </c>
      <c r="F6526" s="12" t="str">
        <f t="shared" si="618"/>
        <v>Feb-26</v>
      </c>
      <c r="G6526" s="12"/>
    </row>
    <row r="6527" spans="1:7">
      <c r="A6527" s="2">
        <f t="shared" si="620"/>
        <v>46064</v>
      </c>
      <c r="B6527" t="str">
        <f t="shared" si="619"/>
        <v>2026_02</v>
      </c>
      <c r="C6527" t="str">
        <f t="shared" si="615"/>
        <v>Feb</v>
      </c>
      <c r="D6527" t="str">
        <f t="shared" si="616"/>
        <v>2026_Feb</v>
      </c>
      <c r="E6527" s="12" t="str">
        <f t="shared" si="617"/>
        <v>11_Feb</v>
      </c>
      <c r="F6527" s="12" t="str">
        <f t="shared" si="618"/>
        <v>Feb-26</v>
      </c>
      <c r="G6527" s="12"/>
    </row>
    <row r="6528" spans="1:7">
      <c r="A6528" s="2">
        <f t="shared" si="620"/>
        <v>46065</v>
      </c>
      <c r="B6528" t="str">
        <f t="shared" si="619"/>
        <v>2026_02</v>
      </c>
      <c r="C6528" t="str">
        <f t="shared" si="615"/>
        <v>Feb</v>
      </c>
      <c r="D6528" t="str">
        <f t="shared" si="616"/>
        <v>2026_Feb</v>
      </c>
      <c r="E6528" s="12" t="str">
        <f t="shared" si="617"/>
        <v>12_Feb</v>
      </c>
      <c r="F6528" s="12" t="str">
        <f t="shared" si="618"/>
        <v>Feb-26</v>
      </c>
      <c r="G6528" s="12"/>
    </row>
    <row r="6529" spans="1:7">
      <c r="A6529" s="2">
        <f t="shared" si="620"/>
        <v>46066</v>
      </c>
      <c r="B6529" t="str">
        <f t="shared" si="619"/>
        <v>2026_02</v>
      </c>
      <c r="C6529" t="str">
        <f t="shared" si="615"/>
        <v>Feb</v>
      </c>
      <c r="D6529" t="str">
        <f t="shared" si="616"/>
        <v>2026_Feb</v>
      </c>
      <c r="E6529" s="12" t="str">
        <f t="shared" si="617"/>
        <v>13_Feb</v>
      </c>
      <c r="F6529" s="12" t="str">
        <f t="shared" si="618"/>
        <v>Feb-26</v>
      </c>
      <c r="G6529" s="12"/>
    </row>
    <row r="6530" spans="1:7">
      <c r="A6530" s="2">
        <f t="shared" si="620"/>
        <v>46067</v>
      </c>
      <c r="B6530" t="str">
        <f t="shared" si="619"/>
        <v>2026_02</v>
      </c>
      <c r="C6530" t="str">
        <f t="shared" ref="C6530:C6593" si="621">VLOOKUP(TEXT(MONTH(A6530),"00"),$H$2:$I$13,2,FALSE)</f>
        <v>Feb</v>
      </c>
      <c r="D6530" t="str">
        <f t="shared" si="616"/>
        <v>2026_Feb</v>
      </c>
      <c r="E6530" s="12" t="str">
        <f t="shared" si="617"/>
        <v>14_Feb</v>
      </c>
      <c r="F6530" s="12" t="str">
        <f t="shared" si="618"/>
        <v>Feb-26</v>
      </c>
      <c r="G6530" s="12"/>
    </row>
    <row r="6531" spans="1:7">
      <c r="A6531" s="2">
        <f t="shared" si="620"/>
        <v>46068</v>
      </c>
      <c r="B6531" t="str">
        <f t="shared" si="619"/>
        <v>2026_02</v>
      </c>
      <c r="C6531" t="str">
        <f t="shared" si="621"/>
        <v>Feb</v>
      </c>
      <c r="D6531" t="str">
        <f t="shared" ref="D6531:D6594" si="622">TEXT(YEAR(A6531),"0000")&amp;"_"&amp;C6531</f>
        <v>2026_Feb</v>
      </c>
      <c r="E6531" s="12" t="str">
        <f t="shared" ref="E6531:E6594" si="623">VLOOKUP(DAY(A6531),$G$2:$H$32,2,FALSE)&amp;"_"&amp;C6531</f>
        <v>15_Feb</v>
      </c>
      <c r="F6531" s="12" t="str">
        <f t="shared" si="618"/>
        <v>Feb-26</v>
      </c>
      <c r="G6531" s="12"/>
    </row>
    <row r="6532" spans="1:7">
      <c r="A6532" s="2">
        <f t="shared" si="620"/>
        <v>46069</v>
      </c>
      <c r="B6532" t="str">
        <f t="shared" si="619"/>
        <v>2026_02</v>
      </c>
      <c r="C6532" t="str">
        <f t="shared" si="621"/>
        <v>Feb</v>
      </c>
      <c r="D6532" t="str">
        <f t="shared" si="622"/>
        <v>2026_Feb</v>
      </c>
      <c r="E6532" s="12" t="str">
        <f t="shared" si="623"/>
        <v>16_Feb</v>
      </c>
      <c r="F6532" s="12" t="str">
        <f t="shared" ref="F6532:F6595" si="624">C6532&amp;"-"&amp;RIGHT(YEAR(A6532),2)</f>
        <v>Feb-26</v>
      </c>
      <c r="G6532" s="12"/>
    </row>
    <row r="6533" spans="1:7">
      <c r="A6533" s="2">
        <f t="shared" si="620"/>
        <v>46070</v>
      </c>
      <c r="B6533" t="str">
        <f t="shared" si="619"/>
        <v>2026_02</v>
      </c>
      <c r="C6533" t="str">
        <f t="shared" si="621"/>
        <v>Feb</v>
      </c>
      <c r="D6533" t="str">
        <f t="shared" si="622"/>
        <v>2026_Feb</v>
      </c>
      <c r="E6533" s="12" t="str">
        <f t="shared" si="623"/>
        <v>17_Feb</v>
      </c>
      <c r="F6533" s="12" t="str">
        <f t="shared" si="624"/>
        <v>Feb-26</v>
      </c>
      <c r="G6533" s="12"/>
    </row>
    <row r="6534" spans="1:7">
      <c r="A6534" s="2">
        <f t="shared" si="620"/>
        <v>46071</v>
      </c>
      <c r="B6534" t="str">
        <f t="shared" si="619"/>
        <v>2026_02</v>
      </c>
      <c r="C6534" t="str">
        <f t="shared" si="621"/>
        <v>Feb</v>
      </c>
      <c r="D6534" t="str">
        <f t="shared" si="622"/>
        <v>2026_Feb</v>
      </c>
      <c r="E6534" s="12" t="str">
        <f t="shared" si="623"/>
        <v>18_Feb</v>
      </c>
      <c r="F6534" s="12" t="str">
        <f t="shared" si="624"/>
        <v>Feb-26</v>
      </c>
      <c r="G6534" s="12"/>
    </row>
    <row r="6535" spans="1:7">
      <c r="A6535" s="2">
        <f t="shared" si="620"/>
        <v>46072</v>
      </c>
      <c r="B6535" t="str">
        <f t="shared" si="619"/>
        <v>2026_02</v>
      </c>
      <c r="C6535" t="str">
        <f t="shared" si="621"/>
        <v>Feb</v>
      </c>
      <c r="D6535" t="str">
        <f t="shared" si="622"/>
        <v>2026_Feb</v>
      </c>
      <c r="E6535" s="12" t="str">
        <f t="shared" si="623"/>
        <v>19_Feb</v>
      </c>
      <c r="F6535" s="12" t="str">
        <f t="shared" si="624"/>
        <v>Feb-26</v>
      </c>
      <c r="G6535" s="12"/>
    </row>
    <row r="6536" spans="1:7">
      <c r="A6536" s="2">
        <f t="shared" si="620"/>
        <v>46073</v>
      </c>
      <c r="B6536" t="str">
        <f t="shared" si="619"/>
        <v>2026_02</v>
      </c>
      <c r="C6536" t="str">
        <f t="shared" si="621"/>
        <v>Feb</v>
      </c>
      <c r="D6536" t="str">
        <f t="shared" si="622"/>
        <v>2026_Feb</v>
      </c>
      <c r="E6536" s="12" t="str">
        <f t="shared" si="623"/>
        <v>20_Feb</v>
      </c>
      <c r="F6536" s="12" t="str">
        <f t="shared" si="624"/>
        <v>Feb-26</v>
      </c>
      <c r="G6536" s="12"/>
    </row>
    <row r="6537" spans="1:7">
      <c r="A6537" s="2">
        <f t="shared" si="620"/>
        <v>46074</v>
      </c>
      <c r="B6537" t="str">
        <f t="shared" si="619"/>
        <v>2026_02</v>
      </c>
      <c r="C6537" t="str">
        <f t="shared" si="621"/>
        <v>Feb</v>
      </c>
      <c r="D6537" t="str">
        <f t="shared" si="622"/>
        <v>2026_Feb</v>
      </c>
      <c r="E6537" s="12" t="str">
        <f t="shared" si="623"/>
        <v>21_Feb</v>
      </c>
      <c r="F6537" s="12" t="str">
        <f t="shared" si="624"/>
        <v>Feb-26</v>
      </c>
      <c r="G6537" s="12"/>
    </row>
    <row r="6538" spans="1:7">
      <c r="A6538" s="2">
        <f t="shared" si="620"/>
        <v>46075</v>
      </c>
      <c r="B6538" t="str">
        <f t="shared" si="619"/>
        <v>2026_02</v>
      </c>
      <c r="C6538" t="str">
        <f t="shared" si="621"/>
        <v>Feb</v>
      </c>
      <c r="D6538" t="str">
        <f t="shared" si="622"/>
        <v>2026_Feb</v>
      </c>
      <c r="E6538" s="12" t="str">
        <f t="shared" si="623"/>
        <v>22_Feb</v>
      </c>
      <c r="F6538" s="12" t="str">
        <f t="shared" si="624"/>
        <v>Feb-26</v>
      </c>
      <c r="G6538" s="12"/>
    </row>
    <row r="6539" spans="1:7">
      <c r="A6539" s="2">
        <f t="shared" si="620"/>
        <v>46076</v>
      </c>
      <c r="B6539" t="str">
        <f t="shared" ref="B6539:B6602" si="625">TEXT(YEAR(A6539),"0000")&amp;"_"&amp;TEXT(MONTH(A6539),"00")</f>
        <v>2026_02</v>
      </c>
      <c r="C6539" t="str">
        <f t="shared" si="621"/>
        <v>Feb</v>
      </c>
      <c r="D6539" t="str">
        <f t="shared" si="622"/>
        <v>2026_Feb</v>
      </c>
      <c r="E6539" s="12" t="str">
        <f t="shared" si="623"/>
        <v>23_Feb</v>
      </c>
      <c r="F6539" s="12" t="str">
        <f t="shared" si="624"/>
        <v>Feb-26</v>
      </c>
      <c r="G6539" s="12"/>
    </row>
    <row r="6540" spans="1:7">
      <c r="A6540" s="2">
        <f t="shared" ref="A6540:A6603" si="626">A6539+1</f>
        <v>46077</v>
      </c>
      <c r="B6540" t="str">
        <f t="shared" si="625"/>
        <v>2026_02</v>
      </c>
      <c r="C6540" t="str">
        <f t="shared" si="621"/>
        <v>Feb</v>
      </c>
      <c r="D6540" t="str">
        <f t="shared" si="622"/>
        <v>2026_Feb</v>
      </c>
      <c r="E6540" s="12" t="str">
        <f t="shared" si="623"/>
        <v>24_Feb</v>
      </c>
      <c r="F6540" s="12" t="str">
        <f t="shared" si="624"/>
        <v>Feb-26</v>
      </c>
      <c r="G6540" s="12"/>
    </row>
    <row r="6541" spans="1:7">
      <c r="A6541" s="2">
        <f t="shared" si="626"/>
        <v>46078</v>
      </c>
      <c r="B6541" t="str">
        <f t="shared" si="625"/>
        <v>2026_02</v>
      </c>
      <c r="C6541" t="str">
        <f t="shared" si="621"/>
        <v>Feb</v>
      </c>
      <c r="D6541" t="str">
        <f t="shared" si="622"/>
        <v>2026_Feb</v>
      </c>
      <c r="E6541" s="12" t="str">
        <f t="shared" si="623"/>
        <v>25_Feb</v>
      </c>
      <c r="F6541" s="12" t="str">
        <f t="shared" si="624"/>
        <v>Feb-26</v>
      </c>
      <c r="G6541" s="12"/>
    </row>
    <row r="6542" spans="1:7">
      <c r="A6542" s="2">
        <f t="shared" si="626"/>
        <v>46079</v>
      </c>
      <c r="B6542" t="str">
        <f t="shared" si="625"/>
        <v>2026_02</v>
      </c>
      <c r="C6542" t="str">
        <f t="shared" si="621"/>
        <v>Feb</v>
      </c>
      <c r="D6542" t="str">
        <f t="shared" si="622"/>
        <v>2026_Feb</v>
      </c>
      <c r="E6542" s="12" t="str">
        <f t="shared" si="623"/>
        <v>26_Feb</v>
      </c>
      <c r="F6542" s="12" t="str">
        <f t="shared" si="624"/>
        <v>Feb-26</v>
      </c>
      <c r="G6542" s="12"/>
    </row>
    <row r="6543" spans="1:7">
      <c r="A6543" s="2">
        <f t="shared" si="626"/>
        <v>46080</v>
      </c>
      <c r="B6543" t="str">
        <f t="shared" si="625"/>
        <v>2026_02</v>
      </c>
      <c r="C6543" t="str">
        <f t="shared" si="621"/>
        <v>Feb</v>
      </c>
      <c r="D6543" t="str">
        <f t="shared" si="622"/>
        <v>2026_Feb</v>
      </c>
      <c r="E6543" s="12" t="str">
        <f t="shared" si="623"/>
        <v>27_Feb</v>
      </c>
      <c r="F6543" s="12" t="str">
        <f t="shared" si="624"/>
        <v>Feb-26</v>
      </c>
      <c r="G6543" s="12"/>
    </row>
    <row r="6544" spans="1:7">
      <c r="A6544" s="2">
        <f t="shared" si="626"/>
        <v>46081</v>
      </c>
      <c r="B6544" t="str">
        <f t="shared" si="625"/>
        <v>2026_02</v>
      </c>
      <c r="C6544" t="str">
        <f t="shared" si="621"/>
        <v>Feb</v>
      </c>
      <c r="D6544" t="str">
        <f t="shared" si="622"/>
        <v>2026_Feb</v>
      </c>
      <c r="E6544" s="12" t="str">
        <f t="shared" si="623"/>
        <v>28_Feb</v>
      </c>
      <c r="F6544" s="12" t="str">
        <f t="shared" si="624"/>
        <v>Feb-26</v>
      </c>
      <c r="G6544" s="12"/>
    </row>
    <row r="6545" spans="1:7">
      <c r="A6545" s="2">
        <f t="shared" si="626"/>
        <v>46082</v>
      </c>
      <c r="B6545" t="str">
        <f t="shared" si="625"/>
        <v>2026_03</v>
      </c>
      <c r="C6545" t="str">
        <f t="shared" si="621"/>
        <v>Mar</v>
      </c>
      <c r="D6545" t="str">
        <f t="shared" si="622"/>
        <v>2026_Mar</v>
      </c>
      <c r="E6545" s="12" t="str">
        <f t="shared" si="623"/>
        <v>01_Mar</v>
      </c>
      <c r="F6545" s="12" t="str">
        <f t="shared" si="624"/>
        <v>Mar-26</v>
      </c>
      <c r="G6545" s="12"/>
    </row>
    <row r="6546" spans="1:7">
      <c r="A6546" s="2">
        <f t="shared" si="626"/>
        <v>46083</v>
      </c>
      <c r="B6546" t="str">
        <f t="shared" si="625"/>
        <v>2026_03</v>
      </c>
      <c r="C6546" t="str">
        <f t="shared" si="621"/>
        <v>Mar</v>
      </c>
      <c r="D6546" t="str">
        <f t="shared" si="622"/>
        <v>2026_Mar</v>
      </c>
      <c r="E6546" s="12" t="str">
        <f t="shared" si="623"/>
        <v>02_Mar</v>
      </c>
      <c r="F6546" s="12" t="str">
        <f t="shared" si="624"/>
        <v>Mar-26</v>
      </c>
      <c r="G6546" s="12"/>
    </row>
    <row r="6547" spans="1:7">
      <c r="A6547" s="2">
        <f t="shared" si="626"/>
        <v>46084</v>
      </c>
      <c r="B6547" t="str">
        <f t="shared" si="625"/>
        <v>2026_03</v>
      </c>
      <c r="C6547" t="str">
        <f t="shared" si="621"/>
        <v>Mar</v>
      </c>
      <c r="D6547" t="str">
        <f t="shared" si="622"/>
        <v>2026_Mar</v>
      </c>
      <c r="E6547" s="12" t="str">
        <f t="shared" si="623"/>
        <v>03_Mar</v>
      </c>
      <c r="F6547" s="12" t="str">
        <f t="shared" si="624"/>
        <v>Mar-26</v>
      </c>
      <c r="G6547" s="12"/>
    </row>
    <row r="6548" spans="1:7">
      <c r="A6548" s="2">
        <f t="shared" si="626"/>
        <v>46085</v>
      </c>
      <c r="B6548" t="str">
        <f t="shared" si="625"/>
        <v>2026_03</v>
      </c>
      <c r="C6548" t="str">
        <f t="shared" si="621"/>
        <v>Mar</v>
      </c>
      <c r="D6548" t="str">
        <f t="shared" si="622"/>
        <v>2026_Mar</v>
      </c>
      <c r="E6548" s="12" t="str">
        <f t="shared" si="623"/>
        <v>04_Mar</v>
      </c>
      <c r="F6548" s="12" t="str">
        <f t="shared" si="624"/>
        <v>Mar-26</v>
      </c>
      <c r="G6548" s="12"/>
    </row>
    <row r="6549" spans="1:7">
      <c r="A6549" s="2">
        <f t="shared" si="626"/>
        <v>46086</v>
      </c>
      <c r="B6549" t="str">
        <f t="shared" si="625"/>
        <v>2026_03</v>
      </c>
      <c r="C6549" t="str">
        <f t="shared" si="621"/>
        <v>Mar</v>
      </c>
      <c r="D6549" t="str">
        <f t="shared" si="622"/>
        <v>2026_Mar</v>
      </c>
      <c r="E6549" s="12" t="str">
        <f t="shared" si="623"/>
        <v>05_Mar</v>
      </c>
      <c r="F6549" s="12" t="str">
        <f t="shared" si="624"/>
        <v>Mar-26</v>
      </c>
      <c r="G6549" s="12"/>
    </row>
    <row r="6550" spans="1:7">
      <c r="A6550" s="2">
        <f t="shared" si="626"/>
        <v>46087</v>
      </c>
      <c r="B6550" t="str">
        <f t="shared" si="625"/>
        <v>2026_03</v>
      </c>
      <c r="C6550" t="str">
        <f t="shared" si="621"/>
        <v>Mar</v>
      </c>
      <c r="D6550" t="str">
        <f t="shared" si="622"/>
        <v>2026_Mar</v>
      </c>
      <c r="E6550" s="12" t="str">
        <f t="shared" si="623"/>
        <v>06_Mar</v>
      </c>
      <c r="F6550" s="12" t="str">
        <f t="shared" si="624"/>
        <v>Mar-26</v>
      </c>
      <c r="G6550" s="12"/>
    </row>
    <row r="6551" spans="1:7">
      <c r="A6551" s="2">
        <f t="shared" si="626"/>
        <v>46088</v>
      </c>
      <c r="B6551" t="str">
        <f t="shared" si="625"/>
        <v>2026_03</v>
      </c>
      <c r="C6551" t="str">
        <f t="shared" si="621"/>
        <v>Mar</v>
      </c>
      <c r="D6551" t="str">
        <f t="shared" si="622"/>
        <v>2026_Mar</v>
      </c>
      <c r="E6551" s="12" t="str">
        <f t="shared" si="623"/>
        <v>07_Mar</v>
      </c>
      <c r="F6551" s="12" t="str">
        <f t="shared" si="624"/>
        <v>Mar-26</v>
      </c>
      <c r="G6551" s="12"/>
    </row>
    <row r="6552" spans="1:7">
      <c r="A6552" s="2">
        <f t="shared" si="626"/>
        <v>46089</v>
      </c>
      <c r="B6552" t="str">
        <f t="shared" si="625"/>
        <v>2026_03</v>
      </c>
      <c r="C6552" t="str">
        <f t="shared" si="621"/>
        <v>Mar</v>
      </c>
      <c r="D6552" t="str">
        <f t="shared" si="622"/>
        <v>2026_Mar</v>
      </c>
      <c r="E6552" s="12" t="str">
        <f t="shared" si="623"/>
        <v>08_Mar</v>
      </c>
      <c r="F6552" s="12" t="str">
        <f t="shared" si="624"/>
        <v>Mar-26</v>
      </c>
      <c r="G6552" s="12"/>
    </row>
    <row r="6553" spans="1:7">
      <c r="A6553" s="2">
        <f t="shared" si="626"/>
        <v>46090</v>
      </c>
      <c r="B6553" t="str">
        <f t="shared" si="625"/>
        <v>2026_03</v>
      </c>
      <c r="C6553" t="str">
        <f t="shared" si="621"/>
        <v>Mar</v>
      </c>
      <c r="D6553" t="str">
        <f t="shared" si="622"/>
        <v>2026_Mar</v>
      </c>
      <c r="E6553" s="12" t="str">
        <f t="shared" si="623"/>
        <v>09_Mar</v>
      </c>
      <c r="F6553" s="12" t="str">
        <f t="shared" si="624"/>
        <v>Mar-26</v>
      </c>
      <c r="G6553" s="12"/>
    </row>
    <row r="6554" spans="1:7">
      <c r="A6554" s="2">
        <f t="shared" si="626"/>
        <v>46091</v>
      </c>
      <c r="B6554" t="str">
        <f t="shared" si="625"/>
        <v>2026_03</v>
      </c>
      <c r="C6554" t="str">
        <f t="shared" si="621"/>
        <v>Mar</v>
      </c>
      <c r="D6554" t="str">
        <f t="shared" si="622"/>
        <v>2026_Mar</v>
      </c>
      <c r="E6554" s="12" t="str">
        <f t="shared" si="623"/>
        <v>10_Mar</v>
      </c>
      <c r="F6554" s="12" t="str">
        <f t="shared" si="624"/>
        <v>Mar-26</v>
      </c>
      <c r="G6554" s="12"/>
    </row>
    <row r="6555" spans="1:7">
      <c r="A6555" s="2">
        <f t="shared" si="626"/>
        <v>46092</v>
      </c>
      <c r="B6555" t="str">
        <f t="shared" si="625"/>
        <v>2026_03</v>
      </c>
      <c r="C6555" t="str">
        <f t="shared" si="621"/>
        <v>Mar</v>
      </c>
      <c r="D6555" t="str">
        <f t="shared" si="622"/>
        <v>2026_Mar</v>
      </c>
      <c r="E6555" s="12" t="str">
        <f t="shared" si="623"/>
        <v>11_Mar</v>
      </c>
      <c r="F6555" s="12" t="str">
        <f t="shared" si="624"/>
        <v>Mar-26</v>
      </c>
      <c r="G6555" s="12"/>
    </row>
    <row r="6556" spans="1:7">
      <c r="A6556" s="2">
        <f t="shared" si="626"/>
        <v>46093</v>
      </c>
      <c r="B6556" t="str">
        <f t="shared" si="625"/>
        <v>2026_03</v>
      </c>
      <c r="C6556" t="str">
        <f t="shared" si="621"/>
        <v>Mar</v>
      </c>
      <c r="D6556" t="str">
        <f t="shared" si="622"/>
        <v>2026_Mar</v>
      </c>
      <c r="E6556" s="12" t="str">
        <f t="shared" si="623"/>
        <v>12_Mar</v>
      </c>
      <c r="F6556" s="12" t="str">
        <f t="shared" si="624"/>
        <v>Mar-26</v>
      </c>
      <c r="G6556" s="12"/>
    </row>
    <row r="6557" spans="1:7">
      <c r="A6557" s="2">
        <f t="shared" si="626"/>
        <v>46094</v>
      </c>
      <c r="B6557" t="str">
        <f t="shared" si="625"/>
        <v>2026_03</v>
      </c>
      <c r="C6557" t="str">
        <f t="shared" si="621"/>
        <v>Mar</v>
      </c>
      <c r="D6557" t="str">
        <f t="shared" si="622"/>
        <v>2026_Mar</v>
      </c>
      <c r="E6557" s="12" t="str">
        <f t="shared" si="623"/>
        <v>13_Mar</v>
      </c>
      <c r="F6557" s="12" t="str">
        <f t="shared" si="624"/>
        <v>Mar-26</v>
      </c>
      <c r="G6557" s="12"/>
    </row>
    <row r="6558" spans="1:7">
      <c r="A6558" s="2">
        <f t="shared" si="626"/>
        <v>46095</v>
      </c>
      <c r="B6558" t="str">
        <f t="shared" si="625"/>
        <v>2026_03</v>
      </c>
      <c r="C6558" t="str">
        <f t="shared" si="621"/>
        <v>Mar</v>
      </c>
      <c r="D6558" t="str">
        <f t="shared" si="622"/>
        <v>2026_Mar</v>
      </c>
      <c r="E6558" s="12" t="str">
        <f t="shared" si="623"/>
        <v>14_Mar</v>
      </c>
      <c r="F6558" s="12" t="str">
        <f t="shared" si="624"/>
        <v>Mar-26</v>
      </c>
      <c r="G6558" s="12"/>
    </row>
    <row r="6559" spans="1:7">
      <c r="A6559" s="2">
        <f t="shared" si="626"/>
        <v>46096</v>
      </c>
      <c r="B6559" t="str">
        <f t="shared" si="625"/>
        <v>2026_03</v>
      </c>
      <c r="C6559" t="str">
        <f t="shared" si="621"/>
        <v>Mar</v>
      </c>
      <c r="D6559" t="str">
        <f t="shared" si="622"/>
        <v>2026_Mar</v>
      </c>
      <c r="E6559" s="12" t="str">
        <f t="shared" si="623"/>
        <v>15_Mar</v>
      </c>
      <c r="F6559" s="12" t="str">
        <f t="shared" si="624"/>
        <v>Mar-26</v>
      </c>
      <c r="G6559" s="12"/>
    </row>
    <row r="6560" spans="1:7">
      <c r="A6560" s="2">
        <f t="shared" si="626"/>
        <v>46097</v>
      </c>
      <c r="B6560" t="str">
        <f t="shared" si="625"/>
        <v>2026_03</v>
      </c>
      <c r="C6560" t="str">
        <f t="shared" si="621"/>
        <v>Mar</v>
      </c>
      <c r="D6560" t="str">
        <f t="shared" si="622"/>
        <v>2026_Mar</v>
      </c>
      <c r="E6560" s="12" t="str">
        <f t="shared" si="623"/>
        <v>16_Mar</v>
      </c>
      <c r="F6560" s="12" t="str">
        <f t="shared" si="624"/>
        <v>Mar-26</v>
      </c>
      <c r="G6560" s="12"/>
    </row>
    <row r="6561" spans="1:7">
      <c r="A6561" s="2">
        <f t="shared" si="626"/>
        <v>46098</v>
      </c>
      <c r="B6561" t="str">
        <f t="shared" si="625"/>
        <v>2026_03</v>
      </c>
      <c r="C6561" t="str">
        <f t="shared" si="621"/>
        <v>Mar</v>
      </c>
      <c r="D6561" t="str">
        <f t="shared" si="622"/>
        <v>2026_Mar</v>
      </c>
      <c r="E6561" s="12" t="str">
        <f t="shared" si="623"/>
        <v>17_Mar</v>
      </c>
      <c r="F6561" s="12" t="str">
        <f t="shared" si="624"/>
        <v>Mar-26</v>
      </c>
      <c r="G6561" s="12"/>
    </row>
    <row r="6562" spans="1:7">
      <c r="A6562" s="2">
        <f t="shared" si="626"/>
        <v>46099</v>
      </c>
      <c r="B6562" t="str">
        <f t="shared" si="625"/>
        <v>2026_03</v>
      </c>
      <c r="C6562" t="str">
        <f t="shared" si="621"/>
        <v>Mar</v>
      </c>
      <c r="D6562" t="str">
        <f t="shared" si="622"/>
        <v>2026_Mar</v>
      </c>
      <c r="E6562" s="12" t="str">
        <f t="shared" si="623"/>
        <v>18_Mar</v>
      </c>
      <c r="F6562" s="12" t="str">
        <f t="shared" si="624"/>
        <v>Mar-26</v>
      </c>
      <c r="G6562" s="12"/>
    </row>
    <row r="6563" spans="1:7">
      <c r="A6563" s="2">
        <f t="shared" si="626"/>
        <v>46100</v>
      </c>
      <c r="B6563" t="str">
        <f t="shared" si="625"/>
        <v>2026_03</v>
      </c>
      <c r="C6563" t="str">
        <f t="shared" si="621"/>
        <v>Mar</v>
      </c>
      <c r="D6563" t="str">
        <f t="shared" si="622"/>
        <v>2026_Mar</v>
      </c>
      <c r="E6563" s="12" t="str">
        <f t="shared" si="623"/>
        <v>19_Mar</v>
      </c>
      <c r="F6563" s="12" t="str">
        <f t="shared" si="624"/>
        <v>Mar-26</v>
      </c>
      <c r="G6563" s="12"/>
    </row>
    <row r="6564" spans="1:7">
      <c r="A6564" s="2">
        <f t="shared" si="626"/>
        <v>46101</v>
      </c>
      <c r="B6564" t="str">
        <f t="shared" si="625"/>
        <v>2026_03</v>
      </c>
      <c r="C6564" t="str">
        <f t="shared" si="621"/>
        <v>Mar</v>
      </c>
      <c r="D6564" t="str">
        <f t="shared" si="622"/>
        <v>2026_Mar</v>
      </c>
      <c r="E6564" s="12" t="str">
        <f t="shared" si="623"/>
        <v>20_Mar</v>
      </c>
      <c r="F6564" s="12" t="str">
        <f t="shared" si="624"/>
        <v>Mar-26</v>
      </c>
      <c r="G6564" s="12"/>
    </row>
    <row r="6565" spans="1:7">
      <c r="A6565" s="2">
        <f t="shared" si="626"/>
        <v>46102</v>
      </c>
      <c r="B6565" t="str">
        <f t="shared" si="625"/>
        <v>2026_03</v>
      </c>
      <c r="C6565" t="str">
        <f t="shared" si="621"/>
        <v>Mar</v>
      </c>
      <c r="D6565" t="str">
        <f t="shared" si="622"/>
        <v>2026_Mar</v>
      </c>
      <c r="E6565" s="12" t="str">
        <f t="shared" si="623"/>
        <v>21_Mar</v>
      </c>
      <c r="F6565" s="12" t="str">
        <f t="shared" si="624"/>
        <v>Mar-26</v>
      </c>
      <c r="G6565" s="12"/>
    </row>
    <row r="6566" spans="1:7">
      <c r="A6566" s="2">
        <f t="shared" si="626"/>
        <v>46103</v>
      </c>
      <c r="B6566" t="str">
        <f t="shared" si="625"/>
        <v>2026_03</v>
      </c>
      <c r="C6566" t="str">
        <f t="shared" si="621"/>
        <v>Mar</v>
      </c>
      <c r="D6566" t="str">
        <f t="shared" si="622"/>
        <v>2026_Mar</v>
      </c>
      <c r="E6566" s="12" t="str">
        <f t="shared" si="623"/>
        <v>22_Mar</v>
      </c>
      <c r="F6566" s="12" t="str">
        <f t="shared" si="624"/>
        <v>Mar-26</v>
      </c>
      <c r="G6566" s="12"/>
    </row>
    <row r="6567" spans="1:7">
      <c r="A6567" s="2">
        <f t="shared" si="626"/>
        <v>46104</v>
      </c>
      <c r="B6567" t="str">
        <f t="shared" si="625"/>
        <v>2026_03</v>
      </c>
      <c r="C6567" t="str">
        <f t="shared" si="621"/>
        <v>Mar</v>
      </c>
      <c r="D6567" t="str">
        <f t="shared" si="622"/>
        <v>2026_Mar</v>
      </c>
      <c r="E6567" s="12" t="str">
        <f t="shared" si="623"/>
        <v>23_Mar</v>
      </c>
      <c r="F6567" s="12" t="str">
        <f t="shared" si="624"/>
        <v>Mar-26</v>
      </c>
      <c r="G6567" s="12"/>
    </row>
    <row r="6568" spans="1:7">
      <c r="A6568" s="2">
        <f t="shared" si="626"/>
        <v>46105</v>
      </c>
      <c r="B6568" t="str">
        <f t="shared" si="625"/>
        <v>2026_03</v>
      </c>
      <c r="C6568" t="str">
        <f t="shared" si="621"/>
        <v>Mar</v>
      </c>
      <c r="D6568" t="str">
        <f t="shared" si="622"/>
        <v>2026_Mar</v>
      </c>
      <c r="E6568" s="12" t="str">
        <f t="shared" si="623"/>
        <v>24_Mar</v>
      </c>
      <c r="F6568" s="12" t="str">
        <f t="shared" si="624"/>
        <v>Mar-26</v>
      </c>
      <c r="G6568" s="12"/>
    </row>
    <row r="6569" spans="1:7">
      <c r="A6569" s="2">
        <f t="shared" si="626"/>
        <v>46106</v>
      </c>
      <c r="B6569" t="str">
        <f t="shared" si="625"/>
        <v>2026_03</v>
      </c>
      <c r="C6569" t="str">
        <f t="shared" si="621"/>
        <v>Mar</v>
      </c>
      <c r="D6569" t="str">
        <f t="shared" si="622"/>
        <v>2026_Mar</v>
      </c>
      <c r="E6569" s="12" t="str">
        <f t="shared" si="623"/>
        <v>25_Mar</v>
      </c>
      <c r="F6569" s="12" t="str">
        <f t="shared" si="624"/>
        <v>Mar-26</v>
      </c>
      <c r="G6569" s="12"/>
    </row>
    <row r="6570" spans="1:7">
      <c r="A6570" s="2">
        <f t="shared" si="626"/>
        <v>46107</v>
      </c>
      <c r="B6570" t="str">
        <f t="shared" si="625"/>
        <v>2026_03</v>
      </c>
      <c r="C6570" t="str">
        <f t="shared" si="621"/>
        <v>Mar</v>
      </c>
      <c r="D6570" t="str">
        <f t="shared" si="622"/>
        <v>2026_Mar</v>
      </c>
      <c r="E6570" s="12" t="str">
        <f t="shared" si="623"/>
        <v>26_Mar</v>
      </c>
      <c r="F6570" s="12" t="str">
        <f t="shared" si="624"/>
        <v>Mar-26</v>
      </c>
      <c r="G6570" s="12"/>
    </row>
    <row r="6571" spans="1:7">
      <c r="A6571" s="2">
        <f t="shared" si="626"/>
        <v>46108</v>
      </c>
      <c r="B6571" t="str">
        <f t="shared" si="625"/>
        <v>2026_03</v>
      </c>
      <c r="C6571" t="str">
        <f t="shared" si="621"/>
        <v>Mar</v>
      </c>
      <c r="D6571" t="str">
        <f t="shared" si="622"/>
        <v>2026_Mar</v>
      </c>
      <c r="E6571" s="12" t="str">
        <f t="shared" si="623"/>
        <v>27_Mar</v>
      </c>
      <c r="F6571" s="12" t="str">
        <f t="shared" si="624"/>
        <v>Mar-26</v>
      </c>
      <c r="G6571" s="12"/>
    </row>
    <row r="6572" spans="1:7">
      <c r="A6572" s="2">
        <f t="shared" si="626"/>
        <v>46109</v>
      </c>
      <c r="B6572" t="str">
        <f t="shared" si="625"/>
        <v>2026_03</v>
      </c>
      <c r="C6572" t="str">
        <f t="shared" si="621"/>
        <v>Mar</v>
      </c>
      <c r="D6572" t="str">
        <f t="shared" si="622"/>
        <v>2026_Mar</v>
      </c>
      <c r="E6572" s="12" t="str">
        <f t="shared" si="623"/>
        <v>28_Mar</v>
      </c>
      <c r="F6572" s="12" t="str">
        <f t="shared" si="624"/>
        <v>Mar-26</v>
      </c>
      <c r="G6572" s="12"/>
    </row>
    <row r="6573" spans="1:7">
      <c r="A6573" s="2">
        <f t="shared" si="626"/>
        <v>46110</v>
      </c>
      <c r="B6573" t="str">
        <f t="shared" si="625"/>
        <v>2026_03</v>
      </c>
      <c r="C6573" t="str">
        <f t="shared" si="621"/>
        <v>Mar</v>
      </c>
      <c r="D6573" t="str">
        <f t="shared" si="622"/>
        <v>2026_Mar</v>
      </c>
      <c r="E6573" s="12" t="str">
        <f t="shared" si="623"/>
        <v>29_Mar</v>
      </c>
      <c r="F6573" s="12" t="str">
        <f t="shared" si="624"/>
        <v>Mar-26</v>
      </c>
      <c r="G6573" s="12"/>
    </row>
    <row r="6574" spans="1:7">
      <c r="A6574" s="2">
        <f t="shared" si="626"/>
        <v>46111</v>
      </c>
      <c r="B6574" t="str">
        <f t="shared" si="625"/>
        <v>2026_03</v>
      </c>
      <c r="C6574" t="str">
        <f t="shared" si="621"/>
        <v>Mar</v>
      </c>
      <c r="D6574" t="str">
        <f t="shared" si="622"/>
        <v>2026_Mar</v>
      </c>
      <c r="E6574" s="12" t="str">
        <f t="shared" si="623"/>
        <v>30_Mar</v>
      </c>
      <c r="F6574" s="12" t="str">
        <f t="shared" si="624"/>
        <v>Mar-26</v>
      </c>
      <c r="G6574" s="12"/>
    </row>
    <row r="6575" spans="1:7">
      <c r="A6575" s="2">
        <f t="shared" si="626"/>
        <v>46112</v>
      </c>
      <c r="B6575" t="str">
        <f t="shared" si="625"/>
        <v>2026_03</v>
      </c>
      <c r="C6575" t="str">
        <f t="shared" si="621"/>
        <v>Mar</v>
      </c>
      <c r="D6575" t="str">
        <f t="shared" si="622"/>
        <v>2026_Mar</v>
      </c>
      <c r="E6575" s="12" t="str">
        <f t="shared" si="623"/>
        <v>31_Mar</v>
      </c>
      <c r="F6575" s="12" t="str">
        <f t="shared" si="624"/>
        <v>Mar-26</v>
      </c>
      <c r="G6575" s="12"/>
    </row>
    <row r="6576" spans="1:7">
      <c r="A6576" s="2">
        <f t="shared" si="626"/>
        <v>46113</v>
      </c>
      <c r="B6576" t="str">
        <f t="shared" si="625"/>
        <v>2026_04</v>
      </c>
      <c r="C6576" t="str">
        <f t="shared" si="621"/>
        <v>Apr</v>
      </c>
      <c r="D6576" t="str">
        <f t="shared" si="622"/>
        <v>2026_Apr</v>
      </c>
      <c r="E6576" s="12" t="str">
        <f t="shared" si="623"/>
        <v>01_Apr</v>
      </c>
      <c r="F6576" s="12" t="str">
        <f t="shared" si="624"/>
        <v>Apr-26</v>
      </c>
      <c r="G6576" s="12"/>
    </row>
    <row r="6577" spans="1:7">
      <c r="A6577" s="2">
        <f t="shared" si="626"/>
        <v>46114</v>
      </c>
      <c r="B6577" t="str">
        <f t="shared" si="625"/>
        <v>2026_04</v>
      </c>
      <c r="C6577" t="str">
        <f t="shared" si="621"/>
        <v>Apr</v>
      </c>
      <c r="D6577" t="str">
        <f t="shared" si="622"/>
        <v>2026_Apr</v>
      </c>
      <c r="E6577" s="12" t="str">
        <f t="shared" si="623"/>
        <v>02_Apr</v>
      </c>
      <c r="F6577" s="12" t="str">
        <f t="shared" si="624"/>
        <v>Apr-26</v>
      </c>
      <c r="G6577" s="12"/>
    </row>
    <row r="6578" spans="1:7">
      <c r="A6578" s="2">
        <f t="shared" si="626"/>
        <v>46115</v>
      </c>
      <c r="B6578" t="str">
        <f t="shared" si="625"/>
        <v>2026_04</v>
      </c>
      <c r="C6578" t="str">
        <f t="shared" si="621"/>
        <v>Apr</v>
      </c>
      <c r="D6578" t="str">
        <f t="shared" si="622"/>
        <v>2026_Apr</v>
      </c>
      <c r="E6578" s="12" t="str">
        <f t="shared" si="623"/>
        <v>03_Apr</v>
      </c>
      <c r="F6578" s="12" t="str">
        <f t="shared" si="624"/>
        <v>Apr-26</v>
      </c>
      <c r="G6578" s="12"/>
    </row>
    <row r="6579" spans="1:7">
      <c r="A6579" s="2">
        <f t="shared" si="626"/>
        <v>46116</v>
      </c>
      <c r="B6579" t="str">
        <f t="shared" si="625"/>
        <v>2026_04</v>
      </c>
      <c r="C6579" t="str">
        <f t="shared" si="621"/>
        <v>Apr</v>
      </c>
      <c r="D6579" t="str">
        <f t="shared" si="622"/>
        <v>2026_Apr</v>
      </c>
      <c r="E6579" s="12" t="str">
        <f t="shared" si="623"/>
        <v>04_Apr</v>
      </c>
      <c r="F6579" s="12" t="str">
        <f t="shared" si="624"/>
        <v>Apr-26</v>
      </c>
      <c r="G6579" s="12"/>
    </row>
    <row r="6580" spans="1:7">
      <c r="A6580" s="2">
        <f t="shared" si="626"/>
        <v>46117</v>
      </c>
      <c r="B6580" t="str">
        <f t="shared" si="625"/>
        <v>2026_04</v>
      </c>
      <c r="C6580" t="str">
        <f t="shared" si="621"/>
        <v>Apr</v>
      </c>
      <c r="D6580" t="str">
        <f t="shared" si="622"/>
        <v>2026_Apr</v>
      </c>
      <c r="E6580" s="12" t="str">
        <f t="shared" si="623"/>
        <v>05_Apr</v>
      </c>
      <c r="F6580" s="12" t="str">
        <f t="shared" si="624"/>
        <v>Apr-26</v>
      </c>
      <c r="G6580" s="12"/>
    </row>
    <row r="6581" spans="1:7">
      <c r="A6581" s="2">
        <f t="shared" si="626"/>
        <v>46118</v>
      </c>
      <c r="B6581" t="str">
        <f t="shared" si="625"/>
        <v>2026_04</v>
      </c>
      <c r="C6581" t="str">
        <f t="shared" si="621"/>
        <v>Apr</v>
      </c>
      <c r="D6581" t="str">
        <f t="shared" si="622"/>
        <v>2026_Apr</v>
      </c>
      <c r="E6581" s="12" t="str">
        <f t="shared" si="623"/>
        <v>06_Apr</v>
      </c>
      <c r="F6581" s="12" t="str">
        <f t="shared" si="624"/>
        <v>Apr-26</v>
      </c>
      <c r="G6581" s="12"/>
    </row>
    <row r="6582" spans="1:7">
      <c r="A6582" s="2">
        <f t="shared" si="626"/>
        <v>46119</v>
      </c>
      <c r="B6582" t="str">
        <f t="shared" si="625"/>
        <v>2026_04</v>
      </c>
      <c r="C6582" t="str">
        <f t="shared" si="621"/>
        <v>Apr</v>
      </c>
      <c r="D6582" t="str">
        <f t="shared" si="622"/>
        <v>2026_Apr</v>
      </c>
      <c r="E6582" s="12" t="str">
        <f t="shared" si="623"/>
        <v>07_Apr</v>
      </c>
      <c r="F6582" s="12" t="str">
        <f t="shared" si="624"/>
        <v>Apr-26</v>
      </c>
      <c r="G6582" s="12"/>
    </row>
    <row r="6583" spans="1:7">
      <c r="A6583" s="2">
        <f t="shared" si="626"/>
        <v>46120</v>
      </c>
      <c r="B6583" t="str">
        <f t="shared" si="625"/>
        <v>2026_04</v>
      </c>
      <c r="C6583" t="str">
        <f t="shared" si="621"/>
        <v>Apr</v>
      </c>
      <c r="D6583" t="str">
        <f t="shared" si="622"/>
        <v>2026_Apr</v>
      </c>
      <c r="E6583" s="12" t="str">
        <f t="shared" si="623"/>
        <v>08_Apr</v>
      </c>
      <c r="F6583" s="12" t="str">
        <f t="shared" si="624"/>
        <v>Apr-26</v>
      </c>
      <c r="G6583" s="12"/>
    </row>
    <row r="6584" spans="1:7">
      <c r="A6584" s="2">
        <f t="shared" si="626"/>
        <v>46121</v>
      </c>
      <c r="B6584" t="str">
        <f t="shared" si="625"/>
        <v>2026_04</v>
      </c>
      <c r="C6584" t="str">
        <f t="shared" si="621"/>
        <v>Apr</v>
      </c>
      <c r="D6584" t="str">
        <f t="shared" si="622"/>
        <v>2026_Apr</v>
      </c>
      <c r="E6584" s="12" t="str">
        <f t="shared" si="623"/>
        <v>09_Apr</v>
      </c>
      <c r="F6584" s="12" t="str">
        <f t="shared" si="624"/>
        <v>Apr-26</v>
      </c>
      <c r="G6584" s="12"/>
    </row>
    <row r="6585" spans="1:7">
      <c r="A6585" s="2">
        <f t="shared" si="626"/>
        <v>46122</v>
      </c>
      <c r="B6585" t="str">
        <f t="shared" si="625"/>
        <v>2026_04</v>
      </c>
      <c r="C6585" t="str">
        <f t="shared" si="621"/>
        <v>Apr</v>
      </c>
      <c r="D6585" t="str">
        <f t="shared" si="622"/>
        <v>2026_Apr</v>
      </c>
      <c r="E6585" s="12" t="str">
        <f t="shared" si="623"/>
        <v>10_Apr</v>
      </c>
      <c r="F6585" s="12" t="str">
        <f t="shared" si="624"/>
        <v>Apr-26</v>
      </c>
      <c r="G6585" s="12"/>
    </row>
    <row r="6586" spans="1:7">
      <c r="A6586" s="2">
        <f t="shared" si="626"/>
        <v>46123</v>
      </c>
      <c r="B6586" t="str">
        <f t="shared" si="625"/>
        <v>2026_04</v>
      </c>
      <c r="C6586" t="str">
        <f t="shared" si="621"/>
        <v>Apr</v>
      </c>
      <c r="D6586" t="str">
        <f t="shared" si="622"/>
        <v>2026_Apr</v>
      </c>
      <c r="E6586" s="12" t="str">
        <f t="shared" si="623"/>
        <v>11_Apr</v>
      </c>
      <c r="F6586" s="12" t="str">
        <f t="shared" si="624"/>
        <v>Apr-26</v>
      </c>
      <c r="G6586" s="12"/>
    </row>
    <row r="6587" spans="1:7">
      <c r="A6587" s="2">
        <f t="shared" si="626"/>
        <v>46124</v>
      </c>
      <c r="B6587" t="str">
        <f t="shared" si="625"/>
        <v>2026_04</v>
      </c>
      <c r="C6587" t="str">
        <f t="shared" si="621"/>
        <v>Apr</v>
      </c>
      <c r="D6587" t="str">
        <f t="shared" si="622"/>
        <v>2026_Apr</v>
      </c>
      <c r="E6587" s="12" t="str">
        <f t="shared" si="623"/>
        <v>12_Apr</v>
      </c>
      <c r="F6587" s="12" t="str">
        <f t="shared" si="624"/>
        <v>Apr-26</v>
      </c>
      <c r="G6587" s="12"/>
    </row>
    <row r="6588" spans="1:7">
      <c r="A6588" s="2">
        <f t="shared" si="626"/>
        <v>46125</v>
      </c>
      <c r="B6588" t="str">
        <f t="shared" si="625"/>
        <v>2026_04</v>
      </c>
      <c r="C6588" t="str">
        <f t="shared" si="621"/>
        <v>Apr</v>
      </c>
      <c r="D6588" t="str">
        <f t="shared" si="622"/>
        <v>2026_Apr</v>
      </c>
      <c r="E6588" s="12" t="str">
        <f t="shared" si="623"/>
        <v>13_Apr</v>
      </c>
      <c r="F6588" s="12" t="str">
        <f t="shared" si="624"/>
        <v>Apr-26</v>
      </c>
      <c r="G6588" s="12"/>
    </row>
    <row r="6589" spans="1:7">
      <c r="A6589" s="2">
        <f t="shared" si="626"/>
        <v>46126</v>
      </c>
      <c r="B6589" t="str">
        <f t="shared" si="625"/>
        <v>2026_04</v>
      </c>
      <c r="C6589" t="str">
        <f t="shared" si="621"/>
        <v>Apr</v>
      </c>
      <c r="D6589" t="str">
        <f t="shared" si="622"/>
        <v>2026_Apr</v>
      </c>
      <c r="E6589" s="12" t="str">
        <f t="shared" si="623"/>
        <v>14_Apr</v>
      </c>
      <c r="F6589" s="12" t="str">
        <f t="shared" si="624"/>
        <v>Apr-26</v>
      </c>
      <c r="G6589" s="12"/>
    </row>
    <row r="6590" spans="1:7">
      <c r="A6590" s="2">
        <f t="shared" si="626"/>
        <v>46127</v>
      </c>
      <c r="B6590" t="str">
        <f t="shared" si="625"/>
        <v>2026_04</v>
      </c>
      <c r="C6590" t="str">
        <f t="shared" si="621"/>
        <v>Apr</v>
      </c>
      <c r="D6590" t="str">
        <f t="shared" si="622"/>
        <v>2026_Apr</v>
      </c>
      <c r="E6590" s="12" t="str">
        <f t="shared" si="623"/>
        <v>15_Apr</v>
      </c>
      <c r="F6590" s="12" t="str">
        <f t="shared" si="624"/>
        <v>Apr-26</v>
      </c>
      <c r="G6590" s="12"/>
    </row>
    <row r="6591" spans="1:7">
      <c r="A6591" s="2">
        <f t="shared" si="626"/>
        <v>46128</v>
      </c>
      <c r="B6591" t="str">
        <f t="shared" si="625"/>
        <v>2026_04</v>
      </c>
      <c r="C6591" t="str">
        <f t="shared" si="621"/>
        <v>Apr</v>
      </c>
      <c r="D6591" t="str">
        <f t="shared" si="622"/>
        <v>2026_Apr</v>
      </c>
      <c r="E6591" s="12" t="str">
        <f t="shared" si="623"/>
        <v>16_Apr</v>
      </c>
      <c r="F6591" s="12" t="str">
        <f t="shared" si="624"/>
        <v>Apr-26</v>
      </c>
      <c r="G6591" s="12"/>
    </row>
    <row r="6592" spans="1:7">
      <c r="A6592" s="2">
        <f t="shared" si="626"/>
        <v>46129</v>
      </c>
      <c r="B6592" t="str">
        <f t="shared" si="625"/>
        <v>2026_04</v>
      </c>
      <c r="C6592" t="str">
        <f t="shared" si="621"/>
        <v>Apr</v>
      </c>
      <c r="D6592" t="str">
        <f t="shared" si="622"/>
        <v>2026_Apr</v>
      </c>
      <c r="E6592" s="12" t="str">
        <f t="shared" si="623"/>
        <v>17_Apr</v>
      </c>
      <c r="F6592" s="12" t="str">
        <f t="shared" si="624"/>
        <v>Apr-26</v>
      </c>
      <c r="G6592" s="12"/>
    </row>
    <row r="6593" spans="1:7">
      <c r="A6593" s="2">
        <f t="shared" si="626"/>
        <v>46130</v>
      </c>
      <c r="B6593" t="str">
        <f t="shared" si="625"/>
        <v>2026_04</v>
      </c>
      <c r="C6593" t="str">
        <f t="shared" si="621"/>
        <v>Apr</v>
      </c>
      <c r="D6593" t="str">
        <f t="shared" si="622"/>
        <v>2026_Apr</v>
      </c>
      <c r="E6593" s="12" t="str">
        <f t="shared" si="623"/>
        <v>18_Apr</v>
      </c>
      <c r="F6593" s="12" t="str">
        <f t="shared" si="624"/>
        <v>Apr-26</v>
      </c>
      <c r="G6593" s="12"/>
    </row>
    <row r="6594" spans="1:7">
      <c r="A6594" s="2">
        <f t="shared" si="626"/>
        <v>46131</v>
      </c>
      <c r="B6594" t="str">
        <f t="shared" si="625"/>
        <v>2026_04</v>
      </c>
      <c r="C6594" t="str">
        <f t="shared" ref="C6594:C6657" si="627">VLOOKUP(TEXT(MONTH(A6594),"00"),$H$2:$I$13,2,FALSE)</f>
        <v>Apr</v>
      </c>
      <c r="D6594" t="str">
        <f t="shared" si="622"/>
        <v>2026_Apr</v>
      </c>
      <c r="E6594" s="12" t="str">
        <f t="shared" si="623"/>
        <v>19_Apr</v>
      </c>
      <c r="F6594" s="12" t="str">
        <f t="shared" si="624"/>
        <v>Apr-26</v>
      </c>
      <c r="G6594" s="12"/>
    </row>
    <row r="6595" spans="1:7">
      <c r="A6595" s="2">
        <f t="shared" si="626"/>
        <v>46132</v>
      </c>
      <c r="B6595" t="str">
        <f t="shared" si="625"/>
        <v>2026_04</v>
      </c>
      <c r="C6595" t="str">
        <f t="shared" si="627"/>
        <v>Apr</v>
      </c>
      <c r="D6595" t="str">
        <f t="shared" ref="D6595:D6658" si="628">TEXT(YEAR(A6595),"0000")&amp;"_"&amp;C6595</f>
        <v>2026_Apr</v>
      </c>
      <c r="E6595" s="12" t="str">
        <f t="shared" ref="E6595:E6658" si="629">VLOOKUP(DAY(A6595),$G$2:$H$32,2,FALSE)&amp;"_"&amp;C6595</f>
        <v>20_Apr</v>
      </c>
      <c r="F6595" s="12" t="str">
        <f t="shared" si="624"/>
        <v>Apr-26</v>
      </c>
      <c r="G6595" s="12"/>
    </row>
    <row r="6596" spans="1:7">
      <c r="A6596" s="2">
        <f t="shared" si="626"/>
        <v>46133</v>
      </c>
      <c r="B6596" t="str">
        <f t="shared" si="625"/>
        <v>2026_04</v>
      </c>
      <c r="C6596" t="str">
        <f t="shared" si="627"/>
        <v>Apr</v>
      </c>
      <c r="D6596" t="str">
        <f t="shared" si="628"/>
        <v>2026_Apr</v>
      </c>
      <c r="E6596" s="12" t="str">
        <f t="shared" si="629"/>
        <v>21_Apr</v>
      </c>
      <c r="F6596" s="12" t="str">
        <f t="shared" ref="F6596:F6659" si="630">C6596&amp;"-"&amp;RIGHT(YEAR(A6596),2)</f>
        <v>Apr-26</v>
      </c>
      <c r="G6596" s="12"/>
    </row>
    <row r="6597" spans="1:7">
      <c r="A6597" s="2">
        <f t="shared" si="626"/>
        <v>46134</v>
      </c>
      <c r="B6597" t="str">
        <f t="shared" si="625"/>
        <v>2026_04</v>
      </c>
      <c r="C6597" t="str">
        <f t="shared" si="627"/>
        <v>Apr</v>
      </c>
      <c r="D6597" t="str">
        <f t="shared" si="628"/>
        <v>2026_Apr</v>
      </c>
      <c r="E6597" s="12" t="str">
        <f t="shared" si="629"/>
        <v>22_Apr</v>
      </c>
      <c r="F6597" s="12" t="str">
        <f t="shared" si="630"/>
        <v>Apr-26</v>
      </c>
      <c r="G6597" s="12"/>
    </row>
    <row r="6598" spans="1:7">
      <c r="A6598" s="2">
        <f t="shared" si="626"/>
        <v>46135</v>
      </c>
      <c r="B6598" t="str">
        <f t="shared" si="625"/>
        <v>2026_04</v>
      </c>
      <c r="C6598" t="str">
        <f t="shared" si="627"/>
        <v>Apr</v>
      </c>
      <c r="D6598" t="str">
        <f t="shared" si="628"/>
        <v>2026_Apr</v>
      </c>
      <c r="E6598" s="12" t="str">
        <f t="shared" si="629"/>
        <v>23_Apr</v>
      </c>
      <c r="F6598" s="12" t="str">
        <f t="shared" si="630"/>
        <v>Apr-26</v>
      </c>
      <c r="G6598" s="12"/>
    </row>
    <row r="6599" spans="1:7">
      <c r="A6599" s="2">
        <f t="shared" si="626"/>
        <v>46136</v>
      </c>
      <c r="B6599" t="str">
        <f t="shared" si="625"/>
        <v>2026_04</v>
      </c>
      <c r="C6599" t="str">
        <f t="shared" si="627"/>
        <v>Apr</v>
      </c>
      <c r="D6599" t="str">
        <f t="shared" si="628"/>
        <v>2026_Apr</v>
      </c>
      <c r="E6599" s="12" t="str">
        <f t="shared" si="629"/>
        <v>24_Apr</v>
      </c>
      <c r="F6599" s="12" t="str">
        <f t="shared" si="630"/>
        <v>Apr-26</v>
      </c>
      <c r="G6599" s="12"/>
    </row>
    <row r="6600" spans="1:7">
      <c r="A6600" s="2">
        <f t="shared" si="626"/>
        <v>46137</v>
      </c>
      <c r="B6600" t="str">
        <f t="shared" si="625"/>
        <v>2026_04</v>
      </c>
      <c r="C6600" t="str">
        <f t="shared" si="627"/>
        <v>Apr</v>
      </c>
      <c r="D6600" t="str">
        <f t="shared" si="628"/>
        <v>2026_Apr</v>
      </c>
      <c r="E6600" s="12" t="str">
        <f t="shared" si="629"/>
        <v>25_Apr</v>
      </c>
      <c r="F6600" s="12" t="str">
        <f t="shared" si="630"/>
        <v>Apr-26</v>
      </c>
      <c r="G6600" s="12"/>
    </row>
    <row r="6601" spans="1:7">
      <c r="A6601" s="2">
        <f t="shared" si="626"/>
        <v>46138</v>
      </c>
      <c r="B6601" t="str">
        <f t="shared" si="625"/>
        <v>2026_04</v>
      </c>
      <c r="C6601" t="str">
        <f t="shared" si="627"/>
        <v>Apr</v>
      </c>
      <c r="D6601" t="str">
        <f t="shared" si="628"/>
        <v>2026_Apr</v>
      </c>
      <c r="E6601" s="12" t="str">
        <f t="shared" si="629"/>
        <v>26_Apr</v>
      </c>
      <c r="F6601" s="12" t="str">
        <f t="shared" si="630"/>
        <v>Apr-26</v>
      </c>
      <c r="G6601" s="12"/>
    </row>
    <row r="6602" spans="1:7">
      <c r="A6602" s="2">
        <f t="shared" si="626"/>
        <v>46139</v>
      </c>
      <c r="B6602" t="str">
        <f t="shared" si="625"/>
        <v>2026_04</v>
      </c>
      <c r="C6602" t="str">
        <f t="shared" si="627"/>
        <v>Apr</v>
      </c>
      <c r="D6602" t="str">
        <f t="shared" si="628"/>
        <v>2026_Apr</v>
      </c>
      <c r="E6602" s="12" t="str">
        <f t="shared" si="629"/>
        <v>27_Apr</v>
      </c>
      <c r="F6602" s="12" t="str">
        <f t="shared" si="630"/>
        <v>Apr-26</v>
      </c>
      <c r="G6602" s="12"/>
    </row>
    <row r="6603" spans="1:7">
      <c r="A6603" s="2">
        <f t="shared" si="626"/>
        <v>46140</v>
      </c>
      <c r="B6603" t="str">
        <f t="shared" ref="B6603:B6666" si="631">TEXT(YEAR(A6603),"0000")&amp;"_"&amp;TEXT(MONTH(A6603),"00")</f>
        <v>2026_04</v>
      </c>
      <c r="C6603" t="str">
        <f t="shared" si="627"/>
        <v>Apr</v>
      </c>
      <c r="D6603" t="str">
        <f t="shared" si="628"/>
        <v>2026_Apr</v>
      </c>
      <c r="E6603" s="12" t="str">
        <f t="shared" si="629"/>
        <v>28_Apr</v>
      </c>
      <c r="F6603" s="12" t="str">
        <f t="shared" si="630"/>
        <v>Apr-26</v>
      </c>
      <c r="G6603" s="12"/>
    </row>
    <row r="6604" spans="1:7">
      <c r="A6604" s="2">
        <f t="shared" ref="A6604:A6667" si="632">A6603+1</f>
        <v>46141</v>
      </c>
      <c r="B6604" t="str">
        <f t="shared" si="631"/>
        <v>2026_04</v>
      </c>
      <c r="C6604" t="str">
        <f t="shared" si="627"/>
        <v>Apr</v>
      </c>
      <c r="D6604" t="str">
        <f t="shared" si="628"/>
        <v>2026_Apr</v>
      </c>
      <c r="E6604" s="12" t="str">
        <f t="shared" si="629"/>
        <v>29_Apr</v>
      </c>
      <c r="F6604" s="12" t="str">
        <f t="shared" si="630"/>
        <v>Apr-26</v>
      </c>
      <c r="G6604" s="12"/>
    </row>
    <row r="6605" spans="1:7">
      <c r="A6605" s="2">
        <f t="shared" si="632"/>
        <v>46142</v>
      </c>
      <c r="B6605" t="str">
        <f t="shared" si="631"/>
        <v>2026_04</v>
      </c>
      <c r="C6605" t="str">
        <f t="shared" si="627"/>
        <v>Apr</v>
      </c>
      <c r="D6605" t="str">
        <f t="shared" si="628"/>
        <v>2026_Apr</v>
      </c>
      <c r="E6605" s="12" t="str">
        <f t="shared" si="629"/>
        <v>30_Apr</v>
      </c>
      <c r="F6605" s="12" t="str">
        <f t="shared" si="630"/>
        <v>Apr-26</v>
      </c>
      <c r="G6605" s="12"/>
    </row>
    <row r="6606" spans="1:7">
      <c r="A6606" s="2">
        <f t="shared" si="632"/>
        <v>46143</v>
      </c>
      <c r="B6606" t="str">
        <f t="shared" si="631"/>
        <v>2026_05</v>
      </c>
      <c r="C6606" t="str">
        <f t="shared" si="627"/>
        <v>May</v>
      </c>
      <c r="D6606" t="str">
        <f t="shared" si="628"/>
        <v>2026_May</v>
      </c>
      <c r="E6606" s="12" t="str">
        <f t="shared" si="629"/>
        <v>01_May</v>
      </c>
      <c r="F6606" s="12" t="str">
        <f t="shared" si="630"/>
        <v>May-26</v>
      </c>
      <c r="G6606" s="12"/>
    </row>
    <row r="6607" spans="1:7">
      <c r="A6607" s="2">
        <f t="shared" si="632"/>
        <v>46144</v>
      </c>
      <c r="B6607" t="str">
        <f t="shared" si="631"/>
        <v>2026_05</v>
      </c>
      <c r="C6607" t="str">
        <f t="shared" si="627"/>
        <v>May</v>
      </c>
      <c r="D6607" t="str">
        <f t="shared" si="628"/>
        <v>2026_May</v>
      </c>
      <c r="E6607" s="12" t="str">
        <f t="shared" si="629"/>
        <v>02_May</v>
      </c>
      <c r="F6607" s="12" t="str">
        <f t="shared" si="630"/>
        <v>May-26</v>
      </c>
      <c r="G6607" s="12"/>
    </row>
    <row r="6608" spans="1:7">
      <c r="A6608" s="2">
        <f t="shared" si="632"/>
        <v>46145</v>
      </c>
      <c r="B6608" t="str">
        <f t="shared" si="631"/>
        <v>2026_05</v>
      </c>
      <c r="C6608" t="str">
        <f t="shared" si="627"/>
        <v>May</v>
      </c>
      <c r="D6608" t="str">
        <f t="shared" si="628"/>
        <v>2026_May</v>
      </c>
      <c r="E6608" s="12" t="str">
        <f t="shared" si="629"/>
        <v>03_May</v>
      </c>
      <c r="F6608" s="12" t="str">
        <f t="shared" si="630"/>
        <v>May-26</v>
      </c>
      <c r="G6608" s="12"/>
    </row>
    <row r="6609" spans="1:7">
      <c r="A6609" s="2">
        <f t="shared" si="632"/>
        <v>46146</v>
      </c>
      <c r="B6609" t="str">
        <f t="shared" si="631"/>
        <v>2026_05</v>
      </c>
      <c r="C6609" t="str">
        <f t="shared" si="627"/>
        <v>May</v>
      </c>
      <c r="D6609" t="str">
        <f t="shared" si="628"/>
        <v>2026_May</v>
      </c>
      <c r="E6609" s="12" t="str">
        <f t="shared" si="629"/>
        <v>04_May</v>
      </c>
      <c r="F6609" s="12" t="str">
        <f t="shared" si="630"/>
        <v>May-26</v>
      </c>
      <c r="G6609" s="12"/>
    </row>
    <row r="6610" spans="1:7">
      <c r="A6610" s="2">
        <f t="shared" si="632"/>
        <v>46147</v>
      </c>
      <c r="B6610" t="str">
        <f t="shared" si="631"/>
        <v>2026_05</v>
      </c>
      <c r="C6610" t="str">
        <f t="shared" si="627"/>
        <v>May</v>
      </c>
      <c r="D6610" t="str">
        <f t="shared" si="628"/>
        <v>2026_May</v>
      </c>
      <c r="E6610" s="12" t="str">
        <f t="shared" si="629"/>
        <v>05_May</v>
      </c>
      <c r="F6610" s="12" t="str">
        <f t="shared" si="630"/>
        <v>May-26</v>
      </c>
      <c r="G6610" s="12"/>
    </row>
    <row r="6611" spans="1:7">
      <c r="A6611" s="2">
        <f t="shared" si="632"/>
        <v>46148</v>
      </c>
      <c r="B6611" t="str">
        <f t="shared" si="631"/>
        <v>2026_05</v>
      </c>
      <c r="C6611" t="str">
        <f t="shared" si="627"/>
        <v>May</v>
      </c>
      <c r="D6611" t="str">
        <f t="shared" si="628"/>
        <v>2026_May</v>
      </c>
      <c r="E6611" s="12" t="str">
        <f t="shared" si="629"/>
        <v>06_May</v>
      </c>
      <c r="F6611" s="12" t="str">
        <f t="shared" si="630"/>
        <v>May-26</v>
      </c>
      <c r="G6611" s="12"/>
    </row>
    <row r="6612" spans="1:7">
      <c r="A6612" s="2">
        <f t="shared" si="632"/>
        <v>46149</v>
      </c>
      <c r="B6612" t="str">
        <f t="shared" si="631"/>
        <v>2026_05</v>
      </c>
      <c r="C6612" t="str">
        <f t="shared" si="627"/>
        <v>May</v>
      </c>
      <c r="D6612" t="str">
        <f t="shared" si="628"/>
        <v>2026_May</v>
      </c>
      <c r="E6612" s="12" t="str">
        <f t="shared" si="629"/>
        <v>07_May</v>
      </c>
      <c r="F6612" s="12" t="str">
        <f t="shared" si="630"/>
        <v>May-26</v>
      </c>
      <c r="G6612" s="12"/>
    </row>
    <row r="6613" spans="1:7">
      <c r="A6613" s="2">
        <f t="shared" si="632"/>
        <v>46150</v>
      </c>
      <c r="B6613" t="str">
        <f t="shared" si="631"/>
        <v>2026_05</v>
      </c>
      <c r="C6613" t="str">
        <f t="shared" si="627"/>
        <v>May</v>
      </c>
      <c r="D6613" t="str">
        <f t="shared" si="628"/>
        <v>2026_May</v>
      </c>
      <c r="E6613" s="12" t="str">
        <f t="shared" si="629"/>
        <v>08_May</v>
      </c>
      <c r="F6613" s="12" t="str">
        <f t="shared" si="630"/>
        <v>May-26</v>
      </c>
      <c r="G6613" s="12"/>
    </row>
    <row r="6614" spans="1:7">
      <c r="A6614" s="2">
        <f t="shared" si="632"/>
        <v>46151</v>
      </c>
      <c r="B6614" t="str">
        <f t="shared" si="631"/>
        <v>2026_05</v>
      </c>
      <c r="C6614" t="str">
        <f t="shared" si="627"/>
        <v>May</v>
      </c>
      <c r="D6614" t="str">
        <f t="shared" si="628"/>
        <v>2026_May</v>
      </c>
      <c r="E6614" s="12" t="str">
        <f t="shared" si="629"/>
        <v>09_May</v>
      </c>
      <c r="F6614" s="12" t="str">
        <f t="shared" si="630"/>
        <v>May-26</v>
      </c>
      <c r="G6614" s="12"/>
    </row>
    <row r="6615" spans="1:7">
      <c r="A6615" s="2">
        <f t="shared" si="632"/>
        <v>46152</v>
      </c>
      <c r="B6615" t="str">
        <f t="shared" si="631"/>
        <v>2026_05</v>
      </c>
      <c r="C6615" t="str">
        <f t="shared" si="627"/>
        <v>May</v>
      </c>
      <c r="D6615" t="str">
        <f t="shared" si="628"/>
        <v>2026_May</v>
      </c>
      <c r="E6615" s="12" t="str">
        <f t="shared" si="629"/>
        <v>10_May</v>
      </c>
      <c r="F6615" s="12" t="str">
        <f t="shared" si="630"/>
        <v>May-26</v>
      </c>
      <c r="G6615" s="12"/>
    </row>
    <row r="6616" spans="1:7">
      <c r="A6616" s="2">
        <f t="shared" si="632"/>
        <v>46153</v>
      </c>
      <c r="B6616" t="str">
        <f t="shared" si="631"/>
        <v>2026_05</v>
      </c>
      <c r="C6616" t="str">
        <f t="shared" si="627"/>
        <v>May</v>
      </c>
      <c r="D6616" t="str">
        <f t="shared" si="628"/>
        <v>2026_May</v>
      </c>
      <c r="E6616" s="12" t="str">
        <f t="shared" si="629"/>
        <v>11_May</v>
      </c>
      <c r="F6616" s="12" t="str">
        <f t="shared" si="630"/>
        <v>May-26</v>
      </c>
      <c r="G6616" s="12"/>
    </row>
    <row r="6617" spans="1:7">
      <c r="A6617" s="2">
        <f t="shared" si="632"/>
        <v>46154</v>
      </c>
      <c r="B6617" t="str">
        <f t="shared" si="631"/>
        <v>2026_05</v>
      </c>
      <c r="C6617" t="str">
        <f t="shared" si="627"/>
        <v>May</v>
      </c>
      <c r="D6617" t="str">
        <f t="shared" si="628"/>
        <v>2026_May</v>
      </c>
      <c r="E6617" s="12" t="str">
        <f t="shared" si="629"/>
        <v>12_May</v>
      </c>
      <c r="F6617" s="12" t="str">
        <f t="shared" si="630"/>
        <v>May-26</v>
      </c>
      <c r="G6617" s="12"/>
    </row>
    <row r="6618" spans="1:7">
      <c r="A6618" s="2">
        <f t="shared" si="632"/>
        <v>46155</v>
      </c>
      <c r="B6618" t="str">
        <f t="shared" si="631"/>
        <v>2026_05</v>
      </c>
      <c r="C6618" t="str">
        <f t="shared" si="627"/>
        <v>May</v>
      </c>
      <c r="D6618" t="str">
        <f t="shared" si="628"/>
        <v>2026_May</v>
      </c>
      <c r="E6618" s="12" t="str">
        <f t="shared" si="629"/>
        <v>13_May</v>
      </c>
      <c r="F6618" s="12" t="str">
        <f t="shared" si="630"/>
        <v>May-26</v>
      </c>
      <c r="G6618" s="12"/>
    </row>
    <row r="6619" spans="1:7">
      <c r="A6619" s="2">
        <f t="shared" si="632"/>
        <v>46156</v>
      </c>
      <c r="B6619" t="str">
        <f t="shared" si="631"/>
        <v>2026_05</v>
      </c>
      <c r="C6619" t="str">
        <f t="shared" si="627"/>
        <v>May</v>
      </c>
      <c r="D6619" t="str">
        <f t="shared" si="628"/>
        <v>2026_May</v>
      </c>
      <c r="E6619" s="12" t="str">
        <f t="shared" si="629"/>
        <v>14_May</v>
      </c>
      <c r="F6619" s="12" t="str">
        <f t="shared" si="630"/>
        <v>May-26</v>
      </c>
      <c r="G6619" s="12"/>
    </row>
    <row r="6620" spans="1:7">
      <c r="A6620" s="2">
        <f t="shared" si="632"/>
        <v>46157</v>
      </c>
      <c r="B6620" t="str">
        <f t="shared" si="631"/>
        <v>2026_05</v>
      </c>
      <c r="C6620" t="str">
        <f t="shared" si="627"/>
        <v>May</v>
      </c>
      <c r="D6620" t="str">
        <f t="shared" si="628"/>
        <v>2026_May</v>
      </c>
      <c r="E6620" s="12" t="str">
        <f t="shared" si="629"/>
        <v>15_May</v>
      </c>
      <c r="F6620" s="12" t="str">
        <f t="shared" si="630"/>
        <v>May-26</v>
      </c>
      <c r="G6620" s="12"/>
    </row>
    <row r="6621" spans="1:7">
      <c r="A6621" s="2">
        <f t="shared" si="632"/>
        <v>46158</v>
      </c>
      <c r="B6621" t="str">
        <f t="shared" si="631"/>
        <v>2026_05</v>
      </c>
      <c r="C6621" t="str">
        <f t="shared" si="627"/>
        <v>May</v>
      </c>
      <c r="D6621" t="str">
        <f t="shared" si="628"/>
        <v>2026_May</v>
      </c>
      <c r="E6621" s="12" t="str">
        <f t="shared" si="629"/>
        <v>16_May</v>
      </c>
      <c r="F6621" s="12" t="str">
        <f t="shared" si="630"/>
        <v>May-26</v>
      </c>
      <c r="G6621" s="12"/>
    </row>
    <row r="6622" spans="1:7">
      <c r="A6622" s="2">
        <f t="shared" si="632"/>
        <v>46159</v>
      </c>
      <c r="B6622" t="str">
        <f t="shared" si="631"/>
        <v>2026_05</v>
      </c>
      <c r="C6622" t="str">
        <f t="shared" si="627"/>
        <v>May</v>
      </c>
      <c r="D6622" t="str">
        <f t="shared" si="628"/>
        <v>2026_May</v>
      </c>
      <c r="E6622" s="12" t="str">
        <f t="shared" si="629"/>
        <v>17_May</v>
      </c>
      <c r="F6622" s="12" t="str">
        <f t="shared" si="630"/>
        <v>May-26</v>
      </c>
      <c r="G6622" s="12"/>
    </row>
    <row r="6623" spans="1:7">
      <c r="A6623" s="2">
        <f t="shared" si="632"/>
        <v>46160</v>
      </c>
      <c r="B6623" t="str">
        <f t="shared" si="631"/>
        <v>2026_05</v>
      </c>
      <c r="C6623" t="str">
        <f t="shared" si="627"/>
        <v>May</v>
      </c>
      <c r="D6623" t="str">
        <f t="shared" si="628"/>
        <v>2026_May</v>
      </c>
      <c r="E6623" s="12" t="str">
        <f t="shared" si="629"/>
        <v>18_May</v>
      </c>
      <c r="F6623" s="12" t="str">
        <f t="shared" si="630"/>
        <v>May-26</v>
      </c>
      <c r="G6623" s="12"/>
    </row>
    <row r="6624" spans="1:7">
      <c r="A6624" s="2">
        <f t="shared" si="632"/>
        <v>46161</v>
      </c>
      <c r="B6624" t="str">
        <f t="shared" si="631"/>
        <v>2026_05</v>
      </c>
      <c r="C6624" t="str">
        <f t="shared" si="627"/>
        <v>May</v>
      </c>
      <c r="D6624" t="str">
        <f t="shared" si="628"/>
        <v>2026_May</v>
      </c>
      <c r="E6624" s="12" t="str">
        <f t="shared" si="629"/>
        <v>19_May</v>
      </c>
      <c r="F6624" s="12" t="str">
        <f t="shared" si="630"/>
        <v>May-26</v>
      </c>
      <c r="G6624" s="12"/>
    </row>
    <row r="6625" spans="1:7">
      <c r="A6625" s="2">
        <f t="shared" si="632"/>
        <v>46162</v>
      </c>
      <c r="B6625" t="str">
        <f t="shared" si="631"/>
        <v>2026_05</v>
      </c>
      <c r="C6625" t="str">
        <f t="shared" si="627"/>
        <v>May</v>
      </c>
      <c r="D6625" t="str">
        <f t="shared" si="628"/>
        <v>2026_May</v>
      </c>
      <c r="E6625" s="12" t="str">
        <f t="shared" si="629"/>
        <v>20_May</v>
      </c>
      <c r="F6625" s="12" t="str">
        <f t="shared" si="630"/>
        <v>May-26</v>
      </c>
      <c r="G6625" s="12"/>
    </row>
    <row r="6626" spans="1:7">
      <c r="A6626" s="2">
        <f t="shared" si="632"/>
        <v>46163</v>
      </c>
      <c r="B6626" t="str">
        <f t="shared" si="631"/>
        <v>2026_05</v>
      </c>
      <c r="C6626" t="str">
        <f t="shared" si="627"/>
        <v>May</v>
      </c>
      <c r="D6626" t="str">
        <f t="shared" si="628"/>
        <v>2026_May</v>
      </c>
      <c r="E6626" s="12" t="str">
        <f t="shared" si="629"/>
        <v>21_May</v>
      </c>
      <c r="F6626" s="12" t="str">
        <f t="shared" si="630"/>
        <v>May-26</v>
      </c>
      <c r="G6626" s="12"/>
    </row>
    <row r="6627" spans="1:7">
      <c r="A6627" s="2">
        <f t="shared" si="632"/>
        <v>46164</v>
      </c>
      <c r="B6627" t="str">
        <f t="shared" si="631"/>
        <v>2026_05</v>
      </c>
      <c r="C6627" t="str">
        <f t="shared" si="627"/>
        <v>May</v>
      </c>
      <c r="D6627" t="str">
        <f t="shared" si="628"/>
        <v>2026_May</v>
      </c>
      <c r="E6627" s="12" t="str">
        <f t="shared" si="629"/>
        <v>22_May</v>
      </c>
      <c r="F6627" s="12" t="str">
        <f t="shared" si="630"/>
        <v>May-26</v>
      </c>
      <c r="G6627" s="12"/>
    </row>
    <row r="6628" spans="1:7">
      <c r="A6628" s="2">
        <f t="shared" si="632"/>
        <v>46165</v>
      </c>
      <c r="B6628" t="str">
        <f t="shared" si="631"/>
        <v>2026_05</v>
      </c>
      <c r="C6628" t="str">
        <f t="shared" si="627"/>
        <v>May</v>
      </c>
      <c r="D6628" t="str">
        <f t="shared" si="628"/>
        <v>2026_May</v>
      </c>
      <c r="E6628" s="12" t="str">
        <f t="shared" si="629"/>
        <v>23_May</v>
      </c>
      <c r="F6628" s="12" t="str">
        <f t="shared" si="630"/>
        <v>May-26</v>
      </c>
      <c r="G6628" s="12"/>
    </row>
    <row r="6629" spans="1:7">
      <c r="A6629" s="2">
        <f t="shared" si="632"/>
        <v>46166</v>
      </c>
      <c r="B6629" t="str">
        <f t="shared" si="631"/>
        <v>2026_05</v>
      </c>
      <c r="C6629" t="str">
        <f t="shared" si="627"/>
        <v>May</v>
      </c>
      <c r="D6629" t="str">
        <f t="shared" si="628"/>
        <v>2026_May</v>
      </c>
      <c r="E6629" s="12" t="str">
        <f t="shared" si="629"/>
        <v>24_May</v>
      </c>
      <c r="F6629" s="12" t="str">
        <f t="shared" si="630"/>
        <v>May-26</v>
      </c>
      <c r="G6629" s="12"/>
    </row>
    <row r="6630" spans="1:7">
      <c r="A6630" s="2">
        <f t="shared" si="632"/>
        <v>46167</v>
      </c>
      <c r="B6630" t="str">
        <f t="shared" si="631"/>
        <v>2026_05</v>
      </c>
      <c r="C6630" t="str">
        <f t="shared" si="627"/>
        <v>May</v>
      </c>
      <c r="D6630" t="str">
        <f t="shared" si="628"/>
        <v>2026_May</v>
      </c>
      <c r="E6630" s="12" t="str">
        <f t="shared" si="629"/>
        <v>25_May</v>
      </c>
      <c r="F6630" s="12" t="str">
        <f t="shared" si="630"/>
        <v>May-26</v>
      </c>
      <c r="G6630" s="12"/>
    </row>
    <row r="6631" spans="1:7">
      <c r="A6631" s="2">
        <f t="shared" si="632"/>
        <v>46168</v>
      </c>
      <c r="B6631" t="str">
        <f t="shared" si="631"/>
        <v>2026_05</v>
      </c>
      <c r="C6631" t="str">
        <f t="shared" si="627"/>
        <v>May</v>
      </c>
      <c r="D6631" t="str">
        <f t="shared" si="628"/>
        <v>2026_May</v>
      </c>
      <c r="E6631" s="12" t="str">
        <f t="shared" si="629"/>
        <v>26_May</v>
      </c>
      <c r="F6631" s="12" t="str">
        <f t="shared" si="630"/>
        <v>May-26</v>
      </c>
      <c r="G6631" s="12"/>
    </row>
    <row r="6632" spans="1:7">
      <c r="A6632" s="2">
        <f t="shared" si="632"/>
        <v>46169</v>
      </c>
      <c r="B6632" t="str">
        <f t="shared" si="631"/>
        <v>2026_05</v>
      </c>
      <c r="C6632" t="str">
        <f t="shared" si="627"/>
        <v>May</v>
      </c>
      <c r="D6632" t="str">
        <f t="shared" si="628"/>
        <v>2026_May</v>
      </c>
      <c r="E6632" s="12" t="str">
        <f t="shared" si="629"/>
        <v>27_May</v>
      </c>
      <c r="F6632" s="12" t="str">
        <f t="shared" si="630"/>
        <v>May-26</v>
      </c>
      <c r="G6632" s="12"/>
    </row>
    <row r="6633" spans="1:7">
      <c r="A6633" s="2">
        <f t="shared" si="632"/>
        <v>46170</v>
      </c>
      <c r="B6633" t="str">
        <f t="shared" si="631"/>
        <v>2026_05</v>
      </c>
      <c r="C6633" t="str">
        <f t="shared" si="627"/>
        <v>May</v>
      </c>
      <c r="D6633" t="str">
        <f t="shared" si="628"/>
        <v>2026_May</v>
      </c>
      <c r="E6633" s="12" t="str">
        <f t="shared" si="629"/>
        <v>28_May</v>
      </c>
      <c r="F6633" s="12" t="str">
        <f t="shared" si="630"/>
        <v>May-26</v>
      </c>
      <c r="G6633" s="12"/>
    </row>
    <row r="6634" spans="1:7">
      <c r="A6634" s="2">
        <f t="shared" si="632"/>
        <v>46171</v>
      </c>
      <c r="B6634" t="str">
        <f t="shared" si="631"/>
        <v>2026_05</v>
      </c>
      <c r="C6634" t="str">
        <f t="shared" si="627"/>
        <v>May</v>
      </c>
      <c r="D6634" t="str">
        <f t="shared" si="628"/>
        <v>2026_May</v>
      </c>
      <c r="E6634" s="12" t="str">
        <f t="shared" si="629"/>
        <v>29_May</v>
      </c>
      <c r="F6634" s="12" t="str">
        <f t="shared" si="630"/>
        <v>May-26</v>
      </c>
      <c r="G6634" s="12"/>
    </row>
    <row r="6635" spans="1:7">
      <c r="A6635" s="2">
        <f t="shared" si="632"/>
        <v>46172</v>
      </c>
      <c r="B6635" t="str">
        <f t="shared" si="631"/>
        <v>2026_05</v>
      </c>
      <c r="C6635" t="str">
        <f t="shared" si="627"/>
        <v>May</v>
      </c>
      <c r="D6635" t="str">
        <f t="shared" si="628"/>
        <v>2026_May</v>
      </c>
      <c r="E6635" s="12" t="str">
        <f t="shared" si="629"/>
        <v>30_May</v>
      </c>
      <c r="F6635" s="12" t="str">
        <f t="shared" si="630"/>
        <v>May-26</v>
      </c>
      <c r="G6635" s="12"/>
    </row>
    <row r="6636" spans="1:7">
      <c r="A6636" s="2">
        <f t="shared" si="632"/>
        <v>46173</v>
      </c>
      <c r="B6636" t="str">
        <f t="shared" si="631"/>
        <v>2026_05</v>
      </c>
      <c r="C6636" t="str">
        <f t="shared" si="627"/>
        <v>May</v>
      </c>
      <c r="D6636" t="str">
        <f t="shared" si="628"/>
        <v>2026_May</v>
      </c>
      <c r="E6636" s="12" t="str">
        <f t="shared" si="629"/>
        <v>31_May</v>
      </c>
      <c r="F6636" s="12" t="str">
        <f t="shared" si="630"/>
        <v>May-26</v>
      </c>
      <c r="G6636" s="12"/>
    </row>
    <row r="6637" spans="1:7">
      <c r="A6637" s="2">
        <f t="shared" si="632"/>
        <v>46174</v>
      </c>
      <c r="B6637" t="str">
        <f t="shared" si="631"/>
        <v>2026_06</v>
      </c>
      <c r="C6637" t="str">
        <f t="shared" si="627"/>
        <v>Jun</v>
      </c>
      <c r="D6637" t="str">
        <f t="shared" si="628"/>
        <v>2026_Jun</v>
      </c>
      <c r="E6637" s="12" t="str">
        <f t="shared" si="629"/>
        <v>01_Jun</v>
      </c>
      <c r="F6637" s="12" t="str">
        <f t="shared" si="630"/>
        <v>Jun-26</v>
      </c>
      <c r="G6637" s="12"/>
    </row>
    <row r="6638" spans="1:7">
      <c r="A6638" s="2">
        <f t="shared" si="632"/>
        <v>46175</v>
      </c>
      <c r="B6638" t="str">
        <f t="shared" si="631"/>
        <v>2026_06</v>
      </c>
      <c r="C6638" t="str">
        <f t="shared" si="627"/>
        <v>Jun</v>
      </c>
      <c r="D6638" t="str">
        <f t="shared" si="628"/>
        <v>2026_Jun</v>
      </c>
      <c r="E6638" s="12" t="str">
        <f t="shared" si="629"/>
        <v>02_Jun</v>
      </c>
      <c r="F6638" s="12" t="str">
        <f t="shared" si="630"/>
        <v>Jun-26</v>
      </c>
      <c r="G6638" s="12"/>
    </row>
    <row r="6639" spans="1:7">
      <c r="A6639" s="2">
        <f t="shared" si="632"/>
        <v>46176</v>
      </c>
      <c r="B6639" t="str">
        <f t="shared" si="631"/>
        <v>2026_06</v>
      </c>
      <c r="C6639" t="str">
        <f t="shared" si="627"/>
        <v>Jun</v>
      </c>
      <c r="D6639" t="str">
        <f t="shared" si="628"/>
        <v>2026_Jun</v>
      </c>
      <c r="E6639" s="12" t="str">
        <f t="shared" si="629"/>
        <v>03_Jun</v>
      </c>
      <c r="F6639" s="12" t="str">
        <f t="shared" si="630"/>
        <v>Jun-26</v>
      </c>
      <c r="G6639" s="12"/>
    </row>
    <row r="6640" spans="1:7">
      <c r="A6640" s="2">
        <f t="shared" si="632"/>
        <v>46177</v>
      </c>
      <c r="B6640" t="str">
        <f t="shared" si="631"/>
        <v>2026_06</v>
      </c>
      <c r="C6640" t="str">
        <f t="shared" si="627"/>
        <v>Jun</v>
      </c>
      <c r="D6640" t="str">
        <f t="shared" si="628"/>
        <v>2026_Jun</v>
      </c>
      <c r="E6640" s="12" t="str">
        <f t="shared" si="629"/>
        <v>04_Jun</v>
      </c>
      <c r="F6640" s="12" t="str">
        <f t="shared" si="630"/>
        <v>Jun-26</v>
      </c>
      <c r="G6640" s="12"/>
    </row>
    <row r="6641" spans="1:7">
      <c r="A6641" s="2">
        <f t="shared" si="632"/>
        <v>46178</v>
      </c>
      <c r="B6641" t="str">
        <f t="shared" si="631"/>
        <v>2026_06</v>
      </c>
      <c r="C6641" t="str">
        <f t="shared" si="627"/>
        <v>Jun</v>
      </c>
      <c r="D6641" t="str">
        <f t="shared" si="628"/>
        <v>2026_Jun</v>
      </c>
      <c r="E6641" s="12" t="str">
        <f t="shared" si="629"/>
        <v>05_Jun</v>
      </c>
      <c r="F6641" s="12" t="str">
        <f t="shared" si="630"/>
        <v>Jun-26</v>
      </c>
      <c r="G6641" s="12"/>
    </row>
    <row r="6642" spans="1:7">
      <c r="A6642" s="2">
        <f t="shared" si="632"/>
        <v>46179</v>
      </c>
      <c r="B6642" t="str">
        <f t="shared" si="631"/>
        <v>2026_06</v>
      </c>
      <c r="C6642" t="str">
        <f t="shared" si="627"/>
        <v>Jun</v>
      </c>
      <c r="D6642" t="str">
        <f t="shared" si="628"/>
        <v>2026_Jun</v>
      </c>
      <c r="E6642" s="12" t="str">
        <f t="shared" si="629"/>
        <v>06_Jun</v>
      </c>
      <c r="F6642" s="12" t="str">
        <f t="shared" si="630"/>
        <v>Jun-26</v>
      </c>
      <c r="G6642" s="12"/>
    </row>
    <row r="6643" spans="1:7">
      <c r="A6643" s="2">
        <f t="shared" si="632"/>
        <v>46180</v>
      </c>
      <c r="B6643" t="str">
        <f t="shared" si="631"/>
        <v>2026_06</v>
      </c>
      <c r="C6643" t="str">
        <f t="shared" si="627"/>
        <v>Jun</v>
      </c>
      <c r="D6643" t="str">
        <f t="shared" si="628"/>
        <v>2026_Jun</v>
      </c>
      <c r="E6643" s="12" t="str">
        <f t="shared" si="629"/>
        <v>07_Jun</v>
      </c>
      <c r="F6643" s="12" t="str">
        <f t="shared" si="630"/>
        <v>Jun-26</v>
      </c>
      <c r="G6643" s="12"/>
    </row>
    <row r="6644" spans="1:7">
      <c r="A6644" s="2">
        <f t="shared" si="632"/>
        <v>46181</v>
      </c>
      <c r="B6644" t="str">
        <f t="shared" si="631"/>
        <v>2026_06</v>
      </c>
      <c r="C6644" t="str">
        <f t="shared" si="627"/>
        <v>Jun</v>
      </c>
      <c r="D6644" t="str">
        <f t="shared" si="628"/>
        <v>2026_Jun</v>
      </c>
      <c r="E6644" s="12" t="str">
        <f t="shared" si="629"/>
        <v>08_Jun</v>
      </c>
      <c r="F6644" s="12" t="str">
        <f t="shared" si="630"/>
        <v>Jun-26</v>
      </c>
      <c r="G6644" s="12"/>
    </row>
    <row r="6645" spans="1:7">
      <c r="A6645" s="2">
        <f t="shared" si="632"/>
        <v>46182</v>
      </c>
      <c r="B6645" t="str">
        <f t="shared" si="631"/>
        <v>2026_06</v>
      </c>
      <c r="C6645" t="str">
        <f t="shared" si="627"/>
        <v>Jun</v>
      </c>
      <c r="D6645" t="str">
        <f t="shared" si="628"/>
        <v>2026_Jun</v>
      </c>
      <c r="E6645" s="12" t="str">
        <f t="shared" si="629"/>
        <v>09_Jun</v>
      </c>
      <c r="F6645" s="12" t="str">
        <f t="shared" si="630"/>
        <v>Jun-26</v>
      </c>
      <c r="G6645" s="12"/>
    </row>
    <row r="6646" spans="1:7">
      <c r="A6646" s="2">
        <f t="shared" si="632"/>
        <v>46183</v>
      </c>
      <c r="B6646" t="str">
        <f t="shared" si="631"/>
        <v>2026_06</v>
      </c>
      <c r="C6646" t="str">
        <f t="shared" si="627"/>
        <v>Jun</v>
      </c>
      <c r="D6646" t="str">
        <f t="shared" si="628"/>
        <v>2026_Jun</v>
      </c>
      <c r="E6646" s="12" t="str">
        <f t="shared" si="629"/>
        <v>10_Jun</v>
      </c>
      <c r="F6646" s="12" t="str">
        <f t="shared" si="630"/>
        <v>Jun-26</v>
      </c>
      <c r="G6646" s="12"/>
    </row>
    <row r="6647" spans="1:7">
      <c r="A6647" s="2">
        <f t="shared" si="632"/>
        <v>46184</v>
      </c>
      <c r="B6647" t="str">
        <f t="shared" si="631"/>
        <v>2026_06</v>
      </c>
      <c r="C6647" t="str">
        <f t="shared" si="627"/>
        <v>Jun</v>
      </c>
      <c r="D6647" t="str">
        <f t="shared" si="628"/>
        <v>2026_Jun</v>
      </c>
      <c r="E6647" s="12" t="str">
        <f t="shared" si="629"/>
        <v>11_Jun</v>
      </c>
      <c r="F6647" s="12" t="str">
        <f t="shared" si="630"/>
        <v>Jun-26</v>
      </c>
      <c r="G6647" s="12"/>
    </row>
    <row r="6648" spans="1:7">
      <c r="A6648" s="2">
        <f t="shared" si="632"/>
        <v>46185</v>
      </c>
      <c r="B6648" t="str">
        <f t="shared" si="631"/>
        <v>2026_06</v>
      </c>
      <c r="C6648" t="str">
        <f t="shared" si="627"/>
        <v>Jun</v>
      </c>
      <c r="D6648" t="str">
        <f t="shared" si="628"/>
        <v>2026_Jun</v>
      </c>
      <c r="E6648" s="12" t="str">
        <f t="shared" si="629"/>
        <v>12_Jun</v>
      </c>
      <c r="F6648" s="12" t="str">
        <f t="shared" si="630"/>
        <v>Jun-26</v>
      </c>
      <c r="G6648" s="12"/>
    </row>
    <row r="6649" spans="1:7">
      <c r="A6649" s="2">
        <f t="shared" si="632"/>
        <v>46186</v>
      </c>
      <c r="B6649" t="str">
        <f t="shared" si="631"/>
        <v>2026_06</v>
      </c>
      <c r="C6649" t="str">
        <f t="shared" si="627"/>
        <v>Jun</v>
      </c>
      <c r="D6649" t="str">
        <f t="shared" si="628"/>
        <v>2026_Jun</v>
      </c>
      <c r="E6649" s="12" t="str">
        <f t="shared" si="629"/>
        <v>13_Jun</v>
      </c>
      <c r="F6649" s="12" t="str">
        <f t="shared" si="630"/>
        <v>Jun-26</v>
      </c>
      <c r="G6649" s="12"/>
    </row>
    <row r="6650" spans="1:7">
      <c r="A6650" s="2">
        <f t="shared" si="632"/>
        <v>46187</v>
      </c>
      <c r="B6650" t="str">
        <f t="shared" si="631"/>
        <v>2026_06</v>
      </c>
      <c r="C6650" t="str">
        <f t="shared" si="627"/>
        <v>Jun</v>
      </c>
      <c r="D6650" t="str">
        <f t="shared" si="628"/>
        <v>2026_Jun</v>
      </c>
      <c r="E6650" s="12" t="str">
        <f t="shared" si="629"/>
        <v>14_Jun</v>
      </c>
      <c r="F6650" s="12" t="str">
        <f t="shared" si="630"/>
        <v>Jun-26</v>
      </c>
      <c r="G6650" s="12"/>
    </row>
    <row r="6651" spans="1:7">
      <c r="A6651" s="2">
        <f t="shared" si="632"/>
        <v>46188</v>
      </c>
      <c r="B6651" t="str">
        <f t="shared" si="631"/>
        <v>2026_06</v>
      </c>
      <c r="C6651" t="str">
        <f t="shared" si="627"/>
        <v>Jun</v>
      </c>
      <c r="D6651" t="str">
        <f t="shared" si="628"/>
        <v>2026_Jun</v>
      </c>
      <c r="E6651" s="12" t="str">
        <f t="shared" si="629"/>
        <v>15_Jun</v>
      </c>
      <c r="F6651" s="12" t="str">
        <f t="shared" si="630"/>
        <v>Jun-26</v>
      </c>
      <c r="G6651" s="12"/>
    </row>
    <row r="6652" spans="1:7">
      <c r="A6652" s="2">
        <f t="shared" si="632"/>
        <v>46189</v>
      </c>
      <c r="B6652" t="str">
        <f t="shared" si="631"/>
        <v>2026_06</v>
      </c>
      <c r="C6652" t="str">
        <f t="shared" si="627"/>
        <v>Jun</v>
      </c>
      <c r="D6652" t="str">
        <f t="shared" si="628"/>
        <v>2026_Jun</v>
      </c>
      <c r="E6652" s="12" t="str">
        <f t="shared" si="629"/>
        <v>16_Jun</v>
      </c>
      <c r="F6652" s="12" t="str">
        <f t="shared" si="630"/>
        <v>Jun-26</v>
      </c>
      <c r="G6652" s="12"/>
    </row>
    <row r="6653" spans="1:7">
      <c r="A6653" s="2">
        <f t="shared" si="632"/>
        <v>46190</v>
      </c>
      <c r="B6653" t="str">
        <f t="shared" si="631"/>
        <v>2026_06</v>
      </c>
      <c r="C6653" t="str">
        <f t="shared" si="627"/>
        <v>Jun</v>
      </c>
      <c r="D6653" t="str">
        <f t="shared" si="628"/>
        <v>2026_Jun</v>
      </c>
      <c r="E6653" s="12" t="str">
        <f t="shared" si="629"/>
        <v>17_Jun</v>
      </c>
      <c r="F6653" s="12" t="str">
        <f t="shared" si="630"/>
        <v>Jun-26</v>
      </c>
      <c r="G6653" s="12"/>
    </row>
    <row r="6654" spans="1:7">
      <c r="A6654" s="2">
        <f t="shared" si="632"/>
        <v>46191</v>
      </c>
      <c r="B6654" t="str">
        <f t="shared" si="631"/>
        <v>2026_06</v>
      </c>
      <c r="C6654" t="str">
        <f t="shared" si="627"/>
        <v>Jun</v>
      </c>
      <c r="D6654" t="str">
        <f t="shared" si="628"/>
        <v>2026_Jun</v>
      </c>
      <c r="E6654" s="12" t="str">
        <f t="shared" si="629"/>
        <v>18_Jun</v>
      </c>
      <c r="F6654" s="12" t="str">
        <f t="shared" si="630"/>
        <v>Jun-26</v>
      </c>
      <c r="G6654" s="12"/>
    </row>
    <row r="6655" spans="1:7">
      <c r="A6655" s="2">
        <f t="shared" si="632"/>
        <v>46192</v>
      </c>
      <c r="B6655" t="str">
        <f t="shared" si="631"/>
        <v>2026_06</v>
      </c>
      <c r="C6655" t="str">
        <f t="shared" si="627"/>
        <v>Jun</v>
      </c>
      <c r="D6655" t="str">
        <f t="shared" si="628"/>
        <v>2026_Jun</v>
      </c>
      <c r="E6655" s="12" t="str">
        <f t="shared" si="629"/>
        <v>19_Jun</v>
      </c>
      <c r="F6655" s="12" t="str">
        <f t="shared" si="630"/>
        <v>Jun-26</v>
      </c>
      <c r="G6655" s="12"/>
    </row>
    <row r="6656" spans="1:7">
      <c r="A6656" s="2">
        <f t="shared" si="632"/>
        <v>46193</v>
      </c>
      <c r="B6656" t="str">
        <f t="shared" si="631"/>
        <v>2026_06</v>
      </c>
      <c r="C6656" t="str">
        <f t="shared" si="627"/>
        <v>Jun</v>
      </c>
      <c r="D6656" t="str">
        <f t="shared" si="628"/>
        <v>2026_Jun</v>
      </c>
      <c r="E6656" s="12" t="str">
        <f t="shared" si="629"/>
        <v>20_Jun</v>
      </c>
      <c r="F6656" s="12" t="str">
        <f t="shared" si="630"/>
        <v>Jun-26</v>
      </c>
      <c r="G6656" s="12"/>
    </row>
    <row r="6657" spans="1:7">
      <c r="A6657" s="2">
        <f t="shared" si="632"/>
        <v>46194</v>
      </c>
      <c r="B6657" t="str">
        <f t="shared" si="631"/>
        <v>2026_06</v>
      </c>
      <c r="C6657" t="str">
        <f t="shared" si="627"/>
        <v>Jun</v>
      </c>
      <c r="D6657" t="str">
        <f t="shared" si="628"/>
        <v>2026_Jun</v>
      </c>
      <c r="E6657" s="12" t="str">
        <f t="shared" si="629"/>
        <v>21_Jun</v>
      </c>
      <c r="F6657" s="12" t="str">
        <f t="shared" si="630"/>
        <v>Jun-26</v>
      </c>
      <c r="G6657" s="12"/>
    </row>
    <row r="6658" spans="1:7">
      <c r="A6658" s="2">
        <f t="shared" si="632"/>
        <v>46195</v>
      </c>
      <c r="B6658" t="str">
        <f t="shared" si="631"/>
        <v>2026_06</v>
      </c>
      <c r="C6658" t="str">
        <f t="shared" ref="C6658:C6721" si="633">VLOOKUP(TEXT(MONTH(A6658),"00"),$H$2:$I$13,2,FALSE)</f>
        <v>Jun</v>
      </c>
      <c r="D6658" t="str">
        <f t="shared" si="628"/>
        <v>2026_Jun</v>
      </c>
      <c r="E6658" s="12" t="str">
        <f t="shared" si="629"/>
        <v>22_Jun</v>
      </c>
      <c r="F6658" s="12" t="str">
        <f t="shared" si="630"/>
        <v>Jun-26</v>
      </c>
      <c r="G6658" s="12"/>
    </row>
    <row r="6659" spans="1:7">
      <c r="A6659" s="2">
        <f t="shared" si="632"/>
        <v>46196</v>
      </c>
      <c r="B6659" t="str">
        <f t="shared" si="631"/>
        <v>2026_06</v>
      </c>
      <c r="C6659" t="str">
        <f t="shared" si="633"/>
        <v>Jun</v>
      </c>
      <c r="D6659" t="str">
        <f t="shared" ref="D6659:D6722" si="634">TEXT(YEAR(A6659),"0000")&amp;"_"&amp;C6659</f>
        <v>2026_Jun</v>
      </c>
      <c r="E6659" s="12" t="str">
        <f t="shared" ref="E6659:E6722" si="635">VLOOKUP(DAY(A6659),$G$2:$H$32,2,FALSE)&amp;"_"&amp;C6659</f>
        <v>23_Jun</v>
      </c>
      <c r="F6659" s="12" t="str">
        <f t="shared" si="630"/>
        <v>Jun-26</v>
      </c>
      <c r="G6659" s="12"/>
    </row>
    <row r="6660" spans="1:7">
      <c r="A6660" s="2">
        <f t="shared" si="632"/>
        <v>46197</v>
      </c>
      <c r="B6660" t="str">
        <f t="shared" si="631"/>
        <v>2026_06</v>
      </c>
      <c r="C6660" t="str">
        <f t="shared" si="633"/>
        <v>Jun</v>
      </c>
      <c r="D6660" t="str">
        <f t="shared" si="634"/>
        <v>2026_Jun</v>
      </c>
      <c r="E6660" s="12" t="str">
        <f t="shared" si="635"/>
        <v>24_Jun</v>
      </c>
      <c r="F6660" s="12" t="str">
        <f t="shared" ref="F6660:F6723" si="636">C6660&amp;"-"&amp;RIGHT(YEAR(A6660),2)</f>
        <v>Jun-26</v>
      </c>
      <c r="G6660" s="12"/>
    </row>
    <row r="6661" spans="1:7">
      <c r="A6661" s="2">
        <f t="shared" si="632"/>
        <v>46198</v>
      </c>
      <c r="B6661" t="str">
        <f t="shared" si="631"/>
        <v>2026_06</v>
      </c>
      <c r="C6661" t="str">
        <f t="shared" si="633"/>
        <v>Jun</v>
      </c>
      <c r="D6661" t="str">
        <f t="shared" si="634"/>
        <v>2026_Jun</v>
      </c>
      <c r="E6661" s="12" t="str">
        <f t="shared" si="635"/>
        <v>25_Jun</v>
      </c>
      <c r="F6661" s="12" t="str">
        <f t="shared" si="636"/>
        <v>Jun-26</v>
      </c>
      <c r="G6661" s="12"/>
    </row>
    <row r="6662" spans="1:7">
      <c r="A6662" s="2">
        <f t="shared" si="632"/>
        <v>46199</v>
      </c>
      <c r="B6662" t="str">
        <f t="shared" si="631"/>
        <v>2026_06</v>
      </c>
      <c r="C6662" t="str">
        <f t="shared" si="633"/>
        <v>Jun</v>
      </c>
      <c r="D6662" t="str">
        <f t="shared" si="634"/>
        <v>2026_Jun</v>
      </c>
      <c r="E6662" s="12" t="str">
        <f t="shared" si="635"/>
        <v>26_Jun</v>
      </c>
      <c r="F6662" s="12" t="str">
        <f t="shared" si="636"/>
        <v>Jun-26</v>
      </c>
      <c r="G6662" s="12"/>
    </row>
    <row r="6663" spans="1:7">
      <c r="A6663" s="2">
        <f t="shared" si="632"/>
        <v>46200</v>
      </c>
      <c r="B6663" t="str">
        <f t="shared" si="631"/>
        <v>2026_06</v>
      </c>
      <c r="C6663" t="str">
        <f t="shared" si="633"/>
        <v>Jun</v>
      </c>
      <c r="D6663" t="str">
        <f t="shared" si="634"/>
        <v>2026_Jun</v>
      </c>
      <c r="E6663" s="12" t="str">
        <f t="shared" si="635"/>
        <v>27_Jun</v>
      </c>
      <c r="F6663" s="12" t="str">
        <f t="shared" si="636"/>
        <v>Jun-26</v>
      </c>
      <c r="G6663" s="12"/>
    </row>
    <row r="6664" spans="1:7">
      <c r="A6664" s="2">
        <f t="shared" si="632"/>
        <v>46201</v>
      </c>
      <c r="B6664" t="str">
        <f t="shared" si="631"/>
        <v>2026_06</v>
      </c>
      <c r="C6664" t="str">
        <f t="shared" si="633"/>
        <v>Jun</v>
      </c>
      <c r="D6664" t="str">
        <f t="shared" si="634"/>
        <v>2026_Jun</v>
      </c>
      <c r="E6664" s="12" t="str">
        <f t="shared" si="635"/>
        <v>28_Jun</v>
      </c>
      <c r="F6664" s="12" t="str">
        <f t="shared" si="636"/>
        <v>Jun-26</v>
      </c>
      <c r="G6664" s="12"/>
    </row>
    <row r="6665" spans="1:7">
      <c r="A6665" s="2">
        <f t="shared" si="632"/>
        <v>46202</v>
      </c>
      <c r="B6665" t="str">
        <f t="shared" si="631"/>
        <v>2026_06</v>
      </c>
      <c r="C6665" t="str">
        <f t="shared" si="633"/>
        <v>Jun</v>
      </c>
      <c r="D6665" t="str">
        <f t="shared" si="634"/>
        <v>2026_Jun</v>
      </c>
      <c r="E6665" s="12" t="str">
        <f t="shared" si="635"/>
        <v>29_Jun</v>
      </c>
      <c r="F6665" s="12" t="str">
        <f t="shared" si="636"/>
        <v>Jun-26</v>
      </c>
      <c r="G6665" s="12"/>
    </row>
    <row r="6666" spans="1:7">
      <c r="A6666" s="2">
        <f t="shared" si="632"/>
        <v>46203</v>
      </c>
      <c r="B6666" t="str">
        <f t="shared" si="631"/>
        <v>2026_06</v>
      </c>
      <c r="C6666" t="str">
        <f t="shared" si="633"/>
        <v>Jun</v>
      </c>
      <c r="D6666" t="str">
        <f t="shared" si="634"/>
        <v>2026_Jun</v>
      </c>
      <c r="E6666" s="12" t="str">
        <f t="shared" si="635"/>
        <v>30_Jun</v>
      </c>
      <c r="F6666" s="12" t="str">
        <f t="shared" si="636"/>
        <v>Jun-26</v>
      </c>
      <c r="G6666" s="12"/>
    </row>
    <row r="6667" spans="1:7">
      <c r="A6667" s="2">
        <f t="shared" si="632"/>
        <v>46204</v>
      </c>
      <c r="B6667" t="str">
        <f t="shared" ref="B6667:B6730" si="637">TEXT(YEAR(A6667),"0000")&amp;"_"&amp;TEXT(MONTH(A6667),"00")</f>
        <v>2026_07</v>
      </c>
      <c r="C6667" t="str">
        <f t="shared" si="633"/>
        <v>Jul</v>
      </c>
      <c r="D6667" t="str">
        <f t="shared" si="634"/>
        <v>2026_Jul</v>
      </c>
      <c r="E6667" s="12" t="str">
        <f t="shared" si="635"/>
        <v>01_Jul</v>
      </c>
      <c r="F6667" s="12" t="str">
        <f t="shared" si="636"/>
        <v>Jul-26</v>
      </c>
      <c r="G6667" s="12"/>
    </row>
    <row r="6668" spans="1:7">
      <c r="A6668" s="2">
        <f t="shared" ref="A6668:A6731" si="638">A6667+1</f>
        <v>46205</v>
      </c>
      <c r="B6668" t="str">
        <f t="shared" si="637"/>
        <v>2026_07</v>
      </c>
      <c r="C6668" t="str">
        <f t="shared" si="633"/>
        <v>Jul</v>
      </c>
      <c r="D6668" t="str">
        <f t="shared" si="634"/>
        <v>2026_Jul</v>
      </c>
      <c r="E6668" s="12" t="str">
        <f t="shared" si="635"/>
        <v>02_Jul</v>
      </c>
      <c r="F6668" s="12" t="str">
        <f t="shared" si="636"/>
        <v>Jul-26</v>
      </c>
      <c r="G6668" s="12"/>
    </row>
    <row r="6669" spans="1:7">
      <c r="A6669" s="2">
        <f t="shared" si="638"/>
        <v>46206</v>
      </c>
      <c r="B6669" t="str">
        <f t="shared" si="637"/>
        <v>2026_07</v>
      </c>
      <c r="C6669" t="str">
        <f t="shared" si="633"/>
        <v>Jul</v>
      </c>
      <c r="D6669" t="str">
        <f t="shared" si="634"/>
        <v>2026_Jul</v>
      </c>
      <c r="E6669" s="12" t="str">
        <f t="shared" si="635"/>
        <v>03_Jul</v>
      </c>
      <c r="F6669" s="12" t="str">
        <f t="shared" si="636"/>
        <v>Jul-26</v>
      </c>
      <c r="G6669" s="12"/>
    </row>
    <row r="6670" spans="1:7">
      <c r="A6670" s="2">
        <f t="shared" si="638"/>
        <v>46207</v>
      </c>
      <c r="B6670" t="str">
        <f t="shared" si="637"/>
        <v>2026_07</v>
      </c>
      <c r="C6670" t="str">
        <f t="shared" si="633"/>
        <v>Jul</v>
      </c>
      <c r="D6670" t="str">
        <f t="shared" si="634"/>
        <v>2026_Jul</v>
      </c>
      <c r="E6670" s="12" t="str">
        <f t="shared" si="635"/>
        <v>04_Jul</v>
      </c>
      <c r="F6670" s="12" t="str">
        <f t="shared" si="636"/>
        <v>Jul-26</v>
      </c>
      <c r="G6670" s="12"/>
    </row>
    <row r="6671" spans="1:7">
      <c r="A6671" s="2">
        <f t="shared" si="638"/>
        <v>46208</v>
      </c>
      <c r="B6671" t="str">
        <f t="shared" si="637"/>
        <v>2026_07</v>
      </c>
      <c r="C6671" t="str">
        <f t="shared" si="633"/>
        <v>Jul</v>
      </c>
      <c r="D6671" t="str">
        <f t="shared" si="634"/>
        <v>2026_Jul</v>
      </c>
      <c r="E6671" s="12" t="str">
        <f t="shared" si="635"/>
        <v>05_Jul</v>
      </c>
      <c r="F6671" s="12" t="str">
        <f t="shared" si="636"/>
        <v>Jul-26</v>
      </c>
      <c r="G6671" s="12"/>
    </row>
    <row r="6672" spans="1:7">
      <c r="A6672" s="2">
        <f t="shared" si="638"/>
        <v>46209</v>
      </c>
      <c r="B6672" t="str">
        <f t="shared" si="637"/>
        <v>2026_07</v>
      </c>
      <c r="C6672" t="str">
        <f t="shared" si="633"/>
        <v>Jul</v>
      </c>
      <c r="D6672" t="str">
        <f t="shared" si="634"/>
        <v>2026_Jul</v>
      </c>
      <c r="E6672" s="12" t="str">
        <f t="shared" si="635"/>
        <v>06_Jul</v>
      </c>
      <c r="F6672" s="12" t="str">
        <f t="shared" si="636"/>
        <v>Jul-26</v>
      </c>
      <c r="G6672" s="12"/>
    </row>
    <row r="6673" spans="1:7">
      <c r="A6673" s="2">
        <f t="shared" si="638"/>
        <v>46210</v>
      </c>
      <c r="B6673" t="str">
        <f t="shared" si="637"/>
        <v>2026_07</v>
      </c>
      <c r="C6673" t="str">
        <f t="shared" si="633"/>
        <v>Jul</v>
      </c>
      <c r="D6673" t="str">
        <f t="shared" si="634"/>
        <v>2026_Jul</v>
      </c>
      <c r="E6673" s="12" t="str">
        <f t="shared" si="635"/>
        <v>07_Jul</v>
      </c>
      <c r="F6673" s="12" t="str">
        <f t="shared" si="636"/>
        <v>Jul-26</v>
      </c>
      <c r="G6673" s="12"/>
    </row>
    <row r="6674" spans="1:7">
      <c r="A6674" s="2">
        <f t="shared" si="638"/>
        <v>46211</v>
      </c>
      <c r="B6674" t="str">
        <f t="shared" si="637"/>
        <v>2026_07</v>
      </c>
      <c r="C6674" t="str">
        <f t="shared" si="633"/>
        <v>Jul</v>
      </c>
      <c r="D6674" t="str">
        <f t="shared" si="634"/>
        <v>2026_Jul</v>
      </c>
      <c r="E6674" s="12" t="str">
        <f t="shared" si="635"/>
        <v>08_Jul</v>
      </c>
      <c r="F6674" s="12" t="str">
        <f t="shared" si="636"/>
        <v>Jul-26</v>
      </c>
      <c r="G6674" s="12"/>
    </row>
    <row r="6675" spans="1:7">
      <c r="A6675" s="2">
        <f t="shared" si="638"/>
        <v>46212</v>
      </c>
      <c r="B6675" t="str">
        <f t="shared" si="637"/>
        <v>2026_07</v>
      </c>
      <c r="C6675" t="str">
        <f t="shared" si="633"/>
        <v>Jul</v>
      </c>
      <c r="D6675" t="str">
        <f t="shared" si="634"/>
        <v>2026_Jul</v>
      </c>
      <c r="E6675" s="12" t="str">
        <f t="shared" si="635"/>
        <v>09_Jul</v>
      </c>
      <c r="F6675" s="12" t="str">
        <f t="shared" si="636"/>
        <v>Jul-26</v>
      </c>
      <c r="G6675" s="12"/>
    </row>
    <row r="6676" spans="1:7">
      <c r="A6676" s="2">
        <f t="shared" si="638"/>
        <v>46213</v>
      </c>
      <c r="B6676" t="str">
        <f t="shared" si="637"/>
        <v>2026_07</v>
      </c>
      <c r="C6676" t="str">
        <f t="shared" si="633"/>
        <v>Jul</v>
      </c>
      <c r="D6676" t="str">
        <f t="shared" si="634"/>
        <v>2026_Jul</v>
      </c>
      <c r="E6676" s="12" t="str">
        <f t="shared" si="635"/>
        <v>10_Jul</v>
      </c>
      <c r="F6676" s="12" t="str">
        <f t="shared" si="636"/>
        <v>Jul-26</v>
      </c>
      <c r="G6676" s="12"/>
    </row>
    <row r="6677" spans="1:7">
      <c r="A6677" s="2">
        <f t="shared" si="638"/>
        <v>46214</v>
      </c>
      <c r="B6677" t="str">
        <f t="shared" si="637"/>
        <v>2026_07</v>
      </c>
      <c r="C6677" t="str">
        <f t="shared" si="633"/>
        <v>Jul</v>
      </c>
      <c r="D6677" t="str">
        <f t="shared" si="634"/>
        <v>2026_Jul</v>
      </c>
      <c r="E6677" s="12" t="str">
        <f t="shared" si="635"/>
        <v>11_Jul</v>
      </c>
      <c r="F6677" s="12" t="str">
        <f t="shared" si="636"/>
        <v>Jul-26</v>
      </c>
      <c r="G6677" s="12"/>
    </row>
    <row r="6678" spans="1:7">
      <c r="A6678" s="2">
        <f t="shared" si="638"/>
        <v>46215</v>
      </c>
      <c r="B6678" t="str">
        <f t="shared" si="637"/>
        <v>2026_07</v>
      </c>
      <c r="C6678" t="str">
        <f t="shared" si="633"/>
        <v>Jul</v>
      </c>
      <c r="D6678" t="str">
        <f t="shared" si="634"/>
        <v>2026_Jul</v>
      </c>
      <c r="E6678" s="12" t="str">
        <f t="shared" si="635"/>
        <v>12_Jul</v>
      </c>
      <c r="F6678" s="12" t="str">
        <f t="shared" si="636"/>
        <v>Jul-26</v>
      </c>
      <c r="G6678" s="12"/>
    </row>
    <row r="6679" spans="1:7">
      <c r="A6679" s="2">
        <f t="shared" si="638"/>
        <v>46216</v>
      </c>
      <c r="B6679" t="str">
        <f t="shared" si="637"/>
        <v>2026_07</v>
      </c>
      <c r="C6679" t="str">
        <f t="shared" si="633"/>
        <v>Jul</v>
      </c>
      <c r="D6679" t="str">
        <f t="shared" si="634"/>
        <v>2026_Jul</v>
      </c>
      <c r="E6679" s="12" t="str">
        <f t="shared" si="635"/>
        <v>13_Jul</v>
      </c>
      <c r="F6679" s="12" t="str">
        <f t="shared" si="636"/>
        <v>Jul-26</v>
      </c>
      <c r="G6679" s="12"/>
    </row>
    <row r="6680" spans="1:7">
      <c r="A6680" s="2">
        <f t="shared" si="638"/>
        <v>46217</v>
      </c>
      <c r="B6680" t="str">
        <f t="shared" si="637"/>
        <v>2026_07</v>
      </c>
      <c r="C6680" t="str">
        <f t="shared" si="633"/>
        <v>Jul</v>
      </c>
      <c r="D6680" t="str">
        <f t="shared" si="634"/>
        <v>2026_Jul</v>
      </c>
      <c r="E6680" s="12" t="str">
        <f t="shared" si="635"/>
        <v>14_Jul</v>
      </c>
      <c r="F6680" s="12" t="str">
        <f t="shared" si="636"/>
        <v>Jul-26</v>
      </c>
      <c r="G6680" s="12"/>
    </row>
    <row r="6681" spans="1:7">
      <c r="A6681" s="2">
        <f t="shared" si="638"/>
        <v>46218</v>
      </c>
      <c r="B6681" t="str">
        <f t="shared" si="637"/>
        <v>2026_07</v>
      </c>
      <c r="C6681" t="str">
        <f t="shared" si="633"/>
        <v>Jul</v>
      </c>
      <c r="D6681" t="str">
        <f t="shared" si="634"/>
        <v>2026_Jul</v>
      </c>
      <c r="E6681" s="12" t="str">
        <f t="shared" si="635"/>
        <v>15_Jul</v>
      </c>
      <c r="F6681" s="12" t="str">
        <f t="shared" si="636"/>
        <v>Jul-26</v>
      </c>
      <c r="G6681" s="12"/>
    </row>
    <row r="6682" spans="1:7">
      <c r="A6682" s="2">
        <f t="shared" si="638"/>
        <v>46219</v>
      </c>
      <c r="B6682" t="str">
        <f t="shared" si="637"/>
        <v>2026_07</v>
      </c>
      <c r="C6682" t="str">
        <f t="shared" si="633"/>
        <v>Jul</v>
      </c>
      <c r="D6682" t="str">
        <f t="shared" si="634"/>
        <v>2026_Jul</v>
      </c>
      <c r="E6682" s="12" t="str">
        <f t="shared" si="635"/>
        <v>16_Jul</v>
      </c>
      <c r="F6682" s="12" t="str">
        <f t="shared" si="636"/>
        <v>Jul-26</v>
      </c>
      <c r="G6682" s="12"/>
    </row>
    <row r="6683" spans="1:7">
      <c r="A6683" s="2">
        <f t="shared" si="638"/>
        <v>46220</v>
      </c>
      <c r="B6683" t="str">
        <f t="shared" si="637"/>
        <v>2026_07</v>
      </c>
      <c r="C6683" t="str">
        <f t="shared" si="633"/>
        <v>Jul</v>
      </c>
      <c r="D6683" t="str">
        <f t="shared" si="634"/>
        <v>2026_Jul</v>
      </c>
      <c r="E6683" s="12" t="str">
        <f t="shared" si="635"/>
        <v>17_Jul</v>
      </c>
      <c r="F6683" s="12" t="str">
        <f t="shared" si="636"/>
        <v>Jul-26</v>
      </c>
      <c r="G6683" s="12"/>
    </row>
    <row r="6684" spans="1:7">
      <c r="A6684" s="2">
        <f t="shared" si="638"/>
        <v>46221</v>
      </c>
      <c r="B6684" t="str">
        <f t="shared" si="637"/>
        <v>2026_07</v>
      </c>
      <c r="C6684" t="str">
        <f t="shared" si="633"/>
        <v>Jul</v>
      </c>
      <c r="D6684" t="str">
        <f t="shared" si="634"/>
        <v>2026_Jul</v>
      </c>
      <c r="E6684" s="12" t="str">
        <f t="shared" si="635"/>
        <v>18_Jul</v>
      </c>
      <c r="F6684" s="12" t="str">
        <f t="shared" si="636"/>
        <v>Jul-26</v>
      </c>
      <c r="G6684" s="12"/>
    </row>
    <row r="6685" spans="1:7">
      <c r="A6685" s="2">
        <f t="shared" si="638"/>
        <v>46222</v>
      </c>
      <c r="B6685" t="str">
        <f t="shared" si="637"/>
        <v>2026_07</v>
      </c>
      <c r="C6685" t="str">
        <f t="shared" si="633"/>
        <v>Jul</v>
      </c>
      <c r="D6685" t="str">
        <f t="shared" si="634"/>
        <v>2026_Jul</v>
      </c>
      <c r="E6685" s="12" t="str">
        <f t="shared" si="635"/>
        <v>19_Jul</v>
      </c>
      <c r="F6685" s="12" t="str">
        <f t="shared" si="636"/>
        <v>Jul-26</v>
      </c>
      <c r="G6685" s="12"/>
    </row>
    <row r="6686" spans="1:7">
      <c r="A6686" s="2">
        <f t="shared" si="638"/>
        <v>46223</v>
      </c>
      <c r="B6686" t="str">
        <f t="shared" si="637"/>
        <v>2026_07</v>
      </c>
      <c r="C6686" t="str">
        <f t="shared" si="633"/>
        <v>Jul</v>
      </c>
      <c r="D6686" t="str">
        <f t="shared" si="634"/>
        <v>2026_Jul</v>
      </c>
      <c r="E6686" s="12" t="str">
        <f t="shared" si="635"/>
        <v>20_Jul</v>
      </c>
      <c r="F6686" s="12" t="str">
        <f t="shared" si="636"/>
        <v>Jul-26</v>
      </c>
      <c r="G6686" s="12"/>
    </row>
    <row r="6687" spans="1:7">
      <c r="A6687" s="2">
        <f t="shared" si="638"/>
        <v>46224</v>
      </c>
      <c r="B6687" t="str">
        <f t="shared" si="637"/>
        <v>2026_07</v>
      </c>
      <c r="C6687" t="str">
        <f t="shared" si="633"/>
        <v>Jul</v>
      </c>
      <c r="D6687" t="str">
        <f t="shared" si="634"/>
        <v>2026_Jul</v>
      </c>
      <c r="E6687" s="12" t="str">
        <f t="shared" si="635"/>
        <v>21_Jul</v>
      </c>
      <c r="F6687" s="12" t="str">
        <f t="shared" si="636"/>
        <v>Jul-26</v>
      </c>
      <c r="G6687" s="12"/>
    </row>
    <row r="6688" spans="1:7">
      <c r="A6688" s="2">
        <f t="shared" si="638"/>
        <v>46225</v>
      </c>
      <c r="B6688" t="str">
        <f t="shared" si="637"/>
        <v>2026_07</v>
      </c>
      <c r="C6688" t="str">
        <f t="shared" si="633"/>
        <v>Jul</v>
      </c>
      <c r="D6688" t="str">
        <f t="shared" si="634"/>
        <v>2026_Jul</v>
      </c>
      <c r="E6688" s="12" t="str">
        <f t="shared" si="635"/>
        <v>22_Jul</v>
      </c>
      <c r="F6688" s="12" t="str">
        <f t="shared" si="636"/>
        <v>Jul-26</v>
      </c>
      <c r="G6688" s="12"/>
    </row>
    <row r="6689" spans="1:7">
      <c r="A6689" s="2">
        <f t="shared" si="638"/>
        <v>46226</v>
      </c>
      <c r="B6689" t="str">
        <f t="shared" si="637"/>
        <v>2026_07</v>
      </c>
      <c r="C6689" t="str">
        <f t="shared" si="633"/>
        <v>Jul</v>
      </c>
      <c r="D6689" t="str">
        <f t="shared" si="634"/>
        <v>2026_Jul</v>
      </c>
      <c r="E6689" s="12" t="str">
        <f t="shared" si="635"/>
        <v>23_Jul</v>
      </c>
      <c r="F6689" s="12" t="str">
        <f t="shared" si="636"/>
        <v>Jul-26</v>
      </c>
      <c r="G6689" s="12"/>
    </row>
    <row r="6690" spans="1:7">
      <c r="A6690" s="2">
        <f t="shared" si="638"/>
        <v>46227</v>
      </c>
      <c r="B6690" t="str">
        <f t="shared" si="637"/>
        <v>2026_07</v>
      </c>
      <c r="C6690" t="str">
        <f t="shared" si="633"/>
        <v>Jul</v>
      </c>
      <c r="D6690" t="str">
        <f t="shared" si="634"/>
        <v>2026_Jul</v>
      </c>
      <c r="E6690" s="12" t="str">
        <f t="shared" si="635"/>
        <v>24_Jul</v>
      </c>
      <c r="F6690" s="12" t="str">
        <f t="shared" si="636"/>
        <v>Jul-26</v>
      </c>
      <c r="G6690" s="12"/>
    </row>
    <row r="6691" spans="1:7">
      <c r="A6691" s="2">
        <f t="shared" si="638"/>
        <v>46228</v>
      </c>
      <c r="B6691" t="str">
        <f t="shared" si="637"/>
        <v>2026_07</v>
      </c>
      <c r="C6691" t="str">
        <f t="shared" si="633"/>
        <v>Jul</v>
      </c>
      <c r="D6691" t="str">
        <f t="shared" si="634"/>
        <v>2026_Jul</v>
      </c>
      <c r="E6691" s="12" t="str">
        <f t="shared" si="635"/>
        <v>25_Jul</v>
      </c>
      <c r="F6691" s="12" t="str">
        <f t="shared" si="636"/>
        <v>Jul-26</v>
      </c>
      <c r="G6691" s="12"/>
    </row>
    <row r="6692" spans="1:7">
      <c r="A6692" s="2">
        <f t="shared" si="638"/>
        <v>46229</v>
      </c>
      <c r="B6692" t="str">
        <f t="shared" si="637"/>
        <v>2026_07</v>
      </c>
      <c r="C6692" t="str">
        <f t="shared" si="633"/>
        <v>Jul</v>
      </c>
      <c r="D6692" t="str">
        <f t="shared" si="634"/>
        <v>2026_Jul</v>
      </c>
      <c r="E6692" s="12" t="str">
        <f t="shared" si="635"/>
        <v>26_Jul</v>
      </c>
      <c r="F6692" s="12" t="str">
        <f t="shared" si="636"/>
        <v>Jul-26</v>
      </c>
      <c r="G6692" s="12"/>
    </row>
    <row r="6693" spans="1:7">
      <c r="A6693" s="2">
        <f t="shared" si="638"/>
        <v>46230</v>
      </c>
      <c r="B6693" t="str">
        <f t="shared" si="637"/>
        <v>2026_07</v>
      </c>
      <c r="C6693" t="str">
        <f t="shared" si="633"/>
        <v>Jul</v>
      </c>
      <c r="D6693" t="str">
        <f t="shared" si="634"/>
        <v>2026_Jul</v>
      </c>
      <c r="E6693" s="12" t="str">
        <f t="shared" si="635"/>
        <v>27_Jul</v>
      </c>
      <c r="F6693" s="12" t="str">
        <f t="shared" si="636"/>
        <v>Jul-26</v>
      </c>
      <c r="G6693" s="12"/>
    </row>
    <row r="6694" spans="1:7">
      <c r="A6694" s="2">
        <f t="shared" si="638"/>
        <v>46231</v>
      </c>
      <c r="B6694" t="str">
        <f t="shared" si="637"/>
        <v>2026_07</v>
      </c>
      <c r="C6694" t="str">
        <f t="shared" si="633"/>
        <v>Jul</v>
      </c>
      <c r="D6694" t="str">
        <f t="shared" si="634"/>
        <v>2026_Jul</v>
      </c>
      <c r="E6694" s="12" t="str">
        <f t="shared" si="635"/>
        <v>28_Jul</v>
      </c>
      <c r="F6694" s="12" t="str">
        <f t="shared" si="636"/>
        <v>Jul-26</v>
      </c>
      <c r="G6694" s="12"/>
    </row>
    <row r="6695" spans="1:7">
      <c r="A6695" s="2">
        <f t="shared" si="638"/>
        <v>46232</v>
      </c>
      <c r="B6695" t="str">
        <f t="shared" si="637"/>
        <v>2026_07</v>
      </c>
      <c r="C6695" t="str">
        <f t="shared" si="633"/>
        <v>Jul</v>
      </c>
      <c r="D6695" t="str">
        <f t="shared" si="634"/>
        <v>2026_Jul</v>
      </c>
      <c r="E6695" s="12" t="str">
        <f t="shared" si="635"/>
        <v>29_Jul</v>
      </c>
      <c r="F6695" s="12" t="str">
        <f t="shared" si="636"/>
        <v>Jul-26</v>
      </c>
      <c r="G6695" s="12"/>
    </row>
    <row r="6696" spans="1:7">
      <c r="A6696" s="2">
        <f t="shared" si="638"/>
        <v>46233</v>
      </c>
      <c r="B6696" t="str">
        <f t="shared" si="637"/>
        <v>2026_07</v>
      </c>
      <c r="C6696" t="str">
        <f t="shared" si="633"/>
        <v>Jul</v>
      </c>
      <c r="D6696" t="str">
        <f t="shared" si="634"/>
        <v>2026_Jul</v>
      </c>
      <c r="E6696" s="12" t="str">
        <f t="shared" si="635"/>
        <v>30_Jul</v>
      </c>
      <c r="F6696" s="12" t="str">
        <f t="shared" si="636"/>
        <v>Jul-26</v>
      </c>
      <c r="G6696" s="12"/>
    </row>
    <row r="6697" spans="1:7">
      <c r="A6697" s="2">
        <f t="shared" si="638"/>
        <v>46234</v>
      </c>
      <c r="B6697" t="str">
        <f t="shared" si="637"/>
        <v>2026_07</v>
      </c>
      <c r="C6697" t="str">
        <f t="shared" si="633"/>
        <v>Jul</v>
      </c>
      <c r="D6697" t="str">
        <f t="shared" si="634"/>
        <v>2026_Jul</v>
      </c>
      <c r="E6697" s="12" t="str">
        <f t="shared" si="635"/>
        <v>31_Jul</v>
      </c>
      <c r="F6697" s="12" t="str">
        <f t="shared" si="636"/>
        <v>Jul-26</v>
      </c>
      <c r="G6697" s="12"/>
    </row>
    <row r="6698" spans="1:7">
      <c r="A6698" s="2">
        <f t="shared" si="638"/>
        <v>46235</v>
      </c>
      <c r="B6698" t="str">
        <f t="shared" si="637"/>
        <v>2026_08</v>
      </c>
      <c r="C6698" t="str">
        <f t="shared" si="633"/>
        <v>Aug</v>
      </c>
      <c r="D6698" t="str">
        <f t="shared" si="634"/>
        <v>2026_Aug</v>
      </c>
      <c r="E6698" s="12" t="str">
        <f t="shared" si="635"/>
        <v>01_Aug</v>
      </c>
      <c r="F6698" s="12" t="str">
        <f t="shared" si="636"/>
        <v>Aug-26</v>
      </c>
      <c r="G6698" s="12"/>
    </row>
    <row r="6699" spans="1:7">
      <c r="A6699" s="2">
        <f t="shared" si="638"/>
        <v>46236</v>
      </c>
      <c r="B6699" t="str">
        <f t="shared" si="637"/>
        <v>2026_08</v>
      </c>
      <c r="C6699" t="str">
        <f t="shared" si="633"/>
        <v>Aug</v>
      </c>
      <c r="D6699" t="str">
        <f t="shared" si="634"/>
        <v>2026_Aug</v>
      </c>
      <c r="E6699" s="12" t="str">
        <f t="shared" si="635"/>
        <v>02_Aug</v>
      </c>
      <c r="F6699" s="12" t="str">
        <f t="shared" si="636"/>
        <v>Aug-26</v>
      </c>
      <c r="G6699" s="12"/>
    </row>
    <row r="6700" spans="1:7">
      <c r="A6700" s="2">
        <f t="shared" si="638"/>
        <v>46237</v>
      </c>
      <c r="B6700" t="str">
        <f t="shared" si="637"/>
        <v>2026_08</v>
      </c>
      <c r="C6700" t="str">
        <f t="shared" si="633"/>
        <v>Aug</v>
      </c>
      <c r="D6700" t="str">
        <f t="shared" si="634"/>
        <v>2026_Aug</v>
      </c>
      <c r="E6700" s="12" t="str">
        <f t="shared" si="635"/>
        <v>03_Aug</v>
      </c>
      <c r="F6700" s="12" t="str">
        <f t="shared" si="636"/>
        <v>Aug-26</v>
      </c>
      <c r="G6700" s="12"/>
    </row>
    <row r="6701" spans="1:7">
      <c r="A6701" s="2">
        <f t="shared" si="638"/>
        <v>46238</v>
      </c>
      <c r="B6701" t="str">
        <f t="shared" si="637"/>
        <v>2026_08</v>
      </c>
      <c r="C6701" t="str">
        <f t="shared" si="633"/>
        <v>Aug</v>
      </c>
      <c r="D6701" t="str">
        <f t="shared" si="634"/>
        <v>2026_Aug</v>
      </c>
      <c r="E6701" s="12" t="str">
        <f t="shared" si="635"/>
        <v>04_Aug</v>
      </c>
      <c r="F6701" s="12" t="str">
        <f t="shared" si="636"/>
        <v>Aug-26</v>
      </c>
      <c r="G6701" s="12"/>
    </row>
    <row r="6702" spans="1:7">
      <c r="A6702" s="2">
        <f t="shared" si="638"/>
        <v>46239</v>
      </c>
      <c r="B6702" t="str">
        <f t="shared" si="637"/>
        <v>2026_08</v>
      </c>
      <c r="C6702" t="str">
        <f t="shared" si="633"/>
        <v>Aug</v>
      </c>
      <c r="D6702" t="str">
        <f t="shared" si="634"/>
        <v>2026_Aug</v>
      </c>
      <c r="E6702" s="12" t="str">
        <f t="shared" si="635"/>
        <v>05_Aug</v>
      </c>
      <c r="F6702" s="12" t="str">
        <f t="shared" si="636"/>
        <v>Aug-26</v>
      </c>
      <c r="G6702" s="12"/>
    </row>
    <row r="6703" spans="1:7">
      <c r="A6703" s="2">
        <f t="shared" si="638"/>
        <v>46240</v>
      </c>
      <c r="B6703" t="str">
        <f t="shared" si="637"/>
        <v>2026_08</v>
      </c>
      <c r="C6703" t="str">
        <f t="shared" si="633"/>
        <v>Aug</v>
      </c>
      <c r="D6703" t="str">
        <f t="shared" si="634"/>
        <v>2026_Aug</v>
      </c>
      <c r="E6703" s="12" t="str">
        <f t="shared" si="635"/>
        <v>06_Aug</v>
      </c>
      <c r="F6703" s="12" t="str">
        <f t="shared" si="636"/>
        <v>Aug-26</v>
      </c>
      <c r="G6703" s="12"/>
    </row>
    <row r="6704" spans="1:7">
      <c r="A6704" s="2">
        <f t="shared" si="638"/>
        <v>46241</v>
      </c>
      <c r="B6704" t="str">
        <f t="shared" si="637"/>
        <v>2026_08</v>
      </c>
      <c r="C6704" t="str">
        <f t="shared" si="633"/>
        <v>Aug</v>
      </c>
      <c r="D6704" t="str">
        <f t="shared" si="634"/>
        <v>2026_Aug</v>
      </c>
      <c r="E6704" s="12" t="str">
        <f t="shared" si="635"/>
        <v>07_Aug</v>
      </c>
      <c r="F6704" s="12" t="str">
        <f t="shared" si="636"/>
        <v>Aug-26</v>
      </c>
      <c r="G6704" s="12"/>
    </row>
    <row r="6705" spans="1:7">
      <c r="A6705" s="2">
        <f t="shared" si="638"/>
        <v>46242</v>
      </c>
      <c r="B6705" t="str">
        <f t="shared" si="637"/>
        <v>2026_08</v>
      </c>
      <c r="C6705" t="str">
        <f t="shared" si="633"/>
        <v>Aug</v>
      </c>
      <c r="D6705" t="str">
        <f t="shared" si="634"/>
        <v>2026_Aug</v>
      </c>
      <c r="E6705" s="12" t="str">
        <f t="shared" si="635"/>
        <v>08_Aug</v>
      </c>
      <c r="F6705" s="12" t="str">
        <f t="shared" si="636"/>
        <v>Aug-26</v>
      </c>
      <c r="G6705" s="12"/>
    </row>
    <row r="6706" spans="1:7">
      <c r="A6706" s="2">
        <f t="shared" si="638"/>
        <v>46243</v>
      </c>
      <c r="B6706" t="str">
        <f t="shared" si="637"/>
        <v>2026_08</v>
      </c>
      <c r="C6706" t="str">
        <f t="shared" si="633"/>
        <v>Aug</v>
      </c>
      <c r="D6706" t="str">
        <f t="shared" si="634"/>
        <v>2026_Aug</v>
      </c>
      <c r="E6706" s="12" t="str">
        <f t="shared" si="635"/>
        <v>09_Aug</v>
      </c>
      <c r="F6706" s="12" t="str">
        <f t="shared" si="636"/>
        <v>Aug-26</v>
      </c>
      <c r="G6706" s="12"/>
    </row>
    <row r="6707" spans="1:7">
      <c r="A6707" s="2">
        <f t="shared" si="638"/>
        <v>46244</v>
      </c>
      <c r="B6707" t="str">
        <f t="shared" si="637"/>
        <v>2026_08</v>
      </c>
      <c r="C6707" t="str">
        <f t="shared" si="633"/>
        <v>Aug</v>
      </c>
      <c r="D6707" t="str">
        <f t="shared" si="634"/>
        <v>2026_Aug</v>
      </c>
      <c r="E6707" s="12" t="str">
        <f t="shared" si="635"/>
        <v>10_Aug</v>
      </c>
      <c r="F6707" s="12" t="str">
        <f t="shared" si="636"/>
        <v>Aug-26</v>
      </c>
      <c r="G6707" s="12"/>
    </row>
    <row r="6708" spans="1:7">
      <c r="A6708" s="2">
        <f t="shared" si="638"/>
        <v>46245</v>
      </c>
      <c r="B6708" t="str">
        <f t="shared" si="637"/>
        <v>2026_08</v>
      </c>
      <c r="C6708" t="str">
        <f t="shared" si="633"/>
        <v>Aug</v>
      </c>
      <c r="D6708" t="str">
        <f t="shared" si="634"/>
        <v>2026_Aug</v>
      </c>
      <c r="E6708" s="12" t="str">
        <f t="shared" si="635"/>
        <v>11_Aug</v>
      </c>
      <c r="F6708" s="12" t="str">
        <f t="shared" si="636"/>
        <v>Aug-26</v>
      </c>
      <c r="G6708" s="12"/>
    </row>
    <row r="6709" spans="1:7">
      <c r="A6709" s="2">
        <f t="shared" si="638"/>
        <v>46246</v>
      </c>
      <c r="B6709" t="str">
        <f t="shared" si="637"/>
        <v>2026_08</v>
      </c>
      <c r="C6709" t="str">
        <f t="shared" si="633"/>
        <v>Aug</v>
      </c>
      <c r="D6709" t="str">
        <f t="shared" si="634"/>
        <v>2026_Aug</v>
      </c>
      <c r="E6709" s="12" t="str">
        <f t="shared" si="635"/>
        <v>12_Aug</v>
      </c>
      <c r="F6709" s="12" t="str">
        <f t="shared" si="636"/>
        <v>Aug-26</v>
      </c>
      <c r="G6709" s="12"/>
    </row>
    <row r="6710" spans="1:7">
      <c r="A6710" s="2">
        <f t="shared" si="638"/>
        <v>46247</v>
      </c>
      <c r="B6710" t="str">
        <f t="shared" si="637"/>
        <v>2026_08</v>
      </c>
      <c r="C6710" t="str">
        <f t="shared" si="633"/>
        <v>Aug</v>
      </c>
      <c r="D6710" t="str">
        <f t="shared" si="634"/>
        <v>2026_Aug</v>
      </c>
      <c r="E6710" s="12" t="str">
        <f t="shared" si="635"/>
        <v>13_Aug</v>
      </c>
      <c r="F6710" s="12" t="str">
        <f t="shared" si="636"/>
        <v>Aug-26</v>
      </c>
      <c r="G6710" s="12"/>
    </row>
    <row r="6711" spans="1:7">
      <c r="A6711" s="2">
        <f t="shared" si="638"/>
        <v>46248</v>
      </c>
      <c r="B6711" t="str">
        <f t="shared" si="637"/>
        <v>2026_08</v>
      </c>
      <c r="C6711" t="str">
        <f t="shared" si="633"/>
        <v>Aug</v>
      </c>
      <c r="D6711" t="str">
        <f t="shared" si="634"/>
        <v>2026_Aug</v>
      </c>
      <c r="E6711" s="12" t="str">
        <f t="shared" si="635"/>
        <v>14_Aug</v>
      </c>
      <c r="F6711" s="12" t="str">
        <f t="shared" si="636"/>
        <v>Aug-26</v>
      </c>
      <c r="G6711" s="12"/>
    </row>
    <row r="6712" spans="1:7">
      <c r="A6712" s="2">
        <f t="shared" si="638"/>
        <v>46249</v>
      </c>
      <c r="B6712" t="str">
        <f t="shared" si="637"/>
        <v>2026_08</v>
      </c>
      <c r="C6712" t="str">
        <f t="shared" si="633"/>
        <v>Aug</v>
      </c>
      <c r="D6712" t="str">
        <f t="shared" si="634"/>
        <v>2026_Aug</v>
      </c>
      <c r="E6712" s="12" t="str">
        <f t="shared" si="635"/>
        <v>15_Aug</v>
      </c>
      <c r="F6712" s="12" t="str">
        <f t="shared" si="636"/>
        <v>Aug-26</v>
      </c>
      <c r="G6712" s="12"/>
    </row>
    <row r="6713" spans="1:7">
      <c r="A6713" s="2">
        <f t="shared" si="638"/>
        <v>46250</v>
      </c>
      <c r="B6713" t="str">
        <f t="shared" si="637"/>
        <v>2026_08</v>
      </c>
      <c r="C6713" t="str">
        <f t="shared" si="633"/>
        <v>Aug</v>
      </c>
      <c r="D6713" t="str">
        <f t="shared" si="634"/>
        <v>2026_Aug</v>
      </c>
      <c r="E6713" s="12" t="str">
        <f t="shared" si="635"/>
        <v>16_Aug</v>
      </c>
      <c r="F6713" s="12" t="str">
        <f t="shared" si="636"/>
        <v>Aug-26</v>
      </c>
      <c r="G6713" s="12"/>
    </row>
    <row r="6714" spans="1:7">
      <c r="A6714" s="2">
        <f t="shared" si="638"/>
        <v>46251</v>
      </c>
      <c r="B6714" t="str">
        <f t="shared" si="637"/>
        <v>2026_08</v>
      </c>
      <c r="C6714" t="str">
        <f t="shared" si="633"/>
        <v>Aug</v>
      </c>
      <c r="D6714" t="str">
        <f t="shared" si="634"/>
        <v>2026_Aug</v>
      </c>
      <c r="E6714" s="12" t="str">
        <f t="shared" si="635"/>
        <v>17_Aug</v>
      </c>
      <c r="F6714" s="12" t="str">
        <f t="shared" si="636"/>
        <v>Aug-26</v>
      </c>
      <c r="G6714" s="12"/>
    </row>
    <row r="6715" spans="1:7">
      <c r="A6715" s="2">
        <f t="shared" si="638"/>
        <v>46252</v>
      </c>
      <c r="B6715" t="str">
        <f t="shared" si="637"/>
        <v>2026_08</v>
      </c>
      <c r="C6715" t="str">
        <f t="shared" si="633"/>
        <v>Aug</v>
      </c>
      <c r="D6715" t="str">
        <f t="shared" si="634"/>
        <v>2026_Aug</v>
      </c>
      <c r="E6715" s="12" t="str">
        <f t="shared" si="635"/>
        <v>18_Aug</v>
      </c>
      <c r="F6715" s="12" t="str">
        <f t="shared" si="636"/>
        <v>Aug-26</v>
      </c>
      <c r="G6715" s="12"/>
    </row>
    <row r="6716" spans="1:7">
      <c r="A6716" s="2">
        <f t="shared" si="638"/>
        <v>46253</v>
      </c>
      <c r="B6716" t="str">
        <f t="shared" si="637"/>
        <v>2026_08</v>
      </c>
      <c r="C6716" t="str">
        <f t="shared" si="633"/>
        <v>Aug</v>
      </c>
      <c r="D6716" t="str">
        <f t="shared" si="634"/>
        <v>2026_Aug</v>
      </c>
      <c r="E6716" s="12" t="str">
        <f t="shared" si="635"/>
        <v>19_Aug</v>
      </c>
      <c r="F6716" s="12" t="str">
        <f t="shared" si="636"/>
        <v>Aug-26</v>
      </c>
      <c r="G6716" s="12"/>
    </row>
    <row r="6717" spans="1:7">
      <c r="A6717" s="2">
        <f t="shared" si="638"/>
        <v>46254</v>
      </c>
      <c r="B6717" t="str">
        <f t="shared" si="637"/>
        <v>2026_08</v>
      </c>
      <c r="C6717" t="str">
        <f t="shared" si="633"/>
        <v>Aug</v>
      </c>
      <c r="D6717" t="str">
        <f t="shared" si="634"/>
        <v>2026_Aug</v>
      </c>
      <c r="E6717" s="12" t="str">
        <f t="shared" si="635"/>
        <v>20_Aug</v>
      </c>
      <c r="F6717" s="12" t="str">
        <f t="shared" si="636"/>
        <v>Aug-26</v>
      </c>
      <c r="G6717" s="12"/>
    </row>
    <row r="6718" spans="1:7">
      <c r="A6718" s="2">
        <f t="shared" si="638"/>
        <v>46255</v>
      </c>
      <c r="B6718" t="str">
        <f t="shared" si="637"/>
        <v>2026_08</v>
      </c>
      <c r="C6718" t="str">
        <f t="shared" si="633"/>
        <v>Aug</v>
      </c>
      <c r="D6718" t="str">
        <f t="shared" si="634"/>
        <v>2026_Aug</v>
      </c>
      <c r="E6718" s="12" t="str">
        <f t="shared" si="635"/>
        <v>21_Aug</v>
      </c>
      <c r="F6718" s="12" t="str">
        <f t="shared" si="636"/>
        <v>Aug-26</v>
      </c>
      <c r="G6718" s="12"/>
    </row>
    <row r="6719" spans="1:7">
      <c r="A6719" s="2">
        <f t="shared" si="638"/>
        <v>46256</v>
      </c>
      <c r="B6719" t="str">
        <f t="shared" si="637"/>
        <v>2026_08</v>
      </c>
      <c r="C6719" t="str">
        <f t="shared" si="633"/>
        <v>Aug</v>
      </c>
      <c r="D6719" t="str">
        <f t="shared" si="634"/>
        <v>2026_Aug</v>
      </c>
      <c r="E6719" s="12" t="str">
        <f t="shared" si="635"/>
        <v>22_Aug</v>
      </c>
      <c r="F6719" s="12" t="str">
        <f t="shared" si="636"/>
        <v>Aug-26</v>
      </c>
      <c r="G6719" s="12"/>
    </row>
    <row r="6720" spans="1:7">
      <c r="A6720" s="2">
        <f t="shared" si="638"/>
        <v>46257</v>
      </c>
      <c r="B6720" t="str">
        <f t="shared" si="637"/>
        <v>2026_08</v>
      </c>
      <c r="C6720" t="str">
        <f t="shared" si="633"/>
        <v>Aug</v>
      </c>
      <c r="D6720" t="str">
        <f t="shared" si="634"/>
        <v>2026_Aug</v>
      </c>
      <c r="E6720" s="12" t="str">
        <f t="shared" si="635"/>
        <v>23_Aug</v>
      </c>
      <c r="F6720" s="12" t="str">
        <f t="shared" si="636"/>
        <v>Aug-26</v>
      </c>
      <c r="G6720" s="12"/>
    </row>
    <row r="6721" spans="1:7">
      <c r="A6721" s="2">
        <f t="shared" si="638"/>
        <v>46258</v>
      </c>
      <c r="B6721" t="str">
        <f t="shared" si="637"/>
        <v>2026_08</v>
      </c>
      <c r="C6721" t="str">
        <f t="shared" si="633"/>
        <v>Aug</v>
      </c>
      <c r="D6721" t="str">
        <f t="shared" si="634"/>
        <v>2026_Aug</v>
      </c>
      <c r="E6721" s="12" t="str">
        <f t="shared" si="635"/>
        <v>24_Aug</v>
      </c>
      <c r="F6721" s="12" t="str">
        <f t="shared" si="636"/>
        <v>Aug-26</v>
      </c>
      <c r="G6721" s="12"/>
    </row>
    <row r="6722" spans="1:7">
      <c r="A6722" s="2">
        <f t="shared" si="638"/>
        <v>46259</v>
      </c>
      <c r="B6722" t="str">
        <f t="shared" si="637"/>
        <v>2026_08</v>
      </c>
      <c r="C6722" t="str">
        <f t="shared" ref="C6722:C6785" si="639">VLOOKUP(TEXT(MONTH(A6722),"00"),$H$2:$I$13,2,FALSE)</f>
        <v>Aug</v>
      </c>
      <c r="D6722" t="str">
        <f t="shared" si="634"/>
        <v>2026_Aug</v>
      </c>
      <c r="E6722" s="12" t="str">
        <f t="shared" si="635"/>
        <v>25_Aug</v>
      </c>
      <c r="F6722" s="12" t="str">
        <f t="shared" si="636"/>
        <v>Aug-26</v>
      </c>
      <c r="G6722" s="12"/>
    </row>
    <row r="6723" spans="1:7">
      <c r="A6723" s="2">
        <f t="shared" si="638"/>
        <v>46260</v>
      </c>
      <c r="B6723" t="str">
        <f t="shared" si="637"/>
        <v>2026_08</v>
      </c>
      <c r="C6723" t="str">
        <f t="shared" si="639"/>
        <v>Aug</v>
      </c>
      <c r="D6723" t="str">
        <f t="shared" ref="D6723:D6786" si="640">TEXT(YEAR(A6723),"0000")&amp;"_"&amp;C6723</f>
        <v>2026_Aug</v>
      </c>
      <c r="E6723" s="12" t="str">
        <f t="shared" ref="E6723:E6786" si="641">VLOOKUP(DAY(A6723),$G$2:$H$32,2,FALSE)&amp;"_"&amp;C6723</f>
        <v>26_Aug</v>
      </c>
      <c r="F6723" s="12" t="str">
        <f t="shared" si="636"/>
        <v>Aug-26</v>
      </c>
      <c r="G6723" s="12"/>
    </row>
    <row r="6724" spans="1:7">
      <c r="A6724" s="2">
        <f t="shared" si="638"/>
        <v>46261</v>
      </c>
      <c r="B6724" t="str">
        <f t="shared" si="637"/>
        <v>2026_08</v>
      </c>
      <c r="C6724" t="str">
        <f t="shared" si="639"/>
        <v>Aug</v>
      </c>
      <c r="D6724" t="str">
        <f t="shared" si="640"/>
        <v>2026_Aug</v>
      </c>
      <c r="E6724" s="12" t="str">
        <f t="shared" si="641"/>
        <v>27_Aug</v>
      </c>
      <c r="F6724" s="12" t="str">
        <f t="shared" ref="F6724:F6787" si="642">C6724&amp;"-"&amp;RIGHT(YEAR(A6724),2)</f>
        <v>Aug-26</v>
      </c>
      <c r="G6724" s="12"/>
    </row>
    <row r="6725" spans="1:7">
      <c r="A6725" s="2">
        <f t="shared" si="638"/>
        <v>46262</v>
      </c>
      <c r="B6725" t="str">
        <f t="shared" si="637"/>
        <v>2026_08</v>
      </c>
      <c r="C6725" t="str">
        <f t="shared" si="639"/>
        <v>Aug</v>
      </c>
      <c r="D6725" t="str">
        <f t="shared" si="640"/>
        <v>2026_Aug</v>
      </c>
      <c r="E6725" s="12" t="str">
        <f t="shared" si="641"/>
        <v>28_Aug</v>
      </c>
      <c r="F6725" s="12" t="str">
        <f t="shared" si="642"/>
        <v>Aug-26</v>
      </c>
      <c r="G6725" s="12"/>
    </row>
    <row r="6726" spans="1:7">
      <c r="A6726" s="2">
        <f t="shared" si="638"/>
        <v>46263</v>
      </c>
      <c r="B6726" t="str">
        <f t="shared" si="637"/>
        <v>2026_08</v>
      </c>
      <c r="C6726" t="str">
        <f t="shared" si="639"/>
        <v>Aug</v>
      </c>
      <c r="D6726" t="str">
        <f t="shared" si="640"/>
        <v>2026_Aug</v>
      </c>
      <c r="E6726" s="12" t="str">
        <f t="shared" si="641"/>
        <v>29_Aug</v>
      </c>
      <c r="F6726" s="12" t="str">
        <f t="shared" si="642"/>
        <v>Aug-26</v>
      </c>
      <c r="G6726" s="12"/>
    </row>
    <row r="6727" spans="1:7">
      <c r="A6727" s="2">
        <f t="shared" si="638"/>
        <v>46264</v>
      </c>
      <c r="B6727" t="str">
        <f t="shared" si="637"/>
        <v>2026_08</v>
      </c>
      <c r="C6727" t="str">
        <f t="shared" si="639"/>
        <v>Aug</v>
      </c>
      <c r="D6727" t="str">
        <f t="shared" si="640"/>
        <v>2026_Aug</v>
      </c>
      <c r="E6727" s="12" t="str">
        <f t="shared" si="641"/>
        <v>30_Aug</v>
      </c>
      <c r="F6727" s="12" t="str">
        <f t="shared" si="642"/>
        <v>Aug-26</v>
      </c>
      <c r="G6727" s="12"/>
    </row>
    <row r="6728" spans="1:7">
      <c r="A6728" s="2">
        <f t="shared" si="638"/>
        <v>46265</v>
      </c>
      <c r="B6728" t="str">
        <f t="shared" si="637"/>
        <v>2026_08</v>
      </c>
      <c r="C6728" t="str">
        <f t="shared" si="639"/>
        <v>Aug</v>
      </c>
      <c r="D6728" t="str">
        <f t="shared" si="640"/>
        <v>2026_Aug</v>
      </c>
      <c r="E6728" s="12" t="str">
        <f t="shared" si="641"/>
        <v>31_Aug</v>
      </c>
      <c r="F6728" s="12" t="str">
        <f t="shared" si="642"/>
        <v>Aug-26</v>
      </c>
      <c r="G6728" s="12"/>
    </row>
    <row r="6729" spans="1:7">
      <c r="A6729" s="2">
        <f t="shared" si="638"/>
        <v>46266</v>
      </c>
      <c r="B6729" t="str">
        <f t="shared" si="637"/>
        <v>2026_09</v>
      </c>
      <c r="C6729" t="str">
        <f t="shared" si="639"/>
        <v>Sep</v>
      </c>
      <c r="D6729" t="str">
        <f t="shared" si="640"/>
        <v>2026_Sep</v>
      </c>
      <c r="E6729" s="12" t="str">
        <f t="shared" si="641"/>
        <v>01_Sep</v>
      </c>
      <c r="F6729" s="12" t="str">
        <f t="shared" si="642"/>
        <v>Sep-26</v>
      </c>
      <c r="G6729" s="12"/>
    </row>
    <row r="6730" spans="1:7">
      <c r="A6730" s="2">
        <f t="shared" si="638"/>
        <v>46267</v>
      </c>
      <c r="B6730" t="str">
        <f t="shared" si="637"/>
        <v>2026_09</v>
      </c>
      <c r="C6730" t="str">
        <f t="shared" si="639"/>
        <v>Sep</v>
      </c>
      <c r="D6730" t="str">
        <f t="shared" si="640"/>
        <v>2026_Sep</v>
      </c>
      <c r="E6730" s="12" t="str">
        <f t="shared" si="641"/>
        <v>02_Sep</v>
      </c>
      <c r="F6730" s="12" t="str">
        <f t="shared" si="642"/>
        <v>Sep-26</v>
      </c>
      <c r="G6730" s="12"/>
    </row>
    <row r="6731" spans="1:7">
      <c r="A6731" s="2">
        <f t="shared" si="638"/>
        <v>46268</v>
      </c>
      <c r="B6731" t="str">
        <f t="shared" ref="B6731:B6794" si="643">TEXT(YEAR(A6731),"0000")&amp;"_"&amp;TEXT(MONTH(A6731),"00")</f>
        <v>2026_09</v>
      </c>
      <c r="C6731" t="str">
        <f t="shared" si="639"/>
        <v>Sep</v>
      </c>
      <c r="D6731" t="str">
        <f t="shared" si="640"/>
        <v>2026_Sep</v>
      </c>
      <c r="E6731" s="12" t="str">
        <f t="shared" si="641"/>
        <v>03_Sep</v>
      </c>
      <c r="F6731" s="12" t="str">
        <f t="shared" si="642"/>
        <v>Sep-26</v>
      </c>
      <c r="G6731" s="12"/>
    </row>
    <row r="6732" spans="1:7">
      <c r="A6732" s="2">
        <f t="shared" ref="A6732:A6795" si="644">A6731+1</f>
        <v>46269</v>
      </c>
      <c r="B6732" t="str">
        <f t="shared" si="643"/>
        <v>2026_09</v>
      </c>
      <c r="C6732" t="str">
        <f t="shared" si="639"/>
        <v>Sep</v>
      </c>
      <c r="D6732" t="str">
        <f t="shared" si="640"/>
        <v>2026_Sep</v>
      </c>
      <c r="E6732" s="12" t="str">
        <f t="shared" si="641"/>
        <v>04_Sep</v>
      </c>
      <c r="F6732" s="12" t="str">
        <f t="shared" si="642"/>
        <v>Sep-26</v>
      </c>
      <c r="G6732" s="12"/>
    </row>
    <row r="6733" spans="1:7">
      <c r="A6733" s="2">
        <f t="shared" si="644"/>
        <v>46270</v>
      </c>
      <c r="B6733" t="str">
        <f t="shared" si="643"/>
        <v>2026_09</v>
      </c>
      <c r="C6733" t="str">
        <f t="shared" si="639"/>
        <v>Sep</v>
      </c>
      <c r="D6733" t="str">
        <f t="shared" si="640"/>
        <v>2026_Sep</v>
      </c>
      <c r="E6733" s="12" t="str">
        <f t="shared" si="641"/>
        <v>05_Sep</v>
      </c>
      <c r="F6733" s="12" t="str">
        <f t="shared" si="642"/>
        <v>Sep-26</v>
      </c>
      <c r="G6733" s="12"/>
    </row>
    <row r="6734" spans="1:7">
      <c r="A6734" s="2">
        <f t="shared" si="644"/>
        <v>46271</v>
      </c>
      <c r="B6734" t="str">
        <f t="shared" si="643"/>
        <v>2026_09</v>
      </c>
      <c r="C6734" t="str">
        <f t="shared" si="639"/>
        <v>Sep</v>
      </c>
      <c r="D6734" t="str">
        <f t="shared" si="640"/>
        <v>2026_Sep</v>
      </c>
      <c r="E6734" s="12" t="str">
        <f t="shared" si="641"/>
        <v>06_Sep</v>
      </c>
      <c r="F6734" s="12" t="str">
        <f t="shared" si="642"/>
        <v>Sep-26</v>
      </c>
      <c r="G6734" s="12"/>
    </row>
    <row r="6735" spans="1:7">
      <c r="A6735" s="2">
        <f t="shared" si="644"/>
        <v>46272</v>
      </c>
      <c r="B6735" t="str">
        <f t="shared" si="643"/>
        <v>2026_09</v>
      </c>
      <c r="C6735" t="str">
        <f t="shared" si="639"/>
        <v>Sep</v>
      </c>
      <c r="D6735" t="str">
        <f t="shared" si="640"/>
        <v>2026_Sep</v>
      </c>
      <c r="E6735" s="12" t="str">
        <f t="shared" si="641"/>
        <v>07_Sep</v>
      </c>
      <c r="F6735" s="12" t="str">
        <f t="shared" si="642"/>
        <v>Sep-26</v>
      </c>
      <c r="G6735" s="12"/>
    </row>
    <row r="6736" spans="1:7">
      <c r="A6736" s="2">
        <f t="shared" si="644"/>
        <v>46273</v>
      </c>
      <c r="B6736" t="str">
        <f t="shared" si="643"/>
        <v>2026_09</v>
      </c>
      <c r="C6736" t="str">
        <f t="shared" si="639"/>
        <v>Sep</v>
      </c>
      <c r="D6736" t="str">
        <f t="shared" si="640"/>
        <v>2026_Sep</v>
      </c>
      <c r="E6736" s="12" t="str">
        <f t="shared" si="641"/>
        <v>08_Sep</v>
      </c>
      <c r="F6736" s="12" t="str">
        <f t="shared" si="642"/>
        <v>Sep-26</v>
      </c>
      <c r="G6736" s="12"/>
    </row>
    <row r="6737" spans="1:7">
      <c r="A6737" s="2">
        <f t="shared" si="644"/>
        <v>46274</v>
      </c>
      <c r="B6737" t="str">
        <f t="shared" si="643"/>
        <v>2026_09</v>
      </c>
      <c r="C6737" t="str">
        <f t="shared" si="639"/>
        <v>Sep</v>
      </c>
      <c r="D6737" t="str">
        <f t="shared" si="640"/>
        <v>2026_Sep</v>
      </c>
      <c r="E6737" s="12" t="str">
        <f t="shared" si="641"/>
        <v>09_Sep</v>
      </c>
      <c r="F6737" s="12" t="str">
        <f t="shared" si="642"/>
        <v>Sep-26</v>
      </c>
      <c r="G6737" s="12"/>
    </row>
    <row r="6738" spans="1:7">
      <c r="A6738" s="2">
        <f t="shared" si="644"/>
        <v>46275</v>
      </c>
      <c r="B6738" t="str">
        <f t="shared" si="643"/>
        <v>2026_09</v>
      </c>
      <c r="C6738" t="str">
        <f t="shared" si="639"/>
        <v>Sep</v>
      </c>
      <c r="D6738" t="str">
        <f t="shared" si="640"/>
        <v>2026_Sep</v>
      </c>
      <c r="E6738" s="12" t="str">
        <f t="shared" si="641"/>
        <v>10_Sep</v>
      </c>
      <c r="F6738" s="12" t="str">
        <f t="shared" si="642"/>
        <v>Sep-26</v>
      </c>
      <c r="G6738" s="12"/>
    </row>
    <row r="6739" spans="1:7">
      <c r="A6739" s="2">
        <f t="shared" si="644"/>
        <v>46276</v>
      </c>
      <c r="B6739" t="str">
        <f t="shared" si="643"/>
        <v>2026_09</v>
      </c>
      <c r="C6739" t="str">
        <f t="shared" si="639"/>
        <v>Sep</v>
      </c>
      <c r="D6739" t="str">
        <f t="shared" si="640"/>
        <v>2026_Sep</v>
      </c>
      <c r="E6739" s="12" t="str">
        <f t="shared" si="641"/>
        <v>11_Sep</v>
      </c>
      <c r="F6739" s="12" t="str">
        <f t="shared" si="642"/>
        <v>Sep-26</v>
      </c>
      <c r="G6739" s="12"/>
    </row>
    <row r="6740" spans="1:7">
      <c r="A6740" s="2">
        <f t="shared" si="644"/>
        <v>46277</v>
      </c>
      <c r="B6740" t="str">
        <f t="shared" si="643"/>
        <v>2026_09</v>
      </c>
      <c r="C6740" t="str">
        <f t="shared" si="639"/>
        <v>Sep</v>
      </c>
      <c r="D6740" t="str">
        <f t="shared" si="640"/>
        <v>2026_Sep</v>
      </c>
      <c r="E6740" s="12" t="str">
        <f t="shared" si="641"/>
        <v>12_Sep</v>
      </c>
      <c r="F6740" s="12" t="str">
        <f t="shared" si="642"/>
        <v>Sep-26</v>
      </c>
      <c r="G6740" s="12"/>
    </row>
    <row r="6741" spans="1:7">
      <c r="A6741" s="2">
        <f t="shared" si="644"/>
        <v>46278</v>
      </c>
      <c r="B6741" t="str">
        <f t="shared" si="643"/>
        <v>2026_09</v>
      </c>
      <c r="C6741" t="str">
        <f t="shared" si="639"/>
        <v>Sep</v>
      </c>
      <c r="D6741" t="str">
        <f t="shared" si="640"/>
        <v>2026_Sep</v>
      </c>
      <c r="E6741" s="12" t="str">
        <f t="shared" si="641"/>
        <v>13_Sep</v>
      </c>
      <c r="F6741" s="12" t="str">
        <f t="shared" si="642"/>
        <v>Sep-26</v>
      </c>
      <c r="G6741" s="12"/>
    </row>
    <row r="6742" spans="1:7">
      <c r="A6742" s="2">
        <f t="shared" si="644"/>
        <v>46279</v>
      </c>
      <c r="B6742" t="str">
        <f t="shared" si="643"/>
        <v>2026_09</v>
      </c>
      <c r="C6742" t="str">
        <f t="shared" si="639"/>
        <v>Sep</v>
      </c>
      <c r="D6742" t="str">
        <f t="shared" si="640"/>
        <v>2026_Sep</v>
      </c>
      <c r="E6742" s="12" t="str">
        <f t="shared" si="641"/>
        <v>14_Sep</v>
      </c>
      <c r="F6742" s="12" t="str">
        <f t="shared" si="642"/>
        <v>Sep-26</v>
      </c>
      <c r="G6742" s="12"/>
    </row>
    <row r="6743" spans="1:7">
      <c r="A6743" s="2">
        <f t="shared" si="644"/>
        <v>46280</v>
      </c>
      <c r="B6743" t="str">
        <f t="shared" si="643"/>
        <v>2026_09</v>
      </c>
      <c r="C6743" t="str">
        <f t="shared" si="639"/>
        <v>Sep</v>
      </c>
      <c r="D6743" t="str">
        <f t="shared" si="640"/>
        <v>2026_Sep</v>
      </c>
      <c r="E6743" s="12" t="str">
        <f t="shared" si="641"/>
        <v>15_Sep</v>
      </c>
      <c r="F6743" s="12" t="str">
        <f t="shared" si="642"/>
        <v>Sep-26</v>
      </c>
      <c r="G6743" s="12"/>
    </row>
    <row r="6744" spans="1:7">
      <c r="A6744" s="2">
        <f t="shared" si="644"/>
        <v>46281</v>
      </c>
      <c r="B6744" t="str">
        <f t="shared" si="643"/>
        <v>2026_09</v>
      </c>
      <c r="C6744" t="str">
        <f t="shared" si="639"/>
        <v>Sep</v>
      </c>
      <c r="D6744" t="str">
        <f t="shared" si="640"/>
        <v>2026_Sep</v>
      </c>
      <c r="E6744" s="12" t="str">
        <f t="shared" si="641"/>
        <v>16_Sep</v>
      </c>
      <c r="F6744" s="12" t="str">
        <f t="shared" si="642"/>
        <v>Sep-26</v>
      </c>
      <c r="G6744" s="12"/>
    </row>
    <row r="6745" spans="1:7">
      <c r="A6745" s="2">
        <f t="shared" si="644"/>
        <v>46282</v>
      </c>
      <c r="B6745" t="str">
        <f t="shared" si="643"/>
        <v>2026_09</v>
      </c>
      <c r="C6745" t="str">
        <f t="shared" si="639"/>
        <v>Sep</v>
      </c>
      <c r="D6745" t="str">
        <f t="shared" si="640"/>
        <v>2026_Sep</v>
      </c>
      <c r="E6745" s="12" t="str">
        <f t="shared" si="641"/>
        <v>17_Sep</v>
      </c>
      <c r="F6745" s="12" t="str">
        <f t="shared" si="642"/>
        <v>Sep-26</v>
      </c>
      <c r="G6745" s="12"/>
    </row>
    <row r="6746" spans="1:7">
      <c r="A6746" s="2">
        <f t="shared" si="644"/>
        <v>46283</v>
      </c>
      <c r="B6746" t="str">
        <f t="shared" si="643"/>
        <v>2026_09</v>
      </c>
      <c r="C6746" t="str">
        <f t="shared" si="639"/>
        <v>Sep</v>
      </c>
      <c r="D6746" t="str">
        <f t="shared" si="640"/>
        <v>2026_Sep</v>
      </c>
      <c r="E6746" s="12" t="str">
        <f t="shared" si="641"/>
        <v>18_Sep</v>
      </c>
      <c r="F6746" s="12" t="str">
        <f t="shared" si="642"/>
        <v>Sep-26</v>
      </c>
      <c r="G6746" s="12"/>
    </row>
    <row r="6747" spans="1:7">
      <c r="A6747" s="2">
        <f t="shared" si="644"/>
        <v>46284</v>
      </c>
      <c r="B6747" t="str">
        <f t="shared" si="643"/>
        <v>2026_09</v>
      </c>
      <c r="C6747" t="str">
        <f t="shared" si="639"/>
        <v>Sep</v>
      </c>
      <c r="D6747" t="str">
        <f t="shared" si="640"/>
        <v>2026_Sep</v>
      </c>
      <c r="E6747" s="12" t="str">
        <f t="shared" si="641"/>
        <v>19_Sep</v>
      </c>
      <c r="F6747" s="12" t="str">
        <f t="shared" si="642"/>
        <v>Sep-26</v>
      </c>
      <c r="G6747" s="12"/>
    </row>
    <row r="6748" spans="1:7">
      <c r="A6748" s="2">
        <f t="shared" si="644"/>
        <v>46285</v>
      </c>
      <c r="B6748" t="str">
        <f t="shared" si="643"/>
        <v>2026_09</v>
      </c>
      <c r="C6748" t="str">
        <f t="shared" si="639"/>
        <v>Sep</v>
      </c>
      <c r="D6748" t="str">
        <f t="shared" si="640"/>
        <v>2026_Sep</v>
      </c>
      <c r="E6748" s="12" t="str">
        <f t="shared" si="641"/>
        <v>20_Sep</v>
      </c>
      <c r="F6748" s="12" t="str">
        <f t="shared" si="642"/>
        <v>Sep-26</v>
      </c>
      <c r="G6748" s="12"/>
    </row>
    <row r="6749" spans="1:7">
      <c r="A6749" s="2">
        <f t="shared" si="644"/>
        <v>46286</v>
      </c>
      <c r="B6749" t="str">
        <f t="shared" si="643"/>
        <v>2026_09</v>
      </c>
      <c r="C6749" t="str">
        <f t="shared" si="639"/>
        <v>Sep</v>
      </c>
      <c r="D6749" t="str">
        <f t="shared" si="640"/>
        <v>2026_Sep</v>
      </c>
      <c r="E6749" s="12" t="str">
        <f t="shared" si="641"/>
        <v>21_Sep</v>
      </c>
      <c r="F6749" s="12" t="str">
        <f t="shared" si="642"/>
        <v>Sep-26</v>
      </c>
      <c r="G6749" s="12"/>
    </row>
    <row r="6750" spans="1:7">
      <c r="A6750" s="2">
        <f t="shared" si="644"/>
        <v>46287</v>
      </c>
      <c r="B6750" t="str">
        <f t="shared" si="643"/>
        <v>2026_09</v>
      </c>
      <c r="C6750" t="str">
        <f t="shared" si="639"/>
        <v>Sep</v>
      </c>
      <c r="D6750" t="str">
        <f t="shared" si="640"/>
        <v>2026_Sep</v>
      </c>
      <c r="E6750" s="12" t="str">
        <f t="shared" si="641"/>
        <v>22_Sep</v>
      </c>
      <c r="F6750" s="12" t="str">
        <f t="shared" si="642"/>
        <v>Sep-26</v>
      </c>
      <c r="G6750" s="12"/>
    </row>
    <row r="6751" spans="1:7">
      <c r="A6751" s="2">
        <f t="shared" si="644"/>
        <v>46288</v>
      </c>
      <c r="B6751" t="str">
        <f t="shared" si="643"/>
        <v>2026_09</v>
      </c>
      <c r="C6751" t="str">
        <f t="shared" si="639"/>
        <v>Sep</v>
      </c>
      <c r="D6751" t="str">
        <f t="shared" si="640"/>
        <v>2026_Sep</v>
      </c>
      <c r="E6751" s="12" t="str">
        <f t="shared" si="641"/>
        <v>23_Sep</v>
      </c>
      <c r="F6751" s="12" t="str">
        <f t="shared" si="642"/>
        <v>Sep-26</v>
      </c>
      <c r="G6751" s="12"/>
    </row>
    <row r="6752" spans="1:7">
      <c r="A6752" s="2">
        <f t="shared" si="644"/>
        <v>46289</v>
      </c>
      <c r="B6752" t="str">
        <f t="shared" si="643"/>
        <v>2026_09</v>
      </c>
      <c r="C6752" t="str">
        <f t="shared" si="639"/>
        <v>Sep</v>
      </c>
      <c r="D6752" t="str">
        <f t="shared" si="640"/>
        <v>2026_Sep</v>
      </c>
      <c r="E6752" s="12" t="str">
        <f t="shared" si="641"/>
        <v>24_Sep</v>
      </c>
      <c r="F6752" s="12" t="str">
        <f t="shared" si="642"/>
        <v>Sep-26</v>
      </c>
      <c r="G6752" s="12"/>
    </row>
    <row r="6753" spans="1:7">
      <c r="A6753" s="2">
        <f t="shared" si="644"/>
        <v>46290</v>
      </c>
      <c r="B6753" t="str">
        <f t="shared" si="643"/>
        <v>2026_09</v>
      </c>
      <c r="C6753" t="str">
        <f t="shared" si="639"/>
        <v>Sep</v>
      </c>
      <c r="D6753" t="str">
        <f t="shared" si="640"/>
        <v>2026_Sep</v>
      </c>
      <c r="E6753" s="12" t="str">
        <f t="shared" si="641"/>
        <v>25_Sep</v>
      </c>
      <c r="F6753" s="12" t="str">
        <f t="shared" si="642"/>
        <v>Sep-26</v>
      </c>
      <c r="G6753" s="12"/>
    </row>
    <row r="6754" spans="1:7">
      <c r="A6754" s="2">
        <f t="shared" si="644"/>
        <v>46291</v>
      </c>
      <c r="B6754" t="str">
        <f t="shared" si="643"/>
        <v>2026_09</v>
      </c>
      <c r="C6754" t="str">
        <f t="shared" si="639"/>
        <v>Sep</v>
      </c>
      <c r="D6754" t="str">
        <f t="shared" si="640"/>
        <v>2026_Sep</v>
      </c>
      <c r="E6754" s="12" t="str">
        <f t="shared" si="641"/>
        <v>26_Sep</v>
      </c>
      <c r="F6754" s="12" t="str">
        <f t="shared" si="642"/>
        <v>Sep-26</v>
      </c>
      <c r="G6754" s="12"/>
    </row>
    <row r="6755" spans="1:7">
      <c r="A6755" s="2">
        <f t="shared" si="644"/>
        <v>46292</v>
      </c>
      <c r="B6755" t="str">
        <f t="shared" si="643"/>
        <v>2026_09</v>
      </c>
      <c r="C6755" t="str">
        <f t="shared" si="639"/>
        <v>Sep</v>
      </c>
      <c r="D6755" t="str">
        <f t="shared" si="640"/>
        <v>2026_Sep</v>
      </c>
      <c r="E6755" s="12" t="str">
        <f t="shared" si="641"/>
        <v>27_Sep</v>
      </c>
      <c r="F6755" s="12" t="str">
        <f t="shared" si="642"/>
        <v>Sep-26</v>
      </c>
      <c r="G6755" s="12"/>
    </row>
    <row r="6756" spans="1:7">
      <c r="A6756" s="2">
        <f t="shared" si="644"/>
        <v>46293</v>
      </c>
      <c r="B6756" t="str">
        <f t="shared" si="643"/>
        <v>2026_09</v>
      </c>
      <c r="C6756" t="str">
        <f t="shared" si="639"/>
        <v>Sep</v>
      </c>
      <c r="D6756" t="str">
        <f t="shared" si="640"/>
        <v>2026_Sep</v>
      </c>
      <c r="E6756" s="12" t="str">
        <f t="shared" si="641"/>
        <v>28_Sep</v>
      </c>
      <c r="F6756" s="12" t="str">
        <f t="shared" si="642"/>
        <v>Sep-26</v>
      </c>
      <c r="G6756" s="12"/>
    </row>
    <row r="6757" spans="1:7">
      <c r="A6757" s="2">
        <f t="shared" si="644"/>
        <v>46294</v>
      </c>
      <c r="B6757" t="str">
        <f t="shared" si="643"/>
        <v>2026_09</v>
      </c>
      <c r="C6757" t="str">
        <f t="shared" si="639"/>
        <v>Sep</v>
      </c>
      <c r="D6757" t="str">
        <f t="shared" si="640"/>
        <v>2026_Sep</v>
      </c>
      <c r="E6757" s="12" t="str">
        <f t="shared" si="641"/>
        <v>29_Sep</v>
      </c>
      <c r="F6757" s="12" t="str">
        <f t="shared" si="642"/>
        <v>Sep-26</v>
      </c>
      <c r="G6757" s="12"/>
    </row>
    <row r="6758" spans="1:7">
      <c r="A6758" s="2">
        <f t="shared" si="644"/>
        <v>46295</v>
      </c>
      <c r="B6758" t="str">
        <f t="shared" si="643"/>
        <v>2026_09</v>
      </c>
      <c r="C6758" t="str">
        <f t="shared" si="639"/>
        <v>Sep</v>
      </c>
      <c r="D6758" t="str">
        <f t="shared" si="640"/>
        <v>2026_Sep</v>
      </c>
      <c r="E6758" s="12" t="str">
        <f t="shared" si="641"/>
        <v>30_Sep</v>
      </c>
      <c r="F6758" s="12" t="str">
        <f t="shared" si="642"/>
        <v>Sep-26</v>
      </c>
      <c r="G6758" s="12"/>
    </row>
    <row r="6759" spans="1:7">
      <c r="A6759" s="2">
        <f t="shared" si="644"/>
        <v>46296</v>
      </c>
      <c r="B6759" t="str">
        <f t="shared" si="643"/>
        <v>2026_10</v>
      </c>
      <c r="C6759" t="str">
        <f t="shared" si="639"/>
        <v>Oct</v>
      </c>
      <c r="D6759" t="str">
        <f t="shared" si="640"/>
        <v>2026_Oct</v>
      </c>
      <c r="E6759" s="12" t="str">
        <f t="shared" si="641"/>
        <v>01_Oct</v>
      </c>
      <c r="F6759" s="12" t="str">
        <f t="shared" si="642"/>
        <v>Oct-26</v>
      </c>
      <c r="G6759" s="12"/>
    </row>
    <row r="6760" spans="1:7">
      <c r="A6760" s="2">
        <f t="shared" si="644"/>
        <v>46297</v>
      </c>
      <c r="B6760" t="str">
        <f t="shared" si="643"/>
        <v>2026_10</v>
      </c>
      <c r="C6760" t="str">
        <f t="shared" si="639"/>
        <v>Oct</v>
      </c>
      <c r="D6760" t="str">
        <f t="shared" si="640"/>
        <v>2026_Oct</v>
      </c>
      <c r="E6760" s="12" t="str">
        <f t="shared" si="641"/>
        <v>02_Oct</v>
      </c>
      <c r="F6760" s="12" t="str">
        <f t="shared" si="642"/>
        <v>Oct-26</v>
      </c>
      <c r="G6760" s="12"/>
    </row>
    <row r="6761" spans="1:7">
      <c r="A6761" s="2">
        <f t="shared" si="644"/>
        <v>46298</v>
      </c>
      <c r="B6761" t="str">
        <f t="shared" si="643"/>
        <v>2026_10</v>
      </c>
      <c r="C6761" t="str">
        <f t="shared" si="639"/>
        <v>Oct</v>
      </c>
      <c r="D6761" t="str">
        <f t="shared" si="640"/>
        <v>2026_Oct</v>
      </c>
      <c r="E6761" s="12" t="str">
        <f t="shared" si="641"/>
        <v>03_Oct</v>
      </c>
      <c r="F6761" s="12" t="str">
        <f t="shared" si="642"/>
        <v>Oct-26</v>
      </c>
      <c r="G6761" s="12"/>
    </row>
    <row r="6762" spans="1:7">
      <c r="A6762" s="2">
        <f t="shared" si="644"/>
        <v>46299</v>
      </c>
      <c r="B6762" t="str">
        <f t="shared" si="643"/>
        <v>2026_10</v>
      </c>
      <c r="C6762" t="str">
        <f t="shared" si="639"/>
        <v>Oct</v>
      </c>
      <c r="D6762" t="str">
        <f t="shared" si="640"/>
        <v>2026_Oct</v>
      </c>
      <c r="E6762" s="12" t="str">
        <f t="shared" si="641"/>
        <v>04_Oct</v>
      </c>
      <c r="F6762" s="12" t="str">
        <f t="shared" si="642"/>
        <v>Oct-26</v>
      </c>
      <c r="G6762" s="12"/>
    </row>
    <row r="6763" spans="1:7">
      <c r="A6763" s="2">
        <f t="shared" si="644"/>
        <v>46300</v>
      </c>
      <c r="B6763" t="str">
        <f t="shared" si="643"/>
        <v>2026_10</v>
      </c>
      <c r="C6763" t="str">
        <f t="shared" si="639"/>
        <v>Oct</v>
      </c>
      <c r="D6763" t="str">
        <f t="shared" si="640"/>
        <v>2026_Oct</v>
      </c>
      <c r="E6763" s="12" t="str">
        <f t="shared" si="641"/>
        <v>05_Oct</v>
      </c>
      <c r="F6763" s="12" t="str">
        <f t="shared" si="642"/>
        <v>Oct-26</v>
      </c>
      <c r="G6763" s="12"/>
    </row>
    <row r="6764" spans="1:7">
      <c r="A6764" s="2">
        <f t="shared" si="644"/>
        <v>46301</v>
      </c>
      <c r="B6764" t="str">
        <f t="shared" si="643"/>
        <v>2026_10</v>
      </c>
      <c r="C6764" t="str">
        <f t="shared" si="639"/>
        <v>Oct</v>
      </c>
      <c r="D6764" t="str">
        <f t="shared" si="640"/>
        <v>2026_Oct</v>
      </c>
      <c r="E6764" s="12" t="str">
        <f t="shared" si="641"/>
        <v>06_Oct</v>
      </c>
      <c r="F6764" s="12" t="str">
        <f t="shared" si="642"/>
        <v>Oct-26</v>
      </c>
      <c r="G6764" s="12"/>
    </row>
    <row r="6765" spans="1:7">
      <c r="A6765" s="2">
        <f t="shared" si="644"/>
        <v>46302</v>
      </c>
      <c r="B6765" t="str">
        <f t="shared" si="643"/>
        <v>2026_10</v>
      </c>
      <c r="C6765" t="str">
        <f t="shared" si="639"/>
        <v>Oct</v>
      </c>
      <c r="D6765" t="str">
        <f t="shared" si="640"/>
        <v>2026_Oct</v>
      </c>
      <c r="E6765" s="12" t="str">
        <f t="shared" si="641"/>
        <v>07_Oct</v>
      </c>
      <c r="F6765" s="12" t="str">
        <f t="shared" si="642"/>
        <v>Oct-26</v>
      </c>
      <c r="G6765" s="12"/>
    </row>
    <row r="6766" spans="1:7">
      <c r="A6766" s="2">
        <f t="shared" si="644"/>
        <v>46303</v>
      </c>
      <c r="B6766" t="str">
        <f t="shared" si="643"/>
        <v>2026_10</v>
      </c>
      <c r="C6766" t="str">
        <f t="shared" si="639"/>
        <v>Oct</v>
      </c>
      <c r="D6766" t="str">
        <f t="shared" si="640"/>
        <v>2026_Oct</v>
      </c>
      <c r="E6766" s="12" t="str">
        <f t="shared" si="641"/>
        <v>08_Oct</v>
      </c>
      <c r="F6766" s="12" t="str">
        <f t="shared" si="642"/>
        <v>Oct-26</v>
      </c>
      <c r="G6766" s="12"/>
    </row>
    <row r="6767" spans="1:7">
      <c r="A6767" s="2">
        <f t="shared" si="644"/>
        <v>46304</v>
      </c>
      <c r="B6767" t="str">
        <f t="shared" si="643"/>
        <v>2026_10</v>
      </c>
      <c r="C6767" t="str">
        <f t="shared" si="639"/>
        <v>Oct</v>
      </c>
      <c r="D6767" t="str">
        <f t="shared" si="640"/>
        <v>2026_Oct</v>
      </c>
      <c r="E6767" s="12" t="str">
        <f t="shared" si="641"/>
        <v>09_Oct</v>
      </c>
      <c r="F6767" s="12" t="str">
        <f t="shared" si="642"/>
        <v>Oct-26</v>
      </c>
      <c r="G6767" s="12"/>
    </row>
    <row r="6768" spans="1:7">
      <c r="A6768" s="2">
        <f t="shared" si="644"/>
        <v>46305</v>
      </c>
      <c r="B6768" t="str">
        <f t="shared" si="643"/>
        <v>2026_10</v>
      </c>
      <c r="C6768" t="str">
        <f t="shared" si="639"/>
        <v>Oct</v>
      </c>
      <c r="D6768" t="str">
        <f t="shared" si="640"/>
        <v>2026_Oct</v>
      </c>
      <c r="E6768" s="12" t="str">
        <f t="shared" si="641"/>
        <v>10_Oct</v>
      </c>
      <c r="F6768" s="12" t="str">
        <f t="shared" si="642"/>
        <v>Oct-26</v>
      </c>
      <c r="G6768" s="12"/>
    </row>
    <row r="6769" spans="1:7">
      <c r="A6769" s="2">
        <f t="shared" si="644"/>
        <v>46306</v>
      </c>
      <c r="B6769" t="str">
        <f t="shared" si="643"/>
        <v>2026_10</v>
      </c>
      <c r="C6769" t="str">
        <f t="shared" si="639"/>
        <v>Oct</v>
      </c>
      <c r="D6769" t="str">
        <f t="shared" si="640"/>
        <v>2026_Oct</v>
      </c>
      <c r="E6769" s="12" t="str">
        <f t="shared" si="641"/>
        <v>11_Oct</v>
      </c>
      <c r="F6769" s="12" t="str">
        <f t="shared" si="642"/>
        <v>Oct-26</v>
      </c>
      <c r="G6769" s="12"/>
    </row>
    <row r="6770" spans="1:7">
      <c r="A6770" s="2">
        <f t="shared" si="644"/>
        <v>46307</v>
      </c>
      <c r="B6770" t="str">
        <f t="shared" si="643"/>
        <v>2026_10</v>
      </c>
      <c r="C6770" t="str">
        <f t="shared" si="639"/>
        <v>Oct</v>
      </c>
      <c r="D6770" t="str">
        <f t="shared" si="640"/>
        <v>2026_Oct</v>
      </c>
      <c r="E6770" s="12" t="str">
        <f t="shared" si="641"/>
        <v>12_Oct</v>
      </c>
      <c r="F6770" s="12" t="str">
        <f t="shared" si="642"/>
        <v>Oct-26</v>
      </c>
      <c r="G6770" s="12"/>
    </row>
    <row r="6771" spans="1:7">
      <c r="A6771" s="2">
        <f t="shared" si="644"/>
        <v>46308</v>
      </c>
      <c r="B6771" t="str">
        <f t="shared" si="643"/>
        <v>2026_10</v>
      </c>
      <c r="C6771" t="str">
        <f t="shared" si="639"/>
        <v>Oct</v>
      </c>
      <c r="D6771" t="str">
        <f t="shared" si="640"/>
        <v>2026_Oct</v>
      </c>
      <c r="E6771" s="12" t="str">
        <f t="shared" si="641"/>
        <v>13_Oct</v>
      </c>
      <c r="F6771" s="12" t="str">
        <f t="shared" si="642"/>
        <v>Oct-26</v>
      </c>
      <c r="G6771" s="12"/>
    </row>
    <row r="6772" spans="1:7">
      <c r="A6772" s="2">
        <f t="shared" si="644"/>
        <v>46309</v>
      </c>
      <c r="B6772" t="str">
        <f t="shared" si="643"/>
        <v>2026_10</v>
      </c>
      <c r="C6772" t="str">
        <f t="shared" si="639"/>
        <v>Oct</v>
      </c>
      <c r="D6772" t="str">
        <f t="shared" si="640"/>
        <v>2026_Oct</v>
      </c>
      <c r="E6772" s="12" t="str">
        <f t="shared" si="641"/>
        <v>14_Oct</v>
      </c>
      <c r="F6772" s="12" t="str">
        <f t="shared" si="642"/>
        <v>Oct-26</v>
      </c>
      <c r="G6772" s="12"/>
    </row>
    <row r="6773" spans="1:7">
      <c r="A6773" s="2">
        <f t="shared" si="644"/>
        <v>46310</v>
      </c>
      <c r="B6773" t="str">
        <f t="shared" si="643"/>
        <v>2026_10</v>
      </c>
      <c r="C6773" t="str">
        <f t="shared" si="639"/>
        <v>Oct</v>
      </c>
      <c r="D6773" t="str">
        <f t="shared" si="640"/>
        <v>2026_Oct</v>
      </c>
      <c r="E6773" s="12" t="str">
        <f t="shared" si="641"/>
        <v>15_Oct</v>
      </c>
      <c r="F6773" s="12" t="str">
        <f t="shared" si="642"/>
        <v>Oct-26</v>
      </c>
      <c r="G6773" s="12"/>
    </row>
    <row r="6774" spans="1:7">
      <c r="A6774" s="2">
        <f t="shared" si="644"/>
        <v>46311</v>
      </c>
      <c r="B6774" t="str">
        <f t="shared" si="643"/>
        <v>2026_10</v>
      </c>
      <c r="C6774" t="str">
        <f t="shared" si="639"/>
        <v>Oct</v>
      </c>
      <c r="D6774" t="str">
        <f t="shared" si="640"/>
        <v>2026_Oct</v>
      </c>
      <c r="E6774" s="12" t="str">
        <f t="shared" si="641"/>
        <v>16_Oct</v>
      </c>
      <c r="F6774" s="12" t="str">
        <f t="shared" si="642"/>
        <v>Oct-26</v>
      </c>
      <c r="G6774" s="12"/>
    </row>
    <row r="6775" spans="1:7">
      <c r="A6775" s="2">
        <f t="shared" si="644"/>
        <v>46312</v>
      </c>
      <c r="B6775" t="str">
        <f t="shared" si="643"/>
        <v>2026_10</v>
      </c>
      <c r="C6775" t="str">
        <f t="shared" si="639"/>
        <v>Oct</v>
      </c>
      <c r="D6775" t="str">
        <f t="shared" si="640"/>
        <v>2026_Oct</v>
      </c>
      <c r="E6775" s="12" t="str">
        <f t="shared" si="641"/>
        <v>17_Oct</v>
      </c>
      <c r="F6775" s="12" t="str">
        <f t="shared" si="642"/>
        <v>Oct-26</v>
      </c>
      <c r="G6775" s="12"/>
    </row>
    <row r="6776" spans="1:7">
      <c r="A6776" s="2">
        <f t="shared" si="644"/>
        <v>46313</v>
      </c>
      <c r="B6776" t="str">
        <f t="shared" si="643"/>
        <v>2026_10</v>
      </c>
      <c r="C6776" t="str">
        <f t="shared" si="639"/>
        <v>Oct</v>
      </c>
      <c r="D6776" t="str">
        <f t="shared" si="640"/>
        <v>2026_Oct</v>
      </c>
      <c r="E6776" s="12" t="str">
        <f t="shared" si="641"/>
        <v>18_Oct</v>
      </c>
      <c r="F6776" s="12" t="str">
        <f t="shared" si="642"/>
        <v>Oct-26</v>
      </c>
      <c r="G6776" s="12"/>
    </row>
    <row r="6777" spans="1:7">
      <c r="A6777" s="2">
        <f t="shared" si="644"/>
        <v>46314</v>
      </c>
      <c r="B6777" t="str">
        <f t="shared" si="643"/>
        <v>2026_10</v>
      </c>
      <c r="C6777" t="str">
        <f t="shared" si="639"/>
        <v>Oct</v>
      </c>
      <c r="D6777" t="str">
        <f t="shared" si="640"/>
        <v>2026_Oct</v>
      </c>
      <c r="E6777" s="12" t="str">
        <f t="shared" si="641"/>
        <v>19_Oct</v>
      </c>
      <c r="F6777" s="12" t="str">
        <f t="shared" si="642"/>
        <v>Oct-26</v>
      </c>
      <c r="G6777" s="12"/>
    </row>
    <row r="6778" spans="1:7">
      <c r="A6778" s="2">
        <f t="shared" si="644"/>
        <v>46315</v>
      </c>
      <c r="B6778" t="str">
        <f t="shared" si="643"/>
        <v>2026_10</v>
      </c>
      <c r="C6778" t="str">
        <f t="shared" si="639"/>
        <v>Oct</v>
      </c>
      <c r="D6778" t="str">
        <f t="shared" si="640"/>
        <v>2026_Oct</v>
      </c>
      <c r="E6778" s="12" t="str">
        <f t="shared" si="641"/>
        <v>20_Oct</v>
      </c>
      <c r="F6778" s="12" t="str">
        <f t="shared" si="642"/>
        <v>Oct-26</v>
      </c>
      <c r="G6778" s="12"/>
    </row>
    <row r="6779" spans="1:7">
      <c r="A6779" s="2">
        <f t="shared" si="644"/>
        <v>46316</v>
      </c>
      <c r="B6779" t="str">
        <f t="shared" si="643"/>
        <v>2026_10</v>
      </c>
      <c r="C6779" t="str">
        <f t="shared" si="639"/>
        <v>Oct</v>
      </c>
      <c r="D6779" t="str">
        <f t="shared" si="640"/>
        <v>2026_Oct</v>
      </c>
      <c r="E6779" s="12" t="str">
        <f t="shared" si="641"/>
        <v>21_Oct</v>
      </c>
      <c r="F6779" s="12" t="str">
        <f t="shared" si="642"/>
        <v>Oct-26</v>
      </c>
      <c r="G6779" s="12"/>
    </row>
    <row r="6780" spans="1:7">
      <c r="A6780" s="2">
        <f t="shared" si="644"/>
        <v>46317</v>
      </c>
      <c r="B6780" t="str">
        <f t="shared" si="643"/>
        <v>2026_10</v>
      </c>
      <c r="C6780" t="str">
        <f t="shared" si="639"/>
        <v>Oct</v>
      </c>
      <c r="D6780" t="str">
        <f t="shared" si="640"/>
        <v>2026_Oct</v>
      </c>
      <c r="E6780" s="12" t="str">
        <f t="shared" si="641"/>
        <v>22_Oct</v>
      </c>
      <c r="F6780" s="12" t="str">
        <f t="shared" si="642"/>
        <v>Oct-26</v>
      </c>
      <c r="G6780" s="12"/>
    </row>
    <row r="6781" spans="1:7">
      <c r="A6781" s="2">
        <f t="shared" si="644"/>
        <v>46318</v>
      </c>
      <c r="B6781" t="str">
        <f t="shared" si="643"/>
        <v>2026_10</v>
      </c>
      <c r="C6781" t="str">
        <f t="shared" si="639"/>
        <v>Oct</v>
      </c>
      <c r="D6781" t="str">
        <f t="shared" si="640"/>
        <v>2026_Oct</v>
      </c>
      <c r="E6781" s="12" t="str">
        <f t="shared" si="641"/>
        <v>23_Oct</v>
      </c>
      <c r="F6781" s="12" t="str">
        <f t="shared" si="642"/>
        <v>Oct-26</v>
      </c>
      <c r="G6781" s="12"/>
    </row>
    <row r="6782" spans="1:7">
      <c r="A6782" s="2">
        <f t="shared" si="644"/>
        <v>46319</v>
      </c>
      <c r="B6782" t="str">
        <f t="shared" si="643"/>
        <v>2026_10</v>
      </c>
      <c r="C6782" t="str">
        <f t="shared" si="639"/>
        <v>Oct</v>
      </c>
      <c r="D6782" t="str">
        <f t="shared" si="640"/>
        <v>2026_Oct</v>
      </c>
      <c r="E6782" s="12" t="str">
        <f t="shared" si="641"/>
        <v>24_Oct</v>
      </c>
      <c r="F6782" s="12" t="str">
        <f t="shared" si="642"/>
        <v>Oct-26</v>
      </c>
      <c r="G6782" s="12"/>
    </row>
    <row r="6783" spans="1:7">
      <c r="A6783" s="2">
        <f t="shared" si="644"/>
        <v>46320</v>
      </c>
      <c r="B6783" t="str">
        <f t="shared" si="643"/>
        <v>2026_10</v>
      </c>
      <c r="C6783" t="str">
        <f t="shared" si="639"/>
        <v>Oct</v>
      </c>
      <c r="D6783" t="str">
        <f t="shared" si="640"/>
        <v>2026_Oct</v>
      </c>
      <c r="E6783" s="12" t="str">
        <f t="shared" si="641"/>
        <v>25_Oct</v>
      </c>
      <c r="F6783" s="12" t="str">
        <f t="shared" si="642"/>
        <v>Oct-26</v>
      </c>
      <c r="G6783" s="12"/>
    </row>
    <row r="6784" spans="1:7">
      <c r="A6784" s="2">
        <f t="shared" si="644"/>
        <v>46321</v>
      </c>
      <c r="B6784" t="str">
        <f t="shared" si="643"/>
        <v>2026_10</v>
      </c>
      <c r="C6784" t="str">
        <f t="shared" si="639"/>
        <v>Oct</v>
      </c>
      <c r="D6784" t="str">
        <f t="shared" si="640"/>
        <v>2026_Oct</v>
      </c>
      <c r="E6784" s="12" t="str">
        <f t="shared" si="641"/>
        <v>26_Oct</v>
      </c>
      <c r="F6784" s="12" t="str">
        <f t="shared" si="642"/>
        <v>Oct-26</v>
      </c>
      <c r="G6784" s="12"/>
    </row>
    <row r="6785" spans="1:7">
      <c r="A6785" s="2">
        <f t="shared" si="644"/>
        <v>46322</v>
      </c>
      <c r="B6785" t="str">
        <f t="shared" si="643"/>
        <v>2026_10</v>
      </c>
      <c r="C6785" t="str">
        <f t="shared" si="639"/>
        <v>Oct</v>
      </c>
      <c r="D6785" t="str">
        <f t="shared" si="640"/>
        <v>2026_Oct</v>
      </c>
      <c r="E6785" s="12" t="str">
        <f t="shared" si="641"/>
        <v>27_Oct</v>
      </c>
      <c r="F6785" s="12" t="str">
        <f t="shared" si="642"/>
        <v>Oct-26</v>
      </c>
      <c r="G6785" s="12"/>
    </row>
    <row r="6786" spans="1:7">
      <c r="A6786" s="2">
        <f t="shared" si="644"/>
        <v>46323</v>
      </c>
      <c r="B6786" t="str">
        <f t="shared" si="643"/>
        <v>2026_10</v>
      </c>
      <c r="C6786" t="str">
        <f t="shared" ref="C6786:C6849" si="645">VLOOKUP(TEXT(MONTH(A6786),"00"),$H$2:$I$13,2,FALSE)</f>
        <v>Oct</v>
      </c>
      <c r="D6786" t="str">
        <f t="shared" si="640"/>
        <v>2026_Oct</v>
      </c>
      <c r="E6786" s="12" t="str">
        <f t="shared" si="641"/>
        <v>28_Oct</v>
      </c>
      <c r="F6786" s="12" t="str">
        <f t="shared" si="642"/>
        <v>Oct-26</v>
      </c>
      <c r="G6786" s="12"/>
    </row>
    <row r="6787" spans="1:7">
      <c r="A6787" s="2">
        <f t="shared" si="644"/>
        <v>46324</v>
      </c>
      <c r="B6787" t="str">
        <f t="shared" si="643"/>
        <v>2026_10</v>
      </c>
      <c r="C6787" t="str">
        <f t="shared" si="645"/>
        <v>Oct</v>
      </c>
      <c r="D6787" t="str">
        <f t="shared" ref="D6787:D6850" si="646">TEXT(YEAR(A6787),"0000")&amp;"_"&amp;C6787</f>
        <v>2026_Oct</v>
      </c>
      <c r="E6787" s="12" t="str">
        <f t="shared" ref="E6787:E6850" si="647">VLOOKUP(DAY(A6787),$G$2:$H$32,2,FALSE)&amp;"_"&amp;C6787</f>
        <v>29_Oct</v>
      </c>
      <c r="F6787" s="12" t="str">
        <f t="shared" si="642"/>
        <v>Oct-26</v>
      </c>
      <c r="G6787" s="12"/>
    </row>
    <row r="6788" spans="1:7">
      <c r="A6788" s="2">
        <f t="shared" si="644"/>
        <v>46325</v>
      </c>
      <c r="B6788" t="str">
        <f t="shared" si="643"/>
        <v>2026_10</v>
      </c>
      <c r="C6788" t="str">
        <f t="shared" si="645"/>
        <v>Oct</v>
      </c>
      <c r="D6788" t="str">
        <f t="shared" si="646"/>
        <v>2026_Oct</v>
      </c>
      <c r="E6788" s="12" t="str">
        <f t="shared" si="647"/>
        <v>30_Oct</v>
      </c>
      <c r="F6788" s="12" t="str">
        <f t="shared" ref="F6788:F6851" si="648">C6788&amp;"-"&amp;RIGHT(YEAR(A6788),2)</f>
        <v>Oct-26</v>
      </c>
      <c r="G6788" s="12"/>
    </row>
    <row r="6789" spans="1:7">
      <c r="A6789" s="2">
        <f t="shared" si="644"/>
        <v>46326</v>
      </c>
      <c r="B6789" t="str">
        <f t="shared" si="643"/>
        <v>2026_10</v>
      </c>
      <c r="C6789" t="str">
        <f t="shared" si="645"/>
        <v>Oct</v>
      </c>
      <c r="D6789" t="str">
        <f t="shared" si="646"/>
        <v>2026_Oct</v>
      </c>
      <c r="E6789" s="12" t="str">
        <f t="shared" si="647"/>
        <v>31_Oct</v>
      </c>
      <c r="F6789" s="12" t="str">
        <f t="shared" si="648"/>
        <v>Oct-26</v>
      </c>
      <c r="G6789" s="12"/>
    </row>
    <row r="6790" spans="1:7">
      <c r="A6790" s="2">
        <f t="shared" si="644"/>
        <v>46327</v>
      </c>
      <c r="B6790" t="str">
        <f t="shared" si="643"/>
        <v>2026_11</v>
      </c>
      <c r="C6790" t="str">
        <f t="shared" si="645"/>
        <v>Nov</v>
      </c>
      <c r="D6790" t="str">
        <f t="shared" si="646"/>
        <v>2026_Nov</v>
      </c>
      <c r="E6790" s="12" t="str">
        <f t="shared" si="647"/>
        <v>01_Nov</v>
      </c>
      <c r="F6790" s="12" t="str">
        <f t="shared" si="648"/>
        <v>Nov-26</v>
      </c>
      <c r="G6790" s="12"/>
    </row>
    <row r="6791" spans="1:7">
      <c r="A6791" s="2">
        <f t="shared" si="644"/>
        <v>46328</v>
      </c>
      <c r="B6791" t="str">
        <f t="shared" si="643"/>
        <v>2026_11</v>
      </c>
      <c r="C6791" t="str">
        <f t="shared" si="645"/>
        <v>Nov</v>
      </c>
      <c r="D6791" t="str">
        <f t="shared" si="646"/>
        <v>2026_Nov</v>
      </c>
      <c r="E6791" s="12" t="str">
        <f t="shared" si="647"/>
        <v>02_Nov</v>
      </c>
      <c r="F6791" s="12" t="str">
        <f t="shared" si="648"/>
        <v>Nov-26</v>
      </c>
      <c r="G6791" s="12"/>
    </row>
    <row r="6792" spans="1:7">
      <c r="A6792" s="2">
        <f t="shared" si="644"/>
        <v>46329</v>
      </c>
      <c r="B6792" t="str">
        <f t="shared" si="643"/>
        <v>2026_11</v>
      </c>
      <c r="C6792" t="str">
        <f t="shared" si="645"/>
        <v>Nov</v>
      </c>
      <c r="D6792" t="str">
        <f t="shared" si="646"/>
        <v>2026_Nov</v>
      </c>
      <c r="E6792" s="12" t="str">
        <f t="shared" si="647"/>
        <v>03_Nov</v>
      </c>
      <c r="F6792" s="12" t="str">
        <f t="shared" si="648"/>
        <v>Nov-26</v>
      </c>
      <c r="G6792" s="12"/>
    </row>
    <row r="6793" spans="1:7">
      <c r="A6793" s="2">
        <f t="shared" si="644"/>
        <v>46330</v>
      </c>
      <c r="B6793" t="str">
        <f t="shared" si="643"/>
        <v>2026_11</v>
      </c>
      <c r="C6793" t="str">
        <f t="shared" si="645"/>
        <v>Nov</v>
      </c>
      <c r="D6793" t="str">
        <f t="shared" si="646"/>
        <v>2026_Nov</v>
      </c>
      <c r="E6793" s="12" t="str">
        <f t="shared" si="647"/>
        <v>04_Nov</v>
      </c>
      <c r="F6793" s="12" t="str">
        <f t="shared" si="648"/>
        <v>Nov-26</v>
      </c>
      <c r="G6793" s="12"/>
    </row>
    <row r="6794" spans="1:7">
      <c r="A6794" s="2">
        <f t="shared" si="644"/>
        <v>46331</v>
      </c>
      <c r="B6794" t="str">
        <f t="shared" si="643"/>
        <v>2026_11</v>
      </c>
      <c r="C6794" t="str">
        <f t="shared" si="645"/>
        <v>Nov</v>
      </c>
      <c r="D6794" t="str">
        <f t="shared" si="646"/>
        <v>2026_Nov</v>
      </c>
      <c r="E6794" s="12" t="str">
        <f t="shared" si="647"/>
        <v>05_Nov</v>
      </c>
      <c r="F6794" s="12" t="str">
        <f t="shared" si="648"/>
        <v>Nov-26</v>
      </c>
      <c r="G6794" s="12"/>
    </row>
    <row r="6795" spans="1:7">
      <c r="A6795" s="2">
        <f t="shared" si="644"/>
        <v>46332</v>
      </c>
      <c r="B6795" t="str">
        <f t="shared" ref="B6795:B6858" si="649">TEXT(YEAR(A6795),"0000")&amp;"_"&amp;TEXT(MONTH(A6795),"00")</f>
        <v>2026_11</v>
      </c>
      <c r="C6795" t="str">
        <f t="shared" si="645"/>
        <v>Nov</v>
      </c>
      <c r="D6795" t="str">
        <f t="shared" si="646"/>
        <v>2026_Nov</v>
      </c>
      <c r="E6795" s="12" t="str">
        <f t="shared" si="647"/>
        <v>06_Nov</v>
      </c>
      <c r="F6795" s="12" t="str">
        <f t="shared" si="648"/>
        <v>Nov-26</v>
      </c>
      <c r="G6795" s="12"/>
    </row>
    <row r="6796" spans="1:7">
      <c r="A6796" s="2">
        <f t="shared" ref="A6796:A6859" si="650">A6795+1</f>
        <v>46333</v>
      </c>
      <c r="B6796" t="str">
        <f t="shared" si="649"/>
        <v>2026_11</v>
      </c>
      <c r="C6796" t="str">
        <f t="shared" si="645"/>
        <v>Nov</v>
      </c>
      <c r="D6796" t="str">
        <f t="shared" si="646"/>
        <v>2026_Nov</v>
      </c>
      <c r="E6796" s="12" t="str">
        <f t="shared" si="647"/>
        <v>07_Nov</v>
      </c>
      <c r="F6796" s="12" t="str">
        <f t="shared" si="648"/>
        <v>Nov-26</v>
      </c>
      <c r="G6796" s="12"/>
    </row>
    <row r="6797" spans="1:7">
      <c r="A6797" s="2">
        <f t="shared" si="650"/>
        <v>46334</v>
      </c>
      <c r="B6797" t="str">
        <f t="shared" si="649"/>
        <v>2026_11</v>
      </c>
      <c r="C6797" t="str">
        <f t="shared" si="645"/>
        <v>Nov</v>
      </c>
      <c r="D6797" t="str">
        <f t="shared" si="646"/>
        <v>2026_Nov</v>
      </c>
      <c r="E6797" s="12" t="str">
        <f t="shared" si="647"/>
        <v>08_Nov</v>
      </c>
      <c r="F6797" s="12" t="str">
        <f t="shared" si="648"/>
        <v>Nov-26</v>
      </c>
      <c r="G6797" s="12"/>
    </row>
    <row r="6798" spans="1:7">
      <c r="A6798" s="2">
        <f t="shared" si="650"/>
        <v>46335</v>
      </c>
      <c r="B6798" t="str">
        <f t="shared" si="649"/>
        <v>2026_11</v>
      </c>
      <c r="C6798" t="str">
        <f t="shared" si="645"/>
        <v>Nov</v>
      </c>
      <c r="D6798" t="str">
        <f t="shared" si="646"/>
        <v>2026_Nov</v>
      </c>
      <c r="E6798" s="12" t="str">
        <f t="shared" si="647"/>
        <v>09_Nov</v>
      </c>
      <c r="F6798" s="12" t="str">
        <f t="shared" si="648"/>
        <v>Nov-26</v>
      </c>
      <c r="G6798" s="12"/>
    </row>
    <row r="6799" spans="1:7">
      <c r="A6799" s="2">
        <f t="shared" si="650"/>
        <v>46336</v>
      </c>
      <c r="B6799" t="str">
        <f t="shared" si="649"/>
        <v>2026_11</v>
      </c>
      <c r="C6799" t="str">
        <f t="shared" si="645"/>
        <v>Nov</v>
      </c>
      <c r="D6799" t="str">
        <f t="shared" si="646"/>
        <v>2026_Nov</v>
      </c>
      <c r="E6799" s="12" t="str">
        <f t="shared" si="647"/>
        <v>10_Nov</v>
      </c>
      <c r="F6799" s="12" t="str">
        <f t="shared" si="648"/>
        <v>Nov-26</v>
      </c>
      <c r="G6799" s="12"/>
    </row>
    <row r="6800" spans="1:7">
      <c r="A6800" s="2">
        <f t="shared" si="650"/>
        <v>46337</v>
      </c>
      <c r="B6800" t="str">
        <f t="shared" si="649"/>
        <v>2026_11</v>
      </c>
      <c r="C6800" t="str">
        <f t="shared" si="645"/>
        <v>Nov</v>
      </c>
      <c r="D6800" t="str">
        <f t="shared" si="646"/>
        <v>2026_Nov</v>
      </c>
      <c r="E6800" s="12" t="str">
        <f t="shared" si="647"/>
        <v>11_Nov</v>
      </c>
      <c r="F6800" s="12" t="str">
        <f t="shared" si="648"/>
        <v>Nov-26</v>
      </c>
      <c r="G6800" s="12"/>
    </row>
    <row r="6801" spans="1:7">
      <c r="A6801" s="2">
        <f t="shared" si="650"/>
        <v>46338</v>
      </c>
      <c r="B6801" t="str">
        <f t="shared" si="649"/>
        <v>2026_11</v>
      </c>
      <c r="C6801" t="str">
        <f t="shared" si="645"/>
        <v>Nov</v>
      </c>
      <c r="D6801" t="str">
        <f t="shared" si="646"/>
        <v>2026_Nov</v>
      </c>
      <c r="E6801" s="12" t="str">
        <f t="shared" si="647"/>
        <v>12_Nov</v>
      </c>
      <c r="F6801" s="12" t="str">
        <f t="shared" si="648"/>
        <v>Nov-26</v>
      </c>
      <c r="G6801" s="12"/>
    </row>
    <row r="6802" spans="1:7">
      <c r="A6802" s="2">
        <f t="shared" si="650"/>
        <v>46339</v>
      </c>
      <c r="B6802" t="str">
        <f t="shared" si="649"/>
        <v>2026_11</v>
      </c>
      <c r="C6802" t="str">
        <f t="shared" si="645"/>
        <v>Nov</v>
      </c>
      <c r="D6802" t="str">
        <f t="shared" si="646"/>
        <v>2026_Nov</v>
      </c>
      <c r="E6802" s="12" t="str">
        <f t="shared" si="647"/>
        <v>13_Nov</v>
      </c>
      <c r="F6802" s="12" t="str">
        <f t="shared" si="648"/>
        <v>Nov-26</v>
      </c>
      <c r="G6802" s="12"/>
    </row>
    <row r="6803" spans="1:7">
      <c r="A6803" s="2">
        <f t="shared" si="650"/>
        <v>46340</v>
      </c>
      <c r="B6803" t="str">
        <f t="shared" si="649"/>
        <v>2026_11</v>
      </c>
      <c r="C6803" t="str">
        <f t="shared" si="645"/>
        <v>Nov</v>
      </c>
      <c r="D6803" t="str">
        <f t="shared" si="646"/>
        <v>2026_Nov</v>
      </c>
      <c r="E6803" s="12" t="str">
        <f t="shared" si="647"/>
        <v>14_Nov</v>
      </c>
      <c r="F6803" s="12" t="str">
        <f t="shared" si="648"/>
        <v>Nov-26</v>
      </c>
      <c r="G6803" s="12"/>
    </row>
    <row r="6804" spans="1:7">
      <c r="A6804" s="2">
        <f t="shared" si="650"/>
        <v>46341</v>
      </c>
      <c r="B6804" t="str">
        <f t="shared" si="649"/>
        <v>2026_11</v>
      </c>
      <c r="C6804" t="str">
        <f t="shared" si="645"/>
        <v>Nov</v>
      </c>
      <c r="D6804" t="str">
        <f t="shared" si="646"/>
        <v>2026_Nov</v>
      </c>
      <c r="E6804" s="12" t="str">
        <f t="shared" si="647"/>
        <v>15_Nov</v>
      </c>
      <c r="F6804" s="12" t="str">
        <f t="shared" si="648"/>
        <v>Nov-26</v>
      </c>
      <c r="G6804" s="12"/>
    </row>
    <row r="6805" spans="1:7">
      <c r="A6805" s="2">
        <f t="shared" si="650"/>
        <v>46342</v>
      </c>
      <c r="B6805" t="str">
        <f t="shared" si="649"/>
        <v>2026_11</v>
      </c>
      <c r="C6805" t="str">
        <f t="shared" si="645"/>
        <v>Nov</v>
      </c>
      <c r="D6805" t="str">
        <f t="shared" si="646"/>
        <v>2026_Nov</v>
      </c>
      <c r="E6805" s="12" t="str">
        <f t="shared" si="647"/>
        <v>16_Nov</v>
      </c>
      <c r="F6805" s="12" t="str">
        <f t="shared" si="648"/>
        <v>Nov-26</v>
      </c>
      <c r="G6805" s="12"/>
    </row>
    <row r="6806" spans="1:7">
      <c r="A6806" s="2">
        <f t="shared" si="650"/>
        <v>46343</v>
      </c>
      <c r="B6806" t="str">
        <f t="shared" si="649"/>
        <v>2026_11</v>
      </c>
      <c r="C6806" t="str">
        <f t="shared" si="645"/>
        <v>Nov</v>
      </c>
      <c r="D6806" t="str">
        <f t="shared" si="646"/>
        <v>2026_Nov</v>
      </c>
      <c r="E6806" s="12" t="str">
        <f t="shared" si="647"/>
        <v>17_Nov</v>
      </c>
      <c r="F6806" s="12" t="str">
        <f t="shared" si="648"/>
        <v>Nov-26</v>
      </c>
      <c r="G6806" s="12"/>
    </row>
    <row r="6807" spans="1:7">
      <c r="A6807" s="2">
        <f t="shared" si="650"/>
        <v>46344</v>
      </c>
      <c r="B6807" t="str">
        <f t="shared" si="649"/>
        <v>2026_11</v>
      </c>
      <c r="C6807" t="str">
        <f t="shared" si="645"/>
        <v>Nov</v>
      </c>
      <c r="D6807" t="str">
        <f t="shared" si="646"/>
        <v>2026_Nov</v>
      </c>
      <c r="E6807" s="12" t="str">
        <f t="shared" si="647"/>
        <v>18_Nov</v>
      </c>
      <c r="F6807" s="12" t="str">
        <f t="shared" si="648"/>
        <v>Nov-26</v>
      </c>
      <c r="G6807" s="12"/>
    </row>
    <row r="6808" spans="1:7">
      <c r="A6808" s="2">
        <f t="shared" si="650"/>
        <v>46345</v>
      </c>
      <c r="B6808" t="str">
        <f t="shared" si="649"/>
        <v>2026_11</v>
      </c>
      <c r="C6808" t="str">
        <f t="shared" si="645"/>
        <v>Nov</v>
      </c>
      <c r="D6808" t="str">
        <f t="shared" si="646"/>
        <v>2026_Nov</v>
      </c>
      <c r="E6808" s="12" t="str">
        <f t="shared" si="647"/>
        <v>19_Nov</v>
      </c>
      <c r="F6808" s="12" t="str">
        <f t="shared" si="648"/>
        <v>Nov-26</v>
      </c>
      <c r="G6808" s="12"/>
    </row>
    <row r="6809" spans="1:7">
      <c r="A6809" s="2">
        <f t="shared" si="650"/>
        <v>46346</v>
      </c>
      <c r="B6809" t="str">
        <f t="shared" si="649"/>
        <v>2026_11</v>
      </c>
      <c r="C6809" t="str">
        <f t="shared" si="645"/>
        <v>Nov</v>
      </c>
      <c r="D6809" t="str">
        <f t="shared" si="646"/>
        <v>2026_Nov</v>
      </c>
      <c r="E6809" s="12" t="str">
        <f t="shared" si="647"/>
        <v>20_Nov</v>
      </c>
      <c r="F6809" s="12" t="str">
        <f t="shared" si="648"/>
        <v>Nov-26</v>
      </c>
      <c r="G6809" s="12"/>
    </row>
    <row r="6810" spans="1:7">
      <c r="A6810" s="2">
        <f t="shared" si="650"/>
        <v>46347</v>
      </c>
      <c r="B6810" t="str">
        <f t="shared" si="649"/>
        <v>2026_11</v>
      </c>
      <c r="C6810" t="str">
        <f t="shared" si="645"/>
        <v>Nov</v>
      </c>
      <c r="D6810" t="str">
        <f t="shared" si="646"/>
        <v>2026_Nov</v>
      </c>
      <c r="E6810" s="12" t="str">
        <f t="shared" si="647"/>
        <v>21_Nov</v>
      </c>
      <c r="F6810" s="12" t="str">
        <f t="shared" si="648"/>
        <v>Nov-26</v>
      </c>
      <c r="G6810" s="12"/>
    </row>
    <row r="6811" spans="1:7">
      <c r="A6811" s="2">
        <f t="shared" si="650"/>
        <v>46348</v>
      </c>
      <c r="B6811" t="str">
        <f t="shared" si="649"/>
        <v>2026_11</v>
      </c>
      <c r="C6811" t="str">
        <f t="shared" si="645"/>
        <v>Nov</v>
      </c>
      <c r="D6811" t="str">
        <f t="shared" si="646"/>
        <v>2026_Nov</v>
      </c>
      <c r="E6811" s="12" t="str">
        <f t="shared" si="647"/>
        <v>22_Nov</v>
      </c>
      <c r="F6811" s="12" t="str">
        <f t="shared" si="648"/>
        <v>Nov-26</v>
      </c>
      <c r="G6811" s="12"/>
    </row>
    <row r="6812" spans="1:7">
      <c r="A6812" s="2">
        <f t="shared" si="650"/>
        <v>46349</v>
      </c>
      <c r="B6812" t="str">
        <f t="shared" si="649"/>
        <v>2026_11</v>
      </c>
      <c r="C6812" t="str">
        <f t="shared" si="645"/>
        <v>Nov</v>
      </c>
      <c r="D6812" t="str">
        <f t="shared" si="646"/>
        <v>2026_Nov</v>
      </c>
      <c r="E6812" s="12" t="str">
        <f t="shared" si="647"/>
        <v>23_Nov</v>
      </c>
      <c r="F6812" s="12" t="str">
        <f t="shared" si="648"/>
        <v>Nov-26</v>
      </c>
      <c r="G6812" s="12"/>
    </row>
    <row r="6813" spans="1:7">
      <c r="A6813" s="2">
        <f t="shared" si="650"/>
        <v>46350</v>
      </c>
      <c r="B6813" t="str">
        <f t="shared" si="649"/>
        <v>2026_11</v>
      </c>
      <c r="C6813" t="str">
        <f t="shared" si="645"/>
        <v>Nov</v>
      </c>
      <c r="D6813" t="str">
        <f t="shared" si="646"/>
        <v>2026_Nov</v>
      </c>
      <c r="E6813" s="12" t="str">
        <f t="shared" si="647"/>
        <v>24_Nov</v>
      </c>
      <c r="F6813" s="12" t="str">
        <f t="shared" si="648"/>
        <v>Nov-26</v>
      </c>
      <c r="G6813" s="12"/>
    </row>
    <row r="6814" spans="1:7">
      <c r="A6814" s="2">
        <f t="shared" si="650"/>
        <v>46351</v>
      </c>
      <c r="B6814" t="str">
        <f t="shared" si="649"/>
        <v>2026_11</v>
      </c>
      <c r="C6814" t="str">
        <f t="shared" si="645"/>
        <v>Nov</v>
      </c>
      <c r="D6814" t="str">
        <f t="shared" si="646"/>
        <v>2026_Nov</v>
      </c>
      <c r="E6814" s="12" t="str">
        <f t="shared" si="647"/>
        <v>25_Nov</v>
      </c>
      <c r="F6814" s="12" t="str">
        <f t="shared" si="648"/>
        <v>Nov-26</v>
      </c>
      <c r="G6814" s="12"/>
    </row>
    <row r="6815" spans="1:7">
      <c r="A6815" s="2">
        <f t="shared" si="650"/>
        <v>46352</v>
      </c>
      <c r="B6815" t="str">
        <f t="shared" si="649"/>
        <v>2026_11</v>
      </c>
      <c r="C6815" t="str">
        <f t="shared" si="645"/>
        <v>Nov</v>
      </c>
      <c r="D6815" t="str">
        <f t="shared" si="646"/>
        <v>2026_Nov</v>
      </c>
      <c r="E6815" s="12" t="str">
        <f t="shared" si="647"/>
        <v>26_Nov</v>
      </c>
      <c r="F6815" s="12" t="str">
        <f t="shared" si="648"/>
        <v>Nov-26</v>
      </c>
      <c r="G6815" s="12"/>
    </row>
    <row r="6816" spans="1:7">
      <c r="A6816" s="2">
        <f t="shared" si="650"/>
        <v>46353</v>
      </c>
      <c r="B6816" t="str">
        <f t="shared" si="649"/>
        <v>2026_11</v>
      </c>
      <c r="C6816" t="str">
        <f t="shared" si="645"/>
        <v>Nov</v>
      </c>
      <c r="D6816" t="str">
        <f t="shared" si="646"/>
        <v>2026_Nov</v>
      </c>
      <c r="E6816" s="12" t="str">
        <f t="shared" si="647"/>
        <v>27_Nov</v>
      </c>
      <c r="F6816" s="12" t="str">
        <f t="shared" si="648"/>
        <v>Nov-26</v>
      </c>
      <c r="G6816" s="12"/>
    </row>
    <row r="6817" spans="1:7">
      <c r="A6817" s="2">
        <f t="shared" si="650"/>
        <v>46354</v>
      </c>
      <c r="B6817" t="str">
        <f t="shared" si="649"/>
        <v>2026_11</v>
      </c>
      <c r="C6817" t="str">
        <f t="shared" si="645"/>
        <v>Nov</v>
      </c>
      <c r="D6817" t="str">
        <f t="shared" si="646"/>
        <v>2026_Nov</v>
      </c>
      <c r="E6817" s="12" t="str">
        <f t="shared" si="647"/>
        <v>28_Nov</v>
      </c>
      <c r="F6817" s="12" t="str">
        <f t="shared" si="648"/>
        <v>Nov-26</v>
      </c>
      <c r="G6817" s="12"/>
    </row>
    <row r="6818" spans="1:7">
      <c r="A6818" s="2">
        <f t="shared" si="650"/>
        <v>46355</v>
      </c>
      <c r="B6818" t="str">
        <f t="shared" si="649"/>
        <v>2026_11</v>
      </c>
      <c r="C6818" t="str">
        <f t="shared" si="645"/>
        <v>Nov</v>
      </c>
      <c r="D6818" t="str">
        <f t="shared" si="646"/>
        <v>2026_Nov</v>
      </c>
      <c r="E6818" s="12" t="str">
        <f t="shared" si="647"/>
        <v>29_Nov</v>
      </c>
      <c r="F6818" s="12" t="str">
        <f t="shared" si="648"/>
        <v>Nov-26</v>
      </c>
      <c r="G6818" s="12"/>
    </row>
    <row r="6819" spans="1:7">
      <c r="A6819" s="2">
        <f t="shared" si="650"/>
        <v>46356</v>
      </c>
      <c r="B6819" t="str">
        <f t="shared" si="649"/>
        <v>2026_11</v>
      </c>
      <c r="C6819" t="str">
        <f t="shared" si="645"/>
        <v>Nov</v>
      </c>
      <c r="D6819" t="str">
        <f t="shared" si="646"/>
        <v>2026_Nov</v>
      </c>
      <c r="E6819" s="12" t="str">
        <f t="shared" si="647"/>
        <v>30_Nov</v>
      </c>
      <c r="F6819" s="12" t="str">
        <f t="shared" si="648"/>
        <v>Nov-26</v>
      </c>
      <c r="G6819" s="12"/>
    </row>
    <row r="6820" spans="1:7">
      <c r="A6820" s="2">
        <f t="shared" si="650"/>
        <v>46357</v>
      </c>
      <c r="B6820" t="str">
        <f t="shared" si="649"/>
        <v>2026_12</v>
      </c>
      <c r="C6820" t="str">
        <f t="shared" si="645"/>
        <v>Dec</v>
      </c>
      <c r="D6820" t="str">
        <f t="shared" si="646"/>
        <v>2026_Dec</v>
      </c>
      <c r="E6820" s="12" t="str">
        <f t="shared" si="647"/>
        <v>01_Dec</v>
      </c>
      <c r="F6820" s="12" t="str">
        <f t="shared" si="648"/>
        <v>Dec-26</v>
      </c>
      <c r="G6820" s="12"/>
    </row>
    <row r="6821" spans="1:7">
      <c r="A6821" s="2">
        <f t="shared" si="650"/>
        <v>46358</v>
      </c>
      <c r="B6821" t="str">
        <f t="shared" si="649"/>
        <v>2026_12</v>
      </c>
      <c r="C6821" t="str">
        <f t="shared" si="645"/>
        <v>Dec</v>
      </c>
      <c r="D6821" t="str">
        <f t="shared" si="646"/>
        <v>2026_Dec</v>
      </c>
      <c r="E6821" s="12" t="str">
        <f t="shared" si="647"/>
        <v>02_Dec</v>
      </c>
      <c r="F6821" s="12" t="str">
        <f t="shared" si="648"/>
        <v>Dec-26</v>
      </c>
      <c r="G6821" s="12"/>
    </row>
    <row r="6822" spans="1:7">
      <c r="A6822" s="2">
        <f t="shared" si="650"/>
        <v>46359</v>
      </c>
      <c r="B6822" t="str">
        <f t="shared" si="649"/>
        <v>2026_12</v>
      </c>
      <c r="C6822" t="str">
        <f t="shared" si="645"/>
        <v>Dec</v>
      </c>
      <c r="D6822" t="str">
        <f t="shared" si="646"/>
        <v>2026_Dec</v>
      </c>
      <c r="E6822" s="12" t="str">
        <f t="shared" si="647"/>
        <v>03_Dec</v>
      </c>
      <c r="F6822" s="12" t="str">
        <f t="shared" si="648"/>
        <v>Dec-26</v>
      </c>
      <c r="G6822" s="12"/>
    </row>
    <row r="6823" spans="1:7">
      <c r="A6823" s="2">
        <f t="shared" si="650"/>
        <v>46360</v>
      </c>
      <c r="B6823" t="str">
        <f t="shared" si="649"/>
        <v>2026_12</v>
      </c>
      <c r="C6823" t="str">
        <f t="shared" si="645"/>
        <v>Dec</v>
      </c>
      <c r="D6823" t="str">
        <f t="shared" si="646"/>
        <v>2026_Dec</v>
      </c>
      <c r="E6823" s="12" t="str">
        <f t="shared" si="647"/>
        <v>04_Dec</v>
      </c>
      <c r="F6823" s="12" t="str">
        <f t="shared" si="648"/>
        <v>Dec-26</v>
      </c>
      <c r="G6823" s="12"/>
    </row>
    <row r="6824" spans="1:7">
      <c r="A6824" s="2">
        <f t="shared" si="650"/>
        <v>46361</v>
      </c>
      <c r="B6824" t="str">
        <f t="shared" si="649"/>
        <v>2026_12</v>
      </c>
      <c r="C6824" t="str">
        <f t="shared" si="645"/>
        <v>Dec</v>
      </c>
      <c r="D6824" t="str">
        <f t="shared" si="646"/>
        <v>2026_Dec</v>
      </c>
      <c r="E6824" s="12" t="str">
        <f t="shared" si="647"/>
        <v>05_Dec</v>
      </c>
      <c r="F6824" s="12" t="str">
        <f t="shared" si="648"/>
        <v>Dec-26</v>
      </c>
      <c r="G6824" s="12"/>
    </row>
    <row r="6825" spans="1:7">
      <c r="A6825" s="2">
        <f t="shared" si="650"/>
        <v>46362</v>
      </c>
      <c r="B6825" t="str">
        <f t="shared" si="649"/>
        <v>2026_12</v>
      </c>
      <c r="C6825" t="str">
        <f t="shared" si="645"/>
        <v>Dec</v>
      </c>
      <c r="D6825" t="str">
        <f t="shared" si="646"/>
        <v>2026_Dec</v>
      </c>
      <c r="E6825" s="12" t="str">
        <f t="shared" si="647"/>
        <v>06_Dec</v>
      </c>
      <c r="F6825" s="12" t="str">
        <f t="shared" si="648"/>
        <v>Dec-26</v>
      </c>
      <c r="G6825" s="12"/>
    </row>
    <row r="6826" spans="1:7">
      <c r="A6826" s="2">
        <f t="shared" si="650"/>
        <v>46363</v>
      </c>
      <c r="B6826" t="str">
        <f t="shared" si="649"/>
        <v>2026_12</v>
      </c>
      <c r="C6826" t="str">
        <f t="shared" si="645"/>
        <v>Dec</v>
      </c>
      <c r="D6826" t="str">
        <f t="shared" si="646"/>
        <v>2026_Dec</v>
      </c>
      <c r="E6826" s="12" t="str">
        <f t="shared" si="647"/>
        <v>07_Dec</v>
      </c>
      <c r="F6826" s="12" t="str">
        <f t="shared" si="648"/>
        <v>Dec-26</v>
      </c>
      <c r="G6826" s="12"/>
    </row>
    <row r="6827" spans="1:7">
      <c r="A6827" s="2">
        <f t="shared" si="650"/>
        <v>46364</v>
      </c>
      <c r="B6827" t="str">
        <f t="shared" si="649"/>
        <v>2026_12</v>
      </c>
      <c r="C6827" t="str">
        <f t="shared" si="645"/>
        <v>Dec</v>
      </c>
      <c r="D6827" t="str">
        <f t="shared" si="646"/>
        <v>2026_Dec</v>
      </c>
      <c r="E6827" s="12" t="str">
        <f t="shared" si="647"/>
        <v>08_Dec</v>
      </c>
      <c r="F6827" s="12" t="str">
        <f t="shared" si="648"/>
        <v>Dec-26</v>
      </c>
      <c r="G6827" s="12"/>
    </row>
    <row r="6828" spans="1:7">
      <c r="A6828" s="2">
        <f t="shared" si="650"/>
        <v>46365</v>
      </c>
      <c r="B6828" t="str">
        <f t="shared" si="649"/>
        <v>2026_12</v>
      </c>
      <c r="C6828" t="str">
        <f t="shared" si="645"/>
        <v>Dec</v>
      </c>
      <c r="D6828" t="str">
        <f t="shared" si="646"/>
        <v>2026_Dec</v>
      </c>
      <c r="E6828" s="12" t="str">
        <f t="shared" si="647"/>
        <v>09_Dec</v>
      </c>
      <c r="F6828" s="12" t="str">
        <f t="shared" si="648"/>
        <v>Dec-26</v>
      </c>
      <c r="G6828" s="12"/>
    </row>
    <row r="6829" spans="1:7">
      <c r="A6829" s="2">
        <f t="shared" si="650"/>
        <v>46366</v>
      </c>
      <c r="B6829" t="str">
        <f t="shared" si="649"/>
        <v>2026_12</v>
      </c>
      <c r="C6829" t="str">
        <f t="shared" si="645"/>
        <v>Dec</v>
      </c>
      <c r="D6829" t="str">
        <f t="shared" si="646"/>
        <v>2026_Dec</v>
      </c>
      <c r="E6829" s="12" t="str">
        <f t="shared" si="647"/>
        <v>10_Dec</v>
      </c>
      <c r="F6829" s="12" t="str">
        <f t="shared" si="648"/>
        <v>Dec-26</v>
      </c>
      <c r="G6829" s="12"/>
    </row>
    <row r="6830" spans="1:7">
      <c r="A6830" s="2">
        <f t="shared" si="650"/>
        <v>46367</v>
      </c>
      <c r="B6830" t="str">
        <f t="shared" si="649"/>
        <v>2026_12</v>
      </c>
      <c r="C6830" t="str">
        <f t="shared" si="645"/>
        <v>Dec</v>
      </c>
      <c r="D6830" t="str">
        <f t="shared" si="646"/>
        <v>2026_Dec</v>
      </c>
      <c r="E6830" s="12" t="str">
        <f t="shared" si="647"/>
        <v>11_Dec</v>
      </c>
      <c r="F6830" s="12" t="str">
        <f t="shared" si="648"/>
        <v>Dec-26</v>
      </c>
      <c r="G6830" s="12"/>
    </row>
    <row r="6831" spans="1:7">
      <c r="A6831" s="2">
        <f t="shared" si="650"/>
        <v>46368</v>
      </c>
      <c r="B6831" t="str">
        <f t="shared" si="649"/>
        <v>2026_12</v>
      </c>
      <c r="C6831" t="str">
        <f t="shared" si="645"/>
        <v>Dec</v>
      </c>
      <c r="D6831" t="str">
        <f t="shared" si="646"/>
        <v>2026_Dec</v>
      </c>
      <c r="E6831" s="12" t="str">
        <f t="shared" si="647"/>
        <v>12_Dec</v>
      </c>
      <c r="F6831" s="12" t="str">
        <f t="shared" si="648"/>
        <v>Dec-26</v>
      </c>
      <c r="G6831" s="12"/>
    </row>
    <row r="6832" spans="1:7">
      <c r="A6832" s="2">
        <f t="shared" si="650"/>
        <v>46369</v>
      </c>
      <c r="B6832" t="str">
        <f t="shared" si="649"/>
        <v>2026_12</v>
      </c>
      <c r="C6832" t="str">
        <f t="shared" si="645"/>
        <v>Dec</v>
      </c>
      <c r="D6832" t="str">
        <f t="shared" si="646"/>
        <v>2026_Dec</v>
      </c>
      <c r="E6832" s="12" t="str">
        <f t="shared" si="647"/>
        <v>13_Dec</v>
      </c>
      <c r="F6832" s="12" t="str">
        <f t="shared" si="648"/>
        <v>Dec-26</v>
      </c>
      <c r="G6832" s="12"/>
    </row>
    <row r="6833" spans="1:7">
      <c r="A6833" s="2">
        <f t="shared" si="650"/>
        <v>46370</v>
      </c>
      <c r="B6833" t="str">
        <f t="shared" si="649"/>
        <v>2026_12</v>
      </c>
      <c r="C6833" t="str">
        <f t="shared" si="645"/>
        <v>Dec</v>
      </c>
      <c r="D6833" t="str">
        <f t="shared" si="646"/>
        <v>2026_Dec</v>
      </c>
      <c r="E6833" s="12" t="str">
        <f t="shared" si="647"/>
        <v>14_Dec</v>
      </c>
      <c r="F6833" s="12" t="str">
        <f t="shared" si="648"/>
        <v>Dec-26</v>
      </c>
      <c r="G6833" s="12"/>
    </row>
    <row r="6834" spans="1:7">
      <c r="A6834" s="2">
        <f t="shared" si="650"/>
        <v>46371</v>
      </c>
      <c r="B6834" t="str">
        <f t="shared" si="649"/>
        <v>2026_12</v>
      </c>
      <c r="C6834" t="str">
        <f t="shared" si="645"/>
        <v>Dec</v>
      </c>
      <c r="D6834" t="str">
        <f t="shared" si="646"/>
        <v>2026_Dec</v>
      </c>
      <c r="E6834" s="12" t="str">
        <f t="shared" si="647"/>
        <v>15_Dec</v>
      </c>
      <c r="F6834" s="12" t="str">
        <f t="shared" si="648"/>
        <v>Dec-26</v>
      </c>
      <c r="G6834" s="12"/>
    </row>
    <row r="6835" spans="1:7">
      <c r="A6835" s="2">
        <f t="shared" si="650"/>
        <v>46372</v>
      </c>
      <c r="B6835" t="str">
        <f t="shared" si="649"/>
        <v>2026_12</v>
      </c>
      <c r="C6835" t="str">
        <f t="shared" si="645"/>
        <v>Dec</v>
      </c>
      <c r="D6835" t="str">
        <f t="shared" si="646"/>
        <v>2026_Dec</v>
      </c>
      <c r="E6835" s="12" t="str">
        <f t="shared" si="647"/>
        <v>16_Dec</v>
      </c>
      <c r="F6835" s="12" t="str">
        <f t="shared" si="648"/>
        <v>Dec-26</v>
      </c>
      <c r="G6835" s="12"/>
    </row>
    <row r="6836" spans="1:7">
      <c r="A6836" s="2">
        <f t="shared" si="650"/>
        <v>46373</v>
      </c>
      <c r="B6836" t="str">
        <f t="shared" si="649"/>
        <v>2026_12</v>
      </c>
      <c r="C6836" t="str">
        <f t="shared" si="645"/>
        <v>Dec</v>
      </c>
      <c r="D6836" t="str">
        <f t="shared" si="646"/>
        <v>2026_Dec</v>
      </c>
      <c r="E6836" s="12" t="str">
        <f t="shared" si="647"/>
        <v>17_Dec</v>
      </c>
      <c r="F6836" s="12" t="str">
        <f t="shared" si="648"/>
        <v>Dec-26</v>
      </c>
      <c r="G6836" s="12"/>
    </row>
    <row r="6837" spans="1:7">
      <c r="A6837" s="2">
        <f t="shared" si="650"/>
        <v>46374</v>
      </c>
      <c r="B6837" t="str">
        <f t="shared" si="649"/>
        <v>2026_12</v>
      </c>
      <c r="C6837" t="str">
        <f t="shared" si="645"/>
        <v>Dec</v>
      </c>
      <c r="D6837" t="str">
        <f t="shared" si="646"/>
        <v>2026_Dec</v>
      </c>
      <c r="E6837" s="12" t="str">
        <f t="shared" si="647"/>
        <v>18_Dec</v>
      </c>
      <c r="F6837" s="12" t="str">
        <f t="shared" si="648"/>
        <v>Dec-26</v>
      </c>
      <c r="G6837" s="12"/>
    </row>
    <row r="6838" spans="1:7">
      <c r="A6838" s="2">
        <f t="shared" si="650"/>
        <v>46375</v>
      </c>
      <c r="B6838" t="str">
        <f t="shared" si="649"/>
        <v>2026_12</v>
      </c>
      <c r="C6838" t="str">
        <f t="shared" si="645"/>
        <v>Dec</v>
      </c>
      <c r="D6838" t="str">
        <f t="shared" si="646"/>
        <v>2026_Dec</v>
      </c>
      <c r="E6838" s="12" t="str">
        <f t="shared" si="647"/>
        <v>19_Dec</v>
      </c>
      <c r="F6838" s="12" t="str">
        <f t="shared" si="648"/>
        <v>Dec-26</v>
      </c>
      <c r="G6838" s="12"/>
    </row>
    <row r="6839" spans="1:7">
      <c r="A6839" s="2">
        <f t="shared" si="650"/>
        <v>46376</v>
      </c>
      <c r="B6839" t="str">
        <f t="shared" si="649"/>
        <v>2026_12</v>
      </c>
      <c r="C6839" t="str">
        <f t="shared" si="645"/>
        <v>Dec</v>
      </c>
      <c r="D6839" t="str">
        <f t="shared" si="646"/>
        <v>2026_Dec</v>
      </c>
      <c r="E6839" s="12" t="str">
        <f t="shared" si="647"/>
        <v>20_Dec</v>
      </c>
      <c r="F6839" s="12" t="str">
        <f t="shared" si="648"/>
        <v>Dec-26</v>
      </c>
      <c r="G6839" s="12"/>
    </row>
    <row r="6840" spans="1:7">
      <c r="A6840" s="2">
        <f t="shared" si="650"/>
        <v>46377</v>
      </c>
      <c r="B6840" t="str">
        <f t="shared" si="649"/>
        <v>2026_12</v>
      </c>
      <c r="C6840" t="str">
        <f t="shared" si="645"/>
        <v>Dec</v>
      </c>
      <c r="D6840" t="str">
        <f t="shared" si="646"/>
        <v>2026_Dec</v>
      </c>
      <c r="E6840" s="12" t="str">
        <f t="shared" si="647"/>
        <v>21_Dec</v>
      </c>
      <c r="F6840" s="12" t="str">
        <f t="shared" si="648"/>
        <v>Dec-26</v>
      </c>
      <c r="G6840" s="12"/>
    </row>
    <row r="6841" spans="1:7">
      <c r="A6841" s="2">
        <f t="shared" si="650"/>
        <v>46378</v>
      </c>
      <c r="B6841" t="str">
        <f t="shared" si="649"/>
        <v>2026_12</v>
      </c>
      <c r="C6841" t="str">
        <f t="shared" si="645"/>
        <v>Dec</v>
      </c>
      <c r="D6841" t="str">
        <f t="shared" si="646"/>
        <v>2026_Dec</v>
      </c>
      <c r="E6841" s="12" t="str">
        <f t="shared" si="647"/>
        <v>22_Dec</v>
      </c>
      <c r="F6841" s="12" t="str">
        <f t="shared" si="648"/>
        <v>Dec-26</v>
      </c>
      <c r="G6841" s="12"/>
    </row>
    <row r="6842" spans="1:7">
      <c r="A6842" s="2">
        <f t="shared" si="650"/>
        <v>46379</v>
      </c>
      <c r="B6842" t="str">
        <f t="shared" si="649"/>
        <v>2026_12</v>
      </c>
      <c r="C6842" t="str">
        <f t="shared" si="645"/>
        <v>Dec</v>
      </c>
      <c r="D6842" t="str">
        <f t="shared" si="646"/>
        <v>2026_Dec</v>
      </c>
      <c r="E6842" s="12" t="str">
        <f t="shared" si="647"/>
        <v>23_Dec</v>
      </c>
      <c r="F6842" s="12" t="str">
        <f t="shared" si="648"/>
        <v>Dec-26</v>
      </c>
      <c r="G6842" s="12"/>
    </row>
    <row r="6843" spans="1:7">
      <c r="A6843" s="2">
        <f t="shared" si="650"/>
        <v>46380</v>
      </c>
      <c r="B6843" t="str">
        <f t="shared" si="649"/>
        <v>2026_12</v>
      </c>
      <c r="C6843" t="str">
        <f t="shared" si="645"/>
        <v>Dec</v>
      </c>
      <c r="D6843" t="str">
        <f t="shared" si="646"/>
        <v>2026_Dec</v>
      </c>
      <c r="E6843" s="12" t="str">
        <f t="shared" si="647"/>
        <v>24_Dec</v>
      </c>
      <c r="F6843" s="12" t="str">
        <f t="shared" si="648"/>
        <v>Dec-26</v>
      </c>
      <c r="G6843" s="12"/>
    </row>
    <row r="6844" spans="1:7">
      <c r="A6844" s="2">
        <f t="shared" si="650"/>
        <v>46381</v>
      </c>
      <c r="B6844" t="str">
        <f t="shared" si="649"/>
        <v>2026_12</v>
      </c>
      <c r="C6844" t="str">
        <f t="shared" si="645"/>
        <v>Dec</v>
      </c>
      <c r="D6844" t="str">
        <f t="shared" si="646"/>
        <v>2026_Dec</v>
      </c>
      <c r="E6844" s="12" t="str">
        <f t="shared" si="647"/>
        <v>25_Dec</v>
      </c>
      <c r="F6844" s="12" t="str">
        <f t="shared" si="648"/>
        <v>Dec-26</v>
      </c>
      <c r="G6844" s="12"/>
    </row>
    <row r="6845" spans="1:7">
      <c r="A6845" s="2">
        <f t="shared" si="650"/>
        <v>46382</v>
      </c>
      <c r="B6845" t="str">
        <f t="shared" si="649"/>
        <v>2026_12</v>
      </c>
      <c r="C6845" t="str">
        <f t="shared" si="645"/>
        <v>Dec</v>
      </c>
      <c r="D6845" t="str">
        <f t="shared" si="646"/>
        <v>2026_Dec</v>
      </c>
      <c r="E6845" s="12" t="str">
        <f t="shared" si="647"/>
        <v>26_Dec</v>
      </c>
      <c r="F6845" s="12" t="str">
        <f t="shared" si="648"/>
        <v>Dec-26</v>
      </c>
      <c r="G6845" s="12"/>
    </row>
    <row r="6846" spans="1:7">
      <c r="A6846" s="2">
        <f t="shared" si="650"/>
        <v>46383</v>
      </c>
      <c r="B6846" t="str">
        <f t="shared" si="649"/>
        <v>2026_12</v>
      </c>
      <c r="C6846" t="str">
        <f t="shared" si="645"/>
        <v>Dec</v>
      </c>
      <c r="D6846" t="str">
        <f t="shared" si="646"/>
        <v>2026_Dec</v>
      </c>
      <c r="E6846" s="12" t="str">
        <f t="shared" si="647"/>
        <v>27_Dec</v>
      </c>
      <c r="F6846" s="12" t="str">
        <f t="shared" si="648"/>
        <v>Dec-26</v>
      </c>
      <c r="G6846" s="12"/>
    </row>
    <row r="6847" spans="1:7">
      <c r="A6847" s="2">
        <f t="shared" si="650"/>
        <v>46384</v>
      </c>
      <c r="B6847" t="str">
        <f t="shared" si="649"/>
        <v>2026_12</v>
      </c>
      <c r="C6847" t="str">
        <f t="shared" si="645"/>
        <v>Dec</v>
      </c>
      <c r="D6847" t="str">
        <f t="shared" si="646"/>
        <v>2026_Dec</v>
      </c>
      <c r="E6847" s="12" t="str">
        <f t="shared" si="647"/>
        <v>28_Dec</v>
      </c>
      <c r="F6847" s="12" t="str">
        <f t="shared" si="648"/>
        <v>Dec-26</v>
      </c>
      <c r="G6847" s="12"/>
    </row>
    <row r="6848" spans="1:7">
      <c r="A6848" s="2">
        <f t="shared" si="650"/>
        <v>46385</v>
      </c>
      <c r="B6848" t="str">
        <f t="shared" si="649"/>
        <v>2026_12</v>
      </c>
      <c r="C6848" t="str">
        <f t="shared" si="645"/>
        <v>Dec</v>
      </c>
      <c r="D6848" t="str">
        <f t="shared" si="646"/>
        <v>2026_Dec</v>
      </c>
      <c r="E6848" s="12" t="str">
        <f t="shared" si="647"/>
        <v>29_Dec</v>
      </c>
      <c r="F6848" s="12" t="str">
        <f t="shared" si="648"/>
        <v>Dec-26</v>
      </c>
      <c r="G6848" s="12"/>
    </row>
    <row r="6849" spans="1:7">
      <c r="A6849" s="2">
        <f t="shared" si="650"/>
        <v>46386</v>
      </c>
      <c r="B6849" t="str">
        <f t="shared" si="649"/>
        <v>2026_12</v>
      </c>
      <c r="C6849" t="str">
        <f t="shared" si="645"/>
        <v>Dec</v>
      </c>
      <c r="D6849" t="str">
        <f t="shared" si="646"/>
        <v>2026_Dec</v>
      </c>
      <c r="E6849" s="12" t="str">
        <f t="shared" si="647"/>
        <v>30_Dec</v>
      </c>
      <c r="F6849" s="12" t="str">
        <f t="shared" si="648"/>
        <v>Dec-26</v>
      </c>
      <c r="G6849" s="12"/>
    </row>
    <row r="6850" spans="1:7">
      <c r="A6850" s="2">
        <f t="shared" si="650"/>
        <v>46387</v>
      </c>
      <c r="B6850" t="str">
        <f t="shared" si="649"/>
        <v>2026_12</v>
      </c>
      <c r="C6850" t="str">
        <f t="shared" ref="C6850:C6913" si="651">VLOOKUP(TEXT(MONTH(A6850),"00"),$H$2:$I$13,2,FALSE)</f>
        <v>Dec</v>
      </c>
      <c r="D6850" t="str">
        <f t="shared" si="646"/>
        <v>2026_Dec</v>
      </c>
      <c r="E6850" s="12" t="str">
        <f t="shared" si="647"/>
        <v>31_Dec</v>
      </c>
      <c r="F6850" s="12" t="str">
        <f t="shared" si="648"/>
        <v>Dec-26</v>
      </c>
      <c r="G6850" s="12"/>
    </row>
    <row r="6851" spans="1:7">
      <c r="A6851" s="2">
        <f t="shared" si="650"/>
        <v>46388</v>
      </c>
      <c r="B6851" t="str">
        <f t="shared" si="649"/>
        <v>2027_01</v>
      </c>
      <c r="C6851" t="str">
        <f t="shared" si="651"/>
        <v>Jan</v>
      </c>
      <c r="D6851" t="str">
        <f t="shared" ref="D6851:D6914" si="652">TEXT(YEAR(A6851),"0000")&amp;"_"&amp;C6851</f>
        <v>2027_Jan</v>
      </c>
      <c r="E6851" s="12" t="str">
        <f t="shared" ref="E6851:E6914" si="653">VLOOKUP(DAY(A6851),$G$2:$H$32,2,FALSE)&amp;"_"&amp;C6851</f>
        <v>01_Jan</v>
      </c>
      <c r="F6851" s="12" t="str">
        <f t="shared" si="648"/>
        <v>Jan-27</v>
      </c>
      <c r="G6851" s="12"/>
    </row>
    <row r="6852" spans="1:7">
      <c r="A6852" s="2">
        <f t="shared" si="650"/>
        <v>46389</v>
      </c>
      <c r="B6852" t="str">
        <f t="shared" si="649"/>
        <v>2027_01</v>
      </c>
      <c r="C6852" t="str">
        <f t="shared" si="651"/>
        <v>Jan</v>
      </c>
      <c r="D6852" t="str">
        <f t="shared" si="652"/>
        <v>2027_Jan</v>
      </c>
      <c r="E6852" s="12" t="str">
        <f t="shared" si="653"/>
        <v>02_Jan</v>
      </c>
      <c r="F6852" s="12" t="str">
        <f t="shared" ref="F6852:F6915" si="654">C6852&amp;"-"&amp;RIGHT(YEAR(A6852),2)</f>
        <v>Jan-27</v>
      </c>
      <c r="G6852" s="12"/>
    </row>
    <row r="6853" spans="1:7">
      <c r="A6853" s="2">
        <f t="shared" si="650"/>
        <v>46390</v>
      </c>
      <c r="B6853" t="str">
        <f t="shared" si="649"/>
        <v>2027_01</v>
      </c>
      <c r="C6853" t="str">
        <f t="shared" si="651"/>
        <v>Jan</v>
      </c>
      <c r="D6853" t="str">
        <f t="shared" si="652"/>
        <v>2027_Jan</v>
      </c>
      <c r="E6853" s="12" t="str">
        <f t="shared" si="653"/>
        <v>03_Jan</v>
      </c>
      <c r="F6853" s="12" t="str">
        <f t="shared" si="654"/>
        <v>Jan-27</v>
      </c>
      <c r="G6853" s="12"/>
    </row>
    <row r="6854" spans="1:7">
      <c r="A6854" s="2">
        <f t="shared" si="650"/>
        <v>46391</v>
      </c>
      <c r="B6854" t="str">
        <f t="shared" si="649"/>
        <v>2027_01</v>
      </c>
      <c r="C6854" t="str">
        <f t="shared" si="651"/>
        <v>Jan</v>
      </c>
      <c r="D6854" t="str">
        <f t="shared" si="652"/>
        <v>2027_Jan</v>
      </c>
      <c r="E6854" s="12" t="str">
        <f t="shared" si="653"/>
        <v>04_Jan</v>
      </c>
      <c r="F6854" s="12" t="str">
        <f t="shared" si="654"/>
        <v>Jan-27</v>
      </c>
      <c r="G6854" s="12"/>
    </row>
    <row r="6855" spans="1:7">
      <c r="A6855" s="2">
        <f t="shared" si="650"/>
        <v>46392</v>
      </c>
      <c r="B6855" t="str">
        <f t="shared" si="649"/>
        <v>2027_01</v>
      </c>
      <c r="C6855" t="str">
        <f t="shared" si="651"/>
        <v>Jan</v>
      </c>
      <c r="D6855" t="str">
        <f t="shared" si="652"/>
        <v>2027_Jan</v>
      </c>
      <c r="E6855" s="12" t="str">
        <f t="shared" si="653"/>
        <v>05_Jan</v>
      </c>
      <c r="F6855" s="12" t="str">
        <f t="shared" si="654"/>
        <v>Jan-27</v>
      </c>
      <c r="G6855" s="12"/>
    </row>
    <row r="6856" spans="1:7">
      <c r="A6856" s="2">
        <f t="shared" si="650"/>
        <v>46393</v>
      </c>
      <c r="B6856" t="str">
        <f t="shared" si="649"/>
        <v>2027_01</v>
      </c>
      <c r="C6856" t="str">
        <f t="shared" si="651"/>
        <v>Jan</v>
      </c>
      <c r="D6856" t="str">
        <f t="shared" si="652"/>
        <v>2027_Jan</v>
      </c>
      <c r="E6856" s="12" t="str">
        <f t="shared" si="653"/>
        <v>06_Jan</v>
      </c>
      <c r="F6856" s="12" t="str">
        <f t="shared" si="654"/>
        <v>Jan-27</v>
      </c>
      <c r="G6856" s="12"/>
    </row>
    <row r="6857" spans="1:7">
      <c r="A6857" s="2">
        <f t="shared" si="650"/>
        <v>46394</v>
      </c>
      <c r="B6857" t="str">
        <f t="shared" si="649"/>
        <v>2027_01</v>
      </c>
      <c r="C6857" t="str">
        <f t="shared" si="651"/>
        <v>Jan</v>
      </c>
      <c r="D6857" t="str">
        <f t="shared" si="652"/>
        <v>2027_Jan</v>
      </c>
      <c r="E6857" s="12" t="str">
        <f t="shared" si="653"/>
        <v>07_Jan</v>
      </c>
      <c r="F6857" s="12" t="str">
        <f t="shared" si="654"/>
        <v>Jan-27</v>
      </c>
      <c r="G6857" s="12"/>
    </row>
    <row r="6858" spans="1:7">
      <c r="A6858" s="2">
        <f t="shared" si="650"/>
        <v>46395</v>
      </c>
      <c r="B6858" t="str">
        <f t="shared" si="649"/>
        <v>2027_01</v>
      </c>
      <c r="C6858" t="str">
        <f t="shared" si="651"/>
        <v>Jan</v>
      </c>
      <c r="D6858" t="str">
        <f t="shared" si="652"/>
        <v>2027_Jan</v>
      </c>
      <c r="E6858" s="12" t="str">
        <f t="shared" si="653"/>
        <v>08_Jan</v>
      </c>
      <c r="F6858" s="12" t="str">
        <f t="shared" si="654"/>
        <v>Jan-27</v>
      </c>
      <c r="G6858" s="12"/>
    </row>
    <row r="6859" spans="1:7">
      <c r="A6859" s="2">
        <f t="shared" si="650"/>
        <v>46396</v>
      </c>
      <c r="B6859" t="str">
        <f t="shared" ref="B6859:B6922" si="655">TEXT(YEAR(A6859),"0000")&amp;"_"&amp;TEXT(MONTH(A6859),"00")</f>
        <v>2027_01</v>
      </c>
      <c r="C6859" t="str">
        <f t="shared" si="651"/>
        <v>Jan</v>
      </c>
      <c r="D6859" t="str">
        <f t="shared" si="652"/>
        <v>2027_Jan</v>
      </c>
      <c r="E6859" s="12" t="str">
        <f t="shared" si="653"/>
        <v>09_Jan</v>
      </c>
      <c r="F6859" s="12" t="str">
        <f t="shared" si="654"/>
        <v>Jan-27</v>
      </c>
      <c r="G6859" s="12"/>
    </row>
    <row r="6860" spans="1:7">
      <c r="A6860" s="2">
        <f t="shared" ref="A6860:A6923" si="656">A6859+1</f>
        <v>46397</v>
      </c>
      <c r="B6860" t="str">
        <f t="shared" si="655"/>
        <v>2027_01</v>
      </c>
      <c r="C6860" t="str">
        <f t="shared" si="651"/>
        <v>Jan</v>
      </c>
      <c r="D6860" t="str">
        <f t="shared" si="652"/>
        <v>2027_Jan</v>
      </c>
      <c r="E6860" s="12" t="str">
        <f t="shared" si="653"/>
        <v>10_Jan</v>
      </c>
      <c r="F6860" s="12" t="str">
        <f t="shared" si="654"/>
        <v>Jan-27</v>
      </c>
      <c r="G6860" s="12"/>
    </row>
    <row r="6861" spans="1:7">
      <c r="A6861" s="2">
        <f t="shared" si="656"/>
        <v>46398</v>
      </c>
      <c r="B6861" t="str">
        <f t="shared" si="655"/>
        <v>2027_01</v>
      </c>
      <c r="C6861" t="str">
        <f t="shared" si="651"/>
        <v>Jan</v>
      </c>
      <c r="D6861" t="str">
        <f t="shared" si="652"/>
        <v>2027_Jan</v>
      </c>
      <c r="E6861" s="12" t="str">
        <f t="shared" si="653"/>
        <v>11_Jan</v>
      </c>
      <c r="F6861" s="12" t="str">
        <f t="shared" si="654"/>
        <v>Jan-27</v>
      </c>
      <c r="G6861" s="12"/>
    </row>
    <row r="6862" spans="1:7">
      <c r="A6862" s="2">
        <f t="shared" si="656"/>
        <v>46399</v>
      </c>
      <c r="B6862" t="str">
        <f t="shared" si="655"/>
        <v>2027_01</v>
      </c>
      <c r="C6862" t="str">
        <f t="shared" si="651"/>
        <v>Jan</v>
      </c>
      <c r="D6862" t="str">
        <f t="shared" si="652"/>
        <v>2027_Jan</v>
      </c>
      <c r="E6862" s="12" t="str">
        <f t="shared" si="653"/>
        <v>12_Jan</v>
      </c>
      <c r="F6862" s="12" t="str">
        <f t="shared" si="654"/>
        <v>Jan-27</v>
      </c>
      <c r="G6862" s="12"/>
    </row>
    <row r="6863" spans="1:7">
      <c r="A6863" s="2">
        <f t="shared" si="656"/>
        <v>46400</v>
      </c>
      <c r="B6863" t="str">
        <f t="shared" si="655"/>
        <v>2027_01</v>
      </c>
      <c r="C6863" t="str">
        <f t="shared" si="651"/>
        <v>Jan</v>
      </c>
      <c r="D6863" t="str">
        <f t="shared" si="652"/>
        <v>2027_Jan</v>
      </c>
      <c r="E6863" s="12" t="str">
        <f t="shared" si="653"/>
        <v>13_Jan</v>
      </c>
      <c r="F6863" s="12" t="str">
        <f t="shared" si="654"/>
        <v>Jan-27</v>
      </c>
      <c r="G6863" s="12"/>
    </row>
    <row r="6864" spans="1:7">
      <c r="A6864" s="2">
        <f t="shared" si="656"/>
        <v>46401</v>
      </c>
      <c r="B6864" t="str">
        <f t="shared" si="655"/>
        <v>2027_01</v>
      </c>
      <c r="C6864" t="str">
        <f t="shared" si="651"/>
        <v>Jan</v>
      </c>
      <c r="D6864" t="str">
        <f t="shared" si="652"/>
        <v>2027_Jan</v>
      </c>
      <c r="E6864" s="12" t="str">
        <f t="shared" si="653"/>
        <v>14_Jan</v>
      </c>
      <c r="F6864" s="12" t="str">
        <f t="shared" si="654"/>
        <v>Jan-27</v>
      </c>
      <c r="G6864" s="12"/>
    </row>
    <row r="6865" spans="1:7">
      <c r="A6865" s="2">
        <f t="shared" si="656"/>
        <v>46402</v>
      </c>
      <c r="B6865" t="str">
        <f t="shared" si="655"/>
        <v>2027_01</v>
      </c>
      <c r="C6865" t="str">
        <f t="shared" si="651"/>
        <v>Jan</v>
      </c>
      <c r="D6865" t="str">
        <f t="shared" si="652"/>
        <v>2027_Jan</v>
      </c>
      <c r="E6865" s="12" t="str">
        <f t="shared" si="653"/>
        <v>15_Jan</v>
      </c>
      <c r="F6865" s="12" t="str">
        <f t="shared" si="654"/>
        <v>Jan-27</v>
      </c>
      <c r="G6865" s="12"/>
    </row>
    <row r="6866" spans="1:7">
      <c r="A6866" s="2">
        <f t="shared" si="656"/>
        <v>46403</v>
      </c>
      <c r="B6866" t="str">
        <f t="shared" si="655"/>
        <v>2027_01</v>
      </c>
      <c r="C6866" t="str">
        <f t="shared" si="651"/>
        <v>Jan</v>
      </c>
      <c r="D6866" t="str">
        <f t="shared" si="652"/>
        <v>2027_Jan</v>
      </c>
      <c r="E6866" s="12" t="str">
        <f t="shared" si="653"/>
        <v>16_Jan</v>
      </c>
      <c r="F6866" s="12" t="str">
        <f t="shared" si="654"/>
        <v>Jan-27</v>
      </c>
      <c r="G6866" s="12"/>
    </row>
    <row r="6867" spans="1:7">
      <c r="A6867" s="2">
        <f t="shared" si="656"/>
        <v>46404</v>
      </c>
      <c r="B6867" t="str">
        <f t="shared" si="655"/>
        <v>2027_01</v>
      </c>
      <c r="C6867" t="str">
        <f t="shared" si="651"/>
        <v>Jan</v>
      </c>
      <c r="D6867" t="str">
        <f t="shared" si="652"/>
        <v>2027_Jan</v>
      </c>
      <c r="E6867" s="12" t="str">
        <f t="shared" si="653"/>
        <v>17_Jan</v>
      </c>
      <c r="F6867" s="12" t="str">
        <f t="shared" si="654"/>
        <v>Jan-27</v>
      </c>
      <c r="G6867" s="12"/>
    </row>
    <row r="6868" spans="1:7">
      <c r="A6868" s="2">
        <f t="shared" si="656"/>
        <v>46405</v>
      </c>
      <c r="B6868" t="str">
        <f t="shared" si="655"/>
        <v>2027_01</v>
      </c>
      <c r="C6868" t="str">
        <f t="shared" si="651"/>
        <v>Jan</v>
      </c>
      <c r="D6868" t="str">
        <f t="shared" si="652"/>
        <v>2027_Jan</v>
      </c>
      <c r="E6868" s="12" t="str">
        <f t="shared" si="653"/>
        <v>18_Jan</v>
      </c>
      <c r="F6868" s="12" t="str">
        <f t="shared" si="654"/>
        <v>Jan-27</v>
      </c>
      <c r="G6868" s="12"/>
    </row>
    <row r="6869" spans="1:7">
      <c r="A6869" s="2">
        <f t="shared" si="656"/>
        <v>46406</v>
      </c>
      <c r="B6869" t="str">
        <f t="shared" si="655"/>
        <v>2027_01</v>
      </c>
      <c r="C6869" t="str">
        <f t="shared" si="651"/>
        <v>Jan</v>
      </c>
      <c r="D6869" t="str">
        <f t="shared" si="652"/>
        <v>2027_Jan</v>
      </c>
      <c r="E6869" s="12" t="str">
        <f t="shared" si="653"/>
        <v>19_Jan</v>
      </c>
      <c r="F6869" s="12" t="str">
        <f t="shared" si="654"/>
        <v>Jan-27</v>
      </c>
      <c r="G6869" s="12"/>
    </row>
    <row r="6870" spans="1:7">
      <c r="A6870" s="2">
        <f t="shared" si="656"/>
        <v>46407</v>
      </c>
      <c r="B6870" t="str">
        <f t="shared" si="655"/>
        <v>2027_01</v>
      </c>
      <c r="C6870" t="str">
        <f t="shared" si="651"/>
        <v>Jan</v>
      </c>
      <c r="D6870" t="str">
        <f t="shared" si="652"/>
        <v>2027_Jan</v>
      </c>
      <c r="E6870" s="12" t="str">
        <f t="shared" si="653"/>
        <v>20_Jan</v>
      </c>
      <c r="F6870" s="12" t="str">
        <f t="shared" si="654"/>
        <v>Jan-27</v>
      </c>
      <c r="G6870" s="12"/>
    </row>
    <row r="6871" spans="1:7">
      <c r="A6871" s="2">
        <f t="shared" si="656"/>
        <v>46408</v>
      </c>
      <c r="B6871" t="str">
        <f t="shared" si="655"/>
        <v>2027_01</v>
      </c>
      <c r="C6871" t="str">
        <f t="shared" si="651"/>
        <v>Jan</v>
      </c>
      <c r="D6871" t="str">
        <f t="shared" si="652"/>
        <v>2027_Jan</v>
      </c>
      <c r="E6871" s="12" t="str">
        <f t="shared" si="653"/>
        <v>21_Jan</v>
      </c>
      <c r="F6871" s="12" t="str">
        <f t="shared" si="654"/>
        <v>Jan-27</v>
      </c>
      <c r="G6871" s="12"/>
    </row>
    <row r="6872" spans="1:7">
      <c r="A6872" s="2">
        <f t="shared" si="656"/>
        <v>46409</v>
      </c>
      <c r="B6872" t="str">
        <f t="shared" si="655"/>
        <v>2027_01</v>
      </c>
      <c r="C6872" t="str">
        <f t="shared" si="651"/>
        <v>Jan</v>
      </c>
      <c r="D6872" t="str">
        <f t="shared" si="652"/>
        <v>2027_Jan</v>
      </c>
      <c r="E6872" s="12" t="str">
        <f t="shared" si="653"/>
        <v>22_Jan</v>
      </c>
      <c r="F6872" s="12" t="str">
        <f t="shared" si="654"/>
        <v>Jan-27</v>
      </c>
      <c r="G6872" s="12"/>
    </row>
    <row r="6873" spans="1:7">
      <c r="A6873" s="2">
        <f t="shared" si="656"/>
        <v>46410</v>
      </c>
      <c r="B6873" t="str">
        <f t="shared" si="655"/>
        <v>2027_01</v>
      </c>
      <c r="C6873" t="str">
        <f t="shared" si="651"/>
        <v>Jan</v>
      </c>
      <c r="D6873" t="str">
        <f t="shared" si="652"/>
        <v>2027_Jan</v>
      </c>
      <c r="E6873" s="12" t="str">
        <f t="shared" si="653"/>
        <v>23_Jan</v>
      </c>
      <c r="F6873" s="12" t="str">
        <f t="shared" si="654"/>
        <v>Jan-27</v>
      </c>
      <c r="G6873" s="12"/>
    </row>
    <row r="6874" spans="1:7">
      <c r="A6874" s="2">
        <f t="shared" si="656"/>
        <v>46411</v>
      </c>
      <c r="B6874" t="str">
        <f t="shared" si="655"/>
        <v>2027_01</v>
      </c>
      <c r="C6874" t="str">
        <f t="shared" si="651"/>
        <v>Jan</v>
      </c>
      <c r="D6874" t="str">
        <f t="shared" si="652"/>
        <v>2027_Jan</v>
      </c>
      <c r="E6874" s="12" t="str">
        <f t="shared" si="653"/>
        <v>24_Jan</v>
      </c>
      <c r="F6874" s="12" t="str">
        <f t="shared" si="654"/>
        <v>Jan-27</v>
      </c>
      <c r="G6874" s="12"/>
    </row>
    <row r="6875" spans="1:7">
      <c r="A6875" s="2">
        <f t="shared" si="656"/>
        <v>46412</v>
      </c>
      <c r="B6875" t="str">
        <f t="shared" si="655"/>
        <v>2027_01</v>
      </c>
      <c r="C6875" t="str">
        <f t="shared" si="651"/>
        <v>Jan</v>
      </c>
      <c r="D6875" t="str">
        <f t="shared" si="652"/>
        <v>2027_Jan</v>
      </c>
      <c r="E6875" s="12" t="str">
        <f t="shared" si="653"/>
        <v>25_Jan</v>
      </c>
      <c r="F6875" s="12" t="str">
        <f t="shared" si="654"/>
        <v>Jan-27</v>
      </c>
      <c r="G6875" s="12"/>
    </row>
    <row r="6876" spans="1:7">
      <c r="A6876" s="2">
        <f t="shared" si="656"/>
        <v>46413</v>
      </c>
      <c r="B6876" t="str">
        <f t="shared" si="655"/>
        <v>2027_01</v>
      </c>
      <c r="C6876" t="str">
        <f t="shared" si="651"/>
        <v>Jan</v>
      </c>
      <c r="D6876" t="str">
        <f t="shared" si="652"/>
        <v>2027_Jan</v>
      </c>
      <c r="E6876" s="12" t="str">
        <f t="shared" si="653"/>
        <v>26_Jan</v>
      </c>
      <c r="F6876" s="12" t="str">
        <f t="shared" si="654"/>
        <v>Jan-27</v>
      </c>
      <c r="G6876" s="12"/>
    </row>
    <row r="6877" spans="1:7">
      <c r="A6877" s="2">
        <f t="shared" si="656"/>
        <v>46414</v>
      </c>
      <c r="B6877" t="str">
        <f t="shared" si="655"/>
        <v>2027_01</v>
      </c>
      <c r="C6877" t="str">
        <f t="shared" si="651"/>
        <v>Jan</v>
      </c>
      <c r="D6877" t="str">
        <f t="shared" si="652"/>
        <v>2027_Jan</v>
      </c>
      <c r="E6877" s="12" t="str">
        <f t="shared" si="653"/>
        <v>27_Jan</v>
      </c>
      <c r="F6877" s="12" t="str">
        <f t="shared" si="654"/>
        <v>Jan-27</v>
      </c>
      <c r="G6877" s="12"/>
    </row>
    <row r="6878" spans="1:7">
      <c r="A6878" s="2">
        <f t="shared" si="656"/>
        <v>46415</v>
      </c>
      <c r="B6878" t="str">
        <f t="shared" si="655"/>
        <v>2027_01</v>
      </c>
      <c r="C6878" t="str">
        <f t="shared" si="651"/>
        <v>Jan</v>
      </c>
      <c r="D6878" t="str">
        <f t="shared" si="652"/>
        <v>2027_Jan</v>
      </c>
      <c r="E6878" s="12" t="str">
        <f t="shared" si="653"/>
        <v>28_Jan</v>
      </c>
      <c r="F6878" s="12" t="str">
        <f t="shared" si="654"/>
        <v>Jan-27</v>
      </c>
      <c r="G6878" s="12"/>
    </row>
    <row r="6879" spans="1:7">
      <c r="A6879" s="2">
        <f t="shared" si="656"/>
        <v>46416</v>
      </c>
      <c r="B6879" t="str">
        <f t="shared" si="655"/>
        <v>2027_01</v>
      </c>
      <c r="C6879" t="str">
        <f t="shared" si="651"/>
        <v>Jan</v>
      </c>
      <c r="D6879" t="str">
        <f t="shared" si="652"/>
        <v>2027_Jan</v>
      </c>
      <c r="E6879" s="12" t="str">
        <f t="shared" si="653"/>
        <v>29_Jan</v>
      </c>
      <c r="F6879" s="12" t="str">
        <f t="shared" si="654"/>
        <v>Jan-27</v>
      </c>
      <c r="G6879" s="12"/>
    </row>
    <row r="6880" spans="1:7">
      <c r="A6880" s="2">
        <f t="shared" si="656"/>
        <v>46417</v>
      </c>
      <c r="B6880" t="str">
        <f t="shared" si="655"/>
        <v>2027_01</v>
      </c>
      <c r="C6880" t="str">
        <f t="shared" si="651"/>
        <v>Jan</v>
      </c>
      <c r="D6880" t="str">
        <f t="shared" si="652"/>
        <v>2027_Jan</v>
      </c>
      <c r="E6880" s="12" t="str">
        <f t="shared" si="653"/>
        <v>30_Jan</v>
      </c>
      <c r="F6880" s="12" t="str">
        <f t="shared" si="654"/>
        <v>Jan-27</v>
      </c>
      <c r="G6880" s="12"/>
    </row>
    <row r="6881" spans="1:7">
      <c r="A6881" s="2">
        <f t="shared" si="656"/>
        <v>46418</v>
      </c>
      <c r="B6881" t="str">
        <f t="shared" si="655"/>
        <v>2027_01</v>
      </c>
      <c r="C6881" t="str">
        <f t="shared" si="651"/>
        <v>Jan</v>
      </c>
      <c r="D6881" t="str">
        <f t="shared" si="652"/>
        <v>2027_Jan</v>
      </c>
      <c r="E6881" s="12" t="str">
        <f t="shared" si="653"/>
        <v>31_Jan</v>
      </c>
      <c r="F6881" s="12" t="str">
        <f t="shared" si="654"/>
        <v>Jan-27</v>
      </c>
      <c r="G6881" s="12"/>
    </row>
    <row r="6882" spans="1:7">
      <c r="A6882" s="2">
        <f t="shared" si="656"/>
        <v>46419</v>
      </c>
      <c r="B6882" t="str">
        <f t="shared" si="655"/>
        <v>2027_02</v>
      </c>
      <c r="C6882" t="str">
        <f t="shared" si="651"/>
        <v>Feb</v>
      </c>
      <c r="D6882" t="str">
        <f t="shared" si="652"/>
        <v>2027_Feb</v>
      </c>
      <c r="E6882" s="12" t="str">
        <f t="shared" si="653"/>
        <v>01_Feb</v>
      </c>
      <c r="F6882" s="12" t="str">
        <f t="shared" si="654"/>
        <v>Feb-27</v>
      </c>
      <c r="G6882" s="12"/>
    </row>
    <row r="6883" spans="1:7">
      <c r="A6883" s="2">
        <f t="shared" si="656"/>
        <v>46420</v>
      </c>
      <c r="B6883" t="str">
        <f t="shared" si="655"/>
        <v>2027_02</v>
      </c>
      <c r="C6883" t="str">
        <f t="shared" si="651"/>
        <v>Feb</v>
      </c>
      <c r="D6883" t="str">
        <f t="shared" si="652"/>
        <v>2027_Feb</v>
      </c>
      <c r="E6883" s="12" t="str">
        <f t="shared" si="653"/>
        <v>02_Feb</v>
      </c>
      <c r="F6883" s="12" t="str">
        <f t="shared" si="654"/>
        <v>Feb-27</v>
      </c>
      <c r="G6883" s="12"/>
    </row>
    <row r="6884" spans="1:7">
      <c r="A6884" s="2">
        <f t="shared" si="656"/>
        <v>46421</v>
      </c>
      <c r="B6884" t="str">
        <f t="shared" si="655"/>
        <v>2027_02</v>
      </c>
      <c r="C6884" t="str">
        <f t="shared" si="651"/>
        <v>Feb</v>
      </c>
      <c r="D6884" t="str">
        <f t="shared" si="652"/>
        <v>2027_Feb</v>
      </c>
      <c r="E6884" s="12" t="str">
        <f t="shared" si="653"/>
        <v>03_Feb</v>
      </c>
      <c r="F6884" s="12" t="str">
        <f t="shared" si="654"/>
        <v>Feb-27</v>
      </c>
      <c r="G6884" s="12"/>
    </row>
    <row r="6885" spans="1:7">
      <c r="A6885" s="2">
        <f t="shared" si="656"/>
        <v>46422</v>
      </c>
      <c r="B6885" t="str">
        <f t="shared" si="655"/>
        <v>2027_02</v>
      </c>
      <c r="C6885" t="str">
        <f t="shared" si="651"/>
        <v>Feb</v>
      </c>
      <c r="D6885" t="str">
        <f t="shared" si="652"/>
        <v>2027_Feb</v>
      </c>
      <c r="E6885" s="12" t="str">
        <f t="shared" si="653"/>
        <v>04_Feb</v>
      </c>
      <c r="F6885" s="12" t="str">
        <f t="shared" si="654"/>
        <v>Feb-27</v>
      </c>
      <c r="G6885" s="12"/>
    </row>
    <row r="6886" spans="1:7">
      <c r="A6886" s="2">
        <f t="shared" si="656"/>
        <v>46423</v>
      </c>
      <c r="B6886" t="str">
        <f t="shared" si="655"/>
        <v>2027_02</v>
      </c>
      <c r="C6886" t="str">
        <f t="shared" si="651"/>
        <v>Feb</v>
      </c>
      <c r="D6886" t="str">
        <f t="shared" si="652"/>
        <v>2027_Feb</v>
      </c>
      <c r="E6886" s="12" t="str">
        <f t="shared" si="653"/>
        <v>05_Feb</v>
      </c>
      <c r="F6886" s="12" t="str">
        <f t="shared" si="654"/>
        <v>Feb-27</v>
      </c>
      <c r="G6886" s="12"/>
    </row>
    <row r="6887" spans="1:7">
      <c r="A6887" s="2">
        <f t="shared" si="656"/>
        <v>46424</v>
      </c>
      <c r="B6887" t="str">
        <f t="shared" si="655"/>
        <v>2027_02</v>
      </c>
      <c r="C6887" t="str">
        <f t="shared" si="651"/>
        <v>Feb</v>
      </c>
      <c r="D6887" t="str">
        <f t="shared" si="652"/>
        <v>2027_Feb</v>
      </c>
      <c r="E6887" s="12" t="str">
        <f t="shared" si="653"/>
        <v>06_Feb</v>
      </c>
      <c r="F6887" s="12" t="str">
        <f t="shared" si="654"/>
        <v>Feb-27</v>
      </c>
      <c r="G6887" s="12"/>
    </row>
    <row r="6888" spans="1:7">
      <c r="A6888" s="2">
        <f t="shared" si="656"/>
        <v>46425</v>
      </c>
      <c r="B6888" t="str">
        <f t="shared" si="655"/>
        <v>2027_02</v>
      </c>
      <c r="C6888" t="str">
        <f t="shared" si="651"/>
        <v>Feb</v>
      </c>
      <c r="D6888" t="str">
        <f t="shared" si="652"/>
        <v>2027_Feb</v>
      </c>
      <c r="E6888" s="12" t="str">
        <f t="shared" si="653"/>
        <v>07_Feb</v>
      </c>
      <c r="F6888" s="12" t="str">
        <f t="shared" si="654"/>
        <v>Feb-27</v>
      </c>
      <c r="G6888" s="12"/>
    </row>
    <row r="6889" spans="1:7">
      <c r="A6889" s="2">
        <f t="shared" si="656"/>
        <v>46426</v>
      </c>
      <c r="B6889" t="str">
        <f t="shared" si="655"/>
        <v>2027_02</v>
      </c>
      <c r="C6889" t="str">
        <f t="shared" si="651"/>
        <v>Feb</v>
      </c>
      <c r="D6889" t="str">
        <f t="shared" si="652"/>
        <v>2027_Feb</v>
      </c>
      <c r="E6889" s="12" t="str">
        <f t="shared" si="653"/>
        <v>08_Feb</v>
      </c>
      <c r="F6889" s="12" t="str">
        <f t="shared" si="654"/>
        <v>Feb-27</v>
      </c>
      <c r="G6889" s="12"/>
    </row>
    <row r="6890" spans="1:7">
      <c r="A6890" s="2">
        <f t="shared" si="656"/>
        <v>46427</v>
      </c>
      <c r="B6890" t="str">
        <f t="shared" si="655"/>
        <v>2027_02</v>
      </c>
      <c r="C6890" t="str">
        <f t="shared" si="651"/>
        <v>Feb</v>
      </c>
      <c r="D6890" t="str">
        <f t="shared" si="652"/>
        <v>2027_Feb</v>
      </c>
      <c r="E6890" s="12" t="str">
        <f t="shared" si="653"/>
        <v>09_Feb</v>
      </c>
      <c r="F6890" s="12" t="str">
        <f t="shared" si="654"/>
        <v>Feb-27</v>
      </c>
      <c r="G6890" s="12"/>
    </row>
    <row r="6891" spans="1:7">
      <c r="A6891" s="2">
        <f t="shared" si="656"/>
        <v>46428</v>
      </c>
      <c r="B6891" t="str">
        <f t="shared" si="655"/>
        <v>2027_02</v>
      </c>
      <c r="C6891" t="str">
        <f t="shared" si="651"/>
        <v>Feb</v>
      </c>
      <c r="D6891" t="str">
        <f t="shared" si="652"/>
        <v>2027_Feb</v>
      </c>
      <c r="E6891" s="12" t="str">
        <f t="shared" si="653"/>
        <v>10_Feb</v>
      </c>
      <c r="F6891" s="12" t="str">
        <f t="shared" si="654"/>
        <v>Feb-27</v>
      </c>
      <c r="G6891" s="12"/>
    </row>
    <row r="6892" spans="1:7">
      <c r="A6892" s="2">
        <f t="shared" si="656"/>
        <v>46429</v>
      </c>
      <c r="B6892" t="str">
        <f t="shared" si="655"/>
        <v>2027_02</v>
      </c>
      <c r="C6892" t="str">
        <f t="shared" si="651"/>
        <v>Feb</v>
      </c>
      <c r="D6892" t="str">
        <f t="shared" si="652"/>
        <v>2027_Feb</v>
      </c>
      <c r="E6892" s="12" t="str">
        <f t="shared" si="653"/>
        <v>11_Feb</v>
      </c>
      <c r="F6892" s="12" t="str">
        <f t="shared" si="654"/>
        <v>Feb-27</v>
      </c>
      <c r="G6892" s="12"/>
    </row>
    <row r="6893" spans="1:7">
      <c r="A6893" s="2">
        <f t="shared" si="656"/>
        <v>46430</v>
      </c>
      <c r="B6893" t="str">
        <f t="shared" si="655"/>
        <v>2027_02</v>
      </c>
      <c r="C6893" t="str">
        <f t="shared" si="651"/>
        <v>Feb</v>
      </c>
      <c r="D6893" t="str">
        <f t="shared" si="652"/>
        <v>2027_Feb</v>
      </c>
      <c r="E6893" s="12" t="str">
        <f t="shared" si="653"/>
        <v>12_Feb</v>
      </c>
      <c r="F6893" s="12" t="str">
        <f t="shared" si="654"/>
        <v>Feb-27</v>
      </c>
      <c r="G6893" s="12"/>
    </row>
    <row r="6894" spans="1:7">
      <c r="A6894" s="2">
        <f t="shared" si="656"/>
        <v>46431</v>
      </c>
      <c r="B6894" t="str">
        <f t="shared" si="655"/>
        <v>2027_02</v>
      </c>
      <c r="C6894" t="str">
        <f t="shared" si="651"/>
        <v>Feb</v>
      </c>
      <c r="D6894" t="str">
        <f t="shared" si="652"/>
        <v>2027_Feb</v>
      </c>
      <c r="E6894" s="12" t="str">
        <f t="shared" si="653"/>
        <v>13_Feb</v>
      </c>
      <c r="F6894" s="12" t="str">
        <f t="shared" si="654"/>
        <v>Feb-27</v>
      </c>
      <c r="G6894" s="12"/>
    </row>
    <row r="6895" spans="1:7">
      <c r="A6895" s="2">
        <f t="shared" si="656"/>
        <v>46432</v>
      </c>
      <c r="B6895" t="str">
        <f t="shared" si="655"/>
        <v>2027_02</v>
      </c>
      <c r="C6895" t="str">
        <f t="shared" si="651"/>
        <v>Feb</v>
      </c>
      <c r="D6895" t="str">
        <f t="shared" si="652"/>
        <v>2027_Feb</v>
      </c>
      <c r="E6895" s="12" t="str">
        <f t="shared" si="653"/>
        <v>14_Feb</v>
      </c>
      <c r="F6895" s="12" t="str">
        <f t="shared" si="654"/>
        <v>Feb-27</v>
      </c>
      <c r="G6895" s="12"/>
    </row>
    <row r="6896" spans="1:7">
      <c r="A6896" s="2">
        <f t="shared" si="656"/>
        <v>46433</v>
      </c>
      <c r="B6896" t="str">
        <f t="shared" si="655"/>
        <v>2027_02</v>
      </c>
      <c r="C6896" t="str">
        <f t="shared" si="651"/>
        <v>Feb</v>
      </c>
      <c r="D6896" t="str">
        <f t="shared" si="652"/>
        <v>2027_Feb</v>
      </c>
      <c r="E6896" s="12" t="str">
        <f t="shared" si="653"/>
        <v>15_Feb</v>
      </c>
      <c r="F6896" s="12" t="str">
        <f t="shared" si="654"/>
        <v>Feb-27</v>
      </c>
      <c r="G6896" s="12"/>
    </row>
    <row r="6897" spans="1:7">
      <c r="A6897" s="2">
        <f t="shared" si="656"/>
        <v>46434</v>
      </c>
      <c r="B6897" t="str">
        <f t="shared" si="655"/>
        <v>2027_02</v>
      </c>
      <c r="C6897" t="str">
        <f t="shared" si="651"/>
        <v>Feb</v>
      </c>
      <c r="D6897" t="str">
        <f t="shared" si="652"/>
        <v>2027_Feb</v>
      </c>
      <c r="E6897" s="12" t="str">
        <f t="shared" si="653"/>
        <v>16_Feb</v>
      </c>
      <c r="F6897" s="12" t="str">
        <f t="shared" si="654"/>
        <v>Feb-27</v>
      </c>
      <c r="G6897" s="12"/>
    </row>
    <row r="6898" spans="1:7">
      <c r="A6898" s="2">
        <f t="shared" si="656"/>
        <v>46435</v>
      </c>
      <c r="B6898" t="str">
        <f t="shared" si="655"/>
        <v>2027_02</v>
      </c>
      <c r="C6898" t="str">
        <f t="shared" si="651"/>
        <v>Feb</v>
      </c>
      <c r="D6898" t="str">
        <f t="shared" si="652"/>
        <v>2027_Feb</v>
      </c>
      <c r="E6898" s="12" t="str">
        <f t="shared" si="653"/>
        <v>17_Feb</v>
      </c>
      <c r="F6898" s="12" t="str">
        <f t="shared" si="654"/>
        <v>Feb-27</v>
      </c>
      <c r="G6898" s="12"/>
    </row>
    <row r="6899" spans="1:7">
      <c r="A6899" s="2">
        <f t="shared" si="656"/>
        <v>46436</v>
      </c>
      <c r="B6899" t="str">
        <f t="shared" si="655"/>
        <v>2027_02</v>
      </c>
      <c r="C6899" t="str">
        <f t="shared" si="651"/>
        <v>Feb</v>
      </c>
      <c r="D6899" t="str">
        <f t="shared" si="652"/>
        <v>2027_Feb</v>
      </c>
      <c r="E6899" s="12" t="str">
        <f t="shared" si="653"/>
        <v>18_Feb</v>
      </c>
      <c r="F6899" s="12" t="str">
        <f t="shared" si="654"/>
        <v>Feb-27</v>
      </c>
      <c r="G6899" s="12"/>
    </row>
    <row r="6900" spans="1:7">
      <c r="A6900" s="2">
        <f t="shared" si="656"/>
        <v>46437</v>
      </c>
      <c r="B6900" t="str">
        <f t="shared" si="655"/>
        <v>2027_02</v>
      </c>
      <c r="C6900" t="str">
        <f t="shared" si="651"/>
        <v>Feb</v>
      </c>
      <c r="D6900" t="str">
        <f t="shared" si="652"/>
        <v>2027_Feb</v>
      </c>
      <c r="E6900" s="12" t="str">
        <f t="shared" si="653"/>
        <v>19_Feb</v>
      </c>
      <c r="F6900" s="12" t="str">
        <f t="shared" si="654"/>
        <v>Feb-27</v>
      </c>
      <c r="G6900" s="12"/>
    </row>
    <row r="6901" spans="1:7">
      <c r="A6901" s="2">
        <f t="shared" si="656"/>
        <v>46438</v>
      </c>
      <c r="B6901" t="str">
        <f t="shared" si="655"/>
        <v>2027_02</v>
      </c>
      <c r="C6901" t="str">
        <f t="shared" si="651"/>
        <v>Feb</v>
      </c>
      <c r="D6901" t="str">
        <f t="shared" si="652"/>
        <v>2027_Feb</v>
      </c>
      <c r="E6901" s="12" t="str">
        <f t="shared" si="653"/>
        <v>20_Feb</v>
      </c>
      <c r="F6901" s="12" t="str">
        <f t="shared" si="654"/>
        <v>Feb-27</v>
      </c>
      <c r="G6901" s="12"/>
    </row>
    <row r="6902" spans="1:7">
      <c r="A6902" s="2">
        <f t="shared" si="656"/>
        <v>46439</v>
      </c>
      <c r="B6902" t="str">
        <f t="shared" si="655"/>
        <v>2027_02</v>
      </c>
      <c r="C6902" t="str">
        <f t="shared" si="651"/>
        <v>Feb</v>
      </c>
      <c r="D6902" t="str">
        <f t="shared" si="652"/>
        <v>2027_Feb</v>
      </c>
      <c r="E6902" s="12" t="str">
        <f t="shared" si="653"/>
        <v>21_Feb</v>
      </c>
      <c r="F6902" s="12" t="str">
        <f t="shared" si="654"/>
        <v>Feb-27</v>
      </c>
      <c r="G6902" s="12"/>
    </row>
    <row r="6903" spans="1:7">
      <c r="A6903" s="2">
        <f t="shared" si="656"/>
        <v>46440</v>
      </c>
      <c r="B6903" t="str">
        <f t="shared" si="655"/>
        <v>2027_02</v>
      </c>
      <c r="C6903" t="str">
        <f t="shared" si="651"/>
        <v>Feb</v>
      </c>
      <c r="D6903" t="str">
        <f t="shared" si="652"/>
        <v>2027_Feb</v>
      </c>
      <c r="E6903" s="12" t="str">
        <f t="shared" si="653"/>
        <v>22_Feb</v>
      </c>
      <c r="F6903" s="12" t="str">
        <f t="shared" si="654"/>
        <v>Feb-27</v>
      </c>
      <c r="G6903" s="12"/>
    </row>
    <row r="6904" spans="1:7">
      <c r="A6904" s="2">
        <f t="shared" si="656"/>
        <v>46441</v>
      </c>
      <c r="B6904" t="str">
        <f t="shared" si="655"/>
        <v>2027_02</v>
      </c>
      <c r="C6904" t="str">
        <f t="shared" si="651"/>
        <v>Feb</v>
      </c>
      <c r="D6904" t="str">
        <f t="shared" si="652"/>
        <v>2027_Feb</v>
      </c>
      <c r="E6904" s="12" t="str">
        <f t="shared" si="653"/>
        <v>23_Feb</v>
      </c>
      <c r="F6904" s="12" t="str">
        <f t="shared" si="654"/>
        <v>Feb-27</v>
      </c>
      <c r="G6904" s="12"/>
    </row>
    <row r="6905" spans="1:7">
      <c r="A6905" s="2">
        <f t="shared" si="656"/>
        <v>46442</v>
      </c>
      <c r="B6905" t="str">
        <f t="shared" si="655"/>
        <v>2027_02</v>
      </c>
      <c r="C6905" t="str">
        <f t="shared" si="651"/>
        <v>Feb</v>
      </c>
      <c r="D6905" t="str">
        <f t="shared" si="652"/>
        <v>2027_Feb</v>
      </c>
      <c r="E6905" s="12" t="str">
        <f t="shared" si="653"/>
        <v>24_Feb</v>
      </c>
      <c r="F6905" s="12" t="str">
        <f t="shared" si="654"/>
        <v>Feb-27</v>
      </c>
      <c r="G6905" s="12"/>
    </row>
    <row r="6906" spans="1:7">
      <c r="A6906" s="2">
        <f t="shared" si="656"/>
        <v>46443</v>
      </c>
      <c r="B6906" t="str">
        <f t="shared" si="655"/>
        <v>2027_02</v>
      </c>
      <c r="C6906" t="str">
        <f t="shared" si="651"/>
        <v>Feb</v>
      </c>
      <c r="D6906" t="str">
        <f t="shared" si="652"/>
        <v>2027_Feb</v>
      </c>
      <c r="E6906" s="12" t="str">
        <f t="shared" si="653"/>
        <v>25_Feb</v>
      </c>
      <c r="F6906" s="12" t="str">
        <f t="shared" si="654"/>
        <v>Feb-27</v>
      </c>
      <c r="G6906" s="12"/>
    </row>
    <row r="6907" spans="1:7">
      <c r="A6907" s="2">
        <f t="shared" si="656"/>
        <v>46444</v>
      </c>
      <c r="B6907" t="str">
        <f t="shared" si="655"/>
        <v>2027_02</v>
      </c>
      <c r="C6907" t="str">
        <f t="shared" si="651"/>
        <v>Feb</v>
      </c>
      <c r="D6907" t="str">
        <f t="shared" si="652"/>
        <v>2027_Feb</v>
      </c>
      <c r="E6907" s="12" t="str">
        <f t="shared" si="653"/>
        <v>26_Feb</v>
      </c>
      <c r="F6907" s="12" t="str">
        <f t="shared" si="654"/>
        <v>Feb-27</v>
      </c>
      <c r="G6907" s="12"/>
    </row>
    <row r="6908" spans="1:7">
      <c r="A6908" s="2">
        <f t="shared" si="656"/>
        <v>46445</v>
      </c>
      <c r="B6908" t="str">
        <f t="shared" si="655"/>
        <v>2027_02</v>
      </c>
      <c r="C6908" t="str">
        <f t="shared" si="651"/>
        <v>Feb</v>
      </c>
      <c r="D6908" t="str">
        <f t="shared" si="652"/>
        <v>2027_Feb</v>
      </c>
      <c r="E6908" s="12" t="str">
        <f t="shared" si="653"/>
        <v>27_Feb</v>
      </c>
      <c r="F6908" s="12" t="str">
        <f t="shared" si="654"/>
        <v>Feb-27</v>
      </c>
      <c r="G6908" s="12"/>
    </row>
    <row r="6909" spans="1:7">
      <c r="A6909" s="2">
        <f t="shared" si="656"/>
        <v>46446</v>
      </c>
      <c r="B6909" t="str">
        <f t="shared" si="655"/>
        <v>2027_02</v>
      </c>
      <c r="C6909" t="str">
        <f t="shared" si="651"/>
        <v>Feb</v>
      </c>
      <c r="D6909" t="str">
        <f t="shared" si="652"/>
        <v>2027_Feb</v>
      </c>
      <c r="E6909" s="12" t="str">
        <f t="shared" si="653"/>
        <v>28_Feb</v>
      </c>
      <c r="F6909" s="12" t="str">
        <f t="shared" si="654"/>
        <v>Feb-27</v>
      </c>
      <c r="G6909" s="12"/>
    </row>
    <row r="6910" spans="1:7">
      <c r="A6910" s="2">
        <f t="shared" si="656"/>
        <v>46447</v>
      </c>
      <c r="B6910" t="str">
        <f t="shared" si="655"/>
        <v>2027_03</v>
      </c>
      <c r="C6910" t="str">
        <f t="shared" si="651"/>
        <v>Mar</v>
      </c>
      <c r="D6910" t="str">
        <f t="shared" si="652"/>
        <v>2027_Mar</v>
      </c>
      <c r="E6910" s="12" t="str">
        <f t="shared" si="653"/>
        <v>01_Mar</v>
      </c>
      <c r="F6910" s="12" t="str">
        <f t="shared" si="654"/>
        <v>Mar-27</v>
      </c>
      <c r="G6910" s="12"/>
    </row>
    <row r="6911" spans="1:7">
      <c r="A6911" s="2">
        <f t="shared" si="656"/>
        <v>46448</v>
      </c>
      <c r="B6911" t="str">
        <f t="shared" si="655"/>
        <v>2027_03</v>
      </c>
      <c r="C6911" t="str">
        <f t="shared" si="651"/>
        <v>Mar</v>
      </c>
      <c r="D6911" t="str">
        <f t="shared" si="652"/>
        <v>2027_Mar</v>
      </c>
      <c r="E6911" s="12" t="str">
        <f t="shared" si="653"/>
        <v>02_Mar</v>
      </c>
      <c r="F6911" s="12" t="str">
        <f t="shared" si="654"/>
        <v>Mar-27</v>
      </c>
      <c r="G6911" s="12"/>
    </row>
    <row r="6912" spans="1:7">
      <c r="A6912" s="2">
        <f t="shared" si="656"/>
        <v>46449</v>
      </c>
      <c r="B6912" t="str">
        <f t="shared" si="655"/>
        <v>2027_03</v>
      </c>
      <c r="C6912" t="str">
        <f t="shared" si="651"/>
        <v>Mar</v>
      </c>
      <c r="D6912" t="str">
        <f t="shared" si="652"/>
        <v>2027_Mar</v>
      </c>
      <c r="E6912" s="12" t="str">
        <f t="shared" si="653"/>
        <v>03_Mar</v>
      </c>
      <c r="F6912" s="12" t="str">
        <f t="shared" si="654"/>
        <v>Mar-27</v>
      </c>
      <c r="G6912" s="12"/>
    </row>
    <row r="6913" spans="1:7">
      <c r="A6913" s="2">
        <f t="shared" si="656"/>
        <v>46450</v>
      </c>
      <c r="B6913" t="str">
        <f t="shared" si="655"/>
        <v>2027_03</v>
      </c>
      <c r="C6913" t="str">
        <f t="shared" si="651"/>
        <v>Mar</v>
      </c>
      <c r="D6913" t="str">
        <f t="shared" si="652"/>
        <v>2027_Mar</v>
      </c>
      <c r="E6913" s="12" t="str">
        <f t="shared" si="653"/>
        <v>04_Mar</v>
      </c>
      <c r="F6913" s="12" t="str">
        <f t="shared" si="654"/>
        <v>Mar-27</v>
      </c>
      <c r="G6913" s="12"/>
    </row>
    <row r="6914" spans="1:7">
      <c r="A6914" s="2">
        <f t="shared" si="656"/>
        <v>46451</v>
      </c>
      <c r="B6914" t="str">
        <f t="shared" si="655"/>
        <v>2027_03</v>
      </c>
      <c r="C6914" t="str">
        <f t="shared" ref="C6914:C6977" si="657">VLOOKUP(TEXT(MONTH(A6914),"00"),$H$2:$I$13,2,FALSE)</f>
        <v>Mar</v>
      </c>
      <c r="D6914" t="str">
        <f t="shared" si="652"/>
        <v>2027_Mar</v>
      </c>
      <c r="E6914" s="12" t="str">
        <f t="shared" si="653"/>
        <v>05_Mar</v>
      </c>
      <c r="F6914" s="12" t="str">
        <f t="shared" si="654"/>
        <v>Mar-27</v>
      </c>
      <c r="G6914" s="12"/>
    </row>
    <row r="6915" spans="1:7">
      <c r="A6915" s="2">
        <f t="shared" si="656"/>
        <v>46452</v>
      </c>
      <c r="B6915" t="str">
        <f t="shared" si="655"/>
        <v>2027_03</v>
      </c>
      <c r="C6915" t="str">
        <f t="shared" si="657"/>
        <v>Mar</v>
      </c>
      <c r="D6915" t="str">
        <f t="shared" ref="D6915:D6978" si="658">TEXT(YEAR(A6915),"0000")&amp;"_"&amp;C6915</f>
        <v>2027_Mar</v>
      </c>
      <c r="E6915" s="12" t="str">
        <f t="shared" ref="E6915:E6978" si="659">VLOOKUP(DAY(A6915),$G$2:$H$32,2,FALSE)&amp;"_"&amp;C6915</f>
        <v>06_Mar</v>
      </c>
      <c r="F6915" s="12" t="str">
        <f t="shared" si="654"/>
        <v>Mar-27</v>
      </c>
      <c r="G6915" s="12"/>
    </row>
    <row r="6916" spans="1:7">
      <c r="A6916" s="2">
        <f t="shared" si="656"/>
        <v>46453</v>
      </c>
      <c r="B6916" t="str">
        <f t="shared" si="655"/>
        <v>2027_03</v>
      </c>
      <c r="C6916" t="str">
        <f t="shared" si="657"/>
        <v>Mar</v>
      </c>
      <c r="D6916" t="str">
        <f t="shared" si="658"/>
        <v>2027_Mar</v>
      </c>
      <c r="E6916" s="12" t="str">
        <f t="shared" si="659"/>
        <v>07_Mar</v>
      </c>
      <c r="F6916" s="12" t="str">
        <f t="shared" ref="F6916:F6979" si="660">C6916&amp;"-"&amp;RIGHT(YEAR(A6916),2)</f>
        <v>Mar-27</v>
      </c>
      <c r="G6916" s="12"/>
    </row>
    <row r="6917" spans="1:7">
      <c r="A6917" s="2">
        <f t="shared" si="656"/>
        <v>46454</v>
      </c>
      <c r="B6917" t="str">
        <f t="shared" si="655"/>
        <v>2027_03</v>
      </c>
      <c r="C6917" t="str">
        <f t="shared" si="657"/>
        <v>Mar</v>
      </c>
      <c r="D6917" t="str">
        <f t="shared" si="658"/>
        <v>2027_Mar</v>
      </c>
      <c r="E6917" s="12" t="str">
        <f t="shared" si="659"/>
        <v>08_Mar</v>
      </c>
      <c r="F6917" s="12" t="str">
        <f t="shared" si="660"/>
        <v>Mar-27</v>
      </c>
      <c r="G6917" s="12"/>
    </row>
    <row r="6918" spans="1:7">
      <c r="A6918" s="2">
        <f t="shared" si="656"/>
        <v>46455</v>
      </c>
      <c r="B6918" t="str">
        <f t="shared" si="655"/>
        <v>2027_03</v>
      </c>
      <c r="C6918" t="str">
        <f t="shared" si="657"/>
        <v>Mar</v>
      </c>
      <c r="D6918" t="str">
        <f t="shared" si="658"/>
        <v>2027_Mar</v>
      </c>
      <c r="E6918" s="12" t="str">
        <f t="shared" si="659"/>
        <v>09_Mar</v>
      </c>
      <c r="F6918" s="12" t="str">
        <f t="shared" si="660"/>
        <v>Mar-27</v>
      </c>
      <c r="G6918" s="12"/>
    </row>
    <row r="6919" spans="1:7">
      <c r="A6919" s="2">
        <f t="shared" si="656"/>
        <v>46456</v>
      </c>
      <c r="B6919" t="str">
        <f t="shared" si="655"/>
        <v>2027_03</v>
      </c>
      <c r="C6919" t="str">
        <f t="shared" si="657"/>
        <v>Mar</v>
      </c>
      <c r="D6919" t="str">
        <f t="shared" si="658"/>
        <v>2027_Mar</v>
      </c>
      <c r="E6919" s="12" t="str">
        <f t="shared" si="659"/>
        <v>10_Mar</v>
      </c>
      <c r="F6919" s="12" t="str">
        <f t="shared" si="660"/>
        <v>Mar-27</v>
      </c>
      <c r="G6919" s="12"/>
    </row>
    <row r="6920" spans="1:7">
      <c r="A6920" s="2">
        <f t="shared" si="656"/>
        <v>46457</v>
      </c>
      <c r="B6920" t="str">
        <f t="shared" si="655"/>
        <v>2027_03</v>
      </c>
      <c r="C6920" t="str">
        <f t="shared" si="657"/>
        <v>Mar</v>
      </c>
      <c r="D6920" t="str">
        <f t="shared" si="658"/>
        <v>2027_Mar</v>
      </c>
      <c r="E6920" s="12" t="str">
        <f t="shared" si="659"/>
        <v>11_Mar</v>
      </c>
      <c r="F6920" s="12" t="str">
        <f t="shared" si="660"/>
        <v>Mar-27</v>
      </c>
      <c r="G6920" s="12"/>
    </row>
    <row r="6921" spans="1:7">
      <c r="A6921" s="2">
        <f t="shared" si="656"/>
        <v>46458</v>
      </c>
      <c r="B6921" t="str">
        <f t="shared" si="655"/>
        <v>2027_03</v>
      </c>
      <c r="C6921" t="str">
        <f t="shared" si="657"/>
        <v>Mar</v>
      </c>
      <c r="D6921" t="str">
        <f t="shared" si="658"/>
        <v>2027_Mar</v>
      </c>
      <c r="E6921" s="12" t="str">
        <f t="shared" si="659"/>
        <v>12_Mar</v>
      </c>
      <c r="F6921" s="12" t="str">
        <f t="shared" si="660"/>
        <v>Mar-27</v>
      </c>
      <c r="G6921" s="12"/>
    </row>
    <row r="6922" spans="1:7">
      <c r="A6922" s="2">
        <f t="shared" si="656"/>
        <v>46459</v>
      </c>
      <c r="B6922" t="str">
        <f t="shared" si="655"/>
        <v>2027_03</v>
      </c>
      <c r="C6922" t="str">
        <f t="shared" si="657"/>
        <v>Mar</v>
      </c>
      <c r="D6922" t="str">
        <f t="shared" si="658"/>
        <v>2027_Mar</v>
      </c>
      <c r="E6922" s="12" t="str">
        <f t="shared" si="659"/>
        <v>13_Mar</v>
      </c>
      <c r="F6922" s="12" t="str">
        <f t="shared" si="660"/>
        <v>Mar-27</v>
      </c>
      <c r="G6922" s="12"/>
    </row>
    <row r="6923" spans="1:7">
      <c r="A6923" s="2">
        <f t="shared" si="656"/>
        <v>46460</v>
      </c>
      <c r="B6923" t="str">
        <f t="shared" ref="B6923:B6986" si="661">TEXT(YEAR(A6923),"0000")&amp;"_"&amp;TEXT(MONTH(A6923),"00")</f>
        <v>2027_03</v>
      </c>
      <c r="C6923" t="str">
        <f t="shared" si="657"/>
        <v>Mar</v>
      </c>
      <c r="D6923" t="str">
        <f t="shared" si="658"/>
        <v>2027_Mar</v>
      </c>
      <c r="E6923" s="12" t="str">
        <f t="shared" si="659"/>
        <v>14_Mar</v>
      </c>
      <c r="F6923" s="12" t="str">
        <f t="shared" si="660"/>
        <v>Mar-27</v>
      </c>
      <c r="G6923" s="12"/>
    </row>
    <row r="6924" spans="1:7">
      <c r="A6924" s="2">
        <f t="shared" ref="A6924:A6987" si="662">A6923+1</f>
        <v>46461</v>
      </c>
      <c r="B6924" t="str">
        <f t="shared" si="661"/>
        <v>2027_03</v>
      </c>
      <c r="C6924" t="str">
        <f t="shared" si="657"/>
        <v>Mar</v>
      </c>
      <c r="D6924" t="str">
        <f t="shared" si="658"/>
        <v>2027_Mar</v>
      </c>
      <c r="E6924" s="12" t="str">
        <f t="shared" si="659"/>
        <v>15_Mar</v>
      </c>
      <c r="F6924" s="12" t="str">
        <f t="shared" si="660"/>
        <v>Mar-27</v>
      </c>
      <c r="G6924" s="12"/>
    </row>
    <row r="6925" spans="1:7">
      <c r="A6925" s="2">
        <f t="shared" si="662"/>
        <v>46462</v>
      </c>
      <c r="B6925" t="str">
        <f t="shared" si="661"/>
        <v>2027_03</v>
      </c>
      <c r="C6925" t="str">
        <f t="shared" si="657"/>
        <v>Mar</v>
      </c>
      <c r="D6925" t="str">
        <f t="shared" si="658"/>
        <v>2027_Mar</v>
      </c>
      <c r="E6925" s="12" t="str">
        <f t="shared" si="659"/>
        <v>16_Mar</v>
      </c>
      <c r="F6925" s="12" t="str">
        <f t="shared" si="660"/>
        <v>Mar-27</v>
      </c>
      <c r="G6925" s="12"/>
    </row>
    <row r="6926" spans="1:7">
      <c r="A6926" s="2">
        <f t="shared" si="662"/>
        <v>46463</v>
      </c>
      <c r="B6926" t="str">
        <f t="shared" si="661"/>
        <v>2027_03</v>
      </c>
      <c r="C6926" t="str">
        <f t="shared" si="657"/>
        <v>Mar</v>
      </c>
      <c r="D6926" t="str">
        <f t="shared" si="658"/>
        <v>2027_Mar</v>
      </c>
      <c r="E6926" s="12" t="str">
        <f t="shared" si="659"/>
        <v>17_Mar</v>
      </c>
      <c r="F6926" s="12" t="str">
        <f t="shared" si="660"/>
        <v>Mar-27</v>
      </c>
      <c r="G6926" s="12"/>
    </row>
    <row r="6927" spans="1:7">
      <c r="A6927" s="2">
        <f t="shared" si="662"/>
        <v>46464</v>
      </c>
      <c r="B6927" t="str">
        <f t="shared" si="661"/>
        <v>2027_03</v>
      </c>
      <c r="C6927" t="str">
        <f t="shared" si="657"/>
        <v>Mar</v>
      </c>
      <c r="D6927" t="str">
        <f t="shared" si="658"/>
        <v>2027_Mar</v>
      </c>
      <c r="E6927" s="12" t="str">
        <f t="shared" si="659"/>
        <v>18_Mar</v>
      </c>
      <c r="F6927" s="12" t="str">
        <f t="shared" si="660"/>
        <v>Mar-27</v>
      </c>
      <c r="G6927" s="12"/>
    </row>
    <row r="6928" spans="1:7">
      <c r="A6928" s="2">
        <f t="shared" si="662"/>
        <v>46465</v>
      </c>
      <c r="B6928" t="str">
        <f t="shared" si="661"/>
        <v>2027_03</v>
      </c>
      <c r="C6928" t="str">
        <f t="shared" si="657"/>
        <v>Mar</v>
      </c>
      <c r="D6928" t="str">
        <f t="shared" si="658"/>
        <v>2027_Mar</v>
      </c>
      <c r="E6928" s="12" t="str">
        <f t="shared" si="659"/>
        <v>19_Mar</v>
      </c>
      <c r="F6928" s="12" t="str">
        <f t="shared" si="660"/>
        <v>Mar-27</v>
      </c>
      <c r="G6928" s="12"/>
    </row>
    <row r="6929" spans="1:7">
      <c r="A6929" s="2">
        <f t="shared" si="662"/>
        <v>46466</v>
      </c>
      <c r="B6929" t="str">
        <f t="shared" si="661"/>
        <v>2027_03</v>
      </c>
      <c r="C6929" t="str">
        <f t="shared" si="657"/>
        <v>Mar</v>
      </c>
      <c r="D6929" t="str">
        <f t="shared" si="658"/>
        <v>2027_Mar</v>
      </c>
      <c r="E6929" s="12" t="str">
        <f t="shared" si="659"/>
        <v>20_Mar</v>
      </c>
      <c r="F6929" s="12" t="str">
        <f t="shared" si="660"/>
        <v>Mar-27</v>
      </c>
      <c r="G6929" s="12"/>
    </row>
    <row r="6930" spans="1:7">
      <c r="A6930" s="2">
        <f t="shared" si="662"/>
        <v>46467</v>
      </c>
      <c r="B6930" t="str">
        <f t="shared" si="661"/>
        <v>2027_03</v>
      </c>
      <c r="C6930" t="str">
        <f t="shared" si="657"/>
        <v>Mar</v>
      </c>
      <c r="D6930" t="str">
        <f t="shared" si="658"/>
        <v>2027_Mar</v>
      </c>
      <c r="E6930" s="12" t="str">
        <f t="shared" si="659"/>
        <v>21_Mar</v>
      </c>
      <c r="F6930" s="12" t="str">
        <f t="shared" si="660"/>
        <v>Mar-27</v>
      </c>
      <c r="G6930" s="12"/>
    </row>
    <row r="6931" spans="1:7">
      <c r="A6931" s="2">
        <f t="shared" si="662"/>
        <v>46468</v>
      </c>
      <c r="B6931" t="str">
        <f t="shared" si="661"/>
        <v>2027_03</v>
      </c>
      <c r="C6931" t="str">
        <f t="shared" si="657"/>
        <v>Mar</v>
      </c>
      <c r="D6931" t="str">
        <f t="shared" si="658"/>
        <v>2027_Mar</v>
      </c>
      <c r="E6931" s="12" t="str">
        <f t="shared" si="659"/>
        <v>22_Mar</v>
      </c>
      <c r="F6931" s="12" t="str">
        <f t="shared" si="660"/>
        <v>Mar-27</v>
      </c>
      <c r="G6931" s="12"/>
    </row>
    <row r="6932" spans="1:7">
      <c r="A6932" s="2">
        <f t="shared" si="662"/>
        <v>46469</v>
      </c>
      <c r="B6932" t="str">
        <f t="shared" si="661"/>
        <v>2027_03</v>
      </c>
      <c r="C6932" t="str">
        <f t="shared" si="657"/>
        <v>Mar</v>
      </c>
      <c r="D6932" t="str">
        <f t="shared" si="658"/>
        <v>2027_Mar</v>
      </c>
      <c r="E6932" s="12" t="str">
        <f t="shared" si="659"/>
        <v>23_Mar</v>
      </c>
      <c r="F6932" s="12" t="str">
        <f t="shared" si="660"/>
        <v>Mar-27</v>
      </c>
      <c r="G6932" s="12"/>
    </row>
    <row r="6933" spans="1:7">
      <c r="A6933" s="2">
        <f t="shared" si="662"/>
        <v>46470</v>
      </c>
      <c r="B6933" t="str">
        <f t="shared" si="661"/>
        <v>2027_03</v>
      </c>
      <c r="C6933" t="str">
        <f t="shared" si="657"/>
        <v>Mar</v>
      </c>
      <c r="D6933" t="str">
        <f t="shared" si="658"/>
        <v>2027_Mar</v>
      </c>
      <c r="E6933" s="12" t="str">
        <f t="shared" si="659"/>
        <v>24_Mar</v>
      </c>
      <c r="F6933" s="12" t="str">
        <f t="shared" si="660"/>
        <v>Mar-27</v>
      </c>
      <c r="G6933" s="12"/>
    </row>
    <row r="6934" spans="1:7">
      <c r="A6934" s="2">
        <f t="shared" si="662"/>
        <v>46471</v>
      </c>
      <c r="B6934" t="str">
        <f t="shared" si="661"/>
        <v>2027_03</v>
      </c>
      <c r="C6934" t="str">
        <f t="shared" si="657"/>
        <v>Mar</v>
      </c>
      <c r="D6934" t="str">
        <f t="shared" si="658"/>
        <v>2027_Mar</v>
      </c>
      <c r="E6934" s="12" t="str">
        <f t="shared" si="659"/>
        <v>25_Mar</v>
      </c>
      <c r="F6934" s="12" t="str">
        <f t="shared" si="660"/>
        <v>Mar-27</v>
      </c>
      <c r="G6934" s="12"/>
    </row>
    <row r="6935" spans="1:7">
      <c r="A6935" s="2">
        <f t="shared" si="662"/>
        <v>46472</v>
      </c>
      <c r="B6935" t="str">
        <f t="shared" si="661"/>
        <v>2027_03</v>
      </c>
      <c r="C6935" t="str">
        <f t="shared" si="657"/>
        <v>Mar</v>
      </c>
      <c r="D6935" t="str">
        <f t="shared" si="658"/>
        <v>2027_Mar</v>
      </c>
      <c r="E6935" s="12" t="str">
        <f t="shared" si="659"/>
        <v>26_Mar</v>
      </c>
      <c r="F6935" s="12" t="str">
        <f t="shared" si="660"/>
        <v>Mar-27</v>
      </c>
      <c r="G6935" s="12"/>
    </row>
    <row r="6936" spans="1:7">
      <c r="A6936" s="2">
        <f t="shared" si="662"/>
        <v>46473</v>
      </c>
      <c r="B6936" t="str">
        <f t="shared" si="661"/>
        <v>2027_03</v>
      </c>
      <c r="C6936" t="str">
        <f t="shared" si="657"/>
        <v>Mar</v>
      </c>
      <c r="D6936" t="str">
        <f t="shared" si="658"/>
        <v>2027_Mar</v>
      </c>
      <c r="E6936" s="12" t="str">
        <f t="shared" si="659"/>
        <v>27_Mar</v>
      </c>
      <c r="F6936" s="12" t="str">
        <f t="shared" si="660"/>
        <v>Mar-27</v>
      </c>
      <c r="G6936" s="12"/>
    </row>
    <row r="6937" spans="1:7">
      <c r="A6937" s="2">
        <f t="shared" si="662"/>
        <v>46474</v>
      </c>
      <c r="B6937" t="str">
        <f t="shared" si="661"/>
        <v>2027_03</v>
      </c>
      <c r="C6937" t="str">
        <f t="shared" si="657"/>
        <v>Mar</v>
      </c>
      <c r="D6937" t="str">
        <f t="shared" si="658"/>
        <v>2027_Mar</v>
      </c>
      <c r="E6937" s="12" t="str">
        <f t="shared" si="659"/>
        <v>28_Mar</v>
      </c>
      <c r="F6937" s="12" t="str">
        <f t="shared" si="660"/>
        <v>Mar-27</v>
      </c>
      <c r="G6937" s="12"/>
    </row>
    <row r="6938" spans="1:7">
      <c r="A6938" s="2">
        <f t="shared" si="662"/>
        <v>46475</v>
      </c>
      <c r="B6938" t="str">
        <f t="shared" si="661"/>
        <v>2027_03</v>
      </c>
      <c r="C6938" t="str">
        <f t="shared" si="657"/>
        <v>Mar</v>
      </c>
      <c r="D6938" t="str">
        <f t="shared" si="658"/>
        <v>2027_Mar</v>
      </c>
      <c r="E6938" s="12" t="str">
        <f t="shared" si="659"/>
        <v>29_Mar</v>
      </c>
      <c r="F6938" s="12" t="str">
        <f t="shared" si="660"/>
        <v>Mar-27</v>
      </c>
      <c r="G6938" s="12"/>
    </row>
    <row r="6939" spans="1:7">
      <c r="A6939" s="2">
        <f t="shared" si="662"/>
        <v>46476</v>
      </c>
      <c r="B6939" t="str">
        <f t="shared" si="661"/>
        <v>2027_03</v>
      </c>
      <c r="C6939" t="str">
        <f t="shared" si="657"/>
        <v>Mar</v>
      </c>
      <c r="D6939" t="str">
        <f t="shared" si="658"/>
        <v>2027_Mar</v>
      </c>
      <c r="E6939" s="12" t="str">
        <f t="shared" si="659"/>
        <v>30_Mar</v>
      </c>
      <c r="F6939" s="12" t="str">
        <f t="shared" si="660"/>
        <v>Mar-27</v>
      </c>
      <c r="G6939" s="12"/>
    </row>
    <row r="6940" spans="1:7">
      <c r="A6940" s="2">
        <f t="shared" si="662"/>
        <v>46477</v>
      </c>
      <c r="B6940" t="str">
        <f t="shared" si="661"/>
        <v>2027_03</v>
      </c>
      <c r="C6940" t="str">
        <f t="shared" si="657"/>
        <v>Mar</v>
      </c>
      <c r="D6940" t="str">
        <f t="shared" si="658"/>
        <v>2027_Mar</v>
      </c>
      <c r="E6940" s="12" t="str">
        <f t="shared" si="659"/>
        <v>31_Mar</v>
      </c>
      <c r="F6940" s="12" t="str">
        <f t="shared" si="660"/>
        <v>Mar-27</v>
      </c>
      <c r="G6940" s="12"/>
    </row>
    <row r="6941" spans="1:7">
      <c r="A6941" s="2">
        <f t="shared" si="662"/>
        <v>46478</v>
      </c>
      <c r="B6941" t="str">
        <f t="shared" si="661"/>
        <v>2027_04</v>
      </c>
      <c r="C6941" t="str">
        <f t="shared" si="657"/>
        <v>Apr</v>
      </c>
      <c r="D6941" t="str">
        <f t="shared" si="658"/>
        <v>2027_Apr</v>
      </c>
      <c r="E6941" s="12" t="str">
        <f t="shared" si="659"/>
        <v>01_Apr</v>
      </c>
      <c r="F6941" s="12" t="str">
        <f t="shared" si="660"/>
        <v>Apr-27</v>
      </c>
      <c r="G6941" s="12"/>
    </row>
    <row r="6942" spans="1:7">
      <c r="A6942" s="2">
        <f t="shared" si="662"/>
        <v>46479</v>
      </c>
      <c r="B6942" t="str">
        <f t="shared" si="661"/>
        <v>2027_04</v>
      </c>
      <c r="C6942" t="str">
        <f t="shared" si="657"/>
        <v>Apr</v>
      </c>
      <c r="D6942" t="str">
        <f t="shared" si="658"/>
        <v>2027_Apr</v>
      </c>
      <c r="E6942" s="12" t="str">
        <f t="shared" si="659"/>
        <v>02_Apr</v>
      </c>
      <c r="F6942" s="12" t="str">
        <f t="shared" si="660"/>
        <v>Apr-27</v>
      </c>
      <c r="G6942" s="12"/>
    </row>
    <row r="6943" spans="1:7">
      <c r="A6943" s="2">
        <f t="shared" si="662"/>
        <v>46480</v>
      </c>
      <c r="B6943" t="str">
        <f t="shared" si="661"/>
        <v>2027_04</v>
      </c>
      <c r="C6943" t="str">
        <f t="shared" si="657"/>
        <v>Apr</v>
      </c>
      <c r="D6943" t="str">
        <f t="shared" si="658"/>
        <v>2027_Apr</v>
      </c>
      <c r="E6943" s="12" t="str">
        <f t="shared" si="659"/>
        <v>03_Apr</v>
      </c>
      <c r="F6943" s="12" t="str">
        <f t="shared" si="660"/>
        <v>Apr-27</v>
      </c>
      <c r="G6943" s="12"/>
    </row>
    <row r="6944" spans="1:7">
      <c r="A6944" s="2">
        <f t="shared" si="662"/>
        <v>46481</v>
      </c>
      <c r="B6944" t="str">
        <f t="shared" si="661"/>
        <v>2027_04</v>
      </c>
      <c r="C6944" t="str">
        <f t="shared" si="657"/>
        <v>Apr</v>
      </c>
      <c r="D6944" t="str">
        <f t="shared" si="658"/>
        <v>2027_Apr</v>
      </c>
      <c r="E6944" s="12" t="str">
        <f t="shared" si="659"/>
        <v>04_Apr</v>
      </c>
      <c r="F6944" s="12" t="str">
        <f t="shared" si="660"/>
        <v>Apr-27</v>
      </c>
      <c r="G6944" s="12"/>
    </row>
    <row r="6945" spans="1:7">
      <c r="A6945" s="2">
        <f t="shared" si="662"/>
        <v>46482</v>
      </c>
      <c r="B6945" t="str">
        <f t="shared" si="661"/>
        <v>2027_04</v>
      </c>
      <c r="C6945" t="str">
        <f t="shared" si="657"/>
        <v>Apr</v>
      </c>
      <c r="D6945" t="str">
        <f t="shared" si="658"/>
        <v>2027_Apr</v>
      </c>
      <c r="E6945" s="12" t="str">
        <f t="shared" si="659"/>
        <v>05_Apr</v>
      </c>
      <c r="F6945" s="12" t="str">
        <f t="shared" si="660"/>
        <v>Apr-27</v>
      </c>
      <c r="G6945" s="12"/>
    </row>
    <row r="6946" spans="1:7">
      <c r="A6946" s="2">
        <f t="shared" si="662"/>
        <v>46483</v>
      </c>
      <c r="B6946" t="str">
        <f t="shared" si="661"/>
        <v>2027_04</v>
      </c>
      <c r="C6946" t="str">
        <f t="shared" si="657"/>
        <v>Apr</v>
      </c>
      <c r="D6946" t="str">
        <f t="shared" si="658"/>
        <v>2027_Apr</v>
      </c>
      <c r="E6946" s="12" t="str">
        <f t="shared" si="659"/>
        <v>06_Apr</v>
      </c>
      <c r="F6946" s="12" t="str">
        <f t="shared" si="660"/>
        <v>Apr-27</v>
      </c>
      <c r="G6946" s="12"/>
    </row>
    <row r="6947" spans="1:7">
      <c r="A6947" s="2">
        <f t="shared" si="662"/>
        <v>46484</v>
      </c>
      <c r="B6947" t="str">
        <f t="shared" si="661"/>
        <v>2027_04</v>
      </c>
      <c r="C6947" t="str">
        <f t="shared" si="657"/>
        <v>Apr</v>
      </c>
      <c r="D6947" t="str">
        <f t="shared" si="658"/>
        <v>2027_Apr</v>
      </c>
      <c r="E6947" s="12" t="str">
        <f t="shared" si="659"/>
        <v>07_Apr</v>
      </c>
      <c r="F6947" s="12" t="str">
        <f t="shared" si="660"/>
        <v>Apr-27</v>
      </c>
      <c r="G6947" s="12"/>
    </row>
    <row r="6948" spans="1:7">
      <c r="A6948" s="2">
        <f t="shared" si="662"/>
        <v>46485</v>
      </c>
      <c r="B6948" t="str">
        <f t="shared" si="661"/>
        <v>2027_04</v>
      </c>
      <c r="C6948" t="str">
        <f t="shared" si="657"/>
        <v>Apr</v>
      </c>
      <c r="D6948" t="str">
        <f t="shared" si="658"/>
        <v>2027_Apr</v>
      </c>
      <c r="E6948" s="12" t="str">
        <f t="shared" si="659"/>
        <v>08_Apr</v>
      </c>
      <c r="F6948" s="12" t="str">
        <f t="shared" si="660"/>
        <v>Apr-27</v>
      </c>
      <c r="G6948" s="12"/>
    </row>
    <row r="6949" spans="1:7">
      <c r="A6949" s="2">
        <f t="shared" si="662"/>
        <v>46486</v>
      </c>
      <c r="B6949" t="str">
        <f t="shared" si="661"/>
        <v>2027_04</v>
      </c>
      <c r="C6949" t="str">
        <f t="shared" si="657"/>
        <v>Apr</v>
      </c>
      <c r="D6949" t="str">
        <f t="shared" si="658"/>
        <v>2027_Apr</v>
      </c>
      <c r="E6949" s="12" t="str">
        <f t="shared" si="659"/>
        <v>09_Apr</v>
      </c>
      <c r="F6949" s="12" t="str">
        <f t="shared" si="660"/>
        <v>Apr-27</v>
      </c>
      <c r="G6949" s="12"/>
    </row>
    <row r="6950" spans="1:7">
      <c r="A6950" s="2">
        <f t="shared" si="662"/>
        <v>46487</v>
      </c>
      <c r="B6950" t="str">
        <f t="shared" si="661"/>
        <v>2027_04</v>
      </c>
      <c r="C6950" t="str">
        <f t="shared" si="657"/>
        <v>Apr</v>
      </c>
      <c r="D6950" t="str">
        <f t="shared" si="658"/>
        <v>2027_Apr</v>
      </c>
      <c r="E6950" s="12" t="str">
        <f t="shared" si="659"/>
        <v>10_Apr</v>
      </c>
      <c r="F6950" s="12" t="str">
        <f t="shared" si="660"/>
        <v>Apr-27</v>
      </c>
      <c r="G6950" s="12"/>
    </row>
    <row r="6951" spans="1:7">
      <c r="A6951" s="2">
        <f t="shared" si="662"/>
        <v>46488</v>
      </c>
      <c r="B6951" t="str">
        <f t="shared" si="661"/>
        <v>2027_04</v>
      </c>
      <c r="C6951" t="str">
        <f t="shared" si="657"/>
        <v>Apr</v>
      </c>
      <c r="D6951" t="str">
        <f t="shared" si="658"/>
        <v>2027_Apr</v>
      </c>
      <c r="E6951" s="12" t="str">
        <f t="shared" si="659"/>
        <v>11_Apr</v>
      </c>
      <c r="F6951" s="12" t="str">
        <f t="shared" si="660"/>
        <v>Apr-27</v>
      </c>
      <c r="G6951" s="12"/>
    </row>
    <row r="6952" spans="1:7">
      <c r="A6952" s="2">
        <f t="shared" si="662"/>
        <v>46489</v>
      </c>
      <c r="B6952" t="str">
        <f t="shared" si="661"/>
        <v>2027_04</v>
      </c>
      <c r="C6952" t="str">
        <f t="shared" si="657"/>
        <v>Apr</v>
      </c>
      <c r="D6952" t="str">
        <f t="shared" si="658"/>
        <v>2027_Apr</v>
      </c>
      <c r="E6952" s="12" t="str">
        <f t="shared" si="659"/>
        <v>12_Apr</v>
      </c>
      <c r="F6952" s="12" t="str">
        <f t="shared" si="660"/>
        <v>Apr-27</v>
      </c>
      <c r="G6952" s="12"/>
    </row>
    <row r="6953" spans="1:7">
      <c r="A6953" s="2">
        <f t="shared" si="662"/>
        <v>46490</v>
      </c>
      <c r="B6953" t="str">
        <f t="shared" si="661"/>
        <v>2027_04</v>
      </c>
      <c r="C6953" t="str">
        <f t="shared" si="657"/>
        <v>Apr</v>
      </c>
      <c r="D6953" t="str">
        <f t="shared" si="658"/>
        <v>2027_Apr</v>
      </c>
      <c r="E6953" s="12" t="str">
        <f t="shared" si="659"/>
        <v>13_Apr</v>
      </c>
      <c r="F6953" s="12" t="str">
        <f t="shared" si="660"/>
        <v>Apr-27</v>
      </c>
      <c r="G6953" s="12"/>
    </row>
    <row r="6954" spans="1:7">
      <c r="A6954" s="2">
        <f t="shared" si="662"/>
        <v>46491</v>
      </c>
      <c r="B6954" t="str">
        <f t="shared" si="661"/>
        <v>2027_04</v>
      </c>
      <c r="C6954" t="str">
        <f t="shared" si="657"/>
        <v>Apr</v>
      </c>
      <c r="D6954" t="str">
        <f t="shared" si="658"/>
        <v>2027_Apr</v>
      </c>
      <c r="E6954" s="12" t="str">
        <f t="shared" si="659"/>
        <v>14_Apr</v>
      </c>
      <c r="F6954" s="12" t="str">
        <f t="shared" si="660"/>
        <v>Apr-27</v>
      </c>
      <c r="G6954" s="12"/>
    </row>
    <row r="6955" spans="1:7">
      <c r="A6955" s="2">
        <f t="shared" si="662"/>
        <v>46492</v>
      </c>
      <c r="B6955" t="str">
        <f t="shared" si="661"/>
        <v>2027_04</v>
      </c>
      <c r="C6955" t="str">
        <f t="shared" si="657"/>
        <v>Apr</v>
      </c>
      <c r="D6955" t="str">
        <f t="shared" si="658"/>
        <v>2027_Apr</v>
      </c>
      <c r="E6955" s="12" t="str">
        <f t="shared" si="659"/>
        <v>15_Apr</v>
      </c>
      <c r="F6955" s="12" t="str">
        <f t="shared" si="660"/>
        <v>Apr-27</v>
      </c>
      <c r="G6955" s="12"/>
    </row>
    <row r="6956" spans="1:7">
      <c r="A6956" s="2">
        <f t="shared" si="662"/>
        <v>46493</v>
      </c>
      <c r="B6956" t="str">
        <f t="shared" si="661"/>
        <v>2027_04</v>
      </c>
      <c r="C6956" t="str">
        <f t="shared" si="657"/>
        <v>Apr</v>
      </c>
      <c r="D6956" t="str">
        <f t="shared" si="658"/>
        <v>2027_Apr</v>
      </c>
      <c r="E6956" s="12" t="str">
        <f t="shared" si="659"/>
        <v>16_Apr</v>
      </c>
      <c r="F6956" s="12" t="str">
        <f t="shared" si="660"/>
        <v>Apr-27</v>
      </c>
      <c r="G6956" s="12"/>
    </row>
    <row r="6957" spans="1:7">
      <c r="A6957" s="2">
        <f t="shared" si="662"/>
        <v>46494</v>
      </c>
      <c r="B6957" t="str">
        <f t="shared" si="661"/>
        <v>2027_04</v>
      </c>
      <c r="C6957" t="str">
        <f t="shared" si="657"/>
        <v>Apr</v>
      </c>
      <c r="D6957" t="str">
        <f t="shared" si="658"/>
        <v>2027_Apr</v>
      </c>
      <c r="E6957" s="12" t="str">
        <f t="shared" si="659"/>
        <v>17_Apr</v>
      </c>
      <c r="F6957" s="12" t="str">
        <f t="shared" si="660"/>
        <v>Apr-27</v>
      </c>
      <c r="G6957" s="12"/>
    </row>
    <row r="6958" spans="1:7">
      <c r="A6958" s="2">
        <f t="shared" si="662"/>
        <v>46495</v>
      </c>
      <c r="B6958" t="str">
        <f t="shared" si="661"/>
        <v>2027_04</v>
      </c>
      <c r="C6958" t="str">
        <f t="shared" si="657"/>
        <v>Apr</v>
      </c>
      <c r="D6958" t="str">
        <f t="shared" si="658"/>
        <v>2027_Apr</v>
      </c>
      <c r="E6958" s="12" t="str">
        <f t="shared" si="659"/>
        <v>18_Apr</v>
      </c>
      <c r="F6958" s="12" t="str">
        <f t="shared" si="660"/>
        <v>Apr-27</v>
      </c>
      <c r="G6958" s="12"/>
    </row>
    <row r="6959" spans="1:7">
      <c r="A6959" s="2">
        <f t="shared" si="662"/>
        <v>46496</v>
      </c>
      <c r="B6959" t="str">
        <f t="shared" si="661"/>
        <v>2027_04</v>
      </c>
      <c r="C6959" t="str">
        <f t="shared" si="657"/>
        <v>Apr</v>
      </c>
      <c r="D6959" t="str">
        <f t="shared" si="658"/>
        <v>2027_Apr</v>
      </c>
      <c r="E6959" s="12" t="str">
        <f t="shared" si="659"/>
        <v>19_Apr</v>
      </c>
      <c r="F6959" s="12" t="str">
        <f t="shared" si="660"/>
        <v>Apr-27</v>
      </c>
      <c r="G6959" s="12"/>
    </row>
    <row r="6960" spans="1:7">
      <c r="A6960" s="2">
        <f t="shared" si="662"/>
        <v>46497</v>
      </c>
      <c r="B6960" t="str">
        <f t="shared" si="661"/>
        <v>2027_04</v>
      </c>
      <c r="C6960" t="str">
        <f t="shared" si="657"/>
        <v>Apr</v>
      </c>
      <c r="D6960" t="str">
        <f t="shared" si="658"/>
        <v>2027_Apr</v>
      </c>
      <c r="E6960" s="12" t="str">
        <f t="shared" si="659"/>
        <v>20_Apr</v>
      </c>
      <c r="F6960" s="12" t="str">
        <f t="shared" si="660"/>
        <v>Apr-27</v>
      </c>
      <c r="G6960" s="12"/>
    </row>
    <row r="6961" spans="1:7">
      <c r="A6961" s="2">
        <f t="shared" si="662"/>
        <v>46498</v>
      </c>
      <c r="B6961" t="str">
        <f t="shared" si="661"/>
        <v>2027_04</v>
      </c>
      <c r="C6961" t="str">
        <f t="shared" si="657"/>
        <v>Apr</v>
      </c>
      <c r="D6961" t="str">
        <f t="shared" si="658"/>
        <v>2027_Apr</v>
      </c>
      <c r="E6961" s="12" t="str">
        <f t="shared" si="659"/>
        <v>21_Apr</v>
      </c>
      <c r="F6961" s="12" t="str">
        <f t="shared" si="660"/>
        <v>Apr-27</v>
      </c>
      <c r="G6961" s="12"/>
    </row>
    <row r="6962" spans="1:7">
      <c r="A6962" s="2">
        <f t="shared" si="662"/>
        <v>46499</v>
      </c>
      <c r="B6962" t="str">
        <f t="shared" si="661"/>
        <v>2027_04</v>
      </c>
      <c r="C6962" t="str">
        <f t="shared" si="657"/>
        <v>Apr</v>
      </c>
      <c r="D6962" t="str">
        <f t="shared" si="658"/>
        <v>2027_Apr</v>
      </c>
      <c r="E6962" s="12" t="str">
        <f t="shared" si="659"/>
        <v>22_Apr</v>
      </c>
      <c r="F6962" s="12" t="str">
        <f t="shared" si="660"/>
        <v>Apr-27</v>
      </c>
      <c r="G6962" s="12"/>
    </row>
    <row r="6963" spans="1:7">
      <c r="A6963" s="2">
        <f t="shared" si="662"/>
        <v>46500</v>
      </c>
      <c r="B6963" t="str">
        <f t="shared" si="661"/>
        <v>2027_04</v>
      </c>
      <c r="C6963" t="str">
        <f t="shared" si="657"/>
        <v>Apr</v>
      </c>
      <c r="D6963" t="str">
        <f t="shared" si="658"/>
        <v>2027_Apr</v>
      </c>
      <c r="E6963" s="12" t="str">
        <f t="shared" si="659"/>
        <v>23_Apr</v>
      </c>
      <c r="F6963" s="12" t="str">
        <f t="shared" si="660"/>
        <v>Apr-27</v>
      </c>
      <c r="G6963" s="12"/>
    </row>
    <row r="6964" spans="1:7">
      <c r="A6964" s="2">
        <f t="shared" si="662"/>
        <v>46501</v>
      </c>
      <c r="B6964" t="str">
        <f t="shared" si="661"/>
        <v>2027_04</v>
      </c>
      <c r="C6964" t="str">
        <f t="shared" si="657"/>
        <v>Apr</v>
      </c>
      <c r="D6964" t="str">
        <f t="shared" si="658"/>
        <v>2027_Apr</v>
      </c>
      <c r="E6964" s="12" t="str">
        <f t="shared" si="659"/>
        <v>24_Apr</v>
      </c>
      <c r="F6964" s="12" t="str">
        <f t="shared" si="660"/>
        <v>Apr-27</v>
      </c>
      <c r="G6964" s="12"/>
    </row>
    <row r="6965" spans="1:7">
      <c r="A6965" s="2">
        <f t="shared" si="662"/>
        <v>46502</v>
      </c>
      <c r="B6965" t="str">
        <f t="shared" si="661"/>
        <v>2027_04</v>
      </c>
      <c r="C6965" t="str">
        <f t="shared" si="657"/>
        <v>Apr</v>
      </c>
      <c r="D6965" t="str">
        <f t="shared" si="658"/>
        <v>2027_Apr</v>
      </c>
      <c r="E6965" s="12" t="str">
        <f t="shared" si="659"/>
        <v>25_Apr</v>
      </c>
      <c r="F6965" s="12" t="str">
        <f t="shared" si="660"/>
        <v>Apr-27</v>
      </c>
      <c r="G6965" s="12"/>
    </row>
    <row r="6966" spans="1:7">
      <c r="A6966" s="2">
        <f t="shared" si="662"/>
        <v>46503</v>
      </c>
      <c r="B6966" t="str">
        <f t="shared" si="661"/>
        <v>2027_04</v>
      </c>
      <c r="C6966" t="str">
        <f t="shared" si="657"/>
        <v>Apr</v>
      </c>
      <c r="D6966" t="str">
        <f t="shared" si="658"/>
        <v>2027_Apr</v>
      </c>
      <c r="E6966" s="12" t="str">
        <f t="shared" si="659"/>
        <v>26_Apr</v>
      </c>
      <c r="F6966" s="12" t="str">
        <f t="shared" si="660"/>
        <v>Apr-27</v>
      </c>
      <c r="G6966" s="12"/>
    </row>
    <row r="6967" spans="1:7">
      <c r="A6967" s="2">
        <f t="shared" si="662"/>
        <v>46504</v>
      </c>
      <c r="B6967" t="str">
        <f t="shared" si="661"/>
        <v>2027_04</v>
      </c>
      <c r="C6967" t="str">
        <f t="shared" si="657"/>
        <v>Apr</v>
      </c>
      <c r="D6967" t="str">
        <f t="shared" si="658"/>
        <v>2027_Apr</v>
      </c>
      <c r="E6967" s="12" t="str">
        <f t="shared" si="659"/>
        <v>27_Apr</v>
      </c>
      <c r="F6967" s="12" t="str">
        <f t="shared" si="660"/>
        <v>Apr-27</v>
      </c>
      <c r="G6967" s="12"/>
    </row>
    <row r="6968" spans="1:7">
      <c r="A6968" s="2">
        <f t="shared" si="662"/>
        <v>46505</v>
      </c>
      <c r="B6968" t="str">
        <f t="shared" si="661"/>
        <v>2027_04</v>
      </c>
      <c r="C6968" t="str">
        <f t="shared" si="657"/>
        <v>Apr</v>
      </c>
      <c r="D6968" t="str">
        <f t="shared" si="658"/>
        <v>2027_Apr</v>
      </c>
      <c r="E6968" s="12" t="str">
        <f t="shared" si="659"/>
        <v>28_Apr</v>
      </c>
      <c r="F6968" s="12" t="str">
        <f t="shared" si="660"/>
        <v>Apr-27</v>
      </c>
      <c r="G6968" s="12"/>
    </row>
    <row r="6969" spans="1:7">
      <c r="A6969" s="2">
        <f t="shared" si="662"/>
        <v>46506</v>
      </c>
      <c r="B6969" t="str">
        <f t="shared" si="661"/>
        <v>2027_04</v>
      </c>
      <c r="C6969" t="str">
        <f t="shared" si="657"/>
        <v>Apr</v>
      </c>
      <c r="D6969" t="str">
        <f t="shared" si="658"/>
        <v>2027_Apr</v>
      </c>
      <c r="E6969" s="12" t="str">
        <f t="shared" si="659"/>
        <v>29_Apr</v>
      </c>
      <c r="F6969" s="12" t="str">
        <f t="shared" si="660"/>
        <v>Apr-27</v>
      </c>
      <c r="G6969" s="12"/>
    </row>
    <row r="6970" spans="1:7">
      <c r="A6970" s="2">
        <f t="shared" si="662"/>
        <v>46507</v>
      </c>
      <c r="B6970" t="str">
        <f t="shared" si="661"/>
        <v>2027_04</v>
      </c>
      <c r="C6970" t="str">
        <f t="shared" si="657"/>
        <v>Apr</v>
      </c>
      <c r="D6970" t="str">
        <f t="shared" si="658"/>
        <v>2027_Apr</v>
      </c>
      <c r="E6970" s="12" t="str">
        <f t="shared" si="659"/>
        <v>30_Apr</v>
      </c>
      <c r="F6970" s="12" t="str">
        <f t="shared" si="660"/>
        <v>Apr-27</v>
      </c>
      <c r="G6970" s="12"/>
    </row>
    <row r="6971" spans="1:7">
      <c r="A6971" s="2">
        <f t="shared" si="662"/>
        <v>46508</v>
      </c>
      <c r="B6971" t="str">
        <f t="shared" si="661"/>
        <v>2027_05</v>
      </c>
      <c r="C6971" t="str">
        <f t="shared" si="657"/>
        <v>May</v>
      </c>
      <c r="D6971" t="str">
        <f t="shared" si="658"/>
        <v>2027_May</v>
      </c>
      <c r="E6971" s="12" t="str">
        <f t="shared" si="659"/>
        <v>01_May</v>
      </c>
      <c r="F6971" s="12" t="str">
        <f t="shared" si="660"/>
        <v>May-27</v>
      </c>
      <c r="G6971" s="12"/>
    </row>
    <row r="6972" spans="1:7">
      <c r="A6972" s="2">
        <f t="shared" si="662"/>
        <v>46509</v>
      </c>
      <c r="B6972" t="str">
        <f t="shared" si="661"/>
        <v>2027_05</v>
      </c>
      <c r="C6972" t="str">
        <f t="shared" si="657"/>
        <v>May</v>
      </c>
      <c r="D6972" t="str">
        <f t="shared" si="658"/>
        <v>2027_May</v>
      </c>
      <c r="E6972" s="12" t="str">
        <f t="shared" si="659"/>
        <v>02_May</v>
      </c>
      <c r="F6972" s="12" t="str">
        <f t="shared" si="660"/>
        <v>May-27</v>
      </c>
      <c r="G6972" s="12"/>
    </row>
    <row r="6973" spans="1:7">
      <c r="A6973" s="2">
        <f t="shared" si="662"/>
        <v>46510</v>
      </c>
      <c r="B6973" t="str">
        <f t="shared" si="661"/>
        <v>2027_05</v>
      </c>
      <c r="C6973" t="str">
        <f t="shared" si="657"/>
        <v>May</v>
      </c>
      <c r="D6973" t="str">
        <f t="shared" si="658"/>
        <v>2027_May</v>
      </c>
      <c r="E6973" s="12" t="str">
        <f t="shared" si="659"/>
        <v>03_May</v>
      </c>
      <c r="F6973" s="12" t="str">
        <f t="shared" si="660"/>
        <v>May-27</v>
      </c>
      <c r="G6973" s="12"/>
    </row>
    <row r="6974" spans="1:7">
      <c r="A6974" s="2">
        <f t="shared" si="662"/>
        <v>46511</v>
      </c>
      <c r="B6974" t="str">
        <f t="shared" si="661"/>
        <v>2027_05</v>
      </c>
      <c r="C6974" t="str">
        <f t="shared" si="657"/>
        <v>May</v>
      </c>
      <c r="D6974" t="str">
        <f t="shared" si="658"/>
        <v>2027_May</v>
      </c>
      <c r="E6974" s="12" t="str">
        <f t="shared" si="659"/>
        <v>04_May</v>
      </c>
      <c r="F6974" s="12" t="str">
        <f t="shared" si="660"/>
        <v>May-27</v>
      </c>
      <c r="G6974" s="12"/>
    </row>
    <row r="6975" spans="1:7">
      <c r="A6975" s="2">
        <f t="shared" si="662"/>
        <v>46512</v>
      </c>
      <c r="B6975" t="str">
        <f t="shared" si="661"/>
        <v>2027_05</v>
      </c>
      <c r="C6975" t="str">
        <f t="shared" si="657"/>
        <v>May</v>
      </c>
      <c r="D6975" t="str">
        <f t="shared" si="658"/>
        <v>2027_May</v>
      </c>
      <c r="E6975" s="12" t="str">
        <f t="shared" si="659"/>
        <v>05_May</v>
      </c>
      <c r="F6975" s="12" t="str">
        <f t="shared" si="660"/>
        <v>May-27</v>
      </c>
      <c r="G6975" s="12"/>
    </row>
    <row r="6976" spans="1:7">
      <c r="A6976" s="2">
        <f t="shared" si="662"/>
        <v>46513</v>
      </c>
      <c r="B6976" t="str">
        <f t="shared" si="661"/>
        <v>2027_05</v>
      </c>
      <c r="C6976" t="str">
        <f t="shared" si="657"/>
        <v>May</v>
      </c>
      <c r="D6976" t="str">
        <f t="shared" si="658"/>
        <v>2027_May</v>
      </c>
      <c r="E6976" s="12" t="str">
        <f t="shared" si="659"/>
        <v>06_May</v>
      </c>
      <c r="F6976" s="12" t="str">
        <f t="shared" si="660"/>
        <v>May-27</v>
      </c>
      <c r="G6976" s="12"/>
    </row>
    <row r="6977" spans="1:7">
      <c r="A6977" s="2">
        <f t="shared" si="662"/>
        <v>46514</v>
      </c>
      <c r="B6977" t="str">
        <f t="shared" si="661"/>
        <v>2027_05</v>
      </c>
      <c r="C6977" t="str">
        <f t="shared" si="657"/>
        <v>May</v>
      </c>
      <c r="D6977" t="str">
        <f t="shared" si="658"/>
        <v>2027_May</v>
      </c>
      <c r="E6977" s="12" t="str">
        <f t="shared" si="659"/>
        <v>07_May</v>
      </c>
      <c r="F6977" s="12" t="str">
        <f t="shared" si="660"/>
        <v>May-27</v>
      </c>
      <c r="G6977" s="12"/>
    </row>
    <row r="6978" spans="1:7">
      <c r="A6978" s="2">
        <f t="shared" si="662"/>
        <v>46515</v>
      </c>
      <c r="B6978" t="str">
        <f t="shared" si="661"/>
        <v>2027_05</v>
      </c>
      <c r="C6978" t="str">
        <f t="shared" ref="C6978:C7041" si="663">VLOOKUP(TEXT(MONTH(A6978),"00"),$H$2:$I$13,2,FALSE)</f>
        <v>May</v>
      </c>
      <c r="D6978" t="str">
        <f t="shared" si="658"/>
        <v>2027_May</v>
      </c>
      <c r="E6978" s="12" t="str">
        <f t="shared" si="659"/>
        <v>08_May</v>
      </c>
      <c r="F6978" s="12" t="str">
        <f t="shared" si="660"/>
        <v>May-27</v>
      </c>
      <c r="G6978" s="12"/>
    </row>
    <row r="6979" spans="1:7">
      <c r="A6979" s="2">
        <f t="shared" si="662"/>
        <v>46516</v>
      </c>
      <c r="B6979" t="str">
        <f t="shared" si="661"/>
        <v>2027_05</v>
      </c>
      <c r="C6979" t="str">
        <f t="shared" si="663"/>
        <v>May</v>
      </c>
      <c r="D6979" t="str">
        <f t="shared" ref="D6979:D7042" si="664">TEXT(YEAR(A6979),"0000")&amp;"_"&amp;C6979</f>
        <v>2027_May</v>
      </c>
      <c r="E6979" s="12" t="str">
        <f t="shared" ref="E6979:E7042" si="665">VLOOKUP(DAY(A6979),$G$2:$H$32,2,FALSE)&amp;"_"&amp;C6979</f>
        <v>09_May</v>
      </c>
      <c r="F6979" s="12" t="str">
        <f t="shared" si="660"/>
        <v>May-27</v>
      </c>
      <c r="G6979" s="12"/>
    </row>
    <row r="6980" spans="1:7">
      <c r="A6980" s="2">
        <f t="shared" si="662"/>
        <v>46517</v>
      </c>
      <c r="B6980" t="str">
        <f t="shared" si="661"/>
        <v>2027_05</v>
      </c>
      <c r="C6980" t="str">
        <f t="shared" si="663"/>
        <v>May</v>
      </c>
      <c r="D6980" t="str">
        <f t="shared" si="664"/>
        <v>2027_May</v>
      </c>
      <c r="E6980" s="12" t="str">
        <f t="shared" si="665"/>
        <v>10_May</v>
      </c>
      <c r="F6980" s="12" t="str">
        <f t="shared" ref="F6980:F7043" si="666">C6980&amp;"-"&amp;RIGHT(YEAR(A6980),2)</f>
        <v>May-27</v>
      </c>
      <c r="G6980" s="12"/>
    </row>
    <row r="6981" spans="1:7">
      <c r="A6981" s="2">
        <f t="shared" si="662"/>
        <v>46518</v>
      </c>
      <c r="B6981" t="str">
        <f t="shared" si="661"/>
        <v>2027_05</v>
      </c>
      <c r="C6981" t="str">
        <f t="shared" si="663"/>
        <v>May</v>
      </c>
      <c r="D6981" t="str">
        <f t="shared" si="664"/>
        <v>2027_May</v>
      </c>
      <c r="E6981" s="12" t="str">
        <f t="shared" si="665"/>
        <v>11_May</v>
      </c>
      <c r="F6981" s="12" t="str">
        <f t="shared" si="666"/>
        <v>May-27</v>
      </c>
      <c r="G6981" s="12"/>
    </row>
    <row r="6982" spans="1:7">
      <c r="A6982" s="2">
        <f t="shared" si="662"/>
        <v>46519</v>
      </c>
      <c r="B6982" t="str">
        <f t="shared" si="661"/>
        <v>2027_05</v>
      </c>
      <c r="C6982" t="str">
        <f t="shared" si="663"/>
        <v>May</v>
      </c>
      <c r="D6982" t="str">
        <f t="shared" si="664"/>
        <v>2027_May</v>
      </c>
      <c r="E6982" s="12" t="str">
        <f t="shared" si="665"/>
        <v>12_May</v>
      </c>
      <c r="F6982" s="12" t="str">
        <f t="shared" si="666"/>
        <v>May-27</v>
      </c>
      <c r="G6982" s="12"/>
    </row>
    <row r="6983" spans="1:7">
      <c r="A6983" s="2">
        <f t="shared" si="662"/>
        <v>46520</v>
      </c>
      <c r="B6983" t="str">
        <f t="shared" si="661"/>
        <v>2027_05</v>
      </c>
      <c r="C6983" t="str">
        <f t="shared" si="663"/>
        <v>May</v>
      </c>
      <c r="D6983" t="str">
        <f t="shared" si="664"/>
        <v>2027_May</v>
      </c>
      <c r="E6983" s="12" t="str">
        <f t="shared" si="665"/>
        <v>13_May</v>
      </c>
      <c r="F6983" s="12" t="str">
        <f t="shared" si="666"/>
        <v>May-27</v>
      </c>
      <c r="G6983" s="12"/>
    </row>
    <row r="6984" spans="1:7">
      <c r="A6984" s="2">
        <f t="shared" si="662"/>
        <v>46521</v>
      </c>
      <c r="B6984" t="str">
        <f t="shared" si="661"/>
        <v>2027_05</v>
      </c>
      <c r="C6984" t="str">
        <f t="shared" si="663"/>
        <v>May</v>
      </c>
      <c r="D6984" t="str">
        <f t="shared" si="664"/>
        <v>2027_May</v>
      </c>
      <c r="E6984" s="12" t="str">
        <f t="shared" si="665"/>
        <v>14_May</v>
      </c>
      <c r="F6984" s="12" t="str">
        <f t="shared" si="666"/>
        <v>May-27</v>
      </c>
      <c r="G6984" s="12"/>
    </row>
    <row r="6985" spans="1:7">
      <c r="A6985" s="2">
        <f t="shared" si="662"/>
        <v>46522</v>
      </c>
      <c r="B6985" t="str">
        <f t="shared" si="661"/>
        <v>2027_05</v>
      </c>
      <c r="C6985" t="str">
        <f t="shared" si="663"/>
        <v>May</v>
      </c>
      <c r="D6985" t="str">
        <f t="shared" si="664"/>
        <v>2027_May</v>
      </c>
      <c r="E6985" s="12" t="str">
        <f t="shared" si="665"/>
        <v>15_May</v>
      </c>
      <c r="F6985" s="12" t="str">
        <f t="shared" si="666"/>
        <v>May-27</v>
      </c>
      <c r="G6985" s="12"/>
    </row>
    <row r="6986" spans="1:7">
      <c r="A6986" s="2">
        <f t="shared" si="662"/>
        <v>46523</v>
      </c>
      <c r="B6986" t="str">
        <f t="shared" si="661"/>
        <v>2027_05</v>
      </c>
      <c r="C6986" t="str">
        <f t="shared" si="663"/>
        <v>May</v>
      </c>
      <c r="D6986" t="str">
        <f t="shared" si="664"/>
        <v>2027_May</v>
      </c>
      <c r="E6986" s="12" t="str">
        <f t="shared" si="665"/>
        <v>16_May</v>
      </c>
      <c r="F6986" s="12" t="str">
        <f t="shared" si="666"/>
        <v>May-27</v>
      </c>
      <c r="G6986" s="12"/>
    </row>
    <row r="6987" spans="1:7">
      <c r="A6987" s="2">
        <f t="shared" si="662"/>
        <v>46524</v>
      </c>
      <c r="B6987" t="str">
        <f t="shared" ref="B6987:B7050" si="667">TEXT(YEAR(A6987),"0000")&amp;"_"&amp;TEXT(MONTH(A6987),"00")</f>
        <v>2027_05</v>
      </c>
      <c r="C6987" t="str">
        <f t="shared" si="663"/>
        <v>May</v>
      </c>
      <c r="D6987" t="str">
        <f t="shared" si="664"/>
        <v>2027_May</v>
      </c>
      <c r="E6987" s="12" t="str">
        <f t="shared" si="665"/>
        <v>17_May</v>
      </c>
      <c r="F6987" s="12" t="str">
        <f t="shared" si="666"/>
        <v>May-27</v>
      </c>
      <c r="G6987" s="12"/>
    </row>
    <row r="6988" spans="1:7">
      <c r="A6988" s="2">
        <f t="shared" ref="A6988:A7051" si="668">A6987+1</f>
        <v>46525</v>
      </c>
      <c r="B6988" t="str">
        <f t="shared" si="667"/>
        <v>2027_05</v>
      </c>
      <c r="C6988" t="str">
        <f t="shared" si="663"/>
        <v>May</v>
      </c>
      <c r="D6988" t="str">
        <f t="shared" si="664"/>
        <v>2027_May</v>
      </c>
      <c r="E6988" s="12" t="str">
        <f t="shared" si="665"/>
        <v>18_May</v>
      </c>
      <c r="F6988" s="12" t="str">
        <f t="shared" si="666"/>
        <v>May-27</v>
      </c>
      <c r="G6988" s="12"/>
    </row>
    <row r="6989" spans="1:7">
      <c r="A6989" s="2">
        <f t="shared" si="668"/>
        <v>46526</v>
      </c>
      <c r="B6989" t="str">
        <f t="shared" si="667"/>
        <v>2027_05</v>
      </c>
      <c r="C6989" t="str">
        <f t="shared" si="663"/>
        <v>May</v>
      </c>
      <c r="D6989" t="str">
        <f t="shared" si="664"/>
        <v>2027_May</v>
      </c>
      <c r="E6989" s="12" t="str">
        <f t="shared" si="665"/>
        <v>19_May</v>
      </c>
      <c r="F6989" s="12" t="str">
        <f t="shared" si="666"/>
        <v>May-27</v>
      </c>
      <c r="G6989" s="12"/>
    </row>
    <row r="6990" spans="1:7">
      <c r="A6990" s="2">
        <f t="shared" si="668"/>
        <v>46527</v>
      </c>
      <c r="B6990" t="str">
        <f t="shared" si="667"/>
        <v>2027_05</v>
      </c>
      <c r="C6990" t="str">
        <f t="shared" si="663"/>
        <v>May</v>
      </c>
      <c r="D6990" t="str">
        <f t="shared" si="664"/>
        <v>2027_May</v>
      </c>
      <c r="E6990" s="12" t="str">
        <f t="shared" si="665"/>
        <v>20_May</v>
      </c>
      <c r="F6990" s="12" t="str">
        <f t="shared" si="666"/>
        <v>May-27</v>
      </c>
      <c r="G6990" s="12"/>
    </row>
    <row r="6991" spans="1:7">
      <c r="A6991" s="2">
        <f t="shared" si="668"/>
        <v>46528</v>
      </c>
      <c r="B6991" t="str">
        <f t="shared" si="667"/>
        <v>2027_05</v>
      </c>
      <c r="C6991" t="str">
        <f t="shared" si="663"/>
        <v>May</v>
      </c>
      <c r="D6991" t="str">
        <f t="shared" si="664"/>
        <v>2027_May</v>
      </c>
      <c r="E6991" s="12" t="str">
        <f t="shared" si="665"/>
        <v>21_May</v>
      </c>
      <c r="F6991" s="12" t="str">
        <f t="shared" si="666"/>
        <v>May-27</v>
      </c>
      <c r="G6991" s="12"/>
    </row>
    <row r="6992" spans="1:7">
      <c r="A6992" s="2">
        <f t="shared" si="668"/>
        <v>46529</v>
      </c>
      <c r="B6992" t="str">
        <f t="shared" si="667"/>
        <v>2027_05</v>
      </c>
      <c r="C6992" t="str">
        <f t="shared" si="663"/>
        <v>May</v>
      </c>
      <c r="D6992" t="str">
        <f t="shared" si="664"/>
        <v>2027_May</v>
      </c>
      <c r="E6992" s="12" t="str">
        <f t="shared" si="665"/>
        <v>22_May</v>
      </c>
      <c r="F6992" s="12" t="str">
        <f t="shared" si="666"/>
        <v>May-27</v>
      </c>
      <c r="G6992" s="12"/>
    </row>
    <row r="6993" spans="1:7">
      <c r="A6993" s="2">
        <f t="shared" si="668"/>
        <v>46530</v>
      </c>
      <c r="B6993" t="str">
        <f t="shared" si="667"/>
        <v>2027_05</v>
      </c>
      <c r="C6993" t="str">
        <f t="shared" si="663"/>
        <v>May</v>
      </c>
      <c r="D6993" t="str">
        <f t="shared" si="664"/>
        <v>2027_May</v>
      </c>
      <c r="E6993" s="12" t="str">
        <f t="shared" si="665"/>
        <v>23_May</v>
      </c>
      <c r="F6993" s="12" t="str">
        <f t="shared" si="666"/>
        <v>May-27</v>
      </c>
      <c r="G6993" s="12"/>
    </row>
    <row r="6994" spans="1:7">
      <c r="A6994" s="2">
        <f t="shared" si="668"/>
        <v>46531</v>
      </c>
      <c r="B6994" t="str">
        <f t="shared" si="667"/>
        <v>2027_05</v>
      </c>
      <c r="C6994" t="str">
        <f t="shared" si="663"/>
        <v>May</v>
      </c>
      <c r="D6994" t="str">
        <f t="shared" si="664"/>
        <v>2027_May</v>
      </c>
      <c r="E6994" s="12" t="str">
        <f t="shared" si="665"/>
        <v>24_May</v>
      </c>
      <c r="F6994" s="12" t="str">
        <f t="shared" si="666"/>
        <v>May-27</v>
      </c>
      <c r="G6994" s="12"/>
    </row>
    <row r="6995" spans="1:7">
      <c r="A6995" s="2">
        <f t="shared" si="668"/>
        <v>46532</v>
      </c>
      <c r="B6995" t="str">
        <f t="shared" si="667"/>
        <v>2027_05</v>
      </c>
      <c r="C6995" t="str">
        <f t="shared" si="663"/>
        <v>May</v>
      </c>
      <c r="D6995" t="str">
        <f t="shared" si="664"/>
        <v>2027_May</v>
      </c>
      <c r="E6995" s="12" t="str">
        <f t="shared" si="665"/>
        <v>25_May</v>
      </c>
      <c r="F6995" s="12" t="str">
        <f t="shared" si="666"/>
        <v>May-27</v>
      </c>
      <c r="G6995" s="12"/>
    </row>
    <row r="6996" spans="1:7">
      <c r="A6996" s="2">
        <f t="shared" si="668"/>
        <v>46533</v>
      </c>
      <c r="B6996" t="str">
        <f t="shared" si="667"/>
        <v>2027_05</v>
      </c>
      <c r="C6996" t="str">
        <f t="shared" si="663"/>
        <v>May</v>
      </c>
      <c r="D6996" t="str">
        <f t="shared" si="664"/>
        <v>2027_May</v>
      </c>
      <c r="E6996" s="12" t="str">
        <f t="shared" si="665"/>
        <v>26_May</v>
      </c>
      <c r="F6996" s="12" t="str">
        <f t="shared" si="666"/>
        <v>May-27</v>
      </c>
      <c r="G6996" s="12"/>
    </row>
    <row r="6997" spans="1:7">
      <c r="A6997" s="2">
        <f t="shared" si="668"/>
        <v>46534</v>
      </c>
      <c r="B6997" t="str">
        <f t="shared" si="667"/>
        <v>2027_05</v>
      </c>
      <c r="C6997" t="str">
        <f t="shared" si="663"/>
        <v>May</v>
      </c>
      <c r="D6997" t="str">
        <f t="shared" si="664"/>
        <v>2027_May</v>
      </c>
      <c r="E6997" s="12" t="str">
        <f t="shared" si="665"/>
        <v>27_May</v>
      </c>
      <c r="F6997" s="12" t="str">
        <f t="shared" si="666"/>
        <v>May-27</v>
      </c>
      <c r="G6997" s="12"/>
    </row>
    <row r="6998" spans="1:7">
      <c r="A6998" s="2">
        <f t="shared" si="668"/>
        <v>46535</v>
      </c>
      <c r="B6998" t="str">
        <f t="shared" si="667"/>
        <v>2027_05</v>
      </c>
      <c r="C6998" t="str">
        <f t="shared" si="663"/>
        <v>May</v>
      </c>
      <c r="D6998" t="str">
        <f t="shared" si="664"/>
        <v>2027_May</v>
      </c>
      <c r="E6998" s="12" t="str">
        <f t="shared" si="665"/>
        <v>28_May</v>
      </c>
      <c r="F6998" s="12" t="str">
        <f t="shared" si="666"/>
        <v>May-27</v>
      </c>
      <c r="G6998" s="12"/>
    </row>
    <row r="6999" spans="1:7">
      <c r="A6999" s="2">
        <f t="shared" si="668"/>
        <v>46536</v>
      </c>
      <c r="B6999" t="str">
        <f t="shared" si="667"/>
        <v>2027_05</v>
      </c>
      <c r="C6999" t="str">
        <f t="shared" si="663"/>
        <v>May</v>
      </c>
      <c r="D6999" t="str">
        <f t="shared" si="664"/>
        <v>2027_May</v>
      </c>
      <c r="E6999" s="12" t="str">
        <f t="shared" si="665"/>
        <v>29_May</v>
      </c>
      <c r="F6999" s="12" t="str">
        <f t="shared" si="666"/>
        <v>May-27</v>
      </c>
      <c r="G6999" s="12"/>
    </row>
    <row r="7000" spans="1:7">
      <c r="A7000" s="2">
        <f t="shared" si="668"/>
        <v>46537</v>
      </c>
      <c r="B7000" t="str">
        <f t="shared" si="667"/>
        <v>2027_05</v>
      </c>
      <c r="C7000" t="str">
        <f t="shared" si="663"/>
        <v>May</v>
      </c>
      <c r="D7000" t="str">
        <f t="shared" si="664"/>
        <v>2027_May</v>
      </c>
      <c r="E7000" s="12" t="str">
        <f t="shared" si="665"/>
        <v>30_May</v>
      </c>
      <c r="F7000" s="12" t="str">
        <f t="shared" si="666"/>
        <v>May-27</v>
      </c>
      <c r="G7000" s="12"/>
    </row>
    <row r="7001" spans="1:7">
      <c r="A7001" s="2">
        <f t="shared" si="668"/>
        <v>46538</v>
      </c>
      <c r="B7001" t="str">
        <f t="shared" si="667"/>
        <v>2027_05</v>
      </c>
      <c r="C7001" t="str">
        <f t="shared" si="663"/>
        <v>May</v>
      </c>
      <c r="D7001" t="str">
        <f t="shared" si="664"/>
        <v>2027_May</v>
      </c>
      <c r="E7001" s="12" t="str">
        <f t="shared" si="665"/>
        <v>31_May</v>
      </c>
      <c r="F7001" s="12" t="str">
        <f t="shared" si="666"/>
        <v>May-27</v>
      </c>
      <c r="G7001" s="12"/>
    </row>
    <row r="7002" spans="1:7">
      <c r="A7002" s="2">
        <f t="shared" si="668"/>
        <v>46539</v>
      </c>
      <c r="B7002" t="str">
        <f t="shared" si="667"/>
        <v>2027_06</v>
      </c>
      <c r="C7002" t="str">
        <f t="shared" si="663"/>
        <v>Jun</v>
      </c>
      <c r="D7002" t="str">
        <f t="shared" si="664"/>
        <v>2027_Jun</v>
      </c>
      <c r="E7002" s="12" t="str">
        <f t="shared" si="665"/>
        <v>01_Jun</v>
      </c>
      <c r="F7002" s="12" t="str">
        <f t="shared" si="666"/>
        <v>Jun-27</v>
      </c>
      <c r="G7002" s="12"/>
    </row>
    <row r="7003" spans="1:7">
      <c r="A7003" s="2">
        <f t="shared" si="668"/>
        <v>46540</v>
      </c>
      <c r="B7003" t="str">
        <f t="shared" si="667"/>
        <v>2027_06</v>
      </c>
      <c r="C7003" t="str">
        <f t="shared" si="663"/>
        <v>Jun</v>
      </c>
      <c r="D7003" t="str">
        <f t="shared" si="664"/>
        <v>2027_Jun</v>
      </c>
      <c r="E7003" s="12" t="str">
        <f t="shared" si="665"/>
        <v>02_Jun</v>
      </c>
      <c r="F7003" s="12" t="str">
        <f t="shared" si="666"/>
        <v>Jun-27</v>
      </c>
      <c r="G7003" s="12"/>
    </row>
    <row r="7004" spans="1:7">
      <c r="A7004" s="2">
        <f t="shared" si="668"/>
        <v>46541</v>
      </c>
      <c r="B7004" t="str">
        <f t="shared" si="667"/>
        <v>2027_06</v>
      </c>
      <c r="C7004" t="str">
        <f t="shared" si="663"/>
        <v>Jun</v>
      </c>
      <c r="D7004" t="str">
        <f t="shared" si="664"/>
        <v>2027_Jun</v>
      </c>
      <c r="E7004" s="12" t="str">
        <f t="shared" si="665"/>
        <v>03_Jun</v>
      </c>
      <c r="F7004" s="12" t="str">
        <f t="shared" si="666"/>
        <v>Jun-27</v>
      </c>
      <c r="G7004" s="12"/>
    </row>
    <row r="7005" spans="1:7">
      <c r="A7005" s="2">
        <f t="shared" si="668"/>
        <v>46542</v>
      </c>
      <c r="B7005" t="str">
        <f t="shared" si="667"/>
        <v>2027_06</v>
      </c>
      <c r="C7005" t="str">
        <f t="shared" si="663"/>
        <v>Jun</v>
      </c>
      <c r="D7005" t="str">
        <f t="shared" si="664"/>
        <v>2027_Jun</v>
      </c>
      <c r="E7005" s="12" t="str">
        <f t="shared" si="665"/>
        <v>04_Jun</v>
      </c>
      <c r="F7005" s="12" t="str">
        <f t="shared" si="666"/>
        <v>Jun-27</v>
      </c>
      <c r="G7005" s="12"/>
    </row>
    <row r="7006" spans="1:7">
      <c r="A7006" s="2">
        <f t="shared" si="668"/>
        <v>46543</v>
      </c>
      <c r="B7006" t="str">
        <f t="shared" si="667"/>
        <v>2027_06</v>
      </c>
      <c r="C7006" t="str">
        <f t="shared" si="663"/>
        <v>Jun</v>
      </c>
      <c r="D7006" t="str">
        <f t="shared" si="664"/>
        <v>2027_Jun</v>
      </c>
      <c r="E7006" s="12" t="str">
        <f t="shared" si="665"/>
        <v>05_Jun</v>
      </c>
      <c r="F7006" s="12" t="str">
        <f t="shared" si="666"/>
        <v>Jun-27</v>
      </c>
      <c r="G7006" s="12"/>
    </row>
    <row r="7007" spans="1:7">
      <c r="A7007" s="2">
        <f t="shared" si="668"/>
        <v>46544</v>
      </c>
      <c r="B7007" t="str">
        <f t="shared" si="667"/>
        <v>2027_06</v>
      </c>
      <c r="C7007" t="str">
        <f t="shared" si="663"/>
        <v>Jun</v>
      </c>
      <c r="D7007" t="str">
        <f t="shared" si="664"/>
        <v>2027_Jun</v>
      </c>
      <c r="E7007" s="12" t="str">
        <f t="shared" si="665"/>
        <v>06_Jun</v>
      </c>
      <c r="F7007" s="12" t="str">
        <f t="shared" si="666"/>
        <v>Jun-27</v>
      </c>
      <c r="G7007" s="12"/>
    </row>
    <row r="7008" spans="1:7">
      <c r="A7008" s="2">
        <f t="shared" si="668"/>
        <v>46545</v>
      </c>
      <c r="B7008" t="str">
        <f t="shared" si="667"/>
        <v>2027_06</v>
      </c>
      <c r="C7008" t="str">
        <f t="shared" si="663"/>
        <v>Jun</v>
      </c>
      <c r="D7008" t="str">
        <f t="shared" si="664"/>
        <v>2027_Jun</v>
      </c>
      <c r="E7008" s="12" t="str">
        <f t="shared" si="665"/>
        <v>07_Jun</v>
      </c>
      <c r="F7008" s="12" t="str">
        <f t="shared" si="666"/>
        <v>Jun-27</v>
      </c>
      <c r="G7008" s="12"/>
    </row>
    <row r="7009" spans="1:7">
      <c r="A7009" s="2">
        <f t="shared" si="668"/>
        <v>46546</v>
      </c>
      <c r="B7009" t="str">
        <f t="shared" si="667"/>
        <v>2027_06</v>
      </c>
      <c r="C7009" t="str">
        <f t="shared" si="663"/>
        <v>Jun</v>
      </c>
      <c r="D7009" t="str">
        <f t="shared" si="664"/>
        <v>2027_Jun</v>
      </c>
      <c r="E7009" s="12" t="str">
        <f t="shared" si="665"/>
        <v>08_Jun</v>
      </c>
      <c r="F7009" s="12" t="str">
        <f t="shared" si="666"/>
        <v>Jun-27</v>
      </c>
      <c r="G7009" s="12"/>
    </row>
    <row r="7010" spans="1:7">
      <c r="A7010" s="2">
        <f t="shared" si="668"/>
        <v>46547</v>
      </c>
      <c r="B7010" t="str">
        <f t="shared" si="667"/>
        <v>2027_06</v>
      </c>
      <c r="C7010" t="str">
        <f t="shared" si="663"/>
        <v>Jun</v>
      </c>
      <c r="D7010" t="str">
        <f t="shared" si="664"/>
        <v>2027_Jun</v>
      </c>
      <c r="E7010" s="12" t="str">
        <f t="shared" si="665"/>
        <v>09_Jun</v>
      </c>
      <c r="F7010" s="12" t="str">
        <f t="shared" si="666"/>
        <v>Jun-27</v>
      </c>
      <c r="G7010" s="12"/>
    </row>
    <row r="7011" spans="1:7">
      <c r="A7011" s="2">
        <f t="shared" si="668"/>
        <v>46548</v>
      </c>
      <c r="B7011" t="str">
        <f t="shared" si="667"/>
        <v>2027_06</v>
      </c>
      <c r="C7011" t="str">
        <f t="shared" si="663"/>
        <v>Jun</v>
      </c>
      <c r="D7011" t="str">
        <f t="shared" si="664"/>
        <v>2027_Jun</v>
      </c>
      <c r="E7011" s="12" t="str">
        <f t="shared" si="665"/>
        <v>10_Jun</v>
      </c>
      <c r="F7011" s="12" t="str">
        <f t="shared" si="666"/>
        <v>Jun-27</v>
      </c>
      <c r="G7011" s="12"/>
    </row>
    <row r="7012" spans="1:7">
      <c r="A7012" s="2">
        <f t="shared" si="668"/>
        <v>46549</v>
      </c>
      <c r="B7012" t="str">
        <f t="shared" si="667"/>
        <v>2027_06</v>
      </c>
      <c r="C7012" t="str">
        <f t="shared" si="663"/>
        <v>Jun</v>
      </c>
      <c r="D7012" t="str">
        <f t="shared" si="664"/>
        <v>2027_Jun</v>
      </c>
      <c r="E7012" s="12" t="str">
        <f t="shared" si="665"/>
        <v>11_Jun</v>
      </c>
      <c r="F7012" s="12" t="str">
        <f t="shared" si="666"/>
        <v>Jun-27</v>
      </c>
      <c r="G7012" s="12"/>
    </row>
    <row r="7013" spans="1:7">
      <c r="A7013" s="2">
        <f t="shared" si="668"/>
        <v>46550</v>
      </c>
      <c r="B7013" t="str">
        <f t="shared" si="667"/>
        <v>2027_06</v>
      </c>
      <c r="C7013" t="str">
        <f t="shared" si="663"/>
        <v>Jun</v>
      </c>
      <c r="D7013" t="str">
        <f t="shared" si="664"/>
        <v>2027_Jun</v>
      </c>
      <c r="E7013" s="12" t="str">
        <f t="shared" si="665"/>
        <v>12_Jun</v>
      </c>
      <c r="F7013" s="12" t="str">
        <f t="shared" si="666"/>
        <v>Jun-27</v>
      </c>
      <c r="G7013" s="12"/>
    </row>
    <row r="7014" spans="1:7">
      <c r="A7014" s="2">
        <f t="shared" si="668"/>
        <v>46551</v>
      </c>
      <c r="B7014" t="str">
        <f t="shared" si="667"/>
        <v>2027_06</v>
      </c>
      <c r="C7014" t="str">
        <f t="shared" si="663"/>
        <v>Jun</v>
      </c>
      <c r="D7014" t="str">
        <f t="shared" si="664"/>
        <v>2027_Jun</v>
      </c>
      <c r="E7014" s="12" t="str">
        <f t="shared" si="665"/>
        <v>13_Jun</v>
      </c>
      <c r="F7014" s="12" t="str">
        <f t="shared" si="666"/>
        <v>Jun-27</v>
      </c>
      <c r="G7014" s="12"/>
    </row>
    <row r="7015" spans="1:7">
      <c r="A7015" s="2">
        <f t="shared" si="668"/>
        <v>46552</v>
      </c>
      <c r="B7015" t="str">
        <f t="shared" si="667"/>
        <v>2027_06</v>
      </c>
      <c r="C7015" t="str">
        <f t="shared" si="663"/>
        <v>Jun</v>
      </c>
      <c r="D7015" t="str">
        <f t="shared" si="664"/>
        <v>2027_Jun</v>
      </c>
      <c r="E7015" s="12" t="str">
        <f t="shared" si="665"/>
        <v>14_Jun</v>
      </c>
      <c r="F7015" s="12" t="str">
        <f t="shared" si="666"/>
        <v>Jun-27</v>
      </c>
      <c r="G7015" s="12"/>
    </row>
    <row r="7016" spans="1:7">
      <c r="A7016" s="2">
        <f t="shared" si="668"/>
        <v>46553</v>
      </c>
      <c r="B7016" t="str">
        <f t="shared" si="667"/>
        <v>2027_06</v>
      </c>
      <c r="C7016" t="str">
        <f t="shared" si="663"/>
        <v>Jun</v>
      </c>
      <c r="D7016" t="str">
        <f t="shared" si="664"/>
        <v>2027_Jun</v>
      </c>
      <c r="E7016" s="12" t="str">
        <f t="shared" si="665"/>
        <v>15_Jun</v>
      </c>
      <c r="F7016" s="12" t="str">
        <f t="shared" si="666"/>
        <v>Jun-27</v>
      </c>
      <c r="G7016" s="12"/>
    </row>
    <row r="7017" spans="1:7">
      <c r="A7017" s="2">
        <f t="shared" si="668"/>
        <v>46554</v>
      </c>
      <c r="B7017" t="str">
        <f t="shared" si="667"/>
        <v>2027_06</v>
      </c>
      <c r="C7017" t="str">
        <f t="shared" si="663"/>
        <v>Jun</v>
      </c>
      <c r="D7017" t="str">
        <f t="shared" si="664"/>
        <v>2027_Jun</v>
      </c>
      <c r="E7017" s="12" t="str">
        <f t="shared" si="665"/>
        <v>16_Jun</v>
      </c>
      <c r="F7017" s="12" t="str">
        <f t="shared" si="666"/>
        <v>Jun-27</v>
      </c>
      <c r="G7017" s="12"/>
    </row>
    <row r="7018" spans="1:7">
      <c r="A7018" s="2">
        <f t="shared" si="668"/>
        <v>46555</v>
      </c>
      <c r="B7018" t="str">
        <f t="shared" si="667"/>
        <v>2027_06</v>
      </c>
      <c r="C7018" t="str">
        <f t="shared" si="663"/>
        <v>Jun</v>
      </c>
      <c r="D7018" t="str">
        <f t="shared" si="664"/>
        <v>2027_Jun</v>
      </c>
      <c r="E7018" s="12" t="str">
        <f t="shared" si="665"/>
        <v>17_Jun</v>
      </c>
      <c r="F7018" s="12" t="str">
        <f t="shared" si="666"/>
        <v>Jun-27</v>
      </c>
      <c r="G7018" s="12"/>
    </row>
    <row r="7019" spans="1:7">
      <c r="A7019" s="2">
        <f t="shared" si="668"/>
        <v>46556</v>
      </c>
      <c r="B7019" t="str">
        <f t="shared" si="667"/>
        <v>2027_06</v>
      </c>
      <c r="C7019" t="str">
        <f t="shared" si="663"/>
        <v>Jun</v>
      </c>
      <c r="D7019" t="str">
        <f t="shared" si="664"/>
        <v>2027_Jun</v>
      </c>
      <c r="E7019" s="12" t="str">
        <f t="shared" si="665"/>
        <v>18_Jun</v>
      </c>
      <c r="F7019" s="12" t="str">
        <f t="shared" si="666"/>
        <v>Jun-27</v>
      </c>
      <c r="G7019" s="12"/>
    </row>
    <row r="7020" spans="1:7">
      <c r="A7020" s="2">
        <f t="shared" si="668"/>
        <v>46557</v>
      </c>
      <c r="B7020" t="str">
        <f t="shared" si="667"/>
        <v>2027_06</v>
      </c>
      <c r="C7020" t="str">
        <f t="shared" si="663"/>
        <v>Jun</v>
      </c>
      <c r="D7020" t="str">
        <f t="shared" si="664"/>
        <v>2027_Jun</v>
      </c>
      <c r="E7020" s="12" t="str">
        <f t="shared" si="665"/>
        <v>19_Jun</v>
      </c>
      <c r="F7020" s="12" t="str">
        <f t="shared" si="666"/>
        <v>Jun-27</v>
      </c>
      <c r="G7020" s="12"/>
    </row>
    <row r="7021" spans="1:7">
      <c r="A7021" s="2">
        <f t="shared" si="668"/>
        <v>46558</v>
      </c>
      <c r="B7021" t="str">
        <f t="shared" si="667"/>
        <v>2027_06</v>
      </c>
      <c r="C7021" t="str">
        <f t="shared" si="663"/>
        <v>Jun</v>
      </c>
      <c r="D7021" t="str">
        <f t="shared" si="664"/>
        <v>2027_Jun</v>
      </c>
      <c r="E7021" s="12" t="str">
        <f t="shared" si="665"/>
        <v>20_Jun</v>
      </c>
      <c r="F7021" s="12" t="str">
        <f t="shared" si="666"/>
        <v>Jun-27</v>
      </c>
      <c r="G7021" s="12"/>
    </row>
    <row r="7022" spans="1:7">
      <c r="A7022" s="2">
        <f t="shared" si="668"/>
        <v>46559</v>
      </c>
      <c r="B7022" t="str">
        <f t="shared" si="667"/>
        <v>2027_06</v>
      </c>
      <c r="C7022" t="str">
        <f t="shared" si="663"/>
        <v>Jun</v>
      </c>
      <c r="D7022" t="str">
        <f t="shared" si="664"/>
        <v>2027_Jun</v>
      </c>
      <c r="E7022" s="12" t="str">
        <f t="shared" si="665"/>
        <v>21_Jun</v>
      </c>
      <c r="F7022" s="12" t="str">
        <f t="shared" si="666"/>
        <v>Jun-27</v>
      </c>
      <c r="G7022" s="12"/>
    </row>
    <row r="7023" spans="1:7">
      <c r="A7023" s="2">
        <f t="shared" si="668"/>
        <v>46560</v>
      </c>
      <c r="B7023" t="str">
        <f t="shared" si="667"/>
        <v>2027_06</v>
      </c>
      <c r="C7023" t="str">
        <f t="shared" si="663"/>
        <v>Jun</v>
      </c>
      <c r="D7023" t="str">
        <f t="shared" si="664"/>
        <v>2027_Jun</v>
      </c>
      <c r="E7023" s="12" t="str">
        <f t="shared" si="665"/>
        <v>22_Jun</v>
      </c>
      <c r="F7023" s="12" t="str">
        <f t="shared" si="666"/>
        <v>Jun-27</v>
      </c>
      <c r="G7023" s="12"/>
    </row>
    <row r="7024" spans="1:7">
      <c r="A7024" s="2">
        <f t="shared" si="668"/>
        <v>46561</v>
      </c>
      <c r="B7024" t="str">
        <f t="shared" si="667"/>
        <v>2027_06</v>
      </c>
      <c r="C7024" t="str">
        <f t="shared" si="663"/>
        <v>Jun</v>
      </c>
      <c r="D7024" t="str">
        <f t="shared" si="664"/>
        <v>2027_Jun</v>
      </c>
      <c r="E7024" s="12" t="str">
        <f t="shared" si="665"/>
        <v>23_Jun</v>
      </c>
      <c r="F7024" s="12" t="str">
        <f t="shared" si="666"/>
        <v>Jun-27</v>
      </c>
      <c r="G7024" s="12"/>
    </row>
    <row r="7025" spans="1:7">
      <c r="A7025" s="2">
        <f t="shared" si="668"/>
        <v>46562</v>
      </c>
      <c r="B7025" t="str">
        <f t="shared" si="667"/>
        <v>2027_06</v>
      </c>
      <c r="C7025" t="str">
        <f t="shared" si="663"/>
        <v>Jun</v>
      </c>
      <c r="D7025" t="str">
        <f t="shared" si="664"/>
        <v>2027_Jun</v>
      </c>
      <c r="E7025" s="12" t="str">
        <f t="shared" si="665"/>
        <v>24_Jun</v>
      </c>
      <c r="F7025" s="12" t="str">
        <f t="shared" si="666"/>
        <v>Jun-27</v>
      </c>
      <c r="G7025" s="12"/>
    </row>
    <row r="7026" spans="1:7">
      <c r="A7026" s="2">
        <f t="shared" si="668"/>
        <v>46563</v>
      </c>
      <c r="B7026" t="str">
        <f t="shared" si="667"/>
        <v>2027_06</v>
      </c>
      <c r="C7026" t="str">
        <f t="shared" si="663"/>
        <v>Jun</v>
      </c>
      <c r="D7026" t="str">
        <f t="shared" si="664"/>
        <v>2027_Jun</v>
      </c>
      <c r="E7026" s="12" t="str">
        <f t="shared" si="665"/>
        <v>25_Jun</v>
      </c>
      <c r="F7026" s="12" t="str">
        <f t="shared" si="666"/>
        <v>Jun-27</v>
      </c>
      <c r="G7026" s="12"/>
    </row>
    <row r="7027" spans="1:7">
      <c r="A7027" s="2">
        <f t="shared" si="668"/>
        <v>46564</v>
      </c>
      <c r="B7027" t="str">
        <f t="shared" si="667"/>
        <v>2027_06</v>
      </c>
      <c r="C7027" t="str">
        <f t="shared" si="663"/>
        <v>Jun</v>
      </c>
      <c r="D7027" t="str">
        <f t="shared" si="664"/>
        <v>2027_Jun</v>
      </c>
      <c r="E7027" s="12" t="str">
        <f t="shared" si="665"/>
        <v>26_Jun</v>
      </c>
      <c r="F7027" s="12" t="str">
        <f t="shared" si="666"/>
        <v>Jun-27</v>
      </c>
      <c r="G7027" s="12"/>
    </row>
    <row r="7028" spans="1:7">
      <c r="A7028" s="2">
        <f t="shared" si="668"/>
        <v>46565</v>
      </c>
      <c r="B7028" t="str">
        <f t="shared" si="667"/>
        <v>2027_06</v>
      </c>
      <c r="C7028" t="str">
        <f t="shared" si="663"/>
        <v>Jun</v>
      </c>
      <c r="D7028" t="str">
        <f t="shared" si="664"/>
        <v>2027_Jun</v>
      </c>
      <c r="E7028" s="12" t="str">
        <f t="shared" si="665"/>
        <v>27_Jun</v>
      </c>
      <c r="F7028" s="12" t="str">
        <f t="shared" si="666"/>
        <v>Jun-27</v>
      </c>
      <c r="G7028" s="12"/>
    </row>
    <row r="7029" spans="1:7">
      <c r="A7029" s="2">
        <f t="shared" si="668"/>
        <v>46566</v>
      </c>
      <c r="B7029" t="str">
        <f t="shared" si="667"/>
        <v>2027_06</v>
      </c>
      <c r="C7029" t="str">
        <f t="shared" si="663"/>
        <v>Jun</v>
      </c>
      <c r="D7029" t="str">
        <f t="shared" si="664"/>
        <v>2027_Jun</v>
      </c>
      <c r="E7029" s="12" t="str">
        <f t="shared" si="665"/>
        <v>28_Jun</v>
      </c>
      <c r="F7029" s="12" t="str">
        <f t="shared" si="666"/>
        <v>Jun-27</v>
      </c>
      <c r="G7029" s="12"/>
    </row>
    <row r="7030" spans="1:7">
      <c r="A7030" s="2">
        <f t="shared" si="668"/>
        <v>46567</v>
      </c>
      <c r="B7030" t="str">
        <f t="shared" si="667"/>
        <v>2027_06</v>
      </c>
      <c r="C7030" t="str">
        <f t="shared" si="663"/>
        <v>Jun</v>
      </c>
      <c r="D7030" t="str">
        <f t="shared" si="664"/>
        <v>2027_Jun</v>
      </c>
      <c r="E7030" s="12" t="str">
        <f t="shared" si="665"/>
        <v>29_Jun</v>
      </c>
      <c r="F7030" s="12" t="str">
        <f t="shared" si="666"/>
        <v>Jun-27</v>
      </c>
      <c r="G7030" s="12"/>
    </row>
    <row r="7031" spans="1:7">
      <c r="A7031" s="2">
        <f t="shared" si="668"/>
        <v>46568</v>
      </c>
      <c r="B7031" t="str">
        <f t="shared" si="667"/>
        <v>2027_06</v>
      </c>
      <c r="C7031" t="str">
        <f t="shared" si="663"/>
        <v>Jun</v>
      </c>
      <c r="D7031" t="str">
        <f t="shared" si="664"/>
        <v>2027_Jun</v>
      </c>
      <c r="E7031" s="12" t="str">
        <f t="shared" si="665"/>
        <v>30_Jun</v>
      </c>
      <c r="F7031" s="12" t="str">
        <f t="shared" si="666"/>
        <v>Jun-27</v>
      </c>
      <c r="G7031" s="12"/>
    </row>
    <row r="7032" spans="1:7">
      <c r="A7032" s="2">
        <f t="shared" si="668"/>
        <v>46569</v>
      </c>
      <c r="B7032" t="str">
        <f t="shared" si="667"/>
        <v>2027_07</v>
      </c>
      <c r="C7032" t="str">
        <f t="shared" si="663"/>
        <v>Jul</v>
      </c>
      <c r="D7032" t="str">
        <f t="shared" si="664"/>
        <v>2027_Jul</v>
      </c>
      <c r="E7032" s="12" t="str">
        <f t="shared" si="665"/>
        <v>01_Jul</v>
      </c>
      <c r="F7032" s="12" t="str">
        <f t="shared" si="666"/>
        <v>Jul-27</v>
      </c>
      <c r="G7032" s="12"/>
    </row>
    <row r="7033" spans="1:7">
      <c r="A7033" s="2">
        <f t="shared" si="668"/>
        <v>46570</v>
      </c>
      <c r="B7033" t="str">
        <f t="shared" si="667"/>
        <v>2027_07</v>
      </c>
      <c r="C7033" t="str">
        <f t="shared" si="663"/>
        <v>Jul</v>
      </c>
      <c r="D7033" t="str">
        <f t="shared" si="664"/>
        <v>2027_Jul</v>
      </c>
      <c r="E7033" s="12" t="str">
        <f t="shared" si="665"/>
        <v>02_Jul</v>
      </c>
      <c r="F7033" s="12" t="str">
        <f t="shared" si="666"/>
        <v>Jul-27</v>
      </c>
      <c r="G7033" s="12"/>
    </row>
    <row r="7034" spans="1:7">
      <c r="A7034" s="2">
        <f t="shared" si="668"/>
        <v>46571</v>
      </c>
      <c r="B7034" t="str">
        <f t="shared" si="667"/>
        <v>2027_07</v>
      </c>
      <c r="C7034" t="str">
        <f t="shared" si="663"/>
        <v>Jul</v>
      </c>
      <c r="D7034" t="str">
        <f t="shared" si="664"/>
        <v>2027_Jul</v>
      </c>
      <c r="E7034" s="12" t="str">
        <f t="shared" si="665"/>
        <v>03_Jul</v>
      </c>
      <c r="F7034" s="12" t="str">
        <f t="shared" si="666"/>
        <v>Jul-27</v>
      </c>
      <c r="G7034" s="12"/>
    </row>
    <row r="7035" spans="1:7">
      <c r="A7035" s="2">
        <f t="shared" si="668"/>
        <v>46572</v>
      </c>
      <c r="B7035" t="str">
        <f t="shared" si="667"/>
        <v>2027_07</v>
      </c>
      <c r="C7035" t="str">
        <f t="shared" si="663"/>
        <v>Jul</v>
      </c>
      <c r="D7035" t="str">
        <f t="shared" si="664"/>
        <v>2027_Jul</v>
      </c>
      <c r="E7035" s="12" t="str">
        <f t="shared" si="665"/>
        <v>04_Jul</v>
      </c>
      <c r="F7035" s="12" t="str">
        <f t="shared" si="666"/>
        <v>Jul-27</v>
      </c>
      <c r="G7035" s="12"/>
    </row>
    <row r="7036" spans="1:7">
      <c r="A7036" s="2">
        <f t="shared" si="668"/>
        <v>46573</v>
      </c>
      <c r="B7036" t="str">
        <f t="shared" si="667"/>
        <v>2027_07</v>
      </c>
      <c r="C7036" t="str">
        <f t="shared" si="663"/>
        <v>Jul</v>
      </c>
      <c r="D7036" t="str">
        <f t="shared" si="664"/>
        <v>2027_Jul</v>
      </c>
      <c r="E7036" s="12" t="str">
        <f t="shared" si="665"/>
        <v>05_Jul</v>
      </c>
      <c r="F7036" s="12" t="str">
        <f t="shared" si="666"/>
        <v>Jul-27</v>
      </c>
      <c r="G7036" s="12"/>
    </row>
    <row r="7037" spans="1:7">
      <c r="A7037" s="2">
        <f t="shared" si="668"/>
        <v>46574</v>
      </c>
      <c r="B7037" t="str">
        <f t="shared" si="667"/>
        <v>2027_07</v>
      </c>
      <c r="C7037" t="str">
        <f t="shared" si="663"/>
        <v>Jul</v>
      </c>
      <c r="D7037" t="str">
        <f t="shared" si="664"/>
        <v>2027_Jul</v>
      </c>
      <c r="E7037" s="12" t="str">
        <f t="shared" si="665"/>
        <v>06_Jul</v>
      </c>
      <c r="F7037" s="12" t="str">
        <f t="shared" si="666"/>
        <v>Jul-27</v>
      </c>
      <c r="G7037" s="12"/>
    </row>
    <row r="7038" spans="1:7">
      <c r="A7038" s="2">
        <f t="shared" si="668"/>
        <v>46575</v>
      </c>
      <c r="B7038" t="str">
        <f t="shared" si="667"/>
        <v>2027_07</v>
      </c>
      <c r="C7038" t="str">
        <f t="shared" si="663"/>
        <v>Jul</v>
      </c>
      <c r="D7038" t="str">
        <f t="shared" si="664"/>
        <v>2027_Jul</v>
      </c>
      <c r="E7038" s="12" t="str">
        <f t="shared" si="665"/>
        <v>07_Jul</v>
      </c>
      <c r="F7038" s="12" t="str">
        <f t="shared" si="666"/>
        <v>Jul-27</v>
      </c>
      <c r="G7038" s="12"/>
    </row>
    <row r="7039" spans="1:7">
      <c r="A7039" s="2">
        <f t="shared" si="668"/>
        <v>46576</v>
      </c>
      <c r="B7039" t="str">
        <f t="shared" si="667"/>
        <v>2027_07</v>
      </c>
      <c r="C7039" t="str">
        <f t="shared" si="663"/>
        <v>Jul</v>
      </c>
      <c r="D7039" t="str">
        <f t="shared" si="664"/>
        <v>2027_Jul</v>
      </c>
      <c r="E7039" s="12" t="str">
        <f t="shared" si="665"/>
        <v>08_Jul</v>
      </c>
      <c r="F7039" s="12" t="str">
        <f t="shared" si="666"/>
        <v>Jul-27</v>
      </c>
      <c r="G7039" s="12"/>
    </row>
    <row r="7040" spans="1:7">
      <c r="A7040" s="2">
        <f t="shared" si="668"/>
        <v>46577</v>
      </c>
      <c r="B7040" t="str">
        <f t="shared" si="667"/>
        <v>2027_07</v>
      </c>
      <c r="C7040" t="str">
        <f t="shared" si="663"/>
        <v>Jul</v>
      </c>
      <c r="D7040" t="str">
        <f t="shared" si="664"/>
        <v>2027_Jul</v>
      </c>
      <c r="E7040" s="12" t="str">
        <f t="shared" si="665"/>
        <v>09_Jul</v>
      </c>
      <c r="F7040" s="12" t="str">
        <f t="shared" si="666"/>
        <v>Jul-27</v>
      </c>
      <c r="G7040" s="12"/>
    </row>
    <row r="7041" spans="1:7">
      <c r="A7041" s="2">
        <f t="shared" si="668"/>
        <v>46578</v>
      </c>
      <c r="B7041" t="str">
        <f t="shared" si="667"/>
        <v>2027_07</v>
      </c>
      <c r="C7041" t="str">
        <f t="shared" si="663"/>
        <v>Jul</v>
      </c>
      <c r="D7041" t="str">
        <f t="shared" si="664"/>
        <v>2027_Jul</v>
      </c>
      <c r="E7041" s="12" t="str">
        <f t="shared" si="665"/>
        <v>10_Jul</v>
      </c>
      <c r="F7041" s="12" t="str">
        <f t="shared" si="666"/>
        <v>Jul-27</v>
      </c>
      <c r="G7041" s="12"/>
    </row>
    <row r="7042" spans="1:7">
      <c r="A7042" s="2">
        <f t="shared" si="668"/>
        <v>46579</v>
      </c>
      <c r="B7042" t="str">
        <f t="shared" si="667"/>
        <v>2027_07</v>
      </c>
      <c r="C7042" t="str">
        <f t="shared" ref="C7042:C7105" si="669">VLOOKUP(TEXT(MONTH(A7042),"00"),$H$2:$I$13,2,FALSE)</f>
        <v>Jul</v>
      </c>
      <c r="D7042" t="str">
        <f t="shared" si="664"/>
        <v>2027_Jul</v>
      </c>
      <c r="E7042" s="12" t="str">
        <f t="shared" si="665"/>
        <v>11_Jul</v>
      </c>
      <c r="F7042" s="12" t="str">
        <f t="shared" si="666"/>
        <v>Jul-27</v>
      </c>
      <c r="G7042" s="12"/>
    </row>
    <row r="7043" spans="1:7">
      <c r="A7043" s="2">
        <f t="shared" si="668"/>
        <v>46580</v>
      </c>
      <c r="B7043" t="str">
        <f t="shared" si="667"/>
        <v>2027_07</v>
      </c>
      <c r="C7043" t="str">
        <f t="shared" si="669"/>
        <v>Jul</v>
      </c>
      <c r="D7043" t="str">
        <f t="shared" ref="D7043:D7106" si="670">TEXT(YEAR(A7043),"0000")&amp;"_"&amp;C7043</f>
        <v>2027_Jul</v>
      </c>
      <c r="E7043" s="12" t="str">
        <f t="shared" ref="E7043:E7106" si="671">VLOOKUP(DAY(A7043),$G$2:$H$32,2,FALSE)&amp;"_"&amp;C7043</f>
        <v>12_Jul</v>
      </c>
      <c r="F7043" s="12" t="str">
        <f t="shared" si="666"/>
        <v>Jul-27</v>
      </c>
      <c r="G7043" s="12"/>
    </row>
    <row r="7044" spans="1:7">
      <c r="A7044" s="2">
        <f t="shared" si="668"/>
        <v>46581</v>
      </c>
      <c r="B7044" t="str">
        <f t="shared" si="667"/>
        <v>2027_07</v>
      </c>
      <c r="C7044" t="str">
        <f t="shared" si="669"/>
        <v>Jul</v>
      </c>
      <c r="D7044" t="str">
        <f t="shared" si="670"/>
        <v>2027_Jul</v>
      </c>
      <c r="E7044" s="12" t="str">
        <f t="shared" si="671"/>
        <v>13_Jul</v>
      </c>
      <c r="F7044" s="12" t="str">
        <f t="shared" ref="F7044:F7107" si="672">C7044&amp;"-"&amp;RIGHT(YEAR(A7044),2)</f>
        <v>Jul-27</v>
      </c>
      <c r="G7044" s="12"/>
    </row>
    <row r="7045" spans="1:7">
      <c r="A7045" s="2">
        <f t="shared" si="668"/>
        <v>46582</v>
      </c>
      <c r="B7045" t="str">
        <f t="shared" si="667"/>
        <v>2027_07</v>
      </c>
      <c r="C7045" t="str">
        <f t="shared" si="669"/>
        <v>Jul</v>
      </c>
      <c r="D7045" t="str">
        <f t="shared" si="670"/>
        <v>2027_Jul</v>
      </c>
      <c r="E7045" s="12" t="str">
        <f t="shared" si="671"/>
        <v>14_Jul</v>
      </c>
      <c r="F7045" s="12" t="str">
        <f t="shared" si="672"/>
        <v>Jul-27</v>
      </c>
      <c r="G7045" s="12"/>
    </row>
    <row r="7046" spans="1:7">
      <c r="A7046" s="2">
        <f t="shared" si="668"/>
        <v>46583</v>
      </c>
      <c r="B7046" t="str">
        <f t="shared" si="667"/>
        <v>2027_07</v>
      </c>
      <c r="C7046" t="str">
        <f t="shared" si="669"/>
        <v>Jul</v>
      </c>
      <c r="D7046" t="str">
        <f t="shared" si="670"/>
        <v>2027_Jul</v>
      </c>
      <c r="E7046" s="12" t="str">
        <f t="shared" si="671"/>
        <v>15_Jul</v>
      </c>
      <c r="F7046" s="12" t="str">
        <f t="shared" si="672"/>
        <v>Jul-27</v>
      </c>
      <c r="G7046" s="12"/>
    </row>
    <row r="7047" spans="1:7">
      <c r="A7047" s="2">
        <f t="shared" si="668"/>
        <v>46584</v>
      </c>
      <c r="B7047" t="str">
        <f t="shared" si="667"/>
        <v>2027_07</v>
      </c>
      <c r="C7047" t="str">
        <f t="shared" si="669"/>
        <v>Jul</v>
      </c>
      <c r="D7047" t="str">
        <f t="shared" si="670"/>
        <v>2027_Jul</v>
      </c>
      <c r="E7047" s="12" t="str">
        <f t="shared" si="671"/>
        <v>16_Jul</v>
      </c>
      <c r="F7047" s="12" t="str">
        <f t="shared" si="672"/>
        <v>Jul-27</v>
      </c>
      <c r="G7047" s="12"/>
    </row>
    <row r="7048" spans="1:7">
      <c r="A7048" s="2">
        <f t="shared" si="668"/>
        <v>46585</v>
      </c>
      <c r="B7048" t="str">
        <f t="shared" si="667"/>
        <v>2027_07</v>
      </c>
      <c r="C7048" t="str">
        <f t="shared" si="669"/>
        <v>Jul</v>
      </c>
      <c r="D7048" t="str">
        <f t="shared" si="670"/>
        <v>2027_Jul</v>
      </c>
      <c r="E7048" s="12" t="str">
        <f t="shared" si="671"/>
        <v>17_Jul</v>
      </c>
      <c r="F7048" s="12" t="str">
        <f t="shared" si="672"/>
        <v>Jul-27</v>
      </c>
      <c r="G7048" s="12"/>
    </row>
    <row r="7049" spans="1:7">
      <c r="A7049" s="2">
        <f t="shared" si="668"/>
        <v>46586</v>
      </c>
      <c r="B7049" t="str">
        <f t="shared" si="667"/>
        <v>2027_07</v>
      </c>
      <c r="C7049" t="str">
        <f t="shared" si="669"/>
        <v>Jul</v>
      </c>
      <c r="D7049" t="str">
        <f t="shared" si="670"/>
        <v>2027_Jul</v>
      </c>
      <c r="E7049" s="12" t="str">
        <f t="shared" si="671"/>
        <v>18_Jul</v>
      </c>
      <c r="F7049" s="12" t="str">
        <f t="shared" si="672"/>
        <v>Jul-27</v>
      </c>
      <c r="G7049" s="12"/>
    </row>
    <row r="7050" spans="1:7">
      <c r="A7050" s="2">
        <f t="shared" si="668"/>
        <v>46587</v>
      </c>
      <c r="B7050" t="str">
        <f t="shared" si="667"/>
        <v>2027_07</v>
      </c>
      <c r="C7050" t="str">
        <f t="shared" si="669"/>
        <v>Jul</v>
      </c>
      <c r="D7050" t="str">
        <f t="shared" si="670"/>
        <v>2027_Jul</v>
      </c>
      <c r="E7050" s="12" t="str">
        <f t="shared" si="671"/>
        <v>19_Jul</v>
      </c>
      <c r="F7050" s="12" t="str">
        <f t="shared" si="672"/>
        <v>Jul-27</v>
      </c>
      <c r="G7050" s="12"/>
    </row>
    <row r="7051" spans="1:7">
      <c r="A7051" s="2">
        <f t="shared" si="668"/>
        <v>46588</v>
      </c>
      <c r="B7051" t="str">
        <f t="shared" ref="B7051:B7114" si="673">TEXT(YEAR(A7051),"0000")&amp;"_"&amp;TEXT(MONTH(A7051),"00")</f>
        <v>2027_07</v>
      </c>
      <c r="C7051" t="str">
        <f t="shared" si="669"/>
        <v>Jul</v>
      </c>
      <c r="D7051" t="str">
        <f t="shared" si="670"/>
        <v>2027_Jul</v>
      </c>
      <c r="E7051" s="12" t="str">
        <f t="shared" si="671"/>
        <v>20_Jul</v>
      </c>
      <c r="F7051" s="12" t="str">
        <f t="shared" si="672"/>
        <v>Jul-27</v>
      </c>
      <c r="G7051" s="12"/>
    </row>
    <row r="7052" spans="1:7">
      <c r="A7052" s="2">
        <f t="shared" ref="A7052:A7115" si="674">A7051+1</f>
        <v>46589</v>
      </c>
      <c r="B7052" t="str">
        <f t="shared" si="673"/>
        <v>2027_07</v>
      </c>
      <c r="C7052" t="str">
        <f t="shared" si="669"/>
        <v>Jul</v>
      </c>
      <c r="D7052" t="str">
        <f t="shared" si="670"/>
        <v>2027_Jul</v>
      </c>
      <c r="E7052" s="12" t="str">
        <f t="shared" si="671"/>
        <v>21_Jul</v>
      </c>
      <c r="F7052" s="12" t="str">
        <f t="shared" si="672"/>
        <v>Jul-27</v>
      </c>
      <c r="G7052" s="12"/>
    </row>
    <row r="7053" spans="1:7">
      <c r="A7053" s="2">
        <f t="shared" si="674"/>
        <v>46590</v>
      </c>
      <c r="B7053" t="str">
        <f t="shared" si="673"/>
        <v>2027_07</v>
      </c>
      <c r="C7053" t="str">
        <f t="shared" si="669"/>
        <v>Jul</v>
      </c>
      <c r="D7053" t="str">
        <f t="shared" si="670"/>
        <v>2027_Jul</v>
      </c>
      <c r="E7053" s="12" t="str">
        <f t="shared" si="671"/>
        <v>22_Jul</v>
      </c>
      <c r="F7053" s="12" t="str">
        <f t="shared" si="672"/>
        <v>Jul-27</v>
      </c>
      <c r="G7053" s="12"/>
    </row>
    <row r="7054" spans="1:7">
      <c r="A7054" s="2">
        <f t="shared" si="674"/>
        <v>46591</v>
      </c>
      <c r="B7054" t="str">
        <f t="shared" si="673"/>
        <v>2027_07</v>
      </c>
      <c r="C7054" t="str">
        <f t="shared" si="669"/>
        <v>Jul</v>
      </c>
      <c r="D7054" t="str">
        <f t="shared" si="670"/>
        <v>2027_Jul</v>
      </c>
      <c r="E7054" s="12" t="str">
        <f t="shared" si="671"/>
        <v>23_Jul</v>
      </c>
      <c r="F7054" s="12" t="str">
        <f t="shared" si="672"/>
        <v>Jul-27</v>
      </c>
      <c r="G7054" s="12"/>
    </row>
    <row r="7055" spans="1:7">
      <c r="A7055" s="2">
        <f t="shared" si="674"/>
        <v>46592</v>
      </c>
      <c r="B7055" t="str">
        <f t="shared" si="673"/>
        <v>2027_07</v>
      </c>
      <c r="C7055" t="str">
        <f t="shared" si="669"/>
        <v>Jul</v>
      </c>
      <c r="D7055" t="str">
        <f t="shared" si="670"/>
        <v>2027_Jul</v>
      </c>
      <c r="E7055" s="12" t="str">
        <f t="shared" si="671"/>
        <v>24_Jul</v>
      </c>
      <c r="F7055" s="12" t="str">
        <f t="shared" si="672"/>
        <v>Jul-27</v>
      </c>
      <c r="G7055" s="12"/>
    </row>
    <row r="7056" spans="1:7">
      <c r="A7056" s="2">
        <f t="shared" si="674"/>
        <v>46593</v>
      </c>
      <c r="B7056" t="str">
        <f t="shared" si="673"/>
        <v>2027_07</v>
      </c>
      <c r="C7056" t="str">
        <f t="shared" si="669"/>
        <v>Jul</v>
      </c>
      <c r="D7056" t="str">
        <f t="shared" si="670"/>
        <v>2027_Jul</v>
      </c>
      <c r="E7056" s="12" t="str">
        <f t="shared" si="671"/>
        <v>25_Jul</v>
      </c>
      <c r="F7056" s="12" t="str">
        <f t="shared" si="672"/>
        <v>Jul-27</v>
      </c>
      <c r="G7056" s="12"/>
    </row>
    <row r="7057" spans="1:7">
      <c r="A7057" s="2">
        <f t="shared" si="674"/>
        <v>46594</v>
      </c>
      <c r="B7057" t="str">
        <f t="shared" si="673"/>
        <v>2027_07</v>
      </c>
      <c r="C7057" t="str">
        <f t="shared" si="669"/>
        <v>Jul</v>
      </c>
      <c r="D7057" t="str">
        <f t="shared" si="670"/>
        <v>2027_Jul</v>
      </c>
      <c r="E7057" s="12" t="str">
        <f t="shared" si="671"/>
        <v>26_Jul</v>
      </c>
      <c r="F7057" s="12" t="str">
        <f t="shared" si="672"/>
        <v>Jul-27</v>
      </c>
      <c r="G7057" s="12"/>
    </row>
    <row r="7058" spans="1:7">
      <c r="A7058" s="2">
        <f t="shared" si="674"/>
        <v>46595</v>
      </c>
      <c r="B7058" t="str">
        <f t="shared" si="673"/>
        <v>2027_07</v>
      </c>
      <c r="C7058" t="str">
        <f t="shared" si="669"/>
        <v>Jul</v>
      </c>
      <c r="D7058" t="str">
        <f t="shared" si="670"/>
        <v>2027_Jul</v>
      </c>
      <c r="E7058" s="12" t="str">
        <f t="shared" si="671"/>
        <v>27_Jul</v>
      </c>
      <c r="F7058" s="12" t="str">
        <f t="shared" si="672"/>
        <v>Jul-27</v>
      </c>
      <c r="G7058" s="12"/>
    </row>
    <row r="7059" spans="1:7">
      <c r="A7059" s="2">
        <f t="shared" si="674"/>
        <v>46596</v>
      </c>
      <c r="B7059" t="str">
        <f t="shared" si="673"/>
        <v>2027_07</v>
      </c>
      <c r="C7059" t="str">
        <f t="shared" si="669"/>
        <v>Jul</v>
      </c>
      <c r="D7059" t="str">
        <f t="shared" si="670"/>
        <v>2027_Jul</v>
      </c>
      <c r="E7059" s="12" t="str">
        <f t="shared" si="671"/>
        <v>28_Jul</v>
      </c>
      <c r="F7059" s="12" t="str">
        <f t="shared" si="672"/>
        <v>Jul-27</v>
      </c>
      <c r="G7059" s="12"/>
    </row>
    <row r="7060" spans="1:7">
      <c r="A7060" s="2">
        <f t="shared" si="674"/>
        <v>46597</v>
      </c>
      <c r="B7060" t="str">
        <f t="shared" si="673"/>
        <v>2027_07</v>
      </c>
      <c r="C7060" t="str">
        <f t="shared" si="669"/>
        <v>Jul</v>
      </c>
      <c r="D7060" t="str">
        <f t="shared" si="670"/>
        <v>2027_Jul</v>
      </c>
      <c r="E7060" s="12" t="str">
        <f t="shared" si="671"/>
        <v>29_Jul</v>
      </c>
      <c r="F7060" s="12" t="str">
        <f t="shared" si="672"/>
        <v>Jul-27</v>
      </c>
      <c r="G7060" s="12"/>
    </row>
    <row r="7061" spans="1:7">
      <c r="A7061" s="2">
        <f t="shared" si="674"/>
        <v>46598</v>
      </c>
      <c r="B7061" t="str">
        <f t="shared" si="673"/>
        <v>2027_07</v>
      </c>
      <c r="C7061" t="str">
        <f t="shared" si="669"/>
        <v>Jul</v>
      </c>
      <c r="D7061" t="str">
        <f t="shared" si="670"/>
        <v>2027_Jul</v>
      </c>
      <c r="E7061" s="12" t="str">
        <f t="shared" si="671"/>
        <v>30_Jul</v>
      </c>
      <c r="F7061" s="12" t="str">
        <f t="shared" si="672"/>
        <v>Jul-27</v>
      </c>
      <c r="G7061" s="12"/>
    </row>
    <row r="7062" spans="1:7">
      <c r="A7062" s="2">
        <f t="shared" si="674"/>
        <v>46599</v>
      </c>
      <c r="B7062" t="str">
        <f t="shared" si="673"/>
        <v>2027_07</v>
      </c>
      <c r="C7062" t="str">
        <f t="shared" si="669"/>
        <v>Jul</v>
      </c>
      <c r="D7062" t="str">
        <f t="shared" si="670"/>
        <v>2027_Jul</v>
      </c>
      <c r="E7062" s="12" t="str">
        <f t="shared" si="671"/>
        <v>31_Jul</v>
      </c>
      <c r="F7062" s="12" t="str">
        <f t="shared" si="672"/>
        <v>Jul-27</v>
      </c>
      <c r="G7062" s="12"/>
    </row>
    <row r="7063" spans="1:7">
      <c r="A7063" s="2">
        <f t="shared" si="674"/>
        <v>46600</v>
      </c>
      <c r="B7063" t="str">
        <f t="shared" si="673"/>
        <v>2027_08</v>
      </c>
      <c r="C7063" t="str">
        <f t="shared" si="669"/>
        <v>Aug</v>
      </c>
      <c r="D7063" t="str">
        <f t="shared" si="670"/>
        <v>2027_Aug</v>
      </c>
      <c r="E7063" s="12" t="str">
        <f t="shared" si="671"/>
        <v>01_Aug</v>
      </c>
      <c r="F7063" s="12" t="str">
        <f t="shared" si="672"/>
        <v>Aug-27</v>
      </c>
      <c r="G7063" s="12"/>
    </row>
    <row r="7064" spans="1:7">
      <c r="A7064" s="2">
        <f t="shared" si="674"/>
        <v>46601</v>
      </c>
      <c r="B7064" t="str">
        <f t="shared" si="673"/>
        <v>2027_08</v>
      </c>
      <c r="C7064" t="str">
        <f t="shared" si="669"/>
        <v>Aug</v>
      </c>
      <c r="D7064" t="str">
        <f t="shared" si="670"/>
        <v>2027_Aug</v>
      </c>
      <c r="E7064" s="12" t="str">
        <f t="shared" si="671"/>
        <v>02_Aug</v>
      </c>
      <c r="F7064" s="12" t="str">
        <f t="shared" si="672"/>
        <v>Aug-27</v>
      </c>
      <c r="G7064" s="12"/>
    </row>
    <row r="7065" spans="1:7">
      <c r="A7065" s="2">
        <f t="shared" si="674"/>
        <v>46602</v>
      </c>
      <c r="B7065" t="str">
        <f t="shared" si="673"/>
        <v>2027_08</v>
      </c>
      <c r="C7065" t="str">
        <f t="shared" si="669"/>
        <v>Aug</v>
      </c>
      <c r="D7065" t="str">
        <f t="shared" si="670"/>
        <v>2027_Aug</v>
      </c>
      <c r="E7065" s="12" t="str">
        <f t="shared" si="671"/>
        <v>03_Aug</v>
      </c>
      <c r="F7065" s="12" t="str">
        <f t="shared" si="672"/>
        <v>Aug-27</v>
      </c>
      <c r="G7065" s="12"/>
    </row>
    <row r="7066" spans="1:7">
      <c r="A7066" s="2">
        <f t="shared" si="674"/>
        <v>46603</v>
      </c>
      <c r="B7066" t="str">
        <f t="shared" si="673"/>
        <v>2027_08</v>
      </c>
      <c r="C7066" t="str">
        <f t="shared" si="669"/>
        <v>Aug</v>
      </c>
      <c r="D7066" t="str">
        <f t="shared" si="670"/>
        <v>2027_Aug</v>
      </c>
      <c r="E7066" s="12" t="str">
        <f t="shared" si="671"/>
        <v>04_Aug</v>
      </c>
      <c r="F7066" s="12" t="str">
        <f t="shared" si="672"/>
        <v>Aug-27</v>
      </c>
      <c r="G7066" s="12"/>
    </row>
    <row r="7067" spans="1:7">
      <c r="A7067" s="2">
        <f t="shared" si="674"/>
        <v>46604</v>
      </c>
      <c r="B7067" t="str">
        <f t="shared" si="673"/>
        <v>2027_08</v>
      </c>
      <c r="C7067" t="str">
        <f t="shared" si="669"/>
        <v>Aug</v>
      </c>
      <c r="D7067" t="str">
        <f t="shared" si="670"/>
        <v>2027_Aug</v>
      </c>
      <c r="E7067" s="12" t="str">
        <f t="shared" si="671"/>
        <v>05_Aug</v>
      </c>
      <c r="F7067" s="12" t="str">
        <f t="shared" si="672"/>
        <v>Aug-27</v>
      </c>
      <c r="G7067" s="12"/>
    </row>
    <row r="7068" spans="1:7">
      <c r="A7068" s="2">
        <f t="shared" si="674"/>
        <v>46605</v>
      </c>
      <c r="B7068" t="str">
        <f t="shared" si="673"/>
        <v>2027_08</v>
      </c>
      <c r="C7068" t="str">
        <f t="shared" si="669"/>
        <v>Aug</v>
      </c>
      <c r="D7068" t="str">
        <f t="shared" si="670"/>
        <v>2027_Aug</v>
      </c>
      <c r="E7068" s="12" t="str">
        <f t="shared" si="671"/>
        <v>06_Aug</v>
      </c>
      <c r="F7068" s="12" t="str">
        <f t="shared" si="672"/>
        <v>Aug-27</v>
      </c>
      <c r="G7068" s="12"/>
    </row>
    <row r="7069" spans="1:7">
      <c r="A7069" s="2">
        <f t="shared" si="674"/>
        <v>46606</v>
      </c>
      <c r="B7069" t="str">
        <f t="shared" si="673"/>
        <v>2027_08</v>
      </c>
      <c r="C7069" t="str">
        <f t="shared" si="669"/>
        <v>Aug</v>
      </c>
      <c r="D7069" t="str">
        <f t="shared" si="670"/>
        <v>2027_Aug</v>
      </c>
      <c r="E7069" s="12" t="str">
        <f t="shared" si="671"/>
        <v>07_Aug</v>
      </c>
      <c r="F7069" s="12" t="str">
        <f t="shared" si="672"/>
        <v>Aug-27</v>
      </c>
      <c r="G7069" s="12"/>
    </row>
    <row r="7070" spans="1:7">
      <c r="A7070" s="2">
        <f t="shared" si="674"/>
        <v>46607</v>
      </c>
      <c r="B7070" t="str">
        <f t="shared" si="673"/>
        <v>2027_08</v>
      </c>
      <c r="C7070" t="str">
        <f t="shared" si="669"/>
        <v>Aug</v>
      </c>
      <c r="D7070" t="str">
        <f t="shared" si="670"/>
        <v>2027_Aug</v>
      </c>
      <c r="E7070" s="12" t="str">
        <f t="shared" si="671"/>
        <v>08_Aug</v>
      </c>
      <c r="F7070" s="12" t="str">
        <f t="shared" si="672"/>
        <v>Aug-27</v>
      </c>
      <c r="G7070" s="12"/>
    </row>
    <row r="7071" spans="1:7">
      <c r="A7071" s="2">
        <f t="shared" si="674"/>
        <v>46608</v>
      </c>
      <c r="B7071" t="str">
        <f t="shared" si="673"/>
        <v>2027_08</v>
      </c>
      <c r="C7071" t="str">
        <f t="shared" si="669"/>
        <v>Aug</v>
      </c>
      <c r="D7071" t="str">
        <f t="shared" si="670"/>
        <v>2027_Aug</v>
      </c>
      <c r="E7071" s="12" t="str">
        <f t="shared" si="671"/>
        <v>09_Aug</v>
      </c>
      <c r="F7071" s="12" t="str">
        <f t="shared" si="672"/>
        <v>Aug-27</v>
      </c>
      <c r="G7071" s="12"/>
    </row>
    <row r="7072" spans="1:7">
      <c r="A7072" s="2">
        <f t="shared" si="674"/>
        <v>46609</v>
      </c>
      <c r="B7072" t="str">
        <f t="shared" si="673"/>
        <v>2027_08</v>
      </c>
      <c r="C7072" t="str">
        <f t="shared" si="669"/>
        <v>Aug</v>
      </c>
      <c r="D7072" t="str">
        <f t="shared" si="670"/>
        <v>2027_Aug</v>
      </c>
      <c r="E7072" s="12" t="str">
        <f t="shared" si="671"/>
        <v>10_Aug</v>
      </c>
      <c r="F7072" s="12" t="str">
        <f t="shared" si="672"/>
        <v>Aug-27</v>
      </c>
      <c r="G7072" s="12"/>
    </row>
    <row r="7073" spans="1:7">
      <c r="A7073" s="2">
        <f t="shared" si="674"/>
        <v>46610</v>
      </c>
      <c r="B7073" t="str">
        <f t="shared" si="673"/>
        <v>2027_08</v>
      </c>
      <c r="C7073" t="str">
        <f t="shared" si="669"/>
        <v>Aug</v>
      </c>
      <c r="D7073" t="str">
        <f t="shared" si="670"/>
        <v>2027_Aug</v>
      </c>
      <c r="E7073" s="12" t="str">
        <f t="shared" si="671"/>
        <v>11_Aug</v>
      </c>
      <c r="F7073" s="12" t="str">
        <f t="shared" si="672"/>
        <v>Aug-27</v>
      </c>
      <c r="G7073" s="12"/>
    </row>
    <row r="7074" spans="1:7">
      <c r="A7074" s="2">
        <f t="shared" si="674"/>
        <v>46611</v>
      </c>
      <c r="B7074" t="str">
        <f t="shared" si="673"/>
        <v>2027_08</v>
      </c>
      <c r="C7074" t="str">
        <f t="shared" si="669"/>
        <v>Aug</v>
      </c>
      <c r="D7074" t="str">
        <f t="shared" si="670"/>
        <v>2027_Aug</v>
      </c>
      <c r="E7074" s="12" t="str">
        <f t="shared" si="671"/>
        <v>12_Aug</v>
      </c>
      <c r="F7074" s="12" t="str">
        <f t="shared" si="672"/>
        <v>Aug-27</v>
      </c>
      <c r="G7074" s="12"/>
    </row>
    <row r="7075" spans="1:7">
      <c r="A7075" s="2">
        <f t="shared" si="674"/>
        <v>46612</v>
      </c>
      <c r="B7075" t="str">
        <f t="shared" si="673"/>
        <v>2027_08</v>
      </c>
      <c r="C7075" t="str">
        <f t="shared" si="669"/>
        <v>Aug</v>
      </c>
      <c r="D7075" t="str">
        <f t="shared" si="670"/>
        <v>2027_Aug</v>
      </c>
      <c r="E7075" s="12" t="str">
        <f t="shared" si="671"/>
        <v>13_Aug</v>
      </c>
      <c r="F7075" s="12" t="str">
        <f t="shared" si="672"/>
        <v>Aug-27</v>
      </c>
      <c r="G7075" s="12"/>
    </row>
    <row r="7076" spans="1:7">
      <c r="A7076" s="2">
        <f t="shared" si="674"/>
        <v>46613</v>
      </c>
      <c r="B7076" t="str">
        <f t="shared" si="673"/>
        <v>2027_08</v>
      </c>
      <c r="C7076" t="str">
        <f t="shared" si="669"/>
        <v>Aug</v>
      </c>
      <c r="D7076" t="str">
        <f t="shared" si="670"/>
        <v>2027_Aug</v>
      </c>
      <c r="E7076" s="12" t="str">
        <f t="shared" si="671"/>
        <v>14_Aug</v>
      </c>
      <c r="F7076" s="12" t="str">
        <f t="shared" si="672"/>
        <v>Aug-27</v>
      </c>
      <c r="G7076" s="12"/>
    </row>
    <row r="7077" spans="1:7">
      <c r="A7077" s="2">
        <f t="shared" si="674"/>
        <v>46614</v>
      </c>
      <c r="B7077" t="str">
        <f t="shared" si="673"/>
        <v>2027_08</v>
      </c>
      <c r="C7077" t="str">
        <f t="shared" si="669"/>
        <v>Aug</v>
      </c>
      <c r="D7077" t="str">
        <f t="shared" si="670"/>
        <v>2027_Aug</v>
      </c>
      <c r="E7077" s="12" t="str">
        <f t="shared" si="671"/>
        <v>15_Aug</v>
      </c>
      <c r="F7077" s="12" t="str">
        <f t="shared" si="672"/>
        <v>Aug-27</v>
      </c>
      <c r="G7077" s="12"/>
    </row>
    <row r="7078" spans="1:7">
      <c r="A7078" s="2">
        <f t="shared" si="674"/>
        <v>46615</v>
      </c>
      <c r="B7078" t="str">
        <f t="shared" si="673"/>
        <v>2027_08</v>
      </c>
      <c r="C7078" t="str">
        <f t="shared" si="669"/>
        <v>Aug</v>
      </c>
      <c r="D7078" t="str">
        <f t="shared" si="670"/>
        <v>2027_Aug</v>
      </c>
      <c r="E7078" s="12" t="str">
        <f t="shared" si="671"/>
        <v>16_Aug</v>
      </c>
      <c r="F7078" s="12" t="str">
        <f t="shared" si="672"/>
        <v>Aug-27</v>
      </c>
      <c r="G7078" s="12"/>
    </row>
    <row r="7079" spans="1:7">
      <c r="A7079" s="2">
        <f t="shared" si="674"/>
        <v>46616</v>
      </c>
      <c r="B7079" t="str">
        <f t="shared" si="673"/>
        <v>2027_08</v>
      </c>
      <c r="C7079" t="str">
        <f t="shared" si="669"/>
        <v>Aug</v>
      </c>
      <c r="D7079" t="str">
        <f t="shared" si="670"/>
        <v>2027_Aug</v>
      </c>
      <c r="E7079" s="12" t="str">
        <f t="shared" si="671"/>
        <v>17_Aug</v>
      </c>
      <c r="F7079" s="12" t="str">
        <f t="shared" si="672"/>
        <v>Aug-27</v>
      </c>
      <c r="G7079" s="12"/>
    </row>
    <row r="7080" spans="1:7">
      <c r="A7080" s="2">
        <f t="shared" si="674"/>
        <v>46617</v>
      </c>
      <c r="B7080" t="str">
        <f t="shared" si="673"/>
        <v>2027_08</v>
      </c>
      <c r="C7080" t="str">
        <f t="shared" si="669"/>
        <v>Aug</v>
      </c>
      <c r="D7080" t="str">
        <f t="shared" si="670"/>
        <v>2027_Aug</v>
      </c>
      <c r="E7080" s="12" t="str">
        <f t="shared" si="671"/>
        <v>18_Aug</v>
      </c>
      <c r="F7080" s="12" t="str">
        <f t="shared" si="672"/>
        <v>Aug-27</v>
      </c>
      <c r="G7080" s="12"/>
    </row>
    <row r="7081" spans="1:7">
      <c r="A7081" s="2">
        <f t="shared" si="674"/>
        <v>46618</v>
      </c>
      <c r="B7081" t="str">
        <f t="shared" si="673"/>
        <v>2027_08</v>
      </c>
      <c r="C7081" t="str">
        <f t="shared" si="669"/>
        <v>Aug</v>
      </c>
      <c r="D7081" t="str">
        <f t="shared" si="670"/>
        <v>2027_Aug</v>
      </c>
      <c r="E7081" s="12" t="str">
        <f t="shared" si="671"/>
        <v>19_Aug</v>
      </c>
      <c r="F7081" s="12" t="str">
        <f t="shared" si="672"/>
        <v>Aug-27</v>
      </c>
      <c r="G7081" s="12"/>
    </row>
    <row r="7082" spans="1:7">
      <c r="A7082" s="2">
        <f t="shared" si="674"/>
        <v>46619</v>
      </c>
      <c r="B7082" t="str">
        <f t="shared" si="673"/>
        <v>2027_08</v>
      </c>
      <c r="C7082" t="str">
        <f t="shared" si="669"/>
        <v>Aug</v>
      </c>
      <c r="D7082" t="str">
        <f t="shared" si="670"/>
        <v>2027_Aug</v>
      </c>
      <c r="E7082" s="12" t="str">
        <f t="shared" si="671"/>
        <v>20_Aug</v>
      </c>
      <c r="F7082" s="12" t="str">
        <f t="shared" si="672"/>
        <v>Aug-27</v>
      </c>
      <c r="G7082" s="12"/>
    </row>
    <row r="7083" spans="1:7">
      <c r="A7083" s="2">
        <f t="shared" si="674"/>
        <v>46620</v>
      </c>
      <c r="B7083" t="str">
        <f t="shared" si="673"/>
        <v>2027_08</v>
      </c>
      <c r="C7083" t="str">
        <f t="shared" si="669"/>
        <v>Aug</v>
      </c>
      <c r="D7083" t="str">
        <f t="shared" si="670"/>
        <v>2027_Aug</v>
      </c>
      <c r="E7083" s="12" t="str">
        <f t="shared" si="671"/>
        <v>21_Aug</v>
      </c>
      <c r="F7083" s="12" t="str">
        <f t="shared" si="672"/>
        <v>Aug-27</v>
      </c>
      <c r="G7083" s="12"/>
    </row>
    <row r="7084" spans="1:7">
      <c r="A7084" s="2">
        <f t="shared" si="674"/>
        <v>46621</v>
      </c>
      <c r="B7084" t="str">
        <f t="shared" si="673"/>
        <v>2027_08</v>
      </c>
      <c r="C7084" t="str">
        <f t="shared" si="669"/>
        <v>Aug</v>
      </c>
      <c r="D7084" t="str">
        <f t="shared" si="670"/>
        <v>2027_Aug</v>
      </c>
      <c r="E7084" s="12" t="str">
        <f t="shared" si="671"/>
        <v>22_Aug</v>
      </c>
      <c r="F7084" s="12" t="str">
        <f t="shared" si="672"/>
        <v>Aug-27</v>
      </c>
      <c r="G7084" s="12"/>
    </row>
    <row r="7085" spans="1:7">
      <c r="A7085" s="2">
        <f t="shared" si="674"/>
        <v>46622</v>
      </c>
      <c r="B7085" t="str">
        <f t="shared" si="673"/>
        <v>2027_08</v>
      </c>
      <c r="C7085" t="str">
        <f t="shared" si="669"/>
        <v>Aug</v>
      </c>
      <c r="D7085" t="str">
        <f t="shared" si="670"/>
        <v>2027_Aug</v>
      </c>
      <c r="E7085" s="12" t="str">
        <f t="shared" si="671"/>
        <v>23_Aug</v>
      </c>
      <c r="F7085" s="12" t="str">
        <f t="shared" si="672"/>
        <v>Aug-27</v>
      </c>
      <c r="G7085" s="12"/>
    </row>
    <row r="7086" spans="1:7">
      <c r="A7086" s="2">
        <f t="shared" si="674"/>
        <v>46623</v>
      </c>
      <c r="B7086" t="str">
        <f t="shared" si="673"/>
        <v>2027_08</v>
      </c>
      <c r="C7086" t="str">
        <f t="shared" si="669"/>
        <v>Aug</v>
      </c>
      <c r="D7086" t="str">
        <f t="shared" si="670"/>
        <v>2027_Aug</v>
      </c>
      <c r="E7086" s="12" t="str">
        <f t="shared" si="671"/>
        <v>24_Aug</v>
      </c>
      <c r="F7086" s="12" t="str">
        <f t="shared" si="672"/>
        <v>Aug-27</v>
      </c>
      <c r="G7086" s="12"/>
    </row>
    <row r="7087" spans="1:7">
      <c r="A7087" s="2">
        <f t="shared" si="674"/>
        <v>46624</v>
      </c>
      <c r="B7087" t="str">
        <f t="shared" si="673"/>
        <v>2027_08</v>
      </c>
      <c r="C7087" t="str">
        <f t="shared" si="669"/>
        <v>Aug</v>
      </c>
      <c r="D7087" t="str">
        <f t="shared" si="670"/>
        <v>2027_Aug</v>
      </c>
      <c r="E7087" s="12" t="str">
        <f t="shared" si="671"/>
        <v>25_Aug</v>
      </c>
      <c r="F7087" s="12" t="str">
        <f t="shared" si="672"/>
        <v>Aug-27</v>
      </c>
      <c r="G7087" s="12"/>
    </row>
    <row r="7088" spans="1:7">
      <c r="A7088" s="2">
        <f t="shared" si="674"/>
        <v>46625</v>
      </c>
      <c r="B7088" t="str">
        <f t="shared" si="673"/>
        <v>2027_08</v>
      </c>
      <c r="C7088" t="str">
        <f t="shared" si="669"/>
        <v>Aug</v>
      </c>
      <c r="D7088" t="str">
        <f t="shared" si="670"/>
        <v>2027_Aug</v>
      </c>
      <c r="E7088" s="12" t="str">
        <f t="shared" si="671"/>
        <v>26_Aug</v>
      </c>
      <c r="F7088" s="12" t="str">
        <f t="shared" si="672"/>
        <v>Aug-27</v>
      </c>
      <c r="G7088" s="12"/>
    </row>
    <row r="7089" spans="1:7">
      <c r="A7089" s="2">
        <f t="shared" si="674"/>
        <v>46626</v>
      </c>
      <c r="B7089" t="str">
        <f t="shared" si="673"/>
        <v>2027_08</v>
      </c>
      <c r="C7089" t="str">
        <f t="shared" si="669"/>
        <v>Aug</v>
      </c>
      <c r="D7089" t="str">
        <f t="shared" si="670"/>
        <v>2027_Aug</v>
      </c>
      <c r="E7089" s="12" t="str">
        <f t="shared" si="671"/>
        <v>27_Aug</v>
      </c>
      <c r="F7089" s="12" t="str">
        <f t="shared" si="672"/>
        <v>Aug-27</v>
      </c>
      <c r="G7089" s="12"/>
    </row>
    <row r="7090" spans="1:7">
      <c r="A7090" s="2">
        <f t="shared" si="674"/>
        <v>46627</v>
      </c>
      <c r="B7090" t="str">
        <f t="shared" si="673"/>
        <v>2027_08</v>
      </c>
      <c r="C7090" t="str">
        <f t="shared" si="669"/>
        <v>Aug</v>
      </c>
      <c r="D7090" t="str">
        <f t="shared" si="670"/>
        <v>2027_Aug</v>
      </c>
      <c r="E7090" s="12" t="str">
        <f t="shared" si="671"/>
        <v>28_Aug</v>
      </c>
      <c r="F7090" s="12" t="str">
        <f t="shared" si="672"/>
        <v>Aug-27</v>
      </c>
      <c r="G7090" s="12"/>
    </row>
    <row r="7091" spans="1:7">
      <c r="A7091" s="2">
        <f t="shared" si="674"/>
        <v>46628</v>
      </c>
      <c r="B7091" t="str">
        <f t="shared" si="673"/>
        <v>2027_08</v>
      </c>
      <c r="C7091" t="str">
        <f t="shared" si="669"/>
        <v>Aug</v>
      </c>
      <c r="D7091" t="str">
        <f t="shared" si="670"/>
        <v>2027_Aug</v>
      </c>
      <c r="E7091" s="12" t="str">
        <f t="shared" si="671"/>
        <v>29_Aug</v>
      </c>
      <c r="F7091" s="12" t="str">
        <f t="shared" si="672"/>
        <v>Aug-27</v>
      </c>
      <c r="G7091" s="12"/>
    </row>
    <row r="7092" spans="1:7">
      <c r="A7092" s="2">
        <f t="shared" si="674"/>
        <v>46629</v>
      </c>
      <c r="B7092" t="str">
        <f t="shared" si="673"/>
        <v>2027_08</v>
      </c>
      <c r="C7092" t="str">
        <f t="shared" si="669"/>
        <v>Aug</v>
      </c>
      <c r="D7092" t="str">
        <f t="shared" si="670"/>
        <v>2027_Aug</v>
      </c>
      <c r="E7092" s="12" t="str">
        <f t="shared" si="671"/>
        <v>30_Aug</v>
      </c>
      <c r="F7092" s="12" t="str">
        <f t="shared" si="672"/>
        <v>Aug-27</v>
      </c>
      <c r="G7092" s="12"/>
    </row>
    <row r="7093" spans="1:7">
      <c r="A7093" s="2">
        <f t="shared" si="674"/>
        <v>46630</v>
      </c>
      <c r="B7093" t="str">
        <f t="shared" si="673"/>
        <v>2027_08</v>
      </c>
      <c r="C7093" t="str">
        <f t="shared" si="669"/>
        <v>Aug</v>
      </c>
      <c r="D7093" t="str">
        <f t="shared" si="670"/>
        <v>2027_Aug</v>
      </c>
      <c r="E7093" s="12" t="str">
        <f t="shared" si="671"/>
        <v>31_Aug</v>
      </c>
      <c r="F7093" s="12" t="str">
        <f t="shared" si="672"/>
        <v>Aug-27</v>
      </c>
      <c r="G7093" s="12"/>
    </row>
    <row r="7094" spans="1:7">
      <c r="A7094" s="2">
        <f t="shared" si="674"/>
        <v>46631</v>
      </c>
      <c r="B7094" t="str">
        <f t="shared" si="673"/>
        <v>2027_09</v>
      </c>
      <c r="C7094" t="str">
        <f t="shared" si="669"/>
        <v>Sep</v>
      </c>
      <c r="D7094" t="str">
        <f t="shared" si="670"/>
        <v>2027_Sep</v>
      </c>
      <c r="E7094" s="12" t="str">
        <f t="shared" si="671"/>
        <v>01_Sep</v>
      </c>
      <c r="F7094" s="12" t="str">
        <f t="shared" si="672"/>
        <v>Sep-27</v>
      </c>
      <c r="G7094" s="12"/>
    </row>
    <row r="7095" spans="1:7">
      <c r="A7095" s="2">
        <f t="shared" si="674"/>
        <v>46632</v>
      </c>
      <c r="B7095" t="str">
        <f t="shared" si="673"/>
        <v>2027_09</v>
      </c>
      <c r="C7095" t="str">
        <f t="shared" si="669"/>
        <v>Sep</v>
      </c>
      <c r="D7095" t="str">
        <f t="shared" si="670"/>
        <v>2027_Sep</v>
      </c>
      <c r="E7095" s="12" t="str">
        <f t="shared" si="671"/>
        <v>02_Sep</v>
      </c>
      <c r="F7095" s="12" t="str">
        <f t="shared" si="672"/>
        <v>Sep-27</v>
      </c>
      <c r="G7095" s="12"/>
    </row>
    <row r="7096" spans="1:7">
      <c r="A7096" s="2">
        <f t="shared" si="674"/>
        <v>46633</v>
      </c>
      <c r="B7096" t="str">
        <f t="shared" si="673"/>
        <v>2027_09</v>
      </c>
      <c r="C7096" t="str">
        <f t="shared" si="669"/>
        <v>Sep</v>
      </c>
      <c r="D7096" t="str">
        <f t="shared" si="670"/>
        <v>2027_Sep</v>
      </c>
      <c r="E7096" s="12" t="str">
        <f t="shared" si="671"/>
        <v>03_Sep</v>
      </c>
      <c r="F7096" s="12" t="str">
        <f t="shared" si="672"/>
        <v>Sep-27</v>
      </c>
      <c r="G7096" s="12"/>
    </row>
    <row r="7097" spans="1:7">
      <c r="A7097" s="2">
        <f t="shared" si="674"/>
        <v>46634</v>
      </c>
      <c r="B7097" t="str">
        <f t="shared" si="673"/>
        <v>2027_09</v>
      </c>
      <c r="C7097" t="str">
        <f t="shared" si="669"/>
        <v>Sep</v>
      </c>
      <c r="D7097" t="str">
        <f t="shared" si="670"/>
        <v>2027_Sep</v>
      </c>
      <c r="E7097" s="12" t="str">
        <f t="shared" si="671"/>
        <v>04_Sep</v>
      </c>
      <c r="F7097" s="12" t="str">
        <f t="shared" si="672"/>
        <v>Sep-27</v>
      </c>
      <c r="G7097" s="12"/>
    </row>
    <row r="7098" spans="1:7">
      <c r="A7098" s="2">
        <f t="shared" si="674"/>
        <v>46635</v>
      </c>
      <c r="B7098" t="str">
        <f t="shared" si="673"/>
        <v>2027_09</v>
      </c>
      <c r="C7098" t="str">
        <f t="shared" si="669"/>
        <v>Sep</v>
      </c>
      <c r="D7098" t="str">
        <f t="shared" si="670"/>
        <v>2027_Sep</v>
      </c>
      <c r="E7098" s="12" t="str">
        <f t="shared" si="671"/>
        <v>05_Sep</v>
      </c>
      <c r="F7098" s="12" t="str">
        <f t="shared" si="672"/>
        <v>Sep-27</v>
      </c>
      <c r="G7098" s="12"/>
    </row>
    <row r="7099" spans="1:7">
      <c r="A7099" s="2">
        <f t="shared" si="674"/>
        <v>46636</v>
      </c>
      <c r="B7099" t="str">
        <f t="shared" si="673"/>
        <v>2027_09</v>
      </c>
      <c r="C7099" t="str">
        <f t="shared" si="669"/>
        <v>Sep</v>
      </c>
      <c r="D7099" t="str">
        <f t="shared" si="670"/>
        <v>2027_Sep</v>
      </c>
      <c r="E7099" s="12" t="str">
        <f t="shared" si="671"/>
        <v>06_Sep</v>
      </c>
      <c r="F7099" s="12" t="str">
        <f t="shared" si="672"/>
        <v>Sep-27</v>
      </c>
      <c r="G7099" s="12"/>
    </row>
    <row r="7100" spans="1:7">
      <c r="A7100" s="2">
        <f t="shared" si="674"/>
        <v>46637</v>
      </c>
      <c r="B7100" t="str">
        <f t="shared" si="673"/>
        <v>2027_09</v>
      </c>
      <c r="C7100" t="str">
        <f t="shared" si="669"/>
        <v>Sep</v>
      </c>
      <c r="D7100" t="str">
        <f t="shared" si="670"/>
        <v>2027_Sep</v>
      </c>
      <c r="E7100" s="12" t="str">
        <f t="shared" si="671"/>
        <v>07_Sep</v>
      </c>
      <c r="F7100" s="12" t="str">
        <f t="shared" si="672"/>
        <v>Sep-27</v>
      </c>
      <c r="G7100" s="12"/>
    </row>
    <row r="7101" spans="1:7">
      <c r="A7101" s="2">
        <f t="shared" si="674"/>
        <v>46638</v>
      </c>
      <c r="B7101" t="str">
        <f t="shared" si="673"/>
        <v>2027_09</v>
      </c>
      <c r="C7101" t="str">
        <f t="shared" si="669"/>
        <v>Sep</v>
      </c>
      <c r="D7101" t="str">
        <f t="shared" si="670"/>
        <v>2027_Sep</v>
      </c>
      <c r="E7101" s="12" t="str">
        <f t="shared" si="671"/>
        <v>08_Sep</v>
      </c>
      <c r="F7101" s="12" t="str">
        <f t="shared" si="672"/>
        <v>Sep-27</v>
      </c>
      <c r="G7101" s="12"/>
    </row>
    <row r="7102" spans="1:7">
      <c r="A7102" s="2">
        <f t="shared" si="674"/>
        <v>46639</v>
      </c>
      <c r="B7102" t="str">
        <f t="shared" si="673"/>
        <v>2027_09</v>
      </c>
      <c r="C7102" t="str">
        <f t="shared" si="669"/>
        <v>Sep</v>
      </c>
      <c r="D7102" t="str">
        <f t="shared" si="670"/>
        <v>2027_Sep</v>
      </c>
      <c r="E7102" s="12" t="str">
        <f t="shared" si="671"/>
        <v>09_Sep</v>
      </c>
      <c r="F7102" s="12" t="str">
        <f t="shared" si="672"/>
        <v>Sep-27</v>
      </c>
      <c r="G7102" s="12"/>
    </row>
    <row r="7103" spans="1:7">
      <c r="A7103" s="2">
        <f t="shared" si="674"/>
        <v>46640</v>
      </c>
      <c r="B7103" t="str">
        <f t="shared" si="673"/>
        <v>2027_09</v>
      </c>
      <c r="C7103" t="str">
        <f t="shared" si="669"/>
        <v>Sep</v>
      </c>
      <c r="D7103" t="str">
        <f t="shared" si="670"/>
        <v>2027_Sep</v>
      </c>
      <c r="E7103" s="12" t="str">
        <f t="shared" si="671"/>
        <v>10_Sep</v>
      </c>
      <c r="F7103" s="12" t="str">
        <f t="shared" si="672"/>
        <v>Sep-27</v>
      </c>
      <c r="G7103" s="12"/>
    </row>
    <row r="7104" spans="1:7">
      <c r="A7104" s="2">
        <f t="shared" si="674"/>
        <v>46641</v>
      </c>
      <c r="B7104" t="str">
        <f t="shared" si="673"/>
        <v>2027_09</v>
      </c>
      <c r="C7104" t="str">
        <f t="shared" si="669"/>
        <v>Sep</v>
      </c>
      <c r="D7104" t="str">
        <f t="shared" si="670"/>
        <v>2027_Sep</v>
      </c>
      <c r="E7104" s="12" t="str">
        <f t="shared" si="671"/>
        <v>11_Sep</v>
      </c>
      <c r="F7104" s="12" t="str">
        <f t="shared" si="672"/>
        <v>Sep-27</v>
      </c>
      <c r="G7104" s="12"/>
    </row>
    <row r="7105" spans="1:7">
      <c r="A7105" s="2">
        <f t="shared" si="674"/>
        <v>46642</v>
      </c>
      <c r="B7105" t="str">
        <f t="shared" si="673"/>
        <v>2027_09</v>
      </c>
      <c r="C7105" t="str">
        <f t="shared" si="669"/>
        <v>Sep</v>
      </c>
      <c r="D7105" t="str">
        <f t="shared" si="670"/>
        <v>2027_Sep</v>
      </c>
      <c r="E7105" s="12" t="str">
        <f t="shared" si="671"/>
        <v>12_Sep</v>
      </c>
      <c r="F7105" s="12" t="str">
        <f t="shared" si="672"/>
        <v>Sep-27</v>
      </c>
      <c r="G7105" s="12"/>
    </row>
    <row r="7106" spans="1:7">
      <c r="A7106" s="2">
        <f t="shared" si="674"/>
        <v>46643</v>
      </c>
      <c r="B7106" t="str">
        <f t="shared" si="673"/>
        <v>2027_09</v>
      </c>
      <c r="C7106" t="str">
        <f t="shared" ref="C7106:C7169" si="675">VLOOKUP(TEXT(MONTH(A7106),"00"),$H$2:$I$13,2,FALSE)</f>
        <v>Sep</v>
      </c>
      <c r="D7106" t="str">
        <f t="shared" si="670"/>
        <v>2027_Sep</v>
      </c>
      <c r="E7106" s="12" t="str">
        <f t="shared" si="671"/>
        <v>13_Sep</v>
      </c>
      <c r="F7106" s="12" t="str">
        <f t="shared" si="672"/>
        <v>Sep-27</v>
      </c>
      <c r="G7106" s="12"/>
    </row>
    <row r="7107" spans="1:7">
      <c r="A7107" s="2">
        <f t="shared" si="674"/>
        <v>46644</v>
      </c>
      <c r="B7107" t="str">
        <f t="shared" si="673"/>
        <v>2027_09</v>
      </c>
      <c r="C7107" t="str">
        <f t="shared" si="675"/>
        <v>Sep</v>
      </c>
      <c r="D7107" t="str">
        <f t="shared" ref="D7107:D7170" si="676">TEXT(YEAR(A7107),"0000")&amp;"_"&amp;C7107</f>
        <v>2027_Sep</v>
      </c>
      <c r="E7107" s="12" t="str">
        <f t="shared" ref="E7107:E7170" si="677">VLOOKUP(DAY(A7107),$G$2:$H$32,2,FALSE)&amp;"_"&amp;C7107</f>
        <v>14_Sep</v>
      </c>
      <c r="F7107" s="12" t="str">
        <f t="shared" si="672"/>
        <v>Sep-27</v>
      </c>
      <c r="G7107" s="12"/>
    </row>
    <row r="7108" spans="1:7">
      <c r="A7108" s="2">
        <f t="shared" si="674"/>
        <v>46645</v>
      </c>
      <c r="B7108" t="str">
        <f t="shared" si="673"/>
        <v>2027_09</v>
      </c>
      <c r="C7108" t="str">
        <f t="shared" si="675"/>
        <v>Sep</v>
      </c>
      <c r="D7108" t="str">
        <f t="shared" si="676"/>
        <v>2027_Sep</v>
      </c>
      <c r="E7108" s="12" t="str">
        <f t="shared" si="677"/>
        <v>15_Sep</v>
      </c>
      <c r="F7108" s="12" t="str">
        <f t="shared" ref="F7108:F7171" si="678">C7108&amp;"-"&amp;RIGHT(YEAR(A7108),2)</f>
        <v>Sep-27</v>
      </c>
      <c r="G7108" s="12"/>
    </row>
    <row r="7109" spans="1:7">
      <c r="A7109" s="2">
        <f t="shared" si="674"/>
        <v>46646</v>
      </c>
      <c r="B7109" t="str">
        <f t="shared" si="673"/>
        <v>2027_09</v>
      </c>
      <c r="C7109" t="str">
        <f t="shared" si="675"/>
        <v>Sep</v>
      </c>
      <c r="D7109" t="str">
        <f t="shared" si="676"/>
        <v>2027_Sep</v>
      </c>
      <c r="E7109" s="12" t="str">
        <f t="shared" si="677"/>
        <v>16_Sep</v>
      </c>
      <c r="F7109" s="12" t="str">
        <f t="shared" si="678"/>
        <v>Sep-27</v>
      </c>
      <c r="G7109" s="12"/>
    </row>
    <row r="7110" spans="1:7">
      <c r="A7110" s="2">
        <f t="shared" si="674"/>
        <v>46647</v>
      </c>
      <c r="B7110" t="str">
        <f t="shared" si="673"/>
        <v>2027_09</v>
      </c>
      <c r="C7110" t="str">
        <f t="shared" si="675"/>
        <v>Sep</v>
      </c>
      <c r="D7110" t="str">
        <f t="shared" si="676"/>
        <v>2027_Sep</v>
      </c>
      <c r="E7110" s="12" t="str">
        <f t="shared" si="677"/>
        <v>17_Sep</v>
      </c>
      <c r="F7110" s="12" t="str">
        <f t="shared" si="678"/>
        <v>Sep-27</v>
      </c>
      <c r="G7110" s="12"/>
    </row>
    <row r="7111" spans="1:7">
      <c r="A7111" s="2">
        <f t="shared" si="674"/>
        <v>46648</v>
      </c>
      <c r="B7111" t="str">
        <f t="shared" si="673"/>
        <v>2027_09</v>
      </c>
      <c r="C7111" t="str">
        <f t="shared" si="675"/>
        <v>Sep</v>
      </c>
      <c r="D7111" t="str">
        <f t="shared" si="676"/>
        <v>2027_Sep</v>
      </c>
      <c r="E7111" s="12" t="str">
        <f t="shared" si="677"/>
        <v>18_Sep</v>
      </c>
      <c r="F7111" s="12" t="str">
        <f t="shared" si="678"/>
        <v>Sep-27</v>
      </c>
      <c r="G7111" s="12"/>
    </row>
    <row r="7112" spans="1:7">
      <c r="A7112" s="2">
        <f t="shared" si="674"/>
        <v>46649</v>
      </c>
      <c r="B7112" t="str">
        <f t="shared" si="673"/>
        <v>2027_09</v>
      </c>
      <c r="C7112" t="str">
        <f t="shared" si="675"/>
        <v>Sep</v>
      </c>
      <c r="D7112" t="str">
        <f t="shared" si="676"/>
        <v>2027_Sep</v>
      </c>
      <c r="E7112" s="12" t="str">
        <f t="shared" si="677"/>
        <v>19_Sep</v>
      </c>
      <c r="F7112" s="12" t="str">
        <f t="shared" si="678"/>
        <v>Sep-27</v>
      </c>
      <c r="G7112" s="12"/>
    </row>
    <row r="7113" spans="1:7">
      <c r="A7113" s="2">
        <f t="shared" si="674"/>
        <v>46650</v>
      </c>
      <c r="B7113" t="str">
        <f t="shared" si="673"/>
        <v>2027_09</v>
      </c>
      <c r="C7113" t="str">
        <f t="shared" si="675"/>
        <v>Sep</v>
      </c>
      <c r="D7113" t="str">
        <f t="shared" si="676"/>
        <v>2027_Sep</v>
      </c>
      <c r="E7113" s="12" t="str">
        <f t="shared" si="677"/>
        <v>20_Sep</v>
      </c>
      <c r="F7113" s="12" t="str">
        <f t="shared" si="678"/>
        <v>Sep-27</v>
      </c>
      <c r="G7113" s="12"/>
    </row>
    <row r="7114" spans="1:7">
      <c r="A7114" s="2">
        <f t="shared" si="674"/>
        <v>46651</v>
      </c>
      <c r="B7114" t="str">
        <f t="shared" si="673"/>
        <v>2027_09</v>
      </c>
      <c r="C7114" t="str">
        <f t="shared" si="675"/>
        <v>Sep</v>
      </c>
      <c r="D7114" t="str">
        <f t="shared" si="676"/>
        <v>2027_Sep</v>
      </c>
      <c r="E7114" s="12" t="str">
        <f t="shared" si="677"/>
        <v>21_Sep</v>
      </c>
      <c r="F7114" s="12" t="str">
        <f t="shared" si="678"/>
        <v>Sep-27</v>
      </c>
      <c r="G7114" s="12"/>
    </row>
    <row r="7115" spans="1:7">
      <c r="A7115" s="2">
        <f t="shared" si="674"/>
        <v>46652</v>
      </c>
      <c r="B7115" t="str">
        <f t="shared" ref="B7115:B7178" si="679">TEXT(YEAR(A7115),"0000")&amp;"_"&amp;TEXT(MONTH(A7115),"00")</f>
        <v>2027_09</v>
      </c>
      <c r="C7115" t="str">
        <f t="shared" si="675"/>
        <v>Sep</v>
      </c>
      <c r="D7115" t="str">
        <f t="shared" si="676"/>
        <v>2027_Sep</v>
      </c>
      <c r="E7115" s="12" t="str">
        <f t="shared" si="677"/>
        <v>22_Sep</v>
      </c>
      <c r="F7115" s="12" t="str">
        <f t="shared" si="678"/>
        <v>Sep-27</v>
      </c>
      <c r="G7115" s="12"/>
    </row>
    <row r="7116" spans="1:7">
      <c r="A7116" s="2">
        <f t="shared" ref="A7116:A7179" si="680">A7115+1</f>
        <v>46653</v>
      </c>
      <c r="B7116" t="str">
        <f t="shared" si="679"/>
        <v>2027_09</v>
      </c>
      <c r="C7116" t="str">
        <f t="shared" si="675"/>
        <v>Sep</v>
      </c>
      <c r="D7116" t="str">
        <f t="shared" si="676"/>
        <v>2027_Sep</v>
      </c>
      <c r="E7116" s="12" t="str">
        <f t="shared" si="677"/>
        <v>23_Sep</v>
      </c>
      <c r="F7116" s="12" t="str">
        <f t="shared" si="678"/>
        <v>Sep-27</v>
      </c>
      <c r="G7116" s="12"/>
    </row>
    <row r="7117" spans="1:7">
      <c r="A7117" s="2">
        <f t="shared" si="680"/>
        <v>46654</v>
      </c>
      <c r="B7117" t="str">
        <f t="shared" si="679"/>
        <v>2027_09</v>
      </c>
      <c r="C7117" t="str">
        <f t="shared" si="675"/>
        <v>Sep</v>
      </c>
      <c r="D7117" t="str">
        <f t="shared" si="676"/>
        <v>2027_Sep</v>
      </c>
      <c r="E7117" s="12" t="str">
        <f t="shared" si="677"/>
        <v>24_Sep</v>
      </c>
      <c r="F7117" s="12" t="str">
        <f t="shared" si="678"/>
        <v>Sep-27</v>
      </c>
      <c r="G7117" s="12"/>
    </row>
    <row r="7118" spans="1:7">
      <c r="A7118" s="2">
        <f t="shared" si="680"/>
        <v>46655</v>
      </c>
      <c r="B7118" t="str">
        <f t="shared" si="679"/>
        <v>2027_09</v>
      </c>
      <c r="C7118" t="str">
        <f t="shared" si="675"/>
        <v>Sep</v>
      </c>
      <c r="D7118" t="str">
        <f t="shared" si="676"/>
        <v>2027_Sep</v>
      </c>
      <c r="E7118" s="12" t="str">
        <f t="shared" si="677"/>
        <v>25_Sep</v>
      </c>
      <c r="F7118" s="12" t="str">
        <f t="shared" si="678"/>
        <v>Sep-27</v>
      </c>
      <c r="G7118" s="12"/>
    </row>
    <row r="7119" spans="1:7">
      <c r="A7119" s="2">
        <f t="shared" si="680"/>
        <v>46656</v>
      </c>
      <c r="B7119" t="str">
        <f t="shared" si="679"/>
        <v>2027_09</v>
      </c>
      <c r="C7119" t="str">
        <f t="shared" si="675"/>
        <v>Sep</v>
      </c>
      <c r="D7119" t="str">
        <f t="shared" si="676"/>
        <v>2027_Sep</v>
      </c>
      <c r="E7119" s="12" t="str">
        <f t="shared" si="677"/>
        <v>26_Sep</v>
      </c>
      <c r="F7119" s="12" t="str">
        <f t="shared" si="678"/>
        <v>Sep-27</v>
      </c>
      <c r="G7119" s="12"/>
    </row>
    <row r="7120" spans="1:7">
      <c r="A7120" s="2">
        <f t="shared" si="680"/>
        <v>46657</v>
      </c>
      <c r="B7120" t="str">
        <f t="shared" si="679"/>
        <v>2027_09</v>
      </c>
      <c r="C7120" t="str">
        <f t="shared" si="675"/>
        <v>Sep</v>
      </c>
      <c r="D7120" t="str">
        <f t="shared" si="676"/>
        <v>2027_Sep</v>
      </c>
      <c r="E7120" s="12" t="str">
        <f t="shared" si="677"/>
        <v>27_Sep</v>
      </c>
      <c r="F7120" s="12" t="str">
        <f t="shared" si="678"/>
        <v>Sep-27</v>
      </c>
      <c r="G7120" s="12"/>
    </row>
    <row r="7121" spans="1:7">
      <c r="A7121" s="2">
        <f t="shared" si="680"/>
        <v>46658</v>
      </c>
      <c r="B7121" t="str">
        <f t="shared" si="679"/>
        <v>2027_09</v>
      </c>
      <c r="C7121" t="str">
        <f t="shared" si="675"/>
        <v>Sep</v>
      </c>
      <c r="D7121" t="str">
        <f t="shared" si="676"/>
        <v>2027_Sep</v>
      </c>
      <c r="E7121" s="12" t="str">
        <f t="shared" si="677"/>
        <v>28_Sep</v>
      </c>
      <c r="F7121" s="12" t="str">
        <f t="shared" si="678"/>
        <v>Sep-27</v>
      </c>
      <c r="G7121" s="12"/>
    </row>
    <row r="7122" spans="1:7">
      <c r="A7122" s="2">
        <f t="shared" si="680"/>
        <v>46659</v>
      </c>
      <c r="B7122" t="str">
        <f t="shared" si="679"/>
        <v>2027_09</v>
      </c>
      <c r="C7122" t="str">
        <f t="shared" si="675"/>
        <v>Sep</v>
      </c>
      <c r="D7122" t="str">
        <f t="shared" si="676"/>
        <v>2027_Sep</v>
      </c>
      <c r="E7122" s="12" t="str">
        <f t="shared" si="677"/>
        <v>29_Sep</v>
      </c>
      <c r="F7122" s="12" t="str">
        <f t="shared" si="678"/>
        <v>Sep-27</v>
      </c>
      <c r="G7122" s="12"/>
    </row>
    <row r="7123" spans="1:7">
      <c r="A7123" s="2">
        <f t="shared" si="680"/>
        <v>46660</v>
      </c>
      <c r="B7123" t="str">
        <f t="shared" si="679"/>
        <v>2027_09</v>
      </c>
      <c r="C7123" t="str">
        <f t="shared" si="675"/>
        <v>Sep</v>
      </c>
      <c r="D7123" t="str">
        <f t="shared" si="676"/>
        <v>2027_Sep</v>
      </c>
      <c r="E7123" s="12" t="str">
        <f t="shared" si="677"/>
        <v>30_Sep</v>
      </c>
      <c r="F7123" s="12" t="str">
        <f t="shared" si="678"/>
        <v>Sep-27</v>
      </c>
      <c r="G7123" s="12"/>
    </row>
    <row r="7124" spans="1:7">
      <c r="A7124" s="2">
        <f t="shared" si="680"/>
        <v>46661</v>
      </c>
      <c r="B7124" t="str">
        <f t="shared" si="679"/>
        <v>2027_10</v>
      </c>
      <c r="C7124" t="str">
        <f t="shared" si="675"/>
        <v>Oct</v>
      </c>
      <c r="D7124" t="str">
        <f t="shared" si="676"/>
        <v>2027_Oct</v>
      </c>
      <c r="E7124" s="12" t="str">
        <f t="shared" si="677"/>
        <v>01_Oct</v>
      </c>
      <c r="F7124" s="12" t="str">
        <f t="shared" si="678"/>
        <v>Oct-27</v>
      </c>
      <c r="G7124" s="12"/>
    </row>
    <row r="7125" spans="1:7">
      <c r="A7125" s="2">
        <f t="shared" si="680"/>
        <v>46662</v>
      </c>
      <c r="B7125" t="str">
        <f t="shared" si="679"/>
        <v>2027_10</v>
      </c>
      <c r="C7125" t="str">
        <f t="shared" si="675"/>
        <v>Oct</v>
      </c>
      <c r="D7125" t="str">
        <f t="shared" si="676"/>
        <v>2027_Oct</v>
      </c>
      <c r="E7125" s="12" t="str">
        <f t="shared" si="677"/>
        <v>02_Oct</v>
      </c>
      <c r="F7125" s="12" t="str">
        <f t="shared" si="678"/>
        <v>Oct-27</v>
      </c>
      <c r="G7125" s="12"/>
    </row>
    <row r="7126" spans="1:7">
      <c r="A7126" s="2">
        <f t="shared" si="680"/>
        <v>46663</v>
      </c>
      <c r="B7126" t="str">
        <f t="shared" si="679"/>
        <v>2027_10</v>
      </c>
      <c r="C7126" t="str">
        <f t="shared" si="675"/>
        <v>Oct</v>
      </c>
      <c r="D7126" t="str">
        <f t="shared" si="676"/>
        <v>2027_Oct</v>
      </c>
      <c r="E7126" s="12" t="str">
        <f t="shared" si="677"/>
        <v>03_Oct</v>
      </c>
      <c r="F7126" s="12" t="str">
        <f t="shared" si="678"/>
        <v>Oct-27</v>
      </c>
      <c r="G7126" s="12"/>
    </row>
    <row r="7127" spans="1:7">
      <c r="A7127" s="2">
        <f t="shared" si="680"/>
        <v>46664</v>
      </c>
      <c r="B7127" t="str">
        <f t="shared" si="679"/>
        <v>2027_10</v>
      </c>
      <c r="C7127" t="str">
        <f t="shared" si="675"/>
        <v>Oct</v>
      </c>
      <c r="D7127" t="str">
        <f t="shared" si="676"/>
        <v>2027_Oct</v>
      </c>
      <c r="E7127" s="12" t="str">
        <f t="shared" si="677"/>
        <v>04_Oct</v>
      </c>
      <c r="F7127" s="12" t="str">
        <f t="shared" si="678"/>
        <v>Oct-27</v>
      </c>
      <c r="G7127" s="12"/>
    </row>
    <row r="7128" spans="1:7">
      <c r="A7128" s="2">
        <f t="shared" si="680"/>
        <v>46665</v>
      </c>
      <c r="B7128" t="str">
        <f t="shared" si="679"/>
        <v>2027_10</v>
      </c>
      <c r="C7128" t="str">
        <f t="shared" si="675"/>
        <v>Oct</v>
      </c>
      <c r="D7128" t="str">
        <f t="shared" si="676"/>
        <v>2027_Oct</v>
      </c>
      <c r="E7128" s="12" t="str">
        <f t="shared" si="677"/>
        <v>05_Oct</v>
      </c>
      <c r="F7128" s="12" t="str">
        <f t="shared" si="678"/>
        <v>Oct-27</v>
      </c>
      <c r="G7128" s="12"/>
    </row>
    <row r="7129" spans="1:7">
      <c r="A7129" s="2">
        <f t="shared" si="680"/>
        <v>46666</v>
      </c>
      <c r="B7129" t="str">
        <f t="shared" si="679"/>
        <v>2027_10</v>
      </c>
      <c r="C7129" t="str">
        <f t="shared" si="675"/>
        <v>Oct</v>
      </c>
      <c r="D7129" t="str">
        <f t="shared" si="676"/>
        <v>2027_Oct</v>
      </c>
      <c r="E7129" s="12" t="str">
        <f t="shared" si="677"/>
        <v>06_Oct</v>
      </c>
      <c r="F7129" s="12" t="str">
        <f t="shared" si="678"/>
        <v>Oct-27</v>
      </c>
      <c r="G7129" s="12"/>
    </row>
    <row r="7130" spans="1:7">
      <c r="A7130" s="2">
        <f t="shared" si="680"/>
        <v>46667</v>
      </c>
      <c r="B7130" t="str">
        <f t="shared" si="679"/>
        <v>2027_10</v>
      </c>
      <c r="C7130" t="str">
        <f t="shared" si="675"/>
        <v>Oct</v>
      </c>
      <c r="D7130" t="str">
        <f t="shared" si="676"/>
        <v>2027_Oct</v>
      </c>
      <c r="E7130" s="12" t="str">
        <f t="shared" si="677"/>
        <v>07_Oct</v>
      </c>
      <c r="F7130" s="12" t="str">
        <f t="shared" si="678"/>
        <v>Oct-27</v>
      </c>
      <c r="G7130" s="12"/>
    </row>
    <row r="7131" spans="1:7">
      <c r="A7131" s="2">
        <f t="shared" si="680"/>
        <v>46668</v>
      </c>
      <c r="B7131" t="str">
        <f t="shared" si="679"/>
        <v>2027_10</v>
      </c>
      <c r="C7131" t="str">
        <f t="shared" si="675"/>
        <v>Oct</v>
      </c>
      <c r="D7131" t="str">
        <f t="shared" si="676"/>
        <v>2027_Oct</v>
      </c>
      <c r="E7131" s="12" t="str">
        <f t="shared" si="677"/>
        <v>08_Oct</v>
      </c>
      <c r="F7131" s="12" t="str">
        <f t="shared" si="678"/>
        <v>Oct-27</v>
      </c>
      <c r="G7131" s="12"/>
    </row>
    <row r="7132" spans="1:7">
      <c r="A7132" s="2">
        <f t="shared" si="680"/>
        <v>46669</v>
      </c>
      <c r="B7132" t="str">
        <f t="shared" si="679"/>
        <v>2027_10</v>
      </c>
      <c r="C7132" t="str">
        <f t="shared" si="675"/>
        <v>Oct</v>
      </c>
      <c r="D7132" t="str">
        <f t="shared" si="676"/>
        <v>2027_Oct</v>
      </c>
      <c r="E7132" s="12" t="str">
        <f t="shared" si="677"/>
        <v>09_Oct</v>
      </c>
      <c r="F7132" s="12" t="str">
        <f t="shared" si="678"/>
        <v>Oct-27</v>
      </c>
      <c r="G7132" s="12"/>
    </row>
    <row r="7133" spans="1:7">
      <c r="A7133" s="2">
        <f t="shared" si="680"/>
        <v>46670</v>
      </c>
      <c r="B7133" t="str">
        <f t="shared" si="679"/>
        <v>2027_10</v>
      </c>
      <c r="C7133" t="str">
        <f t="shared" si="675"/>
        <v>Oct</v>
      </c>
      <c r="D7133" t="str">
        <f t="shared" si="676"/>
        <v>2027_Oct</v>
      </c>
      <c r="E7133" s="12" t="str">
        <f t="shared" si="677"/>
        <v>10_Oct</v>
      </c>
      <c r="F7133" s="12" t="str">
        <f t="shared" si="678"/>
        <v>Oct-27</v>
      </c>
      <c r="G7133" s="12"/>
    </row>
    <row r="7134" spans="1:7">
      <c r="A7134" s="2">
        <f t="shared" si="680"/>
        <v>46671</v>
      </c>
      <c r="B7134" t="str">
        <f t="shared" si="679"/>
        <v>2027_10</v>
      </c>
      <c r="C7134" t="str">
        <f t="shared" si="675"/>
        <v>Oct</v>
      </c>
      <c r="D7134" t="str">
        <f t="shared" si="676"/>
        <v>2027_Oct</v>
      </c>
      <c r="E7134" s="12" t="str">
        <f t="shared" si="677"/>
        <v>11_Oct</v>
      </c>
      <c r="F7134" s="12" t="str">
        <f t="shared" si="678"/>
        <v>Oct-27</v>
      </c>
      <c r="G7134" s="12"/>
    </row>
    <row r="7135" spans="1:7">
      <c r="A7135" s="2">
        <f t="shared" si="680"/>
        <v>46672</v>
      </c>
      <c r="B7135" t="str">
        <f t="shared" si="679"/>
        <v>2027_10</v>
      </c>
      <c r="C7135" t="str">
        <f t="shared" si="675"/>
        <v>Oct</v>
      </c>
      <c r="D7135" t="str">
        <f t="shared" si="676"/>
        <v>2027_Oct</v>
      </c>
      <c r="E7135" s="12" t="str">
        <f t="shared" si="677"/>
        <v>12_Oct</v>
      </c>
      <c r="F7135" s="12" t="str">
        <f t="shared" si="678"/>
        <v>Oct-27</v>
      </c>
      <c r="G7135" s="12"/>
    </row>
    <row r="7136" spans="1:7">
      <c r="A7136" s="2">
        <f t="shared" si="680"/>
        <v>46673</v>
      </c>
      <c r="B7136" t="str">
        <f t="shared" si="679"/>
        <v>2027_10</v>
      </c>
      <c r="C7136" t="str">
        <f t="shared" si="675"/>
        <v>Oct</v>
      </c>
      <c r="D7136" t="str">
        <f t="shared" si="676"/>
        <v>2027_Oct</v>
      </c>
      <c r="E7136" s="12" t="str">
        <f t="shared" si="677"/>
        <v>13_Oct</v>
      </c>
      <c r="F7136" s="12" t="str">
        <f t="shared" si="678"/>
        <v>Oct-27</v>
      </c>
      <c r="G7136" s="12"/>
    </row>
    <row r="7137" spans="1:7">
      <c r="A7137" s="2">
        <f t="shared" si="680"/>
        <v>46674</v>
      </c>
      <c r="B7137" t="str">
        <f t="shared" si="679"/>
        <v>2027_10</v>
      </c>
      <c r="C7137" t="str">
        <f t="shared" si="675"/>
        <v>Oct</v>
      </c>
      <c r="D7137" t="str">
        <f t="shared" si="676"/>
        <v>2027_Oct</v>
      </c>
      <c r="E7137" s="12" t="str">
        <f t="shared" si="677"/>
        <v>14_Oct</v>
      </c>
      <c r="F7137" s="12" t="str">
        <f t="shared" si="678"/>
        <v>Oct-27</v>
      </c>
      <c r="G7137" s="12"/>
    </row>
    <row r="7138" spans="1:7">
      <c r="A7138" s="2">
        <f t="shared" si="680"/>
        <v>46675</v>
      </c>
      <c r="B7138" t="str">
        <f t="shared" si="679"/>
        <v>2027_10</v>
      </c>
      <c r="C7138" t="str">
        <f t="shared" si="675"/>
        <v>Oct</v>
      </c>
      <c r="D7138" t="str">
        <f t="shared" si="676"/>
        <v>2027_Oct</v>
      </c>
      <c r="E7138" s="12" t="str">
        <f t="shared" si="677"/>
        <v>15_Oct</v>
      </c>
      <c r="F7138" s="12" t="str">
        <f t="shared" si="678"/>
        <v>Oct-27</v>
      </c>
      <c r="G7138" s="12"/>
    </row>
    <row r="7139" spans="1:7">
      <c r="A7139" s="2">
        <f t="shared" si="680"/>
        <v>46676</v>
      </c>
      <c r="B7139" t="str">
        <f t="shared" si="679"/>
        <v>2027_10</v>
      </c>
      <c r="C7139" t="str">
        <f t="shared" si="675"/>
        <v>Oct</v>
      </c>
      <c r="D7139" t="str">
        <f t="shared" si="676"/>
        <v>2027_Oct</v>
      </c>
      <c r="E7139" s="12" t="str">
        <f t="shared" si="677"/>
        <v>16_Oct</v>
      </c>
      <c r="F7139" s="12" t="str">
        <f t="shared" si="678"/>
        <v>Oct-27</v>
      </c>
      <c r="G7139" s="12"/>
    </row>
    <row r="7140" spans="1:7">
      <c r="A7140" s="2">
        <f t="shared" si="680"/>
        <v>46677</v>
      </c>
      <c r="B7140" t="str">
        <f t="shared" si="679"/>
        <v>2027_10</v>
      </c>
      <c r="C7140" t="str">
        <f t="shared" si="675"/>
        <v>Oct</v>
      </c>
      <c r="D7140" t="str">
        <f t="shared" si="676"/>
        <v>2027_Oct</v>
      </c>
      <c r="E7140" s="12" t="str">
        <f t="shared" si="677"/>
        <v>17_Oct</v>
      </c>
      <c r="F7140" s="12" t="str">
        <f t="shared" si="678"/>
        <v>Oct-27</v>
      </c>
      <c r="G7140" s="12"/>
    </row>
    <row r="7141" spans="1:7">
      <c r="A7141" s="2">
        <f t="shared" si="680"/>
        <v>46678</v>
      </c>
      <c r="B7141" t="str">
        <f t="shared" si="679"/>
        <v>2027_10</v>
      </c>
      <c r="C7141" t="str">
        <f t="shared" si="675"/>
        <v>Oct</v>
      </c>
      <c r="D7141" t="str">
        <f t="shared" si="676"/>
        <v>2027_Oct</v>
      </c>
      <c r="E7141" s="12" t="str">
        <f t="shared" si="677"/>
        <v>18_Oct</v>
      </c>
      <c r="F7141" s="12" t="str">
        <f t="shared" si="678"/>
        <v>Oct-27</v>
      </c>
      <c r="G7141" s="12"/>
    </row>
    <row r="7142" spans="1:7">
      <c r="A7142" s="2">
        <f t="shared" si="680"/>
        <v>46679</v>
      </c>
      <c r="B7142" t="str">
        <f t="shared" si="679"/>
        <v>2027_10</v>
      </c>
      <c r="C7142" t="str">
        <f t="shared" si="675"/>
        <v>Oct</v>
      </c>
      <c r="D7142" t="str">
        <f t="shared" si="676"/>
        <v>2027_Oct</v>
      </c>
      <c r="E7142" s="12" t="str">
        <f t="shared" si="677"/>
        <v>19_Oct</v>
      </c>
      <c r="F7142" s="12" t="str">
        <f t="shared" si="678"/>
        <v>Oct-27</v>
      </c>
      <c r="G7142" s="12"/>
    </row>
    <row r="7143" spans="1:7">
      <c r="A7143" s="2">
        <f t="shared" si="680"/>
        <v>46680</v>
      </c>
      <c r="B7143" t="str">
        <f t="shared" si="679"/>
        <v>2027_10</v>
      </c>
      <c r="C7143" t="str">
        <f t="shared" si="675"/>
        <v>Oct</v>
      </c>
      <c r="D7143" t="str">
        <f t="shared" si="676"/>
        <v>2027_Oct</v>
      </c>
      <c r="E7143" s="12" t="str">
        <f t="shared" si="677"/>
        <v>20_Oct</v>
      </c>
      <c r="F7143" s="12" t="str">
        <f t="shared" si="678"/>
        <v>Oct-27</v>
      </c>
      <c r="G7143" s="12"/>
    </row>
    <row r="7144" spans="1:7">
      <c r="A7144" s="2">
        <f t="shared" si="680"/>
        <v>46681</v>
      </c>
      <c r="B7144" t="str">
        <f t="shared" si="679"/>
        <v>2027_10</v>
      </c>
      <c r="C7144" t="str">
        <f t="shared" si="675"/>
        <v>Oct</v>
      </c>
      <c r="D7144" t="str">
        <f t="shared" si="676"/>
        <v>2027_Oct</v>
      </c>
      <c r="E7144" s="12" t="str">
        <f t="shared" si="677"/>
        <v>21_Oct</v>
      </c>
      <c r="F7144" s="12" t="str">
        <f t="shared" si="678"/>
        <v>Oct-27</v>
      </c>
      <c r="G7144" s="12"/>
    </row>
    <row r="7145" spans="1:7">
      <c r="A7145" s="2">
        <f t="shared" si="680"/>
        <v>46682</v>
      </c>
      <c r="B7145" t="str">
        <f t="shared" si="679"/>
        <v>2027_10</v>
      </c>
      <c r="C7145" t="str">
        <f t="shared" si="675"/>
        <v>Oct</v>
      </c>
      <c r="D7145" t="str">
        <f t="shared" si="676"/>
        <v>2027_Oct</v>
      </c>
      <c r="E7145" s="12" t="str">
        <f t="shared" si="677"/>
        <v>22_Oct</v>
      </c>
      <c r="F7145" s="12" t="str">
        <f t="shared" si="678"/>
        <v>Oct-27</v>
      </c>
      <c r="G7145" s="12"/>
    </row>
    <row r="7146" spans="1:7">
      <c r="A7146" s="2">
        <f t="shared" si="680"/>
        <v>46683</v>
      </c>
      <c r="B7146" t="str">
        <f t="shared" si="679"/>
        <v>2027_10</v>
      </c>
      <c r="C7146" t="str">
        <f t="shared" si="675"/>
        <v>Oct</v>
      </c>
      <c r="D7146" t="str">
        <f t="shared" si="676"/>
        <v>2027_Oct</v>
      </c>
      <c r="E7146" s="12" t="str">
        <f t="shared" si="677"/>
        <v>23_Oct</v>
      </c>
      <c r="F7146" s="12" t="str">
        <f t="shared" si="678"/>
        <v>Oct-27</v>
      </c>
      <c r="G7146" s="12"/>
    </row>
    <row r="7147" spans="1:7">
      <c r="A7147" s="2">
        <f t="shared" si="680"/>
        <v>46684</v>
      </c>
      <c r="B7147" t="str">
        <f t="shared" si="679"/>
        <v>2027_10</v>
      </c>
      <c r="C7147" t="str">
        <f t="shared" si="675"/>
        <v>Oct</v>
      </c>
      <c r="D7147" t="str">
        <f t="shared" si="676"/>
        <v>2027_Oct</v>
      </c>
      <c r="E7147" s="12" t="str">
        <f t="shared" si="677"/>
        <v>24_Oct</v>
      </c>
      <c r="F7147" s="12" t="str">
        <f t="shared" si="678"/>
        <v>Oct-27</v>
      </c>
      <c r="G7147" s="12"/>
    </row>
    <row r="7148" spans="1:7">
      <c r="A7148" s="2">
        <f t="shared" si="680"/>
        <v>46685</v>
      </c>
      <c r="B7148" t="str">
        <f t="shared" si="679"/>
        <v>2027_10</v>
      </c>
      <c r="C7148" t="str">
        <f t="shared" si="675"/>
        <v>Oct</v>
      </c>
      <c r="D7148" t="str">
        <f t="shared" si="676"/>
        <v>2027_Oct</v>
      </c>
      <c r="E7148" s="12" t="str">
        <f t="shared" si="677"/>
        <v>25_Oct</v>
      </c>
      <c r="F7148" s="12" t="str">
        <f t="shared" si="678"/>
        <v>Oct-27</v>
      </c>
      <c r="G7148" s="12"/>
    </row>
    <row r="7149" spans="1:7">
      <c r="A7149" s="2">
        <f t="shared" si="680"/>
        <v>46686</v>
      </c>
      <c r="B7149" t="str">
        <f t="shared" si="679"/>
        <v>2027_10</v>
      </c>
      <c r="C7149" t="str">
        <f t="shared" si="675"/>
        <v>Oct</v>
      </c>
      <c r="D7149" t="str">
        <f t="shared" si="676"/>
        <v>2027_Oct</v>
      </c>
      <c r="E7149" s="12" t="str">
        <f t="shared" si="677"/>
        <v>26_Oct</v>
      </c>
      <c r="F7149" s="12" t="str">
        <f t="shared" si="678"/>
        <v>Oct-27</v>
      </c>
      <c r="G7149" s="12"/>
    </row>
    <row r="7150" spans="1:7">
      <c r="A7150" s="2">
        <f t="shared" si="680"/>
        <v>46687</v>
      </c>
      <c r="B7150" t="str">
        <f t="shared" si="679"/>
        <v>2027_10</v>
      </c>
      <c r="C7150" t="str">
        <f t="shared" si="675"/>
        <v>Oct</v>
      </c>
      <c r="D7150" t="str">
        <f t="shared" si="676"/>
        <v>2027_Oct</v>
      </c>
      <c r="E7150" s="12" t="str">
        <f t="shared" si="677"/>
        <v>27_Oct</v>
      </c>
      <c r="F7150" s="12" t="str">
        <f t="shared" si="678"/>
        <v>Oct-27</v>
      </c>
      <c r="G7150" s="12"/>
    </row>
    <row r="7151" spans="1:7">
      <c r="A7151" s="2">
        <f t="shared" si="680"/>
        <v>46688</v>
      </c>
      <c r="B7151" t="str">
        <f t="shared" si="679"/>
        <v>2027_10</v>
      </c>
      <c r="C7151" t="str">
        <f t="shared" si="675"/>
        <v>Oct</v>
      </c>
      <c r="D7151" t="str">
        <f t="shared" si="676"/>
        <v>2027_Oct</v>
      </c>
      <c r="E7151" s="12" t="str">
        <f t="shared" si="677"/>
        <v>28_Oct</v>
      </c>
      <c r="F7151" s="12" t="str">
        <f t="shared" si="678"/>
        <v>Oct-27</v>
      </c>
      <c r="G7151" s="12"/>
    </row>
    <row r="7152" spans="1:7">
      <c r="A7152" s="2">
        <f t="shared" si="680"/>
        <v>46689</v>
      </c>
      <c r="B7152" t="str">
        <f t="shared" si="679"/>
        <v>2027_10</v>
      </c>
      <c r="C7152" t="str">
        <f t="shared" si="675"/>
        <v>Oct</v>
      </c>
      <c r="D7152" t="str">
        <f t="shared" si="676"/>
        <v>2027_Oct</v>
      </c>
      <c r="E7152" s="12" t="str">
        <f t="shared" si="677"/>
        <v>29_Oct</v>
      </c>
      <c r="F7152" s="12" t="str">
        <f t="shared" si="678"/>
        <v>Oct-27</v>
      </c>
      <c r="G7152" s="12"/>
    </row>
    <row r="7153" spans="1:7">
      <c r="A7153" s="2">
        <f t="shared" si="680"/>
        <v>46690</v>
      </c>
      <c r="B7153" t="str">
        <f t="shared" si="679"/>
        <v>2027_10</v>
      </c>
      <c r="C7153" t="str">
        <f t="shared" si="675"/>
        <v>Oct</v>
      </c>
      <c r="D7153" t="str">
        <f t="shared" si="676"/>
        <v>2027_Oct</v>
      </c>
      <c r="E7153" s="12" t="str">
        <f t="shared" si="677"/>
        <v>30_Oct</v>
      </c>
      <c r="F7153" s="12" t="str">
        <f t="shared" si="678"/>
        <v>Oct-27</v>
      </c>
      <c r="G7153" s="12"/>
    </row>
    <row r="7154" spans="1:7">
      <c r="A7154" s="2">
        <f t="shared" si="680"/>
        <v>46691</v>
      </c>
      <c r="B7154" t="str">
        <f t="shared" si="679"/>
        <v>2027_10</v>
      </c>
      <c r="C7154" t="str">
        <f t="shared" si="675"/>
        <v>Oct</v>
      </c>
      <c r="D7154" t="str">
        <f t="shared" si="676"/>
        <v>2027_Oct</v>
      </c>
      <c r="E7154" s="12" t="str">
        <f t="shared" si="677"/>
        <v>31_Oct</v>
      </c>
      <c r="F7154" s="12" t="str">
        <f t="shared" si="678"/>
        <v>Oct-27</v>
      </c>
      <c r="G7154" s="12"/>
    </row>
    <row r="7155" spans="1:7">
      <c r="A7155" s="2">
        <f t="shared" si="680"/>
        <v>46692</v>
      </c>
      <c r="B7155" t="str">
        <f t="shared" si="679"/>
        <v>2027_11</v>
      </c>
      <c r="C7155" t="str">
        <f t="shared" si="675"/>
        <v>Nov</v>
      </c>
      <c r="D7155" t="str">
        <f t="shared" si="676"/>
        <v>2027_Nov</v>
      </c>
      <c r="E7155" s="12" t="str">
        <f t="shared" si="677"/>
        <v>01_Nov</v>
      </c>
      <c r="F7155" s="12" t="str">
        <f t="shared" si="678"/>
        <v>Nov-27</v>
      </c>
      <c r="G7155" s="12"/>
    </row>
    <row r="7156" spans="1:7">
      <c r="A7156" s="2">
        <f t="shared" si="680"/>
        <v>46693</v>
      </c>
      <c r="B7156" t="str">
        <f t="shared" si="679"/>
        <v>2027_11</v>
      </c>
      <c r="C7156" t="str">
        <f t="shared" si="675"/>
        <v>Nov</v>
      </c>
      <c r="D7156" t="str">
        <f t="shared" si="676"/>
        <v>2027_Nov</v>
      </c>
      <c r="E7156" s="12" t="str">
        <f t="shared" si="677"/>
        <v>02_Nov</v>
      </c>
      <c r="F7156" s="12" t="str">
        <f t="shared" si="678"/>
        <v>Nov-27</v>
      </c>
      <c r="G7156" s="12"/>
    </row>
    <row r="7157" spans="1:7">
      <c r="A7157" s="2">
        <f t="shared" si="680"/>
        <v>46694</v>
      </c>
      <c r="B7157" t="str">
        <f t="shared" si="679"/>
        <v>2027_11</v>
      </c>
      <c r="C7157" t="str">
        <f t="shared" si="675"/>
        <v>Nov</v>
      </c>
      <c r="D7157" t="str">
        <f t="shared" si="676"/>
        <v>2027_Nov</v>
      </c>
      <c r="E7157" s="12" t="str">
        <f t="shared" si="677"/>
        <v>03_Nov</v>
      </c>
      <c r="F7157" s="12" t="str">
        <f t="shared" si="678"/>
        <v>Nov-27</v>
      </c>
      <c r="G7157" s="12"/>
    </row>
    <row r="7158" spans="1:7">
      <c r="A7158" s="2">
        <f t="shared" si="680"/>
        <v>46695</v>
      </c>
      <c r="B7158" t="str">
        <f t="shared" si="679"/>
        <v>2027_11</v>
      </c>
      <c r="C7158" t="str">
        <f t="shared" si="675"/>
        <v>Nov</v>
      </c>
      <c r="D7158" t="str">
        <f t="shared" si="676"/>
        <v>2027_Nov</v>
      </c>
      <c r="E7158" s="12" t="str">
        <f t="shared" si="677"/>
        <v>04_Nov</v>
      </c>
      <c r="F7158" s="12" t="str">
        <f t="shared" si="678"/>
        <v>Nov-27</v>
      </c>
      <c r="G7158" s="12"/>
    </row>
    <row r="7159" spans="1:7">
      <c r="A7159" s="2">
        <f t="shared" si="680"/>
        <v>46696</v>
      </c>
      <c r="B7159" t="str">
        <f t="shared" si="679"/>
        <v>2027_11</v>
      </c>
      <c r="C7159" t="str">
        <f t="shared" si="675"/>
        <v>Nov</v>
      </c>
      <c r="D7159" t="str">
        <f t="shared" si="676"/>
        <v>2027_Nov</v>
      </c>
      <c r="E7159" s="12" t="str">
        <f t="shared" si="677"/>
        <v>05_Nov</v>
      </c>
      <c r="F7159" s="12" t="str">
        <f t="shared" si="678"/>
        <v>Nov-27</v>
      </c>
      <c r="G7159" s="12"/>
    </row>
    <row r="7160" spans="1:7">
      <c r="A7160" s="2">
        <f t="shared" si="680"/>
        <v>46697</v>
      </c>
      <c r="B7160" t="str">
        <f t="shared" si="679"/>
        <v>2027_11</v>
      </c>
      <c r="C7160" t="str">
        <f t="shared" si="675"/>
        <v>Nov</v>
      </c>
      <c r="D7160" t="str">
        <f t="shared" si="676"/>
        <v>2027_Nov</v>
      </c>
      <c r="E7160" s="12" t="str">
        <f t="shared" si="677"/>
        <v>06_Nov</v>
      </c>
      <c r="F7160" s="12" t="str">
        <f t="shared" si="678"/>
        <v>Nov-27</v>
      </c>
      <c r="G7160" s="12"/>
    </row>
    <row r="7161" spans="1:7">
      <c r="A7161" s="2">
        <f t="shared" si="680"/>
        <v>46698</v>
      </c>
      <c r="B7161" t="str">
        <f t="shared" si="679"/>
        <v>2027_11</v>
      </c>
      <c r="C7161" t="str">
        <f t="shared" si="675"/>
        <v>Nov</v>
      </c>
      <c r="D7161" t="str">
        <f t="shared" si="676"/>
        <v>2027_Nov</v>
      </c>
      <c r="E7161" s="12" t="str">
        <f t="shared" si="677"/>
        <v>07_Nov</v>
      </c>
      <c r="F7161" s="12" t="str">
        <f t="shared" si="678"/>
        <v>Nov-27</v>
      </c>
      <c r="G7161" s="12"/>
    </row>
    <row r="7162" spans="1:7">
      <c r="A7162" s="2">
        <f t="shared" si="680"/>
        <v>46699</v>
      </c>
      <c r="B7162" t="str">
        <f t="shared" si="679"/>
        <v>2027_11</v>
      </c>
      <c r="C7162" t="str">
        <f t="shared" si="675"/>
        <v>Nov</v>
      </c>
      <c r="D7162" t="str">
        <f t="shared" si="676"/>
        <v>2027_Nov</v>
      </c>
      <c r="E7162" s="12" t="str">
        <f t="shared" si="677"/>
        <v>08_Nov</v>
      </c>
      <c r="F7162" s="12" t="str">
        <f t="shared" si="678"/>
        <v>Nov-27</v>
      </c>
      <c r="G7162" s="12"/>
    </row>
    <row r="7163" spans="1:7">
      <c r="A7163" s="2">
        <f t="shared" si="680"/>
        <v>46700</v>
      </c>
      <c r="B7163" t="str">
        <f t="shared" si="679"/>
        <v>2027_11</v>
      </c>
      <c r="C7163" t="str">
        <f t="shared" si="675"/>
        <v>Nov</v>
      </c>
      <c r="D7163" t="str">
        <f t="shared" si="676"/>
        <v>2027_Nov</v>
      </c>
      <c r="E7163" s="12" t="str">
        <f t="shared" si="677"/>
        <v>09_Nov</v>
      </c>
      <c r="F7163" s="12" t="str">
        <f t="shared" si="678"/>
        <v>Nov-27</v>
      </c>
      <c r="G7163" s="12"/>
    </row>
    <row r="7164" spans="1:7">
      <c r="A7164" s="2">
        <f t="shared" si="680"/>
        <v>46701</v>
      </c>
      <c r="B7164" t="str">
        <f t="shared" si="679"/>
        <v>2027_11</v>
      </c>
      <c r="C7164" t="str">
        <f t="shared" si="675"/>
        <v>Nov</v>
      </c>
      <c r="D7164" t="str">
        <f t="shared" si="676"/>
        <v>2027_Nov</v>
      </c>
      <c r="E7164" s="12" t="str">
        <f t="shared" si="677"/>
        <v>10_Nov</v>
      </c>
      <c r="F7164" s="12" t="str">
        <f t="shared" si="678"/>
        <v>Nov-27</v>
      </c>
      <c r="G7164" s="12"/>
    </row>
    <row r="7165" spans="1:7">
      <c r="A7165" s="2">
        <f t="shared" si="680"/>
        <v>46702</v>
      </c>
      <c r="B7165" t="str">
        <f t="shared" si="679"/>
        <v>2027_11</v>
      </c>
      <c r="C7165" t="str">
        <f t="shared" si="675"/>
        <v>Nov</v>
      </c>
      <c r="D7165" t="str">
        <f t="shared" si="676"/>
        <v>2027_Nov</v>
      </c>
      <c r="E7165" s="12" t="str">
        <f t="shared" si="677"/>
        <v>11_Nov</v>
      </c>
      <c r="F7165" s="12" t="str">
        <f t="shared" si="678"/>
        <v>Nov-27</v>
      </c>
      <c r="G7165" s="12"/>
    </row>
    <row r="7166" spans="1:7">
      <c r="A7166" s="2">
        <f t="shared" si="680"/>
        <v>46703</v>
      </c>
      <c r="B7166" t="str">
        <f t="shared" si="679"/>
        <v>2027_11</v>
      </c>
      <c r="C7166" t="str">
        <f t="shared" si="675"/>
        <v>Nov</v>
      </c>
      <c r="D7166" t="str">
        <f t="shared" si="676"/>
        <v>2027_Nov</v>
      </c>
      <c r="E7166" s="12" t="str">
        <f t="shared" si="677"/>
        <v>12_Nov</v>
      </c>
      <c r="F7166" s="12" t="str">
        <f t="shared" si="678"/>
        <v>Nov-27</v>
      </c>
      <c r="G7166" s="12"/>
    </row>
    <row r="7167" spans="1:7">
      <c r="A7167" s="2">
        <f t="shared" si="680"/>
        <v>46704</v>
      </c>
      <c r="B7167" t="str">
        <f t="shared" si="679"/>
        <v>2027_11</v>
      </c>
      <c r="C7167" t="str">
        <f t="shared" si="675"/>
        <v>Nov</v>
      </c>
      <c r="D7167" t="str">
        <f t="shared" si="676"/>
        <v>2027_Nov</v>
      </c>
      <c r="E7167" s="12" t="str">
        <f t="shared" si="677"/>
        <v>13_Nov</v>
      </c>
      <c r="F7167" s="12" t="str">
        <f t="shared" si="678"/>
        <v>Nov-27</v>
      </c>
      <c r="G7167" s="12"/>
    </row>
    <row r="7168" spans="1:7">
      <c r="A7168" s="2">
        <f t="shared" si="680"/>
        <v>46705</v>
      </c>
      <c r="B7168" t="str">
        <f t="shared" si="679"/>
        <v>2027_11</v>
      </c>
      <c r="C7168" t="str">
        <f t="shared" si="675"/>
        <v>Nov</v>
      </c>
      <c r="D7168" t="str">
        <f t="shared" si="676"/>
        <v>2027_Nov</v>
      </c>
      <c r="E7168" s="12" t="str">
        <f t="shared" si="677"/>
        <v>14_Nov</v>
      </c>
      <c r="F7168" s="12" t="str">
        <f t="shared" si="678"/>
        <v>Nov-27</v>
      </c>
      <c r="G7168" s="12"/>
    </row>
    <row r="7169" spans="1:7">
      <c r="A7169" s="2">
        <f t="shared" si="680"/>
        <v>46706</v>
      </c>
      <c r="B7169" t="str">
        <f t="shared" si="679"/>
        <v>2027_11</v>
      </c>
      <c r="C7169" t="str">
        <f t="shared" si="675"/>
        <v>Nov</v>
      </c>
      <c r="D7169" t="str">
        <f t="shared" si="676"/>
        <v>2027_Nov</v>
      </c>
      <c r="E7169" s="12" t="str">
        <f t="shared" si="677"/>
        <v>15_Nov</v>
      </c>
      <c r="F7169" s="12" t="str">
        <f t="shared" si="678"/>
        <v>Nov-27</v>
      </c>
      <c r="G7169" s="12"/>
    </row>
    <row r="7170" spans="1:7">
      <c r="A7170" s="2">
        <f t="shared" si="680"/>
        <v>46707</v>
      </c>
      <c r="B7170" t="str">
        <f t="shared" si="679"/>
        <v>2027_11</v>
      </c>
      <c r="C7170" t="str">
        <f t="shared" ref="C7170:C7233" si="681">VLOOKUP(TEXT(MONTH(A7170),"00"),$H$2:$I$13,2,FALSE)</f>
        <v>Nov</v>
      </c>
      <c r="D7170" t="str">
        <f t="shared" si="676"/>
        <v>2027_Nov</v>
      </c>
      <c r="E7170" s="12" t="str">
        <f t="shared" si="677"/>
        <v>16_Nov</v>
      </c>
      <c r="F7170" s="12" t="str">
        <f t="shared" si="678"/>
        <v>Nov-27</v>
      </c>
      <c r="G7170" s="12"/>
    </row>
    <row r="7171" spans="1:7">
      <c r="A7171" s="2">
        <f t="shared" si="680"/>
        <v>46708</v>
      </c>
      <c r="B7171" t="str">
        <f t="shared" si="679"/>
        <v>2027_11</v>
      </c>
      <c r="C7171" t="str">
        <f t="shared" si="681"/>
        <v>Nov</v>
      </c>
      <c r="D7171" t="str">
        <f t="shared" ref="D7171:D7234" si="682">TEXT(YEAR(A7171),"0000")&amp;"_"&amp;C7171</f>
        <v>2027_Nov</v>
      </c>
      <c r="E7171" s="12" t="str">
        <f t="shared" ref="E7171:E7234" si="683">VLOOKUP(DAY(A7171),$G$2:$H$32,2,FALSE)&amp;"_"&amp;C7171</f>
        <v>17_Nov</v>
      </c>
      <c r="F7171" s="12" t="str">
        <f t="shared" si="678"/>
        <v>Nov-27</v>
      </c>
      <c r="G7171" s="12"/>
    </row>
    <row r="7172" spans="1:7">
      <c r="A7172" s="2">
        <f t="shared" si="680"/>
        <v>46709</v>
      </c>
      <c r="B7172" t="str">
        <f t="shared" si="679"/>
        <v>2027_11</v>
      </c>
      <c r="C7172" t="str">
        <f t="shared" si="681"/>
        <v>Nov</v>
      </c>
      <c r="D7172" t="str">
        <f t="shared" si="682"/>
        <v>2027_Nov</v>
      </c>
      <c r="E7172" s="12" t="str">
        <f t="shared" si="683"/>
        <v>18_Nov</v>
      </c>
      <c r="F7172" s="12" t="str">
        <f t="shared" ref="F7172:F7235" si="684">C7172&amp;"-"&amp;RIGHT(YEAR(A7172),2)</f>
        <v>Nov-27</v>
      </c>
      <c r="G7172" s="12"/>
    </row>
    <row r="7173" spans="1:7">
      <c r="A7173" s="2">
        <f t="shared" si="680"/>
        <v>46710</v>
      </c>
      <c r="B7173" t="str">
        <f t="shared" si="679"/>
        <v>2027_11</v>
      </c>
      <c r="C7173" t="str">
        <f t="shared" si="681"/>
        <v>Nov</v>
      </c>
      <c r="D7173" t="str">
        <f t="shared" si="682"/>
        <v>2027_Nov</v>
      </c>
      <c r="E7173" s="12" t="str">
        <f t="shared" si="683"/>
        <v>19_Nov</v>
      </c>
      <c r="F7173" s="12" t="str">
        <f t="shared" si="684"/>
        <v>Nov-27</v>
      </c>
      <c r="G7173" s="12"/>
    </row>
    <row r="7174" spans="1:7">
      <c r="A7174" s="2">
        <f t="shared" si="680"/>
        <v>46711</v>
      </c>
      <c r="B7174" t="str">
        <f t="shared" si="679"/>
        <v>2027_11</v>
      </c>
      <c r="C7174" t="str">
        <f t="shared" si="681"/>
        <v>Nov</v>
      </c>
      <c r="D7174" t="str">
        <f t="shared" si="682"/>
        <v>2027_Nov</v>
      </c>
      <c r="E7174" s="12" t="str">
        <f t="shared" si="683"/>
        <v>20_Nov</v>
      </c>
      <c r="F7174" s="12" t="str">
        <f t="shared" si="684"/>
        <v>Nov-27</v>
      </c>
      <c r="G7174" s="12"/>
    </row>
    <row r="7175" spans="1:7">
      <c r="A7175" s="2">
        <f t="shared" si="680"/>
        <v>46712</v>
      </c>
      <c r="B7175" t="str">
        <f t="shared" si="679"/>
        <v>2027_11</v>
      </c>
      <c r="C7175" t="str">
        <f t="shared" si="681"/>
        <v>Nov</v>
      </c>
      <c r="D7175" t="str">
        <f t="shared" si="682"/>
        <v>2027_Nov</v>
      </c>
      <c r="E7175" s="12" t="str">
        <f t="shared" si="683"/>
        <v>21_Nov</v>
      </c>
      <c r="F7175" s="12" t="str">
        <f t="shared" si="684"/>
        <v>Nov-27</v>
      </c>
      <c r="G7175" s="12"/>
    </row>
    <row r="7176" spans="1:7">
      <c r="A7176" s="2">
        <f t="shared" si="680"/>
        <v>46713</v>
      </c>
      <c r="B7176" t="str">
        <f t="shared" si="679"/>
        <v>2027_11</v>
      </c>
      <c r="C7176" t="str">
        <f t="shared" si="681"/>
        <v>Nov</v>
      </c>
      <c r="D7176" t="str">
        <f t="shared" si="682"/>
        <v>2027_Nov</v>
      </c>
      <c r="E7176" s="12" t="str">
        <f t="shared" si="683"/>
        <v>22_Nov</v>
      </c>
      <c r="F7176" s="12" t="str">
        <f t="shared" si="684"/>
        <v>Nov-27</v>
      </c>
      <c r="G7176" s="12"/>
    </row>
    <row r="7177" spans="1:7">
      <c r="A7177" s="2">
        <f t="shared" si="680"/>
        <v>46714</v>
      </c>
      <c r="B7177" t="str">
        <f t="shared" si="679"/>
        <v>2027_11</v>
      </c>
      <c r="C7177" t="str">
        <f t="shared" si="681"/>
        <v>Nov</v>
      </c>
      <c r="D7177" t="str">
        <f t="shared" si="682"/>
        <v>2027_Nov</v>
      </c>
      <c r="E7177" s="12" t="str">
        <f t="shared" si="683"/>
        <v>23_Nov</v>
      </c>
      <c r="F7177" s="12" t="str">
        <f t="shared" si="684"/>
        <v>Nov-27</v>
      </c>
      <c r="G7177" s="12"/>
    </row>
    <row r="7178" spans="1:7">
      <c r="A7178" s="2">
        <f t="shared" si="680"/>
        <v>46715</v>
      </c>
      <c r="B7178" t="str">
        <f t="shared" si="679"/>
        <v>2027_11</v>
      </c>
      <c r="C7178" t="str">
        <f t="shared" si="681"/>
        <v>Nov</v>
      </c>
      <c r="D7178" t="str">
        <f t="shared" si="682"/>
        <v>2027_Nov</v>
      </c>
      <c r="E7178" s="12" t="str">
        <f t="shared" si="683"/>
        <v>24_Nov</v>
      </c>
      <c r="F7178" s="12" t="str">
        <f t="shared" si="684"/>
        <v>Nov-27</v>
      </c>
      <c r="G7178" s="12"/>
    </row>
    <row r="7179" spans="1:7">
      <c r="A7179" s="2">
        <f t="shared" si="680"/>
        <v>46716</v>
      </c>
      <c r="B7179" t="str">
        <f t="shared" ref="B7179:B7242" si="685">TEXT(YEAR(A7179),"0000")&amp;"_"&amp;TEXT(MONTH(A7179),"00")</f>
        <v>2027_11</v>
      </c>
      <c r="C7179" t="str">
        <f t="shared" si="681"/>
        <v>Nov</v>
      </c>
      <c r="D7179" t="str">
        <f t="shared" si="682"/>
        <v>2027_Nov</v>
      </c>
      <c r="E7179" s="12" t="str">
        <f t="shared" si="683"/>
        <v>25_Nov</v>
      </c>
      <c r="F7179" s="12" t="str">
        <f t="shared" si="684"/>
        <v>Nov-27</v>
      </c>
      <c r="G7179" s="12"/>
    </row>
    <row r="7180" spans="1:7">
      <c r="A7180" s="2">
        <f t="shared" ref="A7180:A7243" si="686">A7179+1</f>
        <v>46717</v>
      </c>
      <c r="B7180" t="str">
        <f t="shared" si="685"/>
        <v>2027_11</v>
      </c>
      <c r="C7180" t="str">
        <f t="shared" si="681"/>
        <v>Nov</v>
      </c>
      <c r="D7180" t="str">
        <f t="shared" si="682"/>
        <v>2027_Nov</v>
      </c>
      <c r="E7180" s="12" t="str">
        <f t="shared" si="683"/>
        <v>26_Nov</v>
      </c>
      <c r="F7180" s="12" t="str">
        <f t="shared" si="684"/>
        <v>Nov-27</v>
      </c>
      <c r="G7180" s="12"/>
    </row>
    <row r="7181" spans="1:7">
      <c r="A7181" s="2">
        <f t="shared" si="686"/>
        <v>46718</v>
      </c>
      <c r="B7181" t="str">
        <f t="shared" si="685"/>
        <v>2027_11</v>
      </c>
      <c r="C7181" t="str">
        <f t="shared" si="681"/>
        <v>Nov</v>
      </c>
      <c r="D7181" t="str">
        <f t="shared" si="682"/>
        <v>2027_Nov</v>
      </c>
      <c r="E7181" s="12" t="str">
        <f t="shared" si="683"/>
        <v>27_Nov</v>
      </c>
      <c r="F7181" s="12" t="str">
        <f t="shared" si="684"/>
        <v>Nov-27</v>
      </c>
      <c r="G7181" s="12"/>
    </row>
    <row r="7182" spans="1:7">
      <c r="A7182" s="2">
        <f t="shared" si="686"/>
        <v>46719</v>
      </c>
      <c r="B7182" t="str">
        <f t="shared" si="685"/>
        <v>2027_11</v>
      </c>
      <c r="C7182" t="str">
        <f t="shared" si="681"/>
        <v>Nov</v>
      </c>
      <c r="D7182" t="str">
        <f t="shared" si="682"/>
        <v>2027_Nov</v>
      </c>
      <c r="E7182" s="12" t="str">
        <f t="shared" si="683"/>
        <v>28_Nov</v>
      </c>
      <c r="F7182" s="12" t="str">
        <f t="shared" si="684"/>
        <v>Nov-27</v>
      </c>
      <c r="G7182" s="12"/>
    </row>
    <row r="7183" spans="1:7">
      <c r="A7183" s="2">
        <f t="shared" si="686"/>
        <v>46720</v>
      </c>
      <c r="B7183" t="str">
        <f t="shared" si="685"/>
        <v>2027_11</v>
      </c>
      <c r="C7183" t="str">
        <f t="shared" si="681"/>
        <v>Nov</v>
      </c>
      <c r="D7183" t="str">
        <f t="shared" si="682"/>
        <v>2027_Nov</v>
      </c>
      <c r="E7183" s="12" t="str">
        <f t="shared" si="683"/>
        <v>29_Nov</v>
      </c>
      <c r="F7183" s="12" t="str">
        <f t="shared" si="684"/>
        <v>Nov-27</v>
      </c>
      <c r="G7183" s="12"/>
    </row>
    <row r="7184" spans="1:7">
      <c r="A7184" s="2">
        <f t="shared" si="686"/>
        <v>46721</v>
      </c>
      <c r="B7184" t="str">
        <f t="shared" si="685"/>
        <v>2027_11</v>
      </c>
      <c r="C7184" t="str">
        <f t="shared" si="681"/>
        <v>Nov</v>
      </c>
      <c r="D7184" t="str">
        <f t="shared" si="682"/>
        <v>2027_Nov</v>
      </c>
      <c r="E7184" s="12" t="str">
        <f t="shared" si="683"/>
        <v>30_Nov</v>
      </c>
      <c r="F7184" s="12" t="str">
        <f t="shared" si="684"/>
        <v>Nov-27</v>
      </c>
      <c r="G7184" s="12"/>
    </row>
    <row r="7185" spans="1:7">
      <c r="A7185" s="2">
        <f t="shared" si="686"/>
        <v>46722</v>
      </c>
      <c r="B7185" t="str">
        <f t="shared" si="685"/>
        <v>2027_12</v>
      </c>
      <c r="C7185" t="str">
        <f t="shared" si="681"/>
        <v>Dec</v>
      </c>
      <c r="D7185" t="str">
        <f t="shared" si="682"/>
        <v>2027_Dec</v>
      </c>
      <c r="E7185" s="12" t="str">
        <f t="shared" si="683"/>
        <v>01_Dec</v>
      </c>
      <c r="F7185" s="12" t="str">
        <f t="shared" si="684"/>
        <v>Dec-27</v>
      </c>
      <c r="G7185" s="12"/>
    </row>
    <row r="7186" spans="1:7">
      <c r="A7186" s="2">
        <f t="shared" si="686"/>
        <v>46723</v>
      </c>
      <c r="B7186" t="str">
        <f t="shared" si="685"/>
        <v>2027_12</v>
      </c>
      <c r="C7186" t="str">
        <f t="shared" si="681"/>
        <v>Dec</v>
      </c>
      <c r="D7186" t="str">
        <f t="shared" si="682"/>
        <v>2027_Dec</v>
      </c>
      <c r="E7186" s="12" t="str">
        <f t="shared" si="683"/>
        <v>02_Dec</v>
      </c>
      <c r="F7186" s="12" t="str">
        <f t="shared" si="684"/>
        <v>Dec-27</v>
      </c>
      <c r="G7186" s="12"/>
    </row>
    <row r="7187" spans="1:7">
      <c r="A7187" s="2">
        <f t="shared" si="686"/>
        <v>46724</v>
      </c>
      <c r="B7187" t="str">
        <f t="shared" si="685"/>
        <v>2027_12</v>
      </c>
      <c r="C7187" t="str">
        <f t="shared" si="681"/>
        <v>Dec</v>
      </c>
      <c r="D7187" t="str">
        <f t="shared" si="682"/>
        <v>2027_Dec</v>
      </c>
      <c r="E7187" s="12" t="str">
        <f t="shared" si="683"/>
        <v>03_Dec</v>
      </c>
      <c r="F7187" s="12" t="str">
        <f t="shared" si="684"/>
        <v>Dec-27</v>
      </c>
      <c r="G7187" s="12"/>
    </row>
    <row r="7188" spans="1:7">
      <c r="A7188" s="2">
        <f t="shared" si="686"/>
        <v>46725</v>
      </c>
      <c r="B7188" t="str">
        <f t="shared" si="685"/>
        <v>2027_12</v>
      </c>
      <c r="C7188" t="str">
        <f t="shared" si="681"/>
        <v>Dec</v>
      </c>
      <c r="D7188" t="str">
        <f t="shared" si="682"/>
        <v>2027_Dec</v>
      </c>
      <c r="E7188" s="12" t="str">
        <f t="shared" si="683"/>
        <v>04_Dec</v>
      </c>
      <c r="F7188" s="12" t="str">
        <f t="shared" si="684"/>
        <v>Dec-27</v>
      </c>
      <c r="G7188" s="12"/>
    </row>
    <row r="7189" spans="1:7">
      <c r="A7189" s="2">
        <f t="shared" si="686"/>
        <v>46726</v>
      </c>
      <c r="B7189" t="str">
        <f t="shared" si="685"/>
        <v>2027_12</v>
      </c>
      <c r="C7189" t="str">
        <f t="shared" si="681"/>
        <v>Dec</v>
      </c>
      <c r="D7189" t="str">
        <f t="shared" si="682"/>
        <v>2027_Dec</v>
      </c>
      <c r="E7189" s="12" t="str">
        <f t="shared" si="683"/>
        <v>05_Dec</v>
      </c>
      <c r="F7189" s="12" t="str">
        <f t="shared" si="684"/>
        <v>Dec-27</v>
      </c>
      <c r="G7189" s="12"/>
    </row>
    <row r="7190" spans="1:7">
      <c r="A7190" s="2">
        <f t="shared" si="686"/>
        <v>46727</v>
      </c>
      <c r="B7190" t="str">
        <f t="shared" si="685"/>
        <v>2027_12</v>
      </c>
      <c r="C7190" t="str">
        <f t="shared" si="681"/>
        <v>Dec</v>
      </c>
      <c r="D7190" t="str">
        <f t="shared" si="682"/>
        <v>2027_Dec</v>
      </c>
      <c r="E7190" s="12" t="str">
        <f t="shared" si="683"/>
        <v>06_Dec</v>
      </c>
      <c r="F7190" s="12" t="str">
        <f t="shared" si="684"/>
        <v>Dec-27</v>
      </c>
      <c r="G7190" s="12"/>
    </row>
    <row r="7191" spans="1:7">
      <c r="A7191" s="2">
        <f t="shared" si="686"/>
        <v>46728</v>
      </c>
      <c r="B7191" t="str">
        <f t="shared" si="685"/>
        <v>2027_12</v>
      </c>
      <c r="C7191" t="str">
        <f t="shared" si="681"/>
        <v>Dec</v>
      </c>
      <c r="D7191" t="str">
        <f t="shared" si="682"/>
        <v>2027_Dec</v>
      </c>
      <c r="E7191" s="12" t="str">
        <f t="shared" si="683"/>
        <v>07_Dec</v>
      </c>
      <c r="F7191" s="12" t="str">
        <f t="shared" si="684"/>
        <v>Dec-27</v>
      </c>
      <c r="G7191" s="12"/>
    </row>
    <row r="7192" spans="1:7">
      <c r="A7192" s="2">
        <f t="shared" si="686"/>
        <v>46729</v>
      </c>
      <c r="B7192" t="str">
        <f t="shared" si="685"/>
        <v>2027_12</v>
      </c>
      <c r="C7192" t="str">
        <f t="shared" si="681"/>
        <v>Dec</v>
      </c>
      <c r="D7192" t="str">
        <f t="shared" si="682"/>
        <v>2027_Dec</v>
      </c>
      <c r="E7192" s="12" t="str">
        <f t="shared" si="683"/>
        <v>08_Dec</v>
      </c>
      <c r="F7192" s="12" t="str">
        <f t="shared" si="684"/>
        <v>Dec-27</v>
      </c>
      <c r="G7192" s="12"/>
    </row>
    <row r="7193" spans="1:7">
      <c r="A7193" s="2">
        <f t="shared" si="686"/>
        <v>46730</v>
      </c>
      <c r="B7193" t="str">
        <f t="shared" si="685"/>
        <v>2027_12</v>
      </c>
      <c r="C7193" t="str">
        <f t="shared" si="681"/>
        <v>Dec</v>
      </c>
      <c r="D7193" t="str">
        <f t="shared" si="682"/>
        <v>2027_Dec</v>
      </c>
      <c r="E7193" s="12" t="str">
        <f t="shared" si="683"/>
        <v>09_Dec</v>
      </c>
      <c r="F7193" s="12" t="str">
        <f t="shared" si="684"/>
        <v>Dec-27</v>
      </c>
      <c r="G7193" s="12"/>
    </row>
    <row r="7194" spans="1:7">
      <c r="A7194" s="2">
        <f t="shared" si="686"/>
        <v>46731</v>
      </c>
      <c r="B7194" t="str">
        <f t="shared" si="685"/>
        <v>2027_12</v>
      </c>
      <c r="C7194" t="str">
        <f t="shared" si="681"/>
        <v>Dec</v>
      </c>
      <c r="D7194" t="str">
        <f t="shared" si="682"/>
        <v>2027_Dec</v>
      </c>
      <c r="E7194" s="12" t="str">
        <f t="shared" si="683"/>
        <v>10_Dec</v>
      </c>
      <c r="F7194" s="12" t="str">
        <f t="shared" si="684"/>
        <v>Dec-27</v>
      </c>
      <c r="G7194" s="12"/>
    </row>
    <row r="7195" spans="1:7">
      <c r="A7195" s="2">
        <f t="shared" si="686"/>
        <v>46732</v>
      </c>
      <c r="B7195" t="str">
        <f t="shared" si="685"/>
        <v>2027_12</v>
      </c>
      <c r="C7195" t="str">
        <f t="shared" si="681"/>
        <v>Dec</v>
      </c>
      <c r="D7195" t="str">
        <f t="shared" si="682"/>
        <v>2027_Dec</v>
      </c>
      <c r="E7195" s="12" t="str">
        <f t="shared" si="683"/>
        <v>11_Dec</v>
      </c>
      <c r="F7195" s="12" t="str">
        <f t="shared" si="684"/>
        <v>Dec-27</v>
      </c>
      <c r="G7195" s="12"/>
    </row>
    <row r="7196" spans="1:7">
      <c r="A7196" s="2">
        <f t="shared" si="686"/>
        <v>46733</v>
      </c>
      <c r="B7196" t="str">
        <f t="shared" si="685"/>
        <v>2027_12</v>
      </c>
      <c r="C7196" t="str">
        <f t="shared" si="681"/>
        <v>Dec</v>
      </c>
      <c r="D7196" t="str">
        <f t="shared" si="682"/>
        <v>2027_Dec</v>
      </c>
      <c r="E7196" s="12" t="str">
        <f t="shared" si="683"/>
        <v>12_Dec</v>
      </c>
      <c r="F7196" s="12" t="str">
        <f t="shared" si="684"/>
        <v>Dec-27</v>
      </c>
      <c r="G7196" s="12"/>
    </row>
    <row r="7197" spans="1:7">
      <c r="A7197" s="2">
        <f t="shared" si="686"/>
        <v>46734</v>
      </c>
      <c r="B7197" t="str">
        <f t="shared" si="685"/>
        <v>2027_12</v>
      </c>
      <c r="C7197" t="str">
        <f t="shared" si="681"/>
        <v>Dec</v>
      </c>
      <c r="D7197" t="str">
        <f t="shared" si="682"/>
        <v>2027_Dec</v>
      </c>
      <c r="E7197" s="12" t="str">
        <f t="shared" si="683"/>
        <v>13_Dec</v>
      </c>
      <c r="F7197" s="12" t="str">
        <f t="shared" si="684"/>
        <v>Dec-27</v>
      </c>
      <c r="G7197" s="12"/>
    </row>
    <row r="7198" spans="1:7">
      <c r="A7198" s="2">
        <f t="shared" si="686"/>
        <v>46735</v>
      </c>
      <c r="B7198" t="str">
        <f t="shared" si="685"/>
        <v>2027_12</v>
      </c>
      <c r="C7198" t="str">
        <f t="shared" si="681"/>
        <v>Dec</v>
      </c>
      <c r="D7198" t="str">
        <f t="shared" si="682"/>
        <v>2027_Dec</v>
      </c>
      <c r="E7198" s="12" t="str">
        <f t="shared" si="683"/>
        <v>14_Dec</v>
      </c>
      <c r="F7198" s="12" t="str">
        <f t="shared" si="684"/>
        <v>Dec-27</v>
      </c>
      <c r="G7198" s="12"/>
    </row>
    <row r="7199" spans="1:7">
      <c r="A7199" s="2">
        <f t="shared" si="686"/>
        <v>46736</v>
      </c>
      <c r="B7199" t="str">
        <f t="shared" si="685"/>
        <v>2027_12</v>
      </c>
      <c r="C7199" t="str">
        <f t="shared" si="681"/>
        <v>Dec</v>
      </c>
      <c r="D7199" t="str">
        <f t="shared" si="682"/>
        <v>2027_Dec</v>
      </c>
      <c r="E7199" s="12" t="str">
        <f t="shared" si="683"/>
        <v>15_Dec</v>
      </c>
      <c r="F7199" s="12" t="str">
        <f t="shared" si="684"/>
        <v>Dec-27</v>
      </c>
      <c r="G7199" s="12"/>
    </row>
    <row r="7200" spans="1:7">
      <c r="A7200" s="2">
        <f t="shared" si="686"/>
        <v>46737</v>
      </c>
      <c r="B7200" t="str">
        <f t="shared" si="685"/>
        <v>2027_12</v>
      </c>
      <c r="C7200" t="str">
        <f t="shared" si="681"/>
        <v>Dec</v>
      </c>
      <c r="D7200" t="str">
        <f t="shared" si="682"/>
        <v>2027_Dec</v>
      </c>
      <c r="E7200" s="12" t="str">
        <f t="shared" si="683"/>
        <v>16_Dec</v>
      </c>
      <c r="F7200" s="12" t="str">
        <f t="shared" si="684"/>
        <v>Dec-27</v>
      </c>
      <c r="G7200" s="12"/>
    </row>
    <row r="7201" spans="1:7">
      <c r="A7201" s="2">
        <f t="shared" si="686"/>
        <v>46738</v>
      </c>
      <c r="B7201" t="str">
        <f t="shared" si="685"/>
        <v>2027_12</v>
      </c>
      <c r="C7201" t="str">
        <f t="shared" si="681"/>
        <v>Dec</v>
      </c>
      <c r="D7201" t="str">
        <f t="shared" si="682"/>
        <v>2027_Dec</v>
      </c>
      <c r="E7201" s="12" t="str">
        <f t="shared" si="683"/>
        <v>17_Dec</v>
      </c>
      <c r="F7201" s="12" t="str">
        <f t="shared" si="684"/>
        <v>Dec-27</v>
      </c>
      <c r="G7201" s="12"/>
    </row>
    <row r="7202" spans="1:7">
      <c r="A7202" s="2">
        <f t="shared" si="686"/>
        <v>46739</v>
      </c>
      <c r="B7202" t="str">
        <f t="shared" si="685"/>
        <v>2027_12</v>
      </c>
      <c r="C7202" t="str">
        <f t="shared" si="681"/>
        <v>Dec</v>
      </c>
      <c r="D7202" t="str">
        <f t="shared" si="682"/>
        <v>2027_Dec</v>
      </c>
      <c r="E7202" s="12" t="str">
        <f t="shared" si="683"/>
        <v>18_Dec</v>
      </c>
      <c r="F7202" s="12" t="str">
        <f t="shared" si="684"/>
        <v>Dec-27</v>
      </c>
      <c r="G7202" s="12"/>
    </row>
    <row r="7203" spans="1:7">
      <c r="A7203" s="2">
        <f t="shared" si="686"/>
        <v>46740</v>
      </c>
      <c r="B7203" t="str">
        <f t="shared" si="685"/>
        <v>2027_12</v>
      </c>
      <c r="C7203" t="str">
        <f t="shared" si="681"/>
        <v>Dec</v>
      </c>
      <c r="D7203" t="str">
        <f t="shared" si="682"/>
        <v>2027_Dec</v>
      </c>
      <c r="E7203" s="12" t="str">
        <f t="shared" si="683"/>
        <v>19_Dec</v>
      </c>
      <c r="F7203" s="12" t="str">
        <f t="shared" si="684"/>
        <v>Dec-27</v>
      </c>
      <c r="G7203" s="12"/>
    </row>
    <row r="7204" spans="1:7">
      <c r="A7204" s="2">
        <f t="shared" si="686"/>
        <v>46741</v>
      </c>
      <c r="B7204" t="str">
        <f t="shared" si="685"/>
        <v>2027_12</v>
      </c>
      <c r="C7204" t="str">
        <f t="shared" si="681"/>
        <v>Dec</v>
      </c>
      <c r="D7204" t="str">
        <f t="shared" si="682"/>
        <v>2027_Dec</v>
      </c>
      <c r="E7204" s="12" t="str">
        <f t="shared" si="683"/>
        <v>20_Dec</v>
      </c>
      <c r="F7204" s="12" t="str">
        <f t="shared" si="684"/>
        <v>Dec-27</v>
      </c>
      <c r="G7204" s="12"/>
    </row>
    <row r="7205" spans="1:7">
      <c r="A7205" s="2">
        <f t="shared" si="686"/>
        <v>46742</v>
      </c>
      <c r="B7205" t="str">
        <f t="shared" si="685"/>
        <v>2027_12</v>
      </c>
      <c r="C7205" t="str">
        <f t="shared" si="681"/>
        <v>Dec</v>
      </c>
      <c r="D7205" t="str">
        <f t="shared" si="682"/>
        <v>2027_Dec</v>
      </c>
      <c r="E7205" s="12" t="str">
        <f t="shared" si="683"/>
        <v>21_Dec</v>
      </c>
      <c r="F7205" s="12" t="str">
        <f t="shared" si="684"/>
        <v>Dec-27</v>
      </c>
      <c r="G7205" s="12"/>
    </row>
    <row r="7206" spans="1:7">
      <c r="A7206" s="2">
        <f t="shared" si="686"/>
        <v>46743</v>
      </c>
      <c r="B7206" t="str">
        <f t="shared" si="685"/>
        <v>2027_12</v>
      </c>
      <c r="C7206" t="str">
        <f t="shared" si="681"/>
        <v>Dec</v>
      </c>
      <c r="D7206" t="str">
        <f t="shared" si="682"/>
        <v>2027_Dec</v>
      </c>
      <c r="E7206" s="12" t="str">
        <f t="shared" si="683"/>
        <v>22_Dec</v>
      </c>
      <c r="F7206" s="12" t="str">
        <f t="shared" si="684"/>
        <v>Dec-27</v>
      </c>
      <c r="G7206" s="12"/>
    </row>
    <row r="7207" spans="1:7">
      <c r="A7207" s="2">
        <f t="shared" si="686"/>
        <v>46744</v>
      </c>
      <c r="B7207" t="str">
        <f t="shared" si="685"/>
        <v>2027_12</v>
      </c>
      <c r="C7207" t="str">
        <f t="shared" si="681"/>
        <v>Dec</v>
      </c>
      <c r="D7207" t="str">
        <f t="shared" si="682"/>
        <v>2027_Dec</v>
      </c>
      <c r="E7207" s="12" t="str">
        <f t="shared" si="683"/>
        <v>23_Dec</v>
      </c>
      <c r="F7207" s="12" t="str">
        <f t="shared" si="684"/>
        <v>Dec-27</v>
      </c>
      <c r="G7207" s="12"/>
    </row>
    <row r="7208" spans="1:7">
      <c r="A7208" s="2">
        <f t="shared" si="686"/>
        <v>46745</v>
      </c>
      <c r="B7208" t="str">
        <f t="shared" si="685"/>
        <v>2027_12</v>
      </c>
      <c r="C7208" t="str">
        <f t="shared" si="681"/>
        <v>Dec</v>
      </c>
      <c r="D7208" t="str">
        <f t="shared" si="682"/>
        <v>2027_Dec</v>
      </c>
      <c r="E7208" s="12" t="str">
        <f t="shared" si="683"/>
        <v>24_Dec</v>
      </c>
      <c r="F7208" s="12" t="str">
        <f t="shared" si="684"/>
        <v>Dec-27</v>
      </c>
      <c r="G7208" s="12"/>
    </row>
    <row r="7209" spans="1:7">
      <c r="A7209" s="2">
        <f t="shared" si="686"/>
        <v>46746</v>
      </c>
      <c r="B7209" t="str">
        <f t="shared" si="685"/>
        <v>2027_12</v>
      </c>
      <c r="C7209" t="str">
        <f t="shared" si="681"/>
        <v>Dec</v>
      </c>
      <c r="D7209" t="str">
        <f t="shared" si="682"/>
        <v>2027_Dec</v>
      </c>
      <c r="E7209" s="12" t="str">
        <f t="shared" si="683"/>
        <v>25_Dec</v>
      </c>
      <c r="F7209" s="12" t="str">
        <f t="shared" si="684"/>
        <v>Dec-27</v>
      </c>
      <c r="G7209" s="12"/>
    </row>
    <row r="7210" spans="1:7">
      <c r="A7210" s="2">
        <f t="shared" si="686"/>
        <v>46747</v>
      </c>
      <c r="B7210" t="str">
        <f t="shared" si="685"/>
        <v>2027_12</v>
      </c>
      <c r="C7210" t="str">
        <f t="shared" si="681"/>
        <v>Dec</v>
      </c>
      <c r="D7210" t="str">
        <f t="shared" si="682"/>
        <v>2027_Dec</v>
      </c>
      <c r="E7210" s="12" t="str">
        <f t="shared" si="683"/>
        <v>26_Dec</v>
      </c>
      <c r="F7210" s="12" t="str">
        <f t="shared" si="684"/>
        <v>Dec-27</v>
      </c>
      <c r="G7210" s="12"/>
    </row>
    <row r="7211" spans="1:7">
      <c r="A7211" s="2">
        <f t="shared" si="686"/>
        <v>46748</v>
      </c>
      <c r="B7211" t="str">
        <f t="shared" si="685"/>
        <v>2027_12</v>
      </c>
      <c r="C7211" t="str">
        <f t="shared" si="681"/>
        <v>Dec</v>
      </c>
      <c r="D7211" t="str">
        <f t="shared" si="682"/>
        <v>2027_Dec</v>
      </c>
      <c r="E7211" s="12" t="str">
        <f t="shared" si="683"/>
        <v>27_Dec</v>
      </c>
      <c r="F7211" s="12" t="str">
        <f t="shared" si="684"/>
        <v>Dec-27</v>
      </c>
      <c r="G7211" s="12"/>
    </row>
    <row r="7212" spans="1:7">
      <c r="A7212" s="2">
        <f t="shared" si="686"/>
        <v>46749</v>
      </c>
      <c r="B7212" t="str">
        <f t="shared" si="685"/>
        <v>2027_12</v>
      </c>
      <c r="C7212" t="str">
        <f t="shared" si="681"/>
        <v>Dec</v>
      </c>
      <c r="D7212" t="str">
        <f t="shared" si="682"/>
        <v>2027_Dec</v>
      </c>
      <c r="E7212" s="12" t="str">
        <f t="shared" si="683"/>
        <v>28_Dec</v>
      </c>
      <c r="F7212" s="12" t="str">
        <f t="shared" si="684"/>
        <v>Dec-27</v>
      </c>
      <c r="G7212" s="12"/>
    </row>
    <row r="7213" spans="1:7">
      <c r="A7213" s="2">
        <f t="shared" si="686"/>
        <v>46750</v>
      </c>
      <c r="B7213" t="str">
        <f t="shared" si="685"/>
        <v>2027_12</v>
      </c>
      <c r="C7213" t="str">
        <f t="shared" si="681"/>
        <v>Dec</v>
      </c>
      <c r="D7213" t="str">
        <f t="shared" si="682"/>
        <v>2027_Dec</v>
      </c>
      <c r="E7213" s="12" t="str">
        <f t="shared" si="683"/>
        <v>29_Dec</v>
      </c>
      <c r="F7213" s="12" t="str">
        <f t="shared" si="684"/>
        <v>Dec-27</v>
      </c>
      <c r="G7213" s="12"/>
    </row>
    <row r="7214" spans="1:7">
      <c r="A7214" s="2">
        <f t="shared" si="686"/>
        <v>46751</v>
      </c>
      <c r="B7214" t="str">
        <f t="shared" si="685"/>
        <v>2027_12</v>
      </c>
      <c r="C7214" t="str">
        <f t="shared" si="681"/>
        <v>Dec</v>
      </c>
      <c r="D7214" t="str">
        <f t="shared" si="682"/>
        <v>2027_Dec</v>
      </c>
      <c r="E7214" s="12" t="str">
        <f t="shared" si="683"/>
        <v>30_Dec</v>
      </c>
      <c r="F7214" s="12" t="str">
        <f t="shared" si="684"/>
        <v>Dec-27</v>
      </c>
      <c r="G7214" s="12"/>
    </row>
    <row r="7215" spans="1:7">
      <c r="A7215" s="2">
        <f t="shared" si="686"/>
        <v>46752</v>
      </c>
      <c r="B7215" t="str">
        <f t="shared" si="685"/>
        <v>2027_12</v>
      </c>
      <c r="C7215" t="str">
        <f t="shared" si="681"/>
        <v>Dec</v>
      </c>
      <c r="D7215" t="str">
        <f t="shared" si="682"/>
        <v>2027_Dec</v>
      </c>
      <c r="E7215" s="12" t="str">
        <f t="shared" si="683"/>
        <v>31_Dec</v>
      </c>
      <c r="F7215" s="12" t="str">
        <f t="shared" si="684"/>
        <v>Dec-27</v>
      </c>
      <c r="G7215" s="12"/>
    </row>
    <row r="7216" spans="1:7">
      <c r="A7216" s="2">
        <f t="shared" si="686"/>
        <v>46753</v>
      </c>
      <c r="B7216" t="str">
        <f t="shared" si="685"/>
        <v>2028_01</v>
      </c>
      <c r="C7216" t="str">
        <f t="shared" si="681"/>
        <v>Jan</v>
      </c>
      <c r="D7216" t="str">
        <f t="shared" si="682"/>
        <v>2028_Jan</v>
      </c>
      <c r="E7216" s="12" t="str">
        <f t="shared" si="683"/>
        <v>01_Jan</v>
      </c>
      <c r="F7216" s="12" t="str">
        <f t="shared" si="684"/>
        <v>Jan-28</v>
      </c>
      <c r="G7216" s="12"/>
    </row>
    <row r="7217" spans="1:7">
      <c r="A7217" s="2">
        <f t="shared" si="686"/>
        <v>46754</v>
      </c>
      <c r="B7217" t="str">
        <f t="shared" si="685"/>
        <v>2028_01</v>
      </c>
      <c r="C7217" t="str">
        <f t="shared" si="681"/>
        <v>Jan</v>
      </c>
      <c r="D7217" t="str">
        <f t="shared" si="682"/>
        <v>2028_Jan</v>
      </c>
      <c r="E7217" s="12" t="str">
        <f t="shared" si="683"/>
        <v>02_Jan</v>
      </c>
      <c r="F7217" s="12" t="str">
        <f t="shared" si="684"/>
        <v>Jan-28</v>
      </c>
      <c r="G7217" s="12"/>
    </row>
    <row r="7218" spans="1:7">
      <c r="A7218" s="2">
        <f t="shared" si="686"/>
        <v>46755</v>
      </c>
      <c r="B7218" t="str">
        <f t="shared" si="685"/>
        <v>2028_01</v>
      </c>
      <c r="C7218" t="str">
        <f t="shared" si="681"/>
        <v>Jan</v>
      </c>
      <c r="D7218" t="str">
        <f t="shared" si="682"/>
        <v>2028_Jan</v>
      </c>
      <c r="E7218" s="12" t="str">
        <f t="shared" si="683"/>
        <v>03_Jan</v>
      </c>
      <c r="F7218" s="12" t="str">
        <f t="shared" si="684"/>
        <v>Jan-28</v>
      </c>
      <c r="G7218" s="12"/>
    </row>
    <row r="7219" spans="1:7">
      <c r="A7219" s="2">
        <f t="shared" si="686"/>
        <v>46756</v>
      </c>
      <c r="B7219" t="str">
        <f t="shared" si="685"/>
        <v>2028_01</v>
      </c>
      <c r="C7219" t="str">
        <f t="shared" si="681"/>
        <v>Jan</v>
      </c>
      <c r="D7219" t="str">
        <f t="shared" si="682"/>
        <v>2028_Jan</v>
      </c>
      <c r="E7219" s="12" t="str">
        <f t="shared" si="683"/>
        <v>04_Jan</v>
      </c>
      <c r="F7219" s="12" t="str">
        <f t="shared" si="684"/>
        <v>Jan-28</v>
      </c>
      <c r="G7219" s="12"/>
    </row>
    <row r="7220" spans="1:7">
      <c r="A7220" s="2">
        <f t="shared" si="686"/>
        <v>46757</v>
      </c>
      <c r="B7220" t="str">
        <f t="shared" si="685"/>
        <v>2028_01</v>
      </c>
      <c r="C7220" t="str">
        <f t="shared" si="681"/>
        <v>Jan</v>
      </c>
      <c r="D7220" t="str">
        <f t="shared" si="682"/>
        <v>2028_Jan</v>
      </c>
      <c r="E7220" s="12" t="str">
        <f t="shared" si="683"/>
        <v>05_Jan</v>
      </c>
      <c r="F7220" s="12" t="str">
        <f t="shared" si="684"/>
        <v>Jan-28</v>
      </c>
      <c r="G7220" s="12"/>
    </row>
    <row r="7221" spans="1:7">
      <c r="A7221" s="2">
        <f t="shared" si="686"/>
        <v>46758</v>
      </c>
      <c r="B7221" t="str">
        <f t="shared" si="685"/>
        <v>2028_01</v>
      </c>
      <c r="C7221" t="str">
        <f t="shared" si="681"/>
        <v>Jan</v>
      </c>
      <c r="D7221" t="str">
        <f t="shared" si="682"/>
        <v>2028_Jan</v>
      </c>
      <c r="E7221" s="12" t="str">
        <f t="shared" si="683"/>
        <v>06_Jan</v>
      </c>
      <c r="F7221" s="12" t="str">
        <f t="shared" si="684"/>
        <v>Jan-28</v>
      </c>
      <c r="G7221" s="12"/>
    </row>
    <row r="7222" spans="1:7">
      <c r="A7222" s="2">
        <f t="shared" si="686"/>
        <v>46759</v>
      </c>
      <c r="B7222" t="str">
        <f t="shared" si="685"/>
        <v>2028_01</v>
      </c>
      <c r="C7222" t="str">
        <f t="shared" si="681"/>
        <v>Jan</v>
      </c>
      <c r="D7222" t="str">
        <f t="shared" si="682"/>
        <v>2028_Jan</v>
      </c>
      <c r="E7222" s="12" t="str">
        <f t="shared" si="683"/>
        <v>07_Jan</v>
      </c>
      <c r="F7222" s="12" t="str">
        <f t="shared" si="684"/>
        <v>Jan-28</v>
      </c>
      <c r="G7222" s="12"/>
    </row>
    <row r="7223" spans="1:7">
      <c r="A7223" s="2">
        <f t="shared" si="686"/>
        <v>46760</v>
      </c>
      <c r="B7223" t="str">
        <f t="shared" si="685"/>
        <v>2028_01</v>
      </c>
      <c r="C7223" t="str">
        <f t="shared" si="681"/>
        <v>Jan</v>
      </c>
      <c r="D7223" t="str">
        <f t="shared" si="682"/>
        <v>2028_Jan</v>
      </c>
      <c r="E7223" s="12" t="str">
        <f t="shared" si="683"/>
        <v>08_Jan</v>
      </c>
      <c r="F7223" s="12" t="str">
        <f t="shared" si="684"/>
        <v>Jan-28</v>
      </c>
      <c r="G7223" s="12"/>
    </row>
    <row r="7224" spans="1:7">
      <c r="A7224" s="2">
        <f t="shared" si="686"/>
        <v>46761</v>
      </c>
      <c r="B7224" t="str">
        <f t="shared" si="685"/>
        <v>2028_01</v>
      </c>
      <c r="C7224" t="str">
        <f t="shared" si="681"/>
        <v>Jan</v>
      </c>
      <c r="D7224" t="str">
        <f t="shared" si="682"/>
        <v>2028_Jan</v>
      </c>
      <c r="E7224" s="12" t="str">
        <f t="shared" si="683"/>
        <v>09_Jan</v>
      </c>
      <c r="F7224" s="12" t="str">
        <f t="shared" si="684"/>
        <v>Jan-28</v>
      </c>
      <c r="G7224" s="12"/>
    </row>
    <row r="7225" spans="1:7">
      <c r="A7225" s="2">
        <f t="shared" si="686"/>
        <v>46762</v>
      </c>
      <c r="B7225" t="str">
        <f t="shared" si="685"/>
        <v>2028_01</v>
      </c>
      <c r="C7225" t="str">
        <f t="shared" si="681"/>
        <v>Jan</v>
      </c>
      <c r="D7225" t="str">
        <f t="shared" si="682"/>
        <v>2028_Jan</v>
      </c>
      <c r="E7225" s="12" t="str">
        <f t="shared" si="683"/>
        <v>10_Jan</v>
      </c>
      <c r="F7225" s="12" t="str">
        <f t="shared" si="684"/>
        <v>Jan-28</v>
      </c>
      <c r="G7225" s="12"/>
    </row>
    <row r="7226" spans="1:7">
      <c r="A7226" s="2">
        <f t="shared" si="686"/>
        <v>46763</v>
      </c>
      <c r="B7226" t="str">
        <f t="shared" si="685"/>
        <v>2028_01</v>
      </c>
      <c r="C7226" t="str">
        <f t="shared" si="681"/>
        <v>Jan</v>
      </c>
      <c r="D7226" t="str">
        <f t="shared" si="682"/>
        <v>2028_Jan</v>
      </c>
      <c r="E7226" s="12" t="str">
        <f t="shared" si="683"/>
        <v>11_Jan</v>
      </c>
      <c r="F7226" s="12" t="str">
        <f t="shared" si="684"/>
        <v>Jan-28</v>
      </c>
      <c r="G7226" s="12"/>
    </row>
    <row r="7227" spans="1:7">
      <c r="A7227" s="2">
        <f t="shared" si="686"/>
        <v>46764</v>
      </c>
      <c r="B7227" t="str">
        <f t="shared" si="685"/>
        <v>2028_01</v>
      </c>
      <c r="C7227" t="str">
        <f t="shared" si="681"/>
        <v>Jan</v>
      </c>
      <c r="D7227" t="str">
        <f t="shared" si="682"/>
        <v>2028_Jan</v>
      </c>
      <c r="E7227" s="12" t="str">
        <f t="shared" si="683"/>
        <v>12_Jan</v>
      </c>
      <c r="F7227" s="12" t="str">
        <f t="shared" si="684"/>
        <v>Jan-28</v>
      </c>
      <c r="G7227" s="12"/>
    </row>
    <row r="7228" spans="1:7">
      <c r="A7228" s="2">
        <f t="shared" si="686"/>
        <v>46765</v>
      </c>
      <c r="B7228" t="str">
        <f t="shared" si="685"/>
        <v>2028_01</v>
      </c>
      <c r="C7228" t="str">
        <f t="shared" si="681"/>
        <v>Jan</v>
      </c>
      <c r="D7228" t="str">
        <f t="shared" si="682"/>
        <v>2028_Jan</v>
      </c>
      <c r="E7228" s="12" t="str">
        <f t="shared" si="683"/>
        <v>13_Jan</v>
      </c>
      <c r="F7228" s="12" t="str">
        <f t="shared" si="684"/>
        <v>Jan-28</v>
      </c>
      <c r="G7228" s="12"/>
    </row>
    <row r="7229" spans="1:7">
      <c r="A7229" s="2">
        <f t="shared" si="686"/>
        <v>46766</v>
      </c>
      <c r="B7229" t="str">
        <f t="shared" si="685"/>
        <v>2028_01</v>
      </c>
      <c r="C7229" t="str">
        <f t="shared" si="681"/>
        <v>Jan</v>
      </c>
      <c r="D7229" t="str">
        <f t="shared" si="682"/>
        <v>2028_Jan</v>
      </c>
      <c r="E7229" s="12" t="str">
        <f t="shared" si="683"/>
        <v>14_Jan</v>
      </c>
      <c r="F7229" s="12" t="str">
        <f t="shared" si="684"/>
        <v>Jan-28</v>
      </c>
      <c r="G7229" s="12"/>
    </row>
    <row r="7230" spans="1:7">
      <c r="A7230" s="2">
        <f t="shared" si="686"/>
        <v>46767</v>
      </c>
      <c r="B7230" t="str">
        <f t="shared" si="685"/>
        <v>2028_01</v>
      </c>
      <c r="C7230" t="str">
        <f t="shared" si="681"/>
        <v>Jan</v>
      </c>
      <c r="D7230" t="str">
        <f t="shared" si="682"/>
        <v>2028_Jan</v>
      </c>
      <c r="E7230" s="12" t="str">
        <f t="shared" si="683"/>
        <v>15_Jan</v>
      </c>
      <c r="F7230" s="12" t="str">
        <f t="shared" si="684"/>
        <v>Jan-28</v>
      </c>
      <c r="G7230" s="12"/>
    </row>
    <row r="7231" spans="1:7">
      <c r="A7231" s="2">
        <f t="shared" si="686"/>
        <v>46768</v>
      </c>
      <c r="B7231" t="str">
        <f t="shared" si="685"/>
        <v>2028_01</v>
      </c>
      <c r="C7231" t="str">
        <f t="shared" si="681"/>
        <v>Jan</v>
      </c>
      <c r="D7231" t="str">
        <f t="shared" si="682"/>
        <v>2028_Jan</v>
      </c>
      <c r="E7231" s="12" t="str">
        <f t="shared" si="683"/>
        <v>16_Jan</v>
      </c>
      <c r="F7231" s="12" t="str">
        <f t="shared" si="684"/>
        <v>Jan-28</v>
      </c>
      <c r="G7231" s="12"/>
    </row>
    <row r="7232" spans="1:7">
      <c r="A7232" s="2">
        <f t="shared" si="686"/>
        <v>46769</v>
      </c>
      <c r="B7232" t="str">
        <f t="shared" si="685"/>
        <v>2028_01</v>
      </c>
      <c r="C7232" t="str">
        <f t="shared" si="681"/>
        <v>Jan</v>
      </c>
      <c r="D7232" t="str">
        <f t="shared" si="682"/>
        <v>2028_Jan</v>
      </c>
      <c r="E7232" s="12" t="str">
        <f t="shared" si="683"/>
        <v>17_Jan</v>
      </c>
      <c r="F7232" s="12" t="str">
        <f t="shared" si="684"/>
        <v>Jan-28</v>
      </c>
      <c r="G7232" s="12"/>
    </row>
    <row r="7233" spans="1:7">
      <c r="A7233" s="2">
        <f t="shared" si="686"/>
        <v>46770</v>
      </c>
      <c r="B7233" t="str">
        <f t="shared" si="685"/>
        <v>2028_01</v>
      </c>
      <c r="C7233" t="str">
        <f t="shared" si="681"/>
        <v>Jan</v>
      </c>
      <c r="D7233" t="str">
        <f t="shared" si="682"/>
        <v>2028_Jan</v>
      </c>
      <c r="E7233" s="12" t="str">
        <f t="shared" si="683"/>
        <v>18_Jan</v>
      </c>
      <c r="F7233" s="12" t="str">
        <f t="shared" si="684"/>
        <v>Jan-28</v>
      </c>
      <c r="G7233" s="12"/>
    </row>
    <row r="7234" spans="1:7">
      <c r="A7234" s="2">
        <f t="shared" si="686"/>
        <v>46771</v>
      </c>
      <c r="B7234" t="str">
        <f t="shared" si="685"/>
        <v>2028_01</v>
      </c>
      <c r="C7234" t="str">
        <f t="shared" ref="C7234:C7297" si="687">VLOOKUP(TEXT(MONTH(A7234),"00"),$H$2:$I$13,2,FALSE)</f>
        <v>Jan</v>
      </c>
      <c r="D7234" t="str">
        <f t="shared" si="682"/>
        <v>2028_Jan</v>
      </c>
      <c r="E7234" s="12" t="str">
        <f t="shared" si="683"/>
        <v>19_Jan</v>
      </c>
      <c r="F7234" s="12" t="str">
        <f t="shared" si="684"/>
        <v>Jan-28</v>
      </c>
      <c r="G7234" s="12"/>
    </row>
    <row r="7235" spans="1:7">
      <c r="A7235" s="2">
        <f t="shared" si="686"/>
        <v>46772</v>
      </c>
      <c r="B7235" t="str">
        <f t="shared" si="685"/>
        <v>2028_01</v>
      </c>
      <c r="C7235" t="str">
        <f t="shared" si="687"/>
        <v>Jan</v>
      </c>
      <c r="D7235" t="str">
        <f t="shared" ref="D7235:D7298" si="688">TEXT(YEAR(A7235),"0000")&amp;"_"&amp;C7235</f>
        <v>2028_Jan</v>
      </c>
      <c r="E7235" s="12" t="str">
        <f t="shared" ref="E7235:E7298" si="689">VLOOKUP(DAY(A7235),$G$2:$H$32,2,FALSE)&amp;"_"&amp;C7235</f>
        <v>20_Jan</v>
      </c>
      <c r="F7235" s="12" t="str">
        <f t="shared" si="684"/>
        <v>Jan-28</v>
      </c>
      <c r="G7235" s="12"/>
    </row>
    <row r="7236" spans="1:7">
      <c r="A7236" s="2">
        <f t="shared" si="686"/>
        <v>46773</v>
      </c>
      <c r="B7236" t="str">
        <f t="shared" si="685"/>
        <v>2028_01</v>
      </c>
      <c r="C7236" t="str">
        <f t="shared" si="687"/>
        <v>Jan</v>
      </c>
      <c r="D7236" t="str">
        <f t="shared" si="688"/>
        <v>2028_Jan</v>
      </c>
      <c r="E7236" s="12" t="str">
        <f t="shared" si="689"/>
        <v>21_Jan</v>
      </c>
      <c r="F7236" s="12" t="str">
        <f t="shared" ref="F7236:F7299" si="690">C7236&amp;"-"&amp;RIGHT(YEAR(A7236),2)</f>
        <v>Jan-28</v>
      </c>
      <c r="G7236" s="12"/>
    </row>
    <row r="7237" spans="1:7">
      <c r="A7237" s="2">
        <f t="shared" si="686"/>
        <v>46774</v>
      </c>
      <c r="B7237" t="str">
        <f t="shared" si="685"/>
        <v>2028_01</v>
      </c>
      <c r="C7237" t="str">
        <f t="shared" si="687"/>
        <v>Jan</v>
      </c>
      <c r="D7237" t="str">
        <f t="shared" si="688"/>
        <v>2028_Jan</v>
      </c>
      <c r="E7237" s="12" t="str">
        <f t="shared" si="689"/>
        <v>22_Jan</v>
      </c>
      <c r="F7237" s="12" t="str">
        <f t="shared" si="690"/>
        <v>Jan-28</v>
      </c>
      <c r="G7237" s="12"/>
    </row>
    <row r="7238" spans="1:7">
      <c r="A7238" s="2">
        <f t="shared" si="686"/>
        <v>46775</v>
      </c>
      <c r="B7238" t="str">
        <f t="shared" si="685"/>
        <v>2028_01</v>
      </c>
      <c r="C7238" t="str">
        <f t="shared" si="687"/>
        <v>Jan</v>
      </c>
      <c r="D7238" t="str">
        <f t="shared" si="688"/>
        <v>2028_Jan</v>
      </c>
      <c r="E7238" s="12" t="str">
        <f t="shared" si="689"/>
        <v>23_Jan</v>
      </c>
      <c r="F7238" s="12" t="str">
        <f t="shared" si="690"/>
        <v>Jan-28</v>
      </c>
      <c r="G7238" s="12"/>
    </row>
    <row r="7239" spans="1:7">
      <c r="A7239" s="2">
        <f t="shared" si="686"/>
        <v>46776</v>
      </c>
      <c r="B7239" t="str">
        <f t="shared" si="685"/>
        <v>2028_01</v>
      </c>
      <c r="C7239" t="str">
        <f t="shared" si="687"/>
        <v>Jan</v>
      </c>
      <c r="D7239" t="str">
        <f t="shared" si="688"/>
        <v>2028_Jan</v>
      </c>
      <c r="E7239" s="12" t="str">
        <f t="shared" si="689"/>
        <v>24_Jan</v>
      </c>
      <c r="F7239" s="12" t="str">
        <f t="shared" si="690"/>
        <v>Jan-28</v>
      </c>
      <c r="G7239" s="12"/>
    </row>
    <row r="7240" spans="1:7">
      <c r="A7240" s="2">
        <f t="shared" si="686"/>
        <v>46777</v>
      </c>
      <c r="B7240" t="str">
        <f t="shared" si="685"/>
        <v>2028_01</v>
      </c>
      <c r="C7240" t="str">
        <f t="shared" si="687"/>
        <v>Jan</v>
      </c>
      <c r="D7240" t="str">
        <f t="shared" si="688"/>
        <v>2028_Jan</v>
      </c>
      <c r="E7240" s="12" t="str">
        <f t="shared" si="689"/>
        <v>25_Jan</v>
      </c>
      <c r="F7240" s="12" t="str">
        <f t="shared" si="690"/>
        <v>Jan-28</v>
      </c>
      <c r="G7240" s="12"/>
    </row>
    <row r="7241" spans="1:7">
      <c r="A7241" s="2">
        <f t="shared" si="686"/>
        <v>46778</v>
      </c>
      <c r="B7241" t="str">
        <f t="shared" si="685"/>
        <v>2028_01</v>
      </c>
      <c r="C7241" t="str">
        <f t="shared" si="687"/>
        <v>Jan</v>
      </c>
      <c r="D7241" t="str">
        <f t="shared" si="688"/>
        <v>2028_Jan</v>
      </c>
      <c r="E7241" s="12" t="str">
        <f t="shared" si="689"/>
        <v>26_Jan</v>
      </c>
      <c r="F7241" s="12" t="str">
        <f t="shared" si="690"/>
        <v>Jan-28</v>
      </c>
      <c r="G7241" s="12"/>
    </row>
    <row r="7242" spans="1:7">
      <c r="A7242" s="2">
        <f t="shared" si="686"/>
        <v>46779</v>
      </c>
      <c r="B7242" t="str">
        <f t="shared" si="685"/>
        <v>2028_01</v>
      </c>
      <c r="C7242" t="str">
        <f t="shared" si="687"/>
        <v>Jan</v>
      </c>
      <c r="D7242" t="str">
        <f t="shared" si="688"/>
        <v>2028_Jan</v>
      </c>
      <c r="E7242" s="12" t="str">
        <f t="shared" si="689"/>
        <v>27_Jan</v>
      </c>
      <c r="F7242" s="12" t="str">
        <f t="shared" si="690"/>
        <v>Jan-28</v>
      </c>
      <c r="G7242" s="12"/>
    </row>
    <row r="7243" spans="1:7">
      <c r="A7243" s="2">
        <f t="shared" si="686"/>
        <v>46780</v>
      </c>
      <c r="B7243" t="str">
        <f t="shared" ref="B7243:B7306" si="691">TEXT(YEAR(A7243),"0000")&amp;"_"&amp;TEXT(MONTH(A7243),"00")</f>
        <v>2028_01</v>
      </c>
      <c r="C7243" t="str">
        <f t="shared" si="687"/>
        <v>Jan</v>
      </c>
      <c r="D7243" t="str">
        <f t="shared" si="688"/>
        <v>2028_Jan</v>
      </c>
      <c r="E7243" s="12" t="str">
        <f t="shared" si="689"/>
        <v>28_Jan</v>
      </c>
      <c r="F7243" s="12" t="str">
        <f t="shared" si="690"/>
        <v>Jan-28</v>
      </c>
      <c r="G7243" s="12"/>
    </row>
    <row r="7244" spans="1:7">
      <c r="A7244" s="2">
        <f t="shared" ref="A7244:A7307" si="692">A7243+1</f>
        <v>46781</v>
      </c>
      <c r="B7244" t="str">
        <f t="shared" si="691"/>
        <v>2028_01</v>
      </c>
      <c r="C7244" t="str">
        <f t="shared" si="687"/>
        <v>Jan</v>
      </c>
      <c r="D7244" t="str">
        <f t="shared" si="688"/>
        <v>2028_Jan</v>
      </c>
      <c r="E7244" s="12" t="str">
        <f t="shared" si="689"/>
        <v>29_Jan</v>
      </c>
      <c r="F7244" s="12" t="str">
        <f t="shared" si="690"/>
        <v>Jan-28</v>
      </c>
      <c r="G7244" s="12"/>
    </row>
    <row r="7245" spans="1:7">
      <c r="A7245" s="2">
        <f t="shared" si="692"/>
        <v>46782</v>
      </c>
      <c r="B7245" t="str">
        <f t="shared" si="691"/>
        <v>2028_01</v>
      </c>
      <c r="C7245" t="str">
        <f t="shared" si="687"/>
        <v>Jan</v>
      </c>
      <c r="D7245" t="str">
        <f t="shared" si="688"/>
        <v>2028_Jan</v>
      </c>
      <c r="E7245" s="12" t="str">
        <f t="shared" si="689"/>
        <v>30_Jan</v>
      </c>
      <c r="F7245" s="12" t="str">
        <f t="shared" si="690"/>
        <v>Jan-28</v>
      </c>
      <c r="G7245" s="12"/>
    </row>
    <row r="7246" spans="1:7">
      <c r="A7246" s="2">
        <f t="shared" si="692"/>
        <v>46783</v>
      </c>
      <c r="B7246" t="str">
        <f t="shared" si="691"/>
        <v>2028_01</v>
      </c>
      <c r="C7246" t="str">
        <f t="shared" si="687"/>
        <v>Jan</v>
      </c>
      <c r="D7246" t="str">
        <f t="shared" si="688"/>
        <v>2028_Jan</v>
      </c>
      <c r="E7246" s="12" t="str">
        <f t="shared" si="689"/>
        <v>31_Jan</v>
      </c>
      <c r="F7246" s="12" t="str">
        <f t="shared" si="690"/>
        <v>Jan-28</v>
      </c>
      <c r="G7246" s="12"/>
    </row>
    <row r="7247" spans="1:7">
      <c r="A7247" s="2">
        <f t="shared" si="692"/>
        <v>46784</v>
      </c>
      <c r="B7247" t="str">
        <f t="shared" si="691"/>
        <v>2028_02</v>
      </c>
      <c r="C7247" t="str">
        <f t="shared" si="687"/>
        <v>Feb</v>
      </c>
      <c r="D7247" t="str">
        <f t="shared" si="688"/>
        <v>2028_Feb</v>
      </c>
      <c r="E7247" s="12" t="str">
        <f t="shared" si="689"/>
        <v>01_Feb</v>
      </c>
      <c r="F7247" s="12" t="str">
        <f t="shared" si="690"/>
        <v>Feb-28</v>
      </c>
      <c r="G7247" s="12"/>
    </row>
    <row r="7248" spans="1:7">
      <c r="A7248" s="2">
        <f t="shared" si="692"/>
        <v>46785</v>
      </c>
      <c r="B7248" t="str">
        <f t="shared" si="691"/>
        <v>2028_02</v>
      </c>
      <c r="C7248" t="str">
        <f t="shared" si="687"/>
        <v>Feb</v>
      </c>
      <c r="D7248" t="str">
        <f t="shared" si="688"/>
        <v>2028_Feb</v>
      </c>
      <c r="E7248" s="12" t="str">
        <f t="shared" si="689"/>
        <v>02_Feb</v>
      </c>
      <c r="F7248" s="12" t="str">
        <f t="shared" si="690"/>
        <v>Feb-28</v>
      </c>
      <c r="G7248" s="12"/>
    </row>
    <row r="7249" spans="1:7">
      <c r="A7249" s="2">
        <f t="shared" si="692"/>
        <v>46786</v>
      </c>
      <c r="B7249" t="str">
        <f t="shared" si="691"/>
        <v>2028_02</v>
      </c>
      <c r="C7249" t="str">
        <f t="shared" si="687"/>
        <v>Feb</v>
      </c>
      <c r="D7249" t="str">
        <f t="shared" si="688"/>
        <v>2028_Feb</v>
      </c>
      <c r="E7249" s="12" t="str">
        <f t="shared" si="689"/>
        <v>03_Feb</v>
      </c>
      <c r="F7249" s="12" t="str">
        <f t="shared" si="690"/>
        <v>Feb-28</v>
      </c>
      <c r="G7249" s="12"/>
    </row>
    <row r="7250" spans="1:7">
      <c r="A7250" s="2">
        <f t="shared" si="692"/>
        <v>46787</v>
      </c>
      <c r="B7250" t="str">
        <f t="shared" si="691"/>
        <v>2028_02</v>
      </c>
      <c r="C7250" t="str">
        <f t="shared" si="687"/>
        <v>Feb</v>
      </c>
      <c r="D7250" t="str">
        <f t="shared" si="688"/>
        <v>2028_Feb</v>
      </c>
      <c r="E7250" s="12" t="str">
        <f t="shared" si="689"/>
        <v>04_Feb</v>
      </c>
      <c r="F7250" s="12" t="str">
        <f t="shared" si="690"/>
        <v>Feb-28</v>
      </c>
      <c r="G7250" s="12"/>
    </row>
    <row r="7251" spans="1:7">
      <c r="A7251" s="2">
        <f t="shared" si="692"/>
        <v>46788</v>
      </c>
      <c r="B7251" t="str">
        <f t="shared" si="691"/>
        <v>2028_02</v>
      </c>
      <c r="C7251" t="str">
        <f t="shared" si="687"/>
        <v>Feb</v>
      </c>
      <c r="D7251" t="str">
        <f t="shared" si="688"/>
        <v>2028_Feb</v>
      </c>
      <c r="E7251" s="12" t="str">
        <f t="shared" si="689"/>
        <v>05_Feb</v>
      </c>
      <c r="F7251" s="12" t="str">
        <f t="shared" si="690"/>
        <v>Feb-28</v>
      </c>
      <c r="G7251" s="12"/>
    </row>
    <row r="7252" spans="1:7">
      <c r="A7252" s="2">
        <f t="shared" si="692"/>
        <v>46789</v>
      </c>
      <c r="B7252" t="str">
        <f t="shared" si="691"/>
        <v>2028_02</v>
      </c>
      <c r="C7252" t="str">
        <f t="shared" si="687"/>
        <v>Feb</v>
      </c>
      <c r="D7252" t="str">
        <f t="shared" si="688"/>
        <v>2028_Feb</v>
      </c>
      <c r="E7252" s="12" t="str">
        <f t="shared" si="689"/>
        <v>06_Feb</v>
      </c>
      <c r="F7252" s="12" t="str">
        <f t="shared" si="690"/>
        <v>Feb-28</v>
      </c>
      <c r="G7252" s="12"/>
    </row>
    <row r="7253" spans="1:7">
      <c r="A7253" s="2">
        <f t="shared" si="692"/>
        <v>46790</v>
      </c>
      <c r="B7253" t="str">
        <f t="shared" si="691"/>
        <v>2028_02</v>
      </c>
      <c r="C7253" t="str">
        <f t="shared" si="687"/>
        <v>Feb</v>
      </c>
      <c r="D7253" t="str">
        <f t="shared" si="688"/>
        <v>2028_Feb</v>
      </c>
      <c r="E7253" s="12" t="str">
        <f t="shared" si="689"/>
        <v>07_Feb</v>
      </c>
      <c r="F7253" s="12" t="str">
        <f t="shared" si="690"/>
        <v>Feb-28</v>
      </c>
      <c r="G7253" s="12"/>
    </row>
    <row r="7254" spans="1:7">
      <c r="A7254" s="2">
        <f t="shared" si="692"/>
        <v>46791</v>
      </c>
      <c r="B7254" t="str">
        <f t="shared" si="691"/>
        <v>2028_02</v>
      </c>
      <c r="C7254" t="str">
        <f t="shared" si="687"/>
        <v>Feb</v>
      </c>
      <c r="D7254" t="str">
        <f t="shared" si="688"/>
        <v>2028_Feb</v>
      </c>
      <c r="E7254" s="12" t="str">
        <f t="shared" si="689"/>
        <v>08_Feb</v>
      </c>
      <c r="F7254" s="12" t="str">
        <f t="shared" si="690"/>
        <v>Feb-28</v>
      </c>
      <c r="G7254" s="12"/>
    </row>
    <row r="7255" spans="1:7">
      <c r="A7255" s="2">
        <f t="shared" si="692"/>
        <v>46792</v>
      </c>
      <c r="B7255" t="str">
        <f t="shared" si="691"/>
        <v>2028_02</v>
      </c>
      <c r="C7255" t="str">
        <f t="shared" si="687"/>
        <v>Feb</v>
      </c>
      <c r="D7255" t="str">
        <f t="shared" si="688"/>
        <v>2028_Feb</v>
      </c>
      <c r="E7255" s="12" t="str">
        <f t="shared" si="689"/>
        <v>09_Feb</v>
      </c>
      <c r="F7255" s="12" t="str">
        <f t="shared" si="690"/>
        <v>Feb-28</v>
      </c>
      <c r="G7255" s="12"/>
    </row>
    <row r="7256" spans="1:7">
      <c r="A7256" s="2">
        <f t="shared" si="692"/>
        <v>46793</v>
      </c>
      <c r="B7256" t="str">
        <f t="shared" si="691"/>
        <v>2028_02</v>
      </c>
      <c r="C7256" t="str">
        <f t="shared" si="687"/>
        <v>Feb</v>
      </c>
      <c r="D7256" t="str">
        <f t="shared" si="688"/>
        <v>2028_Feb</v>
      </c>
      <c r="E7256" s="12" t="str">
        <f t="shared" si="689"/>
        <v>10_Feb</v>
      </c>
      <c r="F7256" s="12" t="str">
        <f t="shared" si="690"/>
        <v>Feb-28</v>
      </c>
      <c r="G7256" s="12"/>
    </row>
    <row r="7257" spans="1:7">
      <c r="A7257" s="2">
        <f t="shared" si="692"/>
        <v>46794</v>
      </c>
      <c r="B7257" t="str">
        <f t="shared" si="691"/>
        <v>2028_02</v>
      </c>
      <c r="C7257" t="str">
        <f t="shared" si="687"/>
        <v>Feb</v>
      </c>
      <c r="D7257" t="str">
        <f t="shared" si="688"/>
        <v>2028_Feb</v>
      </c>
      <c r="E7257" s="12" t="str">
        <f t="shared" si="689"/>
        <v>11_Feb</v>
      </c>
      <c r="F7257" s="12" t="str">
        <f t="shared" si="690"/>
        <v>Feb-28</v>
      </c>
      <c r="G7257" s="12"/>
    </row>
    <row r="7258" spans="1:7">
      <c r="A7258" s="2">
        <f t="shared" si="692"/>
        <v>46795</v>
      </c>
      <c r="B7258" t="str">
        <f t="shared" si="691"/>
        <v>2028_02</v>
      </c>
      <c r="C7258" t="str">
        <f t="shared" si="687"/>
        <v>Feb</v>
      </c>
      <c r="D7258" t="str">
        <f t="shared" si="688"/>
        <v>2028_Feb</v>
      </c>
      <c r="E7258" s="12" t="str">
        <f t="shared" si="689"/>
        <v>12_Feb</v>
      </c>
      <c r="F7258" s="12" t="str">
        <f t="shared" si="690"/>
        <v>Feb-28</v>
      </c>
      <c r="G7258" s="12"/>
    </row>
    <row r="7259" spans="1:7">
      <c r="A7259" s="2">
        <f t="shared" si="692"/>
        <v>46796</v>
      </c>
      <c r="B7259" t="str">
        <f t="shared" si="691"/>
        <v>2028_02</v>
      </c>
      <c r="C7259" t="str">
        <f t="shared" si="687"/>
        <v>Feb</v>
      </c>
      <c r="D7259" t="str">
        <f t="shared" si="688"/>
        <v>2028_Feb</v>
      </c>
      <c r="E7259" s="12" t="str">
        <f t="shared" si="689"/>
        <v>13_Feb</v>
      </c>
      <c r="F7259" s="12" t="str">
        <f t="shared" si="690"/>
        <v>Feb-28</v>
      </c>
      <c r="G7259" s="12"/>
    </row>
    <row r="7260" spans="1:7">
      <c r="A7260" s="2">
        <f t="shared" si="692"/>
        <v>46797</v>
      </c>
      <c r="B7260" t="str">
        <f t="shared" si="691"/>
        <v>2028_02</v>
      </c>
      <c r="C7260" t="str">
        <f t="shared" si="687"/>
        <v>Feb</v>
      </c>
      <c r="D7260" t="str">
        <f t="shared" si="688"/>
        <v>2028_Feb</v>
      </c>
      <c r="E7260" s="12" t="str">
        <f t="shared" si="689"/>
        <v>14_Feb</v>
      </c>
      <c r="F7260" s="12" t="str">
        <f t="shared" si="690"/>
        <v>Feb-28</v>
      </c>
      <c r="G7260" s="12"/>
    </row>
    <row r="7261" spans="1:7">
      <c r="A7261" s="2">
        <f t="shared" si="692"/>
        <v>46798</v>
      </c>
      <c r="B7261" t="str">
        <f t="shared" si="691"/>
        <v>2028_02</v>
      </c>
      <c r="C7261" t="str">
        <f t="shared" si="687"/>
        <v>Feb</v>
      </c>
      <c r="D7261" t="str">
        <f t="shared" si="688"/>
        <v>2028_Feb</v>
      </c>
      <c r="E7261" s="12" t="str">
        <f t="shared" si="689"/>
        <v>15_Feb</v>
      </c>
      <c r="F7261" s="12" t="str">
        <f t="shared" si="690"/>
        <v>Feb-28</v>
      </c>
      <c r="G7261" s="12"/>
    </row>
    <row r="7262" spans="1:7">
      <c r="A7262" s="2">
        <f t="shared" si="692"/>
        <v>46799</v>
      </c>
      <c r="B7262" t="str">
        <f t="shared" si="691"/>
        <v>2028_02</v>
      </c>
      <c r="C7262" t="str">
        <f t="shared" si="687"/>
        <v>Feb</v>
      </c>
      <c r="D7262" t="str">
        <f t="shared" si="688"/>
        <v>2028_Feb</v>
      </c>
      <c r="E7262" s="12" t="str">
        <f t="shared" si="689"/>
        <v>16_Feb</v>
      </c>
      <c r="F7262" s="12" t="str">
        <f t="shared" si="690"/>
        <v>Feb-28</v>
      </c>
      <c r="G7262" s="12"/>
    </row>
    <row r="7263" spans="1:7">
      <c r="A7263" s="2">
        <f t="shared" si="692"/>
        <v>46800</v>
      </c>
      <c r="B7263" t="str">
        <f t="shared" si="691"/>
        <v>2028_02</v>
      </c>
      <c r="C7263" t="str">
        <f t="shared" si="687"/>
        <v>Feb</v>
      </c>
      <c r="D7263" t="str">
        <f t="shared" si="688"/>
        <v>2028_Feb</v>
      </c>
      <c r="E7263" s="12" t="str">
        <f t="shared" si="689"/>
        <v>17_Feb</v>
      </c>
      <c r="F7263" s="12" t="str">
        <f t="shared" si="690"/>
        <v>Feb-28</v>
      </c>
      <c r="G7263" s="12"/>
    </row>
    <row r="7264" spans="1:7">
      <c r="A7264" s="2">
        <f t="shared" si="692"/>
        <v>46801</v>
      </c>
      <c r="B7264" t="str">
        <f t="shared" si="691"/>
        <v>2028_02</v>
      </c>
      <c r="C7264" t="str">
        <f t="shared" si="687"/>
        <v>Feb</v>
      </c>
      <c r="D7264" t="str">
        <f t="shared" si="688"/>
        <v>2028_Feb</v>
      </c>
      <c r="E7264" s="12" t="str">
        <f t="shared" si="689"/>
        <v>18_Feb</v>
      </c>
      <c r="F7264" s="12" t="str">
        <f t="shared" si="690"/>
        <v>Feb-28</v>
      </c>
      <c r="G7264" s="12"/>
    </row>
    <row r="7265" spans="1:7">
      <c r="A7265" s="2">
        <f t="shared" si="692"/>
        <v>46802</v>
      </c>
      <c r="B7265" t="str">
        <f t="shared" si="691"/>
        <v>2028_02</v>
      </c>
      <c r="C7265" t="str">
        <f t="shared" si="687"/>
        <v>Feb</v>
      </c>
      <c r="D7265" t="str">
        <f t="shared" si="688"/>
        <v>2028_Feb</v>
      </c>
      <c r="E7265" s="12" t="str">
        <f t="shared" si="689"/>
        <v>19_Feb</v>
      </c>
      <c r="F7265" s="12" t="str">
        <f t="shared" si="690"/>
        <v>Feb-28</v>
      </c>
      <c r="G7265" s="12"/>
    </row>
    <row r="7266" spans="1:7">
      <c r="A7266" s="2">
        <f t="shared" si="692"/>
        <v>46803</v>
      </c>
      <c r="B7266" t="str">
        <f t="shared" si="691"/>
        <v>2028_02</v>
      </c>
      <c r="C7266" t="str">
        <f t="shared" si="687"/>
        <v>Feb</v>
      </c>
      <c r="D7266" t="str">
        <f t="shared" si="688"/>
        <v>2028_Feb</v>
      </c>
      <c r="E7266" s="12" t="str">
        <f t="shared" si="689"/>
        <v>20_Feb</v>
      </c>
      <c r="F7266" s="12" t="str">
        <f t="shared" si="690"/>
        <v>Feb-28</v>
      </c>
      <c r="G7266" s="12"/>
    </row>
    <row r="7267" spans="1:7">
      <c r="A7267" s="2">
        <f t="shared" si="692"/>
        <v>46804</v>
      </c>
      <c r="B7267" t="str">
        <f t="shared" si="691"/>
        <v>2028_02</v>
      </c>
      <c r="C7267" t="str">
        <f t="shared" si="687"/>
        <v>Feb</v>
      </c>
      <c r="D7267" t="str">
        <f t="shared" si="688"/>
        <v>2028_Feb</v>
      </c>
      <c r="E7267" s="12" t="str">
        <f t="shared" si="689"/>
        <v>21_Feb</v>
      </c>
      <c r="F7267" s="12" t="str">
        <f t="shared" si="690"/>
        <v>Feb-28</v>
      </c>
      <c r="G7267" s="12"/>
    </row>
    <row r="7268" spans="1:7">
      <c r="A7268" s="2">
        <f t="shared" si="692"/>
        <v>46805</v>
      </c>
      <c r="B7268" t="str">
        <f t="shared" si="691"/>
        <v>2028_02</v>
      </c>
      <c r="C7268" t="str">
        <f t="shared" si="687"/>
        <v>Feb</v>
      </c>
      <c r="D7268" t="str">
        <f t="shared" si="688"/>
        <v>2028_Feb</v>
      </c>
      <c r="E7268" s="12" t="str">
        <f t="shared" si="689"/>
        <v>22_Feb</v>
      </c>
      <c r="F7268" s="12" t="str">
        <f t="shared" si="690"/>
        <v>Feb-28</v>
      </c>
      <c r="G7268" s="12"/>
    </row>
    <row r="7269" spans="1:7">
      <c r="A7269" s="2">
        <f t="shared" si="692"/>
        <v>46806</v>
      </c>
      <c r="B7269" t="str">
        <f t="shared" si="691"/>
        <v>2028_02</v>
      </c>
      <c r="C7269" t="str">
        <f t="shared" si="687"/>
        <v>Feb</v>
      </c>
      <c r="D7269" t="str">
        <f t="shared" si="688"/>
        <v>2028_Feb</v>
      </c>
      <c r="E7269" s="12" t="str">
        <f t="shared" si="689"/>
        <v>23_Feb</v>
      </c>
      <c r="F7269" s="12" t="str">
        <f t="shared" si="690"/>
        <v>Feb-28</v>
      </c>
      <c r="G7269" s="12"/>
    </row>
    <row r="7270" spans="1:7">
      <c r="A7270" s="2">
        <f t="shared" si="692"/>
        <v>46807</v>
      </c>
      <c r="B7270" t="str">
        <f t="shared" si="691"/>
        <v>2028_02</v>
      </c>
      <c r="C7270" t="str">
        <f t="shared" si="687"/>
        <v>Feb</v>
      </c>
      <c r="D7270" t="str">
        <f t="shared" si="688"/>
        <v>2028_Feb</v>
      </c>
      <c r="E7270" s="12" t="str">
        <f t="shared" si="689"/>
        <v>24_Feb</v>
      </c>
      <c r="F7270" s="12" t="str">
        <f t="shared" si="690"/>
        <v>Feb-28</v>
      </c>
      <c r="G7270" s="12"/>
    </row>
    <row r="7271" spans="1:7">
      <c r="A7271" s="2">
        <f t="shared" si="692"/>
        <v>46808</v>
      </c>
      <c r="B7271" t="str">
        <f t="shared" si="691"/>
        <v>2028_02</v>
      </c>
      <c r="C7271" t="str">
        <f t="shared" si="687"/>
        <v>Feb</v>
      </c>
      <c r="D7271" t="str">
        <f t="shared" si="688"/>
        <v>2028_Feb</v>
      </c>
      <c r="E7271" s="12" t="str">
        <f t="shared" si="689"/>
        <v>25_Feb</v>
      </c>
      <c r="F7271" s="12" t="str">
        <f t="shared" si="690"/>
        <v>Feb-28</v>
      </c>
      <c r="G7271" s="12"/>
    </row>
    <row r="7272" spans="1:7">
      <c r="A7272" s="2">
        <f t="shared" si="692"/>
        <v>46809</v>
      </c>
      <c r="B7272" t="str">
        <f t="shared" si="691"/>
        <v>2028_02</v>
      </c>
      <c r="C7272" t="str">
        <f t="shared" si="687"/>
        <v>Feb</v>
      </c>
      <c r="D7272" t="str">
        <f t="shared" si="688"/>
        <v>2028_Feb</v>
      </c>
      <c r="E7272" s="12" t="str">
        <f t="shared" si="689"/>
        <v>26_Feb</v>
      </c>
      <c r="F7272" s="12" t="str">
        <f t="shared" si="690"/>
        <v>Feb-28</v>
      </c>
      <c r="G7272" s="12"/>
    </row>
    <row r="7273" spans="1:7">
      <c r="A7273" s="2">
        <f t="shared" si="692"/>
        <v>46810</v>
      </c>
      <c r="B7273" t="str">
        <f t="shared" si="691"/>
        <v>2028_02</v>
      </c>
      <c r="C7273" t="str">
        <f t="shared" si="687"/>
        <v>Feb</v>
      </c>
      <c r="D7273" t="str">
        <f t="shared" si="688"/>
        <v>2028_Feb</v>
      </c>
      <c r="E7273" s="12" t="str">
        <f t="shared" si="689"/>
        <v>27_Feb</v>
      </c>
      <c r="F7273" s="12" t="str">
        <f t="shared" si="690"/>
        <v>Feb-28</v>
      </c>
      <c r="G7273" s="12"/>
    </row>
    <row r="7274" spans="1:7">
      <c r="A7274" s="2">
        <f t="shared" si="692"/>
        <v>46811</v>
      </c>
      <c r="B7274" t="str">
        <f t="shared" si="691"/>
        <v>2028_02</v>
      </c>
      <c r="C7274" t="str">
        <f t="shared" si="687"/>
        <v>Feb</v>
      </c>
      <c r="D7274" t="str">
        <f t="shared" si="688"/>
        <v>2028_Feb</v>
      </c>
      <c r="E7274" s="12" t="str">
        <f t="shared" si="689"/>
        <v>28_Feb</v>
      </c>
      <c r="F7274" s="12" t="str">
        <f t="shared" si="690"/>
        <v>Feb-28</v>
      </c>
      <c r="G7274" s="12"/>
    </row>
    <row r="7275" spans="1:7">
      <c r="A7275" s="2">
        <f t="shared" si="692"/>
        <v>46812</v>
      </c>
      <c r="B7275" t="str">
        <f t="shared" si="691"/>
        <v>2028_02</v>
      </c>
      <c r="C7275" t="str">
        <f t="shared" si="687"/>
        <v>Feb</v>
      </c>
      <c r="D7275" t="str">
        <f t="shared" si="688"/>
        <v>2028_Feb</v>
      </c>
      <c r="E7275" s="12" t="str">
        <f t="shared" si="689"/>
        <v>29_Feb</v>
      </c>
      <c r="F7275" s="12" t="str">
        <f t="shared" si="690"/>
        <v>Feb-28</v>
      </c>
      <c r="G7275" s="12"/>
    </row>
    <row r="7276" spans="1:7">
      <c r="A7276" s="2">
        <f t="shared" si="692"/>
        <v>46813</v>
      </c>
      <c r="B7276" t="str">
        <f t="shared" si="691"/>
        <v>2028_03</v>
      </c>
      <c r="C7276" t="str">
        <f t="shared" si="687"/>
        <v>Mar</v>
      </c>
      <c r="D7276" t="str">
        <f t="shared" si="688"/>
        <v>2028_Mar</v>
      </c>
      <c r="E7276" s="12" t="str">
        <f t="shared" si="689"/>
        <v>01_Mar</v>
      </c>
      <c r="F7276" s="12" t="str">
        <f t="shared" si="690"/>
        <v>Mar-28</v>
      </c>
      <c r="G7276" s="12"/>
    </row>
    <row r="7277" spans="1:7">
      <c r="A7277" s="2">
        <f t="shared" si="692"/>
        <v>46814</v>
      </c>
      <c r="B7277" t="str">
        <f t="shared" si="691"/>
        <v>2028_03</v>
      </c>
      <c r="C7277" t="str">
        <f t="shared" si="687"/>
        <v>Mar</v>
      </c>
      <c r="D7277" t="str">
        <f t="shared" si="688"/>
        <v>2028_Mar</v>
      </c>
      <c r="E7277" s="12" t="str">
        <f t="shared" si="689"/>
        <v>02_Mar</v>
      </c>
      <c r="F7277" s="12" t="str">
        <f t="shared" si="690"/>
        <v>Mar-28</v>
      </c>
      <c r="G7277" s="12"/>
    </row>
    <row r="7278" spans="1:7">
      <c r="A7278" s="2">
        <f t="shared" si="692"/>
        <v>46815</v>
      </c>
      <c r="B7278" t="str">
        <f t="shared" si="691"/>
        <v>2028_03</v>
      </c>
      <c r="C7278" t="str">
        <f t="shared" si="687"/>
        <v>Mar</v>
      </c>
      <c r="D7278" t="str">
        <f t="shared" si="688"/>
        <v>2028_Mar</v>
      </c>
      <c r="E7278" s="12" t="str">
        <f t="shared" si="689"/>
        <v>03_Mar</v>
      </c>
      <c r="F7278" s="12" t="str">
        <f t="shared" si="690"/>
        <v>Mar-28</v>
      </c>
      <c r="G7278" s="12"/>
    </row>
    <row r="7279" spans="1:7">
      <c r="A7279" s="2">
        <f t="shared" si="692"/>
        <v>46816</v>
      </c>
      <c r="B7279" t="str">
        <f t="shared" si="691"/>
        <v>2028_03</v>
      </c>
      <c r="C7279" t="str">
        <f t="shared" si="687"/>
        <v>Mar</v>
      </c>
      <c r="D7279" t="str">
        <f t="shared" si="688"/>
        <v>2028_Mar</v>
      </c>
      <c r="E7279" s="12" t="str">
        <f t="shared" si="689"/>
        <v>04_Mar</v>
      </c>
      <c r="F7279" s="12" t="str">
        <f t="shared" si="690"/>
        <v>Mar-28</v>
      </c>
      <c r="G7279" s="12"/>
    </row>
    <row r="7280" spans="1:7">
      <c r="A7280" s="2">
        <f t="shared" si="692"/>
        <v>46817</v>
      </c>
      <c r="B7280" t="str">
        <f t="shared" si="691"/>
        <v>2028_03</v>
      </c>
      <c r="C7280" t="str">
        <f t="shared" si="687"/>
        <v>Mar</v>
      </c>
      <c r="D7280" t="str">
        <f t="shared" si="688"/>
        <v>2028_Mar</v>
      </c>
      <c r="E7280" s="12" t="str">
        <f t="shared" si="689"/>
        <v>05_Mar</v>
      </c>
      <c r="F7280" s="12" t="str">
        <f t="shared" si="690"/>
        <v>Mar-28</v>
      </c>
      <c r="G7280" s="12"/>
    </row>
    <row r="7281" spans="1:7">
      <c r="A7281" s="2">
        <f t="shared" si="692"/>
        <v>46818</v>
      </c>
      <c r="B7281" t="str">
        <f t="shared" si="691"/>
        <v>2028_03</v>
      </c>
      <c r="C7281" t="str">
        <f t="shared" si="687"/>
        <v>Mar</v>
      </c>
      <c r="D7281" t="str">
        <f t="shared" si="688"/>
        <v>2028_Mar</v>
      </c>
      <c r="E7281" s="12" t="str">
        <f t="shared" si="689"/>
        <v>06_Mar</v>
      </c>
      <c r="F7281" s="12" t="str">
        <f t="shared" si="690"/>
        <v>Mar-28</v>
      </c>
      <c r="G7281" s="12"/>
    </row>
    <row r="7282" spans="1:7">
      <c r="A7282" s="2">
        <f t="shared" si="692"/>
        <v>46819</v>
      </c>
      <c r="B7282" t="str">
        <f t="shared" si="691"/>
        <v>2028_03</v>
      </c>
      <c r="C7282" t="str">
        <f t="shared" si="687"/>
        <v>Mar</v>
      </c>
      <c r="D7282" t="str">
        <f t="shared" si="688"/>
        <v>2028_Mar</v>
      </c>
      <c r="E7282" s="12" t="str">
        <f t="shared" si="689"/>
        <v>07_Mar</v>
      </c>
      <c r="F7282" s="12" t="str">
        <f t="shared" si="690"/>
        <v>Mar-28</v>
      </c>
      <c r="G7282" s="12"/>
    </row>
    <row r="7283" spans="1:7">
      <c r="A7283" s="2">
        <f t="shared" si="692"/>
        <v>46820</v>
      </c>
      <c r="B7283" t="str">
        <f t="shared" si="691"/>
        <v>2028_03</v>
      </c>
      <c r="C7283" t="str">
        <f t="shared" si="687"/>
        <v>Mar</v>
      </c>
      <c r="D7283" t="str">
        <f t="shared" si="688"/>
        <v>2028_Mar</v>
      </c>
      <c r="E7283" s="12" t="str">
        <f t="shared" si="689"/>
        <v>08_Mar</v>
      </c>
      <c r="F7283" s="12" t="str">
        <f t="shared" si="690"/>
        <v>Mar-28</v>
      </c>
      <c r="G7283" s="12"/>
    </row>
    <row r="7284" spans="1:7">
      <c r="A7284" s="2">
        <f t="shared" si="692"/>
        <v>46821</v>
      </c>
      <c r="B7284" t="str">
        <f t="shared" si="691"/>
        <v>2028_03</v>
      </c>
      <c r="C7284" t="str">
        <f t="shared" si="687"/>
        <v>Mar</v>
      </c>
      <c r="D7284" t="str">
        <f t="shared" si="688"/>
        <v>2028_Mar</v>
      </c>
      <c r="E7284" s="12" t="str">
        <f t="shared" si="689"/>
        <v>09_Mar</v>
      </c>
      <c r="F7284" s="12" t="str">
        <f t="shared" si="690"/>
        <v>Mar-28</v>
      </c>
      <c r="G7284" s="12"/>
    </row>
    <row r="7285" spans="1:7">
      <c r="A7285" s="2">
        <f t="shared" si="692"/>
        <v>46822</v>
      </c>
      <c r="B7285" t="str">
        <f t="shared" si="691"/>
        <v>2028_03</v>
      </c>
      <c r="C7285" t="str">
        <f t="shared" si="687"/>
        <v>Mar</v>
      </c>
      <c r="D7285" t="str">
        <f t="shared" si="688"/>
        <v>2028_Mar</v>
      </c>
      <c r="E7285" s="12" t="str">
        <f t="shared" si="689"/>
        <v>10_Mar</v>
      </c>
      <c r="F7285" s="12" t="str">
        <f t="shared" si="690"/>
        <v>Mar-28</v>
      </c>
      <c r="G7285" s="12"/>
    </row>
    <row r="7286" spans="1:7">
      <c r="A7286" s="2">
        <f t="shared" si="692"/>
        <v>46823</v>
      </c>
      <c r="B7286" t="str">
        <f t="shared" si="691"/>
        <v>2028_03</v>
      </c>
      <c r="C7286" t="str">
        <f t="shared" si="687"/>
        <v>Mar</v>
      </c>
      <c r="D7286" t="str">
        <f t="shared" si="688"/>
        <v>2028_Mar</v>
      </c>
      <c r="E7286" s="12" t="str">
        <f t="shared" si="689"/>
        <v>11_Mar</v>
      </c>
      <c r="F7286" s="12" t="str">
        <f t="shared" si="690"/>
        <v>Mar-28</v>
      </c>
      <c r="G7286" s="12"/>
    </row>
    <row r="7287" spans="1:7">
      <c r="A7287" s="2">
        <f t="shared" si="692"/>
        <v>46824</v>
      </c>
      <c r="B7287" t="str">
        <f t="shared" si="691"/>
        <v>2028_03</v>
      </c>
      <c r="C7287" t="str">
        <f t="shared" si="687"/>
        <v>Mar</v>
      </c>
      <c r="D7287" t="str">
        <f t="shared" si="688"/>
        <v>2028_Mar</v>
      </c>
      <c r="E7287" s="12" t="str">
        <f t="shared" si="689"/>
        <v>12_Mar</v>
      </c>
      <c r="F7287" s="12" t="str">
        <f t="shared" si="690"/>
        <v>Mar-28</v>
      </c>
      <c r="G7287" s="12"/>
    </row>
    <row r="7288" spans="1:7">
      <c r="A7288" s="2">
        <f t="shared" si="692"/>
        <v>46825</v>
      </c>
      <c r="B7288" t="str">
        <f t="shared" si="691"/>
        <v>2028_03</v>
      </c>
      <c r="C7288" t="str">
        <f t="shared" si="687"/>
        <v>Mar</v>
      </c>
      <c r="D7288" t="str">
        <f t="shared" si="688"/>
        <v>2028_Mar</v>
      </c>
      <c r="E7288" s="12" t="str">
        <f t="shared" si="689"/>
        <v>13_Mar</v>
      </c>
      <c r="F7288" s="12" t="str">
        <f t="shared" si="690"/>
        <v>Mar-28</v>
      </c>
      <c r="G7288" s="12"/>
    </row>
    <row r="7289" spans="1:7">
      <c r="A7289" s="2">
        <f t="shared" si="692"/>
        <v>46826</v>
      </c>
      <c r="B7289" t="str">
        <f t="shared" si="691"/>
        <v>2028_03</v>
      </c>
      <c r="C7289" t="str">
        <f t="shared" si="687"/>
        <v>Mar</v>
      </c>
      <c r="D7289" t="str">
        <f t="shared" si="688"/>
        <v>2028_Mar</v>
      </c>
      <c r="E7289" s="12" t="str">
        <f t="shared" si="689"/>
        <v>14_Mar</v>
      </c>
      <c r="F7289" s="12" t="str">
        <f t="shared" si="690"/>
        <v>Mar-28</v>
      </c>
      <c r="G7289" s="12"/>
    </row>
    <row r="7290" spans="1:7">
      <c r="A7290" s="2">
        <f t="shared" si="692"/>
        <v>46827</v>
      </c>
      <c r="B7290" t="str">
        <f t="shared" si="691"/>
        <v>2028_03</v>
      </c>
      <c r="C7290" t="str">
        <f t="shared" si="687"/>
        <v>Mar</v>
      </c>
      <c r="D7290" t="str">
        <f t="shared" si="688"/>
        <v>2028_Mar</v>
      </c>
      <c r="E7290" s="12" t="str">
        <f t="shared" si="689"/>
        <v>15_Mar</v>
      </c>
      <c r="F7290" s="12" t="str">
        <f t="shared" si="690"/>
        <v>Mar-28</v>
      </c>
      <c r="G7290" s="12"/>
    </row>
    <row r="7291" spans="1:7">
      <c r="A7291" s="2">
        <f t="shared" si="692"/>
        <v>46828</v>
      </c>
      <c r="B7291" t="str">
        <f t="shared" si="691"/>
        <v>2028_03</v>
      </c>
      <c r="C7291" t="str">
        <f t="shared" si="687"/>
        <v>Mar</v>
      </c>
      <c r="D7291" t="str">
        <f t="shared" si="688"/>
        <v>2028_Mar</v>
      </c>
      <c r="E7291" s="12" t="str">
        <f t="shared" si="689"/>
        <v>16_Mar</v>
      </c>
      <c r="F7291" s="12" t="str">
        <f t="shared" si="690"/>
        <v>Mar-28</v>
      </c>
      <c r="G7291" s="12"/>
    </row>
    <row r="7292" spans="1:7">
      <c r="A7292" s="2">
        <f t="shared" si="692"/>
        <v>46829</v>
      </c>
      <c r="B7292" t="str">
        <f t="shared" si="691"/>
        <v>2028_03</v>
      </c>
      <c r="C7292" t="str">
        <f t="shared" si="687"/>
        <v>Mar</v>
      </c>
      <c r="D7292" t="str">
        <f t="shared" si="688"/>
        <v>2028_Mar</v>
      </c>
      <c r="E7292" s="12" t="str">
        <f t="shared" si="689"/>
        <v>17_Mar</v>
      </c>
      <c r="F7292" s="12" t="str">
        <f t="shared" si="690"/>
        <v>Mar-28</v>
      </c>
      <c r="G7292" s="12"/>
    </row>
    <row r="7293" spans="1:7">
      <c r="A7293" s="2">
        <f t="shared" si="692"/>
        <v>46830</v>
      </c>
      <c r="B7293" t="str">
        <f t="shared" si="691"/>
        <v>2028_03</v>
      </c>
      <c r="C7293" t="str">
        <f t="shared" si="687"/>
        <v>Mar</v>
      </c>
      <c r="D7293" t="str">
        <f t="shared" si="688"/>
        <v>2028_Mar</v>
      </c>
      <c r="E7293" s="12" t="str">
        <f t="shared" si="689"/>
        <v>18_Mar</v>
      </c>
      <c r="F7293" s="12" t="str">
        <f t="shared" si="690"/>
        <v>Mar-28</v>
      </c>
      <c r="G7293" s="12"/>
    </row>
    <row r="7294" spans="1:7">
      <c r="A7294" s="2">
        <f t="shared" si="692"/>
        <v>46831</v>
      </c>
      <c r="B7294" t="str">
        <f t="shared" si="691"/>
        <v>2028_03</v>
      </c>
      <c r="C7294" t="str">
        <f t="shared" si="687"/>
        <v>Mar</v>
      </c>
      <c r="D7294" t="str">
        <f t="shared" si="688"/>
        <v>2028_Mar</v>
      </c>
      <c r="E7294" s="12" t="str">
        <f t="shared" si="689"/>
        <v>19_Mar</v>
      </c>
      <c r="F7294" s="12" t="str">
        <f t="shared" si="690"/>
        <v>Mar-28</v>
      </c>
      <c r="G7294" s="12"/>
    </row>
    <row r="7295" spans="1:7">
      <c r="A7295" s="2">
        <f t="shared" si="692"/>
        <v>46832</v>
      </c>
      <c r="B7295" t="str">
        <f t="shared" si="691"/>
        <v>2028_03</v>
      </c>
      <c r="C7295" t="str">
        <f t="shared" si="687"/>
        <v>Mar</v>
      </c>
      <c r="D7295" t="str">
        <f t="shared" si="688"/>
        <v>2028_Mar</v>
      </c>
      <c r="E7295" s="12" t="str">
        <f t="shared" si="689"/>
        <v>20_Mar</v>
      </c>
      <c r="F7295" s="12" t="str">
        <f t="shared" si="690"/>
        <v>Mar-28</v>
      </c>
      <c r="G7295" s="12"/>
    </row>
    <row r="7296" spans="1:7">
      <c r="A7296" s="2">
        <f t="shared" si="692"/>
        <v>46833</v>
      </c>
      <c r="B7296" t="str">
        <f t="shared" si="691"/>
        <v>2028_03</v>
      </c>
      <c r="C7296" t="str">
        <f t="shared" si="687"/>
        <v>Mar</v>
      </c>
      <c r="D7296" t="str">
        <f t="shared" si="688"/>
        <v>2028_Mar</v>
      </c>
      <c r="E7296" s="12" t="str">
        <f t="shared" si="689"/>
        <v>21_Mar</v>
      </c>
      <c r="F7296" s="12" t="str">
        <f t="shared" si="690"/>
        <v>Mar-28</v>
      </c>
      <c r="G7296" s="12"/>
    </row>
    <row r="7297" spans="1:7">
      <c r="A7297" s="2">
        <f t="shared" si="692"/>
        <v>46834</v>
      </c>
      <c r="B7297" t="str">
        <f t="shared" si="691"/>
        <v>2028_03</v>
      </c>
      <c r="C7297" t="str">
        <f t="shared" si="687"/>
        <v>Mar</v>
      </c>
      <c r="D7297" t="str">
        <f t="shared" si="688"/>
        <v>2028_Mar</v>
      </c>
      <c r="E7297" s="12" t="str">
        <f t="shared" si="689"/>
        <v>22_Mar</v>
      </c>
      <c r="F7297" s="12" t="str">
        <f t="shared" si="690"/>
        <v>Mar-28</v>
      </c>
      <c r="G7297" s="12"/>
    </row>
    <row r="7298" spans="1:7">
      <c r="A7298" s="2">
        <f t="shared" si="692"/>
        <v>46835</v>
      </c>
      <c r="B7298" t="str">
        <f t="shared" si="691"/>
        <v>2028_03</v>
      </c>
      <c r="C7298" t="str">
        <f t="shared" ref="C7298:C7361" si="693">VLOOKUP(TEXT(MONTH(A7298),"00"),$H$2:$I$13,2,FALSE)</f>
        <v>Mar</v>
      </c>
      <c r="D7298" t="str">
        <f t="shared" si="688"/>
        <v>2028_Mar</v>
      </c>
      <c r="E7298" s="12" t="str">
        <f t="shared" si="689"/>
        <v>23_Mar</v>
      </c>
      <c r="F7298" s="12" t="str">
        <f t="shared" si="690"/>
        <v>Mar-28</v>
      </c>
      <c r="G7298" s="12"/>
    </row>
    <row r="7299" spans="1:7">
      <c r="A7299" s="2">
        <f t="shared" si="692"/>
        <v>46836</v>
      </c>
      <c r="B7299" t="str">
        <f t="shared" si="691"/>
        <v>2028_03</v>
      </c>
      <c r="C7299" t="str">
        <f t="shared" si="693"/>
        <v>Mar</v>
      </c>
      <c r="D7299" t="str">
        <f t="shared" ref="D7299:D7362" si="694">TEXT(YEAR(A7299),"0000")&amp;"_"&amp;C7299</f>
        <v>2028_Mar</v>
      </c>
      <c r="E7299" s="12" t="str">
        <f t="shared" ref="E7299:E7362" si="695">VLOOKUP(DAY(A7299),$G$2:$H$32,2,FALSE)&amp;"_"&amp;C7299</f>
        <v>24_Mar</v>
      </c>
      <c r="F7299" s="12" t="str">
        <f t="shared" si="690"/>
        <v>Mar-28</v>
      </c>
      <c r="G7299" s="12"/>
    </row>
    <row r="7300" spans="1:7">
      <c r="A7300" s="2">
        <f t="shared" si="692"/>
        <v>46837</v>
      </c>
      <c r="B7300" t="str">
        <f t="shared" si="691"/>
        <v>2028_03</v>
      </c>
      <c r="C7300" t="str">
        <f t="shared" si="693"/>
        <v>Mar</v>
      </c>
      <c r="D7300" t="str">
        <f t="shared" si="694"/>
        <v>2028_Mar</v>
      </c>
      <c r="E7300" s="12" t="str">
        <f t="shared" si="695"/>
        <v>25_Mar</v>
      </c>
      <c r="F7300" s="12" t="str">
        <f t="shared" ref="F7300:F7363" si="696">C7300&amp;"-"&amp;RIGHT(YEAR(A7300),2)</f>
        <v>Mar-28</v>
      </c>
      <c r="G7300" s="12"/>
    </row>
    <row r="7301" spans="1:7">
      <c r="A7301" s="2">
        <f t="shared" si="692"/>
        <v>46838</v>
      </c>
      <c r="B7301" t="str">
        <f t="shared" si="691"/>
        <v>2028_03</v>
      </c>
      <c r="C7301" t="str">
        <f t="shared" si="693"/>
        <v>Mar</v>
      </c>
      <c r="D7301" t="str">
        <f t="shared" si="694"/>
        <v>2028_Mar</v>
      </c>
      <c r="E7301" s="12" t="str">
        <f t="shared" si="695"/>
        <v>26_Mar</v>
      </c>
      <c r="F7301" s="12" t="str">
        <f t="shared" si="696"/>
        <v>Mar-28</v>
      </c>
      <c r="G7301" s="12"/>
    </row>
    <row r="7302" spans="1:7">
      <c r="A7302" s="2">
        <f t="shared" si="692"/>
        <v>46839</v>
      </c>
      <c r="B7302" t="str">
        <f t="shared" si="691"/>
        <v>2028_03</v>
      </c>
      <c r="C7302" t="str">
        <f t="shared" si="693"/>
        <v>Mar</v>
      </c>
      <c r="D7302" t="str">
        <f t="shared" si="694"/>
        <v>2028_Mar</v>
      </c>
      <c r="E7302" s="12" t="str">
        <f t="shared" si="695"/>
        <v>27_Mar</v>
      </c>
      <c r="F7302" s="12" t="str">
        <f t="shared" si="696"/>
        <v>Mar-28</v>
      </c>
      <c r="G7302" s="12"/>
    </row>
    <row r="7303" spans="1:7">
      <c r="A7303" s="2">
        <f t="shared" si="692"/>
        <v>46840</v>
      </c>
      <c r="B7303" t="str">
        <f t="shared" si="691"/>
        <v>2028_03</v>
      </c>
      <c r="C7303" t="str">
        <f t="shared" si="693"/>
        <v>Mar</v>
      </c>
      <c r="D7303" t="str">
        <f t="shared" si="694"/>
        <v>2028_Mar</v>
      </c>
      <c r="E7303" s="12" t="str">
        <f t="shared" si="695"/>
        <v>28_Mar</v>
      </c>
      <c r="F7303" s="12" t="str">
        <f t="shared" si="696"/>
        <v>Mar-28</v>
      </c>
      <c r="G7303" s="12"/>
    </row>
    <row r="7304" spans="1:7">
      <c r="A7304" s="2">
        <f t="shared" si="692"/>
        <v>46841</v>
      </c>
      <c r="B7304" t="str">
        <f t="shared" si="691"/>
        <v>2028_03</v>
      </c>
      <c r="C7304" t="str">
        <f t="shared" si="693"/>
        <v>Mar</v>
      </c>
      <c r="D7304" t="str">
        <f t="shared" si="694"/>
        <v>2028_Mar</v>
      </c>
      <c r="E7304" s="12" t="str">
        <f t="shared" si="695"/>
        <v>29_Mar</v>
      </c>
      <c r="F7304" s="12" t="str">
        <f t="shared" si="696"/>
        <v>Mar-28</v>
      </c>
      <c r="G7304" s="12"/>
    </row>
    <row r="7305" spans="1:7">
      <c r="A7305" s="2">
        <f t="shared" si="692"/>
        <v>46842</v>
      </c>
      <c r="B7305" t="str">
        <f t="shared" si="691"/>
        <v>2028_03</v>
      </c>
      <c r="C7305" t="str">
        <f t="shared" si="693"/>
        <v>Mar</v>
      </c>
      <c r="D7305" t="str">
        <f t="shared" si="694"/>
        <v>2028_Mar</v>
      </c>
      <c r="E7305" s="12" t="str">
        <f t="shared" si="695"/>
        <v>30_Mar</v>
      </c>
      <c r="F7305" s="12" t="str">
        <f t="shared" si="696"/>
        <v>Mar-28</v>
      </c>
      <c r="G7305" s="12"/>
    </row>
    <row r="7306" spans="1:7">
      <c r="A7306" s="2">
        <f t="shared" si="692"/>
        <v>46843</v>
      </c>
      <c r="B7306" t="str">
        <f t="shared" si="691"/>
        <v>2028_03</v>
      </c>
      <c r="C7306" t="str">
        <f t="shared" si="693"/>
        <v>Mar</v>
      </c>
      <c r="D7306" t="str">
        <f t="shared" si="694"/>
        <v>2028_Mar</v>
      </c>
      <c r="E7306" s="12" t="str">
        <f t="shared" si="695"/>
        <v>31_Mar</v>
      </c>
      <c r="F7306" s="12" t="str">
        <f t="shared" si="696"/>
        <v>Mar-28</v>
      </c>
      <c r="G7306" s="12"/>
    </row>
    <row r="7307" spans="1:7">
      <c r="A7307" s="2">
        <f t="shared" si="692"/>
        <v>46844</v>
      </c>
      <c r="B7307" t="str">
        <f t="shared" ref="B7307:B7370" si="697">TEXT(YEAR(A7307),"0000")&amp;"_"&amp;TEXT(MONTH(A7307),"00")</f>
        <v>2028_04</v>
      </c>
      <c r="C7307" t="str">
        <f t="shared" si="693"/>
        <v>Apr</v>
      </c>
      <c r="D7307" t="str">
        <f t="shared" si="694"/>
        <v>2028_Apr</v>
      </c>
      <c r="E7307" s="12" t="str">
        <f t="shared" si="695"/>
        <v>01_Apr</v>
      </c>
      <c r="F7307" s="12" t="str">
        <f t="shared" si="696"/>
        <v>Apr-28</v>
      </c>
      <c r="G7307" s="12"/>
    </row>
    <row r="7308" spans="1:7">
      <c r="A7308" s="2">
        <f t="shared" ref="A7308:A7371" si="698">A7307+1</f>
        <v>46845</v>
      </c>
      <c r="B7308" t="str">
        <f t="shared" si="697"/>
        <v>2028_04</v>
      </c>
      <c r="C7308" t="str">
        <f t="shared" si="693"/>
        <v>Apr</v>
      </c>
      <c r="D7308" t="str">
        <f t="shared" si="694"/>
        <v>2028_Apr</v>
      </c>
      <c r="E7308" s="12" t="str">
        <f t="shared" si="695"/>
        <v>02_Apr</v>
      </c>
      <c r="F7308" s="12" t="str">
        <f t="shared" si="696"/>
        <v>Apr-28</v>
      </c>
      <c r="G7308" s="12"/>
    </row>
    <row r="7309" spans="1:7">
      <c r="A7309" s="2">
        <f t="shared" si="698"/>
        <v>46846</v>
      </c>
      <c r="B7309" t="str">
        <f t="shared" si="697"/>
        <v>2028_04</v>
      </c>
      <c r="C7309" t="str">
        <f t="shared" si="693"/>
        <v>Apr</v>
      </c>
      <c r="D7309" t="str">
        <f t="shared" si="694"/>
        <v>2028_Apr</v>
      </c>
      <c r="E7309" s="12" t="str">
        <f t="shared" si="695"/>
        <v>03_Apr</v>
      </c>
      <c r="F7309" s="12" t="str">
        <f t="shared" si="696"/>
        <v>Apr-28</v>
      </c>
      <c r="G7309" s="12"/>
    </row>
    <row r="7310" spans="1:7">
      <c r="A7310" s="2">
        <f t="shared" si="698"/>
        <v>46847</v>
      </c>
      <c r="B7310" t="str">
        <f t="shared" si="697"/>
        <v>2028_04</v>
      </c>
      <c r="C7310" t="str">
        <f t="shared" si="693"/>
        <v>Apr</v>
      </c>
      <c r="D7310" t="str">
        <f t="shared" si="694"/>
        <v>2028_Apr</v>
      </c>
      <c r="E7310" s="12" t="str">
        <f t="shared" si="695"/>
        <v>04_Apr</v>
      </c>
      <c r="F7310" s="12" t="str">
        <f t="shared" si="696"/>
        <v>Apr-28</v>
      </c>
      <c r="G7310" s="12"/>
    </row>
    <row r="7311" spans="1:7">
      <c r="A7311" s="2">
        <f t="shared" si="698"/>
        <v>46848</v>
      </c>
      <c r="B7311" t="str">
        <f t="shared" si="697"/>
        <v>2028_04</v>
      </c>
      <c r="C7311" t="str">
        <f t="shared" si="693"/>
        <v>Apr</v>
      </c>
      <c r="D7311" t="str">
        <f t="shared" si="694"/>
        <v>2028_Apr</v>
      </c>
      <c r="E7311" s="12" t="str">
        <f t="shared" si="695"/>
        <v>05_Apr</v>
      </c>
      <c r="F7311" s="12" t="str">
        <f t="shared" si="696"/>
        <v>Apr-28</v>
      </c>
      <c r="G7311" s="12"/>
    </row>
    <row r="7312" spans="1:7">
      <c r="A7312" s="2">
        <f t="shared" si="698"/>
        <v>46849</v>
      </c>
      <c r="B7312" t="str">
        <f t="shared" si="697"/>
        <v>2028_04</v>
      </c>
      <c r="C7312" t="str">
        <f t="shared" si="693"/>
        <v>Apr</v>
      </c>
      <c r="D7312" t="str">
        <f t="shared" si="694"/>
        <v>2028_Apr</v>
      </c>
      <c r="E7312" s="12" t="str">
        <f t="shared" si="695"/>
        <v>06_Apr</v>
      </c>
      <c r="F7312" s="12" t="str">
        <f t="shared" si="696"/>
        <v>Apr-28</v>
      </c>
      <c r="G7312" s="12"/>
    </row>
    <row r="7313" spans="1:7">
      <c r="A7313" s="2">
        <f t="shared" si="698"/>
        <v>46850</v>
      </c>
      <c r="B7313" t="str">
        <f t="shared" si="697"/>
        <v>2028_04</v>
      </c>
      <c r="C7313" t="str">
        <f t="shared" si="693"/>
        <v>Apr</v>
      </c>
      <c r="D7313" t="str">
        <f t="shared" si="694"/>
        <v>2028_Apr</v>
      </c>
      <c r="E7313" s="12" t="str">
        <f t="shared" si="695"/>
        <v>07_Apr</v>
      </c>
      <c r="F7313" s="12" t="str">
        <f t="shared" si="696"/>
        <v>Apr-28</v>
      </c>
      <c r="G7313" s="12"/>
    </row>
    <row r="7314" spans="1:7">
      <c r="A7314" s="2">
        <f t="shared" si="698"/>
        <v>46851</v>
      </c>
      <c r="B7314" t="str">
        <f t="shared" si="697"/>
        <v>2028_04</v>
      </c>
      <c r="C7314" t="str">
        <f t="shared" si="693"/>
        <v>Apr</v>
      </c>
      <c r="D7314" t="str">
        <f t="shared" si="694"/>
        <v>2028_Apr</v>
      </c>
      <c r="E7314" s="12" t="str">
        <f t="shared" si="695"/>
        <v>08_Apr</v>
      </c>
      <c r="F7314" s="12" t="str">
        <f t="shared" si="696"/>
        <v>Apr-28</v>
      </c>
      <c r="G7314" s="12"/>
    </row>
    <row r="7315" spans="1:7">
      <c r="A7315" s="2">
        <f t="shared" si="698"/>
        <v>46852</v>
      </c>
      <c r="B7315" t="str">
        <f t="shared" si="697"/>
        <v>2028_04</v>
      </c>
      <c r="C7315" t="str">
        <f t="shared" si="693"/>
        <v>Apr</v>
      </c>
      <c r="D7315" t="str">
        <f t="shared" si="694"/>
        <v>2028_Apr</v>
      </c>
      <c r="E7315" s="12" t="str">
        <f t="shared" si="695"/>
        <v>09_Apr</v>
      </c>
      <c r="F7315" s="12" t="str">
        <f t="shared" si="696"/>
        <v>Apr-28</v>
      </c>
      <c r="G7315" s="12"/>
    </row>
    <row r="7316" spans="1:7">
      <c r="A7316" s="2">
        <f t="shared" si="698"/>
        <v>46853</v>
      </c>
      <c r="B7316" t="str">
        <f t="shared" si="697"/>
        <v>2028_04</v>
      </c>
      <c r="C7316" t="str">
        <f t="shared" si="693"/>
        <v>Apr</v>
      </c>
      <c r="D7316" t="str">
        <f t="shared" si="694"/>
        <v>2028_Apr</v>
      </c>
      <c r="E7316" s="12" t="str">
        <f t="shared" si="695"/>
        <v>10_Apr</v>
      </c>
      <c r="F7316" s="12" t="str">
        <f t="shared" si="696"/>
        <v>Apr-28</v>
      </c>
      <c r="G7316" s="12"/>
    </row>
    <row r="7317" spans="1:7">
      <c r="A7317" s="2">
        <f t="shared" si="698"/>
        <v>46854</v>
      </c>
      <c r="B7317" t="str">
        <f t="shared" si="697"/>
        <v>2028_04</v>
      </c>
      <c r="C7317" t="str">
        <f t="shared" si="693"/>
        <v>Apr</v>
      </c>
      <c r="D7317" t="str">
        <f t="shared" si="694"/>
        <v>2028_Apr</v>
      </c>
      <c r="E7317" s="12" t="str">
        <f t="shared" si="695"/>
        <v>11_Apr</v>
      </c>
      <c r="F7317" s="12" t="str">
        <f t="shared" si="696"/>
        <v>Apr-28</v>
      </c>
      <c r="G7317" s="12"/>
    </row>
    <row r="7318" spans="1:7">
      <c r="A7318" s="2">
        <f t="shared" si="698"/>
        <v>46855</v>
      </c>
      <c r="B7318" t="str">
        <f t="shared" si="697"/>
        <v>2028_04</v>
      </c>
      <c r="C7318" t="str">
        <f t="shared" si="693"/>
        <v>Apr</v>
      </c>
      <c r="D7318" t="str">
        <f t="shared" si="694"/>
        <v>2028_Apr</v>
      </c>
      <c r="E7318" s="12" t="str">
        <f t="shared" si="695"/>
        <v>12_Apr</v>
      </c>
      <c r="F7318" s="12" t="str">
        <f t="shared" si="696"/>
        <v>Apr-28</v>
      </c>
      <c r="G7318" s="12"/>
    </row>
    <row r="7319" spans="1:7">
      <c r="A7319" s="2">
        <f t="shared" si="698"/>
        <v>46856</v>
      </c>
      <c r="B7319" t="str">
        <f t="shared" si="697"/>
        <v>2028_04</v>
      </c>
      <c r="C7319" t="str">
        <f t="shared" si="693"/>
        <v>Apr</v>
      </c>
      <c r="D7319" t="str">
        <f t="shared" si="694"/>
        <v>2028_Apr</v>
      </c>
      <c r="E7319" s="12" t="str">
        <f t="shared" si="695"/>
        <v>13_Apr</v>
      </c>
      <c r="F7319" s="12" t="str">
        <f t="shared" si="696"/>
        <v>Apr-28</v>
      </c>
      <c r="G7319" s="12"/>
    </row>
    <row r="7320" spans="1:7">
      <c r="A7320" s="2">
        <f t="shared" si="698"/>
        <v>46857</v>
      </c>
      <c r="B7320" t="str">
        <f t="shared" si="697"/>
        <v>2028_04</v>
      </c>
      <c r="C7320" t="str">
        <f t="shared" si="693"/>
        <v>Apr</v>
      </c>
      <c r="D7320" t="str">
        <f t="shared" si="694"/>
        <v>2028_Apr</v>
      </c>
      <c r="E7320" s="12" t="str">
        <f t="shared" si="695"/>
        <v>14_Apr</v>
      </c>
      <c r="F7320" s="12" t="str">
        <f t="shared" si="696"/>
        <v>Apr-28</v>
      </c>
      <c r="G7320" s="12"/>
    </row>
    <row r="7321" spans="1:7">
      <c r="A7321" s="2">
        <f t="shared" si="698"/>
        <v>46858</v>
      </c>
      <c r="B7321" t="str">
        <f t="shared" si="697"/>
        <v>2028_04</v>
      </c>
      <c r="C7321" t="str">
        <f t="shared" si="693"/>
        <v>Apr</v>
      </c>
      <c r="D7321" t="str">
        <f t="shared" si="694"/>
        <v>2028_Apr</v>
      </c>
      <c r="E7321" s="12" t="str">
        <f t="shared" si="695"/>
        <v>15_Apr</v>
      </c>
      <c r="F7321" s="12" t="str">
        <f t="shared" si="696"/>
        <v>Apr-28</v>
      </c>
      <c r="G7321" s="12"/>
    </row>
    <row r="7322" spans="1:7">
      <c r="A7322" s="2">
        <f t="shared" si="698"/>
        <v>46859</v>
      </c>
      <c r="B7322" t="str">
        <f t="shared" si="697"/>
        <v>2028_04</v>
      </c>
      <c r="C7322" t="str">
        <f t="shared" si="693"/>
        <v>Apr</v>
      </c>
      <c r="D7322" t="str">
        <f t="shared" si="694"/>
        <v>2028_Apr</v>
      </c>
      <c r="E7322" s="12" t="str">
        <f t="shared" si="695"/>
        <v>16_Apr</v>
      </c>
      <c r="F7322" s="12" t="str">
        <f t="shared" si="696"/>
        <v>Apr-28</v>
      </c>
      <c r="G7322" s="12"/>
    </row>
    <row r="7323" spans="1:7">
      <c r="A7323" s="2">
        <f t="shared" si="698"/>
        <v>46860</v>
      </c>
      <c r="B7323" t="str">
        <f t="shared" si="697"/>
        <v>2028_04</v>
      </c>
      <c r="C7323" t="str">
        <f t="shared" si="693"/>
        <v>Apr</v>
      </c>
      <c r="D7323" t="str">
        <f t="shared" si="694"/>
        <v>2028_Apr</v>
      </c>
      <c r="E7323" s="12" t="str">
        <f t="shared" si="695"/>
        <v>17_Apr</v>
      </c>
      <c r="F7323" s="12" t="str">
        <f t="shared" si="696"/>
        <v>Apr-28</v>
      </c>
      <c r="G7323" s="12"/>
    </row>
    <row r="7324" spans="1:7">
      <c r="A7324" s="2">
        <f t="shared" si="698"/>
        <v>46861</v>
      </c>
      <c r="B7324" t="str">
        <f t="shared" si="697"/>
        <v>2028_04</v>
      </c>
      <c r="C7324" t="str">
        <f t="shared" si="693"/>
        <v>Apr</v>
      </c>
      <c r="D7324" t="str">
        <f t="shared" si="694"/>
        <v>2028_Apr</v>
      </c>
      <c r="E7324" s="12" t="str">
        <f t="shared" si="695"/>
        <v>18_Apr</v>
      </c>
      <c r="F7324" s="12" t="str">
        <f t="shared" si="696"/>
        <v>Apr-28</v>
      </c>
      <c r="G7324" s="12"/>
    </row>
    <row r="7325" spans="1:7">
      <c r="A7325" s="2">
        <f t="shared" si="698"/>
        <v>46862</v>
      </c>
      <c r="B7325" t="str">
        <f t="shared" si="697"/>
        <v>2028_04</v>
      </c>
      <c r="C7325" t="str">
        <f t="shared" si="693"/>
        <v>Apr</v>
      </c>
      <c r="D7325" t="str">
        <f t="shared" si="694"/>
        <v>2028_Apr</v>
      </c>
      <c r="E7325" s="12" t="str">
        <f t="shared" si="695"/>
        <v>19_Apr</v>
      </c>
      <c r="F7325" s="12" t="str">
        <f t="shared" si="696"/>
        <v>Apr-28</v>
      </c>
      <c r="G7325" s="12"/>
    </row>
    <row r="7326" spans="1:7">
      <c r="A7326" s="2">
        <f t="shared" si="698"/>
        <v>46863</v>
      </c>
      <c r="B7326" t="str">
        <f t="shared" si="697"/>
        <v>2028_04</v>
      </c>
      <c r="C7326" t="str">
        <f t="shared" si="693"/>
        <v>Apr</v>
      </c>
      <c r="D7326" t="str">
        <f t="shared" si="694"/>
        <v>2028_Apr</v>
      </c>
      <c r="E7326" s="12" t="str">
        <f t="shared" si="695"/>
        <v>20_Apr</v>
      </c>
      <c r="F7326" s="12" t="str">
        <f t="shared" si="696"/>
        <v>Apr-28</v>
      </c>
      <c r="G7326" s="12"/>
    </row>
    <row r="7327" spans="1:7">
      <c r="A7327" s="2">
        <f t="shared" si="698"/>
        <v>46864</v>
      </c>
      <c r="B7327" t="str">
        <f t="shared" si="697"/>
        <v>2028_04</v>
      </c>
      <c r="C7327" t="str">
        <f t="shared" si="693"/>
        <v>Apr</v>
      </c>
      <c r="D7327" t="str">
        <f t="shared" si="694"/>
        <v>2028_Apr</v>
      </c>
      <c r="E7327" s="12" t="str">
        <f t="shared" si="695"/>
        <v>21_Apr</v>
      </c>
      <c r="F7327" s="12" t="str">
        <f t="shared" si="696"/>
        <v>Apr-28</v>
      </c>
      <c r="G7327" s="12"/>
    </row>
    <row r="7328" spans="1:7">
      <c r="A7328" s="2">
        <f t="shared" si="698"/>
        <v>46865</v>
      </c>
      <c r="B7328" t="str">
        <f t="shared" si="697"/>
        <v>2028_04</v>
      </c>
      <c r="C7328" t="str">
        <f t="shared" si="693"/>
        <v>Apr</v>
      </c>
      <c r="D7328" t="str">
        <f t="shared" si="694"/>
        <v>2028_Apr</v>
      </c>
      <c r="E7328" s="12" t="str">
        <f t="shared" si="695"/>
        <v>22_Apr</v>
      </c>
      <c r="F7328" s="12" t="str">
        <f t="shared" si="696"/>
        <v>Apr-28</v>
      </c>
      <c r="G7328" s="12"/>
    </row>
    <row r="7329" spans="1:7">
      <c r="A7329" s="2">
        <f t="shared" si="698"/>
        <v>46866</v>
      </c>
      <c r="B7329" t="str">
        <f t="shared" si="697"/>
        <v>2028_04</v>
      </c>
      <c r="C7329" t="str">
        <f t="shared" si="693"/>
        <v>Apr</v>
      </c>
      <c r="D7329" t="str">
        <f t="shared" si="694"/>
        <v>2028_Apr</v>
      </c>
      <c r="E7329" s="12" t="str">
        <f t="shared" si="695"/>
        <v>23_Apr</v>
      </c>
      <c r="F7329" s="12" t="str">
        <f t="shared" si="696"/>
        <v>Apr-28</v>
      </c>
      <c r="G7329" s="12"/>
    </row>
    <row r="7330" spans="1:7">
      <c r="A7330" s="2">
        <f t="shared" si="698"/>
        <v>46867</v>
      </c>
      <c r="B7330" t="str">
        <f t="shared" si="697"/>
        <v>2028_04</v>
      </c>
      <c r="C7330" t="str">
        <f t="shared" si="693"/>
        <v>Apr</v>
      </c>
      <c r="D7330" t="str">
        <f t="shared" si="694"/>
        <v>2028_Apr</v>
      </c>
      <c r="E7330" s="12" t="str">
        <f t="shared" si="695"/>
        <v>24_Apr</v>
      </c>
      <c r="F7330" s="12" t="str">
        <f t="shared" si="696"/>
        <v>Apr-28</v>
      </c>
      <c r="G7330" s="12"/>
    </row>
    <row r="7331" spans="1:7">
      <c r="A7331" s="2">
        <f t="shared" si="698"/>
        <v>46868</v>
      </c>
      <c r="B7331" t="str">
        <f t="shared" si="697"/>
        <v>2028_04</v>
      </c>
      <c r="C7331" t="str">
        <f t="shared" si="693"/>
        <v>Apr</v>
      </c>
      <c r="D7331" t="str">
        <f t="shared" si="694"/>
        <v>2028_Apr</v>
      </c>
      <c r="E7331" s="12" t="str">
        <f t="shared" si="695"/>
        <v>25_Apr</v>
      </c>
      <c r="F7331" s="12" t="str">
        <f t="shared" si="696"/>
        <v>Apr-28</v>
      </c>
      <c r="G7331" s="12"/>
    </row>
    <row r="7332" spans="1:7">
      <c r="A7332" s="2">
        <f t="shared" si="698"/>
        <v>46869</v>
      </c>
      <c r="B7332" t="str">
        <f t="shared" si="697"/>
        <v>2028_04</v>
      </c>
      <c r="C7332" t="str">
        <f t="shared" si="693"/>
        <v>Apr</v>
      </c>
      <c r="D7332" t="str">
        <f t="shared" si="694"/>
        <v>2028_Apr</v>
      </c>
      <c r="E7332" s="12" t="str">
        <f t="shared" si="695"/>
        <v>26_Apr</v>
      </c>
      <c r="F7332" s="12" t="str">
        <f t="shared" si="696"/>
        <v>Apr-28</v>
      </c>
      <c r="G7332" s="12"/>
    </row>
    <row r="7333" spans="1:7">
      <c r="A7333" s="2">
        <f t="shared" si="698"/>
        <v>46870</v>
      </c>
      <c r="B7333" t="str">
        <f t="shared" si="697"/>
        <v>2028_04</v>
      </c>
      <c r="C7333" t="str">
        <f t="shared" si="693"/>
        <v>Apr</v>
      </c>
      <c r="D7333" t="str">
        <f t="shared" si="694"/>
        <v>2028_Apr</v>
      </c>
      <c r="E7333" s="12" t="str">
        <f t="shared" si="695"/>
        <v>27_Apr</v>
      </c>
      <c r="F7333" s="12" t="str">
        <f t="shared" si="696"/>
        <v>Apr-28</v>
      </c>
      <c r="G7333" s="12"/>
    </row>
    <row r="7334" spans="1:7">
      <c r="A7334" s="2">
        <f t="shared" si="698"/>
        <v>46871</v>
      </c>
      <c r="B7334" t="str">
        <f t="shared" si="697"/>
        <v>2028_04</v>
      </c>
      <c r="C7334" t="str">
        <f t="shared" si="693"/>
        <v>Apr</v>
      </c>
      <c r="D7334" t="str">
        <f t="shared" si="694"/>
        <v>2028_Apr</v>
      </c>
      <c r="E7334" s="12" t="str">
        <f t="shared" si="695"/>
        <v>28_Apr</v>
      </c>
      <c r="F7334" s="12" t="str">
        <f t="shared" si="696"/>
        <v>Apr-28</v>
      </c>
      <c r="G7334" s="12"/>
    </row>
    <row r="7335" spans="1:7">
      <c r="A7335" s="2">
        <f t="shared" si="698"/>
        <v>46872</v>
      </c>
      <c r="B7335" t="str">
        <f t="shared" si="697"/>
        <v>2028_04</v>
      </c>
      <c r="C7335" t="str">
        <f t="shared" si="693"/>
        <v>Apr</v>
      </c>
      <c r="D7335" t="str">
        <f t="shared" si="694"/>
        <v>2028_Apr</v>
      </c>
      <c r="E7335" s="12" t="str">
        <f t="shared" si="695"/>
        <v>29_Apr</v>
      </c>
      <c r="F7335" s="12" t="str">
        <f t="shared" si="696"/>
        <v>Apr-28</v>
      </c>
      <c r="G7335" s="12"/>
    </row>
    <row r="7336" spans="1:7">
      <c r="A7336" s="2">
        <f t="shared" si="698"/>
        <v>46873</v>
      </c>
      <c r="B7336" t="str">
        <f t="shared" si="697"/>
        <v>2028_04</v>
      </c>
      <c r="C7336" t="str">
        <f t="shared" si="693"/>
        <v>Apr</v>
      </c>
      <c r="D7336" t="str">
        <f t="shared" si="694"/>
        <v>2028_Apr</v>
      </c>
      <c r="E7336" s="12" t="str">
        <f t="shared" si="695"/>
        <v>30_Apr</v>
      </c>
      <c r="F7336" s="12" t="str">
        <f t="shared" si="696"/>
        <v>Apr-28</v>
      </c>
      <c r="G7336" s="12"/>
    </row>
    <row r="7337" spans="1:7">
      <c r="A7337" s="2">
        <f t="shared" si="698"/>
        <v>46874</v>
      </c>
      <c r="B7337" t="str">
        <f t="shared" si="697"/>
        <v>2028_05</v>
      </c>
      <c r="C7337" t="str">
        <f t="shared" si="693"/>
        <v>May</v>
      </c>
      <c r="D7337" t="str">
        <f t="shared" si="694"/>
        <v>2028_May</v>
      </c>
      <c r="E7337" s="12" t="str">
        <f t="shared" si="695"/>
        <v>01_May</v>
      </c>
      <c r="F7337" s="12" t="str">
        <f t="shared" si="696"/>
        <v>May-28</v>
      </c>
      <c r="G7337" s="12"/>
    </row>
    <row r="7338" spans="1:7">
      <c r="A7338" s="2">
        <f t="shared" si="698"/>
        <v>46875</v>
      </c>
      <c r="B7338" t="str">
        <f t="shared" si="697"/>
        <v>2028_05</v>
      </c>
      <c r="C7338" t="str">
        <f t="shared" si="693"/>
        <v>May</v>
      </c>
      <c r="D7338" t="str">
        <f t="shared" si="694"/>
        <v>2028_May</v>
      </c>
      <c r="E7338" s="12" t="str">
        <f t="shared" si="695"/>
        <v>02_May</v>
      </c>
      <c r="F7338" s="12" t="str">
        <f t="shared" si="696"/>
        <v>May-28</v>
      </c>
      <c r="G7338" s="12"/>
    </row>
    <row r="7339" spans="1:7">
      <c r="A7339" s="2">
        <f t="shared" si="698"/>
        <v>46876</v>
      </c>
      <c r="B7339" t="str">
        <f t="shared" si="697"/>
        <v>2028_05</v>
      </c>
      <c r="C7339" t="str">
        <f t="shared" si="693"/>
        <v>May</v>
      </c>
      <c r="D7339" t="str">
        <f t="shared" si="694"/>
        <v>2028_May</v>
      </c>
      <c r="E7339" s="12" t="str">
        <f t="shared" si="695"/>
        <v>03_May</v>
      </c>
      <c r="F7339" s="12" t="str">
        <f t="shared" si="696"/>
        <v>May-28</v>
      </c>
      <c r="G7339" s="12"/>
    </row>
    <row r="7340" spans="1:7">
      <c r="A7340" s="2">
        <f t="shared" si="698"/>
        <v>46877</v>
      </c>
      <c r="B7340" t="str">
        <f t="shared" si="697"/>
        <v>2028_05</v>
      </c>
      <c r="C7340" t="str">
        <f t="shared" si="693"/>
        <v>May</v>
      </c>
      <c r="D7340" t="str">
        <f t="shared" si="694"/>
        <v>2028_May</v>
      </c>
      <c r="E7340" s="12" t="str">
        <f t="shared" si="695"/>
        <v>04_May</v>
      </c>
      <c r="F7340" s="12" t="str">
        <f t="shared" si="696"/>
        <v>May-28</v>
      </c>
      <c r="G7340" s="12"/>
    </row>
    <row r="7341" spans="1:7">
      <c r="A7341" s="2">
        <f t="shared" si="698"/>
        <v>46878</v>
      </c>
      <c r="B7341" t="str">
        <f t="shared" si="697"/>
        <v>2028_05</v>
      </c>
      <c r="C7341" t="str">
        <f t="shared" si="693"/>
        <v>May</v>
      </c>
      <c r="D7341" t="str">
        <f t="shared" si="694"/>
        <v>2028_May</v>
      </c>
      <c r="E7341" s="12" t="str">
        <f t="shared" si="695"/>
        <v>05_May</v>
      </c>
      <c r="F7341" s="12" t="str">
        <f t="shared" si="696"/>
        <v>May-28</v>
      </c>
      <c r="G7341" s="12"/>
    </row>
    <row r="7342" spans="1:7">
      <c r="A7342" s="2">
        <f t="shared" si="698"/>
        <v>46879</v>
      </c>
      <c r="B7342" t="str">
        <f t="shared" si="697"/>
        <v>2028_05</v>
      </c>
      <c r="C7342" t="str">
        <f t="shared" si="693"/>
        <v>May</v>
      </c>
      <c r="D7342" t="str">
        <f t="shared" si="694"/>
        <v>2028_May</v>
      </c>
      <c r="E7342" s="12" t="str">
        <f t="shared" si="695"/>
        <v>06_May</v>
      </c>
      <c r="F7342" s="12" t="str">
        <f t="shared" si="696"/>
        <v>May-28</v>
      </c>
      <c r="G7342" s="12"/>
    </row>
    <row r="7343" spans="1:7">
      <c r="A7343" s="2">
        <f t="shared" si="698"/>
        <v>46880</v>
      </c>
      <c r="B7343" t="str">
        <f t="shared" si="697"/>
        <v>2028_05</v>
      </c>
      <c r="C7343" t="str">
        <f t="shared" si="693"/>
        <v>May</v>
      </c>
      <c r="D7343" t="str">
        <f t="shared" si="694"/>
        <v>2028_May</v>
      </c>
      <c r="E7343" s="12" t="str">
        <f t="shared" si="695"/>
        <v>07_May</v>
      </c>
      <c r="F7343" s="12" t="str">
        <f t="shared" si="696"/>
        <v>May-28</v>
      </c>
      <c r="G7343" s="12"/>
    </row>
    <row r="7344" spans="1:7">
      <c r="A7344" s="2">
        <f t="shared" si="698"/>
        <v>46881</v>
      </c>
      <c r="B7344" t="str">
        <f t="shared" si="697"/>
        <v>2028_05</v>
      </c>
      <c r="C7344" t="str">
        <f t="shared" si="693"/>
        <v>May</v>
      </c>
      <c r="D7344" t="str">
        <f t="shared" si="694"/>
        <v>2028_May</v>
      </c>
      <c r="E7344" s="12" t="str">
        <f t="shared" si="695"/>
        <v>08_May</v>
      </c>
      <c r="F7344" s="12" t="str">
        <f t="shared" si="696"/>
        <v>May-28</v>
      </c>
      <c r="G7344" s="12"/>
    </row>
    <row r="7345" spans="1:7">
      <c r="A7345" s="2">
        <f t="shared" si="698"/>
        <v>46882</v>
      </c>
      <c r="B7345" t="str">
        <f t="shared" si="697"/>
        <v>2028_05</v>
      </c>
      <c r="C7345" t="str">
        <f t="shared" si="693"/>
        <v>May</v>
      </c>
      <c r="D7345" t="str">
        <f t="shared" si="694"/>
        <v>2028_May</v>
      </c>
      <c r="E7345" s="12" t="str">
        <f t="shared" si="695"/>
        <v>09_May</v>
      </c>
      <c r="F7345" s="12" t="str">
        <f t="shared" si="696"/>
        <v>May-28</v>
      </c>
      <c r="G7345" s="12"/>
    </row>
    <row r="7346" spans="1:7">
      <c r="A7346" s="2">
        <f t="shared" si="698"/>
        <v>46883</v>
      </c>
      <c r="B7346" t="str">
        <f t="shared" si="697"/>
        <v>2028_05</v>
      </c>
      <c r="C7346" t="str">
        <f t="shared" si="693"/>
        <v>May</v>
      </c>
      <c r="D7346" t="str">
        <f t="shared" si="694"/>
        <v>2028_May</v>
      </c>
      <c r="E7346" s="12" t="str">
        <f t="shared" si="695"/>
        <v>10_May</v>
      </c>
      <c r="F7346" s="12" t="str">
        <f t="shared" si="696"/>
        <v>May-28</v>
      </c>
      <c r="G7346" s="12"/>
    </row>
    <row r="7347" spans="1:7">
      <c r="A7347" s="2">
        <f t="shared" si="698"/>
        <v>46884</v>
      </c>
      <c r="B7347" t="str">
        <f t="shared" si="697"/>
        <v>2028_05</v>
      </c>
      <c r="C7347" t="str">
        <f t="shared" si="693"/>
        <v>May</v>
      </c>
      <c r="D7347" t="str">
        <f t="shared" si="694"/>
        <v>2028_May</v>
      </c>
      <c r="E7347" s="12" t="str">
        <f t="shared" si="695"/>
        <v>11_May</v>
      </c>
      <c r="F7347" s="12" t="str">
        <f t="shared" si="696"/>
        <v>May-28</v>
      </c>
      <c r="G7347" s="12"/>
    </row>
    <row r="7348" spans="1:7">
      <c r="A7348" s="2">
        <f t="shared" si="698"/>
        <v>46885</v>
      </c>
      <c r="B7348" t="str">
        <f t="shared" si="697"/>
        <v>2028_05</v>
      </c>
      <c r="C7348" t="str">
        <f t="shared" si="693"/>
        <v>May</v>
      </c>
      <c r="D7348" t="str">
        <f t="shared" si="694"/>
        <v>2028_May</v>
      </c>
      <c r="E7348" s="12" t="str">
        <f t="shared" si="695"/>
        <v>12_May</v>
      </c>
      <c r="F7348" s="12" t="str">
        <f t="shared" si="696"/>
        <v>May-28</v>
      </c>
      <c r="G7348" s="12"/>
    </row>
    <row r="7349" spans="1:7">
      <c r="A7349" s="2">
        <f t="shared" si="698"/>
        <v>46886</v>
      </c>
      <c r="B7349" t="str">
        <f t="shared" si="697"/>
        <v>2028_05</v>
      </c>
      <c r="C7349" t="str">
        <f t="shared" si="693"/>
        <v>May</v>
      </c>
      <c r="D7349" t="str">
        <f t="shared" si="694"/>
        <v>2028_May</v>
      </c>
      <c r="E7349" s="12" t="str">
        <f t="shared" si="695"/>
        <v>13_May</v>
      </c>
      <c r="F7349" s="12" t="str">
        <f t="shared" si="696"/>
        <v>May-28</v>
      </c>
      <c r="G7349" s="12"/>
    </row>
    <row r="7350" spans="1:7">
      <c r="A7350" s="2">
        <f t="shared" si="698"/>
        <v>46887</v>
      </c>
      <c r="B7350" t="str">
        <f t="shared" si="697"/>
        <v>2028_05</v>
      </c>
      <c r="C7350" t="str">
        <f t="shared" si="693"/>
        <v>May</v>
      </c>
      <c r="D7350" t="str">
        <f t="shared" si="694"/>
        <v>2028_May</v>
      </c>
      <c r="E7350" s="12" t="str">
        <f t="shared" si="695"/>
        <v>14_May</v>
      </c>
      <c r="F7350" s="12" t="str">
        <f t="shared" si="696"/>
        <v>May-28</v>
      </c>
      <c r="G7350" s="12"/>
    </row>
    <row r="7351" spans="1:7">
      <c r="A7351" s="2">
        <f t="shared" si="698"/>
        <v>46888</v>
      </c>
      <c r="B7351" t="str">
        <f t="shared" si="697"/>
        <v>2028_05</v>
      </c>
      <c r="C7351" t="str">
        <f t="shared" si="693"/>
        <v>May</v>
      </c>
      <c r="D7351" t="str">
        <f t="shared" si="694"/>
        <v>2028_May</v>
      </c>
      <c r="E7351" s="12" t="str">
        <f t="shared" si="695"/>
        <v>15_May</v>
      </c>
      <c r="F7351" s="12" t="str">
        <f t="shared" si="696"/>
        <v>May-28</v>
      </c>
      <c r="G7351" s="12"/>
    </row>
    <row r="7352" spans="1:7">
      <c r="A7352" s="2">
        <f t="shared" si="698"/>
        <v>46889</v>
      </c>
      <c r="B7352" t="str">
        <f t="shared" si="697"/>
        <v>2028_05</v>
      </c>
      <c r="C7352" t="str">
        <f t="shared" si="693"/>
        <v>May</v>
      </c>
      <c r="D7352" t="str">
        <f t="shared" si="694"/>
        <v>2028_May</v>
      </c>
      <c r="E7352" s="12" t="str">
        <f t="shared" si="695"/>
        <v>16_May</v>
      </c>
      <c r="F7352" s="12" t="str">
        <f t="shared" si="696"/>
        <v>May-28</v>
      </c>
      <c r="G7352" s="12"/>
    </row>
    <row r="7353" spans="1:7">
      <c r="A7353" s="2">
        <f t="shared" si="698"/>
        <v>46890</v>
      </c>
      <c r="B7353" t="str">
        <f t="shared" si="697"/>
        <v>2028_05</v>
      </c>
      <c r="C7353" t="str">
        <f t="shared" si="693"/>
        <v>May</v>
      </c>
      <c r="D7353" t="str">
        <f t="shared" si="694"/>
        <v>2028_May</v>
      </c>
      <c r="E7353" s="12" t="str">
        <f t="shared" si="695"/>
        <v>17_May</v>
      </c>
      <c r="F7353" s="12" t="str">
        <f t="shared" si="696"/>
        <v>May-28</v>
      </c>
      <c r="G7353" s="12"/>
    </row>
    <row r="7354" spans="1:7">
      <c r="A7354" s="2">
        <f t="shared" si="698"/>
        <v>46891</v>
      </c>
      <c r="B7354" t="str">
        <f t="shared" si="697"/>
        <v>2028_05</v>
      </c>
      <c r="C7354" t="str">
        <f t="shared" si="693"/>
        <v>May</v>
      </c>
      <c r="D7354" t="str">
        <f t="shared" si="694"/>
        <v>2028_May</v>
      </c>
      <c r="E7354" s="12" t="str">
        <f t="shared" si="695"/>
        <v>18_May</v>
      </c>
      <c r="F7354" s="12" t="str">
        <f t="shared" si="696"/>
        <v>May-28</v>
      </c>
      <c r="G7354" s="12"/>
    </row>
    <row r="7355" spans="1:7">
      <c r="A7355" s="2">
        <f t="shared" si="698"/>
        <v>46892</v>
      </c>
      <c r="B7355" t="str">
        <f t="shared" si="697"/>
        <v>2028_05</v>
      </c>
      <c r="C7355" t="str">
        <f t="shared" si="693"/>
        <v>May</v>
      </c>
      <c r="D7355" t="str">
        <f t="shared" si="694"/>
        <v>2028_May</v>
      </c>
      <c r="E7355" s="12" t="str">
        <f t="shared" si="695"/>
        <v>19_May</v>
      </c>
      <c r="F7355" s="12" t="str">
        <f t="shared" si="696"/>
        <v>May-28</v>
      </c>
      <c r="G7355" s="12"/>
    </row>
    <row r="7356" spans="1:7">
      <c r="A7356" s="2">
        <f t="shared" si="698"/>
        <v>46893</v>
      </c>
      <c r="B7356" t="str">
        <f t="shared" si="697"/>
        <v>2028_05</v>
      </c>
      <c r="C7356" t="str">
        <f t="shared" si="693"/>
        <v>May</v>
      </c>
      <c r="D7356" t="str">
        <f t="shared" si="694"/>
        <v>2028_May</v>
      </c>
      <c r="E7356" s="12" t="str">
        <f t="shared" si="695"/>
        <v>20_May</v>
      </c>
      <c r="F7356" s="12" t="str">
        <f t="shared" si="696"/>
        <v>May-28</v>
      </c>
      <c r="G7356" s="12"/>
    </row>
    <row r="7357" spans="1:7">
      <c r="A7357" s="2">
        <f t="shared" si="698"/>
        <v>46894</v>
      </c>
      <c r="B7357" t="str">
        <f t="shared" si="697"/>
        <v>2028_05</v>
      </c>
      <c r="C7357" t="str">
        <f t="shared" si="693"/>
        <v>May</v>
      </c>
      <c r="D7357" t="str">
        <f t="shared" si="694"/>
        <v>2028_May</v>
      </c>
      <c r="E7357" s="12" t="str">
        <f t="shared" si="695"/>
        <v>21_May</v>
      </c>
      <c r="F7357" s="12" t="str">
        <f t="shared" si="696"/>
        <v>May-28</v>
      </c>
      <c r="G7357" s="12"/>
    </row>
    <row r="7358" spans="1:7">
      <c r="A7358" s="2">
        <f t="shared" si="698"/>
        <v>46895</v>
      </c>
      <c r="B7358" t="str">
        <f t="shared" si="697"/>
        <v>2028_05</v>
      </c>
      <c r="C7358" t="str">
        <f t="shared" si="693"/>
        <v>May</v>
      </c>
      <c r="D7358" t="str">
        <f t="shared" si="694"/>
        <v>2028_May</v>
      </c>
      <c r="E7358" s="12" t="str">
        <f t="shared" si="695"/>
        <v>22_May</v>
      </c>
      <c r="F7358" s="12" t="str">
        <f t="shared" si="696"/>
        <v>May-28</v>
      </c>
      <c r="G7358" s="12"/>
    </row>
    <row r="7359" spans="1:7">
      <c r="A7359" s="2">
        <f t="shared" si="698"/>
        <v>46896</v>
      </c>
      <c r="B7359" t="str">
        <f t="shared" si="697"/>
        <v>2028_05</v>
      </c>
      <c r="C7359" t="str">
        <f t="shared" si="693"/>
        <v>May</v>
      </c>
      <c r="D7359" t="str">
        <f t="shared" si="694"/>
        <v>2028_May</v>
      </c>
      <c r="E7359" s="12" t="str">
        <f t="shared" si="695"/>
        <v>23_May</v>
      </c>
      <c r="F7359" s="12" t="str">
        <f t="shared" si="696"/>
        <v>May-28</v>
      </c>
      <c r="G7359" s="12"/>
    </row>
    <row r="7360" spans="1:7">
      <c r="A7360" s="2">
        <f t="shared" si="698"/>
        <v>46897</v>
      </c>
      <c r="B7360" t="str">
        <f t="shared" si="697"/>
        <v>2028_05</v>
      </c>
      <c r="C7360" t="str">
        <f t="shared" si="693"/>
        <v>May</v>
      </c>
      <c r="D7360" t="str">
        <f t="shared" si="694"/>
        <v>2028_May</v>
      </c>
      <c r="E7360" s="12" t="str">
        <f t="shared" si="695"/>
        <v>24_May</v>
      </c>
      <c r="F7360" s="12" t="str">
        <f t="shared" si="696"/>
        <v>May-28</v>
      </c>
      <c r="G7360" s="12"/>
    </row>
    <row r="7361" spans="1:7">
      <c r="A7361" s="2">
        <f t="shared" si="698"/>
        <v>46898</v>
      </c>
      <c r="B7361" t="str">
        <f t="shared" si="697"/>
        <v>2028_05</v>
      </c>
      <c r="C7361" t="str">
        <f t="shared" si="693"/>
        <v>May</v>
      </c>
      <c r="D7361" t="str">
        <f t="shared" si="694"/>
        <v>2028_May</v>
      </c>
      <c r="E7361" s="12" t="str">
        <f t="shared" si="695"/>
        <v>25_May</v>
      </c>
      <c r="F7361" s="12" t="str">
        <f t="shared" si="696"/>
        <v>May-28</v>
      </c>
      <c r="G7361" s="12"/>
    </row>
    <row r="7362" spans="1:7">
      <c r="A7362" s="2">
        <f t="shared" si="698"/>
        <v>46899</v>
      </c>
      <c r="B7362" t="str">
        <f t="shared" si="697"/>
        <v>2028_05</v>
      </c>
      <c r="C7362" t="str">
        <f t="shared" ref="C7362:C7425" si="699">VLOOKUP(TEXT(MONTH(A7362),"00"),$H$2:$I$13,2,FALSE)</f>
        <v>May</v>
      </c>
      <c r="D7362" t="str">
        <f t="shared" si="694"/>
        <v>2028_May</v>
      </c>
      <c r="E7362" s="12" t="str">
        <f t="shared" si="695"/>
        <v>26_May</v>
      </c>
      <c r="F7362" s="12" t="str">
        <f t="shared" si="696"/>
        <v>May-28</v>
      </c>
      <c r="G7362" s="12"/>
    </row>
    <row r="7363" spans="1:7">
      <c r="A7363" s="2">
        <f t="shared" si="698"/>
        <v>46900</v>
      </c>
      <c r="B7363" t="str">
        <f t="shared" si="697"/>
        <v>2028_05</v>
      </c>
      <c r="C7363" t="str">
        <f t="shared" si="699"/>
        <v>May</v>
      </c>
      <c r="D7363" t="str">
        <f t="shared" ref="D7363:D7426" si="700">TEXT(YEAR(A7363),"0000")&amp;"_"&amp;C7363</f>
        <v>2028_May</v>
      </c>
      <c r="E7363" s="12" t="str">
        <f t="shared" ref="E7363:E7426" si="701">VLOOKUP(DAY(A7363),$G$2:$H$32,2,FALSE)&amp;"_"&amp;C7363</f>
        <v>27_May</v>
      </c>
      <c r="F7363" s="12" t="str">
        <f t="shared" si="696"/>
        <v>May-28</v>
      </c>
      <c r="G7363" s="12"/>
    </row>
    <row r="7364" spans="1:7">
      <c r="A7364" s="2">
        <f t="shared" si="698"/>
        <v>46901</v>
      </c>
      <c r="B7364" t="str">
        <f t="shared" si="697"/>
        <v>2028_05</v>
      </c>
      <c r="C7364" t="str">
        <f t="shared" si="699"/>
        <v>May</v>
      </c>
      <c r="D7364" t="str">
        <f t="shared" si="700"/>
        <v>2028_May</v>
      </c>
      <c r="E7364" s="12" t="str">
        <f t="shared" si="701"/>
        <v>28_May</v>
      </c>
      <c r="F7364" s="12" t="str">
        <f t="shared" ref="F7364:F7427" si="702">C7364&amp;"-"&amp;RIGHT(YEAR(A7364),2)</f>
        <v>May-28</v>
      </c>
      <c r="G7364" s="12"/>
    </row>
    <row r="7365" spans="1:7">
      <c r="A7365" s="2">
        <f t="shared" si="698"/>
        <v>46902</v>
      </c>
      <c r="B7365" t="str">
        <f t="shared" si="697"/>
        <v>2028_05</v>
      </c>
      <c r="C7365" t="str">
        <f t="shared" si="699"/>
        <v>May</v>
      </c>
      <c r="D7365" t="str">
        <f t="shared" si="700"/>
        <v>2028_May</v>
      </c>
      <c r="E7365" s="12" t="str">
        <f t="shared" si="701"/>
        <v>29_May</v>
      </c>
      <c r="F7365" s="12" t="str">
        <f t="shared" si="702"/>
        <v>May-28</v>
      </c>
      <c r="G7365" s="12"/>
    </row>
    <row r="7366" spans="1:7">
      <c r="A7366" s="2">
        <f t="shared" si="698"/>
        <v>46903</v>
      </c>
      <c r="B7366" t="str">
        <f t="shared" si="697"/>
        <v>2028_05</v>
      </c>
      <c r="C7366" t="str">
        <f t="shared" si="699"/>
        <v>May</v>
      </c>
      <c r="D7366" t="str">
        <f t="shared" si="700"/>
        <v>2028_May</v>
      </c>
      <c r="E7366" s="12" t="str">
        <f t="shared" si="701"/>
        <v>30_May</v>
      </c>
      <c r="F7366" s="12" t="str">
        <f t="shared" si="702"/>
        <v>May-28</v>
      </c>
      <c r="G7366" s="12"/>
    </row>
    <row r="7367" spans="1:7">
      <c r="A7367" s="2">
        <f t="shared" si="698"/>
        <v>46904</v>
      </c>
      <c r="B7367" t="str">
        <f t="shared" si="697"/>
        <v>2028_05</v>
      </c>
      <c r="C7367" t="str">
        <f t="shared" si="699"/>
        <v>May</v>
      </c>
      <c r="D7367" t="str">
        <f t="shared" si="700"/>
        <v>2028_May</v>
      </c>
      <c r="E7367" s="12" t="str">
        <f t="shared" si="701"/>
        <v>31_May</v>
      </c>
      <c r="F7367" s="12" t="str">
        <f t="shared" si="702"/>
        <v>May-28</v>
      </c>
      <c r="G7367" s="12"/>
    </row>
    <row r="7368" spans="1:7">
      <c r="A7368" s="2">
        <f t="shared" si="698"/>
        <v>46905</v>
      </c>
      <c r="B7368" t="str">
        <f t="shared" si="697"/>
        <v>2028_06</v>
      </c>
      <c r="C7368" t="str">
        <f t="shared" si="699"/>
        <v>Jun</v>
      </c>
      <c r="D7368" t="str">
        <f t="shared" si="700"/>
        <v>2028_Jun</v>
      </c>
      <c r="E7368" s="12" t="str">
        <f t="shared" si="701"/>
        <v>01_Jun</v>
      </c>
      <c r="F7368" s="12" t="str">
        <f t="shared" si="702"/>
        <v>Jun-28</v>
      </c>
      <c r="G7368" s="12"/>
    </row>
    <row r="7369" spans="1:7">
      <c r="A7369" s="2">
        <f t="shared" si="698"/>
        <v>46906</v>
      </c>
      <c r="B7369" t="str">
        <f t="shared" si="697"/>
        <v>2028_06</v>
      </c>
      <c r="C7369" t="str">
        <f t="shared" si="699"/>
        <v>Jun</v>
      </c>
      <c r="D7369" t="str">
        <f t="shared" si="700"/>
        <v>2028_Jun</v>
      </c>
      <c r="E7369" s="12" t="str">
        <f t="shared" si="701"/>
        <v>02_Jun</v>
      </c>
      <c r="F7369" s="12" t="str">
        <f t="shared" si="702"/>
        <v>Jun-28</v>
      </c>
      <c r="G7369" s="12"/>
    </row>
    <row r="7370" spans="1:7">
      <c r="A7370" s="2">
        <f t="shared" si="698"/>
        <v>46907</v>
      </c>
      <c r="B7370" t="str">
        <f t="shared" si="697"/>
        <v>2028_06</v>
      </c>
      <c r="C7370" t="str">
        <f t="shared" si="699"/>
        <v>Jun</v>
      </c>
      <c r="D7370" t="str">
        <f t="shared" si="700"/>
        <v>2028_Jun</v>
      </c>
      <c r="E7370" s="12" t="str">
        <f t="shared" si="701"/>
        <v>03_Jun</v>
      </c>
      <c r="F7370" s="12" t="str">
        <f t="shared" si="702"/>
        <v>Jun-28</v>
      </c>
      <c r="G7370" s="12"/>
    </row>
    <row r="7371" spans="1:7">
      <c r="A7371" s="2">
        <f t="shared" si="698"/>
        <v>46908</v>
      </c>
      <c r="B7371" t="str">
        <f t="shared" ref="B7371:B7434" si="703">TEXT(YEAR(A7371),"0000")&amp;"_"&amp;TEXT(MONTH(A7371),"00")</f>
        <v>2028_06</v>
      </c>
      <c r="C7371" t="str">
        <f t="shared" si="699"/>
        <v>Jun</v>
      </c>
      <c r="D7371" t="str">
        <f t="shared" si="700"/>
        <v>2028_Jun</v>
      </c>
      <c r="E7371" s="12" t="str">
        <f t="shared" si="701"/>
        <v>04_Jun</v>
      </c>
      <c r="F7371" s="12" t="str">
        <f t="shared" si="702"/>
        <v>Jun-28</v>
      </c>
      <c r="G7371" s="12"/>
    </row>
    <row r="7372" spans="1:7">
      <c r="A7372" s="2">
        <f t="shared" ref="A7372:A7435" si="704">A7371+1</f>
        <v>46909</v>
      </c>
      <c r="B7372" t="str">
        <f t="shared" si="703"/>
        <v>2028_06</v>
      </c>
      <c r="C7372" t="str">
        <f t="shared" si="699"/>
        <v>Jun</v>
      </c>
      <c r="D7372" t="str">
        <f t="shared" si="700"/>
        <v>2028_Jun</v>
      </c>
      <c r="E7372" s="12" t="str">
        <f t="shared" si="701"/>
        <v>05_Jun</v>
      </c>
      <c r="F7372" s="12" t="str">
        <f t="shared" si="702"/>
        <v>Jun-28</v>
      </c>
      <c r="G7372" s="12"/>
    </row>
    <row r="7373" spans="1:7">
      <c r="A7373" s="2">
        <f t="shared" si="704"/>
        <v>46910</v>
      </c>
      <c r="B7373" t="str">
        <f t="shared" si="703"/>
        <v>2028_06</v>
      </c>
      <c r="C7373" t="str">
        <f t="shared" si="699"/>
        <v>Jun</v>
      </c>
      <c r="D7373" t="str">
        <f t="shared" si="700"/>
        <v>2028_Jun</v>
      </c>
      <c r="E7373" s="12" t="str">
        <f t="shared" si="701"/>
        <v>06_Jun</v>
      </c>
      <c r="F7373" s="12" t="str">
        <f t="shared" si="702"/>
        <v>Jun-28</v>
      </c>
      <c r="G7373" s="12"/>
    </row>
    <row r="7374" spans="1:7">
      <c r="A7374" s="2">
        <f t="shared" si="704"/>
        <v>46911</v>
      </c>
      <c r="B7374" t="str">
        <f t="shared" si="703"/>
        <v>2028_06</v>
      </c>
      <c r="C7374" t="str">
        <f t="shared" si="699"/>
        <v>Jun</v>
      </c>
      <c r="D7374" t="str">
        <f t="shared" si="700"/>
        <v>2028_Jun</v>
      </c>
      <c r="E7374" s="12" t="str">
        <f t="shared" si="701"/>
        <v>07_Jun</v>
      </c>
      <c r="F7374" s="12" t="str">
        <f t="shared" si="702"/>
        <v>Jun-28</v>
      </c>
      <c r="G7374" s="12"/>
    </row>
    <row r="7375" spans="1:7">
      <c r="A7375" s="2">
        <f t="shared" si="704"/>
        <v>46912</v>
      </c>
      <c r="B7375" t="str">
        <f t="shared" si="703"/>
        <v>2028_06</v>
      </c>
      <c r="C7375" t="str">
        <f t="shared" si="699"/>
        <v>Jun</v>
      </c>
      <c r="D7375" t="str">
        <f t="shared" si="700"/>
        <v>2028_Jun</v>
      </c>
      <c r="E7375" s="12" t="str">
        <f t="shared" si="701"/>
        <v>08_Jun</v>
      </c>
      <c r="F7375" s="12" t="str">
        <f t="shared" si="702"/>
        <v>Jun-28</v>
      </c>
      <c r="G7375" s="12"/>
    </row>
    <row r="7376" spans="1:7">
      <c r="A7376" s="2">
        <f t="shared" si="704"/>
        <v>46913</v>
      </c>
      <c r="B7376" t="str">
        <f t="shared" si="703"/>
        <v>2028_06</v>
      </c>
      <c r="C7376" t="str">
        <f t="shared" si="699"/>
        <v>Jun</v>
      </c>
      <c r="D7376" t="str">
        <f t="shared" si="700"/>
        <v>2028_Jun</v>
      </c>
      <c r="E7376" s="12" t="str">
        <f t="shared" si="701"/>
        <v>09_Jun</v>
      </c>
      <c r="F7376" s="12" t="str">
        <f t="shared" si="702"/>
        <v>Jun-28</v>
      </c>
      <c r="G7376" s="12"/>
    </row>
    <row r="7377" spans="1:7">
      <c r="A7377" s="2">
        <f t="shared" si="704"/>
        <v>46914</v>
      </c>
      <c r="B7377" t="str">
        <f t="shared" si="703"/>
        <v>2028_06</v>
      </c>
      <c r="C7377" t="str">
        <f t="shared" si="699"/>
        <v>Jun</v>
      </c>
      <c r="D7377" t="str">
        <f t="shared" si="700"/>
        <v>2028_Jun</v>
      </c>
      <c r="E7377" s="12" t="str">
        <f t="shared" si="701"/>
        <v>10_Jun</v>
      </c>
      <c r="F7377" s="12" t="str">
        <f t="shared" si="702"/>
        <v>Jun-28</v>
      </c>
      <c r="G7377" s="12"/>
    </row>
    <row r="7378" spans="1:7">
      <c r="A7378" s="2">
        <f t="shared" si="704"/>
        <v>46915</v>
      </c>
      <c r="B7378" t="str">
        <f t="shared" si="703"/>
        <v>2028_06</v>
      </c>
      <c r="C7378" t="str">
        <f t="shared" si="699"/>
        <v>Jun</v>
      </c>
      <c r="D7378" t="str">
        <f t="shared" si="700"/>
        <v>2028_Jun</v>
      </c>
      <c r="E7378" s="12" t="str">
        <f t="shared" si="701"/>
        <v>11_Jun</v>
      </c>
      <c r="F7378" s="12" t="str">
        <f t="shared" si="702"/>
        <v>Jun-28</v>
      </c>
      <c r="G7378" s="12"/>
    </row>
    <row r="7379" spans="1:7">
      <c r="A7379" s="2">
        <f t="shared" si="704"/>
        <v>46916</v>
      </c>
      <c r="B7379" t="str">
        <f t="shared" si="703"/>
        <v>2028_06</v>
      </c>
      <c r="C7379" t="str">
        <f t="shared" si="699"/>
        <v>Jun</v>
      </c>
      <c r="D7379" t="str">
        <f t="shared" si="700"/>
        <v>2028_Jun</v>
      </c>
      <c r="E7379" s="12" t="str">
        <f t="shared" si="701"/>
        <v>12_Jun</v>
      </c>
      <c r="F7379" s="12" t="str">
        <f t="shared" si="702"/>
        <v>Jun-28</v>
      </c>
      <c r="G7379" s="12"/>
    </row>
    <row r="7380" spans="1:7">
      <c r="A7380" s="2">
        <f t="shared" si="704"/>
        <v>46917</v>
      </c>
      <c r="B7380" t="str">
        <f t="shared" si="703"/>
        <v>2028_06</v>
      </c>
      <c r="C7380" t="str">
        <f t="shared" si="699"/>
        <v>Jun</v>
      </c>
      <c r="D7380" t="str">
        <f t="shared" si="700"/>
        <v>2028_Jun</v>
      </c>
      <c r="E7380" s="12" t="str">
        <f t="shared" si="701"/>
        <v>13_Jun</v>
      </c>
      <c r="F7380" s="12" t="str">
        <f t="shared" si="702"/>
        <v>Jun-28</v>
      </c>
      <c r="G7380" s="12"/>
    </row>
    <row r="7381" spans="1:7">
      <c r="A7381" s="2">
        <f t="shared" si="704"/>
        <v>46918</v>
      </c>
      <c r="B7381" t="str">
        <f t="shared" si="703"/>
        <v>2028_06</v>
      </c>
      <c r="C7381" t="str">
        <f t="shared" si="699"/>
        <v>Jun</v>
      </c>
      <c r="D7381" t="str">
        <f t="shared" si="700"/>
        <v>2028_Jun</v>
      </c>
      <c r="E7381" s="12" t="str">
        <f t="shared" si="701"/>
        <v>14_Jun</v>
      </c>
      <c r="F7381" s="12" t="str">
        <f t="shared" si="702"/>
        <v>Jun-28</v>
      </c>
      <c r="G7381" s="12"/>
    </row>
    <row r="7382" spans="1:7">
      <c r="A7382" s="2">
        <f t="shared" si="704"/>
        <v>46919</v>
      </c>
      <c r="B7382" t="str">
        <f t="shared" si="703"/>
        <v>2028_06</v>
      </c>
      <c r="C7382" t="str">
        <f t="shared" si="699"/>
        <v>Jun</v>
      </c>
      <c r="D7382" t="str">
        <f t="shared" si="700"/>
        <v>2028_Jun</v>
      </c>
      <c r="E7382" s="12" t="str">
        <f t="shared" si="701"/>
        <v>15_Jun</v>
      </c>
      <c r="F7382" s="12" t="str">
        <f t="shared" si="702"/>
        <v>Jun-28</v>
      </c>
      <c r="G7382" s="12"/>
    </row>
    <row r="7383" spans="1:7">
      <c r="A7383" s="2">
        <f t="shared" si="704"/>
        <v>46920</v>
      </c>
      <c r="B7383" t="str">
        <f t="shared" si="703"/>
        <v>2028_06</v>
      </c>
      <c r="C7383" t="str">
        <f t="shared" si="699"/>
        <v>Jun</v>
      </c>
      <c r="D7383" t="str">
        <f t="shared" si="700"/>
        <v>2028_Jun</v>
      </c>
      <c r="E7383" s="12" t="str">
        <f t="shared" si="701"/>
        <v>16_Jun</v>
      </c>
      <c r="F7383" s="12" t="str">
        <f t="shared" si="702"/>
        <v>Jun-28</v>
      </c>
      <c r="G7383" s="12"/>
    </row>
    <row r="7384" spans="1:7">
      <c r="A7384" s="2">
        <f t="shared" si="704"/>
        <v>46921</v>
      </c>
      <c r="B7384" t="str">
        <f t="shared" si="703"/>
        <v>2028_06</v>
      </c>
      <c r="C7384" t="str">
        <f t="shared" si="699"/>
        <v>Jun</v>
      </c>
      <c r="D7384" t="str">
        <f t="shared" si="700"/>
        <v>2028_Jun</v>
      </c>
      <c r="E7384" s="12" t="str">
        <f t="shared" si="701"/>
        <v>17_Jun</v>
      </c>
      <c r="F7384" s="12" t="str">
        <f t="shared" si="702"/>
        <v>Jun-28</v>
      </c>
      <c r="G7384" s="12"/>
    </row>
    <row r="7385" spans="1:7">
      <c r="A7385" s="2">
        <f t="shared" si="704"/>
        <v>46922</v>
      </c>
      <c r="B7385" t="str">
        <f t="shared" si="703"/>
        <v>2028_06</v>
      </c>
      <c r="C7385" t="str">
        <f t="shared" si="699"/>
        <v>Jun</v>
      </c>
      <c r="D7385" t="str">
        <f t="shared" si="700"/>
        <v>2028_Jun</v>
      </c>
      <c r="E7385" s="12" t="str">
        <f t="shared" si="701"/>
        <v>18_Jun</v>
      </c>
      <c r="F7385" s="12" t="str">
        <f t="shared" si="702"/>
        <v>Jun-28</v>
      </c>
      <c r="G7385" s="12"/>
    </row>
    <row r="7386" spans="1:7">
      <c r="A7386" s="2">
        <f t="shared" si="704"/>
        <v>46923</v>
      </c>
      <c r="B7386" t="str">
        <f t="shared" si="703"/>
        <v>2028_06</v>
      </c>
      <c r="C7386" t="str">
        <f t="shared" si="699"/>
        <v>Jun</v>
      </c>
      <c r="D7386" t="str">
        <f t="shared" si="700"/>
        <v>2028_Jun</v>
      </c>
      <c r="E7386" s="12" t="str">
        <f t="shared" si="701"/>
        <v>19_Jun</v>
      </c>
      <c r="F7386" s="12" t="str">
        <f t="shared" si="702"/>
        <v>Jun-28</v>
      </c>
      <c r="G7386" s="12"/>
    </row>
    <row r="7387" spans="1:7">
      <c r="A7387" s="2">
        <f t="shared" si="704"/>
        <v>46924</v>
      </c>
      <c r="B7387" t="str">
        <f t="shared" si="703"/>
        <v>2028_06</v>
      </c>
      <c r="C7387" t="str">
        <f t="shared" si="699"/>
        <v>Jun</v>
      </c>
      <c r="D7387" t="str">
        <f t="shared" si="700"/>
        <v>2028_Jun</v>
      </c>
      <c r="E7387" s="12" t="str">
        <f t="shared" si="701"/>
        <v>20_Jun</v>
      </c>
      <c r="F7387" s="12" t="str">
        <f t="shared" si="702"/>
        <v>Jun-28</v>
      </c>
      <c r="G7387" s="12"/>
    </row>
    <row r="7388" spans="1:7">
      <c r="A7388" s="2">
        <f t="shared" si="704"/>
        <v>46925</v>
      </c>
      <c r="B7388" t="str">
        <f t="shared" si="703"/>
        <v>2028_06</v>
      </c>
      <c r="C7388" t="str">
        <f t="shared" si="699"/>
        <v>Jun</v>
      </c>
      <c r="D7388" t="str">
        <f t="shared" si="700"/>
        <v>2028_Jun</v>
      </c>
      <c r="E7388" s="12" t="str">
        <f t="shared" si="701"/>
        <v>21_Jun</v>
      </c>
      <c r="F7388" s="12" t="str">
        <f t="shared" si="702"/>
        <v>Jun-28</v>
      </c>
      <c r="G7388" s="12"/>
    </row>
    <row r="7389" spans="1:7">
      <c r="A7389" s="2">
        <f t="shared" si="704"/>
        <v>46926</v>
      </c>
      <c r="B7389" t="str">
        <f t="shared" si="703"/>
        <v>2028_06</v>
      </c>
      <c r="C7389" t="str">
        <f t="shared" si="699"/>
        <v>Jun</v>
      </c>
      <c r="D7389" t="str">
        <f t="shared" si="700"/>
        <v>2028_Jun</v>
      </c>
      <c r="E7389" s="12" t="str">
        <f t="shared" si="701"/>
        <v>22_Jun</v>
      </c>
      <c r="F7389" s="12" t="str">
        <f t="shared" si="702"/>
        <v>Jun-28</v>
      </c>
      <c r="G7389" s="12"/>
    </row>
    <row r="7390" spans="1:7">
      <c r="A7390" s="2">
        <f t="shared" si="704"/>
        <v>46927</v>
      </c>
      <c r="B7390" t="str">
        <f t="shared" si="703"/>
        <v>2028_06</v>
      </c>
      <c r="C7390" t="str">
        <f t="shared" si="699"/>
        <v>Jun</v>
      </c>
      <c r="D7390" t="str">
        <f t="shared" si="700"/>
        <v>2028_Jun</v>
      </c>
      <c r="E7390" s="12" t="str">
        <f t="shared" si="701"/>
        <v>23_Jun</v>
      </c>
      <c r="F7390" s="12" t="str">
        <f t="shared" si="702"/>
        <v>Jun-28</v>
      </c>
      <c r="G7390" s="12"/>
    </row>
    <row r="7391" spans="1:7">
      <c r="A7391" s="2">
        <f t="shared" si="704"/>
        <v>46928</v>
      </c>
      <c r="B7391" t="str">
        <f t="shared" si="703"/>
        <v>2028_06</v>
      </c>
      <c r="C7391" t="str">
        <f t="shared" si="699"/>
        <v>Jun</v>
      </c>
      <c r="D7391" t="str">
        <f t="shared" si="700"/>
        <v>2028_Jun</v>
      </c>
      <c r="E7391" s="12" t="str">
        <f t="shared" si="701"/>
        <v>24_Jun</v>
      </c>
      <c r="F7391" s="12" t="str">
        <f t="shared" si="702"/>
        <v>Jun-28</v>
      </c>
      <c r="G7391" s="12"/>
    </row>
    <row r="7392" spans="1:7">
      <c r="A7392" s="2">
        <f t="shared" si="704"/>
        <v>46929</v>
      </c>
      <c r="B7392" t="str">
        <f t="shared" si="703"/>
        <v>2028_06</v>
      </c>
      <c r="C7392" t="str">
        <f t="shared" si="699"/>
        <v>Jun</v>
      </c>
      <c r="D7392" t="str">
        <f t="shared" si="700"/>
        <v>2028_Jun</v>
      </c>
      <c r="E7392" s="12" t="str">
        <f t="shared" si="701"/>
        <v>25_Jun</v>
      </c>
      <c r="F7392" s="12" t="str">
        <f t="shared" si="702"/>
        <v>Jun-28</v>
      </c>
      <c r="G7392" s="12"/>
    </row>
    <row r="7393" spans="1:7">
      <c r="A7393" s="2">
        <f t="shared" si="704"/>
        <v>46930</v>
      </c>
      <c r="B7393" t="str">
        <f t="shared" si="703"/>
        <v>2028_06</v>
      </c>
      <c r="C7393" t="str">
        <f t="shared" si="699"/>
        <v>Jun</v>
      </c>
      <c r="D7393" t="str">
        <f t="shared" si="700"/>
        <v>2028_Jun</v>
      </c>
      <c r="E7393" s="12" t="str">
        <f t="shared" si="701"/>
        <v>26_Jun</v>
      </c>
      <c r="F7393" s="12" t="str">
        <f t="shared" si="702"/>
        <v>Jun-28</v>
      </c>
      <c r="G7393" s="12"/>
    </row>
    <row r="7394" spans="1:7">
      <c r="A7394" s="2">
        <f t="shared" si="704"/>
        <v>46931</v>
      </c>
      <c r="B7394" t="str">
        <f t="shared" si="703"/>
        <v>2028_06</v>
      </c>
      <c r="C7394" t="str">
        <f t="shared" si="699"/>
        <v>Jun</v>
      </c>
      <c r="D7394" t="str">
        <f t="shared" si="700"/>
        <v>2028_Jun</v>
      </c>
      <c r="E7394" s="12" t="str">
        <f t="shared" si="701"/>
        <v>27_Jun</v>
      </c>
      <c r="F7394" s="12" t="str">
        <f t="shared" si="702"/>
        <v>Jun-28</v>
      </c>
      <c r="G7394" s="12"/>
    </row>
    <row r="7395" spans="1:7">
      <c r="A7395" s="2">
        <f t="shared" si="704"/>
        <v>46932</v>
      </c>
      <c r="B7395" t="str">
        <f t="shared" si="703"/>
        <v>2028_06</v>
      </c>
      <c r="C7395" t="str">
        <f t="shared" si="699"/>
        <v>Jun</v>
      </c>
      <c r="D7395" t="str">
        <f t="shared" si="700"/>
        <v>2028_Jun</v>
      </c>
      <c r="E7395" s="12" t="str">
        <f t="shared" si="701"/>
        <v>28_Jun</v>
      </c>
      <c r="F7395" s="12" t="str">
        <f t="shared" si="702"/>
        <v>Jun-28</v>
      </c>
      <c r="G7395" s="12"/>
    </row>
    <row r="7396" spans="1:7">
      <c r="A7396" s="2">
        <f t="shared" si="704"/>
        <v>46933</v>
      </c>
      <c r="B7396" t="str">
        <f t="shared" si="703"/>
        <v>2028_06</v>
      </c>
      <c r="C7396" t="str">
        <f t="shared" si="699"/>
        <v>Jun</v>
      </c>
      <c r="D7396" t="str">
        <f t="shared" si="700"/>
        <v>2028_Jun</v>
      </c>
      <c r="E7396" s="12" t="str">
        <f t="shared" si="701"/>
        <v>29_Jun</v>
      </c>
      <c r="F7396" s="12" t="str">
        <f t="shared" si="702"/>
        <v>Jun-28</v>
      </c>
      <c r="G7396" s="12"/>
    </row>
    <row r="7397" spans="1:7">
      <c r="A7397" s="2">
        <f t="shared" si="704"/>
        <v>46934</v>
      </c>
      <c r="B7397" t="str">
        <f t="shared" si="703"/>
        <v>2028_06</v>
      </c>
      <c r="C7397" t="str">
        <f t="shared" si="699"/>
        <v>Jun</v>
      </c>
      <c r="D7397" t="str">
        <f t="shared" si="700"/>
        <v>2028_Jun</v>
      </c>
      <c r="E7397" s="12" t="str">
        <f t="shared" si="701"/>
        <v>30_Jun</v>
      </c>
      <c r="F7397" s="12" t="str">
        <f t="shared" si="702"/>
        <v>Jun-28</v>
      </c>
      <c r="G7397" s="12"/>
    </row>
    <row r="7398" spans="1:7">
      <c r="A7398" s="2">
        <f t="shared" si="704"/>
        <v>46935</v>
      </c>
      <c r="B7398" t="str">
        <f t="shared" si="703"/>
        <v>2028_07</v>
      </c>
      <c r="C7398" t="str">
        <f t="shared" si="699"/>
        <v>Jul</v>
      </c>
      <c r="D7398" t="str">
        <f t="shared" si="700"/>
        <v>2028_Jul</v>
      </c>
      <c r="E7398" s="12" t="str">
        <f t="shared" si="701"/>
        <v>01_Jul</v>
      </c>
      <c r="F7398" s="12" t="str">
        <f t="shared" si="702"/>
        <v>Jul-28</v>
      </c>
      <c r="G7398" s="12"/>
    </row>
    <row r="7399" spans="1:7">
      <c r="A7399" s="2">
        <f t="shared" si="704"/>
        <v>46936</v>
      </c>
      <c r="B7399" t="str">
        <f t="shared" si="703"/>
        <v>2028_07</v>
      </c>
      <c r="C7399" t="str">
        <f t="shared" si="699"/>
        <v>Jul</v>
      </c>
      <c r="D7399" t="str">
        <f t="shared" si="700"/>
        <v>2028_Jul</v>
      </c>
      <c r="E7399" s="12" t="str">
        <f t="shared" si="701"/>
        <v>02_Jul</v>
      </c>
      <c r="F7399" s="12" t="str">
        <f t="shared" si="702"/>
        <v>Jul-28</v>
      </c>
      <c r="G7399" s="12"/>
    </row>
    <row r="7400" spans="1:7">
      <c r="A7400" s="2">
        <f t="shared" si="704"/>
        <v>46937</v>
      </c>
      <c r="B7400" t="str">
        <f t="shared" si="703"/>
        <v>2028_07</v>
      </c>
      <c r="C7400" t="str">
        <f t="shared" si="699"/>
        <v>Jul</v>
      </c>
      <c r="D7400" t="str">
        <f t="shared" si="700"/>
        <v>2028_Jul</v>
      </c>
      <c r="E7400" s="12" t="str">
        <f t="shared" si="701"/>
        <v>03_Jul</v>
      </c>
      <c r="F7400" s="12" t="str">
        <f t="shared" si="702"/>
        <v>Jul-28</v>
      </c>
      <c r="G7400" s="12"/>
    </row>
    <row r="7401" spans="1:7">
      <c r="A7401" s="2">
        <f t="shared" si="704"/>
        <v>46938</v>
      </c>
      <c r="B7401" t="str">
        <f t="shared" si="703"/>
        <v>2028_07</v>
      </c>
      <c r="C7401" t="str">
        <f t="shared" si="699"/>
        <v>Jul</v>
      </c>
      <c r="D7401" t="str">
        <f t="shared" si="700"/>
        <v>2028_Jul</v>
      </c>
      <c r="E7401" s="12" t="str">
        <f t="shared" si="701"/>
        <v>04_Jul</v>
      </c>
      <c r="F7401" s="12" t="str">
        <f t="shared" si="702"/>
        <v>Jul-28</v>
      </c>
      <c r="G7401" s="12"/>
    </row>
    <row r="7402" spans="1:7">
      <c r="A7402" s="2">
        <f t="shared" si="704"/>
        <v>46939</v>
      </c>
      <c r="B7402" t="str">
        <f t="shared" si="703"/>
        <v>2028_07</v>
      </c>
      <c r="C7402" t="str">
        <f t="shared" si="699"/>
        <v>Jul</v>
      </c>
      <c r="D7402" t="str">
        <f t="shared" si="700"/>
        <v>2028_Jul</v>
      </c>
      <c r="E7402" s="12" t="str">
        <f t="shared" si="701"/>
        <v>05_Jul</v>
      </c>
      <c r="F7402" s="12" t="str">
        <f t="shared" si="702"/>
        <v>Jul-28</v>
      </c>
      <c r="G7402" s="12"/>
    </row>
    <row r="7403" spans="1:7">
      <c r="A7403" s="2">
        <f t="shared" si="704"/>
        <v>46940</v>
      </c>
      <c r="B7403" t="str">
        <f t="shared" si="703"/>
        <v>2028_07</v>
      </c>
      <c r="C7403" t="str">
        <f t="shared" si="699"/>
        <v>Jul</v>
      </c>
      <c r="D7403" t="str">
        <f t="shared" si="700"/>
        <v>2028_Jul</v>
      </c>
      <c r="E7403" s="12" t="str">
        <f t="shared" si="701"/>
        <v>06_Jul</v>
      </c>
      <c r="F7403" s="12" t="str">
        <f t="shared" si="702"/>
        <v>Jul-28</v>
      </c>
      <c r="G7403" s="12"/>
    </row>
    <row r="7404" spans="1:7">
      <c r="A7404" s="2">
        <f t="shared" si="704"/>
        <v>46941</v>
      </c>
      <c r="B7404" t="str">
        <f t="shared" si="703"/>
        <v>2028_07</v>
      </c>
      <c r="C7404" t="str">
        <f t="shared" si="699"/>
        <v>Jul</v>
      </c>
      <c r="D7404" t="str">
        <f t="shared" si="700"/>
        <v>2028_Jul</v>
      </c>
      <c r="E7404" s="12" t="str">
        <f t="shared" si="701"/>
        <v>07_Jul</v>
      </c>
      <c r="F7404" s="12" t="str">
        <f t="shared" si="702"/>
        <v>Jul-28</v>
      </c>
      <c r="G7404" s="12"/>
    </row>
    <row r="7405" spans="1:7">
      <c r="A7405" s="2">
        <f t="shared" si="704"/>
        <v>46942</v>
      </c>
      <c r="B7405" t="str">
        <f t="shared" si="703"/>
        <v>2028_07</v>
      </c>
      <c r="C7405" t="str">
        <f t="shared" si="699"/>
        <v>Jul</v>
      </c>
      <c r="D7405" t="str">
        <f t="shared" si="700"/>
        <v>2028_Jul</v>
      </c>
      <c r="E7405" s="12" t="str">
        <f t="shared" si="701"/>
        <v>08_Jul</v>
      </c>
      <c r="F7405" s="12" t="str">
        <f t="shared" si="702"/>
        <v>Jul-28</v>
      </c>
      <c r="G7405" s="12"/>
    </row>
    <row r="7406" spans="1:7">
      <c r="A7406" s="2">
        <f t="shared" si="704"/>
        <v>46943</v>
      </c>
      <c r="B7406" t="str">
        <f t="shared" si="703"/>
        <v>2028_07</v>
      </c>
      <c r="C7406" t="str">
        <f t="shared" si="699"/>
        <v>Jul</v>
      </c>
      <c r="D7406" t="str">
        <f t="shared" si="700"/>
        <v>2028_Jul</v>
      </c>
      <c r="E7406" s="12" t="str">
        <f t="shared" si="701"/>
        <v>09_Jul</v>
      </c>
      <c r="F7406" s="12" t="str">
        <f t="shared" si="702"/>
        <v>Jul-28</v>
      </c>
      <c r="G7406" s="12"/>
    </row>
    <row r="7407" spans="1:7">
      <c r="A7407" s="2">
        <f t="shared" si="704"/>
        <v>46944</v>
      </c>
      <c r="B7407" t="str">
        <f t="shared" si="703"/>
        <v>2028_07</v>
      </c>
      <c r="C7407" t="str">
        <f t="shared" si="699"/>
        <v>Jul</v>
      </c>
      <c r="D7407" t="str">
        <f t="shared" si="700"/>
        <v>2028_Jul</v>
      </c>
      <c r="E7407" s="12" t="str">
        <f t="shared" si="701"/>
        <v>10_Jul</v>
      </c>
      <c r="F7407" s="12" t="str">
        <f t="shared" si="702"/>
        <v>Jul-28</v>
      </c>
      <c r="G7407" s="12"/>
    </row>
    <row r="7408" spans="1:7">
      <c r="A7408" s="2">
        <f t="shared" si="704"/>
        <v>46945</v>
      </c>
      <c r="B7408" t="str">
        <f t="shared" si="703"/>
        <v>2028_07</v>
      </c>
      <c r="C7408" t="str">
        <f t="shared" si="699"/>
        <v>Jul</v>
      </c>
      <c r="D7408" t="str">
        <f t="shared" si="700"/>
        <v>2028_Jul</v>
      </c>
      <c r="E7408" s="12" t="str">
        <f t="shared" si="701"/>
        <v>11_Jul</v>
      </c>
      <c r="F7408" s="12" t="str">
        <f t="shared" si="702"/>
        <v>Jul-28</v>
      </c>
      <c r="G7408" s="12"/>
    </row>
    <row r="7409" spans="1:7">
      <c r="A7409" s="2">
        <f t="shared" si="704"/>
        <v>46946</v>
      </c>
      <c r="B7409" t="str">
        <f t="shared" si="703"/>
        <v>2028_07</v>
      </c>
      <c r="C7409" t="str">
        <f t="shared" si="699"/>
        <v>Jul</v>
      </c>
      <c r="D7409" t="str">
        <f t="shared" si="700"/>
        <v>2028_Jul</v>
      </c>
      <c r="E7409" s="12" t="str">
        <f t="shared" si="701"/>
        <v>12_Jul</v>
      </c>
      <c r="F7409" s="12" t="str">
        <f t="shared" si="702"/>
        <v>Jul-28</v>
      </c>
      <c r="G7409" s="12"/>
    </row>
    <row r="7410" spans="1:7">
      <c r="A7410" s="2">
        <f t="shared" si="704"/>
        <v>46947</v>
      </c>
      <c r="B7410" t="str">
        <f t="shared" si="703"/>
        <v>2028_07</v>
      </c>
      <c r="C7410" t="str">
        <f t="shared" si="699"/>
        <v>Jul</v>
      </c>
      <c r="D7410" t="str">
        <f t="shared" si="700"/>
        <v>2028_Jul</v>
      </c>
      <c r="E7410" s="12" t="str">
        <f t="shared" si="701"/>
        <v>13_Jul</v>
      </c>
      <c r="F7410" s="12" t="str">
        <f t="shared" si="702"/>
        <v>Jul-28</v>
      </c>
      <c r="G7410" s="12"/>
    </row>
    <row r="7411" spans="1:7">
      <c r="A7411" s="2">
        <f t="shared" si="704"/>
        <v>46948</v>
      </c>
      <c r="B7411" t="str">
        <f t="shared" si="703"/>
        <v>2028_07</v>
      </c>
      <c r="C7411" t="str">
        <f t="shared" si="699"/>
        <v>Jul</v>
      </c>
      <c r="D7411" t="str">
        <f t="shared" si="700"/>
        <v>2028_Jul</v>
      </c>
      <c r="E7411" s="12" t="str">
        <f t="shared" si="701"/>
        <v>14_Jul</v>
      </c>
      <c r="F7411" s="12" t="str">
        <f t="shared" si="702"/>
        <v>Jul-28</v>
      </c>
      <c r="G7411" s="12"/>
    </row>
    <row r="7412" spans="1:7">
      <c r="A7412" s="2">
        <f t="shared" si="704"/>
        <v>46949</v>
      </c>
      <c r="B7412" t="str">
        <f t="shared" si="703"/>
        <v>2028_07</v>
      </c>
      <c r="C7412" t="str">
        <f t="shared" si="699"/>
        <v>Jul</v>
      </c>
      <c r="D7412" t="str">
        <f t="shared" si="700"/>
        <v>2028_Jul</v>
      </c>
      <c r="E7412" s="12" t="str">
        <f t="shared" si="701"/>
        <v>15_Jul</v>
      </c>
      <c r="F7412" s="12" t="str">
        <f t="shared" si="702"/>
        <v>Jul-28</v>
      </c>
      <c r="G7412" s="12"/>
    </row>
    <row r="7413" spans="1:7">
      <c r="A7413" s="2">
        <f t="shared" si="704"/>
        <v>46950</v>
      </c>
      <c r="B7413" t="str">
        <f t="shared" si="703"/>
        <v>2028_07</v>
      </c>
      <c r="C7413" t="str">
        <f t="shared" si="699"/>
        <v>Jul</v>
      </c>
      <c r="D7413" t="str">
        <f t="shared" si="700"/>
        <v>2028_Jul</v>
      </c>
      <c r="E7413" s="12" t="str">
        <f t="shared" si="701"/>
        <v>16_Jul</v>
      </c>
      <c r="F7413" s="12" t="str">
        <f t="shared" si="702"/>
        <v>Jul-28</v>
      </c>
      <c r="G7413" s="12"/>
    </row>
    <row r="7414" spans="1:7">
      <c r="A7414" s="2">
        <f t="shared" si="704"/>
        <v>46951</v>
      </c>
      <c r="B7414" t="str">
        <f t="shared" si="703"/>
        <v>2028_07</v>
      </c>
      <c r="C7414" t="str">
        <f t="shared" si="699"/>
        <v>Jul</v>
      </c>
      <c r="D7414" t="str">
        <f t="shared" si="700"/>
        <v>2028_Jul</v>
      </c>
      <c r="E7414" s="12" t="str">
        <f t="shared" si="701"/>
        <v>17_Jul</v>
      </c>
      <c r="F7414" s="12" t="str">
        <f t="shared" si="702"/>
        <v>Jul-28</v>
      </c>
      <c r="G7414" s="12"/>
    </row>
    <row r="7415" spans="1:7">
      <c r="A7415" s="2">
        <f t="shared" si="704"/>
        <v>46952</v>
      </c>
      <c r="B7415" t="str">
        <f t="shared" si="703"/>
        <v>2028_07</v>
      </c>
      <c r="C7415" t="str">
        <f t="shared" si="699"/>
        <v>Jul</v>
      </c>
      <c r="D7415" t="str">
        <f t="shared" si="700"/>
        <v>2028_Jul</v>
      </c>
      <c r="E7415" s="12" t="str">
        <f t="shared" si="701"/>
        <v>18_Jul</v>
      </c>
      <c r="F7415" s="12" t="str">
        <f t="shared" si="702"/>
        <v>Jul-28</v>
      </c>
      <c r="G7415" s="12"/>
    </row>
    <row r="7416" spans="1:7">
      <c r="A7416" s="2">
        <f t="shared" si="704"/>
        <v>46953</v>
      </c>
      <c r="B7416" t="str">
        <f t="shared" si="703"/>
        <v>2028_07</v>
      </c>
      <c r="C7416" t="str">
        <f t="shared" si="699"/>
        <v>Jul</v>
      </c>
      <c r="D7416" t="str">
        <f t="shared" si="700"/>
        <v>2028_Jul</v>
      </c>
      <c r="E7416" s="12" t="str">
        <f t="shared" si="701"/>
        <v>19_Jul</v>
      </c>
      <c r="F7416" s="12" t="str">
        <f t="shared" si="702"/>
        <v>Jul-28</v>
      </c>
      <c r="G7416" s="12"/>
    </row>
    <row r="7417" spans="1:7">
      <c r="A7417" s="2">
        <f t="shared" si="704"/>
        <v>46954</v>
      </c>
      <c r="B7417" t="str">
        <f t="shared" si="703"/>
        <v>2028_07</v>
      </c>
      <c r="C7417" t="str">
        <f t="shared" si="699"/>
        <v>Jul</v>
      </c>
      <c r="D7417" t="str">
        <f t="shared" si="700"/>
        <v>2028_Jul</v>
      </c>
      <c r="E7417" s="12" t="str">
        <f t="shared" si="701"/>
        <v>20_Jul</v>
      </c>
      <c r="F7417" s="12" t="str">
        <f t="shared" si="702"/>
        <v>Jul-28</v>
      </c>
      <c r="G7417" s="12"/>
    </row>
    <row r="7418" spans="1:7">
      <c r="A7418" s="2">
        <f t="shared" si="704"/>
        <v>46955</v>
      </c>
      <c r="B7418" t="str">
        <f t="shared" si="703"/>
        <v>2028_07</v>
      </c>
      <c r="C7418" t="str">
        <f t="shared" si="699"/>
        <v>Jul</v>
      </c>
      <c r="D7418" t="str">
        <f t="shared" si="700"/>
        <v>2028_Jul</v>
      </c>
      <c r="E7418" s="12" t="str">
        <f t="shared" si="701"/>
        <v>21_Jul</v>
      </c>
      <c r="F7418" s="12" t="str">
        <f t="shared" si="702"/>
        <v>Jul-28</v>
      </c>
      <c r="G7418" s="12"/>
    </row>
    <row r="7419" spans="1:7">
      <c r="A7419" s="2">
        <f t="shared" si="704"/>
        <v>46956</v>
      </c>
      <c r="B7419" t="str">
        <f t="shared" si="703"/>
        <v>2028_07</v>
      </c>
      <c r="C7419" t="str">
        <f t="shared" si="699"/>
        <v>Jul</v>
      </c>
      <c r="D7419" t="str">
        <f t="shared" si="700"/>
        <v>2028_Jul</v>
      </c>
      <c r="E7419" s="12" t="str">
        <f t="shared" si="701"/>
        <v>22_Jul</v>
      </c>
      <c r="F7419" s="12" t="str">
        <f t="shared" si="702"/>
        <v>Jul-28</v>
      </c>
      <c r="G7419" s="12"/>
    </row>
    <row r="7420" spans="1:7">
      <c r="A7420" s="2">
        <f t="shared" si="704"/>
        <v>46957</v>
      </c>
      <c r="B7420" t="str">
        <f t="shared" si="703"/>
        <v>2028_07</v>
      </c>
      <c r="C7420" t="str">
        <f t="shared" si="699"/>
        <v>Jul</v>
      </c>
      <c r="D7420" t="str">
        <f t="shared" si="700"/>
        <v>2028_Jul</v>
      </c>
      <c r="E7420" s="12" t="str">
        <f t="shared" si="701"/>
        <v>23_Jul</v>
      </c>
      <c r="F7420" s="12" t="str">
        <f t="shared" si="702"/>
        <v>Jul-28</v>
      </c>
      <c r="G7420" s="12"/>
    </row>
    <row r="7421" spans="1:7">
      <c r="A7421" s="2">
        <f t="shared" si="704"/>
        <v>46958</v>
      </c>
      <c r="B7421" t="str">
        <f t="shared" si="703"/>
        <v>2028_07</v>
      </c>
      <c r="C7421" t="str">
        <f t="shared" si="699"/>
        <v>Jul</v>
      </c>
      <c r="D7421" t="str">
        <f t="shared" si="700"/>
        <v>2028_Jul</v>
      </c>
      <c r="E7421" s="12" t="str">
        <f t="shared" si="701"/>
        <v>24_Jul</v>
      </c>
      <c r="F7421" s="12" t="str">
        <f t="shared" si="702"/>
        <v>Jul-28</v>
      </c>
      <c r="G7421" s="12"/>
    </row>
    <row r="7422" spans="1:7">
      <c r="A7422" s="2">
        <f t="shared" si="704"/>
        <v>46959</v>
      </c>
      <c r="B7422" t="str">
        <f t="shared" si="703"/>
        <v>2028_07</v>
      </c>
      <c r="C7422" t="str">
        <f t="shared" si="699"/>
        <v>Jul</v>
      </c>
      <c r="D7422" t="str">
        <f t="shared" si="700"/>
        <v>2028_Jul</v>
      </c>
      <c r="E7422" s="12" t="str">
        <f t="shared" si="701"/>
        <v>25_Jul</v>
      </c>
      <c r="F7422" s="12" t="str">
        <f t="shared" si="702"/>
        <v>Jul-28</v>
      </c>
      <c r="G7422" s="12"/>
    </row>
    <row r="7423" spans="1:7">
      <c r="A7423" s="2">
        <f t="shared" si="704"/>
        <v>46960</v>
      </c>
      <c r="B7423" t="str">
        <f t="shared" si="703"/>
        <v>2028_07</v>
      </c>
      <c r="C7423" t="str">
        <f t="shared" si="699"/>
        <v>Jul</v>
      </c>
      <c r="D7423" t="str">
        <f t="shared" si="700"/>
        <v>2028_Jul</v>
      </c>
      <c r="E7423" s="12" t="str">
        <f t="shared" si="701"/>
        <v>26_Jul</v>
      </c>
      <c r="F7423" s="12" t="str">
        <f t="shared" si="702"/>
        <v>Jul-28</v>
      </c>
      <c r="G7423" s="12"/>
    </row>
    <row r="7424" spans="1:7">
      <c r="A7424" s="2">
        <f t="shared" si="704"/>
        <v>46961</v>
      </c>
      <c r="B7424" t="str">
        <f t="shared" si="703"/>
        <v>2028_07</v>
      </c>
      <c r="C7424" t="str">
        <f t="shared" si="699"/>
        <v>Jul</v>
      </c>
      <c r="D7424" t="str">
        <f t="shared" si="700"/>
        <v>2028_Jul</v>
      </c>
      <c r="E7424" s="12" t="str">
        <f t="shared" si="701"/>
        <v>27_Jul</v>
      </c>
      <c r="F7424" s="12" t="str">
        <f t="shared" si="702"/>
        <v>Jul-28</v>
      </c>
      <c r="G7424" s="12"/>
    </row>
    <row r="7425" spans="1:7">
      <c r="A7425" s="2">
        <f t="shared" si="704"/>
        <v>46962</v>
      </c>
      <c r="B7425" t="str">
        <f t="shared" si="703"/>
        <v>2028_07</v>
      </c>
      <c r="C7425" t="str">
        <f t="shared" si="699"/>
        <v>Jul</v>
      </c>
      <c r="D7425" t="str">
        <f t="shared" si="700"/>
        <v>2028_Jul</v>
      </c>
      <c r="E7425" s="12" t="str">
        <f t="shared" si="701"/>
        <v>28_Jul</v>
      </c>
      <c r="F7425" s="12" t="str">
        <f t="shared" si="702"/>
        <v>Jul-28</v>
      </c>
      <c r="G7425" s="12"/>
    </row>
    <row r="7426" spans="1:7">
      <c r="A7426" s="2">
        <f t="shared" si="704"/>
        <v>46963</v>
      </c>
      <c r="B7426" t="str">
        <f t="shared" si="703"/>
        <v>2028_07</v>
      </c>
      <c r="C7426" t="str">
        <f t="shared" ref="C7426:C7489" si="705">VLOOKUP(TEXT(MONTH(A7426),"00"),$H$2:$I$13,2,FALSE)</f>
        <v>Jul</v>
      </c>
      <c r="D7426" t="str">
        <f t="shared" si="700"/>
        <v>2028_Jul</v>
      </c>
      <c r="E7426" s="12" t="str">
        <f t="shared" si="701"/>
        <v>29_Jul</v>
      </c>
      <c r="F7426" s="12" t="str">
        <f t="shared" si="702"/>
        <v>Jul-28</v>
      </c>
      <c r="G7426" s="12"/>
    </row>
    <row r="7427" spans="1:7">
      <c r="A7427" s="2">
        <f t="shared" si="704"/>
        <v>46964</v>
      </c>
      <c r="B7427" t="str">
        <f t="shared" si="703"/>
        <v>2028_07</v>
      </c>
      <c r="C7427" t="str">
        <f t="shared" si="705"/>
        <v>Jul</v>
      </c>
      <c r="D7427" t="str">
        <f t="shared" ref="D7427:D7490" si="706">TEXT(YEAR(A7427),"0000")&amp;"_"&amp;C7427</f>
        <v>2028_Jul</v>
      </c>
      <c r="E7427" s="12" t="str">
        <f t="shared" ref="E7427:E7490" si="707">VLOOKUP(DAY(A7427),$G$2:$H$32,2,FALSE)&amp;"_"&amp;C7427</f>
        <v>30_Jul</v>
      </c>
      <c r="F7427" s="12" t="str">
        <f t="shared" si="702"/>
        <v>Jul-28</v>
      </c>
      <c r="G7427" s="12"/>
    </row>
    <row r="7428" spans="1:7">
      <c r="A7428" s="2">
        <f t="shared" si="704"/>
        <v>46965</v>
      </c>
      <c r="B7428" t="str">
        <f t="shared" si="703"/>
        <v>2028_07</v>
      </c>
      <c r="C7428" t="str">
        <f t="shared" si="705"/>
        <v>Jul</v>
      </c>
      <c r="D7428" t="str">
        <f t="shared" si="706"/>
        <v>2028_Jul</v>
      </c>
      <c r="E7428" s="12" t="str">
        <f t="shared" si="707"/>
        <v>31_Jul</v>
      </c>
      <c r="F7428" s="12" t="str">
        <f t="shared" ref="F7428:F7491" si="708">C7428&amp;"-"&amp;RIGHT(YEAR(A7428),2)</f>
        <v>Jul-28</v>
      </c>
      <c r="G7428" s="12"/>
    </row>
    <row r="7429" spans="1:7">
      <c r="A7429" s="2">
        <f t="shared" si="704"/>
        <v>46966</v>
      </c>
      <c r="B7429" t="str">
        <f t="shared" si="703"/>
        <v>2028_08</v>
      </c>
      <c r="C7429" t="str">
        <f t="shared" si="705"/>
        <v>Aug</v>
      </c>
      <c r="D7429" t="str">
        <f t="shared" si="706"/>
        <v>2028_Aug</v>
      </c>
      <c r="E7429" s="12" t="str">
        <f t="shared" si="707"/>
        <v>01_Aug</v>
      </c>
      <c r="F7429" s="12" t="str">
        <f t="shared" si="708"/>
        <v>Aug-28</v>
      </c>
      <c r="G7429" s="12"/>
    </row>
    <row r="7430" spans="1:7">
      <c r="A7430" s="2">
        <f t="shared" si="704"/>
        <v>46967</v>
      </c>
      <c r="B7430" t="str">
        <f t="shared" si="703"/>
        <v>2028_08</v>
      </c>
      <c r="C7430" t="str">
        <f t="shared" si="705"/>
        <v>Aug</v>
      </c>
      <c r="D7430" t="str">
        <f t="shared" si="706"/>
        <v>2028_Aug</v>
      </c>
      <c r="E7430" s="12" t="str">
        <f t="shared" si="707"/>
        <v>02_Aug</v>
      </c>
      <c r="F7430" s="12" t="str">
        <f t="shared" si="708"/>
        <v>Aug-28</v>
      </c>
      <c r="G7430" s="12"/>
    </row>
    <row r="7431" spans="1:7">
      <c r="A7431" s="2">
        <f t="shared" si="704"/>
        <v>46968</v>
      </c>
      <c r="B7431" t="str">
        <f t="shared" si="703"/>
        <v>2028_08</v>
      </c>
      <c r="C7431" t="str">
        <f t="shared" si="705"/>
        <v>Aug</v>
      </c>
      <c r="D7431" t="str">
        <f t="shared" si="706"/>
        <v>2028_Aug</v>
      </c>
      <c r="E7431" s="12" t="str">
        <f t="shared" si="707"/>
        <v>03_Aug</v>
      </c>
      <c r="F7431" s="12" t="str">
        <f t="shared" si="708"/>
        <v>Aug-28</v>
      </c>
      <c r="G7431" s="12"/>
    </row>
    <row r="7432" spans="1:7">
      <c r="A7432" s="2">
        <f t="shared" si="704"/>
        <v>46969</v>
      </c>
      <c r="B7432" t="str">
        <f t="shared" si="703"/>
        <v>2028_08</v>
      </c>
      <c r="C7432" t="str">
        <f t="shared" si="705"/>
        <v>Aug</v>
      </c>
      <c r="D7432" t="str">
        <f t="shared" si="706"/>
        <v>2028_Aug</v>
      </c>
      <c r="E7432" s="12" t="str">
        <f t="shared" si="707"/>
        <v>04_Aug</v>
      </c>
      <c r="F7432" s="12" t="str">
        <f t="shared" si="708"/>
        <v>Aug-28</v>
      </c>
      <c r="G7432" s="12"/>
    </row>
    <row r="7433" spans="1:7">
      <c r="A7433" s="2">
        <f t="shared" si="704"/>
        <v>46970</v>
      </c>
      <c r="B7433" t="str">
        <f t="shared" si="703"/>
        <v>2028_08</v>
      </c>
      <c r="C7433" t="str">
        <f t="shared" si="705"/>
        <v>Aug</v>
      </c>
      <c r="D7433" t="str">
        <f t="shared" si="706"/>
        <v>2028_Aug</v>
      </c>
      <c r="E7433" s="12" t="str">
        <f t="shared" si="707"/>
        <v>05_Aug</v>
      </c>
      <c r="F7433" s="12" t="str">
        <f t="shared" si="708"/>
        <v>Aug-28</v>
      </c>
      <c r="G7433" s="12"/>
    </row>
    <row r="7434" spans="1:7">
      <c r="A7434" s="2">
        <f t="shared" si="704"/>
        <v>46971</v>
      </c>
      <c r="B7434" t="str">
        <f t="shared" si="703"/>
        <v>2028_08</v>
      </c>
      <c r="C7434" t="str">
        <f t="shared" si="705"/>
        <v>Aug</v>
      </c>
      <c r="D7434" t="str">
        <f t="shared" si="706"/>
        <v>2028_Aug</v>
      </c>
      <c r="E7434" s="12" t="str">
        <f t="shared" si="707"/>
        <v>06_Aug</v>
      </c>
      <c r="F7434" s="12" t="str">
        <f t="shared" si="708"/>
        <v>Aug-28</v>
      </c>
      <c r="G7434" s="12"/>
    </row>
    <row r="7435" spans="1:7">
      <c r="A7435" s="2">
        <f t="shared" si="704"/>
        <v>46972</v>
      </c>
      <c r="B7435" t="str">
        <f t="shared" ref="B7435:B7498" si="709">TEXT(YEAR(A7435),"0000")&amp;"_"&amp;TEXT(MONTH(A7435),"00")</f>
        <v>2028_08</v>
      </c>
      <c r="C7435" t="str">
        <f t="shared" si="705"/>
        <v>Aug</v>
      </c>
      <c r="D7435" t="str">
        <f t="shared" si="706"/>
        <v>2028_Aug</v>
      </c>
      <c r="E7435" s="12" t="str">
        <f t="shared" si="707"/>
        <v>07_Aug</v>
      </c>
      <c r="F7435" s="12" t="str">
        <f t="shared" si="708"/>
        <v>Aug-28</v>
      </c>
      <c r="G7435" s="12"/>
    </row>
    <row r="7436" spans="1:7">
      <c r="A7436" s="2">
        <f t="shared" ref="A7436:A7499" si="710">A7435+1</f>
        <v>46973</v>
      </c>
      <c r="B7436" t="str">
        <f t="shared" si="709"/>
        <v>2028_08</v>
      </c>
      <c r="C7436" t="str">
        <f t="shared" si="705"/>
        <v>Aug</v>
      </c>
      <c r="D7436" t="str">
        <f t="shared" si="706"/>
        <v>2028_Aug</v>
      </c>
      <c r="E7436" s="12" t="str">
        <f t="shared" si="707"/>
        <v>08_Aug</v>
      </c>
      <c r="F7436" s="12" t="str">
        <f t="shared" si="708"/>
        <v>Aug-28</v>
      </c>
      <c r="G7436" s="12"/>
    </row>
    <row r="7437" spans="1:7">
      <c r="A7437" s="2">
        <f t="shared" si="710"/>
        <v>46974</v>
      </c>
      <c r="B7437" t="str">
        <f t="shared" si="709"/>
        <v>2028_08</v>
      </c>
      <c r="C7437" t="str">
        <f t="shared" si="705"/>
        <v>Aug</v>
      </c>
      <c r="D7437" t="str">
        <f t="shared" si="706"/>
        <v>2028_Aug</v>
      </c>
      <c r="E7437" s="12" t="str">
        <f t="shared" si="707"/>
        <v>09_Aug</v>
      </c>
      <c r="F7437" s="12" t="str">
        <f t="shared" si="708"/>
        <v>Aug-28</v>
      </c>
      <c r="G7437" s="12"/>
    </row>
    <row r="7438" spans="1:7">
      <c r="A7438" s="2">
        <f t="shared" si="710"/>
        <v>46975</v>
      </c>
      <c r="B7438" t="str">
        <f t="shared" si="709"/>
        <v>2028_08</v>
      </c>
      <c r="C7438" t="str">
        <f t="shared" si="705"/>
        <v>Aug</v>
      </c>
      <c r="D7438" t="str">
        <f t="shared" si="706"/>
        <v>2028_Aug</v>
      </c>
      <c r="E7438" s="12" t="str">
        <f t="shared" si="707"/>
        <v>10_Aug</v>
      </c>
      <c r="F7438" s="12" t="str">
        <f t="shared" si="708"/>
        <v>Aug-28</v>
      </c>
      <c r="G7438" s="12"/>
    </row>
    <row r="7439" spans="1:7">
      <c r="A7439" s="2">
        <f t="shared" si="710"/>
        <v>46976</v>
      </c>
      <c r="B7439" t="str">
        <f t="shared" si="709"/>
        <v>2028_08</v>
      </c>
      <c r="C7439" t="str">
        <f t="shared" si="705"/>
        <v>Aug</v>
      </c>
      <c r="D7439" t="str">
        <f t="shared" si="706"/>
        <v>2028_Aug</v>
      </c>
      <c r="E7439" s="12" t="str">
        <f t="shared" si="707"/>
        <v>11_Aug</v>
      </c>
      <c r="F7439" s="12" t="str">
        <f t="shared" si="708"/>
        <v>Aug-28</v>
      </c>
      <c r="G7439" s="12"/>
    </row>
    <row r="7440" spans="1:7">
      <c r="A7440" s="2">
        <f t="shared" si="710"/>
        <v>46977</v>
      </c>
      <c r="B7440" t="str">
        <f t="shared" si="709"/>
        <v>2028_08</v>
      </c>
      <c r="C7440" t="str">
        <f t="shared" si="705"/>
        <v>Aug</v>
      </c>
      <c r="D7440" t="str">
        <f t="shared" si="706"/>
        <v>2028_Aug</v>
      </c>
      <c r="E7440" s="12" t="str">
        <f t="shared" si="707"/>
        <v>12_Aug</v>
      </c>
      <c r="F7440" s="12" t="str">
        <f t="shared" si="708"/>
        <v>Aug-28</v>
      </c>
      <c r="G7440" s="12"/>
    </row>
    <row r="7441" spans="1:7">
      <c r="A7441" s="2">
        <f t="shared" si="710"/>
        <v>46978</v>
      </c>
      <c r="B7441" t="str">
        <f t="shared" si="709"/>
        <v>2028_08</v>
      </c>
      <c r="C7441" t="str">
        <f t="shared" si="705"/>
        <v>Aug</v>
      </c>
      <c r="D7441" t="str">
        <f t="shared" si="706"/>
        <v>2028_Aug</v>
      </c>
      <c r="E7441" s="12" t="str">
        <f t="shared" si="707"/>
        <v>13_Aug</v>
      </c>
      <c r="F7441" s="12" t="str">
        <f t="shared" si="708"/>
        <v>Aug-28</v>
      </c>
      <c r="G7441" s="12"/>
    </row>
    <row r="7442" spans="1:7">
      <c r="A7442" s="2">
        <f t="shared" si="710"/>
        <v>46979</v>
      </c>
      <c r="B7442" t="str">
        <f t="shared" si="709"/>
        <v>2028_08</v>
      </c>
      <c r="C7442" t="str">
        <f t="shared" si="705"/>
        <v>Aug</v>
      </c>
      <c r="D7442" t="str">
        <f t="shared" si="706"/>
        <v>2028_Aug</v>
      </c>
      <c r="E7442" s="12" t="str">
        <f t="shared" si="707"/>
        <v>14_Aug</v>
      </c>
      <c r="F7442" s="12" t="str">
        <f t="shared" si="708"/>
        <v>Aug-28</v>
      </c>
      <c r="G7442" s="12"/>
    </row>
    <row r="7443" spans="1:7">
      <c r="A7443" s="2">
        <f t="shared" si="710"/>
        <v>46980</v>
      </c>
      <c r="B7443" t="str">
        <f t="shared" si="709"/>
        <v>2028_08</v>
      </c>
      <c r="C7443" t="str">
        <f t="shared" si="705"/>
        <v>Aug</v>
      </c>
      <c r="D7443" t="str">
        <f t="shared" si="706"/>
        <v>2028_Aug</v>
      </c>
      <c r="E7443" s="12" t="str">
        <f t="shared" si="707"/>
        <v>15_Aug</v>
      </c>
      <c r="F7443" s="12" t="str">
        <f t="shared" si="708"/>
        <v>Aug-28</v>
      </c>
      <c r="G7443" s="12"/>
    </row>
    <row r="7444" spans="1:7">
      <c r="A7444" s="2">
        <f t="shared" si="710"/>
        <v>46981</v>
      </c>
      <c r="B7444" t="str">
        <f t="shared" si="709"/>
        <v>2028_08</v>
      </c>
      <c r="C7444" t="str">
        <f t="shared" si="705"/>
        <v>Aug</v>
      </c>
      <c r="D7444" t="str">
        <f t="shared" si="706"/>
        <v>2028_Aug</v>
      </c>
      <c r="E7444" s="12" t="str">
        <f t="shared" si="707"/>
        <v>16_Aug</v>
      </c>
      <c r="F7444" s="12" t="str">
        <f t="shared" si="708"/>
        <v>Aug-28</v>
      </c>
      <c r="G7444" s="12"/>
    </row>
    <row r="7445" spans="1:7">
      <c r="A7445" s="2">
        <f t="shared" si="710"/>
        <v>46982</v>
      </c>
      <c r="B7445" t="str">
        <f t="shared" si="709"/>
        <v>2028_08</v>
      </c>
      <c r="C7445" t="str">
        <f t="shared" si="705"/>
        <v>Aug</v>
      </c>
      <c r="D7445" t="str">
        <f t="shared" si="706"/>
        <v>2028_Aug</v>
      </c>
      <c r="E7445" s="12" t="str">
        <f t="shared" si="707"/>
        <v>17_Aug</v>
      </c>
      <c r="F7445" s="12" t="str">
        <f t="shared" si="708"/>
        <v>Aug-28</v>
      </c>
      <c r="G7445" s="12"/>
    </row>
    <row r="7446" spans="1:7">
      <c r="A7446" s="2">
        <f t="shared" si="710"/>
        <v>46983</v>
      </c>
      <c r="B7446" t="str">
        <f t="shared" si="709"/>
        <v>2028_08</v>
      </c>
      <c r="C7446" t="str">
        <f t="shared" si="705"/>
        <v>Aug</v>
      </c>
      <c r="D7446" t="str">
        <f t="shared" si="706"/>
        <v>2028_Aug</v>
      </c>
      <c r="E7446" s="12" t="str">
        <f t="shared" si="707"/>
        <v>18_Aug</v>
      </c>
      <c r="F7446" s="12" t="str">
        <f t="shared" si="708"/>
        <v>Aug-28</v>
      </c>
      <c r="G7446" s="12"/>
    </row>
    <row r="7447" spans="1:7">
      <c r="A7447" s="2">
        <f t="shared" si="710"/>
        <v>46984</v>
      </c>
      <c r="B7447" t="str">
        <f t="shared" si="709"/>
        <v>2028_08</v>
      </c>
      <c r="C7447" t="str">
        <f t="shared" si="705"/>
        <v>Aug</v>
      </c>
      <c r="D7447" t="str">
        <f t="shared" si="706"/>
        <v>2028_Aug</v>
      </c>
      <c r="E7447" s="12" t="str">
        <f t="shared" si="707"/>
        <v>19_Aug</v>
      </c>
      <c r="F7447" s="12" t="str">
        <f t="shared" si="708"/>
        <v>Aug-28</v>
      </c>
      <c r="G7447" s="12"/>
    </row>
    <row r="7448" spans="1:7">
      <c r="A7448" s="2">
        <f t="shared" si="710"/>
        <v>46985</v>
      </c>
      <c r="B7448" t="str">
        <f t="shared" si="709"/>
        <v>2028_08</v>
      </c>
      <c r="C7448" t="str">
        <f t="shared" si="705"/>
        <v>Aug</v>
      </c>
      <c r="D7448" t="str">
        <f t="shared" si="706"/>
        <v>2028_Aug</v>
      </c>
      <c r="E7448" s="12" t="str">
        <f t="shared" si="707"/>
        <v>20_Aug</v>
      </c>
      <c r="F7448" s="12" t="str">
        <f t="shared" si="708"/>
        <v>Aug-28</v>
      </c>
      <c r="G7448" s="12"/>
    </row>
    <row r="7449" spans="1:7">
      <c r="A7449" s="2">
        <f t="shared" si="710"/>
        <v>46986</v>
      </c>
      <c r="B7449" t="str">
        <f t="shared" si="709"/>
        <v>2028_08</v>
      </c>
      <c r="C7449" t="str">
        <f t="shared" si="705"/>
        <v>Aug</v>
      </c>
      <c r="D7449" t="str">
        <f t="shared" si="706"/>
        <v>2028_Aug</v>
      </c>
      <c r="E7449" s="12" t="str">
        <f t="shared" si="707"/>
        <v>21_Aug</v>
      </c>
      <c r="F7449" s="12" t="str">
        <f t="shared" si="708"/>
        <v>Aug-28</v>
      </c>
      <c r="G7449" s="12"/>
    </row>
    <row r="7450" spans="1:7">
      <c r="A7450" s="2">
        <f t="shared" si="710"/>
        <v>46987</v>
      </c>
      <c r="B7450" t="str">
        <f t="shared" si="709"/>
        <v>2028_08</v>
      </c>
      <c r="C7450" t="str">
        <f t="shared" si="705"/>
        <v>Aug</v>
      </c>
      <c r="D7450" t="str">
        <f t="shared" si="706"/>
        <v>2028_Aug</v>
      </c>
      <c r="E7450" s="12" t="str">
        <f t="shared" si="707"/>
        <v>22_Aug</v>
      </c>
      <c r="F7450" s="12" t="str">
        <f t="shared" si="708"/>
        <v>Aug-28</v>
      </c>
      <c r="G7450" s="12"/>
    </row>
    <row r="7451" spans="1:7">
      <c r="A7451" s="2">
        <f t="shared" si="710"/>
        <v>46988</v>
      </c>
      <c r="B7451" t="str">
        <f t="shared" si="709"/>
        <v>2028_08</v>
      </c>
      <c r="C7451" t="str">
        <f t="shared" si="705"/>
        <v>Aug</v>
      </c>
      <c r="D7451" t="str">
        <f t="shared" si="706"/>
        <v>2028_Aug</v>
      </c>
      <c r="E7451" s="12" t="str">
        <f t="shared" si="707"/>
        <v>23_Aug</v>
      </c>
      <c r="F7451" s="12" t="str">
        <f t="shared" si="708"/>
        <v>Aug-28</v>
      </c>
      <c r="G7451" s="12"/>
    </row>
    <row r="7452" spans="1:7">
      <c r="A7452" s="2">
        <f t="shared" si="710"/>
        <v>46989</v>
      </c>
      <c r="B7452" t="str">
        <f t="shared" si="709"/>
        <v>2028_08</v>
      </c>
      <c r="C7452" t="str">
        <f t="shared" si="705"/>
        <v>Aug</v>
      </c>
      <c r="D7452" t="str">
        <f t="shared" si="706"/>
        <v>2028_Aug</v>
      </c>
      <c r="E7452" s="12" t="str">
        <f t="shared" si="707"/>
        <v>24_Aug</v>
      </c>
      <c r="F7452" s="12" t="str">
        <f t="shared" si="708"/>
        <v>Aug-28</v>
      </c>
      <c r="G7452" s="12"/>
    </row>
    <row r="7453" spans="1:7">
      <c r="A7453" s="2">
        <f t="shared" si="710"/>
        <v>46990</v>
      </c>
      <c r="B7453" t="str">
        <f t="shared" si="709"/>
        <v>2028_08</v>
      </c>
      <c r="C7453" t="str">
        <f t="shared" si="705"/>
        <v>Aug</v>
      </c>
      <c r="D7453" t="str">
        <f t="shared" si="706"/>
        <v>2028_Aug</v>
      </c>
      <c r="E7453" s="12" t="str">
        <f t="shared" si="707"/>
        <v>25_Aug</v>
      </c>
      <c r="F7453" s="12" t="str">
        <f t="shared" si="708"/>
        <v>Aug-28</v>
      </c>
      <c r="G7453" s="12"/>
    </row>
    <row r="7454" spans="1:7">
      <c r="A7454" s="2">
        <f t="shared" si="710"/>
        <v>46991</v>
      </c>
      <c r="B7454" t="str">
        <f t="shared" si="709"/>
        <v>2028_08</v>
      </c>
      <c r="C7454" t="str">
        <f t="shared" si="705"/>
        <v>Aug</v>
      </c>
      <c r="D7454" t="str">
        <f t="shared" si="706"/>
        <v>2028_Aug</v>
      </c>
      <c r="E7454" s="12" t="str">
        <f t="shared" si="707"/>
        <v>26_Aug</v>
      </c>
      <c r="F7454" s="12" t="str">
        <f t="shared" si="708"/>
        <v>Aug-28</v>
      </c>
      <c r="G7454" s="12"/>
    </row>
    <row r="7455" spans="1:7">
      <c r="A7455" s="2">
        <f t="shared" si="710"/>
        <v>46992</v>
      </c>
      <c r="B7455" t="str">
        <f t="shared" si="709"/>
        <v>2028_08</v>
      </c>
      <c r="C7455" t="str">
        <f t="shared" si="705"/>
        <v>Aug</v>
      </c>
      <c r="D7455" t="str">
        <f t="shared" si="706"/>
        <v>2028_Aug</v>
      </c>
      <c r="E7455" s="12" t="str">
        <f t="shared" si="707"/>
        <v>27_Aug</v>
      </c>
      <c r="F7455" s="12" t="str">
        <f t="shared" si="708"/>
        <v>Aug-28</v>
      </c>
      <c r="G7455" s="12"/>
    </row>
    <row r="7456" spans="1:7">
      <c r="A7456" s="2">
        <f t="shared" si="710"/>
        <v>46993</v>
      </c>
      <c r="B7456" t="str">
        <f t="shared" si="709"/>
        <v>2028_08</v>
      </c>
      <c r="C7456" t="str">
        <f t="shared" si="705"/>
        <v>Aug</v>
      </c>
      <c r="D7456" t="str">
        <f t="shared" si="706"/>
        <v>2028_Aug</v>
      </c>
      <c r="E7456" s="12" t="str">
        <f t="shared" si="707"/>
        <v>28_Aug</v>
      </c>
      <c r="F7456" s="12" t="str">
        <f t="shared" si="708"/>
        <v>Aug-28</v>
      </c>
      <c r="G7456" s="12"/>
    </row>
    <row r="7457" spans="1:7">
      <c r="A7457" s="2">
        <f t="shared" si="710"/>
        <v>46994</v>
      </c>
      <c r="B7457" t="str">
        <f t="shared" si="709"/>
        <v>2028_08</v>
      </c>
      <c r="C7457" t="str">
        <f t="shared" si="705"/>
        <v>Aug</v>
      </c>
      <c r="D7457" t="str">
        <f t="shared" si="706"/>
        <v>2028_Aug</v>
      </c>
      <c r="E7457" s="12" t="str">
        <f t="shared" si="707"/>
        <v>29_Aug</v>
      </c>
      <c r="F7457" s="12" t="str">
        <f t="shared" si="708"/>
        <v>Aug-28</v>
      </c>
      <c r="G7457" s="12"/>
    </row>
    <row r="7458" spans="1:7">
      <c r="A7458" s="2">
        <f t="shared" si="710"/>
        <v>46995</v>
      </c>
      <c r="B7458" t="str">
        <f t="shared" si="709"/>
        <v>2028_08</v>
      </c>
      <c r="C7458" t="str">
        <f t="shared" si="705"/>
        <v>Aug</v>
      </c>
      <c r="D7458" t="str">
        <f t="shared" si="706"/>
        <v>2028_Aug</v>
      </c>
      <c r="E7458" s="12" t="str">
        <f t="shared" si="707"/>
        <v>30_Aug</v>
      </c>
      <c r="F7458" s="12" t="str">
        <f t="shared" si="708"/>
        <v>Aug-28</v>
      </c>
      <c r="G7458" s="12"/>
    </row>
    <row r="7459" spans="1:7">
      <c r="A7459" s="2">
        <f t="shared" si="710"/>
        <v>46996</v>
      </c>
      <c r="B7459" t="str">
        <f t="shared" si="709"/>
        <v>2028_08</v>
      </c>
      <c r="C7459" t="str">
        <f t="shared" si="705"/>
        <v>Aug</v>
      </c>
      <c r="D7459" t="str">
        <f t="shared" si="706"/>
        <v>2028_Aug</v>
      </c>
      <c r="E7459" s="12" t="str">
        <f t="shared" si="707"/>
        <v>31_Aug</v>
      </c>
      <c r="F7459" s="12" t="str">
        <f t="shared" si="708"/>
        <v>Aug-28</v>
      </c>
      <c r="G7459" s="12"/>
    </row>
    <row r="7460" spans="1:7">
      <c r="A7460" s="2">
        <f t="shared" si="710"/>
        <v>46997</v>
      </c>
      <c r="B7460" t="str">
        <f t="shared" si="709"/>
        <v>2028_09</v>
      </c>
      <c r="C7460" t="str">
        <f t="shared" si="705"/>
        <v>Sep</v>
      </c>
      <c r="D7460" t="str">
        <f t="shared" si="706"/>
        <v>2028_Sep</v>
      </c>
      <c r="E7460" s="12" t="str">
        <f t="shared" si="707"/>
        <v>01_Sep</v>
      </c>
      <c r="F7460" s="12" t="str">
        <f t="shared" si="708"/>
        <v>Sep-28</v>
      </c>
      <c r="G7460" s="12"/>
    </row>
    <row r="7461" spans="1:7">
      <c r="A7461" s="2">
        <f t="shared" si="710"/>
        <v>46998</v>
      </c>
      <c r="B7461" t="str">
        <f t="shared" si="709"/>
        <v>2028_09</v>
      </c>
      <c r="C7461" t="str">
        <f t="shared" si="705"/>
        <v>Sep</v>
      </c>
      <c r="D7461" t="str">
        <f t="shared" si="706"/>
        <v>2028_Sep</v>
      </c>
      <c r="E7461" s="12" t="str">
        <f t="shared" si="707"/>
        <v>02_Sep</v>
      </c>
      <c r="F7461" s="12" t="str">
        <f t="shared" si="708"/>
        <v>Sep-28</v>
      </c>
      <c r="G7461" s="12"/>
    </row>
    <row r="7462" spans="1:7">
      <c r="A7462" s="2">
        <f t="shared" si="710"/>
        <v>46999</v>
      </c>
      <c r="B7462" t="str">
        <f t="shared" si="709"/>
        <v>2028_09</v>
      </c>
      <c r="C7462" t="str">
        <f t="shared" si="705"/>
        <v>Sep</v>
      </c>
      <c r="D7462" t="str">
        <f t="shared" si="706"/>
        <v>2028_Sep</v>
      </c>
      <c r="E7462" s="12" t="str">
        <f t="shared" si="707"/>
        <v>03_Sep</v>
      </c>
      <c r="F7462" s="12" t="str">
        <f t="shared" si="708"/>
        <v>Sep-28</v>
      </c>
      <c r="G7462" s="12"/>
    </row>
    <row r="7463" spans="1:7">
      <c r="A7463" s="2">
        <f t="shared" si="710"/>
        <v>47000</v>
      </c>
      <c r="B7463" t="str">
        <f t="shared" si="709"/>
        <v>2028_09</v>
      </c>
      <c r="C7463" t="str">
        <f t="shared" si="705"/>
        <v>Sep</v>
      </c>
      <c r="D7463" t="str">
        <f t="shared" si="706"/>
        <v>2028_Sep</v>
      </c>
      <c r="E7463" s="12" t="str">
        <f t="shared" si="707"/>
        <v>04_Sep</v>
      </c>
      <c r="F7463" s="12" t="str">
        <f t="shared" si="708"/>
        <v>Sep-28</v>
      </c>
      <c r="G7463" s="12"/>
    </row>
    <row r="7464" spans="1:7">
      <c r="A7464" s="2">
        <f t="shared" si="710"/>
        <v>47001</v>
      </c>
      <c r="B7464" t="str">
        <f t="shared" si="709"/>
        <v>2028_09</v>
      </c>
      <c r="C7464" t="str">
        <f t="shared" si="705"/>
        <v>Sep</v>
      </c>
      <c r="D7464" t="str">
        <f t="shared" si="706"/>
        <v>2028_Sep</v>
      </c>
      <c r="E7464" s="12" t="str">
        <f t="shared" si="707"/>
        <v>05_Sep</v>
      </c>
      <c r="F7464" s="12" t="str">
        <f t="shared" si="708"/>
        <v>Sep-28</v>
      </c>
      <c r="G7464" s="12"/>
    </row>
    <row r="7465" spans="1:7">
      <c r="A7465" s="2">
        <f t="shared" si="710"/>
        <v>47002</v>
      </c>
      <c r="B7465" t="str">
        <f t="shared" si="709"/>
        <v>2028_09</v>
      </c>
      <c r="C7465" t="str">
        <f t="shared" si="705"/>
        <v>Sep</v>
      </c>
      <c r="D7465" t="str">
        <f t="shared" si="706"/>
        <v>2028_Sep</v>
      </c>
      <c r="E7465" s="12" t="str">
        <f t="shared" si="707"/>
        <v>06_Sep</v>
      </c>
      <c r="F7465" s="12" t="str">
        <f t="shared" si="708"/>
        <v>Sep-28</v>
      </c>
      <c r="G7465" s="12"/>
    </row>
    <row r="7466" spans="1:7">
      <c r="A7466" s="2">
        <f t="shared" si="710"/>
        <v>47003</v>
      </c>
      <c r="B7466" t="str">
        <f t="shared" si="709"/>
        <v>2028_09</v>
      </c>
      <c r="C7466" t="str">
        <f t="shared" si="705"/>
        <v>Sep</v>
      </c>
      <c r="D7466" t="str">
        <f t="shared" si="706"/>
        <v>2028_Sep</v>
      </c>
      <c r="E7466" s="12" t="str">
        <f t="shared" si="707"/>
        <v>07_Sep</v>
      </c>
      <c r="F7466" s="12" t="str">
        <f t="shared" si="708"/>
        <v>Sep-28</v>
      </c>
      <c r="G7466" s="12"/>
    </row>
    <row r="7467" spans="1:7">
      <c r="A7467" s="2">
        <f t="shared" si="710"/>
        <v>47004</v>
      </c>
      <c r="B7467" t="str">
        <f t="shared" si="709"/>
        <v>2028_09</v>
      </c>
      <c r="C7467" t="str">
        <f t="shared" si="705"/>
        <v>Sep</v>
      </c>
      <c r="D7467" t="str">
        <f t="shared" si="706"/>
        <v>2028_Sep</v>
      </c>
      <c r="E7467" s="12" t="str">
        <f t="shared" si="707"/>
        <v>08_Sep</v>
      </c>
      <c r="F7467" s="12" t="str">
        <f t="shared" si="708"/>
        <v>Sep-28</v>
      </c>
      <c r="G7467" s="12"/>
    </row>
    <row r="7468" spans="1:7">
      <c r="A7468" s="2">
        <f t="shared" si="710"/>
        <v>47005</v>
      </c>
      <c r="B7468" t="str">
        <f t="shared" si="709"/>
        <v>2028_09</v>
      </c>
      <c r="C7468" t="str">
        <f t="shared" si="705"/>
        <v>Sep</v>
      </c>
      <c r="D7468" t="str">
        <f t="shared" si="706"/>
        <v>2028_Sep</v>
      </c>
      <c r="E7468" s="12" t="str">
        <f t="shared" si="707"/>
        <v>09_Sep</v>
      </c>
      <c r="F7468" s="12" t="str">
        <f t="shared" si="708"/>
        <v>Sep-28</v>
      </c>
      <c r="G7468" s="12"/>
    </row>
    <row r="7469" spans="1:7">
      <c r="A7469" s="2">
        <f t="shared" si="710"/>
        <v>47006</v>
      </c>
      <c r="B7469" t="str">
        <f t="shared" si="709"/>
        <v>2028_09</v>
      </c>
      <c r="C7469" t="str">
        <f t="shared" si="705"/>
        <v>Sep</v>
      </c>
      <c r="D7469" t="str">
        <f t="shared" si="706"/>
        <v>2028_Sep</v>
      </c>
      <c r="E7469" s="12" t="str">
        <f t="shared" si="707"/>
        <v>10_Sep</v>
      </c>
      <c r="F7469" s="12" t="str">
        <f t="shared" si="708"/>
        <v>Sep-28</v>
      </c>
      <c r="G7469" s="12"/>
    </row>
    <row r="7470" spans="1:7">
      <c r="A7470" s="2">
        <f t="shared" si="710"/>
        <v>47007</v>
      </c>
      <c r="B7470" t="str">
        <f t="shared" si="709"/>
        <v>2028_09</v>
      </c>
      <c r="C7470" t="str">
        <f t="shared" si="705"/>
        <v>Sep</v>
      </c>
      <c r="D7470" t="str">
        <f t="shared" si="706"/>
        <v>2028_Sep</v>
      </c>
      <c r="E7470" s="12" t="str">
        <f t="shared" si="707"/>
        <v>11_Sep</v>
      </c>
      <c r="F7470" s="12" t="str">
        <f t="shared" si="708"/>
        <v>Sep-28</v>
      </c>
      <c r="G7470" s="12"/>
    </row>
    <row r="7471" spans="1:7">
      <c r="A7471" s="2">
        <f t="shared" si="710"/>
        <v>47008</v>
      </c>
      <c r="B7471" t="str">
        <f t="shared" si="709"/>
        <v>2028_09</v>
      </c>
      <c r="C7471" t="str">
        <f t="shared" si="705"/>
        <v>Sep</v>
      </c>
      <c r="D7471" t="str">
        <f t="shared" si="706"/>
        <v>2028_Sep</v>
      </c>
      <c r="E7471" s="12" t="str">
        <f t="shared" si="707"/>
        <v>12_Sep</v>
      </c>
      <c r="F7471" s="12" t="str">
        <f t="shared" si="708"/>
        <v>Sep-28</v>
      </c>
      <c r="G7471" s="12"/>
    </row>
    <row r="7472" spans="1:7">
      <c r="A7472" s="2">
        <f t="shared" si="710"/>
        <v>47009</v>
      </c>
      <c r="B7472" t="str">
        <f t="shared" si="709"/>
        <v>2028_09</v>
      </c>
      <c r="C7472" t="str">
        <f t="shared" si="705"/>
        <v>Sep</v>
      </c>
      <c r="D7472" t="str">
        <f t="shared" si="706"/>
        <v>2028_Sep</v>
      </c>
      <c r="E7472" s="12" t="str">
        <f t="shared" si="707"/>
        <v>13_Sep</v>
      </c>
      <c r="F7472" s="12" t="str">
        <f t="shared" si="708"/>
        <v>Sep-28</v>
      </c>
      <c r="G7472" s="12"/>
    </row>
    <row r="7473" spans="1:7">
      <c r="A7473" s="2">
        <f t="shared" si="710"/>
        <v>47010</v>
      </c>
      <c r="B7473" t="str">
        <f t="shared" si="709"/>
        <v>2028_09</v>
      </c>
      <c r="C7473" t="str">
        <f t="shared" si="705"/>
        <v>Sep</v>
      </c>
      <c r="D7473" t="str">
        <f t="shared" si="706"/>
        <v>2028_Sep</v>
      </c>
      <c r="E7473" s="12" t="str">
        <f t="shared" si="707"/>
        <v>14_Sep</v>
      </c>
      <c r="F7473" s="12" t="str">
        <f t="shared" si="708"/>
        <v>Sep-28</v>
      </c>
      <c r="G7473" s="12"/>
    </row>
    <row r="7474" spans="1:7">
      <c r="A7474" s="2">
        <f t="shared" si="710"/>
        <v>47011</v>
      </c>
      <c r="B7474" t="str">
        <f t="shared" si="709"/>
        <v>2028_09</v>
      </c>
      <c r="C7474" t="str">
        <f t="shared" si="705"/>
        <v>Sep</v>
      </c>
      <c r="D7474" t="str">
        <f t="shared" si="706"/>
        <v>2028_Sep</v>
      </c>
      <c r="E7474" s="12" t="str">
        <f t="shared" si="707"/>
        <v>15_Sep</v>
      </c>
      <c r="F7474" s="12" t="str">
        <f t="shared" si="708"/>
        <v>Sep-28</v>
      </c>
      <c r="G7474" s="12"/>
    </row>
    <row r="7475" spans="1:7">
      <c r="A7475" s="2">
        <f t="shared" si="710"/>
        <v>47012</v>
      </c>
      <c r="B7475" t="str">
        <f t="shared" si="709"/>
        <v>2028_09</v>
      </c>
      <c r="C7475" t="str">
        <f t="shared" si="705"/>
        <v>Sep</v>
      </c>
      <c r="D7475" t="str">
        <f t="shared" si="706"/>
        <v>2028_Sep</v>
      </c>
      <c r="E7475" s="12" t="str">
        <f t="shared" si="707"/>
        <v>16_Sep</v>
      </c>
      <c r="F7475" s="12" t="str">
        <f t="shared" si="708"/>
        <v>Sep-28</v>
      </c>
      <c r="G7475" s="12"/>
    </row>
    <row r="7476" spans="1:7">
      <c r="A7476" s="2">
        <f t="shared" si="710"/>
        <v>47013</v>
      </c>
      <c r="B7476" t="str">
        <f t="shared" si="709"/>
        <v>2028_09</v>
      </c>
      <c r="C7476" t="str">
        <f t="shared" si="705"/>
        <v>Sep</v>
      </c>
      <c r="D7476" t="str">
        <f t="shared" si="706"/>
        <v>2028_Sep</v>
      </c>
      <c r="E7476" s="12" t="str">
        <f t="shared" si="707"/>
        <v>17_Sep</v>
      </c>
      <c r="F7476" s="12" t="str">
        <f t="shared" si="708"/>
        <v>Sep-28</v>
      </c>
      <c r="G7476" s="12"/>
    </row>
    <row r="7477" spans="1:7">
      <c r="A7477" s="2">
        <f t="shared" si="710"/>
        <v>47014</v>
      </c>
      <c r="B7477" t="str">
        <f t="shared" si="709"/>
        <v>2028_09</v>
      </c>
      <c r="C7477" t="str">
        <f t="shared" si="705"/>
        <v>Sep</v>
      </c>
      <c r="D7477" t="str">
        <f t="shared" si="706"/>
        <v>2028_Sep</v>
      </c>
      <c r="E7477" s="12" t="str">
        <f t="shared" si="707"/>
        <v>18_Sep</v>
      </c>
      <c r="F7477" s="12" t="str">
        <f t="shared" si="708"/>
        <v>Sep-28</v>
      </c>
      <c r="G7477" s="12"/>
    </row>
    <row r="7478" spans="1:7">
      <c r="A7478" s="2">
        <f t="shared" si="710"/>
        <v>47015</v>
      </c>
      <c r="B7478" t="str">
        <f t="shared" si="709"/>
        <v>2028_09</v>
      </c>
      <c r="C7478" t="str">
        <f t="shared" si="705"/>
        <v>Sep</v>
      </c>
      <c r="D7478" t="str">
        <f t="shared" si="706"/>
        <v>2028_Sep</v>
      </c>
      <c r="E7478" s="12" t="str">
        <f t="shared" si="707"/>
        <v>19_Sep</v>
      </c>
      <c r="F7478" s="12" t="str">
        <f t="shared" si="708"/>
        <v>Sep-28</v>
      </c>
      <c r="G7478" s="12"/>
    </row>
    <row r="7479" spans="1:7">
      <c r="A7479" s="2">
        <f t="shared" si="710"/>
        <v>47016</v>
      </c>
      <c r="B7479" t="str">
        <f t="shared" si="709"/>
        <v>2028_09</v>
      </c>
      <c r="C7479" t="str">
        <f t="shared" si="705"/>
        <v>Sep</v>
      </c>
      <c r="D7479" t="str">
        <f t="shared" si="706"/>
        <v>2028_Sep</v>
      </c>
      <c r="E7479" s="12" t="str">
        <f t="shared" si="707"/>
        <v>20_Sep</v>
      </c>
      <c r="F7479" s="12" t="str">
        <f t="shared" si="708"/>
        <v>Sep-28</v>
      </c>
      <c r="G7479" s="12"/>
    </row>
    <row r="7480" spans="1:7">
      <c r="A7480" s="2">
        <f t="shared" si="710"/>
        <v>47017</v>
      </c>
      <c r="B7480" t="str">
        <f t="shared" si="709"/>
        <v>2028_09</v>
      </c>
      <c r="C7480" t="str">
        <f t="shared" si="705"/>
        <v>Sep</v>
      </c>
      <c r="D7480" t="str">
        <f t="shared" si="706"/>
        <v>2028_Sep</v>
      </c>
      <c r="E7480" s="12" t="str">
        <f t="shared" si="707"/>
        <v>21_Sep</v>
      </c>
      <c r="F7480" s="12" t="str">
        <f t="shared" si="708"/>
        <v>Sep-28</v>
      </c>
      <c r="G7480" s="12"/>
    </row>
    <row r="7481" spans="1:7">
      <c r="A7481" s="2">
        <f t="shared" si="710"/>
        <v>47018</v>
      </c>
      <c r="B7481" t="str">
        <f t="shared" si="709"/>
        <v>2028_09</v>
      </c>
      <c r="C7481" t="str">
        <f t="shared" si="705"/>
        <v>Sep</v>
      </c>
      <c r="D7481" t="str">
        <f t="shared" si="706"/>
        <v>2028_Sep</v>
      </c>
      <c r="E7481" s="12" t="str">
        <f t="shared" si="707"/>
        <v>22_Sep</v>
      </c>
      <c r="F7481" s="12" t="str">
        <f t="shared" si="708"/>
        <v>Sep-28</v>
      </c>
      <c r="G7481" s="12"/>
    </row>
    <row r="7482" spans="1:7">
      <c r="A7482" s="2">
        <f t="shared" si="710"/>
        <v>47019</v>
      </c>
      <c r="B7482" t="str">
        <f t="shared" si="709"/>
        <v>2028_09</v>
      </c>
      <c r="C7482" t="str">
        <f t="shared" si="705"/>
        <v>Sep</v>
      </c>
      <c r="D7482" t="str">
        <f t="shared" si="706"/>
        <v>2028_Sep</v>
      </c>
      <c r="E7482" s="12" t="str">
        <f t="shared" si="707"/>
        <v>23_Sep</v>
      </c>
      <c r="F7482" s="12" t="str">
        <f t="shared" si="708"/>
        <v>Sep-28</v>
      </c>
      <c r="G7482" s="12"/>
    </row>
    <row r="7483" spans="1:7">
      <c r="A7483" s="2">
        <f t="shared" si="710"/>
        <v>47020</v>
      </c>
      <c r="B7483" t="str">
        <f t="shared" si="709"/>
        <v>2028_09</v>
      </c>
      <c r="C7483" t="str">
        <f t="shared" si="705"/>
        <v>Sep</v>
      </c>
      <c r="D7483" t="str">
        <f t="shared" si="706"/>
        <v>2028_Sep</v>
      </c>
      <c r="E7483" s="12" t="str">
        <f t="shared" si="707"/>
        <v>24_Sep</v>
      </c>
      <c r="F7483" s="12" t="str">
        <f t="shared" si="708"/>
        <v>Sep-28</v>
      </c>
      <c r="G7483" s="12"/>
    </row>
    <row r="7484" spans="1:7">
      <c r="A7484" s="2">
        <f t="shared" si="710"/>
        <v>47021</v>
      </c>
      <c r="B7484" t="str">
        <f t="shared" si="709"/>
        <v>2028_09</v>
      </c>
      <c r="C7484" t="str">
        <f t="shared" si="705"/>
        <v>Sep</v>
      </c>
      <c r="D7484" t="str">
        <f t="shared" si="706"/>
        <v>2028_Sep</v>
      </c>
      <c r="E7484" s="12" t="str">
        <f t="shared" si="707"/>
        <v>25_Sep</v>
      </c>
      <c r="F7484" s="12" t="str">
        <f t="shared" si="708"/>
        <v>Sep-28</v>
      </c>
      <c r="G7484" s="12"/>
    </row>
    <row r="7485" spans="1:7">
      <c r="A7485" s="2">
        <f t="shared" si="710"/>
        <v>47022</v>
      </c>
      <c r="B7485" t="str">
        <f t="shared" si="709"/>
        <v>2028_09</v>
      </c>
      <c r="C7485" t="str">
        <f t="shared" si="705"/>
        <v>Sep</v>
      </c>
      <c r="D7485" t="str">
        <f t="shared" si="706"/>
        <v>2028_Sep</v>
      </c>
      <c r="E7485" s="12" t="str">
        <f t="shared" si="707"/>
        <v>26_Sep</v>
      </c>
      <c r="F7485" s="12" t="str">
        <f t="shared" si="708"/>
        <v>Sep-28</v>
      </c>
      <c r="G7485" s="12"/>
    </row>
    <row r="7486" spans="1:7">
      <c r="A7486" s="2">
        <f t="shared" si="710"/>
        <v>47023</v>
      </c>
      <c r="B7486" t="str">
        <f t="shared" si="709"/>
        <v>2028_09</v>
      </c>
      <c r="C7486" t="str">
        <f t="shared" si="705"/>
        <v>Sep</v>
      </c>
      <c r="D7486" t="str">
        <f t="shared" si="706"/>
        <v>2028_Sep</v>
      </c>
      <c r="E7486" s="12" t="str">
        <f t="shared" si="707"/>
        <v>27_Sep</v>
      </c>
      <c r="F7486" s="12" t="str">
        <f t="shared" si="708"/>
        <v>Sep-28</v>
      </c>
      <c r="G7486" s="12"/>
    </row>
    <row r="7487" spans="1:7">
      <c r="A7487" s="2">
        <f t="shared" si="710"/>
        <v>47024</v>
      </c>
      <c r="B7487" t="str">
        <f t="shared" si="709"/>
        <v>2028_09</v>
      </c>
      <c r="C7487" t="str">
        <f t="shared" si="705"/>
        <v>Sep</v>
      </c>
      <c r="D7487" t="str">
        <f t="shared" si="706"/>
        <v>2028_Sep</v>
      </c>
      <c r="E7487" s="12" t="str">
        <f t="shared" si="707"/>
        <v>28_Sep</v>
      </c>
      <c r="F7487" s="12" t="str">
        <f t="shared" si="708"/>
        <v>Sep-28</v>
      </c>
      <c r="G7487" s="12"/>
    </row>
    <row r="7488" spans="1:7">
      <c r="A7488" s="2">
        <f t="shared" si="710"/>
        <v>47025</v>
      </c>
      <c r="B7488" t="str">
        <f t="shared" si="709"/>
        <v>2028_09</v>
      </c>
      <c r="C7488" t="str">
        <f t="shared" si="705"/>
        <v>Sep</v>
      </c>
      <c r="D7488" t="str">
        <f t="shared" si="706"/>
        <v>2028_Sep</v>
      </c>
      <c r="E7488" s="12" t="str">
        <f t="shared" si="707"/>
        <v>29_Sep</v>
      </c>
      <c r="F7488" s="12" t="str">
        <f t="shared" si="708"/>
        <v>Sep-28</v>
      </c>
      <c r="G7488" s="12"/>
    </row>
    <row r="7489" spans="1:7">
      <c r="A7489" s="2">
        <f t="shared" si="710"/>
        <v>47026</v>
      </c>
      <c r="B7489" t="str">
        <f t="shared" si="709"/>
        <v>2028_09</v>
      </c>
      <c r="C7489" t="str">
        <f t="shared" si="705"/>
        <v>Sep</v>
      </c>
      <c r="D7489" t="str">
        <f t="shared" si="706"/>
        <v>2028_Sep</v>
      </c>
      <c r="E7489" s="12" t="str">
        <f t="shared" si="707"/>
        <v>30_Sep</v>
      </c>
      <c r="F7489" s="12" t="str">
        <f t="shared" si="708"/>
        <v>Sep-28</v>
      </c>
      <c r="G7489" s="12"/>
    </row>
    <row r="7490" spans="1:7">
      <c r="A7490" s="2">
        <f t="shared" si="710"/>
        <v>47027</v>
      </c>
      <c r="B7490" t="str">
        <f t="shared" si="709"/>
        <v>2028_10</v>
      </c>
      <c r="C7490" t="str">
        <f t="shared" ref="C7490:C7500" si="711">VLOOKUP(TEXT(MONTH(A7490),"00"),$H$2:$I$13,2,FALSE)</f>
        <v>Oct</v>
      </c>
      <c r="D7490" t="str">
        <f t="shared" si="706"/>
        <v>2028_Oct</v>
      </c>
      <c r="E7490" s="12" t="str">
        <f t="shared" si="707"/>
        <v>01_Oct</v>
      </c>
      <c r="F7490" s="12" t="str">
        <f t="shared" si="708"/>
        <v>Oct-28</v>
      </c>
      <c r="G7490" s="12"/>
    </row>
    <row r="7491" spans="1:7">
      <c r="A7491" s="2">
        <f t="shared" si="710"/>
        <v>47028</v>
      </c>
      <c r="B7491" t="str">
        <f t="shared" si="709"/>
        <v>2028_10</v>
      </c>
      <c r="C7491" t="str">
        <f t="shared" si="711"/>
        <v>Oct</v>
      </c>
      <c r="D7491" t="str">
        <f t="shared" ref="D7491:D7500" si="712">TEXT(YEAR(A7491),"0000")&amp;"_"&amp;C7491</f>
        <v>2028_Oct</v>
      </c>
      <c r="E7491" s="12" t="str">
        <f t="shared" ref="E7491:E7500" si="713">VLOOKUP(DAY(A7491),$G$2:$H$32,2,FALSE)&amp;"_"&amp;C7491</f>
        <v>02_Oct</v>
      </c>
      <c r="F7491" s="12" t="str">
        <f t="shared" si="708"/>
        <v>Oct-28</v>
      </c>
      <c r="G7491" s="12"/>
    </row>
    <row r="7492" spans="1:7">
      <c r="A7492" s="2">
        <f t="shared" si="710"/>
        <v>47029</v>
      </c>
      <c r="B7492" t="str">
        <f t="shared" si="709"/>
        <v>2028_10</v>
      </c>
      <c r="C7492" t="str">
        <f t="shared" si="711"/>
        <v>Oct</v>
      </c>
      <c r="D7492" t="str">
        <f t="shared" si="712"/>
        <v>2028_Oct</v>
      </c>
      <c r="E7492" s="12" t="str">
        <f t="shared" si="713"/>
        <v>03_Oct</v>
      </c>
      <c r="F7492" s="12" t="str">
        <f t="shared" ref="F7492:F7500" si="714">C7492&amp;"-"&amp;RIGHT(YEAR(A7492),2)</f>
        <v>Oct-28</v>
      </c>
      <c r="G7492" s="12"/>
    </row>
    <row r="7493" spans="1:7">
      <c r="A7493" s="2">
        <f t="shared" si="710"/>
        <v>47030</v>
      </c>
      <c r="B7493" t="str">
        <f t="shared" si="709"/>
        <v>2028_10</v>
      </c>
      <c r="C7493" t="str">
        <f t="shared" si="711"/>
        <v>Oct</v>
      </c>
      <c r="D7493" t="str">
        <f t="shared" si="712"/>
        <v>2028_Oct</v>
      </c>
      <c r="E7493" s="12" t="str">
        <f t="shared" si="713"/>
        <v>04_Oct</v>
      </c>
      <c r="F7493" s="12" t="str">
        <f t="shared" si="714"/>
        <v>Oct-28</v>
      </c>
      <c r="G7493" s="12"/>
    </row>
    <row r="7494" spans="1:7">
      <c r="A7494" s="2">
        <f t="shared" si="710"/>
        <v>47031</v>
      </c>
      <c r="B7494" t="str">
        <f t="shared" si="709"/>
        <v>2028_10</v>
      </c>
      <c r="C7494" t="str">
        <f t="shared" si="711"/>
        <v>Oct</v>
      </c>
      <c r="D7494" t="str">
        <f t="shared" si="712"/>
        <v>2028_Oct</v>
      </c>
      <c r="E7494" s="12" t="str">
        <f t="shared" si="713"/>
        <v>05_Oct</v>
      </c>
      <c r="F7494" s="12" t="str">
        <f t="shared" si="714"/>
        <v>Oct-28</v>
      </c>
      <c r="G7494" s="12"/>
    </row>
    <row r="7495" spans="1:7">
      <c r="A7495" s="2">
        <f t="shared" si="710"/>
        <v>47032</v>
      </c>
      <c r="B7495" t="str">
        <f t="shared" si="709"/>
        <v>2028_10</v>
      </c>
      <c r="C7495" t="str">
        <f t="shared" si="711"/>
        <v>Oct</v>
      </c>
      <c r="D7495" t="str">
        <f t="shared" si="712"/>
        <v>2028_Oct</v>
      </c>
      <c r="E7495" s="12" t="str">
        <f t="shared" si="713"/>
        <v>06_Oct</v>
      </c>
      <c r="F7495" s="12" t="str">
        <f t="shared" si="714"/>
        <v>Oct-28</v>
      </c>
      <c r="G7495" s="12"/>
    </row>
    <row r="7496" spans="1:7">
      <c r="A7496" s="2">
        <f t="shared" si="710"/>
        <v>47033</v>
      </c>
      <c r="B7496" t="str">
        <f t="shared" si="709"/>
        <v>2028_10</v>
      </c>
      <c r="C7496" t="str">
        <f t="shared" si="711"/>
        <v>Oct</v>
      </c>
      <c r="D7496" t="str">
        <f t="shared" si="712"/>
        <v>2028_Oct</v>
      </c>
      <c r="E7496" s="12" t="str">
        <f t="shared" si="713"/>
        <v>07_Oct</v>
      </c>
      <c r="F7496" s="12" t="str">
        <f t="shared" si="714"/>
        <v>Oct-28</v>
      </c>
      <c r="G7496" s="12"/>
    </row>
    <row r="7497" spans="1:7">
      <c r="A7497" s="2">
        <f t="shared" si="710"/>
        <v>47034</v>
      </c>
      <c r="B7497" t="str">
        <f t="shared" si="709"/>
        <v>2028_10</v>
      </c>
      <c r="C7497" t="str">
        <f t="shared" si="711"/>
        <v>Oct</v>
      </c>
      <c r="D7497" t="str">
        <f t="shared" si="712"/>
        <v>2028_Oct</v>
      </c>
      <c r="E7497" s="12" t="str">
        <f t="shared" si="713"/>
        <v>08_Oct</v>
      </c>
      <c r="F7497" s="12" t="str">
        <f t="shared" si="714"/>
        <v>Oct-28</v>
      </c>
      <c r="G7497" s="12"/>
    </row>
    <row r="7498" spans="1:7">
      <c r="A7498" s="2">
        <f t="shared" si="710"/>
        <v>47035</v>
      </c>
      <c r="B7498" t="str">
        <f t="shared" si="709"/>
        <v>2028_10</v>
      </c>
      <c r="C7498" t="str">
        <f t="shared" si="711"/>
        <v>Oct</v>
      </c>
      <c r="D7498" t="str">
        <f t="shared" si="712"/>
        <v>2028_Oct</v>
      </c>
      <c r="E7498" s="12" t="str">
        <f t="shared" si="713"/>
        <v>09_Oct</v>
      </c>
      <c r="F7498" s="12" t="str">
        <f t="shared" si="714"/>
        <v>Oct-28</v>
      </c>
      <c r="G7498" s="12"/>
    </row>
    <row r="7499" spans="1:7">
      <c r="A7499" s="2">
        <f t="shared" si="710"/>
        <v>47036</v>
      </c>
      <c r="B7499" t="str">
        <f t="shared" ref="B7499:B7500" si="715">TEXT(YEAR(A7499),"0000")&amp;"_"&amp;TEXT(MONTH(A7499),"00")</f>
        <v>2028_10</v>
      </c>
      <c r="C7499" t="str">
        <f t="shared" si="711"/>
        <v>Oct</v>
      </c>
      <c r="D7499" t="str">
        <f t="shared" si="712"/>
        <v>2028_Oct</v>
      </c>
      <c r="E7499" s="12" t="str">
        <f t="shared" si="713"/>
        <v>10_Oct</v>
      </c>
      <c r="F7499" s="12" t="str">
        <f t="shared" si="714"/>
        <v>Oct-28</v>
      </c>
      <c r="G7499" s="12"/>
    </row>
    <row r="7500" spans="1:7">
      <c r="A7500" s="2">
        <f t="shared" ref="A7500" si="716">A7499+1</f>
        <v>47037</v>
      </c>
      <c r="B7500" t="str">
        <f t="shared" si="715"/>
        <v>2028_10</v>
      </c>
      <c r="C7500" t="str">
        <f t="shared" si="711"/>
        <v>Oct</v>
      </c>
      <c r="D7500" t="str">
        <f t="shared" si="712"/>
        <v>2028_Oct</v>
      </c>
      <c r="E7500" s="12" t="str">
        <f t="shared" si="713"/>
        <v>11_Oct</v>
      </c>
      <c r="F7500" s="12" t="str">
        <f t="shared" si="714"/>
        <v>Oct-28</v>
      </c>
      <c r="G7500" s="1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401"/>
  <sheetViews>
    <sheetView showGridLines="0" zoomScaleNormal="100" zoomScaleSheetLayoutView="100" workbookViewId="0">
      <selection activeCell="AG14" sqref="AG14"/>
    </sheetView>
  </sheetViews>
  <sheetFormatPr defaultColWidth="9.140625" defaultRowHeight="12.75"/>
  <cols>
    <col min="1" max="1" width="8.85546875" customWidth="1"/>
    <col min="2" max="8" width="12.85546875" customWidth="1"/>
    <col min="9" max="9" width="9.42578125" customWidth="1"/>
    <col min="10" max="18" width="11.140625" customWidth="1"/>
    <col min="20" max="20" width="11.42578125" customWidth="1"/>
    <col min="21" max="23" width="11.140625" bestFit="1" customWidth="1"/>
    <col min="30" max="31" width="0" hidden="1" customWidth="1"/>
  </cols>
  <sheetData>
    <row r="1" spans="1:29" ht="13.5" customHeight="1">
      <c r="A1" s="224"/>
      <c r="B1" s="224"/>
      <c r="C1" s="224"/>
      <c r="D1" s="224"/>
      <c r="E1" s="224"/>
      <c r="F1" s="224"/>
      <c r="G1" s="224"/>
      <c r="H1" s="224"/>
      <c r="I1" s="224"/>
      <c r="J1" s="224"/>
      <c r="K1" s="224"/>
    </row>
    <row r="2" spans="1:29" ht="13.5" customHeight="1"/>
    <row r="3" spans="1:29" ht="20.25">
      <c r="A3" s="243" t="s">
        <v>540</v>
      </c>
      <c r="B3" s="243"/>
      <c r="C3" s="243"/>
      <c r="D3" s="243"/>
      <c r="E3" s="243"/>
      <c r="F3" s="243"/>
      <c r="G3" s="243"/>
      <c r="H3" s="243"/>
      <c r="I3" s="243"/>
      <c r="J3" s="243"/>
      <c r="K3" s="243"/>
    </row>
    <row r="4" spans="1:29" ht="15" customHeight="1">
      <c r="A4" s="91" t="s">
        <v>531</v>
      </c>
      <c r="B4" s="91"/>
      <c r="C4" s="31"/>
      <c r="D4" s="31"/>
      <c r="E4" s="31"/>
      <c r="F4" s="31"/>
      <c r="G4" s="31"/>
      <c r="H4" s="31"/>
      <c r="I4" s="31"/>
      <c r="J4" s="31"/>
      <c r="K4" s="31"/>
    </row>
    <row r="5" spans="1:29" ht="15" customHeight="1">
      <c r="A5" s="91" t="s">
        <v>534</v>
      </c>
      <c r="B5" s="91"/>
      <c r="C5" s="31"/>
      <c r="D5" s="31"/>
      <c r="E5" s="31"/>
      <c r="F5" s="31"/>
      <c r="G5" s="43" t="s">
        <v>43</v>
      </c>
      <c r="H5" s="98">
        <f>for_website!A53</f>
        <v>2024</v>
      </c>
      <c r="I5" s="31"/>
      <c r="J5" s="31"/>
      <c r="K5" s="31"/>
      <c r="T5" s="10" t="e">
        <f>#REF!&amp;" Forecast"</f>
        <v>#REF!</v>
      </c>
    </row>
    <row r="6" spans="1:29" ht="15" customHeight="1">
      <c r="A6" s="99" t="s">
        <v>515</v>
      </c>
      <c r="B6" s="31"/>
      <c r="C6" s="100">
        <f>Monthly!C5</f>
        <v>45457</v>
      </c>
      <c r="D6" s="31"/>
      <c r="E6" s="31"/>
      <c r="F6" s="31"/>
      <c r="G6" s="43" t="s">
        <v>19</v>
      </c>
      <c r="H6" s="43" t="str">
        <f>LEFT(data_monthly!AA1,3)</f>
        <v>Apr</v>
      </c>
      <c r="I6" s="31"/>
      <c r="J6" s="31"/>
      <c r="K6" s="31"/>
      <c r="T6" s="10" t="str">
        <f>P7&amp;" Forecast"</f>
        <v xml:space="preserve"> Forecast</v>
      </c>
      <c r="AC6" s="72"/>
    </row>
    <row r="7" spans="1:29" ht="15" customHeight="1">
      <c r="A7" s="31"/>
      <c r="B7" s="31"/>
      <c r="C7" s="31"/>
      <c r="D7" s="31"/>
      <c r="E7" s="31"/>
      <c r="F7" s="31"/>
      <c r="G7" s="31"/>
      <c r="H7" s="31"/>
      <c r="I7" s="31"/>
      <c r="J7" s="31"/>
      <c r="K7" s="31"/>
    </row>
    <row r="8" spans="1:29" ht="27.75" customHeight="1">
      <c r="A8" s="31"/>
      <c r="B8" s="251" t="s">
        <v>59</v>
      </c>
      <c r="C8" s="241" t="s">
        <v>536</v>
      </c>
      <c r="D8" s="249"/>
      <c r="E8" s="250"/>
      <c r="F8" s="241" t="s">
        <v>537</v>
      </c>
      <c r="G8" s="249"/>
      <c r="H8" s="250"/>
      <c r="I8" s="101"/>
      <c r="J8" s="101"/>
      <c r="K8" s="31"/>
    </row>
    <row r="9" spans="1:29" ht="15.75">
      <c r="A9" s="31"/>
      <c r="B9" s="250"/>
      <c r="C9" s="102" t="s">
        <v>41</v>
      </c>
      <c r="D9" s="102" t="s">
        <v>42</v>
      </c>
      <c r="E9" s="102" t="s">
        <v>50</v>
      </c>
      <c r="F9" s="102" t="s">
        <v>41</v>
      </c>
      <c r="G9" s="102" t="s">
        <v>42</v>
      </c>
      <c r="H9" s="102" t="s">
        <v>50</v>
      </c>
      <c r="I9" s="31"/>
      <c r="J9" s="101"/>
      <c r="K9" s="31"/>
    </row>
    <row r="10" spans="1:29" ht="15">
      <c r="A10" s="103" t="str">
        <f>H5-3&amp;VLOOKUP(H6,lookup!$I$2:$N$13,6,FALSE)</f>
        <v>2021M04</v>
      </c>
      <c r="B10" s="34" t="str">
        <f>LEFT(VLOOKUP(RIGHT(A10,3),lookup!$N$2:$O$13,2,FALSE),3)&amp;"-"&amp;RIGHT(_xlfn.NUMBERVALUE(LEFT(A10,4)),2)</f>
        <v>Apr-21</v>
      </c>
      <c r="C10" s="82">
        <f>IF(VLOOKUP(A10,data_monthly!C:O,11,FALSE)=0,#N/A,VLOOKUP(A10,data_monthly!C:O,11,FALSE))</f>
        <v>45.148000000000003</v>
      </c>
      <c r="D10" s="94">
        <f>VLOOKUP(A10,data_monthly!C:O,12,FALSE)</f>
        <v>37.268333333333331</v>
      </c>
      <c r="E10" s="82">
        <f>VLOOKUP(A10,data_monthly!C:O,13,FALSE)</f>
        <v>7.8796666666666662</v>
      </c>
      <c r="F10" s="94">
        <f>C10-VLOOKUP(_xlfn.NUMBERVALUE(LEFT(A10,4))-1&amp;RIGHT($A10,3),data_monthly!$C:$P,11,FALSE)</f>
        <v>0.85900000000000176</v>
      </c>
      <c r="G10" s="94">
        <f>D10-VLOOKUP(_xlfn.NUMBERVALUE(LEFT(A10,4))-1&amp;RIGHT($A10,3),data_monthly!$C:$P,12,FALSE)</f>
        <v>0.54966666666666697</v>
      </c>
      <c r="H10" s="94">
        <f>E10-VLOOKUP(_xlfn.NUMBERVALUE(LEFT(A10,4))-1&amp;RIGHT($A10,3),data_monthly!$C:$P,13,FALSE)</f>
        <v>0.30933333333333213</v>
      </c>
      <c r="K10" s="31"/>
    </row>
    <row r="11" spans="1:29" ht="15">
      <c r="A11" s="104" t="str">
        <f>VLOOKUP(A10,lookup!W:X,2,FALSE)</f>
        <v>2021M05</v>
      </c>
      <c r="B11" s="40" t="str">
        <f>LEFT(VLOOKUP(RIGHT(A11,3),lookup!$N$2:$O$13,2,FALSE),3)&amp;"-"&amp;RIGHT(_xlfn.NUMBERVALUE(LEFT(A11,4)),2)</f>
        <v>May-21</v>
      </c>
      <c r="C11" s="95">
        <f>IF(VLOOKUP(A11,data_monthly!C:O,11,FALSE)=0,#N/A,VLOOKUP(A11,data_monthly!C:O,11,FALSE))</f>
        <v>45.352580645161289</v>
      </c>
      <c r="D11" s="96">
        <f>VLOOKUP(A11,data_monthly!C:O,12,FALSE)</f>
        <v>37.315483870967739</v>
      </c>
      <c r="E11" s="95">
        <f>VLOOKUP(A11,data_monthly!C:O,13,FALSE)</f>
        <v>8.0370967741935484</v>
      </c>
      <c r="F11" s="96">
        <f>C11-VLOOKUP(_xlfn.NUMBERVALUE(LEFT(A11,4))-1&amp;RIGHT($A11,3),data_monthly!$C:$P,11,FALSE)</f>
        <v>0.73225806451613096</v>
      </c>
      <c r="G11" s="96">
        <f>D11-VLOOKUP(_xlfn.NUMBERVALUE(LEFT(A11,4))-1&amp;RIGHT($A11,3),data_monthly!$C:$P,12,FALSE)</f>
        <v>0.4661290322580669</v>
      </c>
      <c r="H11" s="105">
        <f>E11-VLOOKUP(_xlfn.NUMBERVALUE(LEFT(A11,4))-1&amp;RIGHT($A11,3),data_monthly!$C:$P,13,FALSE)</f>
        <v>0.26612903225806406</v>
      </c>
      <c r="K11" s="31"/>
    </row>
    <row r="12" spans="1:29" ht="15">
      <c r="A12" s="103" t="str">
        <f>VLOOKUP(A11,lookup!W:X,2,FALSE)</f>
        <v>2021M06</v>
      </c>
      <c r="B12" s="34" t="str">
        <f>LEFT(VLOOKUP(RIGHT(A12,3),lookup!$N$2:$O$13,2,FALSE),3)&amp;"-"&amp;RIGHT(_xlfn.NUMBERVALUE(LEFT(A12,4)),2)</f>
        <v>Jun-21</v>
      </c>
      <c r="C12" s="82">
        <f>IF(VLOOKUP(A12,data_monthly!C:O,11,FALSE)=0,#N/A,VLOOKUP(A12,data_monthly!C:O,11,FALSE))</f>
        <v>43.298000000000002</v>
      </c>
      <c r="D12" s="94">
        <f>VLOOKUP(A12,data_monthly!C:O,12,FALSE)</f>
        <v>35.588000000000001</v>
      </c>
      <c r="E12" s="82">
        <f>VLOOKUP(A12,data_monthly!C:O,13,FALSE)</f>
        <v>7.71</v>
      </c>
      <c r="F12" s="94">
        <f>C12-VLOOKUP(_xlfn.NUMBERVALUE(LEFT(A12,4))-1&amp;RIGHT($A12,3),data_monthly!$C:$P,11,FALSE)</f>
        <v>0.60266666666666424</v>
      </c>
      <c r="G12" s="94">
        <f>D12-VLOOKUP(_xlfn.NUMBERVALUE(LEFT(A12,4))-1&amp;RIGHT($A12,3),data_monthly!$C:$P,12,FALSE)</f>
        <v>0.3159999999999954</v>
      </c>
      <c r="H12" s="94">
        <f>E12-VLOOKUP(_xlfn.NUMBERVALUE(LEFT(A12,4))-1&amp;RIGHT($A12,3),data_monthly!$C:$P,13,FALSE)</f>
        <v>0.28666666666666707</v>
      </c>
      <c r="K12" s="31"/>
    </row>
    <row r="13" spans="1:29" ht="15">
      <c r="A13" s="104" t="str">
        <f>VLOOKUP(A12,lookup!W:X,2,FALSE)</f>
        <v>2021M07</v>
      </c>
      <c r="B13" s="40" t="str">
        <f>LEFT(VLOOKUP(RIGHT(A13,3),lookup!$N$2:$O$13,2,FALSE),3)&amp;"-"&amp;RIGHT(_xlfn.NUMBERVALUE(LEFT(A13,4)),2)</f>
        <v>Jul-21</v>
      </c>
      <c r="C13" s="95">
        <f>IF(VLOOKUP(A13,data_monthly!C:O,11,FALSE)=0,#N/A,VLOOKUP(A13,data_monthly!C:O,11,FALSE))</f>
        <v>40.315483870967739</v>
      </c>
      <c r="D13" s="96">
        <f>VLOOKUP(A13,data_monthly!C:O,12,FALSE)</f>
        <v>33.252903225806449</v>
      </c>
      <c r="E13" s="95">
        <f>VLOOKUP(A13,data_monthly!C:O,13,FALSE)</f>
        <v>7.0625806451612902</v>
      </c>
      <c r="F13" s="96">
        <f>C13-VLOOKUP(_xlfn.NUMBERVALUE(LEFT(A13,4))-1&amp;RIGHT($A13,3),data_monthly!$C:$P,11,FALSE)</f>
        <v>-0.37903225806451957</v>
      </c>
      <c r="G13" s="96">
        <f>D13-VLOOKUP(_xlfn.NUMBERVALUE(LEFT(A13,4))-1&amp;RIGHT($A13,3),data_monthly!$C:$P,12,FALSE)</f>
        <v>-0.68129032258065081</v>
      </c>
      <c r="H13" s="105">
        <f>E13-VLOOKUP(_xlfn.NUMBERVALUE(LEFT(A13,4))-1&amp;RIGHT($A13,3),data_monthly!$C:$P,13,FALSE)</f>
        <v>0.30225806451612947</v>
      </c>
      <c r="K13" s="31"/>
    </row>
    <row r="14" spans="1:29" ht="15">
      <c r="A14" s="103" t="str">
        <f>VLOOKUP(A13,lookup!W:X,2,FALSE)</f>
        <v>2021M08</v>
      </c>
      <c r="B14" s="34" t="str">
        <f>LEFT(VLOOKUP(RIGHT(A14,3),lookup!$N$2:$O$13,2,FALSE),3)&amp;"-"&amp;RIGHT(_xlfn.NUMBERVALUE(LEFT(A14,4)),2)</f>
        <v>Aug-21</v>
      </c>
      <c r="C14" s="82">
        <f>IF(VLOOKUP(A14,data_monthly!C:O,11,FALSE)=0,#N/A,VLOOKUP(A14,data_monthly!C:O,11,FALSE))</f>
        <v>38.710967741935484</v>
      </c>
      <c r="D14" s="94">
        <f>VLOOKUP(A14,data_monthly!C:O,12,FALSE)</f>
        <v>32.356774193548382</v>
      </c>
      <c r="E14" s="82">
        <f>VLOOKUP(A14,data_monthly!C:O,13,FALSE)</f>
        <v>6.3541935483870962</v>
      </c>
      <c r="F14" s="94">
        <f>C14-VLOOKUP(_xlfn.NUMBERVALUE(LEFT(A14,4))-1&amp;RIGHT($A14,3),data_monthly!$C:$P,11,FALSE)</f>
        <v>-1.4193548387098076E-2</v>
      </c>
      <c r="G14" s="94">
        <f>D14-VLOOKUP(_xlfn.NUMBERVALUE(LEFT(A14,4))-1&amp;RIGHT($A14,3),data_monthly!$C:$P,12,FALSE)</f>
        <v>-0.30387096774194333</v>
      </c>
      <c r="H14" s="94">
        <f>E14-VLOOKUP(_xlfn.NUMBERVALUE(LEFT(A14,4))-1&amp;RIGHT($A14,3),data_monthly!$C:$P,13,FALSE)</f>
        <v>0.28967741935483815</v>
      </c>
      <c r="K14" s="31"/>
    </row>
    <row r="15" spans="1:29" ht="15">
      <c r="A15" s="104" t="str">
        <f>VLOOKUP(A14,lookup!W:X,2,FALSE)</f>
        <v>2021M09</v>
      </c>
      <c r="B15" s="40" t="str">
        <f>LEFT(VLOOKUP(RIGHT(A15,3),lookup!$N$2:$O$13,2,FALSE),3)&amp;"-"&amp;RIGHT(_xlfn.NUMBERVALUE(LEFT(A15,4)),2)</f>
        <v>Sep-21</v>
      </c>
      <c r="C15" s="95">
        <f>IF(VLOOKUP(A15,data_monthly!C:O,11,FALSE)=0,#N/A,VLOOKUP(A15,data_monthly!C:O,11,FALSE))</f>
        <v>38.475999999999999</v>
      </c>
      <c r="D15" s="96">
        <f>VLOOKUP(A15,data_monthly!C:O,12,FALSE)</f>
        <v>32.503666666666668</v>
      </c>
      <c r="E15" s="95">
        <f>VLOOKUP(A15,data_monthly!C:O,13,FALSE)</f>
        <v>5.9723333333333333</v>
      </c>
      <c r="F15" s="96">
        <f>C15-VLOOKUP(_xlfn.NUMBERVALUE(LEFT(A15,4))-1&amp;RIGHT($A15,3),data_monthly!$C:$P,11,FALSE)</f>
        <v>-0.1910000000000025</v>
      </c>
      <c r="G15" s="96">
        <f>D15-VLOOKUP(_xlfn.NUMBERVALUE(LEFT(A15,4))-1&amp;RIGHT($A15,3),data_monthly!$C:$P,12,FALSE)</f>
        <v>-0.49099999999999966</v>
      </c>
      <c r="H15" s="105">
        <f>E15-VLOOKUP(_xlfn.NUMBERVALUE(LEFT(A15,4))-1&amp;RIGHT($A15,3),data_monthly!$C:$P,13,FALSE)</f>
        <v>0.30000000000000071</v>
      </c>
      <c r="K15" s="31"/>
    </row>
    <row r="16" spans="1:29" ht="15">
      <c r="A16" s="103" t="str">
        <f>VLOOKUP(A15,lookup!W:X,2,FALSE)</f>
        <v>2021M10</v>
      </c>
      <c r="B16" s="34" t="str">
        <f>LEFT(VLOOKUP(RIGHT(A16,3),lookup!$N$2:$O$13,2,FALSE),3)&amp;"-"&amp;RIGHT(_xlfn.NUMBERVALUE(LEFT(A16,4)),2)</f>
        <v>Oct-21</v>
      </c>
      <c r="C16" s="82">
        <f>IF(VLOOKUP(A16,data_monthly!C:O,11,FALSE)=0,#N/A,VLOOKUP(A16,data_monthly!C:O,11,FALSE))</f>
        <v>38.563225806451612</v>
      </c>
      <c r="D16" s="94">
        <f>VLOOKUP(A16,data_monthly!C:O,12,FALSE)</f>
        <v>32.571290322580644</v>
      </c>
      <c r="E16" s="82">
        <f>VLOOKUP(A16,data_monthly!C:O,13,FALSE)</f>
        <v>5.991935483870968</v>
      </c>
      <c r="F16" s="94">
        <f>C16-VLOOKUP(_xlfn.NUMBERVALUE(LEFT(A16,4))-1&amp;RIGHT($A16,3),data_monthly!$C:$P,11,FALSE)</f>
        <v>-0.2945161290322531</v>
      </c>
      <c r="G16" s="94">
        <f>D16-VLOOKUP(_xlfn.NUMBERVALUE(LEFT(A16,4))-1&amp;RIGHT($A16,3),data_monthly!$C:$P,12,FALSE)</f>
        <v>-0.55903225806451928</v>
      </c>
      <c r="H16" s="94">
        <f>E16-VLOOKUP(_xlfn.NUMBERVALUE(LEFT(A16,4))-1&amp;RIGHT($A16,3),data_monthly!$C:$P,13,FALSE)</f>
        <v>0.26451612903225818</v>
      </c>
      <c r="K16" s="31"/>
    </row>
    <row r="17" spans="1:13" ht="15">
      <c r="A17" s="104" t="str">
        <f>VLOOKUP(A16,lookup!W:X,2,FALSE)</f>
        <v>2021M11</v>
      </c>
      <c r="B17" s="40" t="str">
        <f>LEFT(VLOOKUP(RIGHT(A17,3),lookup!$N$2:$O$13,2,FALSE),3)&amp;"-"&amp;RIGHT(_xlfn.NUMBERVALUE(LEFT(A17,4)),2)</f>
        <v>Nov-21</v>
      </c>
      <c r="C17" s="95">
        <f>IF(VLOOKUP(A17,data_monthly!C:O,11,FALSE)=0,#N/A,VLOOKUP(A17,data_monthly!C:O,11,FALSE))</f>
        <v>38.756333333333338</v>
      </c>
      <c r="D17" s="96">
        <f>VLOOKUP(A17,data_monthly!C:O,12,FALSE)</f>
        <v>32.458333333333336</v>
      </c>
      <c r="E17" s="95">
        <f>VLOOKUP(A17,data_monthly!C:O,13,FALSE)</f>
        <v>6.298</v>
      </c>
      <c r="F17" s="96">
        <f>C17-VLOOKUP(_xlfn.NUMBERVALUE(LEFT(A17,4))-1&amp;RIGHT($A17,3),data_monthly!$C:$P,11,FALSE)</f>
        <v>-0.91799999999999926</v>
      </c>
      <c r="G17" s="96">
        <f>D17-VLOOKUP(_xlfn.NUMBERVALUE(LEFT(A17,4))-1&amp;RIGHT($A17,3),data_monthly!$C:$P,12,FALSE)</f>
        <v>-1.1256666666666604</v>
      </c>
      <c r="H17" s="105">
        <f>E17-VLOOKUP(_xlfn.NUMBERVALUE(LEFT(A17,4))-1&amp;RIGHT($A17,3),data_monthly!$C:$P,13,FALSE)</f>
        <v>0.20766666666666644</v>
      </c>
      <c r="K17" s="31"/>
    </row>
    <row r="18" spans="1:13" ht="15">
      <c r="A18" s="103" t="str">
        <f>VLOOKUP(A17,lookup!W:X,2,FALSE)</f>
        <v>2021M12</v>
      </c>
      <c r="B18" s="34" t="str">
        <f>LEFT(VLOOKUP(RIGHT(A18,3),lookup!$N$2:$O$13,2,FALSE),3)&amp;"-"&amp;RIGHT(_xlfn.NUMBERVALUE(LEFT(A18,4)),2)</f>
        <v>Dec-21</v>
      </c>
      <c r="C18" s="82">
        <f>IF(VLOOKUP(A18,data_monthly!C:O,11,FALSE)=0,#N/A,VLOOKUP(A18,data_monthly!C:O,11,FALSE))</f>
        <v>39.295161290322575</v>
      </c>
      <c r="D18" s="94">
        <f>VLOOKUP(A18,data_monthly!C:O,12,FALSE)</f>
        <v>32.582258064516125</v>
      </c>
      <c r="E18" s="82">
        <f>VLOOKUP(A18,data_monthly!C:O,13,FALSE)</f>
        <v>6.7129032258064516</v>
      </c>
      <c r="F18" s="94">
        <f>C18-VLOOKUP(_xlfn.NUMBERVALUE(LEFT(A18,4))-1&amp;RIGHT($A18,3),data_monthly!$C:$P,11,FALSE)</f>
        <v>-1.1635483870967747</v>
      </c>
      <c r="G18" s="94">
        <f>D18-VLOOKUP(_xlfn.NUMBERVALUE(LEFT(A18,4))-1&amp;RIGHT($A18,3),data_monthly!$C:$P,12,FALSE)</f>
        <v>-1.3483870967741964</v>
      </c>
      <c r="H18" s="94">
        <f>E18-VLOOKUP(_xlfn.NUMBERVALUE(LEFT(A18,4))-1&amp;RIGHT($A18,3),data_monthly!$C:$P,13,FALSE)</f>
        <v>0.18483870967741911</v>
      </c>
      <c r="K18" s="31"/>
    </row>
    <row r="19" spans="1:13" ht="15">
      <c r="A19" s="104" t="str">
        <f>VLOOKUP(A18,lookup!W:X,2,FALSE)</f>
        <v>2022M01</v>
      </c>
      <c r="B19" s="40" t="str">
        <f>LEFT(VLOOKUP(RIGHT(A19,3),lookup!$N$2:$O$13,2,FALSE),3)&amp;"-"&amp;RIGHT(_xlfn.NUMBERVALUE(LEFT(A19,4)),2)</f>
        <v>Jan-22</v>
      </c>
      <c r="C19" s="95">
        <f>IF(VLOOKUP(A19,data_monthly!C:O,11,FALSE)=0,#N/A,VLOOKUP(A19,data_monthly!C:O,11,FALSE))</f>
        <v>39.798387096774192</v>
      </c>
      <c r="D19" s="96">
        <f>VLOOKUP(A19,data_monthly!C:O,12,FALSE)</f>
        <v>32.750322580645161</v>
      </c>
      <c r="E19" s="95">
        <f>VLOOKUP(A19,data_monthly!C:O,13,FALSE)</f>
        <v>7.048064516129033</v>
      </c>
      <c r="F19" s="96">
        <f>C19-VLOOKUP(_xlfn.NUMBERVALUE(LEFT(A19,4))-1&amp;RIGHT($A19,3),data_monthly!$C:$P,11,FALSE)</f>
        <v>-0.66516129032257965</v>
      </c>
      <c r="G19" s="96">
        <f>D19-VLOOKUP(_xlfn.NUMBERVALUE(LEFT(A19,4))-1&amp;RIGHT($A19,3),data_monthly!$C:$P,12,FALSE)</f>
        <v>-0.8977419354838716</v>
      </c>
      <c r="H19" s="105">
        <f>E19-VLOOKUP(_xlfn.NUMBERVALUE(LEFT(A19,4))-1&amp;RIGHT($A19,3),data_monthly!$C:$P,13,FALSE)</f>
        <v>0.23258064516129107</v>
      </c>
      <c r="K19" s="31"/>
    </row>
    <row r="20" spans="1:13" ht="15">
      <c r="A20" s="103" t="str">
        <f>VLOOKUP(A19,lookup!W:X,2,FALSE)</f>
        <v>2022M02</v>
      </c>
      <c r="B20" s="34" t="str">
        <f>LEFT(VLOOKUP(RIGHT(A20,3),lookup!$N$2:$O$13,2,FALSE),3)&amp;"-"&amp;RIGHT(_xlfn.NUMBERVALUE(LEFT(A20,4)),2)</f>
        <v>Feb-22</v>
      </c>
      <c r="C20" s="82">
        <f>IF(VLOOKUP(A20,data_monthly!C:O,11,FALSE)=0,#N/A,VLOOKUP(A20,data_monthly!C:O,11,FALSE))</f>
        <v>40.331785714285715</v>
      </c>
      <c r="D20" s="94">
        <f>VLOOKUP(A20,data_monthly!C:O,12,FALSE)</f>
        <v>33.012142857142855</v>
      </c>
      <c r="E20" s="82">
        <f>VLOOKUP(A20,data_monthly!C:O,13,FALSE)</f>
        <v>7.3196428571428571</v>
      </c>
      <c r="F20" s="94">
        <f>C20-VLOOKUP(_xlfn.NUMBERVALUE(LEFT(A20,4))-1&amp;RIGHT($A20,3),data_monthly!$C:$P,11,FALSE)</f>
        <v>-0.72607142857142293</v>
      </c>
      <c r="G20" s="94">
        <f>D20-VLOOKUP(_xlfn.NUMBERVALUE(LEFT(A20,4))-1&amp;RIGHT($A20,3),data_monthly!$C:$P,12,FALSE)</f>
        <v>-0.90428571428571303</v>
      </c>
      <c r="H20" s="94">
        <f>E20-VLOOKUP(_xlfn.NUMBERVALUE(LEFT(A20,4))-1&amp;RIGHT($A20,3),data_monthly!$C:$P,13,FALSE)</f>
        <v>0.17821428571428566</v>
      </c>
      <c r="K20" s="31"/>
    </row>
    <row r="21" spans="1:13" ht="15">
      <c r="A21" s="103" t="str">
        <f>VLOOKUP(A20,lookup!W:X,2,FALSE)</f>
        <v>2022M03</v>
      </c>
      <c r="B21" s="40" t="str">
        <f>LEFT(VLOOKUP(RIGHT(A21,3),lookup!$N$2:$O$13,2,FALSE),3)&amp;"-"&amp;RIGHT(_xlfn.NUMBERVALUE(LEFT(A21,4)),2)</f>
        <v>Mar-22</v>
      </c>
      <c r="C21" s="95">
        <f>IF(VLOOKUP(A21,data_monthly!C:O,11,FALSE)=0,#N/A,VLOOKUP(A21,data_monthly!C:O,11,FALSE))</f>
        <v>42.297096774193548</v>
      </c>
      <c r="D21" s="96">
        <f>VLOOKUP(A21,data_monthly!C:O,12,FALSE)</f>
        <v>34.660000000000004</v>
      </c>
      <c r="E21" s="95">
        <f>VLOOKUP(A21,data_monthly!C:O,13,FALSE)</f>
        <v>7.637096774193548</v>
      </c>
      <c r="F21" s="96">
        <f>C21-VLOOKUP(_xlfn.NUMBERVALUE(LEFT(A21,4))-1&amp;RIGHT($A21,3),data_monthly!$C:$P,11,FALSE)</f>
        <v>-0.94032258064515872</v>
      </c>
      <c r="G21" s="96">
        <f>D21-VLOOKUP(_xlfn.NUMBERVALUE(LEFT(A21,4))-1&amp;RIGHT($A21,3),data_monthly!$C:$P,12,FALSE)</f>
        <v>-1.0261290322580621</v>
      </c>
      <c r="H21" s="105">
        <f>E21-VLOOKUP(_xlfn.NUMBERVALUE(LEFT(A21,4))-1&amp;RIGHT($A21,3),data_monthly!$C:$P,13,FALSE)</f>
        <v>8.5806451612902457E-2</v>
      </c>
      <c r="K21" s="31"/>
    </row>
    <row r="22" spans="1:13" ht="15">
      <c r="A22" s="103" t="str">
        <f>VLOOKUP(A21,lookup!W:X,2,FALSE)</f>
        <v>2022M04</v>
      </c>
      <c r="B22" s="34" t="str">
        <f>LEFT(VLOOKUP(RIGHT(A22,3),lookup!$N$2:$O$13,2,FALSE),3)&amp;"-"&amp;RIGHT(_xlfn.NUMBERVALUE(LEFT(A22,4)),2)</f>
        <v>Apr-22</v>
      </c>
      <c r="C22" s="82">
        <f>IF(VLOOKUP(A22,data_monthly!C:O,11,FALSE)=0,#N/A,VLOOKUP(A22,data_monthly!C:O,11,FALSE))</f>
        <v>44.417999999999999</v>
      </c>
      <c r="D22" s="94">
        <f>VLOOKUP(A22,data_monthly!C:O,12,FALSE)</f>
        <v>36.453999999999994</v>
      </c>
      <c r="E22" s="82">
        <f>VLOOKUP(A22,data_monthly!C:O,13,FALSE)</f>
        <v>7.9639999999999995</v>
      </c>
      <c r="F22" s="94">
        <f>C22-VLOOKUP(_xlfn.NUMBERVALUE(LEFT(A22,4))-1&amp;RIGHT($A22,3),data_monthly!$C:$P,11,FALSE)</f>
        <v>-0.73000000000000398</v>
      </c>
      <c r="G22" s="94">
        <f>D22-VLOOKUP(_xlfn.NUMBERVALUE(LEFT(A22,4))-1&amp;RIGHT($A22,3),data_monthly!$C:$P,12,FALSE)</f>
        <v>-0.81433333333333735</v>
      </c>
      <c r="H22" s="94">
        <f>E22-VLOOKUP(_xlfn.NUMBERVALUE(LEFT(A22,4))-1&amp;RIGHT($A22,3),data_monthly!$C:$P,13,FALSE)</f>
        <v>8.4333333333333371E-2</v>
      </c>
      <c r="K22" s="101"/>
      <c r="L22" s="11"/>
      <c r="M22" s="11"/>
    </row>
    <row r="23" spans="1:13" ht="15">
      <c r="A23" s="103" t="str">
        <f>VLOOKUP(A22,lookup!W:X,2,FALSE)</f>
        <v>2022M05</v>
      </c>
      <c r="B23" s="40" t="str">
        <f>LEFT(VLOOKUP(RIGHT(A23,3),lookup!$N$2:$O$13,2,FALSE),3)&amp;"-"&amp;RIGHT(_xlfn.NUMBERVALUE(LEFT(A23,4)),2)</f>
        <v>May-22</v>
      </c>
      <c r="C23" s="95">
        <f>IF(VLOOKUP(A23,data_monthly!C:O,11,FALSE)=0,#N/A,VLOOKUP(A23,data_monthly!C:O,11,FALSE))</f>
        <v>44.582903225806454</v>
      </c>
      <c r="D23" s="96">
        <f>VLOOKUP(A23,data_monthly!C:O,12,FALSE)</f>
        <v>36.603548387096772</v>
      </c>
      <c r="E23" s="95">
        <f>VLOOKUP(A23,data_monthly!C:O,13,FALSE)</f>
        <v>7.9793548387096775</v>
      </c>
      <c r="F23" s="96">
        <f>C23-VLOOKUP(_xlfn.NUMBERVALUE(LEFT(A23,4))-1&amp;RIGHT($A23,3),data_monthly!$C:$P,11,FALSE)</f>
        <v>-0.76967741935483502</v>
      </c>
      <c r="G23" s="96">
        <f>D23-VLOOKUP(_xlfn.NUMBERVALUE(LEFT(A23,4))-1&amp;RIGHT($A23,3),data_monthly!$C:$P,12,FALSE)</f>
        <v>-0.71193548387096683</v>
      </c>
      <c r="H23" s="105">
        <f>E23-VLOOKUP(_xlfn.NUMBERVALUE(LEFT(A23,4))-1&amp;RIGHT($A23,3),data_monthly!$C:$P,13,FALSE)</f>
        <v>-5.7741935483870854E-2</v>
      </c>
      <c r="K23" s="101"/>
      <c r="L23" s="11"/>
      <c r="M23" s="11"/>
    </row>
    <row r="24" spans="1:13" ht="15">
      <c r="A24" s="103" t="str">
        <f>VLOOKUP(A23,lookup!W:X,2,FALSE)</f>
        <v>2022M06</v>
      </c>
      <c r="B24" s="34" t="str">
        <f>LEFT(VLOOKUP(RIGHT(A24,3),lookup!$N$2:$O$13,2,FALSE),3)&amp;"-"&amp;RIGHT(_xlfn.NUMBERVALUE(LEFT(A24,4)),2)</f>
        <v>Jun-22</v>
      </c>
      <c r="C24" s="82">
        <f>IF(VLOOKUP(A24,data_monthly!C:O,11,FALSE)=0,#N/A,VLOOKUP(A24,data_monthly!C:O,11,FALSE))</f>
        <v>42.22966666666666</v>
      </c>
      <c r="D24" s="94">
        <f>VLOOKUP(A24,data_monthly!C:O,12,FALSE)</f>
        <v>34.700666666666663</v>
      </c>
      <c r="E24" s="82">
        <f>VLOOKUP(A24,data_monthly!C:O,13,FALSE)</f>
        <v>7.5289999999999999</v>
      </c>
      <c r="F24" s="94">
        <f>C24-VLOOKUP(_xlfn.NUMBERVALUE(LEFT(A24,4))-1&amp;RIGHT($A24,3),data_monthly!$C:$P,11,FALSE)</f>
        <v>-1.0683333333333422</v>
      </c>
      <c r="G24" s="94">
        <f>D24-VLOOKUP(_xlfn.NUMBERVALUE(LEFT(A24,4))-1&amp;RIGHT($A24,3),data_monthly!$C:$P,12,FALSE)</f>
        <v>-0.88733333333333775</v>
      </c>
      <c r="H24" s="94">
        <f>E24-VLOOKUP(_xlfn.NUMBERVALUE(LEFT(A24,4))-1&amp;RIGHT($A24,3),data_monthly!$C:$P,13,FALSE)</f>
        <v>-0.18100000000000005</v>
      </c>
      <c r="K24" s="101"/>
      <c r="L24" s="11"/>
      <c r="M24" s="11"/>
    </row>
    <row r="25" spans="1:13" ht="15">
      <c r="A25" s="103" t="str">
        <f>VLOOKUP(A24,lookup!W:X,2,FALSE)</f>
        <v>2022M07</v>
      </c>
      <c r="B25" s="40" t="str">
        <f>LEFT(VLOOKUP(RIGHT(A25,3),lookup!$N$2:$O$13,2,FALSE),3)&amp;"-"&amp;RIGHT(_xlfn.NUMBERVALUE(LEFT(A25,4)),2)</f>
        <v>Jul-22</v>
      </c>
      <c r="C25" s="95">
        <f>IF(VLOOKUP(A25,data_monthly!C:O,11,FALSE)=0,#N/A,VLOOKUP(A25,data_monthly!C:O,11,FALSE))</f>
        <v>39.838709677419352</v>
      </c>
      <c r="D25" s="96">
        <f>VLOOKUP(A25,data_monthly!C:O,12,FALSE)</f>
        <v>32.886129032258069</v>
      </c>
      <c r="E25" s="95">
        <f>VLOOKUP(A25,data_monthly!C:O,13,FALSE)</f>
        <v>6.9525806451612899</v>
      </c>
      <c r="F25" s="96">
        <f>C25-VLOOKUP(_xlfn.NUMBERVALUE(LEFT(A25,4))-1&amp;RIGHT($A25,3),data_monthly!$C:$P,11,FALSE)</f>
        <v>-0.4767741935483869</v>
      </c>
      <c r="G25" s="96">
        <f>D25-VLOOKUP(_xlfn.NUMBERVALUE(LEFT(A25,4))-1&amp;RIGHT($A25,3),data_monthly!$C:$P,12,FALSE)</f>
        <v>-0.36677419354838037</v>
      </c>
      <c r="H25" s="105">
        <f>E25-VLOOKUP(_xlfn.NUMBERVALUE(LEFT(A25,4))-1&amp;RIGHT($A25,3),data_monthly!$C:$P,13,FALSE)</f>
        <v>-0.11000000000000032</v>
      </c>
      <c r="K25" s="106"/>
      <c r="L25" s="10"/>
      <c r="M25" s="10"/>
    </row>
    <row r="26" spans="1:13" ht="15">
      <c r="A26" s="103" t="str">
        <f>VLOOKUP(A25,lookup!W:X,2,FALSE)</f>
        <v>2022M08</v>
      </c>
      <c r="B26" s="34" t="str">
        <f>LEFT(VLOOKUP(RIGHT(A26,3),lookup!$N$2:$O$13,2,FALSE),3)&amp;"-"&amp;RIGHT(_xlfn.NUMBERVALUE(LEFT(A26,4)),2)</f>
        <v>Aug-22</v>
      </c>
      <c r="C26" s="82">
        <f>IF(VLOOKUP(A26,data_monthly!C:O,11,FALSE)=0,#N/A,VLOOKUP(A26,data_monthly!C:O,11,FALSE))</f>
        <v>38.15548387096775</v>
      </c>
      <c r="D26" s="94">
        <f>VLOOKUP(A26,data_monthly!C:O,12,FALSE)</f>
        <v>31.893548387096775</v>
      </c>
      <c r="E26" s="82">
        <f>VLOOKUP(A26,data_monthly!C:O,13,FALSE)</f>
        <v>6.2619354838709675</v>
      </c>
      <c r="F26" s="94">
        <f>C26-VLOOKUP(_xlfn.NUMBERVALUE(LEFT(A26,4))-1&amp;RIGHT($A26,3),data_monthly!$C:$P,11,FALSE)</f>
        <v>-0.55548387096773411</v>
      </c>
      <c r="G26" s="94">
        <f>D26-VLOOKUP(_xlfn.NUMBERVALUE(LEFT(A26,4))-1&amp;RIGHT($A26,3),data_monthly!$C:$P,12,FALSE)</f>
        <v>-0.46322580645160727</v>
      </c>
      <c r="H26" s="94">
        <f>E26-VLOOKUP(_xlfn.NUMBERVALUE(LEFT(A26,4))-1&amp;RIGHT($A26,3),data_monthly!$C:$P,13,FALSE)</f>
        <v>-9.2258064516128613E-2</v>
      </c>
      <c r="K26" s="106"/>
      <c r="L26" s="10"/>
      <c r="M26" s="10"/>
    </row>
    <row r="27" spans="1:13" ht="15">
      <c r="A27" s="103" t="str">
        <f>VLOOKUP(A26,lookup!W:X,2,FALSE)</f>
        <v>2022M09</v>
      </c>
      <c r="B27" s="40" t="str">
        <f>LEFT(VLOOKUP(RIGHT(A27,3),lookup!$N$2:$O$13,2,FALSE),3)&amp;"-"&amp;RIGHT(_xlfn.NUMBERVALUE(LEFT(A27,4)),2)</f>
        <v>Sep-22</v>
      </c>
      <c r="C27" s="95">
        <f>IF(VLOOKUP(A27,data_monthly!C:O,11,FALSE)=0,#N/A,VLOOKUP(A27,data_monthly!C:O,11,FALSE))</f>
        <v>38.355666666666671</v>
      </c>
      <c r="D27" s="96">
        <f>VLOOKUP(A27,data_monthly!C:O,12,FALSE)</f>
        <v>32.505666666666663</v>
      </c>
      <c r="E27" s="95">
        <f>VLOOKUP(A27,data_monthly!C:O,13,FALSE)</f>
        <v>5.85</v>
      </c>
      <c r="F27" s="96">
        <f>C27-VLOOKUP(_xlfn.NUMBERVALUE(LEFT(A27,4))-1&amp;RIGHT($A27,3),data_monthly!$C:$P,11,FALSE)</f>
        <v>-0.12033333333332763</v>
      </c>
      <c r="G27" s="96">
        <f>D27-VLOOKUP(_xlfn.NUMBERVALUE(LEFT(A27,4))-1&amp;RIGHT($A27,3),data_monthly!$C:$P,12,FALSE)</f>
        <v>1.9999999999953388E-3</v>
      </c>
      <c r="H27" s="105">
        <f>E27-VLOOKUP(_xlfn.NUMBERVALUE(LEFT(A27,4))-1&amp;RIGHT($A27,3),data_monthly!$C:$P,13,FALSE)</f>
        <v>-0.12233333333333363</v>
      </c>
      <c r="K27" s="106"/>
      <c r="L27" s="10"/>
      <c r="M27" s="10"/>
    </row>
    <row r="28" spans="1:13" ht="15">
      <c r="A28" s="103" t="str">
        <f>VLOOKUP(A27,lookup!W:X,2,FALSE)</f>
        <v>2022M10</v>
      </c>
      <c r="B28" s="34" t="str">
        <f>LEFT(VLOOKUP(RIGHT(A28,3),lookup!$N$2:$O$13,2,FALSE),3)&amp;"-"&amp;RIGHT(_xlfn.NUMBERVALUE(LEFT(A28,4)),2)</f>
        <v>Oct-22</v>
      </c>
      <c r="C28" s="82">
        <f>IF(VLOOKUP(A28,data_monthly!C:O,11,FALSE)=0,#N/A,VLOOKUP(A28,data_monthly!C:O,11,FALSE))</f>
        <v>39.225806451612904</v>
      </c>
      <c r="D28" s="94">
        <f>VLOOKUP(A28,data_monthly!C:O,12,FALSE)</f>
        <v>33.312903225806451</v>
      </c>
      <c r="E28" s="82">
        <f>VLOOKUP(A28,data_monthly!C:O,13,FALSE)</f>
        <v>5.9129032258064518</v>
      </c>
      <c r="F28" s="94">
        <f>C28-VLOOKUP(_xlfn.NUMBERVALUE(LEFT(A28,4))-1&amp;RIGHT($A28,3),data_monthly!$C:$P,11,FALSE)</f>
        <v>0.66258064516129167</v>
      </c>
      <c r="G28" s="94">
        <f>D28-VLOOKUP(_xlfn.NUMBERVALUE(LEFT(A28,4))-1&amp;RIGHT($A28,3),data_monthly!$C:$P,12,FALSE)</f>
        <v>0.74161290322580697</v>
      </c>
      <c r="H28" s="94">
        <f>E28-VLOOKUP(_xlfn.NUMBERVALUE(LEFT(A28,4))-1&amp;RIGHT($A28,3),data_monthly!$C:$P,13,FALSE)</f>
        <v>-7.9032258064516192E-2</v>
      </c>
      <c r="K28" s="106"/>
      <c r="L28" s="10"/>
      <c r="M28" s="10"/>
    </row>
    <row r="29" spans="1:13" ht="15">
      <c r="A29" s="103" t="str">
        <f>VLOOKUP(A28,lookup!W:X,2,FALSE)</f>
        <v>2022M11</v>
      </c>
      <c r="B29" s="40" t="str">
        <f>LEFT(VLOOKUP(RIGHT(A29,3),lookup!$N$2:$O$13,2,FALSE),3)&amp;"-"&amp;RIGHT(_xlfn.NUMBERVALUE(LEFT(A29,4)),2)</f>
        <v>Nov-22</v>
      </c>
      <c r="C29" s="95">
        <f>IF(VLOOKUP(A29,data_monthly!C:O,11,FALSE)=0,#N/A,VLOOKUP(A29,data_monthly!C:O,11,FALSE))</f>
        <v>39.728666666666662</v>
      </c>
      <c r="D29" s="96">
        <f>VLOOKUP(A29,data_monthly!C:O,12,FALSE)</f>
        <v>33.501333333333335</v>
      </c>
      <c r="E29" s="95">
        <f>VLOOKUP(A29,data_monthly!C:O,13,FALSE)</f>
        <v>6.2273333333333332</v>
      </c>
      <c r="F29" s="96">
        <f>C29-VLOOKUP(_xlfn.NUMBERVALUE(LEFT(A29,4))-1&amp;RIGHT($A29,3),data_monthly!$C:$P,11,FALSE)</f>
        <v>0.97233333333332439</v>
      </c>
      <c r="G29" s="96">
        <f>D29-VLOOKUP(_xlfn.NUMBERVALUE(LEFT(A29,4))-1&amp;RIGHT($A29,3),data_monthly!$C:$P,12,FALSE)</f>
        <v>1.0429999999999993</v>
      </c>
      <c r="H29" s="105">
        <f>E29-VLOOKUP(_xlfn.NUMBERVALUE(LEFT(A29,4))-1&amp;RIGHT($A29,3),data_monthly!$C:$P,13,FALSE)</f>
        <v>-7.0666666666666877E-2</v>
      </c>
      <c r="K29" s="106"/>
      <c r="L29" s="10"/>
      <c r="M29" s="10"/>
    </row>
    <row r="30" spans="1:13" ht="15">
      <c r="A30" s="103" t="str">
        <f>VLOOKUP(A29,lookup!W:X,2,FALSE)</f>
        <v>2022M12</v>
      </c>
      <c r="B30" s="34" t="str">
        <f>LEFT(VLOOKUP(RIGHT(A30,3),lookup!$N$2:$O$13,2,FALSE),3)&amp;"-"&amp;RIGHT(_xlfn.NUMBERVALUE(LEFT(A30,4)),2)</f>
        <v>Dec-22</v>
      </c>
      <c r="C30" s="82">
        <f>IF(VLOOKUP(A30,data_monthly!C:O,11,FALSE)=0,#N/A,VLOOKUP(A30,data_monthly!C:O,11,FALSE))</f>
        <v>39.638709677419357</v>
      </c>
      <c r="D30" s="94">
        <f>VLOOKUP(A30,data_monthly!C:O,12,FALSE)</f>
        <v>33.040645161290321</v>
      </c>
      <c r="E30" s="82">
        <f>VLOOKUP(A30,data_monthly!C:O,13,FALSE)</f>
        <v>6.5980645161290319</v>
      </c>
      <c r="F30" s="94">
        <f>C30-VLOOKUP(_xlfn.NUMBERVALUE(LEFT(A30,4))-1&amp;RIGHT($A30,3),data_monthly!$C:$P,11,FALSE)</f>
        <v>0.34354838709678148</v>
      </c>
      <c r="G30" s="94">
        <f>D30-VLOOKUP(_xlfn.NUMBERVALUE(LEFT(A30,4))-1&amp;RIGHT($A30,3),data_monthly!$C:$P,12,FALSE)</f>
        <v>0.45838709677419587</v>
      </c>
      <c r="H30" s="94">
        <f>E30-VLOOKUP(_xlfn.NUMBERVALUE(LEFT(A30,4))-1&amp;RIGHT($A30,3),data_monthly!$C:$P,13,FALSE)</f>
        <v>-0.11483870967741971</v>
      </c>
      <c r="K30" s="106"/>
      <c r="L30" s="10"/>
      <c r="M30" s="10"/>
    </row>
    <row r="31" spans="1:13" ht="15">
      <c r="A31" s="103" t="str">
        <f>VLOOKUP(A30,lookup!W:X,2,FALSE)</f>
        <v>2023M01</v>
      </c>
      <c r="B31" s="40" t="str">
        <f>LEFT(VLOOKUP(RIGHT(A31,3),lookup!$N$2:$O$13,2,FALSE),3)&amp;"-"&amp;RIGHT(_xlfn.NUMBERVALUE(LEFT(A31,4)),2)</f>
        <v>Jan-23</v>
      </c>
      <c r="C31" s="95">
        <f>IF(VLOOKUP(A31,data_monthly!C:O,11,FALSE)=0,#N/A,VLOOKUP(A31,data_monthly!C:O,11,FALSE))</f>
        <v>40.174516129032256</v>
      </c>
      <c r="D31" s="96">
        <f>VLOOKUP(A31,data_monthly!C:O,12,FALSE)</f>
        <v>33.236774193548385</v>
      </c>
      <c r="E31" s="95">
        <f>VLOOKUP(A31,data_monthly!C:O,13,FALSE)</f>
        <v>6.9377419354838707</v>
      </c>
      <c r="F31" s="96">
        <f>C31-VLOOKUP(_xlfn.NUMBERVALUE(LEFT(A31,4))-1&amp;RIGHT($A31,3),data_monthly!$C:$P,11,FALSE)</f>
        <v>0.37612903225806349</v>
      </c>
      <c r="G31" s="96">
        <f>D31-VLOOKUP(_xlfn.NUMBERVALUE(LEFT(A31,4))-1&amp;RIGHT($A31,3),data_monthly!$C:$P,12,FALSE)</f>
        <v>0.48645161290322392</v>
      </c>
      <c r="H31" s="105">
        <f>E31-VLOOKUP(_xlfn.NUMBERVALUE(LEFT(A31,4))-1&amp;RIGHT($A31,3),data_monthly!$C:$P,13,FALSE)</f>
        <v>-0.1103225806451622</v>
      </c>
      <c r="K31" s="106"/>
      <c r="L31" s="10"/>
      <c r="M31" s="10"/>
    </row>
    <row r="32" spans="1:13" ht="15">
      <c r="A32" s="103" t="str">
        <f>VLOOKUP(A31,lookup!W:X,2,FALSE)</f>
        <v>2023M02</v>
      </c>
      <c r="B32" s="34" t="str">
        <f>LEFT(VLOOKUP(RIGHT(A32,3),lookup!$N$2:$O$13,2,FALSE),3)&amp;"-"&amp;RIGHT(_xlfn.NUMBERVALUE(LEFT(A32,4)),2)</f>
        <v>Feb-23</v>
      </c>
      <c r="C32" s="82">
        <f>IF(VLOOKUP(A32,data_monthly!C:O,11,FALSE)=0,#N/A,VLOOKUP(A32,data_monthly!C:O,11,FALSE))</f>
        <v>41.200357142857136</v>
      </c>
      <c r="D32" s="94">
        <f>VLOOKUP(A32,data_monthly!C:O,12,FALSE)</f>
        <v>33.903928571428573</v>
      </c>
      <c r="E32" s="82">
        <f>VLOOKUP(A32,data_monthly!C:O,13,FALSE)</f>
        <v>7.2964285714285717</v>
      </c>
      <c r="F32" s="94">
        <f>C32-VLOOKUP(_xlfn.NUMBERVALUE(LEFT(A32,4))-1&amp;RIGHT($A32,3),data_monthly!$C:$P,11,FALSE)</f>
        <v>0.86857142857142122</v>
      </c>
      <c r="G32" s="94">
        <f>D32-VLOOKUP(_xlfn.NUMBERVALUE(LEFT(A32,4))-1&amp;RIGHT($A32,3),data_monthly!$C:$P,12,FALSE)</f>
        <v>0.89178571428571729</v>
      </c>
      <c r="H32" s="94">
        <f>E32-VLOOKUP(_xlfn.NUMBERVALUE(LEFT(A32,4))-1&amp;RIGHT($A32,3),data_monthly!$C:$P,13,FALSE)</f>
        <v>-2.321428571428541E-2</v>
      </c>
      <c r="K32" s="106"/>
      <c r="L32" s="10"/>
      <c r="M32" s="10"/>
    </row>
    <row r="33" spans="1:31" ht="15">
      <c r="A33" s="104" t="str">
        <f>VLOOKUP(A32,lookup!W:X,2,FALSE)</f>
        <v>2023M03</v>
      </c>
      <c r="B33" s="40" t="str">
        <f>LEFT(VLOOKUP(RIGHT(A33,3),lookup!$N$2:$O$13,2,FALSE),3)&amp;"-"&amp;RIGHT(_xlfn.NUMBERVALUE(LEFT(A33,4)),2)</f>
        <v>Mar-23</v>
      </c>
      <c r="C33" s="95">
        <f>IF(VLOOKUP(A33,data_monthly!C:O,11,FALSE)=0,#N/A,VLOOKUP(A33,data_monthly!C:O,11,FALSE))</f>
        <v>42.618709677419353</v>
      </c>
      <c r="D33" s="96">
        <f>VLOOKUP(A33,data_monthly!C:O,12,FALSE)</f>
        <v>35.062903225806451</v>
      </c>
      <c r="E33" s="95">
        <f>VLOOKUP(A33,data_monthly!C:O,13,FALSE)</f>
        <v>7.5558064516129031</v>
      </c>
      <c r="F33" s="96">
        <f>C33-VLOOKUP(_xlfn.NUMBERVALUE(LEFT(A33,4))-1&amp;RIGHT($A33,3),data_monthly!$C:$P,11,FALSE)</f>
        <v>0.32161290322580527</v>
      </c>
      <c r="G33" s="96">
        <f>D33-VLOOKUP(_xlfn.NUMBERVALUE(LEFT(A33,4))-1&amp;RIGHT($A33,3),data_monthly!$C:$P,12,FALSE)</f>
        <v>0.40290322580644755</v>
      </c>
      <c r="H33" s="105">
        <f>E33-VLOOKUP(_xlfn.NUMBERVALUE(LEFT(A33,4))-1&amp;RIGHT($A33,3),data_monthly!$C:$P,13,FALSE)</f>
        <v>-8.1290322580644947E-2</v>
      </c>
      <c r="K33" s="106"/>
      <c r="L33" s="10"/>
      <c r="M33" s="10"/>
      <c r="U33" s="72"/>
      <c r="V33" s="72"/>
      <c r="W33" s="72"/>
      <c r="X33" s="72"/>
      <c r="Y33" s="72"/>
      <c r="Z33" s="72"/>
      <c r="AA33" s="72"/>
    </row>
    <row r="34" spans="1:31" ht="15">
      <c r="A34" s="103" t="str">
        <f>VLOOKUP(A33,lookup!W:X,2,FALSE)</f>
        <v>2023M04</v>
      </c>
      <c r="B34" s="34" t="str">
        <f>LEFT(VLOOKUP(RIGHT(A34,3),lookup!$N$2:$O$13,2,FALSE),3)&amp;"-"&amp;RIGHT(_xlfn.NUMBERVALUE(LEFT(A34,4)),2)</f>
        <v>Apr-23</v>
      </c>
      <c r="C34" s="82">
        <f>IF(VLOOKUP(A34,data_monthly!C:O,11,FALSE)=0,#N/A,VLOOKUP(A34,data_monthly!C:O,11,FALSE))</f>
        <v>44.427</v>
      </c>
      <c r="D34" s="94">
        <f>VLOOKUP(A34,data_monthly!C:O,12,FALSE)</f>
        <v>36.582999999999998</v>
      </c>
      <c r="E34" s="82">
        <f>VLOOKUP(A34,data_monthly!C:O,13,FALSE)</f>
        <v>7.8439999999999994</v>
      </c>
      <c r="F34" s="94">
        <f>C34-VLOOKUP(_xlfn.NUMBERVALUE(LEFT(A34,4))-1&amp;RIGHT($A34,3),data_monthly!$C:$P,11,FALSE)</f>
        <v>9.0000000000003411E-3</v>
      </c>
      <c r="G34" s="94">
        <f>D34-VLOOKUP(_xlfn.NUMBERVALUE(LEFT(A34,4))-1&amp;RIGHT($A34,3),data_monthly!$C:$P,12,FALSE)</f>
        <v>0.12900000000000489</v>
      </c>
      <c r="H34" s="94">
        <f>E34-VLOOKUP(_xlfn.NUMBERVALUE(LEFT(A34,4))-1&amp;RIGHT($A34,3),data_monthly!$C:$P,13,FALSE)</f>
        <v>-0.12000000000000011</v>
      </c>
      <c r="K34" s="106"/>
      <c r="L34" s="10"/>
      <c r="M34" s="10"/>
      <c r="U34" s="72"/>
      <c r="V34" s="72"/>
      <c r="W34" s="72"/>
      <c r="X34" s="72"/>
      <c r="Y34" s="72"/>
      <c r="Z34" s="72"/>
      <c r="AA34" s="72"/>
    </row>
    <row r="35" spans="1:31" ht="15">
      <c r="A35" s="104" t="str">
        <f>VLOOKUP(A34,lookup!W:X,2,FALSE)</f>
        <v>2023M05</v>
      </c>
      <c r="B35" s="40" t="str">
        <f>LEFT(VLOOKUP(RIGHT(A35,3),lookup!$N$2:$O$13,2,FALSE),3)&amp;"-"&amp;RIGHT(_xlfn.NUMBERVALUE(LEFT(A35,4)),2)</f>
        <v>May-23</v>
      </c>
      <c r="C35" s="95">
        <f>IF(VLOOKUP(A35,data_monthly!C:O,11,FALSE)=0,#N/A,VLOOKUP(A35,data_monthly!C:O,11,FALSE))</f>
        <v>44.795161290322582</v>
      </c>
      <c r="D35" s="96">
        <f>VLOOKUP(A35,data_monthly!C:O,12,FALSE)</f>
        <v>36.79032258064516</v>
      </c>
      <c r="E35" s="95">
        <f>VLOOKUP(A35,data_monthly!C:O,13,FALSE)</f>
        <v>8.0048387096774203</v>
      </c>
      <c r="F35" s="96">
        <f>C35-VLOOKUP(_xlfn.NUMBERVALUE(LEFT(A35,4))-1&amp;RIGHT($A35,3),data_monthly!$C:$P,11,FALSE)</f>
        <v>0.21225806451612783</v>
      </c>
      <c r="G35" s="96">
        <f>D35-VLOOKUP(_xlfn.NUMBERVALUE(LEFT(A35,4))-1&amp;RIGHT($A35,3),data_monthly!$C:$P,12,FALSE)</f>
        <v>0.18677419354838776</v>
      </c>
      <c r="H35" s="105">
        <f>E35-VLOOKUP(_xlfn.NUMBERVALUE(LEFT(A35,4))-1&amp;RIGHT($A35,3),data_monthly!$C:$P,13,FALSE)</f>
        <v>2.5483870967742739E-2</v>
      </c>
      <c r="K35" s="106"/>
      <c r="L35" s="10"/>
      <c r="M35" s="10"/>
      <c r="T35" s="11"/>
      <c r="U35" s="222" t="str">
        <f>Monthly!$T$4&amp;" "&amp;Monthly!AI8</f>
        <v>GB 2022/23</v>
      </c>
      <c r="V35" s="222" t="str">
        <f>Monthly!$T$4&amp;" "&amp;Monthly!AJ8</f>
        <v>GB 2023/24</v>
      </c>
      <c r="W35" s="222" t="str">
        <f>Monthly!$T$4&amp;" "&amp;Monthly!AK8</f>
        <v>GB 2024/25</v>
      </c>
      <c r="X35" s="72"/>
      <c r="Y35" s="72"/>
      <c r="Z35" s="72"/>
      <c r="AA35" s="72"/>
    </row>
    <row r="36" spans="1:31" ht="15">
      <c r="A36" s="103" t="str">
        <f>VLOOKUP(A35,lookup!W:X,2,FALSE)</f>
        <v>2023M06</v>
      </c>
      <c r="B36" s="34" t="str">
        <f>LEFT(VLOOKUP(RIGHT(A36,3),lookup!$N$2:$O$13,2,FALSE),3)&amp;"-"&amp;RIGHT(_xlfn.NUMBERVALUE(LEFT(A36,4)),2)</f>
        <v>Jun-23</v>
      </c>
      <c r="C36" s="82">
        <f>IF(VLOOKUP(A36,data_monthly!C:O,11,FALSE)=0,#N/A,VLOOKUP(A36,data_monthly!C:O,11,FALSE))</f>
        <v>42.484666666666662</v>
      </c>
      <c r="D36" s="94">
        <f>VLOOKUP(A36,data_monthly!C:O,12,FALSE)</f>
        <v>34.817</v>
      </c>
      <c r="E36" s="82">
        <f>VLOOKUP(A36,data_monthly!C:O,13,FALSE)</f>
        <v>7.6676666666666664</v>
      </c>
      <c r="F36" s="94">
        <f>C36-VLOOKUP(_xlfn.NUMBERVALUE(LEFT(A36,4))-1&amp;RIGHT($A36,3),data_monthly!$C:$P,11,FALSE)</f>
        <v>0.25500000000000256</v>
      </c>
      <c r="G36" s="94">
        <f>D36-VLOOKUP(_xlfn.NUMBERVALUE(LEFT(A36,4))-1&amp;RIGHT($A36,3),data_monthly!$C:$P,12,FALSE)</f>
        <v>0.11633333333333695</v>
      </c>
      <c r="H36" s="94">
        <f>E36-VLOOKUP(_xlfn.NUMBERVALUE(LEFT(A36,4))-1&amp;RIGHT($A36,3),data_monthly!$C:$P,13,FALSE)</f>
        <v>0.13866666666666649</v>
      </c>
      <c r="K36" s="106"/>
      <c r="L36" s="10"/>
      <c r="M36" s="10"/>
    </row>
    <row r="37" spans="1:31" ht="15">
      <c r="A37" s="104" t="str">
        <f>VLOOKUP(A36,lookup!W:X,2,FALSE)</f>
        <v>2023M07</v>
      </c>
      <c r="B37" s="40" t="str">
        <f>LEFT(VLOOKUP(RIGHT(A37,3),lookup!$N$2:$O$13,2,FALSE),3)&amp;"-"&amp;RIGHT(_xlfn.NUMBERVALUE(LEFT(A37,4)),2)</f>
        <v>Jul-23</v>
      </c>
      <c r="C37" s="95">
        <f>IF(VLOOKUP(A37,data_monthly!C:O,11,FALSE)=0,#N/A,VLOOKUP(A37,data_monthly!C:O,11,FALSE))</f>
        <v>40.205806451612901</v>
      </c>
      <c r="D37" s="96">
        <f>VLOOKUP(A37,data_monthly!C:O,12,FALSE)</f>
        <v>33.131612903225808</v>
      </c>
      <c r="E37" s="95">
        <f>VLOOKUP(A37,data_monthly!C:O,13,FALSE)</f>
        <v>7.0741935483870968</v>
      </c>
      <c r="F37" s="96">
        <f>C37-VLOOKUP(_xlfn.NUMBERVALUE(LEFT(A37,4))-1&amp;RIGHT($A37,3),data_monthly!$C:$P,11,FALSE)</f>
        <v>0.36709677419354847</v>
      </c>
      <c r="G37" s="96">
        <f>D37-VLOOKUP(_xlfn.NUMBERVALUE(LEFT(A37,4))-1&amp;RIGHT($A37,3),data_monthly!$C:$P,12,FALSE)</f>
        <v>0.24548387096773894</v>
      </c>
      <c r="H37" s="105">
        <f>E37-VLOOKUP(_xlfn.NUMBERVALUE(LEFT(A37,4))-1&amp;RIGHT($A37,3),data_monthly!$C:$P,13,FALSE)</f>
        <v>0.12161290322580687</v>
      </c>
      <c r="K37" s="106"/>
      <c r="L37" s="10"/>
      <c r="M37" s="10"/>
      <c r="S37" s="222"/>
      <c r="T37" s="222"/>
      <c r="U37" s="222"/>
    </row>
    <row r="38" spans="1:31" ht="15">
      <c r="A38" s="103" t="str">
        <f>VLOOKUP(A37,lookup!W:X,2,FALSE)</f>
        <v>2023M08</v>
      </c>
      <c r="B38" s="34" t="str">
        <f>LEFT(VLOOKUP(RIGHT(A38,3),lookup!$N$2:$O$13,2,FALSE),3)&amp;"-"&amp;RIGHT(_xlfn.NUMBERVALUE(LEFT(A38,4)),2)</f>
        <v>Aug-23</v>
      </c>
      <c r="C38" s="82">
        <f>IF(VLOOKUP(A38,data_monthly!C:O,11,FALSE)=0,#N/A,VLOOKUP(A38,data_monthly!C:O,11,FALSE))</f>
        <v>38.400000000000006</v>
      </c>
      <c r="D38" s="94">
        <f>VLOOKUP(A38,data_monthly!C:O,12,FALSE)</f>
        <v>32.121612903225802</v>
      </c>
      <c r="E38" s="82">
        <f>VLOOKUP(A38,data_monthly!C:O,13,FALSE)</f>
        <v>6.2783870967741935</v>
      </c>
      <c r="F38" s="94">
        <f>C38-VLOOKUP(_xlfn.NUMBERVALUE(LEFT(A38,4))-1&amp;RIGHT($A38,3),data_monthly!$C:$P,11,FALSE)</f>
        <v>0.24451612903225595</v>
      </c>
      <c r="G38" s="94">
        <f>D38-VLOOKUP(_xlfn.NUMBERVALUE(LEFT(A38,4))-1&amp;RIGHT($A38,3),data_monthly!$C:$P,12,FALSE)</f>
        <v>0.22806451612902734</v>
      </c>
      <c r="H38" s="94">
        <f>E38-VLOOKUP(_xlfn.NUMBERVALUE(LEFT(A38,4))-1&amp;RIGHT($A38,3),data_monthly!$C:$P,13,FALSE)</f>
        <v>1.6451612903225943E-2</v>
      </c>
      <c r="K38" s="106"/>
      <c r="L38" s="10"/>
      <c r="M38" s="10"/>
      <c r="S38" s="222"/>
      <c r="T38" s="222"/>
      <c r="U38" s="222"/>
      <c r="V38" s="72"/>
    </row>
    <row r="39" spans="1:31" ht="15">
      <c r="A39" s="104" t="str">
        <f>VLOOKUP(A38,lookup!W:X,2,FALSE)</f>
        <v>2023M09</v>
      </c>
      <c r="B39" s="40" t="str">
        <f>LEFT(VLOOKUP(RIGHT(A39,3),lookup!$N$2:$O$13,2,FALSE),3)&amp;"-"&amp;RIGHT(_xlfn.NUMBERVALUE(LEFT(A39,4)),2)</f>
        <v>Sep-23</v>
      </c>
      <c r="C39" s="95">
        <f>IF(VLOOKUP(A39,data_monthly!C:O,11,FALSE)=0,#N/A,VLOOKUP(A39,data_monthly!C:O,11,FALSE))</f>
        <v>37.908666666666669</v>
      </c>
      <c r="D39" s="96">
        <f>VLOOKUP(A39,data_monthly!C:O,12,FALSE)</f>
        <v>32.073</v>
      </c>
      <c r="E39" s="95">
        <f>VLOOKUP(A39,data_monthly!C:O,13,FALSE)</f>
        <v>5.8356666666666666</v>
      </c>
      <c r="F39" s="96">
        <f>C39-VLOOKUP(_xlfn.NUMBERVALUE(LEFT(A39,4))-1&amp;RIGHT($A39,3),data_monthly!$C:$P,11,FALSE)</f>
        <v>-0.44700000000000273</v>
      </c>
      <c r="G39" s="96">
        <f>D39-VLOOKUP(_xlfn.NUMBERVALUE(LEFT(A39,4))-1&amp;RIGHT($A39,3),data_monthly!$C:$P,12,FALSE)</f>
        <v>-0.43266666666666254</v>
      </c>
      <c r="H39" s="105">
        <f>E39-VLOOKUP(_xlfn.NUMBERVALUE(LEFT(A39,4))-1&amp;RIGHT($A39,3),data_monthly!$C:$P,13,FALSE)</f>
        <v>-1.4333333333333087E-2</v>
      </c>
      <c r="K39" s="106"/>
      <c r="L39" s="10"/>
      <c r="M39" s="10"/>
      <c r="S39" s="222">
        <f>IFERROR(Monthly!L9,#N/A)</f>
        <v>1076.1099999999999</v>
      </c>
      <c r="T39" s="222" t="str">
        <f>Monthly!M9</f>
        <v/>
      </c>
      <c r="U39" s="222">
        <f>IF(T39="#",NA(),S39)</f>
        <v>1076.1099999999999</v>
      </c>
      <c r="V39" s="72"/>
    </row>
    <row r="40" spans="1:31" ht="15">
      <c r="A40" s="103" t="str">
        <f>VLOOKUP(A39,lookup!W:X,2,FALSE)</f>
        <v>2023M10</v>
      </c>
      <c r="B40" s="34" t="str">
        <f>LEFT(VLOOKUP(RIGHT(A40,3),lookup!$N$2:$O$13,2,FALSE),3)&amp;"-"&amp;RIGHT(_xlfn.NUMBERVALUE(LEFT(A40,4)),2)</f>
        <v>Oct-23</v>
      </c>
      <c r="C40" s="82">
        <f>IF(VLOOKUP(A40,data_monthly!C:O,11,FALSE)=0,#N/A,VLOOKUP(A40,data_monthly!C:O,11,FALSE))</f>
        <v>38.199354838709681</v>
      </c>
      <c r="D40" s="94">
        <f>VLOOKUP(A40,data_monthly!C:O,12,FALSE)</f>
        <v>32.367096774193548</v>
      </c>
      <c r="E40" s="82">
        <f>VLOOKUP(A40,data_monthly!C:O,13,FALSE)</f>
        <v>5.8322580645161297</v>
      </c>
      <c r="F40" s="94">
        <f>C40-VLOOKUP(_xlfn.NUMBERVALUE(LEFT(A40,4))-1&amp;RIGHT($A40,3),data_monthly!$C:$P,11,FALSE)</f>
        <v>-1.0264516129032231</v>
      </c>
      <c r="G40" s="94">
        <f>D40-VLOOKUP(_xlfn.NUMBERVALUE(LEFT(A40,4))-1&amp;RIGHT($A40,3),data_monthly!$C:$P,12,FALSE)</f>
        <v>-0.94580645161290278</v>
      </c>
      <c r="H40" s="94">
        <f>E40-VLOOKUP(_xlfn.NUMBERVALUE(LEFT(A40,4))-1&amp;RIGHT($A40,3),data_monthly!$C:$P,13,FALSE)</f>
        <v>-8.0645161290322065E-2</v>
      </c>
      <c r="K40" s="106"/>
      <c r="L40" s="10"/>
      <c r="M40" s="10"/>
      <c r="S40" s="222">
        <f>IFERROR(Monthly!L10,#N/A)</f>
        <v>1128.6199999999999</v>
      </c>
      <c r="T40" s="222" t="str">
        <f>Monthly!M10</f>
        <v>#</v>
      </c>
      <c r="U40" s="222" t="e">
        <f t="shared" ref="U40:U50" si="0">IF(T40="#",NA(),S40)</f>
        <v>#N/A</v>
      </c>
      <c r="V40" s="72"/>
    </row>
    <row r="41" spans="1:31" ht="15">
      <c r="A41" s="104" t="str">
        <f>VLOOKUP(A40,lookup!W:X,2,FALSE)</f>
        <v>2023M11</v>
      </c>
      <c r="B41" s="40" t="str">
        <f>LEFT(VLOOKUP(RIGHT(A41,3),lookup!$N$2:$O$13,2,FALSE),3)&amp;"-"&amp;RIGHT(_xlfn.NUMBERVALUE(LEFT(A41,4)),2)</f>
        <v>Nov-23</v>
      </c>
      <c r="C41" s="95">
        <f>IF(VLOOKUP(A41,data_monthly!C:O,11,FALSE)=0,#N/A,VLOOKUP(A41,data_monthly!C:O,11,FALSE))</f>
        <v>38.675333333333334</v>
      </c>
      <c r="D41" s="96">
        <f>VLOOKUP(A41,data_monthly!C:O,12,FALSE)</f>
        <v>32.503999999999998</v>
      </c>
      <c r="E41" s="95">
        <f>VLOOKUP(A41,data_monthly!C:O,13,FALSE)</f>
        <v>6.1713333333333331</v>
      </c>
      <c r="F41" s="96">
        <f>C41-VLOOKUP(_xlfn.NUMBERVALUE(LEFT(A41,4))-1&amp;RIGHT($A41,3),data_monthly!$C:$P,11,FALSE)</f>
        <v>-1.0533333333333275</v>
      </c>
      <c r="G41" s="96">
        <f>D41-VLOOKUP(_xlfn.NUMBERVALUE(LEFT(A41,4))-1&amp;RIGHT($A41,3),data_monthly!$C:$P,12,FALSE)</f>
        <v>-0.99733333333333718</v>
      </c>
      <c r="H41" s="105">
        <f>E41-VLOOKUP(_xlfn.NUMBERVALUE(LEFT(A41,4))-1&amp;RIGHT($A41,3),data_monthly!$C:$P,13,FALSE)</f>
        <v>-5.600000000000005E-2</v>
      </c>
      <c r="K41" s="106"/>
      <c r="L41" s="10"/>
      <c r="M41" s="10"/>
      <c r="S41" s="222" t="e">
        <f>IFERROR(Monthly!L11,#N/A)</f>
        <v>#N/A</v>
      </c>
      <c r="T41" s="222" t="str">
        <f>Monthly!M11</f>
        <v/>
      </c>
      <c r="U41" s="222" t="e">
        <f t="shared" si="0"/>
        <v>#N/A</v>
      </c>
      <c r="V41" s="72"/>
    </row>
    <row r="42" spans="1:31" ht="15">
      <c r="A42" s="103" t="str">
        <f>VLOOKUP(A41,lookup!W:X,2,FALSE)</f>
        <v>2023M12</v>
      </c>
      <c r="B42" s="34" t="str">
        <f>LEFT(VLOOKUP(RIGHT(A42,3),lookup!$N$2:$O$13,2,FALSE),3)&amp;"-"&amp;RIGHT(_xlfn.NUMBERVALUE(LEFT(A42,4)),2)</f>
        <v>Dec-23</v>
      </c>
      <c r="C42" s="82">
        <f>IF(VLOOKUP(A42,data_monthly!C:O,11,FALSE)=0,#N/A,VLOOKUP(A42,data_monthly!C:O,11,FALSE))</f>
        <v>39.55096774193548</v>
      </c>
      <c r="D42" s="94">
        <f>VLOOKUP(A42,data_monthly!C:O,12,FALSE)</f>
        <v>32.913548387096775</v>
      </c>
      <c r="E42" s="82">
        <f>VLOOKUP(A42,data_monthly!C:O,13,FALSE)</f>
        <v>6.637419354838709</v>
      </c>
      <c r="F42" s="94">
        <f>C42-VLOOKUP(_xlfn.NUMBERVALUE(LEFT(A42,4))-1&amp;RIGHT($A42,3),data_monthly!$C:$P,11,FALSE)</f>
        <v>-8.7741935483876432E-2</v>
      </c>
      <c r="G42" s="94">
        <f>D42-VLOOKUP(_xlfn.NUMBERVALUE(LEFT(A42,4))-1&amp;RIGHT($A42,3),data_monthly!$C:$P,12,FALSE)</f>
        <v>-0.12709677419354648</v>
      </c>
      <c r="H42" s="94">
        <f>E42-VLOOKUP(_xlfn.NUMBERVALUE(LEFT(A42,4))-1&amp;RIGHT($A42,3),data_monthly!$C:$P,13,FALSE)</f>
        <v>3.9354838709677153E-2</v>
      </c>
      <c r="K42" s="106"/>
      <c r="L42" s="10"/>
      <c r="M42" s="10"/>
      <c r="S42" s="222" t="e">
        <f>IFERROR(Monthly!L12,#N/A)</f>
        <v>#N/A</v>
      </c>
      <c r="T42" s="222" t="str">
        <f>Monthly!M12</f>
        <v/>
      </c>
      <c r="U42" s="222" t="e">
        <f t="shared" si="0"/>
        <v>#N/A</v>
      </c>
      <c r="V42" s="72"/>
    </row>
    <row r="43" spans="1:31" ht="15">
      <c r="A43" s="104" t="str">
        <f>VLOOKUP(A42,lookup!W:X,2,FALSE)</f>
        <v>2024M01</v>
      </c>
      <c r="B43" s="40" t="str">
        <f>LEFT(VLOOKUP(RIGHT(A43,3),lookup!$N$2:$O$13,2,FALSE),3)&amp;"-"&amp;RIGHT(_xlfn.NUMBERVALUE(LEFT(A43,4)),2)</f>
        <v>Jan-24</v>
      </c>
      <c r="C43" s="95">
        <f>IF(VLOOKUP(A43,data_monthly!C:O,11,FALSE)=0,#N/A,VLOOKUP(A43,data_monthly!C:O,11,FALSE))</f>
        <v>40.052903225806453</v>
      </c>
      <c r="D43" s="96">
        <f>VLOOKUP(A43,data_monthly!C:O,12,FALSE)</f>
        <v>33.045161290322582</v>
      </c>
      <c r="E43" s="95">
        <f>VLOOKUP(A43,data_monthly!C:O,13,FALSE)</f>
        <v>7.007741935483871</v>
      </c>
      <c r="F43" s="96">
        <f>C43-VLOOKUP(_xlfn.NUMBERVALUE(LEFT(A43,4))-1&amp;RIGHT($A43,3),data_monthly!$C:$P,11,FALSE)</f>
        <v>-0.12161290322580243</v>
      </c>
      <c r="G43" s="96">
        <f>D43-VLOOKUP(_xlfn.NUMBERVALUE(LEFT(A43,4))-1&amp;RIGHT($A43,3),data_monthly!$C:$P,12,FALSE)</f>
        <v>-0.19161290322580271</v>
      </c>
      <c r="H43" s="105">
        <f>E43-VLOOKUP(_xlfn.NUMBERVALUE(LEFT(A43,4))-1&amp;RIGHT($A43,3),data_monthly!$C:$P,13,FALSE)</f>
        <v>7.0000000000000284E-2</v>
      </c>
      <c r="K43" s="106"/>
      <c r="L43" s="10"/>
      <c r="M43" s="10"/>
      <c r="S43" s="222" t="e">
        <f>IFERROR(Monthly!L13,#N/A)</f>
        <v>#N/A</v>
      </c>
      <c r="T43" s="222" t="str">
        <f>Monthly!M13</f>
        <v/>
      </c>
      <c r="U43" s="222" t="e">
        <f t="shared" si="0"/>
        <v>#N/A</v>
      </c>
      <c r="V43" s="72"/>
      <c r="AD43" t="str">
        <f>Monthly!L8</f>
        <v>2024/25</v>
      </c>
    </row>
    <row r="44" spans="1:31" ht="15">
      <c r="A44" s="103" t="str">
        <f>VLOOKUP(A43,lookup!W:X,2,FALSE)</f>
        <v>2024M02</v>
      </c>
      <c r="B44" s="34" t="str">
        <f>LEFT(VLOOKUP(RIGHT(A44,3),lookup!$N$2:$O$13,2,FALSE),3)&amp;"-"&amp;RIGHT(_xlfn.NUMBERVALUE(LEFT(A44,4)),2)</f>
        <v>Feb-24</v>
      </c>
      <c r="C44" s="82">
        <f>IF(VLOOKUP(A44,data_monthly!C:O,11,FALSE)=0,#N/A,VLOOKUP(A44,data_monthly!C:O,11,FALSE))</f>
        <v>40.931034482758619</v>
      </c>
      <c r="D44" s="94">
        <f>VLOOKUP(A44,data_monthly!C:O,12,FALSE)</f>
        <v>33.631379310344826</v>
      </c>
      <c r="E44" s="82">
        <f>VLOOKUP(A44,data_monthly!C:O,13,FALSE)</f>
        <v>7.299655172413793</v>
      </c>
      <c r="F44" s="94">
        <f>C44-VLOOKUP(_xlfn.NUMBERVALUE(LEFT(A44,4))-1&amp;RIGHT($A44,3),data_monthly!$C:$P,11,FALSE)</f>
        <v>-0.26932266009851702</v>
      </c>
      <c r="G44" s="94">
        <f>D44-VLOOKUP(_xlfn.NUMBERVALUE(LEFT(A44,4))-1&amp;RIGHT($A44,3),data_monthly!$C:$P,12,FALSE)</f>
        <v>-0.27254926108374633</v>
      </c>
      <c r="H44" s="94">
        <f>E44-VLOOKUP(_xlfn.NUMBERVALUE(LEFT(A44,4))-1&amp;RIGHT($A44,3),data_monthly!$C:$P,13,FALSE)</f>
        <v>3.2266009852213173E-3</v>
      </c>
      <c r="K44" s="106"/>
      <c r="L44" s="10"/>
      <c r="M44" s="10"/>
      <c r="S44" s="222" t="e">
        <f>IFERROR(Monthly!L14,#N/A)</f>
        <v>#N/A</v>
      </c>
      <c r="T44" s="222" t="str">
        <f>Monthly!M14</f>
        <v/>
      </c>
      <c r="U44" s="222" t="e">
        <f t="shared" si="0"/>
        <v>#N/A</v>
      </c>
      <c r="V44" s="72"/>
      <c r="AD44">
        <f>IF(AE44="#",#N/A,Monthly!L9)</f>
        <v>1076.1099999999999</v>
      </c>
      <c r="AE44" t="str">
        <f>Monthly!M9</f>
        <v/>
      </c>
    </row>
    <row r="45" spans="1:31" ht="15">
      <c r="A45" s="104" t="str">
        <f>VLOOKUP(A44,lookup!W:X,2,FALSE)</f>
        <v>2024M03</v>
      </c>
      <c r="B45" s="40" t="str">
        <f>LEFT(VLOOKUP(RIGHT(A45,3),lookup!$N$2:$O$13,2,FALSE),3)&amp;"-"&amp;RIGHT(_xlfn.NUMBERVALUE(LEFT(A45,4)),2)</f>
        <v>Mar-24</v>
      </c>
      <c r="C45" s="95">
        <f>IF(VLOOKUP(A45,data_monthly!C:O,11,FALSE)=0,#N/A,VLOOKUP(A45,data_monthly!C:O,11,FALSE))</f>
        <v>42.601290322580638</v>
      </c>
      <c r="D45" s="96">
        <f>VLOOKUP(A45,data_monthly!C:O,12,FALSE)</f>
        <v>34.987096774193546</v>
      </c>
      <c r="E45" s="95">
        <f>VLOOKUP(A45,data_monthly!C:O,13,FALSE)</f>
        <v>7.6141935483870968</v>
      </c>
      <c r="F45" s="96">
        <f>C45-VLOOKUP(_xlfn.NUMBERVALUE(LEFT(A45,4))-1&amp;RIGHT($A45,3),data_monthly!$C:$P,11,FALSE)</f>
        <v>-1.7419354838715151E-2</v>
      </c>
      <c r="G45" s="96">
        <f>D45-VLOOKUP(_xlfn.NUMBERVALUE(LEFT(A45,4))-1&amp;RIGHT($A45,3),data_monthly!$C:$P,12,FALSE)</f>
        <v>-7.5806451612905335E-2</v>
      </c>
      <c r="H45" s="105">
        <f>IF(F45=0,0,E45-VLOOKUP(_xlfn.NUMBERVALUE(LEFT(A45,4))-1&amp;RIGHT($A45,3),data_monthly!$C:$P,13,FALSE))</f>
        <v>5.8387096774193736E-2</v>
      </c>
      <c r="K45" s="106"/>
      <c r="L45" s="10"/>
      <c r="M45" s="10"/>
      <c r="S45" s="222" t="e">
        <f>IFERROR(Monthly!L15,#N/A)</f>
        <v>#N/A</v>
      </c>
      <c r="T45" s="222" t="str">
        <f>Monthly!M15</f>
        <v/>
      </c>
      <c r="U45" s="222" t="e">
        <f t="shared" si="0"/>
        <v>#N/A</v>
      </c>
      <c r="V45" s="72"/>
      <c r="AD45" t="e">
        <f>IF(AE45="#",#N/A,Monthly!L10)</f>
        <v>#N/A</v>
      </c>
      <c r="AE45" t="str">
        <f>Monthly!M10</f>
        <v>#</v>
      </c>
    </row>
    <row r="46" spans="1:31" ht="15">
      <c r="A46" s="103" t="str">
        <f>VLOOKUP(A45,lookup!W:X,2,FALSE)</f>
        <v>2024M04</v>
      </c>
      <c r="B46" s="34" t="str">
        <f>LEFT(VLOOKUP(RIGHT(A46,3),lookup!$N$2:$O$13,2,FALSE),3)&amp;"-"&amp;RIGHT(_xlfn.NUMBERVALUE(LEFT(A46,4)),2)</f>
        <v>Apr-24</v>
      </c>
      <c r="C46" s="82">
        <f>IF(VLOOKUP(A46,data_monthly!C:O,11,FALSE)=0,#N/A,VLOOKUP(A46,data_monthly!C:O,11,FALSE))</f>
        <v>43.703999999999994</v>
      </c>
      <c r="D46" s="82">
        <f>IF(VLOOKUP(A46,data_monthly!C:O,12,FALSE)=0,#N/A,VLOOKUP(A46,data_monthly!C:O,12,FALSE))</f>
        <v>35.870333333333328</v>
      </c>
      <c r="E46" s="82">
        <f>IF(VLOOKUP(A46,data_monthly!C:O,13,FALSE)=0,#N/A,VLOOKUP(A46,data_monthly!C:O,13,FALSE))</f>
        <v>7.8336666666666668</v>
      </c>
      <c r="F46" s="94">
        <f>C46-VLOOKUP(_xlfn.NUMBERVALUE(LEFT(A46,4))-1&amp;RIGHT($A46,3),data_monthly!$C:$P,11,FALSE)</f>
        <v>-0.72300000000000608</v>
      </c>
      <c r="G46" s="94">
        <f>D46-VLOOKUP(_xlfn.NUMBERVALUE(LEFT(A46,4))-1&amp;RIGHT($A46,3),data_monthly!$C:$P,12,FALSE)</f>
        <v>-0.71266666666667078</v>
      </c>
      <c r="H46" s="94">
        <f>E46-VLOOKUP(_xlfn.NUMBERVALUE(LEFT(A46,4))-1&amp;RIGHT($A46,3),data_monthly!$C:$P,13,FALSE)</f>
        <v>-1.0333333333332639E-2</v>
      </c>
      <c r="K46" s="106"/>
      <c r="L46" s="10"/>
      <c r="M46" s="10"/>
      <c r="S46" s="222" t="e">
        <f>IFERROR(Monthly!L16,#N/A)</f>
        <v>#N/A</v>
      </c>
      <c r="T46" s="222" t="str">
        <f>Monthly!M16</f>
        <v/>
      </c>
      <c r="U46" s="222" t="e">
        <f t="shared" si="0"/>
        <v>#N/A</v>
      </c>
      <c r="V46" s="72"/>
      <c r="AD46" t="e">
        <f>IF(AE46="#",#N/A,Monthly!L11)</f>
        <v>#N/A</v>
      </c>
      <c r="AE46" t="str">
        <f>Monthly!M11</f>
        <v/>
      </c>
    </row>
    <row r="47" spans="1:31" ht="15">
      <c r="A47" s="101"/>
      <c r="B47" s="106"/>
      <c r="C47" s="106"/>
      <c r="D47" s="106"/>
      <c r="E47" s="106"/>
      <c r="F47" s="106"/>
      <c r="G47" s="106"/>
      <c r="H47" s="106"/>
      <c r="I47" s="106"/>
      <c r="J47" s="106"/>
      <c r="K47" s="106"/>
      <c r="L47" s="10"/>
      <c r="M47" s="10"/>
      <c r="S47" s="222" t="e">
        <f>IFERROR(Monthly!L17,#N/A)</f>
        <v>#N/A</v>
      </c>
      <c r="T47" s="222" t="str">
        <f>Monthly!M17</f>
        <v/>
      </c>
      <c r="U47" s="222" t="e">
        <f t="shared" si="0"/>
        <v>#N/A</v>
      </c>
      <c r="V47" s="72"/>
      <c r="AD47" t="e">
        <f>IF(AE47="#",#N/A,Monthly!L12)</f>
        <v>#N/A</v>
      </c>
      <c r="AE47" t="str">
        <f>Monthly!M12</f>
        <v/>
      </c>
    </row>
    <row r="48" spans="1:31" ht="15">
      <c r="A48" s="106"/>
      <c r="B48" s="106"/>
      <c r="C48" s="106"/>
      <c r="D48" s="106"/>
      <c r="E48" s="106"/>
      <c r="F48" s="106"/>
      <c r="G48" s="106"/>
      <c r="H48" s="106"/>
      <c r="I48" s="106"/>
      <c r="J48" s="106"/>
      <c r="K48" s="106"/>
      <c r="L48" s="10"/>
      <c r="M48" s="10"/>
      <c r="S48" s="222" t="e">
        <f>IFERROR(Monthly!L18,#N/A)</f>
        <v>#N/A</v>
      </c>
      <c r="T48" s="222" t="str">
        <f>Monthly!M18</f>
        <v/>
      </c>
      <c r="U48" s="222" t="e">
        <f t="shared" si="0"/>
        <v>#N/A</v>
      </c>
      <c r="V48" s="72"/>
      <c r="AD48" t="e">
        <f>IF(AE48="#",#N/A,Monthly!L13)</f>
        <v>#N/A</v>
      </c>
      <c r="AE48" t="str">
        <f>Monthly!M13</f>
        <v/>
      </c>
    </row>
    <row r="49" spans="1:31" ht="15">
      <c r="A49" s="106"/>
      <c r="B49" s="106"/>
      <c r="C49" s="106"/>
      <c r="D49" s="106"/>
      <c r="E49" s="106"/>
      <c r="F49" s="106"/>
      <c r="G49" s="106"/>
      <c r="H49" s="106"/>
      <c r="I49" s="106"/>
      <c r="J49" s="106"/>
      <c r="K49" s="106"/>
      <c r="L49" s="10"/>
      <c r="M49" s="10"/>
      <c r="S49" s="222" t="e">
        <f>IFERROR(Monthly!L19,#N/A)</f>
        <v>#N/A</v>
      </c>
      <c r="T49" s="222" t="str">
        <f>Monthly!M19</f>
        <v/>
      </c>
      <c r="U49" s="222" t="e">
        <f t="shared" si="0"/>
        <v>#N/A</v>
      </c>
      <c r="V49" s="72"/>
      <c r="AD49" t="e">
        <f>IF(AE49="#",#N/A,Monthly!L14)</f>
        <v>#N/A</v>
      </c>
      <c r="AE49" t="str">
        <f>Monthly!M14</f>
        <v/>
      </c>
    </row>
    <row r="50" spans="1:31" ht="15">
      <c r="A50" s="106"/>
      <c r="B50" s="106"/>
      <c r="C50" s="106"/>
      <c r="D50" s="106"/>
      <c r="E50" s="106"/>
      <c r="F50" s="106"/>
      <c r="G50" s="106"/>
      <c r="H50" s="106"/>
      <c r="I50" s="106"/>
      <c r="J50" s="106"/>
      <c r="K50" s="106"/>
      <c r="L50" s="10"/>
      <c r="M50" s="10"/>
      <c r="S50" s="222" t="e">
        <f>IFERROR(Monthly!L20,#N/A)</f>
        <v>#N/A</v>
      </c>
      <c r="T50" s="222" t="str">
        <f>Monthly!M20</f>
        <v/>
      </c>
      <c r="U50" s="222" t="e">
        <f t="shared" si="0"/>
        <v>#N/A</v>
      </c>
      <c r="V50" s="72"/>
      <c r="AD50" t="e">
        <f>IF(AE50="#",#N/A,Monthly!L15)</f>
        <v>#N/A</v>
      </c>
      <c r="AE50" t="str">
        <f>Monthly!M15</f>
        <v/>
      </c>
    </row>
    <row r="51" spans="1:31" ht="15">
      <c r="A51" s="106"/>
      <c r="B51" s="106"/>
      <c r="C51" s="106"/>
      <c r="D51" s="106"/>
      <c r="E51" s="106"/>
      <c r="F51" s="106"/>
      <c r="G51" s="106"/>
      <c r="H51" s="106"/>
      <c r="I51" s="106"/>
      <c r="J51" s="106"/>
      <c r="K51" s="106"/>
      <c r="L51" s="10"/>
      <c r="M51" s="10"/>
      <c r="S51" s="222"/>
      <c r="T51" s="222"/>
      <c r="U51" s="222"/>
      <c r="V51" s="72"/>
      <c r="AD51" t="e">
        <f>IF(AE51="#",#N/A,Monthly!L16)</f>
        <v>#N/A</v>
      </c>
      <c r="AE51" t="str">
        <f>Monthly!M16</f>
        <v/>
      </c>
    </row>
    <row r="52" spans="1:31" ht="15">
      <c r="A52" s="106"/>
      <c r="B52" s="106"/>
      <c r="C52" s="106"/>
      <c r="D52" s="106"/>
      <c r="E52" s="106"/>
      <c r="F52" s="106"/>
      <c r="G52" s="106"/>
      <c r="H52" s="106"/>
      <c r="I52" s="106"/>
      <c r="J52" s="106"/>
      <c r="K52" s="106"/>
      <c r="L52" s="10"/>
      <c r="M52" s="10"/>
      <c r="S52" s="222"/>
      <c r="T52" s="222"/>
      <c r="U52" s="222"/>
      <c r="V52" s="72"/>
      <c r="AD52" t="e">
        <f>IF(AE52="#",#N/A,Monthly!L17)</f>
        <v>#N/A</v>
      </c>
      <c r="AE52" t="str">
        <f>Monthly!M17</f>
        <v/>
      </c>
    </row>
    <row r="53" spans="1:31" ht="15">
      <c r="A53" s="106"/>
      <c r="B53" s="106"/>
      <c r="C53" s="106"/>
      <c r="D53" s="106"/>
      <c r="E53" s="106"/>
      <c r="F53" s="106"/>
      <c r="G53" s="106"/>
      <c r="H53" s="106"/>
      <c r="I53" s="106"/>
      <c r="J53" s="106"/>
      <c r="K53" s="106"/>
      <c r="L53" s="10"/>
      <c r="M53" s="10"/>
      <c r="U53" s="72"/>
      <c r="V53" s="72"/>
      <c r="AD53" t="e">
        <f>IF(AE53="#",#N/A,Monthly!L18)</f>
        <v>#VALUE!</v>
      </c>
      <c r="AE53" t="str">
        <f>Monthly!M18</f>
        <v/>
      </c>
    </row>
    <row r="54" spans="1:31" ht="15">
      <c r="A54" s="106"/>
      <c r="B54" s="106"/>
      <c r="C54" s="106"/>
      <c r="D54" s="106"/>
      <c r="E54" s="106"/>
      <c r="F54" s="106"/>
      <c r="G54" s="106"/>
      <c r="H54" s="106"/>
      <c r="I54" s="106"/>
      <c r="J54" s="106"/>
      <c r="K54" s="106"/>
      <c r="L54" s="10"/>
      <c r="M54" s="10"/>
      <c r="U54" s="72"/>
      <c r="V54" s="72"/>
      <c r="AD54" t="e">
        <f>IF(AE54="#",#N/A,Monthly!L19)</f>
        <v>#VALUE!</v>
      </c>
      <c r="AE54" t="str">
        <f>Monthly!M19</f>
        <v/>
      </c>
    </row>
    <row r="55" spans="1:31" ht="15">
      <c r="A55" s="106"/>
      <c r="B55" s="106"/>
      <c r="C55" s="106"/>
      <c r="D55" s="106"/>
      <c r="E55" s="106"/>
      <c r="F55" s="106"/>
      <c r="G55" s="106"/>
      <c r="H55" s="106"/>
      <c r="I55" s="106"/>
      <c r="J55" s="106"/>
      <c r="K55" s="106"/>
      <c r="L55" s="10"/>
      <c r="M55" s="10"/>
      <c r="U55" s="72"/>
      <c r="V55" s="72"/>
      <c r="AD55" t="e">
        <f>IF(AE55="#",#N/A,Monthly!L20)</f>
        <v>#VALUE!</v>
      </c>
      <c r="AE55" t="str">
        <f>Monthly!M20</f>
        <v/>
      </c>
    </row>
    <row r="56" spans="1:31" ht="15">
      <c r="A56" s="106"/>
      <c r="B56" s="106"/>
      <c r="C56" s="106"/>
      <c r="D56" s="106"/>
      <c r="E56" s="106"/>
      <c r="F56" s="106"/>
      <c r="G56" s="106"/>
      <c r="H56" s="106"/>
      <c r="I56" s="106"/>
      <c r="J56" s="106"/>
      <c r="K56" s="106"/>
      <c r="L56" s="10"/>
      <c r="M56" s="10"/>
      <c r="U56" s="72"/>
      <c r="V56" s="72"/>
    </row>
    <row r="57" spans="1:31" ht="15">
      <c r="A57" s="106"/>
      <c r="B57" s="106"/>
      <c r="C57" s="106"/>
      <c r="D57" s="106"/>
      <c r="E57" s="106"/>
      <c r="F57" s="106"/>
      <c r="G57" s="106"/>
      <c r="H57" s="106"/>
      <c r="I57" s="106"/>
      <c r="J57" s="106"/>
      <c r="K57" s="106"/>
      <c r="L57" s="10"/>
      <c r="M57" s="10"/>
    </row>
    <row r="58" spans="1:31" ht="15">
      <c r="A58" s="106"/>
      <c r="B58" s="106"/>
      <c r="C58" s="106"/>
      <c r="D58" s="106"/>
      <c r="E58" s="106"/>
      <c r="F58" s="106"/>
      <c r="G58" s="106"/>
      <c r="H58" s="106"/>
      <c r="I58" s="106"/>
      <c r="J58" s="106"/>
      <c r="K58" s="106"/>
      <c r="L58" s="10"/>
      <c r="M58" s="10"/>
    </row>
    <row r="59" spans="1:31" ht="15">
      <c r="A59" s="106"/>
      <c r="B59" s="106"/>
      <c r="C59" s="106"/>
      <c r="D59" s="106"/>
      <c r="E59" s="106"/>
      <c r="F59" s="106"/>
      <c r="G59" s="106"/>
      <c r="H59" s="106"/>
      <c r="I59" s="106"/>
      <c r="J59" s="106"/>
      <c r="K59" s="106"/>
      <c r="L59" s="10"/>
      <c r="M59" s="10"/>
    </row>
    <row r="60" spans="1:31" ht="15">
      <c r="A60" s="106"/>
      <c r="B60" s="106"/>
      <c r="C60" s="106"/>
      <c r="D60" s="106"/>
      <c r="E60" s="106"/>
      <c r="F60" s="106"/>
      <c r="G60" s="106"/>
      <c r="H60" s="106"/>
      <c r="I60" s="106"/>
      <c r="J60" s="106"/>
      <c r="K60" s="106"/>
      <c r="L60" s="10"/>
      <c r="M60" s="10"/>
    </row>
    <row r="61" spans="1:31" ht="15">
      <c r="A61" s="106"/>
      <c r="B61" s="106"/>
      <c r="C61" s="106"/>
      <c r="D61" s="106"/>
      <c r="E61" s="106"/>
      <c r="F61" s="106"/>
      <c r="G61" s="106"/>
      <c r="H61" s="106"/>
      <c r="I61" s="106"/>
      <c r="J61" s="106"/>
      <c r="K61" s="106"/>
      <c r="L61" s="10"/>
      <c r="M61" s="10"/>
    </row>
    <row r="62" spans="1:31" ht="15">
      <c r="A62" s="106"/>
      <c r="B62" s="106"/>
      <c r="C62" s="106"/>
      <c r="D62" s="106"/>
      <c r="E62" s="106"/>
      <c r="F62" s="106"/>
      <c r="G62" s="106"/>
      <c r="H62" s="106"/>
      <c r="I62" s="106"/>
      <c r="J62" s="106"/>
      <c r="K62" s="106"/>
      <c r="L62" s="10"/>
      <c r="M62" s="10"/>
    </row>
    <row r="63" spans="1:31" ht="15">
      <c r="A63" s="106"/>
      <c r="B63" s="106"/>
      <c r="C63" s="106"/>
      <c r="D63" s="106"/>
      <c r="E63" s="106"/>
      <c r="F63" s="106"/>
      <c r="G63" s="106"/>
      <c r="H63" s="106"/>
      <c r="I63" s="106"/>
      <c r="J63" s="106"/>
      <c r="K63" s="106"/>
      <c r="L63" s="10"/>
      <c r="M63" s="10"/>
    </row>
    <row r="64" spans="1:31" ht="15">
      <c r="A64" s="106"/>
      <c r="B64" s="106"/>
      <c r="C64" s="106"/>
      <c r="D64" s="106"/>
      <c r="E64" s="106"/>
      <c r="F64" s="106"/>
      <c r="G64" s="106"/>
      <c r="H64" s="106"/>
      <c r="I64" s="106"/>
      <c r="J64" s="106"/>
      <c r="K64" s="106"/>
      <c r="L64" s="10"/>
      <c r="M64" s="10"/>
    </row>
    <row r="65" spans="1:13" ht="15">
      <c r="A65" s="31"/>
      <c r="B65" s="106"/>
      <c r="C65" s="106"/>
      <c r="D65" s="106"/>
      <c r="E65" s="106"/>
      <c r="F65" s="106"/>
      <c r="G65" s="106"/>
      <c r="H65" s="106"/>
      <c r="I65" s="106"/>
      <c r="J65" s="106"/>
      <c r="K65" s="106"/>
      <c r="L65" s="10"/>
      <c r="M65" s="10"/>
    </row>
    <row r="66" spans="1:13" ht="15">
      <c r="A66" s="106"/>
      <c r="B66" s="106"/>
      <c r="C66" s="106"/>
      <c r="D66" s="106"/>
      <c r="E66" s="106"/>
      <c r="F66" s="106"/>
      <c r="G66" s="106"/>
      <c r="H66" s="106"/>
      <c r="I66" s="106"/>
      <c r="J66" s="106"/>
      <c r="K66" s="106"/>
      <c r="L66" s="10"/>
      <c r="M66" s="10"/>
    </row>
    <row r="67" spans="1:13" ht="15">
      <c r="A67" s="106"/>
      <c r="B67" s="106"/>
      <c r="C67" s="106"/>
      <c r="D67" s="106"/>
      <c r="E67" s="106"/>
      <c r="F67" s="106"/>
      <c r="G67" s="106"/>
      <c r="H67" s="106"/>
      <c r="I67" s="106"/>
      <c r="J67" s="106"/>
      <c r="K67" s="106"/>
      <c r="L67" s="10"/>
      <c r="M67" s="10"/>
    </row>
    <row r="68" spans="1:13" ht="15">
      <c r="A68" s="106"/>
      <c r="B68" s="106"/>
      <c r="C68" s="106"/>
      <c r="D68" s="106"/>
      <c r="E68" s="106"/>
      <c r="F68" s="106"/>
      <c r="G68" s="106"/>
      <c r="H68" s="106"/>
      <c r="I68" s="106"/>
      <c r="J68" s="106"/>
      <c r="K68" s="106"/>
      <c r="L68" s="10"/>
      <c r="M68" s="10"/>
    </row>
    <row r="69" spans="1:13" ht="15">
      <c r="A69" s="106"/>
      <c r="B69" s="106"/>
      <c r="C69" s="106"/>
      <c r="D69" s="106"/>
      <c r="E69" s="106"/>
      <c r="F69" s="106"/>
      <c r="G69" s="106"/>
      <c r="H69" s="106"/>
      <c r="I69" s="106"/>
      <c r="J69" s="106"/>
      <c r="K69" s="106"/>
      <c r="L69" s="10"/>
      <c r="M69" s="10"/>
    </row>
    <row r="70" spans="1:13" ht="15">
      <c r="A70" s="106"/>
      <c r="B70" s="106"/>
      <c r="C70" s="106"/>
      <c r="D70" s="106"/>
      <c r="E70" s="106"/>
      <c r="F70" s="106"/>
      <c r="G70" s="106"/>
      <c r="H70" s="106"/>
      <c r="I70" s="106"/>
      <c r="J70" s="106"/>
      <c r="K70" s="106"/>
      <c r="L70" s="10"/>
      <c r="M70" s="10"/>
    </row>
    <row r="71" spans="1:13" ht="15">
      <c r="A71" s="106"/>
      <c r="B71" s="106"/>
      <c r="C71" s="106"/>
      <c r="D71" s="106"/>
      <c r="E71" s="106"/>
      <c r="F71" s="106"/>
      <c r="G71" s="106"/>
      <c r="H71" s="106"/>
      <c r="I71" s="106"/>
      <c r="J71" s="106"/>
      <c r="K71" s="106"/>
      <c r="L71" s="10"/>
      <c r="M71" s="10"/>
    </row>
    <row r="72" spans="1:13" ht="15">
      <c r="A72" s="106"/>
      <c r="B72" s="106"/>
      <c r="C72" s="106"/>
      <c r="D72" s="106"/>
      <c r="E72" s="106"/>
      <c r="F72" s="106"/>
      <c r="G72" s="106"/>
      <c r="H72" s="106"/>
      <c r="I72" s="106"/>
      <c r="J72" s="106"/>
      <c r="K72" s="106"/>
      <c r="L72" s="10"/>
      <c r="M72" s="10"/>
    </row>
    <row r="73" spans="1:13" ht="15">
      <c r="A73" s="106"/>
      <c r="B73" s="106"/>
      <c r="C73" s="106"/>
      <c r="D73" s="106"/>
      <c r="E73" s="106"/>
      <c r="F73" s="106"/>
      <c r="G73" s="106"/>
      <c r="H73" s="106"/>
      <c r="I73" s="106"/>
      <c r="J73" s="106"/>
      <c r="K73" s="106"/>
      <c r="L73" s="10"/>
      <c r="M73" s="10"/>
    </row>
    <row r="74" spans="1:13" ht="15">
      <c r="A74" s="106"/>
      <c r="B74" s="106"/>
      <c r="C74" s="106"/>
      <c r="D74" s="106"/>
      <c r="E74" s="106"/>
      <c r="F74" s="106"/>
      <c r="G74" s="106"/>
      <c r="H74" s="106"/>
      <c r="I74" s="106"/>
      <c r="J74" s="106"/>
      <c r="K74" s="106"/>
      <c r="L74" s="10"/>
      <c r="M74" s="10"/>
    </row>
    <row r="75" spans="1:13" ht="15">
      <c r="A75" s="106"/>
      <c r="B75" s="106"/>
      <c r="C75" s="106"/>
      <c r="D75" s="106"/>
      <c r="E75" s="106"/>
      <c r="F75" s="106"/>
      <c r="G75" s="106"/>
      <c r="H75" s="106"/>
      <c r="I75" s="106"/>
      <c r="J75" s="106"/>
      <c r="K75" s="106"/>
      <c r="L75" s="10"/>
      <c r="M75" s="10"/>
    </row>
    <row r="76" spans="1:13" ht="15">
      <c r="A76" s="106"/>
      <c r="B76" s="106"/>
      <c r="C76" s="106"/>
      <c r="D76" s="106"/>
      <c r="E76" s="106"/>
      <c r="F76" s="106"/>
      <c r="G76" s="106"/>
      <c r="H76" s="106"/>
      <c r="I76" s="106"/>
      <c r="J76" s="106"/>
      <c r="K76" s="106"/>
      <c r="L76" s="10"/>
      <c r="M76" s="10"/>
    </row>
    <row r="77" spans="1:13" ht="15">
      <c r="A77" s="106"/>
      <c r="B77" s="106"/>
      <c r="C77" s="106"/>
      <c r="D77" s="106"/>
      <c r="E77" s="106"/>
      <c r="F77" s="106"/>
      <c r="G77" s="106"/>
      <c r="H77" s="106"/>
      <c r="I77" s="106"/>
      <c r="J77" s="106"/>
      <c r="K77" s="106"/>
      <c r="L77" s="10"/>
      <c r="M77" s="10"/>
    </row>
    <row r="78" spans="1:13" ht="15">
      <c r="A78" s="106"/>
      <c r="B78" s="106"/>
      <c r="C78" s="106"/>
      <c r="D78" s="106"/>
      <c r="E78" s="106"/>
      <c r="F78" s="106"/>
      <c r="G78" s="106"/>
      <c r="H78" s="106"/>
      <c r="I78" s="106"/>
      <c r="J78" s="106"/>
      <c r="K78" s="106"/>
      <c r="L78" s="10"/>
      <c r="M78" s="10"/>
    </row>
    <row r="79" spans="1:13" ht="15">
      <c r="A79" s="106"/>
      <c r="B79" s="106"/>
      <c r="C79" s="106"/>
      <c r="D79" s="106"/>
      <c r="E79" s="106"/>
      <c r="F79" s="106"/>
      <c r="G79" s="106"/>
      <c r="H79" s="106"/>
      <c r="I79" s="106"/>
      <c r="J79" s="106"/>
      <c r="K79" s="106"/>
      <c r="L79" s="10"/>
      <c r="M79" s="10"/>
    </row>
    <row r="80" spans="1:13" ht="15">
      <c r="A80" s="106"/>
      <c r="B80" s="106"/>
      <c r="C80" s="106"/>
      <c r="D80" s="106"/>
      <c r="E80" s="106"/>
      <c r="F80" s="106"/>
      <c r="G80" s="106"/>
      <c r="H80" s="106"/>
      <c r="I80" s="106"/>
      <c r="J80" s="106"/>
      <c r="K80" s="106"/>
      <c r="L80" s="10"/>
      <c r="M80" s="10"/>
    </row>
    <row r="81" spans="1:13" ht="15">
      <c r="A81" s="106"/>
      <c r="B81" s="106"/>
      <c r="C81" s="106"/>
      <c r="D81" s="106"/>
      <c r="E81" s="106"/>
      <c r="F81" s="106"/>
      <c r="G81" s="106"/>
      <c r="H81" s="106"/>
      <c r="I81" s="106"/>
      <c r="J81" s="106"/>
      <c r="K81" s="106"/>
      <c r="L81" s="10"/>
      <c r="M81" s="10"/>
    </row>
    <row r="82" spans="1:13" ht="15">
      <c r="A82" s="106"/>
      <c r="B82" s="106"/>
      <c r="C82" s="106"/>
      <c r="D82" s="106"/>
      <c r="E82" s="106"/>
      <c r="F82" s="106"/>
      <c r="G82" s="106"/>
      <c r="H82" s="106"/>
      <c r="I82" s="106"/>
      <c r="J82" s="106"/>
      <c r="K82" s="106"/>
      <c r="L82" s="10"/>
      <c r="M82" s="10"/>
    </row>
    <row r="83" spans="1:13" ht="15">
      <c r="A83" s="106"/>
      <c r="B83" s="106"/>
      <c r="C83" s="106"/>
      <c r="D83" s="106"/>
      <c r="E83" s="106"/>
      <c r="F83" s="106"/>
      <c r="G83" s="106"/>
      <c r="H83" s="106"/>
      <c r="I83" s="106"/>
      <c r="J83" s="106"/>
      <c r="K83" s="106"/>
      <c r="L83" s="10"/>
      <c r="M83" s="10"/>
    </row>
    <row r="84" spans="1:13" ht="15">
      <c r="A84" s="106"/>
      <c r="B84" s="106"/>
      <c r="C84" s="106"/>
      <c r="D84" s="106"/>
      <c r="E84" s="106"/>
      <c r="F84" s="106"/>
      <c r="G84" s="106"/>
      <c r="H84" s="106"/>
      <c r="I84" s="106"/>
      <c r="J84" s="106"/>
      <c r="K84" s="106"/>
      <c r="L84" s="10"/>
      <c r="M84" s="10"/>
    </row>
    <row r="85" spans="1:13" ht="15">
      <c r="A85" s="106"/>
      <c r="B85" s="106"/>
      <c r="C85" s="106"/>
      <c r="D85" s="106"/>
      <c r="E85" s="106"/>
      <c r="F85" s="106"/>
      <c r="G85" s="106"/>
      <c r="H85" s="106"/>
      <c r="I85" s="106"/>
      <c r="J85" s="106"/>
      <c r="K85" s="106"/>
      <c r="L85" s="10"/>
      <c r="M85" s="10"/>
    </row>
    <row r="86" spans="1:13" ht="15">
      <c r="A86" s="106"/>
      <c r="B86" s="106"/>
      <c r="C86" s="106"/>
      <c r="D86" s="106"/>
      <c r="E86" s="106"/>
      <c r="F86" s="106"/>
      <c r="G86" s="106"/>
      <c r="H86" s="106"/>
      <c r="I86" s="106"/>
      <c r="J86" s="106"/>
      <c r="K86" s="106"/>
      <c r="L86" s="10"/>
      <c r="M86" s="10"/>
    </row>
    <row r="87" spans="1:13" ht="15">
      <c r="A87" s="106"/>
      <c r="B87" s="106"/>
      <c r="C87" s="106"/>
      <c r="D87" s="106"/>
      <c r="E87" s="106"/>
      <c r="F87" s="106"/>
      <c r="G87" s="106"/>
      <c r="H87" s="106"/>
      <c r="I87" s="106"/>
      <c r="J87" s="106"/>
      <c r="K87" s="106"/>
      <c r="L87" s="10"/>
      <c r="M87" s="10"/>
    </row>
    <row r="88" spans="1:13" ht="15">
      <c r="A88" s="106"/>
      <c r="B88" s="106"/>
      <c r="C88" s="106"/>
      <c r="D88" s="106"/>
      <c r="E88" s="106"/>
      <c r="F88" s="106"/>
      <c r="G88" s="106"/>
      <c r="H88" s="106"/>
      <c r="I88" s="106"/>
      <c r="J88" s="106"/>
      <c r="K88" s="106"/>
      <c r="L88" s="10"/>
      <c r="M88" s="10"/>
    </row>
    <row r="89" spans="1:13" ht="15">
      <c r="A89" s="106"/>
      <c r="B89" s="106"/>
      <c r="C89" s="106"/>
      <c r="D89" s="106"/>
      <c r="E89" s="106"/>
      <c r="F89" s="106"/>
      <c r="G89" s="106"/>
      <c r="H89" s="106"/>
      <c r="I89" s="106"/>
      <c r="J89" s="106"/>
      <c r="K89" s="106"/>
      <c r="L89" s="10"/>
      <c r="M89" s="10"/>
    </row>
    <row r="90" spans="1:13" ht="15">
      <c r="A90" s="106"/>
      <c r="B90" s="106"/>
      <c r="C90" s="106"/>
      <c r="D90" s="106"/>
      <c r="E90" s="106"/>
      <c r="F90" s="106"/>
      <c r="G90" s="106"/>
      <c r="H90" s="106"/>
      <c r="I90" s="106"/>
      <c r="J90" s="106"/>
      <c r="K90" s="106"/>
      <c r="L90" s="10"/>
      <c r="M90" s="10"/>
    </row>
    <row r="91" spans="1:13" ht="15">
      <c r="A91" s="106"/>
      <c r="B91" s="106"/>
      <c r="C91" s="106"/>
      <c r="D91" s="106"/>
      <c r="E91" s="106"/>
      <c r="F91" s="106"/>
      <c r="G91" s="106"/>
      <c r="H91" s="106"/>
      <c r="I91" s="106"/>
      <c r="J91" s="106"/>
      <c r="K91" s="106"/>
      <c r="L91" s="10"/>
      <c r="M91" s="10"/>
    </row>
    <row r="92" spans="1:13" ht="15">
      <c r="A92" s="106"/>
      <c r="B92" s="106"/>
      <c r="C92" s="106"/>
      <c r="D92" s="106"/>
      <c r="E92" s="106"/>
      <c r="F92" s="106"/>
      <c r="G92" s="106"/>
      <c r="H92" s="106"/>
      <c r="I92" s="106"/>
      <c r="J92" s="106"/>
      <c r="K92" s="106"/>
      <c r="L92" s="10"/>
      <c r="M92" s="10"/>
    </row>
    <row r="93" spans="1:13" ht="15">
      <c r="A93" s="106"/>
      <c r="B93" s="106"/>
      <c r="C93" s="106"/>
      <c r="D93" s="106"/>
      <c r="E93" s="106"/>
      <c r="F93" s="106"/>
      <c r="G93" s="106"/>
      <c r="H93" s="106"/>
      <c r="I93" s="106"/>
      <c r="J93" s="106"/>
      <c r="K93" s="106"/>
      <c r="L93" s="10"/>
      <c r="M93" s="10"/>
    </row>
    <row r="94" spans="1:13" ht="15">
      <c r="A94" s="106"/>
      <c r="B94" s="106"/>
      <c r="C94" s="106"/>
      <c r="D94" s="106"/>
      <c r="E94" s="106"/>
      <c r="F94" s="106"/>
      <c r="G94" s="106"/>
      <c r="H94" s="106"/>
      <c r="I94" s="106"/>
      <c r="J94" s="106"/>
      <c r="K94" s="106"/>
      <c r="L94" s="10"/>
      <c r="M94" s="10"/>
    </row>
    <row r="95" spans="1:13" ht="15">
      <c r="A95" s="106"/>
      <c r="B95" s="106"/>
      <c r="C95" s="106"/>
      <c r="D95" s="106"/>
      <c r="E95" s="106"/>
      <c r="F95" s="106"/>
      <c r="G95" s="106"/>
      <c r="H95" s="106"/>
      <c r="I95" s="106"/>
      <c r="J95" s="106"/>
      <c r="K95" s="106"/>
      <c r="L95" s="10"/>
      <c r="M95" s="10"/>
    </row>
    <row r="96" spans="1:13" ht="15">
      <c r="A96" s="106"/>
      <c r="B96" s="106"/>
      <c r="C96" s="106"/>
      <c r="D96" s="106"/>
      <c r="E96" s="106"/>
      <c r="F96" s="106"/>
      <c r="G96" s="106"/>
      <c r="H96" s="106"/>
      <c r="I96" s="106"/>
      <c r="J96" s="106"/>
      <c r="K96" s="106"/>
      <c r="L96" s="10"/>
      <c r="M96" s="10"/>
    </row>
    <row r="97" spans="1:13" ht="15">
      <c r="A97" s="106"/>
      <c r="B97" s="106"/>
      <c r="C97" s="106"/>
      <c r="D97" s="106"/>
      <c r="E97" s="106"/>
      <c r="F97" s="106"/>
      <c r="G97" s="106"/>
      <c r="H97" s="106"/>
      <c r="I97" s="106"/>
      <c r="J97" s="106"/>
      <c r="K97" s="106"/>
      <c r="L97" s="10"/>
      <c r="M97" s="10"/>
    </row>
    <row r="98" spans="1:13" ht="15">
      <c r="A98" s="106"/>
      <c r="B98" s="106"/>
      <c r="C98" s="106"/>
      <c r="D98" s="106"/>
      <c r="E98" s="106"/>
      <c r="F98" s="106"/>
      <c r="G98" s="106"/>
      <c r="H98" s="106"/>
      <c r="I98" s="106"/>
      <c r="J98" s="106"/>
      <c r="K98" s="106"/>
      <c r="L98" s="10"/>
      <c r="M98" s="10"/>
    </row>
    <row r="99" spans="1:13" ht="15">
      <c r="A99" s="106"/>
      <c r="B99" s="106"/>
      <c r="C99" s="106"/>
      <c r="D99" s="106"/>
      <c r="E99" s="106"/>
      <c r="F99" s="106"/>
      <c r="G99" s="106"/>
      <c r="H99" s="106"/>
      <c r="I99" s="106"/>
      <c r="J99" s="106"/>
      <c r="K99" s="106"/>
      <c r="L99" s="10"/>
      <c r="M99" s="10"/>
    </row>
    <row r="100" spans="1:13" ht="15">
      <c r="A100" s="106"/>
      <c r="B100" s="106"/>
      <c r="C100" s="106"/>
      <c r="D100" s="106"/>
      <c r="E100" s="106"/>
      <c r="F100" s="106"/>
      <c r="G100" s="106"/>
      <c r="H100" s="106"/>
      <c r="I100" s="106"/>
      <c r="J100" s="106"/>
      <c r="K100" s="106"/>
      <c r="L100" s="10"/>
      <c r="M100" s="10"/>
    </row>
    <row r="101" spans="1:13" ht="15">
      <c r="A101" s="106"/>
      <c r="B101" s="106"/>
      <c r="C101" s="106"/>
      <c r="D101" s="106"/>
      <c r="E101" s="106"/>
      <c r="F101" s="106"/>
      <c r="G101" s="106"/>
      <c r="H101" s="106"/>
      <c r="I101" s="106"/>
      <c r="J101" s="106"/>
      <c r="K101" s="106"/>
      <c r="L101" s="10"/>
      <c r="M101" s="10"/>
    </row>
    <row r="102" spans="1:13" ht="15">
      <c r="A102" s="106"/>
      <c r="B102" s="106"/>
      <c r="C102" s="106"/>
      <c r="D102" s="106"/>
      <c r="E102" s="106"/>
      <c r="F102" s="106"/>
      <c r="G102" s="106"/>
      <c r="H102" s="106"/>
      <c r="I102" s="106"/>
      <c r="J102" s="106"/>
      <c r="K102" s="106"/>
      <c r="L102" s="10"/>
      <c r="M102" s="10"/>
    </row>
    <row r="103" spans="1:13" ht="15">
      <c r="A103" s="106"/>
      <c r="B103" s="106"/>
      <c r="C103" s="106"/>
      <c r="D103" s="106"/>
      <c r="E103" s="106"/>
      <c r="F103" s="106"/>
      <c r="G103" s="106"/>
      <c r="H103" s="106"/>
      <c r="I103" s="106"/>
      <c r="J103" s="106"/>
      <c r="K103" s="106"/>
      <c r="L103" s="10"/>
      <c r="M103" s="10"/>
    </row>
    <row r="104" spans="1:13" ht="15">
      <c r="A104" s="106"/>
      <c r="B104" s="106"/>
      <c r="C104" s="106"/>
      <c r="D104" s="106"/>
      <c r="E104" s="106"/>
      <c r="F104" s="106"/>
      <c r="G104" s="106"/>
      <c r="H104" s="106"/>
      <c r="I104" s="106"/>
      <c r="J104" s="106"/>
      <c r="K104" s="106"/>
      <c r="L104" s="10"/>
      <c r="M104" s="10"/>
    </row>
    <row r="105" spans="1:13" ht="15">
      <c r="A105" s="106"/>
      <c r="B105" s="106"/>
      <c r="C105" s="106"/>
      <c r="D105" s="106"/>
      <c r="E105" s="106"/>
      <c r="F105" s="106"/>
      <c r="G105" s="106"/>
      <c r="H105" s="106"/>
      <c r="I105" s="106"/>
      <c r="J105" s="106"/>
      <c r="K105" s="106"/>
      <c r="L105" s="10"/>
      <c r="M105" s="10"/>
    </row>
    <row r="106" spans="1:13" ht="15">
      <c r="A106" s="106"/>
      <c r="B106" s="106"/>
      <c r="C106" s="106"/>
      <c r="D106" s="106"/>
      <c r="E106" s="106"/>
      <c r="F106" s="106"/>
      <c r="G106" s="106"/>
      <c r="H106" s="106"/>
      <c r="I106" s="106"/>
      <c r="J106" s="106"/>
      <c r="K106" s="106"/>
      <c r="L106" s="10"/>
      <c r="M106" s="10"/>
    </row>
    <row r="107" spans="1:13" ht="15">
      <c r="A107" s="106"/>
      <c r="B107" s="106"/>
      <c r="C107" s="106"/>
      <c r="D107" s="106"/>
      <c r="E107" s="106"/>
      <c r="F107" s="106"/>
      <c r="G107" s="106"/>
      <c r="H107" s="106"/>
      <c r="I107" s="106"/>
      <c r="J107" s="106"/>
      <c r="K107" s="106"/>
      <c r="L107" s="10"/>
      <c r="M107" s="10"/>
    </row>
    <row r="108" spans="1:13" ht="15">
      <c r="A108" s="106"/>
      <c r="B108" s="106"/>
      <c r="C108" s="106"/>
      <c r="D108" s="106"/>
      <c r="E108" s="106"/>
      <c r="F108" s="106"/>
      <c r="G108" s="106"/>
      <c r="H108" s="106"/>
      <c r="I108" s="106"/>
      <c r="J108" s="106"/>
      <c r="K108" s="106"/>
      <c r="L108" s="10"/>
      <c r="M108" s="10"/>
    </row>
    <row r="109" spans="1:13" ht="15">
      <c r="A109" s="106"/>
      <c r="B109" s="106"/>
      <c r="C109" s="106"/>
      <c r="D109" s="106"/>
      <c r="E109" s="106"/>
      <c r="F109" s="106"/>
      <c r="G109" s="106"/>
      <c r="H109" s="106"/>
      <c r="I109" s="106"/>
      <c r="J109" s="106"/>
      <c r="K109" s="106"/>
      <c r="L109" s="10"/>
      <c r="M109" s="10"/>
    </row>
    <row r="110" spans="1:13" ht="15">
      <c r="A110" s="106"/>
      <c r="B110" s="106"/>
      <c r="C110" s="106"/>
      <c r="D110" s="106"/>
      <c r="E110" s="106"/>
      <c r="F110" s="106"/>
      <c r="G110" s="106"/>
      <c r="H110" s="106"/>
      <c r="I110" s="106"/>
      <c r="J110" s="106"/>
      <c r="K110" s="106"/>
      <c r="L110" s="10"/>
      <c r="M110" s="10"/>
    </row>
    <row r="111" spans="1:13" ht="15">
      <c r="A111" s="106"/>
      <c r="B111" s="106"/>
      <c r="C111" s="106"/>
      <c r="D111" s="106"/>
      <c r="E111" s="106"/>
      <c r="F111" s="106"/>
      <c r="G111" s="106"/>
      <c r="H111" s="106"/>
      <c r="I111" s="106"/>
      <c r="J111" s="106"/>
      <c r="K111" s="106"/>
      <c r="L111" s="10"/>
      <c r="M111" s="10"/>
    </row>
    <row r="112" spans="1:13" ht="15">
      <c r="A112" s="106"/>
      <c r="B112" s="106"/>
      <c r="C112" s="106"/>
      <c r="D112" s="106"/>
      <c r="E112" s="106"/>
      <c r="F112" s="106"/>
      <c r="G112" s="106"/>
      <c r="H112" s="106"/>
      <c r="I112" s="106"/>
      <c r="J112" s="106"/>
      <c r="K112" s="106"/>
      <c r="L112" s="10"/>
      <c r="M112" s="10"/>
    </row>
    <row r="113" spans="1:13" ht="15">
      <c r="A113" s="106"/>
      <c r="B113" s="106"/>
      <c r="C113" s="106"/>
      <c r="D113" s="106"/>
      <c r="E113" s="106"/>
      <c r="F113" s="106"/>
      <c r="G113" s="106"/>
      <c r="H113" s="106"/>
      <c r="I113" s="106"/>
      <c r="J113" s="106"/>
      <c r="K113" s="106"/>
      <c r="L113" s="10"/>
      <c r="M113" s="10"/>
    </row>
    <row r="114" spans="1:13" ht="15">
      <c r="A114" s="106"/>
      <c r="B114" s="106"/>
      <c r="C114" s="106"/>
      <c r="D114" s="106"/>
      <c r="E114" s="106"/>
      <c r="F114" s="106"/>
      <c r="G114" s="106"/>
      <c r="H114" s="106"/>
      <c r="I114" s="106"/>
      <c r="J114" s="106"/>
      <c r="K114" s="106"/>
      <c r="L114" s="10"/>
      <c r="M114" s="10"/>
    </row>
    <row r="115" spans="1:13" ht="15">
      <c r="A115" s="106"/>
      <c r="B115" s="106"/>
      <c r="C115" s="106"/>
      <c r="D115" s="106"/>
      <c r="E115" s="106"/>
      <c r="F115" s="106"/>
      <c r="G115" s="106"/>
      <c r="H115" s="106"/>
      <c r="I115" s="106"/>
      <c r="J115" s="106"/>
      <c r="K115" s="106"/>
      <c r="L115" s="10"/>
      <c r="M115" s="10"/>
    </row>
    <row r="116" spans="1:13" ht="15">
      <c r="A116" s="106"/>
      <c r="B116" s="106"/>
      <c r="C116" s="106"/>
      <c r="D116" s="106"/>
      <c r="E116" s="106"/>
      <c r="F116" s="106"/>
      <c r="G116" s="106"/>
      <c r="H116" s="106"/>
      <c r="I116" s="106"/>
      <c r="J116" s="106"/>
      <c r="K116" s="106"/>
      <c r="L116" s="10"/>
      <c r="M116" s="10"/>
    </row>
    <row r="117" spans="1:13" ht="15">
      <c r="A117" s="106"/>
      <c r="B117" s="106"/>
      <c r="C117" s="106"/>
      <c r="D117" s="106"/>
      <c r="E117" s="106"/>
      <c r="F117" s="106"/>
      <c r="G117" s="106"/>
      <c r="H117" s="106"/>
      <c r="I117" s="106"/>
      <c r="J117" s="106"/>
      <c r="K117" s="106"/>
      <c r="L117" s="10"/>
      <c r="M117" s="10"/>
    </row>
    <row r="118" spans="1:13" ht="15">
      <c r="A118" s="106"/>
      <c r="B118" s="106"/>
      <c r="C118" s="106"/>
      <c r="D118" s="106"/>
      <c r="E118" s="106"/>
      <c r="F118" s="106"/>
      <c r="G118" s="106"/>
      <c r="H118" s="106"/>
      <c r="I118" s="106"/>
      <c r="J118" s="106"/>
      <c r="K118" s="106"/>
      <c r="L118" s="10"/>
      <c r="M118" s="10"/>
    </row>
    <row r="119" spans="1:13" ht="15">
      <c r="A119" s="106"/>
      <c r="B119" s="106"/>
      <c r="C119" s="106"/>
      <c r="D119" s="106"/>
      <c r="E119" s="106"/>
      <c r="F119" s="106"/>
      <c r="G119" s="106"/>
      <c r="H119" s="106"/>
      <c r="I119" s="106"/>
      <c r="J119" s="106"/>
      <c r="K119" s="106"/>
      <c r="L119" s="10"/>
      <c r="M119" s="10"/>
    </row>
    <row r="120" spans="1:13" ht="15">
      <c r="A120" s="106"/>
      <c r="B120" s="106"/>
      <c r="C120" s="106"/>
      <c r="D120" s="106"/>
      <c r="E120" s="106"/>
      <c r="F120" s="106"/>
      <c r="G120" s="106"/>
      <c r="H120" s="106"/>
      <c r="I120" s="106"/>
      <c r="J120" s="106"/>
      <c r="K120" s="106"/>
      <c r="L120" s="10"/>
      <c r="M120" s="10"/>
    </row>
    <row r="121" spans="1:13" ht="15">
      <c r="A121" s="106"/>
      <c r="B121" s="106"/>
      <c r="C121" s="106"/>
      <c r="D121" s="106"/>
      <c r="E121" s="106"/>
      <c r="F121" s="106"/>
      <c r="G121" s="106"/>
      <c r="H121" s="106"/>
      <c r="I121" s="106"/>
      <c r="J121" s="106"/>
      <c r="K121" s="106"/>
      <c r="L121" s="10"/>
      <c r="M121" s="10"/>
    </row>
    <row r="122" spans="1:13" ht="15">
      <c r="A122" s="106"/>
      <c r="B122" s="106"/>
      <c r="C122" s="106"/>
      <c r="D122" s="106"/>
      <c r="E122" s="106"/>
      <c r="F122" s="106"/>
      <c r="G122" s="106"/>
      <c r="H122" s="106"/>
      <c r="I122" s="106"/>
      <c r="J122" s="106"/>
      <c r="K122" s="106"/>
      <c r="L122" s="10"/>
      <c r="M122" s="10"/>
    </row>
    <row r="123" spans="1:13" ht="15">
      <c r="A123" s="106"/>
      <c r="B123" s="106"/>
      <c r="C123" s="106"/>
      <c r="D123" s="106"/>
      <c r="E123" s="106"/>
      <c r="F123" s="106"/>
      <c r="G123" s="106"/>
      <c r="H123" s="106"/>
      <c r="I123" s="106"/>
      <c r="J123" s="106"/>
      <c r="K123" s="106"/>
      <c r="L123" s="10"/>
      <c r="M123" s="10"/>
    </row>
    <row r="124" spans="1:13" ht="15">
      <c r="A124" s="106"/>
      <c r="B124" s="106"/>
      <c r="C124" s="106"/>
      <c r="D124" s="106"/>
      <c r="E124" s="106"/>
      <c r="F124" s="106"/>
      <c r="G124" s="106"/>
      <c r="H124" s="106"/>
      <c r="I124" s="106"/>
      <c r="J124" s="106"/>
      <c r="K124" s="106"/>
      <c r="L124" s="10"/>
      <c r="M124" s="10"/>
    </row>
    <row r="125" spans="1:13" ht="15">
      <c r="A125" s="106"/>
      <c r="B125" s="106"/>
      <c r="C125" s="106"/>
      <c r="D125" s="106"/>
      <c r="E125" s="106"/>
      <c r="F125" s="106"/>
      <c r="G125" s="106"/>
      <c r="H125" s="106"/>
      <c r="I125" s="106"/>
      <c r="J125" s="106"/>
      <c r="K125" s="106"/>
      <c r="L125" s="10"/>
      <c r="M125" s="10"/>
    </row>
    <row r="126" spans="1:13" ht="15">
      <c r="A126" s="106"/>
      <c r="B126" s="106"/>
      <c r="C126" s="106"/>
      <c r="D126" s="106"/>
      <c r="E126" s="106"/>
      <c r="F126" s="106"/>
      <c r="G126" s="106"/>
      <c r="H126" s="106"/>
      <c r="I126" s="106"/>
      <c r="J126" s="106"/>
      <c r="K126" s="106"/>
      <c r="L126" s="10"/>
      <c r="M126" s="10"/>
    </row>
    <row r="127" spans="1:13" ht="15">
      <c r="A127" s="106"/>
      <c r="B127" s="106"/>
      <c r="C127" s="106"/>
      <c r="D127" s="106"/>
      <c r="E127" s="106"/>
      <c r="F127" s="106"/>
      <c r="G127" s="106"/>
      <c r="H127" s="106"/>
      <c r="I127" s="106"/>
      <c r="J127" s="106"/>
      <c r="K127" s="106"/>
      <c r="L127" s="10"/>
      <c r="M127" s="10"/>
    </row>
    <row r="128" spans="1:13" ht="15">
      <c r="A128" s="106"/>
      <c r="B128" s="106"/>
      <c r="C128" s="106"/>
      <c r="D128" s="106"/>
      <c r="E128" s="106"/>
      <c r="F128" s="106"/>
      <c r="G128" s="106"/>
      <c r="H128" s="106"/>
      <c r="I128" s="106"/>
      <c r="J128" s="106"/>
      <c r="K128" s="106"/>
      <c r="L128" s="10"/>
      <c r="M128" s="10"/>
    </row>
    <row r="129" spans="1:13" ht="15">
      <c r="A129" s="106"/>
      <c r="B129" s="106"/>
      <c r="C129" s="106"/>
      <c r="D129" s="106"/>
      <c r="E129" s="106"/>
      <c r="F129" s="106"/>
      <c r="G129" s="106"/>
      <c r="H129" s="106"/>
      <c r="I129" s="106"/>
      <c r="J129" s="106"/>
      <c r="K129" s="106"/>
      <c r="L129" s="10"/>
      <c r="M129" s="10"/>
    </row>
    <row r="130" spans="1:13" ht="15">
      <c r="A130" s="106"/>
      <c r="B130" s="106"/>
      <c r="C130" s="106"/>
      <c r="D130" s="106"/>
      <c r="E130" s="106"/>
      <c r="F130" s="106"/>
      <c r="G130" s="106"/>
      <c r="H130" s="106"/>
      <c r="I130" s="106"/>
      <c r="J130" s="106"/>
      <c r="K130" s="106"/>
      <c r="L130" s="10"/>
      <c r="M130" s="10"/>
    </row>
    <row r="131" spans="1:13" ht="15">
      <c r="A131" s="106"/>
      <c r="B131" s="106"/>
      <c r="C131" s="106"/>
      <c r="D131" s="106"/>
      <c r="E131" s="106"/>
      <c r="F131" s="106"/>
      <c r="G131" s="106"/>
      <c r="H131" s="106"/>
      <c r="I131" s="106"/>
      <c r="J131" s="106"/>
      <c r="K131" s="106"/>
      <c r="L131" s="10"/>
      <c r="M131" s="10"/>
    </row>
    <row r="132" spans="1:13" ht="15">
      <c r="A132" s="106"/>
      <c r="B132" s="106"/>
      <c r="C132" s="106"/>
      <c r="D132" s="106"/>
      <c r="E132" s="106"/>
      <c r="F132" s="106"/>
      <c r="G132" s="106"/>
      <c r="H132" s="106"/>
      <c r="I132" s="106"/>
      <c r="J132" s="106"/>
      <c r="K132" s="106"/>
      <c r="L132" s="10"/>
      <c r="M132" s="10"/>
    </row>
    <row r="133" spans="1:13" ht="15">
      <c r="A133" s="106"/>
      <c r="B133" s="106"/>
      <c r="C133" s="106"/>
      <c r="D133" s="106"/>
      <c r="E133" s="106"/>
      <c r="F133" s="106"/>
      <c r="G133" s="106"/>
      <c r="H133" s="106"/>
      <c r="I133" s="106"/>
      <c r="J133" s="106"/>
      <c r="K133" s="106"/>
      <c r="L133" s="10"/>
      <c r="M133" s="10"/>
    </row>
    <row r="134" spans="1:13" ht="15">
      <c r="A134" s="106"/>
      <c r="B134" s="106"/>
      <c r="C134" s="106"/>
      <c r="D134" s="106"/>
      <c r="E134" s="106"/>
      <c r="F134" s="106"/>
      <c r="G134" s="106"/>
      <c r="H134" s="106"/>
      <c r="I134" s="106"/>
      <c r="J134" s="106"/>
      <c r="K134" s="106"/>
      <c r="L134" s="10"/>
      <c r="M134" s="10"/>
    </row>
    <row r="135" spans="1:13" ht="15">
      <c r="A135" s="106"/>
      <c r="B135" s="106"/>
      <c r="C135" s="106"/>
      <c r="D135" s="106"/>
      <c r="E135" s="106"/>
      <c r="F135" s="106"/>
      <c r="G135" s="106"/>
      <c r="H135" s="106"/>
      <c r="I135" s="106"/>
      <c r="J135" s="106"/>
      <c r="K135" s="106"/>
      <c r="L135" s="10"/>
      <c r="M135" s="10"/>
    </row>
    <row r="136" spans="1:13" ht="15">
      <c r="A136" s="106"/>
      <c r="B136" s="106"/>
      <c r="C136" s="106"/>
      <c r="D136" s="106"/>
      <c r="E136" s="106"/>
      <c r="F136" s="106"/>
      <c r="G136" s="106"/>
      <c r="H136" s="106"/>
      <c r="I136" s="106"/>
      <c r="J136" s="106"/>
      <c r="K136" s="106"/>
      <c r="L136" s="10"/>
      <c r="M136" s="10"/>
    </row>
    <row r="137" spans="1:13" ht="15">
      <c r="A137" s="106"/>
      <c r="B137" s="106"/>
      <c r="C137" s="106"/>
      <c r="D137" s="106"/>
      <c r="E137" s="106"/>
      <c r="F137" s="106"/>
      <c r="G137" s="106"/>
      <c r="H137" s="106"/>
      <c r="I137" s="106"/>
      <c r="J137" s="106"/>
      <c r="K137" s="106"/>
      <c r="L137" s="10"/>
      <c r="M137" s="10"/>
    </row>
    <row r="138" spans="1:13" ht="15">
      <c r="A138" s="106"/>
      <c r="B138" s="106"/>
      <c r="C138" s="106"/>
      <c r="D138" s="106"/>
      <c r="E138" s="106"/>
      <c r="F138" s="106"/>
      <c r="G138" s="106"/>
      <c r="H138" s="106"/>
      <c r="I138" s="106"/>
      <c r="J138" s="106"/>
      <c r="K138" s="106"/>
      <c r="L138" s="10"/>
      <c r="M138" s="10"/>
    </row>
    <row r="139" spans="1:13" ht="15">
      <c r="A139" s="106"/>
      <c r="B139" s="106"/>
      <c r="C139" s="106"/>
      <c r="D139" s="106"/>
      <c r="E139" s="106"/>
      <c r="F139" s="106"/>
      <c r="G139" s="106"/>
      <c r="H139" s="106"/>
      <c r="I139" s="106"/>
      <c r="J139" s="106"/>
      <c r="K139" s="106"/>
      <c r="L139" s="10"/>
      <c r="M139" s="10"/>
    </row>
    <row r="140" spans="1:13" ht="15">
      <c r="A140" s="106"/>
      <c r="B140" s="106"/>
      <c r="C140" s="106"/>
      <c r="D140" s="106"/>
      <c r="E140" s="106"/>
      <c r="F140" s="106"/>
      <c r="G140" s="106"/>
      <c r="H140" s="106"/>
      <c r="I140" s="106"/>
      <c r="J140" s="106"/>
      <c r="K140" s="106"/>
      <c r="L140" s="10"/>
      <c r="M140" s="10"/>
    </row>
    <row r="141" spans="1:13" ht="15">
      <c r="A141" s="106"/>
      <c r="B141" s="106"/>
      <c r="C141" s="106"/>
      <c r="D141" s="106"/>
      <c r="E141" s="106"/>
      <c r="F141" s="106"/>
      <c r="G141" s="106"/>
      <c r="H141" s="106"/>
      <c r="I141" s="106"/>
      <c r="J141" s="106"/>
      <c r="K141" s="106"/>
      <c r="L141" s="10"/>
      <c r="M141" s="10"/>
    </row>
    <row r="142" spans="1:13" ht="15">
      <c r="A142" s="106"/>
      <c r="B142" s="106"/>
      <c r="C142" s="106"/>
      <c r="D142" s="106"/>
      <c r="E142" s="106"/>
      <c r="F142" s="106"/>
      <c r="G142" s="106"/>
      <c r="H142" s="106"/>
      <c r="I142" s="106"/>
      <c r="J142" s="106"/>
      <c r="K142" s="106"/>
      <c r="L142" s="10"/>
      <c r="M142" s="10"/>
    </row>
    <row r="143" spans="1:13" ht="15">
      <c r="A143" s="106"/>
      <c r="B143" s="106"/>
      <c r="C143" s="106"/>
      <c r="D143" s="106"/>
      <c r="E143" s="106"/>
      <c r="F143" s="106"/>
      <c r="G143" s="106"/>
      <c r="H143" s="106"/>
      <c r="I143" s="106"/>
      <c r="J143" s="106"/>
      <c r="K143" s="106"/>
      <c r="L143" s="10"/>
      <c r="M143" s="10"/>
    </row>
    <row r="144" spans="1:13" ht="15">
      <c r="A144" s="106"/>
      <c r="B144" s="106"/>
      <c r="C144" s="106"/>
      <c r="D144" s="106"/>
      <c r="E144" s="106"/>
      <c r="F144" s="106"/>
      <c r="G144" s="106"/>
      <c r="H144" s="106"/>
      <c r="I144" s="106"/>
      <c r="J144" s="106"/>
      <c r="K144" s="106"/>
      <c r="L144" s="10"/>
      <c r="M144" s="10"/>
    </row>
    <row r="145" spans="1:13" ht="15">
      <c r="A145" s="106"/>
      <c r="B145" s="106"/>
      <c r="C145" s="106"/>
      <c r="D145" s="106"/>
      <c r="E145" s="106"/>
      <c r="F145" s="106"/>
      <c r="G145" s="106"/>
      <c r="H145" s="106"/>
      <c r="I145" s="106"/>
      <c r="J145" s="106"/>
      <c r="K145" s="106"/>
      <c r="L145" s="10"/>
      <c r="M145" s="10"/>
    </row>
    <row r="146" spans="1:13" ht="15">
      <c r="A146" s="106"/>
      <c r="B146" s="106"/>
      <c r="C146" s="106"/>
      <c r="D146" s="106"/>
      <c r="E146" s="106"/>
      <c r="F146" s="106"/>
      <c r="G146" s="106"/>
      <c r="H146" s="106"/>
      <c r="I146" s="106"/>
      <c r="J146" s="106"/>
      <c r="K146" s="106"/>
      <c r="L146" s="10"/>
      <c r="M146" s="10"/>
    </row>
    <row r="147" spans="1:13" ht="15">
      <c r="A147" s="106"/>
      <c r="B147" s="106"/>
      <c r="C147" s="106"/>
      <c r="D147" s="106"/>
      <c r="E147" s="106"/>
      <c r="F147" s="106"/>
      <c r="G147" s="106"/>
      <c r="H147" s="106"/>
      <c r="I147" s="106"/>
      <c r="J147" s="106"/>
      <c r="K147" s="106"/>
      <c r="L147" s="10"/>
      <c r="M147" s="10"/>
    </row>
    <row r="148" spans="1:13" ht="15">
      <c r="A148" s="106"/>
      <c r="B148" s="106"/>
      <c r="C148" s="106"/>
      <c r="D148" s="106"/>
      <c r="E148" s="106"/>
      <c r="F148" s="106"/>
      <c r="G148" s="106"/>
      <c r="H148" s="106"/>
      <c r="I148" s="106"/>
      <c r="J148" s="106"/>
      <c r="K148" s="106"/>
      <c r="L148" s="10"/>
      <c r="M148" s="10"/>
    </row>
    <row r="149" spans="1:13" ht="15">
      <c r="A149" s="106"/>
      <c r="B149" s="106"/>
      <c r="C149" s="106"/>
      <c r="D149" s="106"/>
      <c r="E149" s="106"/>
      <c r="F149" s="106"/>
      <c r="G149" s="106"/>
      <c r="H149" s="106"/>
      <c r="I149" s="106"/>
      <c r="J149" s="106"/>
      <c r="K149" s="106"/>
      <c r="L149" s="10"/>
      <c r="M149" s="10"/>
    </row>
    <row r="150" spans="1:13" ht="15">
      <c r="A150" s="106"/>
      <c r="B150" s="106"/>
      <c r="C150" s="106"/>
      <c r="D150" s="106"/>
      <c r="E150" s="106"/>
      <c r="F150" s="106"/>
      <c r="G150" s="106"/>
      <c r="H150" s="106"/>
      <c r="I150" s="106"/>
      <c r="J150" s="106"/>
      <c r="K150" s="106"/>
      <c r="L150" s="10"/>
      <c r="M150" s="10"/>
    </row>
    <row r="151" spans="1:13" ht="15">
      <c r="A151" s="106"/>
      <c r="B151" s="106"/>
      <c r="C151" s="106"/>
      <c r="D151" s="106"/>
      <c r="E151" s="106"/>
      <c r="F151" s="106"/>
      <c r="G151" s="106"/>
      <c r="H151" s="106"/>
      <c r="I151" s="106"/>
      <c r="J151" s="106"/>
      <c r="K151" s="106"/>
      <c r="L151" s="10"/>
      <c r="M151" s="10"/>
    </row>
    <row r="152" spans="1:13" ht="15">
      <c r="A152" s="106"/>
      <c r="B152" s="106"/>
      <c r="C152" s="106"/>
      <c r="D152" s="106"/>
      <c r="E152" s="106"/>
      <c r="F152" s="106"/>
      <c r="G152" s="106"/>
      <c r="H152" s="106"/>
      <c r="I152" s="106"/>
      <c r="J152" s="106"/>
      <c r="K152" s="106"/>
      <c r="L152" s="10"/>
      <c r="M152" s="10"/>
    </row>
    <row r="153" spans="1:13" ht="15">
      <c r="A153" s="106"/>
      <c r="B153" s="106"/>
      <c r="C153" s="106"/>
      <c r="D153" s="106"/>
      <c r="E153" s="106"/>
      <c r="F153" s="106"/>
      <c r="G153" s="106"/>
      <c r="H153" s="106"/>
      <c r="I153" s="106"/>
      <c r="J153" s="106"/>
      <c r="K153" s="106"/>
      <c r="L153" s="10"/>
      <c r="M153" s="10"/>
    </row>
    <row r="154" spans="1:13" ht="15">
      <c r="A154" s="106"/>
      <c r="B154" s="106"/>
      <c r="C154" s="106"/>
      <c r="D154" s="106"/>
      <c r="E154" s="106"/>
      <c r="F154" s="106"/>
      <c r="G154" s="106"/>
      <c r="H154" s="106"/>
      <c r="I154" s="106"/>
      <c r="J154" s="106"/>
      <c r="K154" s="106"/>
      <c r="L154" s="10"/>
      <c r="M154" s="10"/>
    </row>
    <row r="155" spans="1:13" ht="15">
      <c r="A155" s="106"/>
      <c r="B155" s="106"/>
      <c r="C155" s="106"/>
      <c r="D155" s="106"/>
      <c r="E155" s="106"/>
      <c r="F155" s="106"/>
      <c r="G155" s="106"/>
      <c r="H155" s="106"/>
      <c r="I155" s="106"/>
      <c r="J155" s="106"/>
      <c r="K155" s="106"/>
      <c r="L155" s="10"/>
      <c r="M155" s="10"/>
    </row>
    <row r="156" spans="1:13" ht="15">
      <c r="A156" s="106"/>
      <c r="B156" s="106"/>
      <c r="C156" s="106"/>
      <c r="D156" s="106"/>
      <c r="E156" s="106"/>
      <c r="F156" s="106"/>
      <c r="G156" s="106"/>
      <c r="H156" s="106"/>
      <c r="I156" s="106"/>
      <c r="J156" s="106"/>
      <c r="K156" s="106"/>
      <c r="L156" s="10"/>
      <c r="M156" s="10"/>
    </row>
    <row r="157" spans="1:13">
      <c r="A157" s="10"/>
      <c r="B157" s="10"/>
      <c r="C157" s="10"/>
      <c r="D157" s="10"/>
      <c r="E157" s="10"/>
      <c r="F157" s="10"/>
      <c r="G157" s="10"/>
      <c r="H157" s="10"/>
      <c r="I157" s="10"/>
      <c r="J157" s="10"/>
      <c r="K157" s="10"/>
      <c r="L157" s="10"/>
      <c r="M157" s="10"/>
    </row>
    <row r="158" spans="1:13">
      <c r="A158" s="10"/>
      <c r="B158" s="10"/>
      <c r="C158" s="10"/>
      <c r="D158" s="10"/>
      <c r="E158" s="10"/>
      <c r="F158" s="10"/>
      <c r="G158" s="10"/>
      <c r="H158" s="10"/>
      <c r="I158" s="10"/>
      <c r="J158" s="10"/>
      <c r="K158" s="10"/>
      <c r="L158" s="10"/>
      <c r="M158" s="10"/>
    </row>
    <row r="159" spans="1:13">
      <c r="A159" s="10"/>
      <c r="B159" s="10"/>
      <c r="C159" s="10"/>
      <c r="D159" s="10"/>
      <c r="E159" s="10"/>
      <c r="F159" s="10"/>
      <c r="G159" s="10"/>
      <c r="H159" s="10"/>
      <c r="I159" s="10"/>
      <c r="J159" s="10"/>
      <c r="K159" s="10"/>
      <c r="L159" s="10"/>
      <c r="M159" s="10"/>
    </row>
    <row r="160" spans="1:13">
      <c r="A160" s="10"/>
      <c r="B160" s="10"/>
      <c r="C160" s="10"/>
      <c r="D160" s="10"/>
      <c r="E160" s="10"/>
      <c r="F160" s="10"/>
      <c r="G160" s="10"/>
      <c r="H160" s="10"/>
      <c r="I160" s="10"/>
      <c r="J160" s="10"/>
      <c r="K160" s="10"/>
      <c r="L160" s="10"/>
      <c r="M160" s="10"/>
    </row>
    <row r="161" spans="1:13">
      <c r="A161" s="10"/>
      <c r="B161" s="10"/>
      <c r="C161" s="10"/>
      <c r="D161" s="10"/>
      <c r="E161" s="10"/>
      <c r="F161" s="10"/>
      <c r="G161" s="10"/>
      <c r="H161" s="10"/>
      <c r="I161" s="10"/>
      <c r="J161" s="10"/>
      <c r="K161" s="10"/>
      <c r="L161" s="10"/>
      <c r="M161" s="10"/>
    </row>
    <row r="162" spans="1:13">
      <c r="A162" s="10"/>
      <c r="B162" s="10"/>
      <c r="C162" s="10"/>
      <c r="D162" s="10"/>
      <c r="E162" s="10"/>
      <c r="F162" s="10"/>
      <c r="G162" s="10"/>
      <c r="H162" s="10"/>
      <c r="I162" s="10"/>
      <c r="J162" s="10"/>
      <c r="K162" s="10"/>
      <c r="L162" s="10"/>
      <c r="M162" s="10"/>
    </row>
    <row r="163" spans="1:13">
      <c r="A163" s="10"/>
      <c r="B163" s="10"/>
      <c r="C163" s="10"/>
      <c r="D163" s="10"/>
      <c r="E163" s="10"/>
      <c r="F163" s="10"/>
      <c r="G163" s="10"/>
      <c r="H163" s="10"/>
      <c r="I163" s="10"/>
      <c r="J163" s="10"/>
      <c r="K163" s="10"/>
      <c r="L163" s="10"/>
      <c r="M163" s="10"/>
    </row>
    <row r="164" spans="1:13">
      <c r="A164" s="10"/>
      <c r="B164" s="10"/>
      <c r="C164" s="10"/>
      <c r="D164" s="10"/>
      <c r="E164" s="10"/>
      <c r="F164" s="10"/>
      <c r="G164" s="10"/>
      <c r="H164" s="10"/>
      <c r="I164" s="10"/>
      <c r="J164" s="10"/>
      <c r="K164" s="10"/>
      <c r="L164" s="10"/>
      <c r="M164" s="10"/>
    </row>
    <row r="165" spans="1:13">
      <c r="A165" s="10"/>
      <c r="B165" s="10"/>
      <c r="C165" s="10"/>
      <c r="D165" s="10"/>
      <c r="E165" s="10"/>
      <c r="F165" s="10"/>
      <c r="G165" s="10"/>
      <c r="H165" s="10"/>
      <c r="I165" s="10"/>
      <c r="J165" s="10"/>
      <c r="K165" s="10"/>
      <c r="L165" s="10"/>
      <c r="M165" s="10"/>
    </row>
    <row r="166" spans="1:13">
      <c r="A166" s="10"/>
      <c r="B166" s="10"/>
      <c r="C166" s="10"/>
      <c r="D166" s="10"/>
      <c r="E166" s="10"/>
      <c r="F166" s="10"/>
      <c r="G166" s="10"/>
      <c r="H166" s="10"/>
      <c r="I166" s="10"/>
      <c r="J166" s="10"/>
      <c r="K166" s="10"/>
      <c r="L166" s="10"/>
      <c r="M166" s="10"/>
    </row>
    <row r="167" spans="1:13">
      <c r="A167" s="10"/>
      <c r="B167" s="10"/>
      <c r="C167" s="10"/>
      <c r="D167" s="10"/>
      <c r="E167" s="10"/>
      <c r="F167" s="10"/>
      <c r="G167" s="10"/>
      <c r="H167" s="10"/>
      <c r="I167" s="10"/>
      <c r="J167" s="10"/>
      <c r="K167" s="10"/>
      <c r="L167" s="10"/>
      <c r="M167" s="10"/>
    </row>
    <row r="168" spans="1:13">
      <c r="A168" s="10"/>
      <c r="B168" s="10"/>
      <c r="C168" s="10"/>
      <c r="D168" s="10"/>
      <c r="E168" s="10"/>
      <c r="F168" s="10"/>
      <c r="G168" s="10"/>
      <c r="H168" s="10"/>
      <c r="I168" s="10"/>
      <c r="J168" s="10"/>
      <c r="K168" s="10"/>
      <c r="L168" s="10"/>
      <c r="M168" s="10"/>
    </row>
    <row r="169" spans="1:13">
      <c r="A169" s="10"/>
      <c r="B169" s="10"/>
      <c r="C169" s="10"/>
      <c r="D169" s="10"/>
      <c r="E169" s="10"/>
      <c r="F169" s="10"/>
      <c r="G169" s="10"/>
      <c r="H169" s="10"/>
      <c r="I169" s="10"/>
      <c r="J169" s="10"/>
      <c r="K169" s="10"/>
      <c r="L169" s="10"/>
      <c r="M169" s="10"/>
    </row>
    <row r="170" spans="1:13">
      <c r="A170" s="10"/>
      <c r="B170" s="10"/>
      <c r="C170" s="10"/>
      <c r="D170" s="10"/>
      <c r="E170" s="10"/>
      <c r="F170" s="10"/>
      <c r="G170" s="10"/>
      <c r="H170" s="10"/>
      <c r="I170" s="10"/>
      <c r="J170" s="10"/>
      <c r="K170" s="10"/>
      <c r="L170" s="10"/>
      <c r="M170" s="10"/>
    </row>
    <row r="171" spans="1:13">
      <c r="A171" s="10"/>
      <c r="B171" s="10"/>
      <c r="C171" s="10"/>
      <c r="D171" s="10"/>
      <c r="E171" s="10"/>
      <c r="F171" s="10"/>
      <c r="G171" s="10"/>
      <c r="H171" s="10"/>
      <c r="I171" s="10"/>
      <c r="J171" s="10"/>
      <c r="K171" s="10"/>
      <c r="L171" s="10"/>
      <c r="M171" s="10"/>
    </row>
    <row r="172" spans="1:13">
      <c r="A172" s="10"/>
      <c r="B172" s="10"/>
      <c r="C172" s="10"/>
      <c r="D172" s="10"/>
      <c r="E172" s="10"/>
      <c r="F172" s="10"/>
      <c r="G172" s="10"/>
      <c r="H172" s="10"/>
      <c r="I172" s="10"/>
      <c r="J172" s="10"/>
      <c r="K172" s="10"/>
      <c r="L172" s="10"/>
      <c r="M172" s="10"/>
    </row>
    <row r="173" spans="1:13">
      <c r="A173" s="10"/>
      <c r="B173" s="10"/>
      <c r="C173" s="10"/>
      <c r="D173" s="10"/>
      <c r="E173" s="10"/>
      <c r="F173" s="10"/>
      <c r="G173" s="10"/>
      <c r="H173" s="10"/>
      <c r="I173" s="10"/>
      <c r="J173" s="10"/>
      <c r="K173" s="10"/>
      <c r="L173" s="10"/>
      <c r="M173" s="10"/>
    </row>
    <row r="174" spans="1:13">
      <c r="A174" s="10"/>
      <c r="B174" s="10"/>
      <c r="C174" s="10"/>
      <c r="D174" s="10"/>
      <c r="E174" s="10"/>
      <c r="F174" s="10"/>
      <c r="G174" s="10"/>
      <c r="H174" s="10"/>
      <c r="I174" s="10"/>
      <c r="J174" s="10"/>
      <c r="K174" s="10"/>
      <c r="L174" s="10"/>
      <c r="M174" s="10"/>
    </row>
    <row r="175" spans="1:13">
      <c r="A175" s="10"/>
      <c r="B175" s="10"/>
      <c r="C175" s="10"/>
      <c r="D175" s="10"/>
      <c r="E175" s="10"/>
      <c r="F175" s="10"/>
      <c r="G175" s="10"/>
      <c r="H175" s="10"/>
      <c r="I175" s="10"/>
      <c r="J175" s="10"/>
      <c r="K175" s="10"/>
      <c r="L175" s="10"/>
      <c r="M175" s="10"/>
    </row>
    <row r="176" spans="1:13">
      <c r="A176" s="10"/>
      <c r="B176" s="10"/>
      <c r="C176" s="10"/>
      <c r="D176" s="10"/>
      <c r="E176" s="10"/>
      <c r="F176" s="10"/>
      <c r="G176" s="10"/>
      <c r="H176" s="10"/>
      <c r="I176" s="10"/>
      <c r="J176" s="10"/>
      <c r="K176" s="10"/>
      <c r="L176" s="10"/>
      <c r="M176" s="10"/>
    </row>
    <row r="177" spans="1:13">
      <c r="A177" s="10"/>
      <c r="B177" s="10"/>
      <c r="C177" s="10"/>
      <c r="D177" s="10"/>
      <c r="E177" s="10"/>
      <c r="F177" s="10"/>
      <c r="G177" s="10"/>
      <c r="H177" s="10"/>
      <c r="I177" s="10"/>
      <c r="J177" s="10"/>
      <c r="K177" s="10"/>
      <c r="L177" s="10"/>
      <c r="M177" s="10"/>
    </row>
    <row r="178" spans="1:13">
      <c r="A178" s="10"/>
      <c r="B178" s="10"/>
      <c r="C178" s="10"/>
      <c r="D178" s="10"/>
      <c r="E178" s="10"/>
      <c r="F178" s="10"/>
      <c r="G178" s="10"/>
      <c r="H178" s="10"/>
      <c r="I178" s="10"/>
      <c r="J178" s="10"/>
      <c r="K178" s="10"/>
      <c r="L178" s="10"/>
      <c r="M178" s="10"/>
    </row>
    <row r="179" spans="1:13">
      <c r="A179" s="10"/>
      <c r="B179" s="10"/>
      <c r="C179" s="10"/>
      <c r="D179" s="10"/>
      <c r="E179" s="10"/>
      <c r="F179" s="10"/>
      <c r="G179" s="10"/>
      <c r="H179" s="10"/>
      <c r="I179" s="10"/>
      <c r="J179" s="10"/>
      <c r="K179" s="10"/>
      <c r="L179" s="10"/>
      <c r="M179" s="10"/>
    </row>
    <row r="180" spans="1:13">
      <c r="A180" s="10"/>
      <c r="B180" s="10"/>
      <c r="C180" s="10"/>
      <c r="D180" s="10"/>
      <c r="E180" s="10"/>
      <c r="F180" s="10"/>
      <c r="G180" s="10"/>
      <c r="H180" s="10"/>
      <c r="I180" s="10"/>
      <c r="J180" s="10"/>
      <c r="K180" s="10"/>
      <c r="L180" s="10"/>
      <c r="M180" s="10"/>
    </row>
    <row r="181" spans="1:13">
      <c r="A181" s="10"/>
      <c r="B181" s="10"/>
      <c r="C181" s="10"/>
      <c r="D181" s="10"/>
      <c r="E181" s="10"/>
      <c r="F181" s="10"/>
      <c r="G181" s="10"/>
      <c r="H181" s="10"/>
      <c r="I181" s="10"/>
      <c r="J181" s="10"/>
      <c r="K181" s="10"/>
      <c r="L181" s="10"/>
      <c r="M181" s="10"/>
    </row>
    <row r="182" spans="1:13">
      <c r="A182" s="10"/>
      <c r="B182" s="10"/>
      <c r="C182" s="10"/>
      <c r="D182" s="10"/>
      <c r="E182" s="10"/>
      <c r="F182" s="10"/>
      <c r="G182" s="10"/>
      <c r="H182" s="10"/>
      <c r="I182" s="10"/>
      <c r="J182" s="10"/>
      <c r="K182" s="10"/>
      <c r="L182" s="10"/>
      <c r="M182" s="10"/>
    </row>
    <row r="183" spans="1:13">
      <c r="A183" s="10"/>
      <c r="B183" s="10"/>
      <c r="C183" s="10"/>
      <c r="D183" s="10"/>
      <c r="E183" s="10"/>
      <c r="F183" s="10"/>
      <c r="G183" s="10"/>
      <c r="H183" s="10"/>
      <c r="I183" s="10"/>
      <c r="J183" s="10"/>
      <c r="K183" s="10"/>
      <c r="L183" s="10"/>
      <c r="M183" s="10"/>
    </row>
    <row r="184" spans="1:13">
      <c r="A184" s="10"/>
      <c r="B184" s="10"/>
      <c r="C184" s="10"/>
      <c r="D184" s="10"/>
      <c r="E184" s="10"/>
      <c r="F184" s="10"/>
      <c r="G184" s="10"/>
      <c r="H184" s="10"/>
      <c r="I184" s="10"/>
      <c r="J184" s="10"/>
      <c r="K184" s="10"/>
      <c r="L184" s="10"/>
      <c r="M184" s="10"/>
    </row>
    <row r="185" spans="1:13">
      <c r="A185" s="10"/>
      <c r="B185" s="10"/>
      <c r="C185" s="10"/>
      <c r="D185" s="10"/>
      <c r="E185" s="10"/>
      <c r="F185" s="10"/>
      <c r="G185" s="10"/>
      <c r="H185" s="10"/>
      <c r="I185" s="10"/>
      <c r="J185" s="10"/>
      <c r="K185" s="10"/>
      <c r="L185" s="10"/>
      <c r="M185" s="10"/>
    </row>
    <row r="186" spans="1:13">
      <c r="A186" s="10"/>
      <c r="B186" s="10"/>
      <c r="C186" s="10"/>
      <c r="D186" s="10"/>
      <c r="E186" s="10"/>
      <c r="F186" s="10"/>
      <c r="G186" s="10"/>
      <c r="H186" s="10"/>
      <c r="I186" s="10"/>
      <c r="J186" s="10"/>
      <c r="K186" s="10"/>
      <c r="L186" s="10"/>
      <c r="M186" s="10"/>
    </row>
    <row r="187" spans="1:13">
      <c r="A187" s="10"/>
      <c r="B187" s="10"/>
      <c r="C187" s="10"/>
      <c r="D187" s="10"/>
      <c r="E187" s="10"/>
      <c r="F187" s="10"/>
      <c r="G187" s="10"/>
      <c r="H187" s="10"/>
      <c r="I187" s="10"/>
      <c r="J187" s="10"/>
      <c r="K187" s="10"/>
      <c r="L187" s="10"/>
      <c r="M187" s="10"/>
    </row>
    <row r="188" spans="1:13">
      <c r="A188" s="10"/>
      <c r="B188" s="10"/>
      <c r="C188" s="10"/>
      <c r="D188" s="10"/>
      <c r="E188" s="10"/>
      <c r="F188" s="10"/>
      <c r="G188" s="10"/>
      <c r="H188" s="10"/>
      <c r="I188" s="10"/>
      <c r="J188" s="10"/>
      <c r="K188" s="10"/>
      <c r="L188" s="10"/>
      <c r="M188" s="10"/>
    </row>
    <row r="189" spans="1:13">
      <c r="A189" s="10"/>
      <c r="B189" s="10"/>
      <c r="C189" s="10"/>
      <c r="D189" s="10"/>
      <c r="E189" s="10"/>
      <c r="F189" s="10"/>
      <c r="G189" s="10"/>
      <c r="H189" s="10"/>
      <c r="I189" s="10"/>
      <c r="J189" s="10"/>
      <c r="K189" s="10"/>
      <c r="L189" s="10"/>
      <c r="M189" s="10"/>
    </row>
    <row r="190" spans="1:13">
      <c r="A190" s="10"/>
      <c r="B190" s="10"/>
      <c r="C190" s="10"/>
      <c r="D190" s="10"/>
      <c r="E190" s="10"/>
      <c r="F190" s="10"/>
      <c r="G190" s="10"/>
      <c r="H190" s="10"/>
      <c r="I190" s="10"/>
      <c r="J190" s="10"/>
      <c r="K190" s="10"/>
      <c r="L190" s="10"/>
      <c r="M190" s="10"/>
    </row>
    <row r="191" spans="1:13">
      <c r="A191" s="10"/>
      <c r="B191" s="10"/>
      <c r="C191" s="10"/>
      <c r="D191" s="10"/>
      <c r="E191" s="10"/>
      <c r="F191" s="10"/>
      <c r="G191" s="10"/>
      <c r="H191" s="10"/>
      <c r="I191" s="10"/>
      <c r="J191" s="10"/>
      <c r="K191" s="10"/>
      <c r="L191" s="10"/>
      <c r="M191" s="10"/>
    </row>
    <row r="192" spans="1:13">
      <c r="A192" s="10"/>
      <c r="B192" s="10"/>
      <c r="C192" s="10"/>
      <c r="D192" s="10"/>
      <c r="E192" s="10"/>
      <c r="F192" s="10"/>
      <c r="G192" s="10"/>
      <c r="H192" s="10"/>
      <c r="I192" s="10"/>
      <c r="J192" s="10"/>
      <c r="K192" s="10"/>
      <c r="L192" s="10"/>
      <c r="M192" s="10"/>
    </row>
    <row r="193" spans="1:13">
      <c r="A193" s="10"/>
      <c r="B193" s="10"/>
      <c r="C193" s="10"/>
      <c r="D193" s="10"/>
      <c r="E193" s="10"/>
      <c r="F193" s="10"/>
      <c r="G193" s="10"/>
      <c r="H193" s="10"/>
      <c r="I193" s="10"/>
      <c r="J193" s="10"/>
      <c r="K193" s="10"/>
      <c r="L193" s="10"/>
      <c r="M193" s="10"/>
    </row>
    <row r="194" spans="1:13">
      <c r="A194" s="10"/>
      <c r="B194" s="10"/>
      <c r="C194" s="10"/>
      <c r="D194" s="10"/>
      <c r="E194" s="10"/>
      <c r="F194" s="10"/>
      <c r="G194" s="10"/>
      <c r="H194" s="10"/>
      <c r="I194" s="10"/>
      <c r="J194" s="10"/>
      <c r="K194" s="10"/>
      <c r="L194" s="10"/>
      <c r="M194" s="10"/>
    </row>
    <row r="195" spans="1:13">
      <c r="A195" s="10"/>
      <c r="B195" s="10"/>
      <c r="C195" s="10"/>
      <c r="D195" s="10"/>
      <c r="E195" s="10"/>
      <c r="F195" s="10"/>
      <c r="G195" s="10"/>
      <c r="H195" s="10"/>
      <c r="I195" s="10"/>
      <c r="J195" s="10"/>
      <c r="K195" s="10"/>
      <c r="L195" s="10"/>
      <c r="M195" s="10"/>
    </row>
    <row r="196" spans="1:13">
      <c r="A196" s="10"/>
      <c r="B196" s="10"/>
      <c r="C196" s="10"/>
      <c r="D196" s="10"/>
      <c r="E196" s="10"/>
      <c r="F196" s="10"/>
      <c r="G196" s="10"/>
      <c r="H196" s="10"/>
      <c r="I196" s="10"/>
      <c r="J196" s="10"/>
      <c r="K196" s="10"/>
      <c r="L196" s="10"/>
      <c r="M196" s="10"/>
    </row>
    <row r="197" spans="1:13">
      <c r="A197" s="10"/>
      <c r="B197" s="10"/>
      <c r="C197" s="10"/>
      <c r="D197" s="10"/>
      <c r="E197" s="10"/>
      <c r="F197" s="10"/>
      <c r="G197" s="10"/>
      <c r="H197" s="10"/>
      <c r="I197" s="10"/>
      <c r="J197" s="10"/>
      <c r="K197" s="10"/>
      <c r="L197" s="10"/>
      <c r="M197" s="10"/>
    </row>
    <row r="198" spans="1:13">
      <c r="A198" s="10"/>
      <c r="B198" s="10"/>
      <c r="C198" s="10"/>
      <c r="D198" s="10"/>
      <c r="E198" s="10"/>
      <c r="F198" s="10"/>
      <c r="G198" s="10"/>
      <c r="H198" s="10"/>
      <c r="I198" s="10"/>
      <c r="J198" s="10"/>
      <c r="K198" s="10"/>
      <c r="L198" s="10"/>
      <c r="M198" s="10"/>
    </row>
    <row r="199" spans="1:13">
      <c r="A199" s="10"/>
      <c r="B199" s="10"/>
      <c r="C199" s="10"/>
      <c r="D199" s="10"/>
      <c r="E199" s="10"/>
      <c r="F199" s="10"/>
      <c r="G199" s="10"/>
      <c r="H199" s="10"/>
      <c r="I199" s="10"/>
      <c r="J199" s="10"/>
      <c r="K199" s="10"/>
      <c r="L199" s="10"/>
      <c r="M199" s="10"/>
    </row>
    <row r="200" spans="1:13">
      <c r="A200" s="10"/>
      <c r="B200" s="10"/>
      <c r="C200" s="10"/>
      <c r="D200" s="10"/>
      <c r="E200" s="10"/>
      <c r="F200" s="10"/>
      <c r="G200" s="10"/>
      <c r="H200" s="10"/>
      <c r="I200" s="10"/>
      <c r="J200" s="10"/>
      <c r="K200" s="10"/>
      <c r="L200" s="10"/>
      <c r="M200" s="10"/>
    </row>
    <row r="201" spans="1:13">
      <c r="A201" s="10"/>
      <c r="B201" s="10"/>
      <c r="C201" s="10"/>
      <c r="D201" s="10"/>
      <c r="E201" s="10"/>
      <c r="F201" s="10"/>
      <c r="G201" s="10"/>
      <c r="H201" s="10"/>
      <c r="I201" s="10"/>
      <c r="J201" s="10"/>
      <c r="K201" s="10"/>
      <c r="L201" s="10"/>
      <c r="M201" s="10"/>
    </row>
    <row r="202" spans="1:13">
      <c r="A202" s="10"/>
      <c r="B202" s="10"/>
      <c r="C202" s="10"/>
      <c r="D202" s="10"/>
      <c r="E202" s="10"/>
      <c r="F202" s="10"/>
      <c r="G202" s="10"/>
      <c r="H202" s="10"/>
      <c r="I202" s="10"/>
      <c r="J202" s="10"/>
      <c r="K202" s="10"/>
      <c r="L202" s="10"/>
      <c r="M202" s="10"/>
    </row>
    <row r="203" spans="1:13">
      <c r="A203" s="10"/>
      <c r="B203" s="10"/>
      <c r="C203" s="10"/>
      <c r="D203" s="10"/>
      <c r="E203" s="10"/>
      <c r="F203" s="10"/>
      <c r="G203" s="10"/>
      <c r="H203" s="10"/>
      <c r="I203" s="10"/>
      <c r="J203" s="10"/>
      <c r="K203" s="10"/>
      <c r="L203" s="10"/>
      <c r="M203" s="10"/>
    </row>
    <row r="204" spans="1:13">
      <c r="A204" s="10"/>
      <c r="B204" s="10"/>
      <c r="C204" s="10"/>
      <c r="D204" s="10"/>
      <c r="E204" s="10"/>
      <c r="F204" s="10"/>
      <c r="G204" s="10"/>
      <c r="H204" s="10"/>
      <c r="I204" s="10"/>
      <c r="J204" s="10"/>
      <c r="K204" s="10"/>
      <c r="L204" s="10"/>
      <c r="M204" s="10"/>
    </row>
    <row r="205" spans="1:13">
      <c r="A205" s="10"/>
      <c r="B205" s="10"/>
      <c r="C205" s="10"/>
      <c r="D205" s="10"/>
      <c r="E205" s="10"/>
      <c r="F205" s="10"/>
      <c r="G205" s="10"/>
      <c r="H205" s="10"/>
      <c r="I205" s="10"/>
      <c r="J205" s="10"/>
      <c r="K205" s="10"/>
      <c r="L205" s="10"/>
      <c r="M205" s="10"/>
    </row>
    <row r="206" spans="1:13">
      <c r="A206" s="10"/>
      <c r="B206" s="10"/>
      <c r="C206" s="10"/>
      <c r="D206" s="10"/>
      <c r="E206" s="10"/>
      <c r="F206" s="10"/>
      <c r="G206" s="10"/>
      <c r="H206" s="10"/>
      <c r="I206" s="10"/>
      <c r="J206" s="10"/>
      <c r="K206" s="10"/>
      <c r="L206" s="10"/>
      <c r="M206" s="10"/>
    </row>
    <row r="207" spans="1:13">
      <c r="A207" s="10"/>
      <c r="B207" s="10"/>
      <c r="C207" s="10"/>
      <c r="D207" s="10"/>
      <c r="E207" s="10"/>
      <c r="F207" s="10"/>
      <c r="G207" s="10"/>
      <c r="H207" s="10"/>
      <c r="I207" s="10"/>
      <c r="J207" s="10"/>
      <c r="K207" s="10"/>
      <c r="L207" s="10"/>
      <c r="M207" s="10"/>
    </row>
    <row r="208" spans="1:13">
      <c r="A208" s="10"/>
      <c r="B208" s="10"/>
      <c r="C208" s="10"/>
      <c r="D208" s="10"/>
      <c r="E208" s="10"/>
      <c r="F208" s="10"/>
      <c r="G208" s="10"/>
      <c r="H208" s="10"/>
      <c r="I208" s="10"/>
      <c r="J208" s="10"/>
      <c r="K208" s="10"/>
      <c r="L208" s="10"/>
      <c r="M208" s="10"/>
    </row>
    <row r="209" spans="1:13">
      <c r="A209" s="10"/>
      <c r="B209" s="10"/>
      <c r="C209" s="10"/>
      <c r="D209" s="10"/>
      <c r="E209" s="10"/>
      <c r="F209" s="10"/>
      <c r="G209" s="10"/>
      <c r="H209" s="10"/>
      <c r="I209" s="10"/>
      <c r="J209" s="10"/>
      <c r="K209" s="10"/>
      <c r="L209" s="10"/>
      <c r="M209" s="10"/>
    </row>
    <row r="210" spans="1:13">
      <c r="A210" s="10"/>
      <c r="B210" s="10"/>
      <c r="C210" s="10"/>
      <c r="D210" s="10"/>
      <c r="E210" s="10"/>
      <c r="F210" s="10"/>
      <c r="G210" s="10"/>
      <c r="H210" s="10"/>
      <c r="I210" s="10"/>
      <c r="J210" s="10"/>
      <c r="K210" s="10"/>
      <c r="L210" s="10"/>
      <c r="M210" s="10"/>
    </row>
    <row r="211" spans="1:13">
      <c r="A211" s="10"/>
      <c r="B211" s="10"/>
      <c r="C211" s="10"/>
      <c r="D211" s="10"/>
      <c r="E211" s="10"/>
      <c r="F211" s="10"/>
      <c r="G211" s="10"/>
      <c r="H211" s="10"/>
      <c r="I211" s="10"/>
      <c r="J211" s="10"/>
      <c r="K211" s="10"/>
      <c r="L211" s="10"/>
      <c r="M211" s="10"/>
    </row>
    <row r="212" spans="1:13">
      <c r="A212" s="10"/>
      <c r="B212" s="10"/>
      <c r="C212" s="10"/>
      <c r="D212" s="10"/>
      <c r="E212" s="10"/>
      <c r="F212" s="10"/>
      <c r="G212" s="10"/>
      <c r="H212" s="10"/>
      <c r="I212" s="10"/>
      <c r="J212" s="10"/>
      <c r="K212" s="10"/>
      <c r="L212" s="10"/>
      <c r="M212" s="10"/>
    </row>
    <row r="213" spans="1:13">
      <c r="A213" s="10"/>
      <c r="B213" s="10"/>
      <c r="C213" s="10"/>
      <c r="D213" s="10"/>
      <c r="E213" s="10"/>
      <c r="F213" s="10"/>
      <c r="G213" s="10"/>
      <c r="H213" s="10"/>
      <c r="I213" s="10"/>
      <c r="J213" s="10"/>
      <c r="K213" s="10"/>
      <c r="L213" s="10"/>
      <c r="M213" s="10"/>
    </row>
    <row r="214" spans="1:13">
      <c r="A214" s="10"/>
      <c r="B214" s="10"/>
      <c r="C214" s="10"/>
      <c r="D214" s="10"/>
      <c r="E214" s="10"/>
      <c r="F214" s="10"/>
      <c r="G214" s="10"/>
      <c r="H214" s="10"/>
      <c r="I214" s="10"/>
      <c r="J214" s="10"/>
      <c r="K214" s="10"/>
      <c r="L214" s="10"/>
      <c r="M214" s="10"/>
    </row>
    <row r="215" spans="1:13">
      <c r="A215" s="10"/>
      <c r="B215" s="10"/>
      <c r="C215" s="10"/>
      <c r="D215" s="10"/>
      <c r="E215" s="10"/>
      <c r="F215" s="10"/>
      <c r="G215" s="10"/>
      <c r="H215" s="10"/>
      <c r="I215" s="10"/>
      <c r="J215" s="10"/>
      <c r="K215" s="10"/>
      <c r="L215" s="10"/>
      <c r="M215" s="10"/>
    </row>
    <row r="216" spans="1:13">
      <c r="A216" s="10"/>
      <c r="B216" s="10"/>
      <c r="C216" s="10"/>
      <c r="D216" s="10"/>
      <c r="E216" s="10"/>
      <c r="F216" s="10"/>
      <c r="G216" s="10"/>
      <c r="H216" s="10"/>
      <c r="I216" s="10"/>
      <c r="J216" s="10"/>
      <c r="K216" s="10"/>
      <c r="L216" s="10"/>
      <c r="M216" s="10"/>
    </row>
    <row r="217" spans="1:13">
      <c r="A217" s="10"/>
      <c r="B217" s="10"/>
      <c r="C217" s="10"/>
      <c r="D217" s="10"/>
      <c r="E217" s="10"/>
      <c r="F217" s="10"/>
      <c r="G217" s="10"/>
      <c r="H217" s="10"/>
      <c r="I217" s="10"/>
      <c r="J217" s="10"/>
      <c r="K217" s="10"/>
      <c r="L217" s="10"/>
      <c r="M217" s="10"/>
    </row>
    <row r="218" spans="1:13">
      <c r="A218" s="10"/>
      <c r="B218" s="10"/>
      <c r="C218" s="10"/>
      <c r="D218" s="10"/>
      <c r="E218" s="10"/>
      <c r="F218" s="10"/>
      <c r="G218" s="10"/>
      <c r="H218" s="10"/>
      <c r="I218" s="10"/>
      <c r="J218" s="10"/>
      <c r="K218" s="10"/>
      <c r="L218" s="10"/>
      <c r="M218" s="10"/>
    </row>
    <row r="219" spans="1:13">
      <c r="A219" s="10"/>
      <c r="B219" s="10"/>
      <c r="C219" s="10"/>
      <c r="D219" s="10"/>
      <c r="E219" s="10"/>
      <c r="F219" s="10"/>
      <c r="G219" s="10"/>
      <c r="H219" s="10"/>
      <c r="I219" s="10"/>
      <c r="J219" s="10"/>
      <c r="K219" s="10"/>
      <c r="L219" s="10"/>
      <c r="M219" s="10"/>
    </row>
    <row r="220" spans="1:13">
      <c r="A220" s="10"/>
      <c r="B220" s="10"/>
      <c r="C220" s="10"/>
      <c r="D220" s="10"/>
      <c r="E220" s="10"/>
      <c r="F220" s="10"/>
      <c r="G220" s="10"/>
      <c r="H220" s="10"/>
      <c r="I220" s="10"/>
      <c r="J220" s="10"/>
      <c r="K220" s="10"/>
      <c r="L220" s="10"/>
      <c r="M220" s="10"/>
    </row>
    <row r="221" spans="1:13">
      <c r="A221" s="10"/>
      <c r="B221" s="10"/>
      <c r="C221" s="10"/>
      <c r="D221" s="10"/>
      <c r="E221" s="10"/>
      <c r="F221" s="10"/>
      <c r="G221" s="10"/>
      <c r="H221" s="10"/>
      <c r="I221" s="10"/>
      <c r="J221" s="10"/>
      <c r="K221" s="10"/>
      <c r="L221" s="10"/>
      <c r="M221" s="10"/>
    </row>
    <row r="222" spans="1:13">
      <c r="A222" s="10"/>
      <c r="B222" s="10"/>
      <c r="C222" s="10"/>
      <c r="D222" s="10"/>
      <c r="E222" s="10"/>
      <c r="F222" s="10"/>
      <c r="G222" s="10"/>
      <c r="H222" s="10"/>
      <c r="I222" s="10"/>
      <c r="J222" s="10"/>
      <c r="K222" s="10"/>
      <c r="L222" s="10"/>
      <c r="M222" s="10"/>
    </row>
    <row r="223" spans="1:13">
      <c r="A223" s="10"/>
      <c r="B223" s="10"/>
      <c r="C223" s="10"/>
      <c r="D223" s="10"/>
      <c r="E223" s="10"/>
      <c r="F223" s="10"/>
      <c r="G223" s="10"/>
      <c r="H223" s="10"/>
      <c r="I223" s="10"/>
      <c r="J223" s="10"/>
      <c r="K223" s="10"/>
      <c r="L223" s="10"/>
      <c r="M223" s="10"/>
    </row>
    <row r="224" spans="1:13">
      <c r="A224" s="10"/>
      <c r="B224" s="10"/>
      <c r="C224" s="10"/>
      <c r="D224" s="10"/>
      <c r="E224" s="10"/>
      <c r="F224" s="10"/>
      <c r="G224" s="10"/>
      <c r="H224" s="10"/>
      <c r="I224" s="10"/>
      <c r="J224" s="10"/>
      <c r="K224" s="10"/>
      <c r="L224" s="10"/>
      <c r="M224" s="10"/>
    </row>
    <row r="225" spans="1:13">
      <c r="A225" s="10"/>
      <c r="B225" s="10"/>
      <c r="C225" s="10"/>
      <c r="D225" s="10"/>
      <c r="E225" s="10"/>
      <c r="F225" s="10"/>
      <c r="G225" s="10"/>
      <c r="H225" s="10"/>
      <c r="I225" s="10"/>
      <c r="J225" s="10"/>
      <c r="K225" s="10"/>
      <c r="L225" s="10"/>
      <c r="M225" s="10"/>
    </row>
    <row r="226" spans="1:13">
      <c r="A226" s="10"/>
      <c r="B226" s="10"/>
      <c r="C226" s="10"/>
      <c r="D226" s="10"/>
      <c r="E226" s="10"/>
      <c r="F226" s="10"/>
      <c r="G226" s="10"/>
      <c r="H226" s="10"/>
      <c r="I226" s="10"/>
      <c r="J226" s="10"/>
      <c r="K226" s="10"/>
      <c r="L226" s="10"/>
      <c r="M226" s="10"/>
    </row>
    <row r="227" spans="1:13">
      <c r="A227" s="10"/>
      <c r="B227" s="10"/>
      <c r="C227" s="10"/>
      <c r="D227" s="10"/>
      <c r="E227" s="10"/>
      <c r="F227" s="10"/>
      <c r="G227" s="10"/>
      <c r="H227" s="10"/>
      <c r="I227" s="10"/>
      <c r="J227" s="10"/>
      <c r="K227" s="10"/>
      <c r="L227" s="10"/>
      <c r="M227" s="10"/>
    </row>
    <row r="228" spans="1:13">
      <c r="A228" s="10"/>
      <c r="B228" s="10"/>
      <c r="C228" s="10"/>
      <c r="D228" s="10"/>
      <c r="E228" s="10"/>
      <c r="F228" s="10"/>
      <c r="G228" s="10"/>
      <c r="H228" s="10"/>
      <c r="I228" s="10"/>
      <c r="J228" s="10"/>
      <c r="K228" s="10"/>
      <c r="L228" s="10"/>
      <c r="M228" s="10"/>
    </row>
    <row r="229" spans="1:13">
      <c r="A229" s="10"/>
      <c r="B229" s="10"/>
      <c r="C229" s="10"/>
      <c r="D229" s="10"/>
      <c r="E229" s="10"/>
      <c r="F229" s="10"/>
      <c r="G229" s="10"/>
      <c r="H229" s="10"/>
      <c r="I229" s="10"/>
      <c r="J229" s="10"/>
      <c r="K229" s="10"/>
      <c r="L229" s="10"/>
      <c r="M229" s="10"/>
    </row>
    <row r="230" spans="1:13">
      <c r="A230" s="10"/>
      <c r="B230" s="10"/>
      <c r="C230" s="10"/>
      <c r="D230" s="10"/>
      <c r="E230" s="10"/>
      <c r="F230" s="10"/>
      <c r="G230" s="10"/>
      <c r="H230" s="10"/>
      <c r="I230" s="10"/>
      <c r="J230" s="10"/>
      <c r="K230" s="10"/>
      <c r="L230" s="10"/>
      <c r="M230" s="10"/>
    </row>
    <row r="231" spans="1:13">
      <c r="A231" s="10"/>
      <c r="B231" s="10"/>
      <c r="C231" s="10"/>
      <c r="D231" s="10"/>
      <c r="E231" s="10"/>
      <c r="F231" s="10"/>
      <c r="G231" s="10"/>
      <c r="H231" s="10"/>
      <c r="I231" s="10"/>
      <c r="J231" s="10"/>
      <c r="K231" s="10"/>
      <c r="L231" s="10"/>
      <c r="M231" s="10"/>
    </row>
    <row r="232" spans="1:13">
      <c r="A232" s="10"/>
      <c r="B232" s="10"/>
      <c r="C232" s="10"/>
      <c r="D232" s="10"/>
      <c r="E232" s="10"/>
      <c r="F232" s="10"/>
      <c r="G232" s="10"/>
      <c r="H232" s="10"/>
      <c r="I232" s="10"/>
      <c r="J232" s="10"/>
      <c r="K232" s="10"/>
      <c r="L232" s="10"/>
      <c r="M232" s="10"/>
    </row>
    <row r="233" spans="1:13">
      <c r="A233" s="10"/>
      <c r="B233" s="10"/>
      <c r="C233" s="10"/>
      <c r="D233" s="10"/>
      <c r="E233" s="10"/>
      <c r="F233" s="10"/>
      <c r="G233" s="10"/>
      <c r="H233" s="10"/>
      <c r="I233" s="10"/>
      <c r="J233" s="10"/>
      <c r="K233" s="10"/>
      <c r="L233" s="10"/>
      <c r="M233" s="10"/>
    </row>
    <row r="234" spans="1:13">
      <c r="A234" s="10"/>
      <c r="B234" s="10"/>
      <c r="C234" s="10"/>
      <c r="D234" s="10"/>
      <c r="E234" s="10"/>
      <c r="F234" s="10"/>
      <c r="G234" s="10"/>
      <c r="H234" s="10"/>
      <c r="I234" s="10"/>
      <c r="J234" s="10"/>
      <c r="K234" s="10"/>
      <c r="L234" s="10"/>
      <c r="M234" s="10"/>
    </row>
    <row r="235" spans="1:13">
      <c r="A235" s="10"/>
      <c r="B235" s="10"/>
      <c r="C235" s="10"/>
      <c r="D235" s="10"/>
      <c r="E235" s="10"/>
      <c r="F235" s="10"/>
      <c r="G235" s="10"/>
      <c r="H235" s="10"/>
      <c r="I235" s="10"/>
      <c r="J235" s="10"/>
      <c r="K235" s="10"/>
      <c r="L235" s="10"/>
      <c r="M235" s="10"/>
    </row>
    <row r="236" spans="1:13">
      <c r="A236" s="10"/>
      <c r="B236" s="10"/>
      <c r="C236" s="10"/>
      <c r="D236" s="10"/>
      <c r="E236" s="10"/>
      <c r="F236" s="10"/>
      <c r="G236" s="10"/>
      <c r="H236" s="10"/>
      <c r="I236" s="10"/>
      <c r="J236" s="10"/>
      <c r="K236" s="10"/>
      <c r="L236" s="10"/>
      <c r="M236" s="10"/>
    </row>
    <row r="237" spans="1:13">
      <c r="A237" s="10"/>
      <c r="B237" s="10"/>
      <c r="C237" s="10"/>
      <c r="D237" s="10"/>
      <c r="E237" s="10"/>
      <c r="F237" s="10"/>
      <c r="G237" s="10"/>
      <c r="H237" s="10"/>
      <c r="I237" s="10"/>
      <c r="J237" s="10"/>
      <c r="K237" s="10"/>
      <c r="L237" s="10"/>
      <c r="M237" s="10"/>
    </row>
    <row r="238" spans="1:13">
      <c r="A238" s="10"/>
      <c r="B238" s="10"/>
      <c r="C238" s="10"/>
      <c r="D238" s="10"/>
      <c r="E238" s="10"/>
      <c r="F238" s="10"/>
      <c r="G238" s="10"/>
      <c r="H238" s="10"/>
      <c r="I238" s="10"/>
      <c r="J238" s="10"/>
      <c r="K238" s="10"/>
      <c r="L238" s="10"/>
      <c r="M238" s="10"/>
    </row>
    <row r="239" spans="1:13">
      <c r="A239" s="10"/>
      <c r="B239" s="10"/>
      <c r="C239" s="10"/>
      <c r="D239" s="10"/>
      <c r="E239" s="10"/>
      <c r="F239" s="10"/>
      <c r="G239" s="10"/>
      <c r="H239" s="10"/>
      <c r="I239" s="10"/>
      <c r="J239" s="10"/>
      <c r="K239" s="10"/>
      <c r="L239" s="10"/>
      <c r="M239" s="10"/>
    </row>
    <row r="240" spans="1:13">
      <c r="A240" s="10"/>
      <c r="B240" s="10"/>
      <c r="C240" s="10"/>
      <c r="D240" s="10"/>
      <c r="E240" s="10"/>
      <c r="F240" s="10"/>
      <c r="G240" s="10"/>
      <c r="H240" s="10"/>
      <c r="I240" s="10"/>
      <c r="J240" s="10"/>
      <c r="K240" s="10"/>
      <c r="L240" s="10"/>
      <c r="M240" s="10"/>
    </row>
    <row r="241" spans="1:13">
      <c r="A241" s="10"/>
      <c r="B241" s="10"/>
      <c r="C241" s="10"/>
      <c r="D241" s="10"/>
      <c r="E241" s="10"/>
      <c r="F241" s="10"/>
      <c r="G241" s="10"/>
      <c r="H241" s="10"/>
      <c r="I241" s="10"/>
      <c r="J241" s="10"/>
      <c r="K241" s="10"/>
      <c r="L241" s="10"/>
      <c r="M241" s="10"/>
    </row>
    <row r="242" spans="1:13">
      <c r="A242" s="10"/>
      <c r="B242" s="10"/>
      <c r="C242" s="10"/>
      <c r="D242" s="10"/>
      <c r="E242" s="10"/>
      <c r="F242" s="10"/>
      <c r="G242" s="10"/>
      <c r="H242" s="10"/>
      <c r="I242" s="10"/>
      <c r="J242" s="10"/>
      <c r="K242" s="10"/>
      <c r="L242" s="10"/>
      <c r="M242" s="10"/>
    </row>
    <row r="243" spans="1:13">
      <c r="A243" s="10"/>
      <c r="B243" s="10"/>
      <c r="C243" s="10"/>
      <c r="D243" s="10"/>
      <c r="E243" s="10"/>
      <c r="F243" s="10"/>
      <c r="G243" s="10"/>
      <c r="H243" s="10"/>
      <c r="I243" s="10"/>
      <c r="J243" s="10"/>
      <c r="K243" s="10"/>
      <c r="L243" s="10"/>
      <c r="M243" s="10"/>
    </row>
    <row r="244" spans="1:13">
      <c r="A244" s="10"/>
      <c r="B244" s="10"/>
      <c r="C244" s="10"/>
      <c r="D244" s="10"/>
      <c r="E244" s="10"/>
      <c r="F244" s="10"/>
      <c r="G244" s="10"/>
      <c r="H244" s="10"/>
      <c r="I244" s="10"/>
      <c r="J244" s="10"/>
      <c r="K244" s="10"/>
      <c r="L244" s="10"/>
      <c r="M244" s="10"/>
    </row>
    <row r="245" spans="1:13">
      <c r="A245" s="10"/>
      <c r="B245" s="10"/>
      <c r="C245" s="10"/>
      <c r="D245" s="10"/>
      <c r="E245" s="10"/>
      <c r="F245" s="10"/>
      <c r="G245" s="10"/>
      <c r="H245" s="10"/>
      <c r="I245" s="10"/>
      <c r="J245" s="10"/>
      <c r="K245" s="10"/>
      <c r="L245" s="10"/>
      <c r="M245" s="10"/>
    </row>
    <row r="246" spans="1:13">
      <c r="A246" s="10"/>
      <c r="B246" s="10"/>
      <c r="C246" s="10"/>
      <c r="D246" s="10"/>
      <c r="E246" s="10"/>
      <c r="F246" s="10"/>
      <c r="G246" s="10"/>
      <c r="H246" s="10"/>
      <c r="I246" s="10"/>
      <c r="J246" s="10"/>
      <c r="K246" s="10"/>
      <c r="L246" s="10"/>
      <c r="M246" s="10"/>
    </row>
    <row r="247" spans="1:13">
      <c r="A247" s="10"/>
      <c r="B247" s="10"/>
      <c r="C247" s="10"/>
      <c r="D247" s="10"/>
      <c r="E247" s="10"/>
      <c r="F247" s="10"/>
      <c r="G247" s="10"/>
      <c r="H247" s="10"/>
      <c r="I247" s="10"/>
      <c r="J247" s="10"/>
      <c r="K247" s="10"/>
      <c r="L247" s="10"/>
      <c r="M247" s="10"/>
    </row>
    <row r="248" spans="1:13">
      <c r="A248" s="10"/>
      <c r="B248" s="10"/>
      <c r="C248" s="10"/>
      <c r="D248" s="10"/>
      <c r="E248" s="10"/>
      <c r="F248" s="10"/>
      <c r="G248" s="10"/>
      <c r="H248" s="10"/>
      <c r="I248" s="10"/>
      <c r="J248" s="10"/>
      <c r="K248" s="10"/>
      <c r="L248" s="10"/>
      <c r="M248" s="10"/>
    </row>
    <row r="249" spans="1:13">
      <c r="A249" s="10"/>
      <c r="B249" s="10"/>
      <c r="C249" s="10"/>
      <c r="D249" s="10"/>
      <c r="E249" s="10"/>
      <c r="F249" s="10"/>
      <c r="G249" s="10"/>
      <c r="H249" s="10"/>
      <c r="I249" s="10"/>
      <c r="J249" s="10"/>
      <c r="K249" s="10"/>
      <c r="L249" s="10"/>
      <c r="M249" s="10"/>
    </row>
    <row r="250" spans="1:13">
      <c r="A250" s="10"/>
      <c r="B250" s="10"/>
      <c r="C250" s="10"/>
      <c r="D250" s="10"/>
      <c r="E250" s="10"/>
      <c r="F250" s="10"/>
      <c r="G250" s="10"/>
      <c r="H250" s="10"/>
      <c r="I250" s="10"/>
      <c r="J250" s="10"/>
      <c r="K250" s="10"/>
      <c r="L250" s="10"/>
      <c r="M250" s="10"/>
    </row>
    <row r="251" spans="1:13">
      <c r="A251" s="10"/>
      <c r="B251" s="10"/>
      <c r="C251" s="10"/>
      <c r="D251" s="10"/>
      <c r="E251" s="10"/>
      <c r="F251" s="10"/>
      <c r="G251" s="10"/>
      <c r="H251" s="10"/>
      <c r="I251" s="10"/>
      <c r="J251" s="10"/>
      <c r="K251" s="10"/>
      <c r="L251" s="10"/>
      <c r="M251" s="10"/>
    </row>
    <row r="252" spans="1:13">
      <c r="A252" s="10"/>
      <c r="B252" s="10"/>
      <c r="C252" s="10"/>
      <c r="D252" s="10"/>
      <c r="E252" s="10"/>
      <c r="F252" s="10"/>
      <c r="G252" s="10"/>
      <c r="H252" s="10"/>
      <c r="I252" s="10"/>
      <c r="J252" s="10"/>
      <c r="K252" s="10"/>
      <c r="L252" s="10"/>
      <c r="M252" s="10"/>
    </row>
    <row r="253" spans="1:13">
      <c r="A253" s="10"/>
      <c r="B253" s="10"/>
      <c r="C253" s="10"/>
      <c r="D253" s="10"/>
      <c r="E253" s="10"/>
      <c r="F253" s="10"/>
      <c r="G253" s="10"/>
      <c r="H253" s="10"/>
      <c r="I253" s="10"/>
      <c r="J253" s="10"/>
      <c r="K253" s="10"/>
      <c r="L253" s="10"/>
      <c r="M253" s="10"/>
    </row>
    <row r="254" spans="1:13">
      <c r="A254" s="10"/>
      <c r="B254" s="10"/>
      <c r="C254" s="10"/>
      <c r="D254" s="10"/>
      <c r="E254" s="10"/>
      <c r="F254" s="10"/>
      <c r="G254" s="10"/>
      <c r="H254" s="10"/>
      <c r="I254" s="10"/>
      <c r="J254" s="10"/>
      <c r="K254" s="10"/>
      <c r="L254" s="10"/>
      <c r="M254" s="10"/>
    </row>
    <row r="255" spans="1:13">
      <c r="A255" s="10"/>
      <c r="B255" s="10"/>
      <c r="C255" s="10"/>
      <c r="D255" s="10"/>
      <c r="E255" s="10"/>
      <c r="F255" s="10"/>
      <c r="G255" s="10"/>
      <c r="H255" s="10"/>
      <c r="I255" s="10"/>
      <c r="J255" s="10"/>
      <c r="K255" s="10"/>
      <c r="L255" s="10"/>
      <c r="M255" s="10"/>
    </row>
    <row r="256" spans="1:13">
      <c r="A256" s="10"/>
      <c r="B256" s="10"/>
      <c r="C256" s="10"/>
      <c r="D256" s="10"/>
      <c r="E256" s="10"/>
      <c r="F256" s="10"/>
      <c r="G256" s="10"/>
      <c r="H256" s="10"/>
      <c r="I256" s="10"/>
      <c r="J256" s="10"/>
      <c r="K256" s="10"/>
      <c r="L256" s="10"/>
      <c r="M256" s="10"/>
    </row>
    <row r="257" spans="1:13">
      <c r="A257" s="10"/>
      <c r="B257" s="10"/>
      <c r="C257" s="10"/>
      <c r="D257" s="10"/>
      <c r="E257" s="10"/>
      <c r="F257" s="10"/>
      <c r="G257" s="10"/>
      <c r="H257" s="10"/>
      <c r="I257" s="10"/>
      <c r="J257" s="10"/>
      <c r="K257" s="10"/>
      <c r="L257" s="10"/>
      <c r="M257" s="10"/>
    </row>
    <row r="258" spans="1:13">
      <c r="A258" s="10"/>
      <c r="B258" s="10"/>
      <c r="C258" s="10"/>
      <c r="D258" s="10"/>
      <c r="E258" s="10"/>
      <c r="F258" s="10"/>
      <c r="G258" s="10"/>
      <c r="H258" s="10"/>
      <c r="I258" s="10"/>
      <c r="J258" s="10"/>
      <c r="K258" s="10"/>
      <c r="L258" s="10"/>
      <c r="M258" s="10"/>
    </row>
    <row r="259" spans="1:13">
      <c r="A259" s="10"/>
      <c r="B259" s="10"/>
      <c r="C259" s="10"/>
      <c r="D259" s="10"/>
      <c r="E259" s="10"/>
      <c r="F259" s="10"/>
      <c r="G259" s="10"/>
      <c r="H259" s="10"/>
      <c r="I259" s="10"/>
      <c r="J259" s="10"/>
      <c r="K259" s="10"/>
      <c r="L259" s="10"/>
      <c r="M259" s="10"/>
    </row>
    <row r="260" spans="1:13">
      <c r="A260" s="10"/>
      <c r="B260" s="10"/>
      <c r="C260" s="10"/>
      <c r="D260" s="10"/>
      <c r="E260" s="10"/>
      <c r="F260" s="10"/>
      <c r="G260" s="10"/>
      <c r="H260" s="10"/>
      <c r="I260" s="10"/>
      <c r="J260" s="10"/>
      <c r="K260" s="10"/>
      <c r="L260" s="10"/>
      <c r="M260" s="10"/>
    </row>
    <row r="261" spans="1:13">
      <c r="A261" s="10"/>
      <c r="B261" s="10"/>
      <c r="C261" s="10"/>
      <c r="D261" s="10"/>
      <c r="E261" s="10"/>
      <c r="F261" s="10"/>
      <c r="G261" s="10"/>
      <c r="H261" s="10"/>
      <c r="I261" s="10"/>
      <c r="J261" s="10"/>
      <c r="K261" s="10"/>
      <c r="L261" s="10"/>
      <c r="M261" s="10"/>
    </row>
    <row r="262" spans="1:13">
      <c r="A262" s="10"/>
      <c r="B262" s="10"/>
      <c r="C262" s="10"/>
      <c r="D262" s="10"/>
      <c r="E262" s="10"/>
      <c r="F262" s="10"/>
      <c r="G262" s="10"/>
      <c r="H262" s="10"/>
      <c r="I262" s="10"/>
      <c r="J262" s="10"/>
      <c r="K262" s="10"/>
      <c r="L262" s="10"/>
      <c r="M262" s="10"/>
    </row>
    <row r="263" spans="1:13">
      <c r="A263" s="10"/>
      <c r="B263" s="10"/>
      <c r="C263" s="10"/>
      <c r="D263" s="10"/>
      <c r="E263" s="10"/>
      <c r="F263" s="10"/>
      <c r="G263" s="10"/>
      <c r="H263" s="10"/>
      <c r="I263" s="10"/>
      <c r="J263" s="10"/>
      <c r="K263" s="10"/>
      <c r="L263" s="10"/>
      <c r="M263" s="10"/>
    </row>
    <row r="264" spans="1:13">
      <c r="A264" s="10"/>
      <c r="B264" s="10"/>
      <c r="C264" s="10"/>
      <c r="D264" s="10"/>
      <c r="E264" s="10"/>
      <c r="F264" s="10"/>
      <c r="G264" s="10"/>
      <c r="H264" s="10"/>
      <c r="I264" s="10"/>
      <c r="J264" s="10"/>
      <c r="K264" s="10"/>
      <c r="L264" s="10"/>
      <c r="M264" s="10"/>
    </row>
    <row r="265" spans="1:13">
      <c r="A265" s="10"/>
      <c r="B265" s="10"/>
      <c r="C265" s="10"/>
      <c r="D265" s="10"/>
      <c r="E265" s="10"/>
      <c r="F265" s="10"/>
      <c r="G265" s="10"/>
      <c r="H265" s="10"/>
      <c r="I265" s="10"/>
      <c r="J265" s="10"/>
      <c r="K265" s="10"/>
      <c r="L265" s="10"/>
      <c r="M265" s="10"/>
    </row>
    <row r="266" spans="1:13">
      <c r="A266" s="10"/>
      <c r="B266" s="10"/>
      <c r="C266" s="10"/>
      <c r="D266" s="10"/>
      <c r="E266" s="10"/>
      <c r="F266" s="10"/>
      <c r="G266" s="10"/>
      <c r="H266" s="10"/>
      <c r="I266" s="10"/>
      <c r="J266" s="10"/>
      <c r="K266" s="10"/>
      <c r="L266" s="10"/>
      <c r="M266" s="10"/>
    </row>
    <row r="267" spans="1:13">
      <c r="A267" s="10"/>
      <c r="B267" s="10"/>
      <c r="C267" s="10"/>
      <c r="D267" s="10"/>
      <c r="E267" s="10"/>
      <c r="F267" s="10"/>
      <c r="G267" s="10"/>
      <c r="H267" s="10"/>
      <c r="I267" s="10"/>
      <c r="J267" s="10"/>
      <c r="K267" s="10"/>
      <c r="L267" s="10"/>
      <c r="M267" s="10"/>
    </row>
    <row r="268" spans="1:13">
      <c r="A268" s="10"/>
      <c r="B268" s="10"/>
      <c r="C268" s="10"/>
      <c r="D268" s="10"/>
      <c r="E268" s="10"/>
      <c r="F268" s="10"/>
      <c r="G268" s="10"/>
      <c r="H268" s="10"/>
      <c r="I268" s="10"/>
      <c r="J268" s="10"/>
      <c r="K268" s="10"/>
      <c r="L268" s="10"/>
      <c r="M268" s="10"/>
    </row>
    <row r="269" spans="1:13">
      <c r="A269" s="10"/>
      <c r="B269" s="10"/>
      <c r="C269" s="10"/>
      <c r="D269" s="10"/>
      <c r="E269" s="10"/>
      <c r="F269" s="10"/>
      <c r="G269" s="10"/>
      <c r="H269" s="10"/>
      <c r="I269" s="10"/>
      <c r="J269" s="10"/>
      <c r="K269" s="10"/>
      <c r="L269" s="10"/>
      <c r="M269" s="10"/>
    </row>
    <row r="270" spans="1:13">
      <c r="A270" s="10"/>
      <c r="B270" s="10"/>
      <c r="C270" s="10"/>
      <c r="D270" s="10"/>
      <c r="E270" s="10"/>
      <c r="F270" s="10"/>
      <c r="G270" s="10"/>
      <c r="H270" s="10"/>
      <c r="I270" s="10"/>
      <c r="J270" s="10"/>
      <c r="K270" s="10"/>
      <c r="L270" s="10"/>
      <c r="M270" s="10"/>
    </row>
    <row r="271" spans="1:13">
      <c r="A271" s="10"/>
      <c r="B271" s="10"/>
      <c r="C271" s="10"/>
      <c r="D271" s="10"/>
      <c r="E271" s="10"/>
      <c r="F271" s="10"/>
      <c r="G271" s="10"/>
      <c r="H271" s="10"/>
      <c r="I271" s="10"/>
      <c r="J271" s="10"/>
      <c r="K271" s="10"/>
      <c r="L271" s="10"/>
      <c r="M271" s="10"/>
    </row>
    <row r="272" spans="1:13">
      <c r="A272" s="10"/>
      <c r="B272" s="10"/>
      <c r="C272" s="10"/>
      <c r="D272" s="10"/>
      <c r="E272" s="10"/>
      <c r="F272" s="10"/>
      <c r="G272" s="10"/>
      <c r="H272" s="10"/>
      <c r="I272" s="10"/>
      <c r="J272" s="10"/>
      <c r="K272" s="10"/>
      <c r="L272" s="10"/>
      <c r="M272" s="10"/>
    </row>
    <row r="273" spans="1:13">
      <c r="A273" s="10"/>
      <c r="B273" s="10"/>
      <c r="C273" s="10"/>
      <c r="D273" s="10"/>
      <c r="E273" s="10"/>
      <c r="F273" s="10"/>
      <c r="G273" s="10"/>
      <c r="H273" s="10"/>
      <c r="I273" s="10"/>
      <c r="J273" s="10"/>
      <c r="K273" s="10"/>
      <c r="L273" s="10"/>
      <c r="M273" s="10"/>
    </row>
    <row r="274" spans="1:13">
      <c r="A274" s="10"/>
      <c r="B274" s="10"/>
      <c r="C274" s="10"/>
      <c r="D274" s="10"/>
      <c r="E274" s="10"/>
      <c r="F274" s="10"/>
      <c r="G274" s="10"/>
      <c r="H274" s="10"/>
      <c r="I274" s="10"/>
      <c r="J274" s="10"/>
      <c r="K274" s="10"/>
      <c r="L274" s="10"/>
      <c r="M274" s="10"/>
    </row>
    <row r="275" spans="1:13">
      <c r="A275" s="10"/>
      <c r="B275" s="10"/>
      <c r="C275" s="10"/>
      <c r="D275" s="10"/>
      <c r="E275" s="10"/>
      <c r="F275" s="10"/>
      <c r="G275" s="10"/>
      <c r="H275" s="10"/>
      <c r="I275" s="10"/>
      <c r="J275" s="10"/>
      <c r="K275" s="10"/>
      <c r="L275" s="10"/>
      <c r="M275" s="10"/>
    </row>
    <row r="276" spans="1:13">
      <c r="A276" s="10"/>
      <c r="B276" s="10"/>
      <c r="C276" s="10"/>
      <c r="D276" s="10"/>
      <c r="E276" s="10"/>
      <c r="F276" s="10"/>
      <c r="G276" s="10"/>
      <c r="H276" s="10"/>
      <c r="I276" s="10"/>
      <c r="J276" s="10"/>
      <c r="K276" s="10"/>
      <c r="L276" s="10"/>
      <c r="M276" s="10"/>
    </row>
    <row r="277" spans="1:13">
      <c r="A277" s="10"/>
      <c r="B277" s="10"/>
      <c r="C277" s="10"/>
      <c r="D277" s="10"/>
      <c r="E277" s="10"/>
      <c r="F277" s="10"/>
      <c r="G277" s="10"/>
      <c r="H277" s="10"/>
      <c r="I277" s="10"/>
      <c r="J277" s="10"/>
      <c r="K277" s="10"/>
      <c r="L277" s="10"/>
      <c r="M277" s="10"/>
    </row>
    <row r="278" spans="1:13">
      <c r="A278" s="10"/>
      <c r="B278" s="10"/>
      <c r="C278" s="10"/>
      <c r="D278" s="10"/>
      <c r="E278" s="10"/>
      <c r="F278" s="10"/>
      <c r="G278" s="10"/>
      <c r="H278" s="10"/>
      <c r="I278" s="10"/>
      <c r="J278" s="10"/>
      <c r="K278" s="10"/>
      <c r="L278" s="10"/>
      <c r="M278" s="10"/>
    </row>
    <row r="279" spans="1:13">
      <c r="A279" s="10"/>
      <c r="B279" s="10"/>
      <c r="C279" s="10"/>
      <c r="D279" s="10"/>
      <c r="E279" s="10"/>
      <c r="F279" s="10"/>
      <c r="G279" s="10"/>
      <c r="H279" s="10"/>
      <c r="I279" s="10"/>
      <c r="J279" s="10"/>
      <c r="K279" s="10"/>
      <c r="L279" s="10"/>
      <c r="M279" s="10"/>
    </row>
    <row r="280" spans="1:13">
      <c r="A280" s="10"/>
      <c r="B280" s="10"/>
      <c r="C280" s="10"/>
      <c r="D280" s="10"/>
      <c r="E280" s="10"/>
      <c r="F280" s="10"/>
      <c r="G280" s="10"/>
      <c r="H280" s="10"/>
      <c r="I280" s="10"/>
      <c r="J280" s="10"/>
      <c r="K280" s="10"/>
      <c r="L280" s="10"/>
      <c r="M280" s="10"/>
    </row>
    <row r="281" spans="1:13">
      <c r="A281" s="10"/>
      <c r="B281" s="10"/>
      <c r="C281" s="10"/>
      <c r="D281" s="10"/>
      <c r="E281" s="10"/>
      <c r="F281" s="10"/>
      <c r="G281" s="10"/>
      <c r="H281" s="10"/>
      <c r="I281" s="10"/>
      <c r="J281" s="10"/>
      <c r="K281" s="10"/>
      <c r="L281" s="10"/>
      <c r="M281" s="10"/>
    </row>
    <row r="282" spans="1:13">
      <c r="A282" s="10"/>
      <c r="B282" s="10"/>
      <c r="C282" s="10"/>
      <c r="D282" s="10"/>
      <c r="E282" s="10"/>
      <c r="F282" s="10"/>
      <c r="G282" s="10"/>
      <c r="H282" s="10"/>
      <c r="I282" s="10"/>
      <c r="J282" s="10"/>
      <c r="K282" s="10"/>
      <c r="L282" s="10"/>
      <c r="M282" s="10"/>
    </row>
    <row r="283" spans="1:13">
      <c r="A283" s="10"/>
      <c r="B283" s="10"/>
      <c r="C283" s="10"/>
      <c r="D283" s="10"/>
      <c r="E283" s="10"/>
      <c r="F283" s="10"/>
      <c r="G283" s="10"/>
      <c r="H283" s="10"/>
      <c r="I283" s="10"/>
      <c r="J283" s="10"/>
      <c r="K283" s="10"/>
      <c r="L283" s="10"/>
      <c r="M283" s="10"/>
    </row>
    <row r="284" spans="1:13">
      <c r="A284" s="10"/>
      <c r="B284" s="10"/>
      <c r="C284" s="10"/>
      <c r="D284" s="10"/>
      <c r="E284" s="10"/>
      <c r="F284" s="10"/>
      <c r="G284" s="10"/>
      <c r="H284" s="10"/>
      <c r="I284" s="10"/>
      <c r="J284" s="10"/>
      <c r="K284" s="10"/>
      <c r="L284" s="10"/>
      <c r="M284" s="10"/>
    </row>
    <row r="285" spans="1:13">
      <c r="A285" s="10"/>
      <c r="B285" s="10"/>
      <c r="C285" s="10"/>
      <c r="D285" s="10"/>
      <c r="E285" s="10"/>
      <c r="F285" s="10"/>
      <c r="G285" s="10"/>
      <c r="H285" s="10"/>
      <c r="I285" s="10"/>
      <c r="J285" s="10"/>
      <c r="K285" s="10"/>
      <c r="L285" s="10"/>
      <c r="M285" s="10"/>
    </row>
    <row r="286" spans="1:13">
      <c r="A286" s="10"/>
      <c r="B286" s="10"/>
      <c r="C286" s="10"/>
      <c r="D286" s="10"/>
      <c r="E286" s="10"/>
      <c r="F286" s="10"/>
      <c r="G286" s="10"/>
      <c r="H286" s="10"/>
      <c r="I286" s="10"/>
      <c r="J286" s="10"/>
      <c r="K286" s="10"/>
      <c r="L286" s="10"/>
      <c r="M286" s="10"/>
    </row>
    <row r="287" spans="1:13">
      <c r="A287" s="10"/>
      <c r="B287" s="10"/>
      <c r="C287" s="10"/>
      <c r="D287" s="10"/>
      <c r="E287" s="10"/>
      <c r="F287" s="10"/>
      <c r="G287" s="10"/>
      <c r="H287" s="10"/>
      <c r="I287" s="10"/>
      <c r="J287" s="10"/>
      <c r="K287" s="10"/>
      <c r="L287" s="10"/>
      <c r="M287" s="10"/>
    </row>
    <row r="288" spans="1:13">
      <c r="A288" s="10"/>
      <c r="B288" s="10"/>
      <c r="C288" s="10"/>
      <c r="D288" s="10"/>
      <c r="E288" s="10"/>
      <c r="F288" s="10"/>
      <c r="G288" s="10"/>
      <c r="H288" s="10"/>
      <c r="I288" s="10"/>
      <c r="J288" s="10"/>
      <c r="K288" s="10"/>
      <c r="L288" s="10"/>
      <c r="M288" s="10"/>
    </row>
    <row r="289" spans="1:13">
      <c r="A289" s="10"/>
      <c r="B289" s="10"/>
      <c r="C289" s="10"/>
      <c r="D289" s="10"/>
      <c r="E289" s="10"/>
      <c r="F289" s="10"/>
      <c r="G289" s="10"/>
      <c r="H289" s="10"/>
      <c r="I289" s="10"/>
      <c r="J289" s="10"/>
      <c r="K289" s="10"/>
      <c r="L289" s="10"/>
      <c r="M289" s="10"/>
    </row>
    <row r="290" spans="1:13">
      <c r="A290" s="10"/>
      <c r="B290" s="10"/>
      <c r="C290" s="10"/>
      <c r="D290" s="10"/>
      <c r="E290" s="10"/>
      <c r="F290" s="10"/>
      <c r="G290" s="10"/>
      <c r="H290" s="10"/>
      <c r="I290" s="10"/>
      <c r="J290" s="10"/>
      <c r="K290" s="10"/>
      <c r="L290" s="10"/>
      <c r="M290" s="10"/>
    </row>
    <row r="291" spans="1:13">
      <c r="A291" s="10"/>
      <c r="B291" s="10"/>
      <c r="C291" s="10"/>
      <c r="D291" s="10"/>
      <c r="E291" s="10"/>
      <c r="F291" s="10"/>
      <c r="G291" s="10"/>
      <c r="H291" s="10"/>
      <c r="I291" s="10"/>
      <c r="J291" s="10"/>
      <c r="K291" s="10"/>
      <c r="L291" s="10"/>
      <c r="M291" s="10"/>
    </row>
    <row r="292" spans="1:13">
      <c r="A292" s="10"/>
      <c r="B292" s="10"/>
      <c r="C292" s="10"/>
      <c r="D292" s="10"/>
      <c r="E292" s="10"/>
      <c r="F292" s="10"/>
      <c r="G292" s="10"/>
      <c r="H292" s="10"/>
      <c r="I292" s="10"/>
      <c r="J292" s="10"/>
      <c r="K292" s="10"/>
      <c r="L292" s="10"/>
      <c r="M292" s="10"/>
    </row>
    <row r="293" spans="1:13">
      <c r="A293" s="10"/>
      <c r="B293" s="10"/>
      <c r="C293" s="10"/>
      <c r="D293" s="10"/>
      <c r="E293" s="10"/>
      <c r="F293" s="10"/>
      <c r="G293" s="10"/>
      <c r="H293" s="10"/>
      <c r="I293" s="10"/>
      <c r="J293" s="10"/>
      <c r="K293" s="10"/>
      <c r="L293" s="10"/>
      <c r="M293" s="10"/>
    </row>
    <row r="294" spans="1:13">
      <c r="A294" s="10"/>
      <c r="B294" s="10"/>
      <c r="C294" s="10"/>
      <c r="D294" s="10"/>
      <c r="E294" s="10"/>
      <c r="F294" s="10"/>
      <c r="G294" s="10"/>
      <c r="H294" s="10"/>
      <c r="I294" s="10"/>
      <c r="J294" s="10"/>
      <c r="K294" s="10"/>
      <c r="L294" s="10"/>
      <c r="M294" s="10"/>
    </row>
    <row r="295" spans="1:13">
      <c r="A295" s="10"/>
      <c r="B295" s="10"/>
      <c r="C295" s="10"/>
      <c r="D295" s="10"/>
      <c r="E295" s="10"/>
      <c r="F295" s="10"/>
      <c r="G295" s="10"/>
      <c r="H295" s="10"/>
      <c r="I295" s="10"/>
      <c r="J295" s="10"/>
      <c r="K295" s="10"/>
      <c r="L295" s="10"/>
      <c r="M295" s="10"/>
    </row>
    <row r="296" spans="1:13">
      <c r="A296" s="10"/>
      <c r="B296" s="10"/>
      <c r="C296" s="10"/>
      <c r="D296" s="10"/>
      <c r="E296" s="10"/>
      <c r="F296" s="10"/>
      <c r="G296" s="10"/>
      <c r="H296" s="10"/>
      <c r="I296" s="10"/>
      <c r="J296" s="10"/>
      <c r="K296" s="10"/>
      <c r="L296" s="10"/>
      <c r="M296" s="10"/>
    </row>
    <row r="297" spans="1:13">
      <c r="A297" s="10"/>
      <c r="B297" s="10"/>
      <c r="C297" s="10"/>
      <c r="D297" s="10"/>
      <c r="E297" s="10"/>
      <c r="F297" s="10"/>
      <c r="G297" s="10"/>
      <c r="H297" s="10"/>
      <c r="I297" s="10"/>
      <c r="J297" s="10"/>
      <c r="K297" s="10"/>
      <c r="L297" s="10"/>
      <c r="M297" s="10"/>
    </row>
    <row r="298" spans="1:13">
      <c r="A298" s="10"/>
      <c r="B298" s="10"/>
      <c r="C298" s="10"/>
      <c r="D298" s="10"/>
      <c r="E298" s="10"/>
      <c r="F298" s="10"/>
      <c r="G298" s="10"/>
      <c r="H298" s="10"/>
      <c r="I298" s="10"/>
      <c r="J298" s="10"/>
      <c r="K298" s="10"/>
      <c r="L298" s="10"/>
      <c r="M298" s="10"/>
    </row>
    <row r="299" spans="1:13">
      <c r="A299" s="10"/>
      <c r="B299" s="10"/>
      <c r="C299" s="10"/>
      <c r="D299" s="10"/>
      <c r="E299" s="10"/>
      <c r="F299" s="10"/>
      <c r="G299" s="10"/>
      <c r="H299" s="10"/>
      <c r="I299" s="10"/>
      <c r="J299" s="10"/>
      <c r="K299" s="10"/>
      <c r="L299" s="10"/>
      <c r="M299" s="10"/>
    </row>
    <row r="300" spans="1:13">
      <c r="A300" s="10"/>
      <c r="B300" s="10"/>
      <c r="C300" s="10"/>
      <c r="D300" s="10"/>
      <c r="E300" s="10"/>
      <c r="F300" s="10"/>
      <c r="G300" s="10"/>
      <c r="H300" s="10"/>
      <c r="I300" s="10"/>
      <c r="J300" s="10"/>
      <c r="K300" s="10"/>
      <c r="L300" s="10"/>
      <c r="M300" s="10"/>
    </row>
    <row r="301" spans="1:13">
      <c r="A301" s="10"/>
      <c r="B301" s="10"/>
      <c r="C301" s="10"/>
      <c r="D301" s="10"/>
      <c r="E301" s="10"/>
      <c r="F301" s="10"/>
      <c r="G301" s="10"/>
      <c r="H301" s="10"/>
      <c r="I301" s="10"/>
      <c r="J301" s="10"/>
      <c r="K301" s="10"/>
      <c r="L301" s="10"/>
      <c r="M301" s="10"/>
    </row>
    <row r="302" spans="1:13">
      <c r="A302" s="10"/>
      <c r="B302" s="10"/>
      <c r="C302" s="10"/>
      <c r="D302" s="10"/>
      <c r="E302" s="10"/>
      <c r="F302" s="10"/>
      <c r="G302" s="10"/>
      <c r="H302" s="10"/>
      <c r="I302" s="10"/>
      <c r="J302" s="10"/>
      <c r="K302" s="10"/>
      <c r="L302" s="10"/>
      <c r="M302" s="10"/>
    </row>
    <row r="303" spans="1:13">
      <c r="A303" s="10"/>
      <c r="B303" s="10"/>
      <c r="C303" s="10"/>
      <c r="D303" s="10"/>
      <c r="E303" s="10"/>
      <c r="F303" s="10"/>
      <c r="G303" s="10"/>
      <c r="H303" s="10"/>
      <c r="I303" s="10"/>
      <c r="J303" s="10"/>
      <c r="K303" s="10"/>
      <c r="L303" s="10"/>
      <c r="M303" s="10"/>
    </row>
    <row r="304" spans="1:13">
      <c r="A304" s="10"/>
      <c r="B304" s="10"/>
      <c r="C304" s="10"/>
      <c r="D304" s="10"/>
      <c r="E304" s="10"/>
      <c r="F304" s="10"/>
      <c r="G304" s="10"/>
      <c r="H304" s="10"/>
      <c r="I304" s="10"/>
      <c r="J304" s="10"/>
      <c r="K304" s="10"/>
      <c r="L304" s="10"/>
      <c r="M304" s="10"/>
    </row>
    <row r="305" spans="1:13">
      <c r="A305" s="10"/>
      <c r="B305" s="10"/>
      <c r="C305" s="10"/>
      <c r="D305" s="10"/>
      <c r="E305" s="10"/>
      <c r="F305" s="10"/>
      <c r="G305" s="10"/>
      <c r="H305" s="10"/>
      <c r="I305" s="10"/>
      <c r="J305" s="10"/>
      <c r="K305" s="10"/>
      <c r="L305" s="10"/>
      <c r="M305" s="10"/>
    </row>
    <row r="306" spans="1:13">
      <c r="A306" s="10"/>
      <c r="B306" s="10"/>
      <c r="C306" s="10"/>
      <c r="D306" s="10"/>
      <c r="E306" s="10"/>
      <c r="F306" s="10"/>
      <c r="G306" s="10"/>
      <c r="H306" s="10"/>
      <c r="I306" s="10"/>
      <c r="J306" s="10"/>
      <c r="K306" s="10"/>
      <c r="L306" s="10"/>
      <c r="M306" s="10"/>
    </row>
    <row r="307" spans="1:13">
      <c r="A307" s="10"/>
      <c r="B307" s="10"/>
      <c r="C307" s="10"/>
      <c r="D307" s="10"/>
      <c r="E307" s="10"/>
      <c r="F307" s="10"/>
      <c r="G307" s="10"/>
      <c r="H307" s="10"/>
      <c r="I307" s="10"/>
      <c r="J307" s="10"/>
      <c r="K307" s="10"/>
      <c r="L307" s="10"/>
      <c r="M307" s="10"/>
    </row>
    <row r="308" spans="1:13">
      <c r="A308" s="10"/>
      <c r="B308" s="10"/>
      <c r="C308" s="10"/>
      <c r="D308" s="10"/>
      <c r="E308" s="10"/>
      <c r="F308" s="10"/>
      <c r="G308" s="10"/>
      <c r="H308" s="10"/>
      <c r="I308" s="10"/>
      <c r="J308" s="10"/>
      <c r="K308" s="10"/>
      <c r="L308" s="10"/>
      <c r="M308" s="10"/>
    </row>
    <row r="309" spans="1:13">
      <c r="A309" s="10"/>
      <c r="B309" s="10"/>
      <c r="C309" s="10"/>
      <c r="D309" s="10"/>
      <c r="E309" s="10"/>
      <c r="F309" s="10"/>
      <c r="G309" s="10"/>
      <c r="H309" s="10"/>
      <c r="I309" s="10"/>
      <c r="J309" s="10"/>
      <c r="K309" s="10"/>
      <c r="L309" s="10"/>
      <c r="M309" s="10"/>
    </row>
    <row r="310" spans="1:13">
      <c r="A310" s="10"/>
      <c r="B310" s="10"/>
      <c r="C310" s="10"/>
      <c r="D310" s="10"/>
      <c r="E310" s="10"/>
      <c r="F310" s="10"/>
      <c r="G310" s="10"/>
      <c r="H310" s="10"/>
      <c r="I310" s="10"/>
      <c r="J310" s="10"/>
      <c r="K310" s="10"/>
      <c r="L310" s="10"/>
      <c r="M310" s="10"/>
    </row>
    <row r="311" spans="1:13">
      <c r="A311" s="10"/>
      <c r="B311" s="10"/>
      <c r="C311" s="10"/>
      <c r="D311" s="10"/>
      <c r="E311" s="10"/>
      <c r="F311" s="10"/>
      <c r="G311" s="10"/>
      <c r="H311" s="10"/>
      <c r="I311" s="10"/>
      <c r="J311" s="10"/>
      <c r="K311" s="10"/>
      <c r="L311" s="10"/>
      <c r="M311" s="10"/>
    </row>
    <row r="312" spans="1:13">
      <c r="A312" s="10"/>
      <c r="B312" s="10"/>
      <c r="C312" s="10"/>
      <c r="D312" s="10"/>
      <c r="E312" s="10"/>
      <c r="F312" s="10"/>
      <c r="G312" s="10"/>
      <c r="H312" s="10"/>
      <c r="I312" s="10"/>
      <c r="J312" s="10"/>
      <c r="K312" s="10"/>
      <c r="L312" s="10"/>
      <c r="M312" s="10"/>
    </row>
    <row r="313" spans="1:13">
      <c r="A313" s="10"/>
      <c r="B313" s="10"/>
      <c r="C313" s="10"/>
      <c r="D313" s="10"/>
      <c r="E313" s="10"/>
      <c r="F313" s="10"/>
      <c r="G313" s="10"/>
      <c r="H313" s="10"/>
      <c r="I313" s="10"/>
      <c r="J313" s="10"/>
      <c r="K313" s="10"/>
      <c r="L313" s="10"/>
      <c r="M313" s="10"/>
    </row>
    <row r="314" spans="1:13">
      <c r="A314" s="10"/>
      <c r="B314" s="10"/>
      <c r="C314" s="10"/>
      <c r="D314" s="10"/>
      <c r="E314" s="10"/>
      <c r="F314" s="10"/>
      <c r="G314" s="10"/>
      <c r="H314" s="10"/>
      <c r="I314" s="10"/>
      <c r="J314" s="10"/>
      <c r="K314" s="10"/>
      <c r="L314" s="10"/>
      <c r="M314" s="10"/>
    </row>
    <row r="315" spans="1:13">
      <c r="A315" s="10"/>
      <c r="B315" s="10"/>
      <c r="C315" s="10"/>
      <c r="D315" s="10"/>
      <c r="E315" s="10"/>
      <c r="F315" s="10"/>
      <c r="G315" s="10"/>
      <c r="H315" s="10"/>
      <c r="I315" s="10"/>
      <c r="J315" s="10"/>
      <c r="K315" s="10"/>
      <c r="L315" s="10"/>
      <c r="M315" s="10"/>
    </row>
    <row r="316" spans="1:13">
      <c r="A316" s="10"/>
      <c r="B316" s="10"/>
      <c r="C316" s="10"/>
      <c r="D316" s="10"/>
      <c r="E316" s="10"/>
      <c r="F316" s="10"/>
      <c r="G316" s="10"/>
      <c r="H316" s="10"/>
      <c r="I316" s="10"/>
      <c r="J316" s="10"/>
      <c r="K316" s="10"/>
      <c r="L316" s="10"/>
      <c r="M316" s="10"/>
    </row>
    <row r="317" spans="1:13">
      <c r="A317" s="10"/>
      <c r="B317" s="10"/>
      <c r="C317" s="10"/>
      <c r="D317" s="10"/>
      <c r="E317" s="10"/>
      <c r="F317" s="10"/>
      <c r="G317" s="10"/>
      <c r="H317" s="10"/>
      <c r="I317" s="10"/>
      <c r="J317" s="10"/>
      <c r="K317" s="10"/>
      <c r="L317" s="10"/>
      <c r="M317" s="10"/>
    </row>
    <row r="318" spans="1:13">
      <c r="A318" s="10"/>
      <c r="B318" s="10"/>
      <c r="C318" s="10"/>
      <c r="D318" s="10"/>
      <c r="E318" s="10"/>
      <c r="F318" s="10"/>
      <c r="G318" s="10"/>
      <c r="H318" s="10"/>
      <c r="I318" s="10"/>
      <c r="J318" s="10"/>
      <c r="K318" s="10"/>
      <c r="L318" s="10"/>
      <c r="M318" s="10"/>
    </row>
    <row r="319" spans="1:13">
      <c r="A319" s="10"/>
      <c r="B319" s="10"/>
      <c r="C319" s="10"/>
      <c r="D319" s="10"/>
      <c r="E319" s="10"/>
      <c r="F319" s="10"/>
      <c r="G319" s="10"/>
      <c r="H319" s="10"/>
      <c r="I319" s="10"/>
      <c r="J319" s="10"/>
      <c r="K319" s="10"/>
      <c r="L319" s="10"/>
      <c r="M319" s="10"/>
    </row>
    <row r="320" spans="1:13">
      <c r="A320" s="10"/>
      <c r="B320" s="10"/>
      <c r="C320" s="10"/>
      <c r="D320" s="10"/>
      <c r="E320" s="10"/>
      <c r="F320" s="10"/>
      <c r="G320" s="10"/>
      <c r="H320" s="10"/>
      <c r="I320" s="10"/>
      <c r="J320" s="10"/>
      <c r="K320" s="10"/>
      <c r="L320" s="10"/>
      <c r="M320" s="10"/>
    </row>
    <row r="321" spans="1:13">
      <c r="A321" s="10"/>
      <c r="B321" s="10"/>
      <c r="C321" s="10"/>
      <c r="D321" s="10"/>
      <c r="E321" s="10"/>
      <c r="F321" s="10"/>
      <c r="G321" s="10"/>
      <c r="H321" s="10"/>
      <c r="I321" s="10"/>
      <c r="J321" s="10"/>
      <c r="K321" s="10"/>
      <c r="L321" s="10"/>
      <c r="M321" s="10"/>
    </row>
    <row r="322" spans="1:13">
      <c r="A322" s="10"/>
      <c r="B322" s="10"/>
      <c r="C322" s="10"/>
      <c r="D322" s="10"/>
      <c r="E322" s="10"/>
      <c r="F322" s="10"/>
      <c r="G322" s="10"/>
      <c r="H322" s="10"/>
      <c r="I322" s="10"/>
      <c r="J322" s="10"/>
      <c r="K322" s="10"/>
      <c r="L322" s="10"/>
      <c r="M322" s="10"/>
    </row>
    <row r="323" spans="1:13">
      <c r="A323" s="10"/>
      <c r="B323" s="10"/>
      <c r="C323" s="10"/>
      <c r="D323" s="10"/>
      <c r="E323" s="10"/>
      <c r="F323" s="10"/>
      <c r="G323" s="10"/>
      <c r="H323" s="10"/>
      <c r="I323" s="10"/>
      <c r="J323" s="10"/>
      <c r="K323" s="10"/>
      <c r="L323" s="10"/>
      <c r="M323" s="10"/>
    </row>
    <row r="324" spans="1:13">
      <c r="A324" s="10"/>
      <c r="B324" s="10"/>
      <c r="C324" s="10"/>
      <c r="D324" s="10"/>
      <c r="E324" s="10"/>
      <c r="F324" s="10"/>
      <c r="G324" s="10"/>
      <c r="H324" s="10"/>
      <c r="I324" s="10"/>
      <c r="J324" s="10"/>
      <c r="K324" s="10"/>
      <c r="L324" s="10"/>
      <c r="M324" s="10"/>
    </row>
    <row r="325" spans="1:13">
      <c r="A325" s="10"/>
      <c r="B325" s="10"/>
      <c r="C325" s="10"/>
      <c r="D325" s="10"/>
      <c r="E325" s="10"/>
      <c r="F325" s="10"/>
      <c r="G325" s="10"/>
      <c r="H325" s="10"/>
      <c r="I325" s="10"/>
      <c r="J325" s="10"/>
      <c r="K325" s="10"/>
      <c r="L325" s="10"/>
      <c r="M325" s="10"/>
    </row>
    <row r="326" spans="1:13">
      <c r="A326" s="10"/>
      <c r="B326" s="10"/>
      <c r="C326" s="10"/>
      <c r="D326" s="10"/>
      <c r="E326" s="10"/>
      <c r="F326" s="10"/>
      <c r="G326" s="10"/>
      <c r="H326" s="10"/>
      <c r="I326" s="10"/>
      <c r="J326" s="10"/>
      <c r="K326" s="10"/>
      <c r="L326" s="10"/>
      <c r="M326" s="10"/>
    </row>
    <row r="327" spans="1:13">
      <c r="A327" s="10"/>
      <c r="B327" s="10"/>
      <c r="C327" s="10"/>
      <c r="D327" s="10"/>
      <c r="E327" s="10"/>
      <c r="F327" s="10"/>
      <c r="G327" s="10"/>
      <c r="H327" s="10"/>
      <c r="I327" s="10"/>
      <c r="J327" s="10"/>
      <c r="K327" s="10"/>
      <c r="L327" s="10"/>
      <c r="M327" s="10"/>
    </row>
    <row r="328" spans="1:13">
      <c r="A328" s="10"/>
      <c r="B328" s="10"/>
      <c r="C328" s="10"/>
      <c r="D328" s="10"/>
      <c r="E328" s="10"/>
      <c r="F328" s="10"/>
      <c r="G328" s="10"/>
      <c r="H328" s="10"/>
      <c r="I328" s="10"/>
      <c r="J328" s="10"/>
      <c r="K328" s="10"/>
      <c r="L328" s="10"/>
      <c r="M328" s="10"/>
    </row>
    <row r="329" spans="1:13">
      <c r="A329" s="10"/>
      <c r="B329" s="10"/>
      <c r="C329" s="10"/>
      <c r="D329" s="10"/>
      <c r="E329" s="10"/>
      <c r="F329" s="10"/>
      <c r="G329" s="10"/>
      <c r="H329" s="10"/>
      <c r="I329" s="10"/>
      <c r="J329" s="10"/>
      <c r="K329" s="10"/>
      <c r="L329" s="10"/>
      <c r="M329" s="10"/>
    </row>
    <row r="330" spans="1:13">
      <c r="A330" s="10"/>
      <c r="B330" s="10"/>
      <c r="C330" s="10"/>
      <c r="D330" s="10"/>
      <c r="E330" s="10"/>
      <c r="F330" s="10"/>
      <c r="G330" s="10"/>
      <c r="H330" s="10"/>
      <c r="I330" s="10"/>
      <c r="J330" s="10"/>
      <c r="K330" s="10"/>
      <c r="L330" s="10"/>
      <c r="M330" s="10"/>
    </row>
    <row r="331" spans="1:13">
      <c r="A331" s="10"/>
      <c r="B331" s="10"/>
      <c r="C331" s="10"/>
      <c r="D331" s="10"/>
      <c r="E331" s="10"/>
      <c r="F331" s="10"/>
      <c r="G331" s="10"/>
      <c r="H331" s="10"/>
      <c r="I331" s="10"/>
      <c r="J331" s="10"/>
      <c r="K331" s="10"/>
      <c r="L331" s="10"/>
      <c r="M331" s="10"/>
    </row>
    <row r="332" spans="1:13">
      <c r="A332" s="10"/>
      <c r="B332" s="10"/>
      <c r="C332" s="10"/>
      <c r="D332" s="10"/>
      <c r="E332" s="10"/>
      <c r="F332" s="10"/>
      <c r="G332" s="10"/>
      <c r="H332" s="10"/>
      <c r="I332" s="10"/>
      <c r="J332" s="10"/>
      <c r="K332" s="10"/>
      <c r="L332" s="10"/>
      <c r="M332" s="10"/>
    </row>
    <row r="333" spans="1:13">
      <c r="A333" s="10"/>
      <c r="B333" s="10"/>
      <c r="C333" s="10"/>
      <c r="D333" s="10"/>
      <c r="E333" s="10"/>
      <c r="F333" s="10"/>
      <c r="G333" s="10"/>
      <c r="H333" s="10"/>
      <c r="I333" s="10"/>
      <c r="J333" s="10"/>
      <c r="K333" s="10"/>
      <c r="L333" s="10"/>
      <c r="M333" s="10"/>
    </row>
    <row r="334" spans="1:13">
      <c r="A334" s="10"/>
      <c r="B334" s="10"/>
      <c r="C334" s="10"/>
      <c r="D334" s="10"/>
      <c r="E334" s="10"/>
      <c r="F334" s="10"/>
      <c r="G334" s="10"/>
      <c r="H334" s="10"/>
      <c r="I334" s="10"/>
      <c r="J334" s="10"/>
      <c r="K334" s="10"/>
      <c r="L334" s="10"/>
      <c r="M334" s="10"/>
    </row>
    <row r="335" spans="1:13">
      <c r="A335" s="10"/>
      <c r="B335" s="10"/>
      <c r="C335" s="10"/>
      <c r="D335" s="10"/>
      <c r="E335" s="10"/>
      <c r="F335" s="10"/>
      <c r="G335" s="10"/>
      <c r="H335" s="10"/>
      <c r="I335" s="10"/>
      <c r="J335" s="10"/>
      <c r="K335" s="10"/>
      <c r="L335" s="10"/>
      <c r="M335" s="10"/>
    </row>
    <row r="336" spans="1:13">
      <c r="A336" s="10"/>
      <c r="B336" s="10"/>
      <c r="C336" s="10"/>
      <c r="D336" s="10"/>
      <c r="E336" s="10"/>
      <c r="F336" s="10"/>
      <c r="G336" s="10"/>
      <c r="H336" s="10"/>
      <c r="I336" s="10"/>
      <c r="J336" s="10"/>
      <c r="K336" s="10"/>
      <c r="L336" s="10"/>
      <c r="M336" s="10"/>
    </row>
    <row r="337" spans="1:13">
      <c r="A337" s="10"/>
      <c r="B337" s="10"/>
      <c r="C337" s="10"/>
      <c r="D337" s="10"/>
      <c r="E337" s="10"/>
      <c r="F337" s="10"/>
      <c r="G337" s="10"/>
      <c r="H337" s="10"/>
      <c r="I337" s="10"/>
      <c r="J337" s="10"/>
      <c r="K337" s="10"/>
      <c r="L337" s="10"/>
      <c r="M337" s="10"/>
    </row>
    <row r="338" spans="1:13">
      <c r="A338" s="10"/>
      <c r="B338" s="10"/>
      <c r="C338" s="10"/>
      <c r="D338" s="10"/>
      <c r="E338" s="10"/>
      <c r="F338" s="10"/>
      <c r="G338" s="10"/>
      <c r="H338" s="10"/>
      <c r="I338" s="10"/>
      <c r="J338" s="10"/>
      <c r="K338" s="10"/>
      <c r="L338" s="10"/>
      <c r="M338" s="10"/>
    </row>
    <row r="339" spans="1:13">
      <c r="A339" s="10"/>
      <c r="B339" s="10"/>
      <c r="C339" s="10"/>
      <c r="D339" s="10"/>
      <c r="E339" s="10"/>
      <c r="F339" s="10"/>
      <c r="G339" s="10"/>
      <c r="H339" s="10"/>
      <c r="I339" s="10"/>
      <c r="J339" s="10"/>
      <c r="K339" s="10"/>
      <c r="L339" s="10"/>
      <c r="M339" s="10"/>
    </row>
    <row r="340" spans="1:13">
      <c r="A340" s="10"/>
      <c r="B340" s="10"/>
      <c r="C340" s="10"/>
      <c r="D340" s="10"/>
      <c r="E340" s="10"/>
      <c r="F340" s="10"/>
      <c r="G340" s="10"/>
      <c r="H340" s="10"/>
      <c r="I340" s="10"/>
      <c r="J340" s="10"/>
      <c r="K340" s="10"/>
      <c r="L340" s="10"/>
      <c r="M340" s="10"/>
    </row>
    <row r="341" spans="1:13">
      <c r="A341" s="10"/>
      <c r="B341" s="10"/>
      <c r="C341" s="10"/>
      <c r="D341" s="10"/>
      <c r="E341" s="10"/>
      <c r="F341" s="10"/>
      <c r="G341" s="10"/>
      <c r="H341" s="10"/>
      <c r="I341" s="10"/>
      <c r="J341" s="10"/>
      <c r="K341" s="10"/>
      <c r="L341" s="10"/>
      <c r="M341" s="10"/>
    </row>
    <row r="342" spans="1:13">
      <c r="A342" s="10"/>
      <c r="B342" s="10"/>
      <c r="C342" s="10"/>
      <c r="D342" s="10"/>
      <c r="E342" s="10"/>
      <c r="F342" s="10"/>
      <c r="G342" s="10"/>
      <c r="H342" s="10"/>
      <c r="I342" s="10"/>
      <c r="J342" s="10"/>
      <c r="K342" s="10"/>
      <c r="L342" s="10"/>
      <c r="M342" s="10"/>
    </row>
    <row r="343" spans="1:13">
      <c r="A343" s="10"/>
      <c r="B343" s="10"/>
      <c r="C343" s="10"/>
      <c r="D343" s="10"/>
      <c r="E343" s="10"/>
      <c r="F343" s="10"/>
      <c r="G343" s="10"/>
      <c r="H343" s="10"/>
      <c r="I343" s="10"/>
      <c r="J343" s="10"/>
      <c r="K343" s="10"/>
      <c r="L343" s="10"/>
      <c r="M343" s="10"/>
    </row>
    <row r="344" spans="1:13">
      <c r="A344" s="10"/>
      <c r="B344" s="10"/>
      <c r="C344" s="10"/>
      <c r="D344" s="10"/>
      <c r="E344" s="10"/>
      <c r="F344" s="10"/>
      <c r="G344" s="10"/>
      <c r="H344" s="10"/>
      <c r="I344" s="10"/>
      <c r="J344" s="10"/>
      <c r="K344" s="10"/>
      <c r="L344" s="10"/>
      <c r="M344" s="10"/>
    </row>
    <row r="345" spans="1:13">
      <c r="A345" s="10"/>
      <c r="B345" s="10"/>
      <c r="C345" s="10"/>
      <c r="D345" s="10"/>
      <c r="E345" s="10"/>
      <c r="F345" s="10"/>
      <c r="G345" s="10"/>
      <c r="H345" s="10"/>
      <c r="I345" s="10"/>
      <c r="J345" s="10"/>
      <c r="K345" s="10"/>
      <c r="L345" s="10"/>
      <c r="M345" s="10"/>
    </row>
    <row r="346" spans="1:13">
      <c r="A346" s="10"/>
      <c r="B346" s="10"/>
      <c r="C346" s="10"/>
      <c r="D346" s="10"/>
      <c r="E346" s="10"/>
      <c r="F346" s="10"/>
      <c r="G346" s="10"/>
      <c r="H346" s="10"/>
      <c r="I346" s="10"/>
      <c r="J346" s="10"/>
      <c r="K346" s="10"/>
      <c r="L346" s="10"/>
      <c r="M346" s="10"/>
    </row>
    <row r="347" spans="1:13">
      <c r="A347" s="10"/>
      <c r="B347" s="10"/>
      <c r="C347" s="10"/>
      <c r="D347" s="10"/>
      <c r="E347" s="10"/>
      <c r="F347" s="10"/>
      <c r="G347" s="10"/>
      <c r="H347" s="10"/>
      <c r="I347" s="10"/>
      <c r="J347" s="10"/>
      <c r="K347" s="10"/>
      <c r="L347" s="10"/>
      <c r="M347" s="10"/>
    </row>
    <row r="348" spans="1:13">
      <c r="A348" s="10"/>
      <c r="B348" s="10"/>
      <c r="C348" s="10"/>
      <c r="D348" s="10"/>
      <c r="E348" s="10"/>
      <c r="F348" s="10"/>
      <c r="G348" s="10"/>
      <c r="H348" s="10"/>
      <c r="I348" s="10"/>
      <c r="J348" s="10"/>
      <c r="K348" s="10"/>
      <c r="L348" s="10"/>
      <c r="M348" s="10"/>
    </row>
    <row r="349" spans="1:13">
      <c r="A349" s="10"/>
      <c r="B349" s="10"/>
      <c r="C349" s="10"/>
      <c r="D349" s="10"/>
      <c r="E349" s="10"/>
      <c r="F349" s="10"/>
      <c r="G349" s="10"/>
      <c r="H349" s="10"/>
      <c r="I349" s="10"/>
      <c r="J349" s="10"/>
      <c r="K349" s="10"/>
      <c r="L349" s="10"/>
      <c r="M349" s="10"/>
    </row>
    <row r="350" spans="1:13">
      <c r="A350" s="10"/>
      <c r="B350" s="10"/>
      <c r="C350" s="10"/>
      <c r="D350" s="10"/>
      <c r="E350" s="10"/>
      <c r="F350" s="10"/>
      <c r="G350" s="10"/>
      <c r="H350" s="10"/>
      <c r="I350" s="10"/>
      <c r="J350" s="10"/>
      <c r="K350" s="10"/>
      <c r="L350" s="10"/>
      <c r="M350" s="10"/>
    </row>
    <row r="351" spans="1:13">
      <c r="A351" s="10"/>
      <c r="B351" s="10"/>
      <c r="C351" s="10"/>
      <c r="D351" s="10"/>
      <c r="E351" s="10"/>
      <c r="F351" s="10"/>
      <c r="G351" s="10"/>
      <c r="H351" s="10"/>
      <c r="I351" s="10"/>
      <c r="J351" s="10"/>
      <c r="K351" s="10"/>
      <c r="L351" s="10"/>
      <c r="M351" s="10"/>
    </row>
    <row r="352" spans="1:13">
      <c r="A352" s="10"/>
      <c r="B352" s="10"/>
      <c r="C352" s="10"/>
      <c r="D352" s="10"/>
      <c r="E352" s="10"/>
      <c r="F352" s="10"/>
      <c r="G352" s="10"/>
      <c r="H352" s="10"/>
      <c r="I352" s="10"/>
      <c r="J352" s="10"/>
      <c r="K352" s="10"/>
      <c r="L352" s="10"/>
      <c r="M352" s="10"/>
    </row>
    <row r="353" spans="1:13">
      <c r="A353" s="10"/>
      <c r="B353" s="10"/>
      <c r="C353" s="10"/>
      <c r="D353" s="10"/>
      <c r="E353" s="10"/>
      <c r="F353" s="10"/>
      <c r="G353" s="10"/>
      <c r="H353" s="10"/>
      <c r="I353" s="10"/>
      <c r="J353" s="10"/>
      <c r="K353" s="10"/>
      <c r="L353" s="10"/>
      <c r="M353" s="10"/>
    </row>
    <row r="354" spans="1:13">
      <c r="A354" s="10"/>
      <c r="B354" s="10"/>
      <c r="C354" s="10"/>
      <c r="D354" s="10"/>
      <c r="E354" s="10"/>
      <c r="F354" s="10"/>
      <c r="G354" s="10"/>
      <c r="H354" s="10"/>
      <c r="I354" s="10"/>
      <c r="J354" s="10"/>
      <c r="K354" s="10"/>
      <c r="L354" s="10"/>
      <c r="M354" s="10"/>
    </row>
    <row r="355" spans="1:13">
      <c r="A355" s="10"/>
      <c r="B355" s="10"/>
      <c r="C355" s="10"/>
      <c r="D355" s="10"/>
      <c r="E355" s="10"/>
      <c r="F355" s="10"/>
      <c r="G355" s="10"/>
      <c r="H355" s="10"/>
      <c r="I355" s="10"/>
      <c r="J355" s="10"/>
      <c r="K355" s="10"/>
      <c r="L355" s="10"/>
      <c r="M355" s="10"/>
    </row>
    <row r="356" spans="1:13">
      <c r="A356" s="10"/>
      <c r="B356" s="10"/>
      <c r="C356" s="10"/>
      <c r="D356" s="10"/>
      <c r="E356" s="10"/>
      <c r="F356" s="10"/>
      <c r="G356" s="10"/>
      <c r="H356" s="10"/>
      <c r="I356" s="10"/>
      <c r="J356" s="10"/>
      <c r="K356" s="10"/>
      <c r="L356" s="10"/>
      <c r="M356" s="10"/>
    </row>
    <row r="357" spans="1:13">
      <c r="A357" s="10"/>
      <c r="B357" s="10"/>
      <c r="C357" s="10"/>
      <c r="D357" s="10"/>
      <c r="E357" s="10"/>
      <c r="F357" s="10"/>
      <c r="G357" s="10"/>
      <c r="H357" s="10"/>
      <c r="I357" s="10"/>
      <c r="J357" s="10"/>
      <c r="K357" s="10"/>
      <c r="L357" s="10"/>
      <c r="M357" s="10"/>
    </row>
    <row r="358" spans="1:13">
      <c r="A358" s="10"/>
      <c r="B358" s="10"/>
      <c r="C358" s="10"/>
      <c r="D358" s="10"/>
      <c r="E358" s="10"/>
      <c r="F358" s="10"/>
      <c r="G358" s="10"/>
      <c r="H358" s="10"/>
      <c r="I358" s="10"/>
      <c r="J358" s="10"/>
      <c r="K358" s="10"/>
      <c r="L358" s="10"/>
      <c r="M358" s="10"/>
    </row>
    <row r="359" spans="1:13">
      <c r="A359" s="10"/>
      <c r="B359" s="10"/>
      <c r="C359" s="10"/>
      <c r="D359" s="10"/>
      <c r="E359" s="10"/>
      <c r="F359" s="10"/>
      <c r="G359" s="10"/>
      <c r="H359" s="10"/>
      <c r="I359" s="10"/>
      <c r="J359" s="10"/>
      <c r="K359" s="10"/>
      <c r="L359" s="10"/>
      <c r="M359" s="10"/>
    </row>
    <row r="360" spans="1:13">
      <c r="A360" s="10"/>
      <c r="B360" s="10"/>
      <c r="C360" s="10"/>
      <c r="D360" s="10"/>
      <c r="E360" s="10"/>
      <c r="F360" s="10"/>
      <c r="G360" s="10"/>
      <c r="H360" s="10"/>
      <c r="I360" s="10"/>
      <c r="J360" s="10"/>
      <c r="K360" s="10"/>
      <c r="L360" s="10"/>
      <c r="M360" s="10"/>
    </row>
    <row r="361" spans="1:13">
      <c r="A361" s="10"/>
      <c r="B361" s="10"/>
      <c r="C361" s="10"/>
      <c r="D361" s="10"/>
      <c r="E361" s="10"/>
      <c r="F361" s="10"/>
      <c r="G361" s="10"/>
      <c r="H361" s="10"/>
      <c r="I361" s="10"/>
      <c r="J361" s="10"/>
      <c r="K361" s="10"/>
      <c r="L361" s="10"/>
      <c r="M361" s="10"/>
    </row>
    <row r="362" spans="1:13">
      <c r="A362" s="10"/>
      <c r="B362" s="10"/>
      <c r="C362" s="10"/>
      <c r="D362" s="10"/>
      <c r="E362" s="10"/>
      <c r="F362" s="10"/>
      <c r="G362" s="10"/>
      <c r="H362" s="10"/>
      <c r="I362" s="10"/>
      <c r="J362" s="10"/>
      <c r="K362" s="10"/>
      <c r="L362" s="10"/>
      <c r="M362" s="10"/>
    </row>
    <row r="363" spans="1:13">
      <c r="A363" s="10"/>
      <c r="B363" s="10"/>
      <c r="C363" s="10"/>
      <c r="D363" s="10"/>
      <c r="E363" s="10"/>
      <c r="F363" s="10"/>
      <c r="G363" s="10"/>
      <c r="H363" s="10"/>
      <c r="I363" s="10"/>
      <c r="J363" s="10"/>
      <c r="K363" s="10"/>
      <c r="L363" s="10"/>
      <c r="M363" s="10"/>
    </row>
    <row r="364" spans="1:13">
      <c r="A364" s="10"/>
      <c r="B364" s="10"/>
      <c r="C364" s="10"/>
      <c r="D364" s="10"/>
      <c r="E364" s="10"/>
      <c r="F364" s="10"/>
      <c r="G364" s="10"/>
      <c r="H364" s="10"/>
      <c r="I364" s="10"/>
      <c r="J364" s="10"/>
      <c r="K364" s="10"/>
      <c r="L364" s="10"/>
      <c r="M364" s="10"/>
    </row>
    <row r="365" spans="1:13">
      <c r="A365" s="10"/>
      <c r="B365" s="10"/>
      <c r="C365" s="10"/>
      <c r="D365" s="10"/>
      <c r="E365" s="10"/>
      <c r="F365" s="10"/>
      <c r="G365" s="10"/>
      <c r="H365" s="10"/>
      <c r="I365" s="10"/>
      <c r="J365" s="10"/>
      <c r="K365" s="10"/>
      <c r="L365" s="10"/>
      <c r="M365" s="10"/>
    </row>
    <row r="366" spans="1:13">
      <c r="A366" s="10"/>
      <c r="B366" s="10"/>
      <c r="C366" s="10"/>
      <c r="D366" s="10"/>
      <c r="E366" s="10"/>
      <c r="F366" s="10"/>
      <c r="G366" s="10"/>
      <c r="H366" s="10"/>
      <c r="I366" s="10"/>
      <c r="J366" s="10"/>
      <c r="K366" s="10"/>
      <c r="L366" s="10"/>
      <c r="M366" s="10"/>
    </row>
    <row r="367" spans="1:13">
      <c r="A367" s="10"/>
      <c r="B367" s="10"/>
      <c r="C367" s="10"/>
      <c r="D367" s="10"/>
      <c r="E367" s="10"/>
      <c r="F367" s="10"/>
      <c r="G367" s="10"/>
      <c r="H367" s="10"/>
      <c r="I367" s="10"/>
      <c r="J367" s="10"/>
      <c r="K367" s="10"/>
      <c r="L367" s="10"/>
      <c r="M367" s="10"/>
    </row>
    <row r="368" spans="1:13">
      <c r="A368" s="10"/>
      <c r="B368" s="10"/>
      <c r="C368" s="10"/>
      <c r="D368" s="10"/>
      <c r="E368" s="10"/>
      <c r="F368" s="10"/>
      <c r="G368" s="10"/>
      <c r="H368" s="10"/>
      <c r="I368" s="10"/>
      <c r="J368" s="10"/>
      <c r="K368" s="10"/>
      <c r="L368" s="10"/>
      <c r="M368" s="10"/>
    </row>
    <row r="369" spans="1:13">
      <c r="A369" s="10"/>
      <c r="B369" s="10"/>
      <c r="C369" s="10"/>
      <c r="D369" s="10"/>
      <c r="E369" s="10"/>
      <c r="F369" s="10"/>
      <c r="G369" s="10"/>
      <c r="H369" s="10"/>
      <c r="I369" s="10"/>
      <c r="J369" s="10"/>
      <c r="K369" s="10"/>
      <c r="L369" s="10"/>
      <c r="M369" s="10"/>
    </row>
    <row r="370" spans="1:13">
      <c r="A370" s="10"/>
      <c r="B370" s="10"/>
      <c r="C370" s="10"/>
      <c r="D370" s="10"/>
      <c r="E370" s="10"/>
      <c r="F370" s="10"/>
      <c r="G370" s="10"/>
      <c r="H370" s="10"/>
      <c r="I370" s="10"/>
      <c r="J370" s="10"/>
      <c r="K370" s="10"/>
      <c r="L370" s="10"/>
      <c r="M370" s="10"/>
    </row>
    <row r="371" spans="1:13">
      <c r="A371" s="10"/>
      <c r="B371" s="10"/>
      <c r="C371" s="10"/>
      <c r="D371" s="10"/>
      <c r="E371" s="10"/>
      <c r="F371" s="10"/>
      <c r="G371" s="10"/>
      <c r="H371" s="10"/>
      <c r="I371" s="10"/>
      <c r="J371" s="10"/>
      <c r="K371" s="10"/>
      <c r="L371" s="10"/>
      <c r="M371" s="10"/>
    </row>
    <row r="372" spans="1:13">
      <c r="A372" s="10"/>
      <c r="B372" s="10"/>
      <c r="C372" s="10"/>
      <c r="D372" s="10"/>
      <c r="E372" s="10"/>
      <c r="F372" s="10"/>
      <c r="G372" s="10"/>
      <c r="H372" s="10"/>
      <c r="I372" s="10"/>
      <c r="J372" s="10"/>
      <c r="K372" s="10"/>
      <c r="L372" s="10"/>
      <c r="M372" s="10"/>
    </row>
    <row r="373" spans="1:13">
      <c r="A373" s="10"/>
      <c r="B373" s="10"/>
      <c r="C373" s="10"/>
      <c r="D373" s="10"/>
      <c r="E373" s="10"/>
      <c r="F373" s="10"/>
      <c r="G373" s="10"/>
      <c r="H373" s="10"/>
      <c r="I373" s="10"/>
      <c r="J373" s="10"/>
      <c r="K373" s="10"/>
      <c r="L373" s="10"/>
      <c r="M373" s="10"/>
    </row>
    <row r="374" spans="1:13">
      <c r="A374" s="10"/>
      <c r="B374" s="10"/>
      <c r="C374" s="10"/>
      <c r="D374" s="10"/>
      <c r="E374" s="10"/>
      <c r="F374" s="10"/>
      <c r="G374" s="10"/>
      <c r="H374" s="10"/>
      <c r="I374" s="10"/>
      <c r="J374" s="10"/>
      <c r="K374" s="10"/>
      <c r="L374" s="10"/>
      <c r="M374" s="10"/>
    </row>
    <row r="375" spans="1:13">
      <c r="A375" s="10"/>
      <c r="B375" s="10"/>
      <c r="C375" s="10"/>
      <c r="D375" s="10"/>
      <c r="E375" s="10"/>
      <c r="F375" s="10"/>
      <c r="G375" s="10"/>
      <c r="H375" s="10"/>
      <c r="I375" s="10"/>
      <c r="J375" s="10"/>
      <c r="K375" s="10"/>
      <c r="L375" s="10"/>
      <c r="M375" s="10"/>
    </row>
    <row r="376" spans="1:13">
      <c r="A376" s="11"/>
    </row>
    <row r="377" spans="1:13">
      <c r="A377" s="26"/>
    </row>
    <row r="378" spans="1:13">
      <c r="A378" s="26"/>
    </row>
    <row r="379" spans="1:13">
      <c r="A379" s="26"/>
    </row>
    <row r="380" spans="1:13">
      <c r="A380" s="26"/>
    </row>
    <row r="381" spans="1:13">
      <c r="A381" s="26"/>
    </row>
    <row r="382" spans="1:13">
      <c r="A382" s="26"/>
    </row>
    <row r="383" spans="1:13">
      <c r="A383" s="26"/>
    </row>
    <row r="384" spans="1:13">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sheetData>
  <sheetProtection selectLockedCells="1" selectUnlockedCells="1"/>
  <mergeCells count="5">
    <mergeCell ref="A1:K1"/>
    <mergeCell ref="A3:K3"/>
    <mergeCell ref="C8:E8"/>
    <mergeCell ref="F8:H8"/>
    <mergeCell ref="B8:B9"/>
  </mergeCells>
  <conditionalFormatting sqref="C10:H46">
    <cfRule type="containsErrors" dxfId="1" priority="1">
      <formula>ISERROR(C10)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9"/>
  <sheetViews>
    <sheetView showGridLines="0" workbookViewId="0">
      <selection activeCell="A13" sqref="A13:K13"/>
    </sheetView>
  </sheetViews>
  <sheetFormatPr defaultColWidth="11.42578125" defaultRowHeight="15"/>
  <cols>
    <col min="1" max="1" width="26" style="31" customWidth="1"/>
    <col min="2" max="11" width="12.85546875" style="31" customWidth="1"/>
    <col min="12" max="16384" width="11.42578125" style="31"/>
  </cols>
  <sheetData>
    <row r="1" spans="1:16" ht="15" customHeight="1" thickBot="1">
      <c r="A1" s="61"/>
      <c r="B1" s="61"/>
      <c r="C1" s="61"/>
      <c r="D1" s="61"/>
      <c r="E1" s="61"/>
      <c r="F1" s="61"/>
      <c r="G1" s="61"/>
      <c r="H1" s="61"/>
      <c r="I1" s="61"/>
      <c r="J1" s="61"/>
      <c r="K1" s="61"/>
    </row>
    <row r="2" spans="1:16" ht="15.75">
      <c r="A2" s="62" t="s">
        <v>539</v>
      </c>
    </row>
    <row r="3" spans="1:16" ht="15" customHeight="1">
      <c r="A3" s="62"/>
    </row>
    <row r="4" spans="1:16" ht="15.75">
      <c r="A4" s="63" t="s">
        <v>524</v>
      </c>
    </row>
    <row r="5" spans="1:16" ht="33" customHeight="1">
      <c r="A5" s="252" t="s">
        <v>554</v>
      </c>
      <c r="B5" s="252"/>
      <c r="C5" s="252"/>
      <c r="D5" s="252"/>
      <c r="E5" s="252"/>
      <c r="F5" s="252"/>
      <c r="G5" s="252"/>
      <c r="H5" s="252"/>
      <c r="I5" s="252"/>
      <c r="J5" s="252"/>
      <c r="K5" s="252"/>
    </row>
    <row r="6" spans="1:16" ht="33" customHeight="1">
      <c r="A6" s="252" t="s">
        <v>568</v>
      </c>
      <c r="B6" s="252"/>
      <c r="C6" s="252"/>
      <c r="D6" s="252"/>
      <c r="E6" s="252"/>
      <c r="F6" s="252"/>
      <c r="G6" s="252"/>
      <c r="H6" s="252"/>
      <c r="I6" s="252"/>
      <c r="J6" s="252"/>
      <c r="K6" s="252"/>
    </row>
    <row r="7" spans="1:16" ht="15" customHeight="1">
      <c r="A7" s="62"/>
    </row>
    <row r="8" spans="1:16" ht="15.75">
      <c r="A8" s="63" t="s">
        <v>52</v>
      </c>
    </row>
    <row r="9" spans="1:16">
      <c r="A9" s="64" t="s">
        <v>553</v>
      </c>
    </row>
    <row r="10" spans="1:16">
      <c r="A10" s="64" t="s">
        <v>34</v>
      </c>
    </row>
    <row r="11" spans="1:16" ht="44.25" customHeight="1">
      <c r="A11" s="253" t="s">
        <v>60</v>
      </c>
      <c r="B11" s="223"/>
      <c r="C11" s="223"/>
      <c r="D11" s="223"/>
      <c r="E11" s="223"/>
      <c r="F11" s="223"/>
      <c r="G11" s="223"/>
      <c r="H11" s="223"/>
      <c r="I11" s="223"/>
      <c r="J11" s="223"/>
      <c r="K11" s="223"/>
      <c r="L11" s="65"/>
      <c r="M11" s="65"/>
      <c r="N11" s="65"/>
      <c r="O11" s="65"/>
      <c r="P11" s="65"/>
    </row>
    <row r="12" spans="1:16" ht="15" customHeight="1">
      <c r="A12" s="33"/>
    </row>
    <row r="13" spans="1:16" ht="30.75" customHeight="1">
      <c r="A13" s="254" t="s">
        <v>35</v>
      </c>
      <c r="B13" s="223"/>
      <c r="C13" s="223"/>
      <c r="D13" s="223"/>
      <c r="E13" s="223"/>
      <c r="F13" s="223"/>
      <c r="G13" s="223"/>
      <c r="H13" s="223"/>
      <c r="I13" s="223"/>
      <c r="J13" s="223"/>
      <c r="K13" s="223"/>
    </row>
    <row r="14" spans="1:16" ht="36" customHeight="1">
      <c r="A14" s="255" t="s">
        <v>36</v>
      </c>
      <c r="B14" s="223"/>
      <c r="C14" s="223"/>
      <c r="D14" s="223"/>
      <c r="E14" s="223"/>
      <c r="F14" s="223"/>
      <c r="G14" s="223"/>
      <c r="H14" s="223"/>
      <c r="I14" s="223"/>
      <c r="J14" s="223"/>
      <c r="K14" s="223"/>
    </row>
    <row r="15" spans="1:16" ht="15" customHeight="1" thickBot="1">
      <c r="A15" s="66"/>
      <c r="B15" s="66"/>
      <c r="C15" s="66"/>
      <c r="D15" s="66"/>
      <c r="E15" s="66"/>
      <c r="F15" s="66"/>
      <c r="G15" s="66"/>
      <c r="H15" s="66"/>
      <c r="I15" s="66"/>
      <c r="J15" s="66"/>
      <c r="K15" s="66"/>
    </row>
    <row r="16" spans="1:16" ht="15.75">
      <c r="A16" s="260" t="s">
        <v>13</v>
      </c>
      <c r="B16" s="260"/>
      <c r="C16" s="260"/>
      <c r="D16" s="260"/>
      <c r="E16" s="260"/>
      <c r="F16" s="260"/>
      <c r="G16" s="260"/>
      <c r="H16" s="260"/>
      <c r="I16" s="260"/>
      <c r="J16" s="260"/>
      <c r="K16" s="260"/>
    </row>
    <row r="17" spans="1:11" ht="15" customHeight="1">
      <c r="A17" s="67"/>
      <c r="B17" s="67"/>
      <c r="C17" s="67"/>
      <c r="D17" s="67"/>
      <c r="E17" s="67"/>
      <c r="F17" s="67"/>
      <c r="G17" s="67"/>
      <c r="H17" s="67"/>
      <c r="I17" s="67"/>
      <c r="J17" s="67"/>
      <c r="K17" s="67"/>
    </row>
    <row r="18" spans="1:11" ht="15.6" customHeight="1">
      <c r="A18" s="257" t="s">
        <v>555</v>
      </c>
      <c r="B18" s="257"/>
      <c r="C18" s="257"/>
      <c r="D18" s="257"/>
      <c r="E18" s="257"/>
      <c r="F18" s="257"/>
      <c r="G18" s="257"/>
      <c r="H18" s="257"/>
      <c r="I18" s="257"/>
      <c r="J18" s="257"/>
      <c r="K18" s="257"/>
    </row>
    <row r="19" spans="1:11">
      <c r="A19" s="257"/>
      <c r="B19" s="257"/>
      <c r="C19" s="257"/>
      <c r="D19" s="257"/>
      <c r="E19" s="257"/>
      <c r="F19" s="257"/>
      <c r="G19" s="257"/>
      <c r="H19" s="257"/>
      <c r="I19" s="257"/>
      <c r="J19" s="257"/>
      <c r="K19" s="257"/>
    </row>
    <row r="20" spans="1:11">
      <c r="A20" s="257"/>
      <c r="B20" s="257"/>
      <c r="C20" s="257"/>
      <c r="D20" s="257"/>
      <c r="E20" s="257"/>
      <c r="F20" s="257"/>
      <c r="G20" s="257"/>
      <c r="H20" s="257"/>
      <c r="I20" s="257"/>
      <c r="J20" s="257"/>
      <c r="K20" s="257"/>
    </row>
    <row r="21" spans="1:11">
      <c r="A21" s="257"/>
      <c r="B21" s="257"/>
      <c r="C21" s="257"/>
      <c r="D21" s="257"/>
      <c r="E21" s="257"/>
      <c r="F21" s="257"/>
      <c r="G21" s="257"/>
      <c r="H21" s="257"/>
      <c r="I21" s="257"/>
      <c r="J21" s="257"/>
      <c r="K21" s="257"/>
    </row>
    <row r="22" spans="1:11">
      <c r="A22" s="257"/>
      <c r="B22" s="257"/>
      <c r="C22" s="257"/>
      <c r="D22" s="257"/>
      <c r="E22" s="257"/>
      <c r="F22" s="257"/>
      <c r="G22" s="257"/>
      <c r="H22" s="257"/>
      <c r="I22" s="257"/>
      <c r="J22" s="257"/>
      <c r="K22" s="257"/>
    </row>
    <row r="23" spans="1:11">
      <c r="A23" s="257"/>
      <c r="B23" s="257"/>
      <c r="C23" s="257"/>
      <c r="D23" s="257"/>
      <c r="E23" s="257"/>
      <c r="F23" s="257"/>
      <c r="G23" s="257"/>
      <c r="H23" s="257"/>
      <c r="I23" s="257"/>
      <c r="J23" s="257"/>
      <c r="K23" s="257"/>
    </row>
    <row r="24" spans="1:11">
      <c r="A24" s="257"/>
      <c r="B24" s="257"/>
      <c r="C24" s="257"/>
      <c r="D24" s="257"/>
      <c r="E24" s="257"/>
      <c r="F24" s="257"/>
      <c r="G24" s="257"/>
      <c r="H24" s="257"/>
      <c r="I24" s="257"/>
      <c r="J24" s="257"/>
      <c r="K24" s="257"/>
    </row>
    <row r="25" spans="1:11">
      <c r="A25" s="257"/>
      <c r="B25" s="257"/>
      <c r="C25" s="257"/>
      <c r="D25" s="257"/>
      <c r="E25" s="257"/>
      <c r="F25" s="257"/>
      <c r="G25" s="257"/>
      <c r="H25" s="257"/>
      <c r="I25" s="257"/>
      <c r="J25" s="257"/>
      <c r="K25" s="257"/>
    </row>
    <row r="26" spans="1:11">
      <c r="A26" s="257"/>
      <c r="B26" s="257"/>
      <c r="C26" s="257"/>
      <c r="D26" s="257"/>
      <c r="E26" s="257"/>
      <c r="F26" s="257"/>
      <c r="G26" s="257"/>
      <c r="H26" s="257"/>
      <c r="I26" s="257"/>
      <c r="J26" s="257"/>
      <c r="K26" s="257"/>
    </row>
    <row r="27" spans="1:11">
      <c r="A27" s="261"/>
      <c r="B27" s="261"/>
      <c r="C27" s="261"/>
      <c r="D27" s="261"/>
      <c r="E27" s="261"/>
      <c r="F27" s="261"/>
      <c r="G27" s="261"/>
      <c r="H27" s="261"/>
      <c r="I27" s="261"/>
      <c r="J27" s="261"/>
      <c r="K27" s="261"/>
    </row>
    <row r="28" spans="1:11">
      <c r="A28" s="262" t="s">
        <v>593</v>
      </c>
      <c r="B28" s="261"/>
      <c r="C28" s="261"/>
      <c r="D28" s="261"/>
      <c r="E28" s="261"/>
      <c r="F28" s="261"/>
      <c r="G28" s="261"/>
      <c r="H28" s="261"/>
      <c r="I28" s="261"/>
      <c r="J28" s="261"/>
      <c r="K28" s="261"/>
    </row>
    <row r="29" spans="1:11">
      <c r="A29" s="142"/>
      <c r="B29" s="142"/>
      <c r="C29" s="142"/>
      <c r="D29" s="142"/>
      <c r="E29" s="142"/>
      <c r="F29" s="142"/>
      <c r="G29" s="142"/>
      <c r="H29" s="142"/>
      <c r="I29" s="142"/>
      <c r="J29" s="142"/>
      <c r="K29" s="142"/>
    </row>
    <row r="30" spans="1:11">
      <c r="A30" s="142"/>
      <c r="B30" s="142"/>
      <c r="C30" s="142"/>
      <c r="D30" s="142"/>
      <c r="E30" s="142"/>
      <c r="F30" s="142"/>
      <c r="G30" s="142"/>
      <c r="H30" s="142"/>
      <c r="I30" s="142"/>
      <c r="J30" s="142"/>
      <c r="K30" s="142"/>
    </row>
    <row r="31" spans="1:11" ht="15" customHeight="1" thickBot="1">
      <c r="A31" s="61"/>
      <c r="B31" s="61"/>
      <c r="C31" s="61"/>
      <c r="D31" s="61"/>
      <c r="E31" s="61"/>
      <c r="F31" s="61"/>
      <c r="G31" s="61"/>
      <c r="H31" s="61"/>
      <c r="I31" s="61"/>
      <c r="J31" s="61"/>
      <c r="K31" s="61"/>
    </row>
    <row r="32" spans="1:11">
      <c r="A32" s="256" t="s">
        <v>8</v>
      </c>
      <c r="B32" s="256"/>
      <c r="C32" s="256"/>
      <c r="D32" s="256"/>
      <c r="E32" s="256"/>
      <c r="F32" s="256"/>
      <c r="G32" s="256"/>
      <c r="H32" s="256"/>
      <c r="I32" s="256"/>
      <c r="J32" s="256"/>
      <c r="K32" s="256"/>
    </row>
    <row r="33" spans="1:11" ht="15" customHeight="1">
      <c r="A33" s="69"/>
      <c r="B33" s="69"/>
      <c r="C33" s="69"/>
      <c r="D33" s="69"/>
      <c r="E33" s="69"/>
      <c r="F33" s="69"/>
      <c r="G33" s="69"/>
      <c r="H33" s="69"/>
      <c r="I33" s="69"/>
      <c r="J33" s="69"/>
      <c r="K33" s="69"/>
    </row>
    <row r="34" spans="1:11" ht="15" customHeight="1">
      <c r="A34" s="133" t="s">
        <v>559</v>
      </c>
      <c r="B34" s="258" t="s">
        <v>560</v>
      </c>
      <c r="C34" s="258"/>
      <c r="D34" s="258"/>
      <c r="E34" s="258"/>
      <c r="F34" s="258"/>
      <c r="G34" s="258"/>
      <c r="H34" s="258"/>
      <c r="I34" s="258"/>
      <c r="J34" s="258"/>
      <c r="K34" s="258"/>
    </row>
    <row r="35" spans="1:11" ht="15" customHeight="1">
      <c r="A35" s="263" t="s">
        <v>533</v>
      </c>
      <c r="B35" s="264" t="s">
        <v>571</v>
      </c>
      <c r="C35" s="265"/>
      <c r="D35" s="265"/>
      <c r="E35" s="265"/>
      <c r="F35" s="265"/>
      <c r="G35" s="265"/>
      <c r="H35" s="265"/>
      <c r="I35" s="265"/>
      <c r="J35" s="265"/>
      <c r="K35" s="265"/>
    </row>
    <row r="36" spans="1:11" ht="15" customHeight="1">
      <c r="A36" s="263"/>
      <c r="B36" s="265"/>
      <c r="C36" s="265"/>
      <c r="D36" s="265"/>
      <c r="E36" s="265"/>
      <c r="F36" s="265"/>
      <c r="G36" s="265"/>
      <c r="H36" s="265"/>
      <c r="I36" s="265"/>
      <c r="J36" s="265"/>
      <c r="K36" s="265"/>
    </row>
    <row r="37" spans="1:11" ht="15" customHeight="1">
      <c r="A37" s="134"/>
      <c r="B37" s="265"/>
      <c r="C37" s="265"/>
      <c r="D37" s="265"/>
      <c r="E37" s="265"/>
      <c r="F37" s="265"/>
      <c r="G37" s="265"/>
      <c r="H37" s="265"/>
      <c r="I37" s="265"/>
      <c r="J37" s="265"/>
      <c r="K37" s="265"/>
    </row>
    <row r="38" spans="1:11" ht="15" customHeight="1">
      <c r="A38" s="135"/>
      <c r="B38" s="265"/>
      <c r="C38" s="265"/>
      <c r="D38" s="265"/>
      <c r="E38" s="265"/>
      <c r="F38" s="265"/>
      <c r="G38" s="265"/>
      <c r="H38" s="265"/>
      <c r="I38" s="265"/>
      <c r="J38" s="265"/>
      <c r="K38" s="265"/>
    </row>
    <row r="39" spans="1:11" ht="18" customHeight="1">
      <c r="A39" s="135"/>
      <c r="B39" s="265"/>
      <c r="C39" s="265"/>
      <c r="D39" s="265"/>
      <c r="E39" s="265"/>
      <c r="F39" s="265"/>
      <c r="G39" s="265"/>
      <c r="H39" s="265"/>
      <c r="I39" s="265"/>
      <c r="J39" s="265"/>
      <c r="K39" s="265"/>
    </row>
    <row r="40" spans="1:11" ht="15.75">
      <c r="A40" s="133" t="s">
        <v>9</v>
      </c>
      <c r="B40" s="141" t="s">
        <v>563</v>
      </c>
      <c r="C40" s="135"/>
      <c r="D40" s="135"/>
      <c r="E40" s="135"/>
      <c r="F40" s="135"/>
      <c r="G40" s="135"/>
      <c r="H40" s="135"/>
      <c r="I40" s="135"/>
      <c r="J40" s="135"/>
      <c r="K40" s="135"/>
    </row>
    <row r="41" spans="1:11" ht="15.75">
      <c r="A41" s="136" t="s">
        <v>10</v>
      </c>
      <c r="B41" s="258" t="s">
        <v>561</v>
      </c>
      <c r="C41" s="258"/>
      <c r="D41" s="258"/>
      <c r="E41" s="258"/>
      <c r="F41" s="258"/>
      <c r="G41" s="258"/>
      <c r="H41" s="258"/>
      <c r="I41" s="258"/>
      <c r="J41" s="258"/>
      <c r="K41" s="258"/>
    </row>
    <row r="42" spans="1:11" ht="15" customHeight="1">
      <c r="A42" s="136" t="s">
        <v>11</v>
      </c>
      <c r="B42" s="258" t="s">
        <v>12</v>
      </c>
      <c r="C42" s="258"/>
      <c r="D42" s="258"/>
      <c r="E42" s="258"/>
      <c r="F42" s="258"/>
      <c r="G42" s="258"/>
      <c r="H42" s="258"/>
      <c r="I42" s="258"/>
      <c r="J42" s="258"/>
      <c r="K42" s="258"/>
    </row>
    <row r="43" spans="1:11" ht="15.75">
      <c r="A43" s="136"/>
      <c r="B43" s="137"/>
      <c r="C43" s="137"/>
      <c r="D43" s="137"/>
      <c r="E43" s="137"/>
      <c r="F43" s="137"/>
      <c r="G43" s="137"/>
      <c r="H43" s="137"/>
      <c r="I43" s="137"/>
      <c r="J43" s="137"/>
      <c r="K43" s="137"/>
    </row>
    <row r="44" spans="1:11" ht="16.5" thickBot="1">
      <c r="A44" s="138"/>
      <c r="B44" s="259"/>
      <c r="C44" s="259"/>
      <c r="D44" s="259"/>
      <c r="E44" s="259"/>
      <c r="F44" s="259"/>
      <c r="G44" s="259"/>
      <c r="H44" s="259"/>
      <c r="I44" s="259"/>
      <c r="J44" s="259"/>
      <c r="K44" s="259"/>
    </row>
    <row r="49" spans="1:11">
      <c r="A49" s="68"/>
      <c r="B49" s="68"/>
      <c r="C49" s="68"/>
      <c r="D49" s="68"/>
      <c r="E49" s="68"/>
      <c r="F49" s="68"/>
      <c r="G49" s="68"/>
      <c r="H49" s="68"/>
      <c r="I49" s="68"/>
      <c r="J49" s="68"/>
      <c r="K49" s="68"/>
    </row>
  </sheetData>
  <mergeCells count="16">
    <mergeCell ref="B42:K42"/>
    <mergeCell ref="B44:K44"/>
    <mergeCell ref="B41:K41"/>
    <mergeCell ref="A16:K16"/>
    <mergeCell ref="A27:K27"/>
    <mergeCell ref="A28:K28"/>
    <mergeCell ref="B34:K34"/>
    <mergeCell ref="A35:A36"/>
    <mergeCell ref="B35:K39"/>
    <mergeCell ref="A5:K5"/>
    <mergeCell ref="A11:K11"/>
    <mergeCell ref="A13:K13"/>
    <mergeCell ref="A14:K14"/>
    <mergeCell ref="A32:K32"/>
    <mergeCell ref="A18:K26"/>
    <mergeCell ref="A6:K6"/>
  </mergeCells>
  <hyperlinks>
    <hyperlink ref="B41" r:id="rId1" xr:uid="{00000000-0004-0000-0A00-000000000000}"/>
    <hyperlink ref="B42:C42" r:id="rId2" display="ahdb.org.uk" xr:uid="{00000000-0004-0000-0A00-000001000000}"/>
    <hyperlink ref="B34" r:id="rId3" xr:uid="{00000000-0004-0000-0A00-000002000000}"/>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22"/>
  <sheetViews>
    <sheetView zoomScale="80" zoomScaleNormal="80" workbookViewId="0">
      <selection activeCell="N1" sqref="N1:N1048576"/>
    </sheetView>
  </sheetViews>
  <sheetFormatPr defaultColWidth="9.140625" defaultRowHeight="12.75"/>
  <cols>
    <col min="1" max="16384" width="9.140625" style="13"/>
  </cols>
  <sheetData>
    <row r="1" spans="1:26">
      <c r="A1" s="167"/>
      <c r="B1" s="168">
        <v>2000</v>
      </c>
      <c r="C1" s="168">
        <v>2001</v>
      </c>
      <c r="D1" s="169">
        <v>2002</v>
      </c>
      <c r="E1" s="169">
        <v>2003</v>
      </c>
      <c r="F1" s="169">
        <v>2004</v>
      </c>
      <c r="G1" s="169">
        <v>2005</v>
      </c>
      <c r="H1" s="168">
        <v>2006</v>
      </c>
      <c r="I1" s="168">
        <v>2007</v>
      </c>
      <c r="J1" s="168">
        <v>2008</v>
      </c>
      <c r="K1" s="168">
        <v>2009</v>
      </c>
      <c r="L1" s="168">
        <v>2010</v>
      </c>
      <c r="M1" s="168">
        <v>2011</v>
      </c>
      <c r="N1" s="168">
        <v>2012</v>
      </c>
      <c r="O1" s="168">
        <v>2013</v>
      </c>
      <c r="P1" s="168">
        <v>2014</v>
      </c>
      <c r="Q1" s="168">
        <v>2015</v>
      </c>
      <c r="R1" s="168">
        <v>2016</v>
      </c>
      <c r="S1" s="168">
        <v>2017</v>
      </c>
      <c r="T1" s="168">
        <v>2018</v>
      </c>
      <c r="U1" s="168">
        <v>2019</v>
      </c>
      <c r="V1" s="168">
        <v>2020</v>
      </c>
      <c r="W1" s="168">
        <v>2021</v>
      </c>
      <c r="X1" s="168">
        <v>2022</v>
      </c>
      <c r="Y1" s="168">
        <v>2023</v>
      </c>
      <c r="Z1" s="168">
        <v>2024</v>
      </c>
    </row>
    <row r="2" spans="1:26">
      <c r="A2" s="170" t="s">
        <v>3</v>
      </c>
      <c r="B2" s="152">
        <v>114.37</v>
      </c>
      <c r="C2" s="152">
        <v>129.69</v>
      </c>
      <c r="D2" s="152">
        <v>140.62</v>
      </c>
      <c r="E2" s="152">
        <v>129.06</v>
      </c>
      <c r="F2" s="152">
        <v>129.22</v>
      </c>
      <c r="G2" s="152">
        <v>146.09</v>
      </c>
      <c r="H2" s="152">
        <v>147.75</v>
      </c>
      <c r="I2" s="152">
        <v>152.5</v>
      </c>
      <c r="J2" s="152">
        <v>155.24</v>
      </c>
      <c r="K2" s="152">
        <v>149.11000000000001</v>
      </c>
      <c r="L2" s="152">
        <v>138.57</v>
      </c>
      <c r="M2" s="152">
        <v>157.41</v>
      </c>
      <c r="N2" s="152">
        <v>164.66</v>
      </c>
      <c r="O2" s="152">
        <v>162.94999999999999</v>
      </c>
      <c r="P2" s="152">
        <v>176.25</v>
      </c>
      <c r="Q2" s="152">
        <v>183.61</v>
      </c>
      <c r="R2" s="152">
        <v>188.09</v>
      </c>
      <c r="S2" s="153">
        <v>188.66</v>
      </c>
      <c r="T2" s="153">
        <v>196.11</v>
      </c>
      <c r="U2" s="154">
        <v>203.02</v>
      </c>
      <c r="V2" s="155">
        <v>204.49</v>
      </c>
      <c r="W2" s="154">
        <v>211.28</v>
      </c>
      <c r="X2" s="154">
        <v>218.49</v>
      </c>
      <c r="Y2" s="154">
        <v>215.07</v>
      </c>
      <c r="Z2" s="154">
        <v>217.24</v>
      </c>
    </row>
    <row r="3" spans="1:26">
      <c r="A3" s="171" t="s">
        <v>6</v>
      </c>
      <c r="B3" s="156">
        <v>115.67</v>
      </c>
      <c r="C3" s="156">
        <v>127.85</v>
      </c>
      <c r="D3" s="156">
        <v>135.99</v>
      </c>
      <c r="E3" s="156">
        <v>125.89</v>
      </c>
      <c r="F3" s="156">
        <v>127.85</v>
      </c>
      <c r="G3" s="156">
        <v>139.88999999999999</v>
      </c>
      <c r="H3" s="156">
        <v>141.29</v>
      </c>
      <c r="I3" s="156">
        <v>143.28</v>
      </c>
      <c r="J3" s="156">
        <v>150.69</v>
      </c>
      <c r="K3" s="156">
        <v>139.87</v>
      </c>
      <c r="L3" s="156">
        <v>132.93</v>
      </c>
      <c r="M3" s="156">
        <v>150.34</v>
      </c>
      <c r="N3" s="156">
        <v>161.84</v>
      </c>
      <c r="O3" s="156">
        <v>154.34</v>
      </c>
      <c r="P3" s="156">
        <v>167.86</v>
      </c>
      <c r="Q3" s="156">
        <v>172.12</v>
      </c>
      <c r="R3" s="156">
        <v>181.63</v>
      </c>
      <c r="S3" s="153">
        <v>177.66</v>
      </c>
      <c r="T3" s="153">
        <v>183.9</v>
      </c>
      <c r="U3" s="153">
        <v>189.37</v>
      </c>
      <c r="V3" s="157">
        <v>199.55</v>
      </c>
      <c r="W3" s="153">
        <v>199.96</v>
      </c>
      <c r="X3" s="153">
        <v>204.95</v>
      </c>
      <c r="Y3" s="153">
        <v>204.3</v>
      </c>
      <c r="Z3" s="153">
        <v>211.69</v>
      </c>
    </row>
    <row r="4" spans="1:26">
      <c r="A4" s="171" t="s">
        <v>2</v>
      </c>
      <c r="B4" s="156">
        <v>134.37</v>
      </c>
      <c r="C4" s="156">
        <v>154.75</v>
      </c>
      <c r="D4" s="156">
        <v>164.32</v>
      </c>
      <c r="E4" s="156">
        <v>154.94</v>
      </c>
      <c r="F4" s="156">
        <v>147</v>
      </c>
      <c r="G4" s="156">
        <v>167.55</v>
      </c>
      <c r="H4" s="156">
        <v>167.35</v>
      </c>
      <c r="I4" s="156">
        <v>167.01</v>
      </c>
      <c r="J4" s="156">
        <v>169.75</v>
      </c>
      <c r="K4" s="156">
        <v>162.80000000000001</v>
      </c>
      <c r="L4" s="156">
        <v>155.09</v>
      </c>
      <c r="M4" s="156">
        <v>175.1</v>
      </c>
      <c r="N4" s="156">
        <v>185.22</v>
      </c>
      <c r="O4" s="156">
        <v>177.45</v>
      </c>
      <c r="P4" s="156">
        <v>196.18</v>
      </c>
      <c r="Q4" s="156">
        <v>201.08</v>
      </c>
      <c r="R4" s="156">
        <v>201.65</v>
      </c>
      <c r="S4" s="153">
        <v>203.78</v>
      </c>
      <c r="T4" s="153">
        <v>210.55</v>
      </c>
      <c r="U4" s="153">
        <v>216.78</v>
      </c>
      <c r="V4" s="157">
        <v>221.44</v>
      </c>
      <c r="W4" s="153">
        <v>234.09</v>
      </c>
      <c r="X4" s="153">
        <v>236.75</v>
      </c>
      <c r="Y4" s="153">
        <v>234.23</v>
      </c>
      <c r="Z4" s="153">
        <v>236.04</v>
      </c>
    </row>
    <row r="5" spans="1:26">
      <c r="A5" s="171" t="s">
        <v>7</v>
      </c>
      <c r="B5" s="156">
        <v>154.29</v>
      </c>
      <c r="C5" s="156">
        <v>164.85</v>
      </c>
      <c r="D5" s="156">
        <v>180.17</v>
      </c>
      <c r="E5" s="156">
        <v>173.03</v>
      </c>
      <c r="F5" s="156">
        <v>165.09</v>
      </c>
      <c r="G5" s="156">
        <v>174.79</v>
      </c>
      <c r="H5" s="156">
        <v>175.41</v>
      </c>
      <c r="I5" s="156">
        <v>180.36</v>
      </c>
      <c r="J5" s="156">
        <v>175.63</v>
      </c>
      <c r="K5" s="156">
        <v>169.93</v>
      </c>
      <c r="L5" s="156">
        <v>163.31</v>
      </c>
      <c r="M5" s="156">
        <v>184.83</v>
      </c>
      <c r="N5" s="156">
        <v>191.56</v>
      </c>
      <c r="O5" s="156">
        <v>180.78</v>
      </c>
      <c r="P5" s="156">
        <v>203.58</v>
      </c>
      <c r="Q5" s="156">
        <v>207.92</v>
      </c>
      <c r="R5" s="156">
        <v>202.94</v>
      </c>
      <c r="S5" s="153">
        <v>211.6</v>
      </c>
      <c r="T5" s="153">
        <v>214.09</v>
      </c>
      <c r="U5" s="153">
        <v>220.65</v>
      </c>
      <c r="V5" s="157">
        <v>227.11</v>
      </c>
      <c r="W5" s="153">
        <v>236.39</v>
      </c>
      <c r="X5" s="153">
        <v>238.92</v>
      </c>
      <c r="Y5" s="153">
        <v>235.32</v>
      </c>
      <c r="Z5" s="153">
        <v>235.01</v>
      </c>
    </row>
    <row r="6" spans="1:26">
      <c r="A6" s="171" t="s">
        <v>20</v>
      </c>
      <c r="B6" s="156">
        <v>179.34</v>
      </c>
      <c r="C6" s="156">
        <v>195.57</v>
      </c>
      <c r="D6" s="156">
        <v>200.96</v>
      </c>
      <c r="E6" s="156">
        <v>195.49</v>
      </c>
      <c r="F6" s="156">
        <v>191.13</v>
      </c>
      <c r="G6" s="156">
        <v>196.88</v>
      </c>
      <c r="H6" s="156">
        <v>199.08</v>
      </c>
      <c r="I6" s="156">
        <v>200.21</v>
      </c>
      <c r="J6" s="156">
        <v>198.49</v>
      </c>
      <c r="K6" s="156">
        <v>181.13</v>
      </c>
      <c r="L6" s="156">
        <v>189.21</v>
      </c>
      <c r="M6" s="156">
        <v>200.06</v>
      </c>
      <c r="N6" s="156">
        <v>207.13</v>
      </c>
      <c r="O6" s="156">
        <v>200.3</v>
      </c>
      <c r="P6" s="156">
        <v>219.71</v>
      </c>
      <c r="Q6" s="156">
        <v>226.03</v>
      </c>
      <c r="R6" s="156">
        <v>222.39</v>
      </c>
      <c r="S6" s="153">
        <v>228.98</v>
      </c>
      <c r="T6" s="153">
        <v>232.21</v>
      </c>
      <c r="U6" s="153">
        <v>235.09</v>
      </c>
      <c r="V6" s="157">
        <v>240.9</v>
      </c>
      <c r="W6" s="153">
        <v>249.15</v>
      </c>
      <c r="X6" s="153">
        <v>247.36</v>
      </c>
      <c r="Y6" s="153">
        <v>248.15</v>
      </c>
      <c r="Z6" s="153">
        <v>0</v>
      </c>
    </row>
    <row r="7" spans="1:26">
      <c r="A7" s="171" t="s">
        <v>21</v>
      </c>
      <c r="B7" s="156">
        <v>168.75</v>
      </c>
      <c r="C7" s="156">
        <v>184.79</v>
      </c>
      <c r="D7" s="156">
        <v>177.02</v>
      </c>
      <c r="E7" s="156">
        <v>178.72</v>
      </c>
      <c r="F7" s="156">
        <v>179.02</v>
      </c>
      <c r="G7" s="156">
        <v>182.39</v>
      </c>
      <c r="H7" s="156">
        <v>187</v>
      </c>
      <c r="I7" s="156">
        <v>184.3</v>
      </c>
      <c r="J7" s="156">
        <v>184.44</v>
      </c>
      <c r="K7" s="156">
        <v>170.09</v>
      </c>
      <c r="L7" s="156">
        <v>181.9</v>
      </c>
      <c r="M7" s="156">
        <v>186.87</v>
      </c>
      <c r="N7" s="156">
        <v>192.57</v>
      </c>
      <c r="O7" s="156">
        <v>190.9</v>
      </c>
      <c r="P7" s="156">
        <v>204.82</v>
      </c>
      <c r="Q7" s="156">
        <v>215.85</v>
      </c>
      <c r="R7" s="156">
        <v>203.78</v>
      </c>
      <c r="S7" s="153">
        <v>210.05</v>
      </c>
      <c r="T7" s="153">
        <v>213.75</v>
      </c>
      <c r="U7" s="153">
        <v>218.36</v>
      </c>
      <c r="V7" s="157">
        <v>222.7</v>
      </c>
      <c r="W7" s="153">
        <v>231.3</v>
      </c>
      <c r="X7" s="153">
        <v>225.87</v>
      </c>
      <c r="Y7" s="153">
        <v>230.03</v>
      </c>
      <c r="Z7" s="153">
        <v>0</v>
      </c>
    </row>
    <row r="8" spans="1:26">
      <c r="A8" s="171" t="s">
        <v>22</v>
      </c>
      <c r="B8" s="156">
        <v>164.04</v>
      </c>
      <c r="C8" s="156">
        <v>175.79</v>
      </c>
      <c r="D8" s="156">
        <v>163.9</v>
      </c>
      <c r="E8" s="156">
        <v>171.24</v>
      </c>
      <c r="F8" s="156">
        <v>174.43</v>
      </c>
      <c r="G8" s="156">
        <v>172.74</v>
      </c>
      <c r="H8" s="156">
        <v>180.13</v>
      </c>
      <c r="I8" s="156">
        <v>173.45</v>
      </c>
      <c r="J8" s="156">
        <v>177.73</v>
      </c>
      <c r="K8" s="156">
        <v>162.83000000000001</v>
      </c>
      <c r="L8" s="156">
        <v>173.15</v>
      </c>
      <c r="M8" s="156">
        <v>181.58</v>
      </c>
      <c r="N8" s="156">
        <v>175.92</v>
      </c>
      <c r="O8" s="156">
        <v>181.44</v>
      </c>
      <c r="P8" s="156">
        <v>197.84</v>
      </c>
      <c r="Q8" s="156">
        <v>204.15</v>
      </c>
      <c r="R8" s="156">
        <v>189.73</v>
      </c>
      <c r="S8" s="153">
        <v>200.29</v>
      </c>
      <c r="T8" s="153">
        <v>206.4</v>
      </c>
      <c r="U8" s="153">
        <v>210.09</v>
      </c>
      <c r="V8" s="157">
        <v>209.57</v>
      </c>
      <c r="W8" s="153">
        <v>218.94</v>
      </c>
      <c r="X8" s="153">
        <v>215.53</v>
      </c>
      <c r="Y8" s="153">
        <v>219.3</v>
      </c>
      <c r="Z8" s="153">
        <v>0</v>
      </c>
    </row>
    <row r="9" spans="1:26">
      <c r="A9" s="171" t="s">
        <v>23</v>
      </c>
      <c r="B9" s="156">
        <v>142.41</v>
      </c>
      <c r="C9" s="156">
        <v>153.66</v>
      </c>
      <c r="D9" s="156">
        <v>142.96</v>
      </c>
      <c r="E9" s="156">
        <v>152.65</v>
      </c>
      <c r="F9" s="156">
        <v>153.41</v>
      </c>
      <c r="G9" s="156">
        <v>156.63999999999999</v>
      </c>
      <c r="H9" s="156">
        <v>160.62</v>
      </c>
      <c r="I9" s="156">
        <v>156.71</v>
      </c>
      <c r="J9" s="156">
        <v>154.32</v>
      </c>
      <c r="K9" s="156">
        <v>140.53</v>
      </c>
      <c r="L9" s="156">
        <v>155.68</v>
      </c>
      <c r="M9" s="156">
        <v>161.85</v>
      </c>
      <c r="N9" s="156">
        <v>156.85</v>
      </c>
      <c r="O9" s="156">
        <v>162.33000000000001</v>
      </c>
      <c r="P9" s="156">
        <v>174.81</v>
      </c>
      <c r="Q9" s="156">
        <v>180.81</v>
      </c>
      <c r="R9" s="156">
        <v>169.52</v>
      </c>
      <c r="S9" s="153">
        <v>179.15</v>
      </c>
      <c r="T9" s="153">
        <v>183.98</v>
      </c>
      <c r="U9" s="153">
        <v>187.39</v>
      </c>
      <c r="V9" s="157">
        <v>188</v>
      </c>
      <c r="W9" s="153">
        <v>196.98</v>
      </c>
      <c r="X9" s="153">
        <v>194.12</v>
      </c>
      <c r="Y9" s="153">
        <v>194.63</v>
      </c>
      <c r="Z9" s="153">
        <v>0</v>
      </c>
    </row>
    <row r="10" spans="1:26">
      <c r="A10" s="171" t="s">
        <v>24</v>
      </c>
      <c r="B10" s="156">
        <v>119.59</v>
      </c>
      <c r="C10" s="156">
        <v>131.13</v>
      </c>
      <c r="D10" s="156">
        <v>125.7</v>
      </c>
      <c r="E10" s="156">
        <v>132.47</v>
      </c>
      <c r="F10" s="156">
        <v>129.28</v>
      </c>
      <c r="G10" s="156">
        <v>134.63</v>
      </c>
      <c r="H10" s="156">
        <v>139.09</v>
      </c>
      <c r="I10" s="156">
        <v>138.07</v>
      </c>
      <c r="J10" s="156">
        <v>132.72999999999999</v>
      </c>
      <c r="K10" s="156">
        <v>121.58</v>
      </c>
      <c r="L10" s="156">
        <v>139.35</v>
      </c>
      <c r="M10" s="156">
        <v>143.33000000000001</v>
      </c>
      <c r="N10" s="156">
        <v>136.79</v>
      </c>
      <c r="O10" s="156">
        <v>142.16</v>
      </c>
      <c r="P10" s="156">
        <v>161.84</v>
      </c>
      <c r="Q10" s="156">
        <v>162.97999999999999</v>
      </c>
      <c r="R10" s="153">
        <v>151.4</v>
      </c>
      <c r="S10" s="153">
        <v>159.11000000000001</v>
      </c>
      <c r="T10" s="153">
        <v>165.83</v>
      </c>
      <c r="U10" s="153">
        <v>168.27</v>
      </c>
      <c r="V10" s="157">
        <v>170.17</v>
      </c>
      <c r="W10" s="153">
        <v>179.17</v>
      </c>
      <c r="X10" s="153">
        <v>175.5</v>
      </c>
      <c r="Y10" s="153">
        <v>175.07</v>
      </c>
      <c r="Z10" s="153">
        <v>0</v>
      </c>
    </row>
    <row r="11" spans="1:26">
      <c r="A11" s="171" t="s">
        <v>25</v>
      </c>
      <c r="B11" s="156">
        <v>110.01</v>
      </c>
      <c r="C11" s="156">
        <v>124.74</v>
      </c>
      <c r="D11" s="156">
        <v>116.99</v>
      </c>
      <c r="E11" s="156">
        <v>126.24</v>
      </c>
      <c r="F11" s="156">
        <v>126.23</v>
      </c>
      <c r="G11" s="156">
        <v>131.4</v>
      </c>
      <c r="H11" s="156">
        <v>133.94999999999999</v>
      </c>
      <c r="I11" s="156">
        <v>138.63</v>
      </c>
      <c r="J11" s="156">
        <v>132.26</v>
      </c>
      <c r="K11" s="156">
        <v>124.44</v>
      </c>
      <c r="L11" s="156">
        <v>139.32</v>
      </c>
      <c r="M11" s="156">
        <v>141.36000000000001</v>
      </c>
      <c r="N11" s="156">
        <v>135.65</v>
      </c>
      <c r="O11" s="156">
        <v>147.78</v>
      </c>
      <c r="P11" s="156">
        <v>164.54</v>
      </c>
      <c r="Q11" s="156">
        <v>166.96</v>
      </c>
      <c r="R11" s="153">
        <v>155.63</v>
      </c>
      <c r="S11" s="153">
        <v>166.3</v>
      </c>
      <c r="T11" s="153">
        <v>172.82</v>
      </c>
      <c r="U11" s="153">
        <v>173.03</v>
      </c>
      <c r="V11" s="157">
        <v>177.55</v>
      </c>
      <c r="W11" s="153">
        <v>185.75</v>
      </c>
      <c r="X11" s="153">
        <v>183.3</v>
      </c>
      <c r="Y11" s="153">
        <v>180.8</v>
      </c>
      <c r="Z11" s="153">
        <v>0</v>
      </c>
    </row>
    <row r="12" spans="1:26">
      <c r="A12" s="171" t="s">
        <v>4</v>
      </c>
      <c r="B12" s="156">
        <v>105.11</v>
      </c>
      <c r="C12" s="156">
        <v>119.6</v>
      </c>
      <c r="D12" s="156">
        <v>106.71</v>
      </c>
      <c r="E12" s="156">
        <v>116.88</v>
      </c>
      <c r="F12" s="156">
        <v>124.16</v>
      </c>
      <c r="G12" s="156">
        <v>125.33</v>
      </c>
      <c r="H12" s="156">
        <v>130.52000000000001</v>
      </c>
      <c r="I12" s="156">
        <v>135.80000000000001</v>
      </c>
      <c r="J12" s="156">
        <v>130.02000000000001</v>
      </c>
      <c r="K12" s="156">
        <v>119.09</v>
      </c>
      <c r="L12" s="156">
        <v>135.19999999999999</v>
      </c>
      <c r="M12" s="156">
        <v>142</v>
      </c>
      <c r="N12" s="156">
        <v>137.84</v>
      </c>
      <c r="O12" s="156">
        <v>147.47999999999999</v>
      </c>
      <c r="P12" s="156">
        <v>160.9</v>
      </c>
      <c r="Q12" s="156">
        <v>164.49</v>
      </c>
      <c r="R12" s="153">
        <v>155.97</v>
      </c>
      <c r="S12" s="153">
        <v>171.04</v>
      </c>
      <c r="T12" s="153">
        <v>173.72</v>
      </c>
      <c r="U12" s="153">
        <v>174.47</v>
      </c>
      <c r="V12" s="157">
        <v>182.71</v>
      </c>
      <c r="W12" s="153">
        <v>188.94</v>
      </c>
      <c r="X12" s="153">
        <v>186.82</v>
      </c>
      <c r="Y12" s="153">
        <v>185.14</v>
      </c>
      <c r="Z12" s="153">
        <v>0</v>
      </c>
    </row>
    <row r="13" spans="1:26">
      <c r="A13" s="172" t="s">
        <v>5</v>
      </c>
      <c r="B13" s="158">
        <v>119.28</v>
      </c>
      <c r="C13" s="158">
        <v>130.4</v>
      </c>
      <c r="D13" s="158">
        <v>118.83</v>
      </c>
      <c r="E13" s="159">
        <v>124.42</v>
      </c>
      <c r="F13" s="158">
        <v>137.15</v>
      </c>
      <c r="G13" s="158">
        <v>137.72999999999999</v>
      </c>
      <c r="H13" s="158">
        <v>143.05000000000001</v>
      </c>
      <c r="I13" s="158">
        <v>147.33000000000001</v>
      </c>
      <c r="J13" s="158">
        <v>141.53</v>
      </c>
      <c r="K13" s="158">
        <v>130.83000000000001</v>
      </c>
      <c r="L13" s="158">
        <v>146.12</v>
      </c>
      <c r="M13" s="158">
        <v>155.54</v>
      </c>
      <c r="N13" s="158">
        <v>153.13999999999999</v>
      </c>
      <c r="O13" s="158">
        <v>165.5</v>
      </c>
      <c r="P13" s="158">
        <v>176.05</v>
      </c>
      <c r="Q13" s="158">
        <v>180.39</v>
      </c>
      <c r="R13" s="160">
        <v>175.57</v>
      </c>
      <c r="S13" s="153">
        <v>187.22</v>
      </c>
      <c r="T13" s="153">
        <v>192.09</v>
      </c>
      <c r="U13" s="160">
        <v>193.42</v>
      </c>
      <c r="V13" s="161">
        <v>202.37</v>
      </c>
      <c r="W13" s="160">
        <v>208.1</v>
      </c>
      <c r="X13" s="160">
        <v>204.54</v>
      </c>
      <c r="Y13" s="153">
        <v>205.76</v>
      </c>
      <c r="Z13" s="153">
        <v>0</v>
      </c>
    </row>
    <row r="14" spans="1:26">
      <c r="A14" s="173" t="s">
        <v>43</v>
      </c>
      <c r="B14" s="162">
        <v>1627.23</v>
      </c>
      <c r="C14" s="163">
        <v>1792.82</v>
      </c>
      <c r="D14" s="162">
        <v>1774.17</v>
      </c>
      <c r="E14" s="163">
        <v>1781.02</v>
      </c>
      <c r="F14" s="162">
        <v>1783.96</v>
      </c>
      <c r="G14" s="163">
        <v>1866.07</v>
      </c>
      <c r="H14" s="162">
        <v>1905.24</v>
      </c>
      <c r="I14" s="163">
        <v>1917.65</v>
      </c>
      <c r="J14" s="162">
        <v>1902.84</v>
      </c>
      <c r="K14" s="162">
        <v>1772.23</v>
      </c>
      <c r="L14" s="162">
        <v>1849.82</v>
      </c>
      <c r="M14" s="162">
        <v>1980.27</v>
      </c>
      <c r="N14" s="162">
        <v>1999.15</v>
      </c>
      <c r="O14" s="162">
        <v>2013.42</v>
      </c>
      <c r="P14" s="162">
        <v>2204.41</v>
      </c>
      <c r="Q14" s="162">
        <v>2266.39</v>
      </c>
      <c r="R14" s="162">
        <v>2198.3200000000002</v>
      </c>
      <c r="S14" s="162">
        <v>2283.85</v>
      </c>
      <c r="T14" s="162">
        <v>2345.4499999999998</v>
      </c>
      <c r="U14" s="162">
        <v>2389.96</v>
      </c>
      <c r="V14" s="162">
        <v>2446.5700000000002</v>
      </c>
      <c r="W14" s="162">
        <v>2540.04</v>
      </c>
      <c r="X14" s="162">
        <v>2532.14</v>
      </c>
      <c r="Y14" s="162">
        <v>2527.8000000000002</v>
      </c>
      <c r="Z14" s="162">
        <v>899.98</v>
      </c>
    </row>
    <row r="19" spans="6:24">
      <c r="X19" s="13">
        <v>247.25472295354101</v>
      </c>
    </row>
    <row r="22" spans="6:24" ht="42.75">
      <c r="F22" s="132" t="s">
        <v>557</v>
      </c>
    </row>
  </sheetData>
  <hyperlinks>
    <hyperlink ref="F22"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59"/>
  <sheetViews>
    <sheetView topLeftCell="A627" workbookViewId="0">
      <selection activeCell="N1" sqref="N1:N1048576"/>
    </sheetView>
  </sheetViews>
  <sheetFormatPr defaultColWidth="9.140625" defaultRowHeight="12.75"/>
  <cols>
    <col min="1" max="1" width="10.140625" style="14" customWidth="1"/>
    <col min="2" max="2" width="12.140625" style="75" customWidth="1"/>
    <col min="3" max="3" width="13.140625" style="75" bestFit="1" customWidth="1"/>
    <col min="4" max="4" width="9.85546875" style="75" customWidth="1"/>
    <col min="5" max="5" width="13.85546875" style="75" bestFit="1" customWidth="1"/>
    <col min="6" max="6" width="16.42578125" style="75" customWidth="1"/>
    <col min="7" max="9" width="9.85546875" style="75" customWidth="1"/>
    <col min="10" max="10" width="11.140625" style="75" customWidth="1"/>
    <col min="11" max="11" width="8.85546875" style="75" customWidth="1"/>
    <col min="12" max="13" width="9.140625" style="75"/>
    <col min="14" max="16384" width="9.140625" style="14"/>
  </cols>
  <sheetData>
    <row r="1" spans="1:13" s="13" customFormat="1">
      <c r="A1" s="139" t="s">
        <v>49</v>
      </c>
      <c r="B1" s="143" t="s">
        <v>44</v>
      </c>
      <c r="C1" s="144">
        <v>44952</v>
      </c>
      <c r="D1" s="127"/>
      <c r="E1" s="144"/>
      <c r="F1" s="143" t="s">
        <v>45</v>
      </c>
      <c r="G1" s="75" t="s">
        <v>564</v>
      </c>
      <c r="H1" s="127"/>
      <c r="I1" s="127"/>
      <c r="J1" s="75"/>
      <c r="K1" s="75"/>
      <c r="L1" s="75"/>
      <c r="M1" s="75"/>
    </row>
    <row r="2" spans="1:13" s="13" customFormat="1">
      <c r="A2" s="14"/>
      <c r="B2" s="143" t="s">
        <v>46</v>
      </c>
      <c r="C2" s="144">
        <v>44987</v>
      </c>
      <c r="D2" s="127"/>
      <c r="E2" s="144"/>
      <c r="F2" s="143" t="s">
        <v>0</v>
      </c>
      <c r="G2" s="75" t="s">
        <v>565</v>
      </c>
      <c r="H2" s="127"/>
      <c r="I2" s="127"/>
      <c r="J2" s="75"/>
      <c r="K2" s="75"/>
      <c r="L2" s="75"/>
      <c r="M2" s="75"/>
    </row>
    <row r="3" spans="1:13" s="16" customFormat="1" ht="21">
      <c r="A3" s="15"/>
      <c r="B3" s="145" t="s">
        <v>558</v>
      </c>
      <c r="C3" s="146"/>
      <c r="D3" s="146"/>
      <c r="E3" s="146"/>
      <c r="F3" s="146"/>
      <c r="G3" s="146"/>
      <c r="H3" s="145"/>
      <c r="I3" s="146"/>
    </row>
    <row r="4" spans="1:13" s="13" customFormat="1" ht="14.25" customHeight="1">
      <c r="A4" s="14"/>
      <c r="B4" s="143" t="s">
        <v>47</v>
      </c>
      <c r="C4" s="147" t="s">
        <v>48</v>
      </c>
      <c r="D4" s="127"/>
      <c r="E4" s="127"/>
      <c r="F4" s="143" t="s">
        <v>1</v>
      </c>
      <c r="G4" s="147" t="s">
        <v>566</v>
      </c>
      <c r="H4" s="127"/>
      <c r="I4" s="127"/>
      <c r="J4" s="75"/>
      <c r="K4" s="75"/>
      <c r="L4" s="75"/>
      <c r="M4" s="75"/>
    </row>
    <row r="5" spans="1:13" s="13" customFormat="1">
      <c r="B5" s="127"/>
      <c r="C5" s="127"/>
      <c r="D5" s="127"/>
      <c r="E5" s="127"/>
      <c r="F5" s="127"/>
      <c r="G5" s="127"/>
      <c r="H5" s="127"/>
      <c r="I5" s="127"/>
      <c r="J5" s="75"/>
      <c r="K5" s="75"/>
      <c r="L5" s="75"/>
      <c r="M5" s="75"/>
    </row>
    <row r="6" spans="1:13" s="13" customFormat="1" ht="60">
      <c r="B6" s="148" t="s">
        <v>19</v>
      </c>
      <c r="C6" s="174" t="s">
        <v>572</v>
      </c>
      <c r="D6" s="175" t="s">
        <v>573</v>
      </c>
      <c r="E6" s="175" t="s">
        <v>574</v>
      </c>
      <c r="F6" s="175" t="s">
        <v>575</v>
      </c>
      <c r="G6" s="127"/>
      <c r="H6" s="127"/>
      <c r="I6" s="127"/>
      <c r="J6" s="75"/>
      <c r="K6" s="75"/>
      <c r="L6" s="75"/>
      <c r="M6" s="75"/>
    </row>
    <row r="7" spans="1:13" s="13" customFormat="1" ht="14.25">
      <c r="A7" s="17" t="str">
        <f>YEAR(B7)&amp;VLOOKUP(MONTH(B7),lookup!$G$2:$N$13,8,FALSE)</f>
        <v>1970M01</v>
      </c>
      <c r="B7" s="179">
        <v>25569</v>
      </c>
      <c r="C7" s="180">
        <v>4.08</v>
      </c>
      <c r="D7" s="181"/>
      <c r="E7" s="182"/>
      <c r="F7" s="183"/>
      <c r="G7" s="127"/>
      <c r="H7" s="127"/>
      <c r="I7" s="127"/>
      <c r="J7" s="75"/>
      <c r="K7" s="75"/>
      <c r="L7" s="75"/>
      <c r="M7" s="75"/>
    </row>
    <row r="8" spans="1:13" s="13" customFormat="1" ht="14.25">
      <c r="A8" s="17" t="str">
        <f>YEAR(B8)&amp;VLOOKUP(MONTH(B8),lookup!$G$2:$N$13,8,FALSE)</f>
        <v>1970M02</v>
      </c>
      <c r="B8" s="184">
        <v>25600</v>
      </c>
      <c r="C8" s="185">
        <v>4.09</v>
      </c>
      <c r="D8" s="186"/>
      <c r="E8" s="187"/>
      <c r="F8" s="188"/>
      <c r="G8" s="127"/>
      <c r="H8" s="127"/>
      <c r="I8" s="127"/>
      <c r="J8" s="75"/>
      <c r="K8" s="75"/>
      <c r="L8" s="75"/>
      <c r="M8" s="75"/>
    </row>
    <row r="9" spans="1:13" s="13" customFormat="1" ht="14.25">
      <c r="A9" s="17" t="str">
        <f>YEAR(B9)&amp;VLOOKUP(MONTH(B9),lookup!$G$2:$N$13,8,FALSE)</f>
        <v>1970M03</v>
      </c>
      <c r="B9" s="184">
        <v>25628</v>
      </c>
      <c r="C9" s="185">
        <v>4.07</v>
      </c>
      <c r="D9" s="186"/>
      <c r="E9" s="187"/>
      <c r="F9" s="188"/>
      <c r="G9" s="127"/>
      <c r="H9" s="127"/>
      <c r="I9" s="127"/>
      <c r="J9" s="75"/>
      <c r="K9" s="75"/>
      <c r="L9" s="75"/>
      <c r="M9" s="75"/>
    </row>
    <row r="10" spans="1:13" s="13" customFormat="1" ht="14.25">
      <c r="A10" s="17" t="str">
        <f>YEAR(B10)&amp;VLOOKUP(MONTH(B10),lookup!$G$2:$N$13,8,FALSE)</f>
        <v>1970M04</v>
      </c>
      <c r="B10" s="184">
        <v>25659</v>
      </c>
      <c r="C10" s="185">
        <v>3.73</v>
      </c>
      <c r="D10" s="186"/>
      <c r="E10" s="187"/>
      <c r="F10" s="188"/>
      <c r="G10" s="127"/>
      <c r="H10" s="127"/>
      <c r="I10" s="127"/>
      <c r="J10" s="75"/>
      <c r="K10" s="75"/>
      <c r="L10" s="75"/>
      <c r="M10" s="75"/>
    </row>
    <row r="11" spans="1:13" s="13" customFormat="1" ht="14.25">
      <c r="A11" s="17" t="str">
        <f>YEAR(B11)&amp;VLOOKUP(MONTH(B11),lookup!$G$2:$N$13,8,FALSE)</f>
        <v>1970M05</v>
      </c>
      <c r="B11" s="184">
        <v>25689</v>
      </c>
      <c r="C11" s="185">
        <v>2.9</v>
      </c>
      <c r="D11" s="186"/>
      <c r="E11" s="187"/>
      <c r="F11" s="188"/>
      <c r="G11" s="127"/>
      <c r="H11" s="127"/>
      <c r="I11" s="127"/>
      <c r="J11" s="75"/>
      <c r="K11" s="75"/>
      <c r="L11" s="75"/>
      <c r="M11" s="75"/>
    </row>
    <row r="12" spans="1:13" s="13" customFormat="1" ht="14.25">
      <c r="A12" s="17" t="str">
        <f>YEAR(B12)&amp;VLOOKUP(MONTH(B12),lookup!$G$2:$N$13,8,FALSE)</f>
        <v>1970M06</v>
      </c>
      <c r="B12" s="184">
        <v>25720</v>
      </c>
      <c r="C12" s="185">
        <v>2.86</v>
      </c>
      <c r="D12" s="186"/>
      <c r="E12" s="187"/>
      <c r="F12" s="188"/>
      <c r="G12" s="127"/>
      <c r="H12" s="127"/>
      <c r="I12" s="127"/>
      <c r="J12" s="75"/>
      <c r="K12" s="75"/>
      <c r="L12" s="75"/>
      <c r="M12" s="75"/>
    </row>
    <row r="13" spans="1:13" s="13" customFormat="1" ht="14.25">
      <c r="A13" s="17" t="str">
        <f>YEAR(B13)&amp;VLOOKUP(MONTH(B13),lookup!$G$2:$N$13,8,FALSE)</f>
        <v>1970M07</v>
      </c>
      <c r="B13" s="184">
        <v>25750</v>
      </c>
      <c r="C13" s="185">
        <v>3.31</v>
      </c>
      <c r="D13" s="186"/>
      <c r="E13" s="187"/>
      <c r="F13" s="188"/>
      <c r="G13" s="127"/>
      <c r="H13" s="127"/>
      <c r="I13" s="127"/>
      <c r="J13" s="75"/>
      <c r="K13" s="75"/>
      <c r="L13" s="75"/>
      <c r="M13" s="75"/>
    </row>
    <row r="14" spans="1:13" s="13" customFormat="1" ht="14.25">
      <c r="A14" s="17" t="str">
        <f>YEAR(B14)&amp;VLOOKUP(MONTH(B14),lookup!$G$2:$N$13,8,FALSE)</f>
        <v>1970M08</v>
      </c>
      <c r="B14" s="184">
        <v>25781</v>
      </c>
      <c r="C14" s="185">
        <v>3.71</v>
      </c>
      <c r="D14" s="186"/>
      <c r="E14" s="187"/>
      <c r="F14" s="188"/>
      <c r="G14" s="127"/>
      <c r="H14" s="127"/>
      <c r="I14" s="127"/>
      <c r="J14" s="75"/>
      <c r="K14" s="75"/>
      <c r="L14" s="75"/>
      <c r="M14" s="75"/>
    </row>
    <row r="15" spans="1:13" s="13" customFormat="1" ht="14.25">
      <c r="A15" s="17" t="str">
        <f>YEAR(B15)&amp;VLOOKUP(MONTH(B15),lookup!$G$2:$N$13,8,FALSE)</f>
        <v>1970M09</v>
      </c>
      <c r="B15" s="184">
        <v>25812</v>
      </c>
      <c r="C15" s="185">
        <v>3.92</v>
      </c>
      <c r="D15" s="186"/>
      <c r="E15" s="187"/>
      <c r="F15" s="188"/>
      <c r="G15" s="127"/>
      <c r="H15" s="127"/>
      <c r="I15" s="127"/>
      <c r="J15" s="75"/>
      <c r="K15" s="75"/>
      <c r="L15" s="75"/>
      <c r="M15" s="75"/>
    </row>
    <row r="16" spans="1:13" s="13" customFormat="1" ht="14.25">
      <c r="A16" s="17" t="str">
        <f>YEAR(B16)&amp;VLOOKUP(MONTH(B16),lookup!$G$2:$N$13,8,FALSE)</f>
        <v>1970M10</v>
      </c>
      <c r="B16" s="184">
        <v>25842</v>
      </c>
      <c r="C16" s="185">
        <v>4.24</v>
      </c>
      <c r="D16" s="186"/>
      <c r="E16" s="187"/>
      <c r="F16" s="188"/>
      <c r="G16" s="127"/>
      <c r="H16" s="127"/>
      <c r="I16" s="127"/>
      <c r="J16" s="75"/>
      <c r="K16" s="75"/>
      <c r="L16" s="75"/>
      <c r="M16" s="75"/>
    </row>
    <row r="17" spans="1:13" s="13" customFormat="1" ht="14.25">
      <c r="A17" s="17" t="str">
        <f>YEAR(B17)&amp;VLOOKUP(MONTH(B17),lookup!$G$2:$N$13,8,FALSE)</f>
        <v>1970M11</v>
      </c>
      <c r="B17" s="184">
        <v>25873</v>
      </c>
      <c r="C17" s="185">
        <v>4.2300000000000004</v>
      </c>
      <c r="D17" s="186"/>
      <c r="E17" s="187"/>
      <c r="F17" s="188"/>
      <c r="G17" s="127"/>
      <c r="H17" s="127"/>
      <c r="I17" s="127"/>
      <c r="J17" s="75"/>
      <c r="K17" s="75"/>
      <c r="L17" s="75"/>
      <c r="M17" s="75"/>
    </row>
    <row r="18" spans="1:13" s="13" customFormat="1" ht="14.25">
      <c r="A18" s="17" t="str">
        <f>YEAR(B18)&amp;VLOOKUP(MONTH(B18),lookup!$G$2:$N$13,8,FALSE)</f>
        <v>1970M12</v>
      </c>
      <c r="B18" s="184">
        <v>25903</v>
      </c>
      <c r="C18" s="185">
        <v>4.38</v>
      </c>
      <c r="D18" s="186"/>
      <c r="E18" s="187"/>
      <c r="F18" s="188"/>
      <c r="G18" s="127"/>
      <c r="H18" s="127"/>
      <c r="I18" s="127"/>
      <c r="J18" s="75"/>
      <c r="K18" s="75"/>
      <c r="L18" s="75"/>
      <c r="M18" s="75"/>
    </row>
    <row r="19" spans="1:13" s="13" customFormat="1" ht="14.25">
      <c r="A19" s="17" t="str">
        <f>YEAR(B19)&amp;VLOOKUP(MONTH(B19),lookup!$G$2:$N$13,8,FALSE)</f>
        <v>1971M01</v>
      </c>
      <c r="B19" s="184">
        <v>25934</v>
      </c>
      <c r="C19" s="185">
        <v>4.3499999999999996</v>
      </c>
      <c r="D19" s="186"/>
      <c r="E19" s="187"/>
      <c r="F19" s="188"/>
      <c r="G19" s="127"/>
      <c r="H19" s="127"/>
      <c r="I19" s="127"/>
      <c r="J19" s="75"/>
      <c r="K19" s="75"/>
      <c r="L19" s="75"/>
      <c r="M19" s="75"/>
    </row>
    <row r="20" spans="1:13" s="13" customFormat="1" ht="14.25">
      <c r="A20" s="17" t="str">
        <f>YEAR(B20)&amp;VLOOKUP(MONTH(B20),lookup!$G$2:$N$13,8,FALSE)</f>
        <v>1971M02</v>
      </c>
      <c r="B20" s="184">
        <v>25965</v>
      </c>
      <c r="C20" s="185">
        <v>4.3899999999999997</v>
      </c>
      <c r="D20" s="186"/>
      <c r="E20" s="187"/>
      <c r="F20" s="188"/>
      <c r="G20" s="127"/>
      <c r="H20" s="127"/>
      <c r="I20" s="127"/>
      <c r="J20" s="75"/>
      <c r="K20" s="75"/>
      <c r="L20" s="75"/>
      <c r="M20" s="75"/>
    </row>
    <row r="21" spans="1:13" s="13" customFormat="1" ht="14.25">
      <c r="A21" s="17" t="str">
        <f>YEAR(B21)&amp;VLOOKUP(MONTH(B21),lookup!$G$2:$N$13,8,FALSE)</f>
        <v>1971M03</v>
      </c>
      <c r="B21" s="184">
        <v>25993</v>
      </c>
      <c r="C21" s="185">
        <v>4.43</v>
      </c>
      <c r="D21" s="186"/>
      <c r="E21" s="187"/>
      <c r="F21" s="188"/>
      <c r="G21" s="127"/>
      <c r="H21" s="127"/>
      <c r="I21" s="127"/>
      <c r="J21" s="75"/>
      <c r="K21" s="75"/>
      <c r="L21" s="75"/>
      <c r="M21" s="75"/>
    </row>
    <row r="22" spans="1:13" s="13" customFormat="1" ht="14.25">
      <c r="A22" s="17" t="str">
        <f>YEAR(B22)&amp;VLOOKUP(MONTH(B22),lookup!$G$2:$N$13,8,FALSE)</f>
        <v>1971M04</v>
      </c>
      <c r="B22" s="184">
        <v>26024</v>
      </c>
      <c r="C22" s="185">
        <v>4.0999999999999996</v>
      </c>
      <c r="D22" s="186"/>
      <c r="E22" s="187"/>
      <c r="F22" s="188"/>
      <c r="G22" s="127"/>
      <c r="H22" s="127"/>
      <c r="I22" s="127"/>
      <c r="J22" s="75"/>
      <c r="K22" s="75"/>
      <c r="L22" s="75"/>
      <c r="M22" s="75"/>
    </row>
    <row r="23" spans="1:13" s="13" customFormat="1" ht="14.25">
      <c r="A23" s="17" t="str">
        <f>YEAR(B23)&amp;VLOOKUP(MONTH(B23),lookup!$G$2:$N$13,8,FALSE)</f>
        <v>1971M05</v>
      </c>
      <c r="B23" s="184">
        <v>26054</v>
      </c>
      <c r="C23" s="185">
        <v>3.22</v>
      </c>
      <c r="D23" s="186"/>
      <c r="E23" s="187"/>
      <c r="F23" s="188"/>
      <c r="G23" s="127"/>
      <c r="H23" s="127"/>
      <c r="I23" s="127"/>
      <c r="J23" s="75"/>
      <c r="K23" s="75"/>
      <c r="L23" s="75"/>
      <c r="M23" s="75"/>
    </row>
    <row r="24" spans="1:13" s="13" customFormat="1" ht="14.25">
      <c r="A24" s="17" t="str">
        <f>YEAR(B24)&amp;VLOOKUP(MONTH(B24),lookup!$G$2:$N$13,8,FALSE)</f>
        <v>1971M06</v>
      </c>
      <c r="B24" s="184">
        <v>26085</v>
      </c>
      <c r="C24" s="185">
        <v>3.26</v>
      </c>
      <c r="D24" s="186"/>
      <c r="E24" s="187"/>
      <c r="F24" s="188"/>
      <c r="G24" s="127"/>
      <c r="H24" s="127"/>
      <c r="I24" s="127"/>
      <c r="J24" s="75"/>
      <c r="K24" s="75"/>
      <c r="L24" s="75"/>
      <c r="M24" s="75"/>
    </row>
    <row r="25" spans="1:13" s="13" customFormat="1" ht="14.25">
      <c r="A25" s="17" t="str">
        <f>YEAR(B25)&amp;VLOOKUP(MONTH(B25),lookup!$G$2:$N$13,8,FALSE)</f>
        <v>1971M07</v>
      </c>
      <c r="B25" s="184">
        <v>26115</v>
      </c>
      <c r="C25" s="185">
        <v>3.73</v>
      </c>
      <c r="D25" s="186"/>
      <c r="E25" s="187"/>
      <c r="F25" s="188"/>
      <c r="G25" s="127"/>
      <c r="H25" s="127"/>
      <c r="I25" s="127"/>
      <c r="J25" s="75"/>
      <c r="K25" s="75"/>
      <c r="L25" s="75"/>
      <c r="M25" s="75"/>
    </row>
    <row r="26" spans="1:13" s="13" customFormat="1" ht="14.25">
      <c r="A26" s="17" t="str">
        <f>YEAR(B26)&amp;VLOOKUP(MONTH(B26),lookup!$G$2:$N$13,8,FALSE)</f>
        <v>1971M08</v>
      </c>
      <c r="B26" s="184">
        <v>26146</v>
      </c>
      <c r="C26" s="185">
        <v>4.1399999999999997</v>
      </c>
      <c r="D26" s="186"/>
      <c r="E26" s="187"/>
      <c r="F26" s="188"/>
      <c r="G26" s="127"/>
      <c r="H26" s="127"/>
      <c r="I26" s="127"/>
      <c r="J26" s="75"/>
      <c r="K26" s="75"/>
      <c r="L26" s="75"/>
      <c r="M26" s="75"/>
    </row>
    <row r="27" spans="1:13" s="13" customFormat="1" ht="14.25">
      <c r="A27" s="17" t="str">
        <f>YEAR(B27)&amp;VLOOKUP(MONTH(B27),lookup!$G$2:$N$13,8,FALSE)</f>
        <v>1971M09</v>
      </c>
      <c r="B27" s="184">
        <v>26177</v>
      </c>
      <c r="C27" s="185">
        <v>4.5</v>
      </c>
      <c r="D27" s="186"/>
      <c r="E27" s="187"/>
      <c r="F27" s="188"/>
      <c r="G27" s="127"/>
      <c r="H27" s="127"/>
      <c r="I27" s="127"/>
      <c r="J27" s="75"/>
      <c r="K27" s="75"/>
      <c r="L27" s="75"/>
      <c r="M27" s="75"/>
    </row>
    <row r="28" spans="1:13" s="13" customFormat="1" ht="14.25">
      <c r="A28" s="17" t="str">
        <f>YEAR(B28)&amp;VLOOKUP(MONTH(B28),lookup!$G$2:$N$13,8,FALSE)</f>
        <v>1971M10</v>
      </c>
      <c r="B28" s="184">
        <v>26207</v>
      </c>
      <c r="C28" s="185">
        <v>4.5599999999999996</v>
      </c>
      <c r="D28" s="186"/>
      <c r="E28" s="187"/>
      <c r="F28" s="188"/>
      <c r="G28" s="127"/>
      <c r="H28" s="127"/>
      <c r="I28" s="127"/>
      <c r="J28" s="75"/>
      <c r="K28" s="75"/>
      <c r="L28" s="75"/>
      <c r="M28" s="75"/>
    </row>
    <row r="29" spans="1:13" s="13" customFormat="1" ht="14.25">
      <c r="A29" s="17" t="str">
        <f>YEAR(B29)&amp;VLOOKUP(MONTH(B29),lookup!$G$2:$N$13,8,FALSE)</f>
        <v>1971M11</v>
      </c>
      <c r="B29" s="184">
        <v>26238</v>
      </c>
      <c r="C29" s="185">
        <v>4.74</v>
      </c>
      <c r="D29" s="186"/>
      <c r="E29" s="187"/>
      <c r="F29" s="188"/>
      <c r="G29" s="127"/>
      <c r="H29" s="127"/>
      <c r="I29" s="127"/>
      <c r="J29" s="75"/>
      <c r="K29" s="75"/>
      <c r="L29" s="75"/>
      <c r="M29" s="75"/>
    </row>
    <row r="30" spans="1:13" s="13" customFormat="1" ht="14.25">
      <c r="A30" s="17" t="str">
        <f>YEAR(B30)&amp;VLOOKUP(MONTH(B30),lookup!$G$2:$N$13,8,FALSE)</f>
        <v>1971M12</v>
      </c>
      <c r="B30" s="184">
        <v>26268</v>
      </c>
      <c r="C30" s="185">
        <v>4.74</v>
      </c>
      <c r="D30" s="186"/>
      <c r="E30" s="187"/>
      <c r="F30" s="188"/>
      <c r="G30" s="127"/>
      <c r="H30" s="127"/>
      <c r="I30" s="127"/>
      <c r="J30" s="75"/>
      <c r="K30" s="75"/>
      <c r="L30" s="75"/>
      <c r="M30" s="75"/>
    </row>
    <row r="31" spans="1:13" s="13" customFormat="1" ht="14.25">
      <c r="A31" s="17" t="str">
        <f>YEAR(B31)&amp;VLOOKUP(MONTH(B31),lookup!$G$2:$N$13,8,FALSE)</f>
        <v>1972M01</v>
      </c>
      <c r="B31" s="184">
        <v>26299</v>
      </c>
      <c r="C31" s="185">
        <v>4.74</v>
      </c>
      <c r="D31" s="186"/>
      <c r="E31" s="187"/>
      <c r="F31" s="188"/>
      <c r="G31" s="127"/>
      <c r="H31" s="127"/>
      <c r="I31" s="127"/>
      <c r="J31" s="75"/>
      <c r="K31" s="75"/>
      <c r="L31" s="75"/>
      <c r="M31" s="75"/>
    </row>
    <row r="32" spans="1:13" s="13" customFormat="1" ht="14.25">
      <c r="A32" s="17" t="str">
        <f>YEAR(B32)&amp;VLOOKUP(MONTH(B32),lookup!$G$2:$N$13,8,FALSE)</f>
        <v>1972M02</v>
      </c>
      <c r="B32" s="184">
        <v>26330</v>
      </c>
      <c r="C32" s="185">
        <v>4.82</v>
      </c>
      <c r="D32" s="186"/>
      <c r="E32" s="187"/>
      <c r="F32" s="188"/>
      <c r="G32" s="127"/>
      <c r="H32" s="127"/>
      <c r="I32" s="127"/>
      <c r="J32" s="75"/>
      <c r="K32" s="75"/>
      <c r="L32" s="75"/>
      <c r="M32" s="75"/>
    </row>
    <row r="33" spans="1:13" s="13" customFormat="1" ht="14.25">
      <c r="A33" s="17" t="str">
        <f>YEAR(B33)&amp;VLOOKUP(MONTH(B33),lookup!$G$2:$N$13,8,FALSE)</f>
        <v>1972M03</v>
      </c>
      <c r="B33" s="184">
        <v>26359</v>
      </c>
      <c r="C33" s="185">
        <v>4.72</v>
      </c>
      <c r="D33" s="186"/>
      <c r="E33" s="187"/>
      <c r="F33" s="188"/>
      <c r="G33" s="127"/>
      <c r="H33" s="127"/>
      <c r="I33" s="127"/>
      <c r="J33" s="75"/>
      <c r="K33" s="75"/>
      <c r="L33" s="75"/>
      <c r="M33" s="75"/>
    </row>
    <row r="34" spans="1:13" s="13" customFormat="1" ht="14.25">
      <c r="A34" s="17" t="str">
        <f>YEAR(B34)&amp;VLOOKUP(MONTH(B34),lookup!$G$2:$N$13,8,FALSE)</f>
        <v>1972M04</v>
      </c>
      <c r="B34" s="184">
        <v>26390</v>
      </c>
      <c r="C34" s="185">
        <v>4.46</v>
      </c>
      <c r="D34" s="186"/>
      <c r="E34" s="187"/>
      <c r="F34" s="188"/>
      <c r="G34" s="127"/>
      <c r="H34" s="127"/>
      <c r="I34" s="127"/>
      <c r="J34" s="75"/>
      <c r="K34" s="75"/>
      <c r="L34" s="75"/>
      <c r="M34" s="75"/>
    </row>
    <row r="35" spans="1:13" s="13" customFormat="1" ht="14.25">
      <c r="A35" s="17" t="str">
        <f>YEAR(B35)&amp;VLOOKUP(MONTH(B35),lookup!$G$2:$N$13,8,FALSE)</f>
        <v>1972M05</v>
      </c>
      <c r="B35" s="184">
        <v>26420</v>
      </c>
      <c r="C35" s="185">
        <v>3.59</v>
      </c>
      <c r="D35" s="186"/>
      <c r="E35" s="187"/>
      <c r="F35" s="188"/>
      <c r="G35" s="127"/>
      <c r="H35" s="127"/>
      <c r="I35" s="127"/>
      <c r="J35" s="75"/>
      <c r="K35" s="75"/>
      <c r="L35" s="75"/>
      <c r="M35" s="75"/>
    </row>
    <row r="36" spans="1:13" s="13" customFormat="1" ht="14.25">
      <c r="A36" s="17" t="str">
        <f>YEAR(B36)&amp;VLOOKUP(MONTH(B36),lookup!$G$2:$N$13,8,FALSE)</f>
        <v>1972M06</v>
      </c>
      <c r="B36" s="184">
        <v>26451</v>
      </c>
      <c r="C36" s="185">
        <v>3.57</v>
      </c>
      <c r="D36" s="186"/>
      <c r="E36" s="187"/>
      <c r="F36" s="188"/>
      <c r="G36" s="127"/>
      <c r="H36" s="127"/>
      <c r="I36" s="127"/>
      <c r="J36" s="75"/>
      <c r="K36" s="75"/>
      <c r="L36" s="75"/>
      <c r="M36" s="75"/>
    </row>
    <row r="37" spans="1:13" s="13" customFormat="1" ht="14.25">
      <c r="A37" s="17" t="str">
        <f>YEAR(B37)&amp;VLOOKUP(MONTH(B37),lookup!$G$2:$N$13,8,FALSE)</f>
        <v>1972M07</v>
      </c>
      <c r="B37" s="184">
        <v>26481</v>
      </c>
      <c r="C37" s="185">
        <v>3.91</v>
      </c>
      <c r="D37" s="186"/>
      <c r="E37" s="187"/>
      <c r="F37" s="188"/>
      <c r="G37" s="127"/>
      <c r="H37" s="127"/>
      <c r="I37" s="127"/>
      <c r="J37" s="75"/>
      <c r="K37" s="75"/>
      <c r="L37" s="75"/>
      <c r="M37" s="75"/>
    </row>
    <row r="38" spans="1:13" s="13" customFormat="1" ht="14.25">
      <c r="A38" s="17" t="str">
        <f>YEAR(B38)&amp;VLOOKUP(MONTH(B38),lookup!$G$2:$N$13,8,FALSE)</f>
        <v>1972M08</v>
      </c>
      <c r="B38" s="184">
        <v>26512</v>
      </c>
      <c r="C38" s="185">
        <v>4.3</v>
      </c>
      <c r="D38" s="186"/>
      <c r="E38" s="187"/>
      <c r="F38" s="188"/>
      <c r="G38" s="127"/>
      <c r="H38" s="127"/>
      <c r="I38" s="127"/>
      <c r="J38" s="75"/>
      <c r="K38" s="75"/>
      <c r="L38" s="75"/>
      <c r="M38" s="75"/>
    </row>
    <row r="39" spans="1:13" s="13" customFormat="1" ht="14.25">
      <c r="A39" s="17" t="str">
        <f>YEAR(B39)&amp;VLOOKUP(MONTH(B39),lookup!$G$2:$N$13,8,FALSE)</f>
        <v>1972M09</v>
      </c>
      <c r="B39" s="184">
        <v>26543</v>
      </c>
      <c r="C39" s="185">
        <v>4.6500000000000004</v>
      </c>
      <c r="D39" s="186"/>
      <c r="E39" s="187"/>
      <c r="F39" s="188"/>
      <c r="G39" s="127"/>
      <c r="H39" s="127"/>
      <c r="I39" s="127"/>
      <c r="J39" s="75"/>
      <c r="K39" s="75"/>
      <c r="L39" s="75"/>
      <c r="M39" s="75"/>
    </row>
    <row r="40" spans="1:13" s="13" customFormat="1" ht="14.25">
      <c r="A40" s="17" t="str">
        <f>YEAR(B40)&amp;VLOOKUP(MONTH(B40),lookup!$G$2:$N$13,8,FALSE)</f>
        <v>1972M10</v>
      </c>
      <c r="B40" s="184">
        <v>26573</v>
      </c>
      <c r="C40" s="185">
        <v>4.67</v>
      </c>
      <c r="D40" s="186"/>
      <c r="E40" s="187"/>
      <c r="F40" s="188"/>
      <c r="G40" s="127"/>
      <c r="H40" s="127"/>
      <c r="I40" s="127"/>
      <c r="J40" s="75"/>
      <c r="K40" s="75"/>
      <c r="L40" s="75"/>
      <c r="M40" s="75"/>
    </row>
    <row r="41" spans="1:13" s="13" customFormat="1" ht="14.25">
      <c r="A41" s="17" t="str">
        <f>YEAR(B41)&amp;VLOOKUP(MONTH(B41),lookup!$G$2:$N$13,8,FALSE)</f>
        <v>1972M11</v>
      </c>
      <c r="B41" s="184">
        <v>26604</v>
      </c>
      <c r="C41" s="185">
        <v>4.74</v>
      </c>
      <c r="D41" s="186"/>
      <c r="E41" s="187"/>
      <c r="F41" s="188"/>
      <c r="G41" s="127"/>
      <c r="H41" s="127"/>
      <c r="I41" s="127"/>
      <c r="J41" s="75"/>
      <c r="K41" s="75"/>
      <c r="L41" s="75"/>
      <c r="M41" s="75"/>
    </row>
    <row r="42" spans="1:13" s="13" customFormat="1" ht="14.25">
      <c r="A42" s="17" t="str">
        <f>YEAR(B42)&amp;VLOOKUP(MONTH(B42),lookup!$G$2:$N$13,8,FALSE)</f>
        <v>1972M12</v>
      </c>
      <c r="B42" s="184">
        <v>26634</v>
      </c>
      <c r="C42" s="185">
        <v>4.76</v>
      </c>
      <c r="D42" s="186"/>
      <c r="E42" s="187"/>
      <c r="F42" s="188"/>
      <c r="G42" s="127"/>
      <c r="H42" s="127"/>
      <c r="I42" s="127"/>
      <c r="J42" s="75"/>
      <c r="K42" s="75"/>
      <c r="L42" s="75"/>
      <c r="M42" s="75"/>
    </row>
    <row r="43" spans="1:13" s="13" customFormat="1" ht="14.25">
      <c r="A43" s="17" t="str">
        <f>YEAR(B43)&amp;VLOOKUP(MONTH(B43),lookup!$G$2:$N$13,8,FALSE)</f>
        <v>1973M01</v>
      </c>
      <c r="B43" s="184">
        <v>26665</v>
      </c>
      <c r="C43" s="185">
        <v>4.78</v>
      </c>
      <c r="D43" s="186"/>
      <c r="E43" s="187"/>
      <c r="F43" s="188"/>
      <c r="G43" s="127"/>
      <c r="H43" s="127"/>
      <c r="I43" s="127"/>
      <c r="J43" s="75"/>
      <c r="K43" s="75"/>
      <c r="L43" s="75"/>
      <c r="M43" s="75"/>
    </row>
    <row r="44" spans="1:13" s="13" customFormat="1" ht="14.25">
      <c r="A44" s="17" t="str">
        <f>YEAR(B44)&amp;VLOOKUP(MONTH(B44),lookup!$G$2:$N$13,8,FALSE)</f>
        <v>1973M02</v>
      </c>
      <c r="B44" s="184">
        <v>26696</v>
      </c>
      <c r="C44" s="185">
        <v>4.8099999999999996</v>
      </c>
      <c r="D44" s="186"/>
      <c r="E44" s="187"/>
      <c r="F44" s="188"/>
      <c r="G44" s="127"/>
      <c r="H44" s="127"/>
      <c r="I44" s="127"/>
      <c r="J44" s="75"/>
      <c r="K44" s="75"/>
      <c r="L44" s="75"/>
      <c r="M44" s="75"/>
    </row>
    <row r="45" spans="1:13" s="13" customFormat="1" ht="14.25">
      <c r="A45" s="17" t="str">
        <f>YEAR(B45)&amp;VLOOKUP(MONTH(B45),lookup!$G$2:$N$13,8,FALSE)</f>
        <v>1973M03</v>
      </c>
      <c r="B45" s="184">
        <v>26724</v>
      </c>
      <c r="C45" s="185">
        <v>4.75</v>
      </c>
      <c r="D45" s="186"/>
      <c r="E45" s="187"/>
      <c r="F45" s="188"/>
      <c r="G45" s="127"/>
      <c r="H45" s="127"/>
      <c r="I45" s="127"/>
      <c r="J45" s="75"/>
      <c r="K45" s="75"/>
      <c r="L45" s="75"/>
      <c r="M45" s="75"/>
    </row>
    <row r="46" spans="1:13" s="13" customFormat="1" ht="14.25">
      <c r="A46" s="17" t="str">
        <f>YEAR(B46)&amp;VLOOKUP(MONTH(B46),lookup!$G$2:$N$13,8,FALSE)</f>
        <v>1973M04</v>
      </c>
      <c r="B46" s="184">
        <v>26755</v>
      </c>
      <c r="C46" s="185">
        <v>4.66</v>
      </c>
      <c r="D46" s="186"/>
      <c r="E46" s="187"/>
      <c r="F46" s="188"/>
      <c r="G46" s="127"/>
      <c r="H46" s="127"/>
      <c r="I46" s="127"/>
      <c r="J46" s="75"/>
      <c r="K46" s="75"/>
      <c r="L46" s="75"/>
      <c r="M46" s="75"/>
    </row>
    <row r="47" spans="1:13" s="13" customFormat="1" ht="14.25">
      <c r="A47" s="17" t="str">
        <f>YEAR(B47)&amp;VLOOKUP(MONTH(B47),lookup!$G$2:$N$13,8,FALSE)</f>
        <v>1973M05</v>
      </c>
      <c r="B47" s="184">
        <v>26785</v>
      </c>
      <c r="C47" s="185">
        <v>3.8</v>
      </c>
      <c r="D47" s="186"/>
      <c r="E47" s="187"/>
      <c r="F47" s="188"/>
      <c r="G47" s="127"/>
      <c r="H47" s="127"/>
      <c r="I47" s="127"/>
      <c r="J47" s="75"/>
      <c r="K47" s="75"/>
      <c r="L47" s="75"/>
      <c r="M47" s="75"/>
    </row>
    <row r="48" spans="1:13" s="13" customFormat="1" ht="14.25">
      <c r="A48" s="17" t="str">
        <f>YEAR(B48)&amp;VLOOKUP(MONTH(B48),lookup!$G$2:$N$13,8,FALSE)</f>
        <v>1973M06</v>
      </c>
      <c r="B48" s="184">
        <v>26816</v>
      </c>
      <c r="C48" s="185">
        <v>3.81</v>
      </c>
      <c r="D48" s="186"/>
      <c r="E48" s="187"/>
      <c r="F48" s="188"/>
      <c r="G48" s="127"/>
      <c r="H48" s="127"/>
      <c r="I48" s="127"/>
      <c r="J48" s="75"/>
      <c r="K48" s="75"/>
      <c r="L48" s="75"/>
      <c r="M48" s="75"/>
    </row>
    <row r="49" spans="1:13" s="13" customFormat="1" ht="14.25">
      <c r="A49" s="17" t="str">
        <f>YEAR(B49)&amp;VLOOKUP(MONTH(B49),lookup!$G$2:$N$13,8,FALSE)</f>
        <v>1973M07</v>
      </c>
      <c r="B49" s="184">
        <v>26846</v>
      </c>
      <c r="C49" s="185">
        <v>4.21</v>
      </c>
      <c r="D49" s="186"/>
      <c r="E49" s="187"/>
      <c r="F49" s="188"/>
      <c r="G49" s="127"/>
      <c r="H49" s="127"/>
      <c r="I49" s="127"/>
      <c r="J49" s="75"/>
      <c r="K49" s="75"/>
      <c r="L49" s="75"/>
      <c r="M49" s="75"/>
    </row>
    <row r="50" spans="1:13" s="13" customFormat="1" ht="14.25">
      <c r="A50" s="17" t="str">
        <f>YEAR(B50)&amp;VLOOKUP(MONTH(B50),lookup!$G$2:$N$13,8,FALSE)</f>
        <v>1973M08</v>
      </c>
      <c r="B50" s="184">
        <v>26877</v>
      </c>
      <c r="C50" s="185">
        <v>4.66</v>
      </c>
      <c r="D50" s="186"/>
      <c r="E50" s="187"/>
      <c r="F50" s="188"/>
      <c r="G50" s="127"/>
      <c r="H50" s="127"/>
      <c r="I50" s="127"/>
      <c r="J50" s="75"/>
      <c r="K50" s="75"/>
      <c r="L50" s="75"/>
      <c r="M50" s="75"/>
    </row>
    <row r="51" spans="1:13" s="13" customFormat="1" ht="14.25">
      <c r="A51" s="17" t="str">
        <f>YEAR(B51)&amp;VLOOKUP(MONTH(B51),lookup!$G$2:$N$13,8,FALSE)</f>
        <v>1973M09</v>
      </c>
      <c r="B51" s="184">
        <v>26908</v>
      </c>
      <c r="C51" s="185">
        <v>5.08</v>
      </c>
      <c r="D51" s="186"/>
      <c r="E51" s="187"/>
      <c r="F51" s="188"/>
      <c r="G51" s="127"/>
      <c r="H51" s="127"/>
      <c r="I51" s="127"/>
      <c r="J51" s="75"/>
      <c r="K51" s="75"/>
      <c r="L51" s="75"/>
      <c r="M51" s="75"/>
    </row>
    <row r="52" spans="1:13" s="13" customFormat="1" ht="14.25">
      <c r="A52" s="17" t="str">
        <f>YEAR(B52)&amp;VLOOKUP(MONTH(B52),lookup!$G$2:$N$13,8,FALSE)</f>
        <v>1973M10</v>
      </c>
      <c r="B52" s="184">
        <v>26938</v>
      </c>
      <c r="C52" s="185">
        <v>5.15</v>
      </c>
      <c r="D52" s="186"/>
      <c r="E52" s="187"/>
      <c r="F52" s="188"/>
      <c r="G52" s="127"/>
      <c r="H52" s="127"/>
      <c r="I52" s="127"/>
      <c r="J52" s="75"/>
      <c r="K52" s="75"/>
      <c r="L52" s="75"/>
      <c r="M52" s="75"/>
    </row>
    <row r="53" spans="1:13" s="13" customFormat="1" ht="14.25">
      <c r="A53" s="17" t="str">
        <f>YEAR(B53)&amp;VLOOKUP(MONTH(B53),lookup!$G$2:$N$13,8,FALSE)</f>
        <v>1973M11</v>
      </c>
      <c r="B53" s="184">
        <v>26969</v>
      </c>
      <c r="C53" s="185">
        <v>6.46</v>
      </c>
      <c r="D53" s="186"/>
      <c r="E53" s="187"/>
      <c r="F53" s="188"/>
      <c r="G53" s="127"/>
      <c r="H53" s="127"/>
      <c r="I53" s="127"/>
      <c r="J53" s="75"/>
      <c r="K53" s="75"/>
      <c r="L53" s="75"/>
      <c r="M53" s="75"/>
    </row>
    <row r="54" spans="1:13" s="13" customFormat="1" ht="14.25">
      <c r="A54" s="17" t="str">
        <f>YEAR(B54)&amp;VLOOKUP(MONTH(B54),lookup!$G$2:$N$13,8,FALSE)</f>
        <v>1973M12</v>
      </c>
      <c r="B54" s="184">
        <v>26999</v>
      </c>
      <c r="C54" s="185">
        <v>6.46</v>
      </c>
      <c r="D54" s="186"/>
      <c r="E54" s="187"/>
      <c r="F54" s="188"/>
      <c r="G54" s="127"/>
      <c r="H54" s="127"/>
      <c r="I54" s="127"/>
      <c r="J54" s="75"/>
      <c r="K54" s="75"/>
      <c r="L54" s="75"/>
      <c r="M54" s="75"/>
    </row>
    <row r="55" spans="1:13" s="13" customFormat="1" ht="14.25">
      <c r="A55" s="17" t="str">
        <f>YEAR(B55)&amp;VLOOKUP(MONTH(B55),lookup!$G$2:$N$13,8,FALSE)</f>
        <v>1974M01</v>
      </c>
      <c r="B55" s="184">
        <v>27030</v>
      </c>
      <c r="C55" s="185">
        <v>6.53</v>
      </c>
      <c r="D55" s="186"/>
      <c r="E55" s="187"/>
      <c r="F55" s="188"/>
      <c r="G55" s="127"/>
      <c r="H55" s="127"/>
      <c r="I55" s="127"/>
      <c r="J55" s="75"/>
      <c r="K55" s="75"/>
      <c r="L55" s="75"/>
      <c r="M55" s="75"/>
    </row>
    <row r="56" spans="1:13" s="13" customFormat="1" ht="14.25">
      <c r="A56" s="17" t="str">
        <f>YEAR(B56)&amp;VLOOKUP(MONTH(B56),lookup!$G$2:$N$13,8,FALSE)</f>
        <v>1974M02</v>
      </c>
      <c r="B56" s="184">
        <v>27061</v>
      </c>
      <c r="C56" s="185">
        <v>6.46</v>
      </c>
      <c r="D56" s="186"/>
      <c r="E56" s="187"/>
      <c r="F56" s="188"/>
      <c r="G56" s="127"/>
      <c r="H56" s="127"/>
      <c r="I56" s="127"/>
      <c r="J56" s="75"/>
      <c r="K56" s="75"/>
      <c r="L56" s="75"/>
      <c r="M56" s="75"/>
    </row>
    <row r="57" spans="1:13" s="13" customFormat="1" ht="14.25">
      <c r="A57" s="17" t="str">
        <f>YEAR(B57)&amp;VLOOKUP(MONTH(B57),lookup!$G$2:$N$13,8,FALSE)</f>
        <v>1974M03</v>
      </c>
      <c r="B57" s="184">
        <v>27089</v>
      </c>
      <c r="C57" s="185">
        <v>5.62</v>
      </c>
      <c r="D57" s="186"/>
      <c r="E57" s="187"/>
      <c r="F57" s="188"/>
      <c r="G57" s="127"/>
      <c r="H57" s="127"/>
      <c r="I57" s="127"/>
      <c r="J57" s="75"/>
      <c r="K57" s="75"/>
      <c r="L57" s="75"/>
      <c r="M57" s="75"/>
    </row>
    <row r="58" spans="1:13" s="13" customFormat="1" ht="14.25">
      <c r="A58" s="17" t="str">
        <f>YEAR(B58)&amp;VLOOKUP(MONTH(B58),lookup!$G$2:$N$13,8,FALSE)</f>
        <v>1974M04</v>
      </c>
      <c r="B58" s="184">
        <v>27120</v>
      </c>
      <c r="C58" s="185">
        <v>5.5</v>
      </c>
      <c r="D58" s="186"/>
      <c r="E58" s="187"/>
      <c r="F58" s="188"/>
      <c r="G58" s="127"/>
      <c r="H58" s="127"/>
      <c r="I58" s="127"/>
      <c r="J58" s="75"/>
      <c r="K58" s="75"/>
      <c r="L58" s="75"/>
      <c r="M58" s="75"/>
    </row>
    <row r="59" spans="1:13" s="13" customFormat="1" ht="14.25">
      <c r="A59" s="17" t="str">
        <f>YEAR(B59)&amp;VLOOKUP(MONTH(B59),lookup!$G$2:$N$13,8,FALSE)</f>
        <v>1974M05</v>
      </c>
      <c r="B59" s="184">
        <v>27150</v>
      </c>
      <c r="C59" s="185">
        <v>4.6500000000000004</v>
      </c>
      <c r="D59" s="186"/>
      <c r="E59" s="187"/>
      <c r="F59" s="188"/>
      <c r="G59" s="127"/>
      <c r="H59" s="127"/>
      <c r="I59" s="127"/>
      <c r="J59" s="75"/>
      <c r="K59" s="75"/>
      <c r="L59" s="75"/>
      <c r="M59" s="75"/>
    </row>
    <row r="60" spans="1:13" s="13" customFormat="1" ht="14.25">
      <c r="A60" s="17" t="str">
        <f>YEAR(B60)&amp;VLOOKUP(MONTH(B60),lookup!$G$2:$N$13,8,FALSE)</f>
        <v>1974M06</v>
      </c>
      <c r="B60" s="184">
        <v>27181</v>
      </c>
      <c r="C60" s="185">
        <v>4.67</v>
      </c>
      <c r="D60" s="186"/>
      <c r="E60" s="187"/>
      <c r="F60" s="188"/>
      <c r="G60" s="127"/>
      <c r="H60" s="127"/>
      <c r="I60" s="127"/>
      <c r="J60" s="75"/>
      <c r="K60" s="75"/>
      <c r="L60" s="75"/>
      <c r="M60" s="75"/>
    </row>
    <row r="61" spans="1:13" s="13" customFormat="1" ht="14.25">
      <c r="A61" s="17" t="str">
        <f>YEAR(B61)&amp;VLOOKUP(MONTH(B61),lookup!$G$2:$N$13,8,FALSE)</f>
        <v>1974M07</v>
      </c>
      <c r="B61" s="184">
        <v>27211</v>
      </c>
      <c r="C61" s="185">
        <v>5.05</v>
      </c>
      <c r="D61" s="186"/>
      <c r="E61" s="187"/>
      <c r="F61" s="188"/>
      <c r="G61" s="127"/>
      <c r="H61" s="127"/>
      <c r="I61" s="127"/>
      <c r="J61" s="75"/>
      <c r="K61" s="75"/>
      <c r="L61" s="75"/>
      <c r="M61" s="75"/>
    </row>
    <row r="62" spans="1:13" s="13" customFormat="1" ht="14.25">
      <c r="A62" s="17" t="str">
        <f>YEAR(B62)&amp;VLOOKUP(MONTH(B62),lookup!$G$2:$N$13,8,FALSE)</f>
        <v>1974M08</v>
      </c>
      <c r="B62" s="184">
        <v>27242</v>
      </c>
      <c r="C62" s="185">
        <v>5.4</v>
      </c>
      <c r="D62" s="186"/>
      <c r="E62" s="187"/>
      <c r="F62" s="188"/>
      <c r="G62" s="127"/>
      <c r="H62" s="127"/>
      <c r="I62" s="127"/>
      <c r="J62" s="75"/>
      <c r="K62" s="75"/>
      <c r="L62" s="75"/>
      <c r="M62" s="75"/>
    </row>
    <row r="63" spans="1:13" s="13" customFormat="1" ht="14.25">
      <c r="A63" s="17" t="str">
        <f>YEAR(B63)&amp;VLOOKUP(MONTH(B63),lookup!$G$2:$N$13,8,FALSE)</f>
        <v>1974M09</v>
      </c>
      <c r="B63" s="184">
        <v>27273</v>
      </c>
      <c r="C63" s="185">
        <v>5.82</v>
      </c>
      <c r="D63" s="186"/>
      <c r="E63" s="187"/>
      <c r="F63" s="188"/>
      <c r="G63" s="127"/>
      <c r="H63" s="127"/>
      <c r="I63" s="127"/>
      <c r="J63" s="75"/>
      <c r="K63" s="75"/>
      <c r="L63" s="75"/>
      <c r="M63" s="75"/>
    </row>
    <row r="64" spans="1:13" s="13" customFormat="1" ht="14.25">
      <c r="A64" s="17" t="str">
        <f>YEAR(B64)&amp;VLOOKUP(MONTH(B64),lookup!$G$2:$N$13,8,FALSE)</f>
        <v>1974M10</v>
      </c>
      <c r="B64" s="184">
        <v>27303</v>
      </c>
      <c r="C64" s="185">
        <v>7.61</v>
      </c>
      <c r="D64" s="186"/>
      <c r="E64" s="187"/>
      <c r="F64" s="188"/>
      <c r="G64" s="127"/>
      <c r="H64" s="127"/>
      <c r="I64" s="127"/>
      <c r="J64" s="75"/>
      <c r="K64" s="75"/>
      <c r="L64" s="75"/>
      <c r="M64" s="75"/>
    </row>
    <row r="65" spans="1:13" s="13" customFormat="1" ht="14.25">
      <c r="A65" s="17" t="str">
        <f>YEAR(B65)&amp;VLOOKUP(MONTH(B65),lookup!$G$2:$N$13,8,FALSE)</f>
        <v>1974M11</v>
      </c>
      <c r="B65" s="184">
        <v>27334</v>
      </c>
      <c r="C65" s="185">
        <v>7.69</v>
      </c>
      <c r="D65" s="186"/>
      <c r="E65" s="187"/>
      <c r="F65" s="188"/>
      <c r="G65" s="127"/>
      <c r="H65" s="127"/>
      <c r="I65" s="127"/>
      <c r="J65" s="75"/>
      <c r="K65" s="75"/>
      <c r="L65" s="75"/>
      <c r="M65" s="75"/>
    </row>
    <row r="66" spans="1:13" s="13" customFormat="1" ht="14.25">
      <c r="A66" s="17" t="str">
        <f>YEAR(B66)&amp;VLOOKUP(MONTH(B66),lookup!$G$2:$N$13,8,FALSE)</f>
        <v>1974M12</v>
      </c>
      <c r="B66" s="184">
        <v>27364</v>
      </c>
      <c r="C66" s="185">
        <v>7.69</v>
      </c>
      <c r="D66" s="186"/>
      <c r="E66" s="187"/>
      <c r="F66" s="188"/>
      <c r="G66" s="127"/>
      <c r="H66" s="127"/>
      <c r="I66" s="127"/>
      <c r="J66" s="75"/>
      <c r="K66" s="75"/>
      <c r="L66" s="75"/>
      <c r="M66" s="75"/>
    </row>
    <row r="67" spans="1:13" s="13" customFormat="1" ht="14.25">
      <c r="A67" s="17" t="str">
        <f>YEAR(B67)&amp;VLOOKUP(MONTH(B67),lookup!$G$2:$N$13,8,FALSE)</f>
        <v>1975M01</v>
      </c>
      <c r="B67" s="184">
        <v>27395</v>
      </c>
      <c r="C67" s="185">
        <v>7.79</v>
      </c>
      <c r="D67" s="186"/>
      <c r="E67" s="187"/>
      <c r="F67" s="188"/>
      <c r="G67" s="127"/>
      <c r="H67" s="127"/>
      <c r="I67" s="127"/>
      <c r="J67" s="75"/>
      <c r="K67" s="75"/>
      <c r="L67" s="75"/>
      <c r="M67" s="75"/>
    </row>
    <row r="68" spans="1:13" s="13" customFormat="1" ht="14.25">
      <c r="A68" s="17" t="str">
        <f>YEAR(B68)&amp;VLOOKUP(MONTH(B68),lookup!$G$2:$N$13,8,FALSE)</f>
        <v>1975M02</v>
      </c>
      <c r="B68" s="184">
        <v>27426</v>
      </c>
      <c r="C68" s="185">
        <v>7.76</v>
      </c>
      <c r="D68" s="186"/>
      <c r="E68" s="187"/>
      <c r="F68" s="188"/>
      <c r="G68" s="127"/>
      <c r="H68" s="127"/>
      <c r="I68" s="127"/>
      <c r="J68" s="75"/>
      <c r="K68" s="75"/>
      <c r="L68" s="75"/>
      <c r="M68" s="75"/>
    </row>
    <row r="69" spans="1:13" s="13" customFormat="1" ht="14.25">
      <c r="A69" s="17" t="str">
        <f>YEAR(B69)&amp;VLOOKUP(MONTH(B69),lookup!$G$2:$N$13,8,FALSE)</f>
        <v>1975M03</v>
      </c>
      <c r="B69" s="184">
        <v>27454</v>
      </c>
      <c r="C69" s="185">
        <v>7.62</v>
      </c>
      <c r="D69" s="186"/>
      <c r="E69" s="187"/>
      <c r="F69" s="188"/>
      <c r="G69" s="127"/>
      <c r="H69" s="127"/>
      <c r="I69" s="127"/>
      <c r="J69" s="75"/>
      <c r="K69" s="75"/>
      <c r="L69" s="75"/>
      <c r="M69" s="75"/>
    </row>
    <row r="70" spans="1:13" s="13" customFormat="1" ht="14.25">
      <c r="A70" s="17" t="str">
        <f>YEAR(B70)&amp;VLOOKUP(MONTH(B70),lookup!$G$2:$N$13,8,FALSE)</f>
        <v>1975M04</v>
      </c>
      <c r="B70" s="184">
        <v>27485</v>
      </c>
      <c r="C70" s="185">
        <v>7.35</v>
      </c>
      <c r="D70" s="186"/>
      <c r="E70" s="187"/>
      <c r="F70" s="188"/>
      <c r="G70" s="127"/>
      <c r="H70" s="127"/>
      <c r="I70" s="127"/>
      <c r="J70" s="75"/>
      <c r="K70" s="75"/>
      <c r="L70" s="75"/>
      <c r="M70" s="75"/>
    </row>
    <row r="71" spans="1:13" s="13" customFormat="1" ht="14.25">
      <c r="A71" s="17" t="str">
        <f>YEAR(B71)&amp;VLOOKUP(MONTH(B71),lookup!$G$2:$N$13,8,FALSE)</f>
        <v>1975M05</v>
      </c>
      <c r="B71" s="184">
        <v>27515</v>
      </c>
      <c r="C71" s="185">
        <v>6.47</v>
      </c>
      <c r="D71" s="186"/>
      <c r="E71" s="187"/>
      <c r="F71" s="188"/>
      <c r="G71" s="127"/>
      <c r="H71" s="127"/>
      <c r="I71" s="127"/>
      <c r="J71" s="75"/>
      <c r="K71" s="75"/>
      <c r="L71" s="75"/>
      <c r="M71" s="75"/>
    </row>
    <row r="72" spans="1:13" s="13" customFormat="1" ht="14.25">
      <c r="A72" s="17" t="str">
        <f>YEAR(B72)&amp;VLOOKUP(MONTH(B72),lookup!$G$2:$N$13,8,FALSE)</f>
        <v>1975M06</v>
      </c>
      <c r="B72" s="184">
        <v>27546</v>
      </c>
      <c r="C72" s="185">
        <v>6.47</v>
      </c>
      <c r="D72" s="186"/>
      <c r="E72" s="187"/>
      <c r="F72" s="188"/>
      <c r="G72" s="127"/>
      <c r="H72" s="127"/>
      <c r="I72" s="127"/>
      <c r="J72" s="75"/>
      <c r="K72" s="75"/>
      <c r="L72" s="75"/>
      <c r="M72" s="75"/>
    </row>
    <row r="73" spans="1:13" s="13" customFormat="1" ht="14.25">
      <c r="A73" s="17" t="str">
        <f>YEAR(B73)&amp;VLOOKUP(MONTH(B73),lookup!$G$2:$N$13,8,FALSE)</f>
        <v>1975M07</v>
      </c>
      <c r="B73" s="184">
        <v>27576</v>
      </c>
      <c r="C73" s="185">
        <v>6.84</v>
      </c>
      <c r="D73" s="186"/>
      <c r="E73" s="187"/>
      <c r="F73" s="188"/>
      <c r="G73" s="127"/>
      <c r="H73" s="127"/>
      <c r="I73" s="127"/>
      <c r="J73" s="75"/>
      <c r="K73" s="75"/>
      <c r="L73" s="75"/>
      <c r="M73" s="75"/>
    </row>
    <row r="74" spans="1:13" s="13" customFormat="1" ht="14.25">
      <c r="A74" s="17" t="str">
        <f>YEAR(B74)&amp;VLOOKUP(MONTH(B74),lookup!$G$2:$N$13,8,FALSE)</f>
        <v>1975M08</v>
      </c>
      <c r="B74" s="184">
        <v>27607</v>
      </c>
      <c r="C74" s="185">
        <v>7.27</v>
      </c>
      <c r="D74" s="186"/>
      <c r="E74" s="187"/>
      <c r="F74" s="188"/>
      <c r="G74" s="127"/>
      <c r="H74" s="127"/>
      <c r="I74" s="127"/>
      <c r="J74" s="75"/>
      <c r="K74" s="75"/>
      <c r="L74" s="75"/>
      <c r="M74" s="75"/>
    </row>
    <row r="75" spans="1:13" s="13" customFormat="1" ht="14.25">
      <c r="A75" s="17" t="str">
        <f>YEAR(B75)&amp;VLOOKUP(MONTH(B75),lookup!$G$2:$N$13,8,FALSE)</f>
        <v>1975M09</v>
      </c>
      <c r="B75" s="184">
        <v>27638</v>
      </c>
      <c r="C75" s="185">
        <v>8.85</v>
      </c>
      <c r="D75" s="186"/>
      <c r="E75" s="187"/>
      <c r="F75" s="188"/>
      <c r="G75" s="127"/>
      <c r="H75" s="127"/>
      <c r="I75" s="127"/>
      <c r="J75" s="75"/>
      <c r="K75" s="75"/>
      <c r="L75" s="75"/>
      <c r="M75" s="75"/>
    </row>
    <row r="76" spans="1:13" s="13" customFormat="1" ht="14.25">
      <c r="A76" s="17" t="str">
        <f>YEAR(B76)&amp;VLOOKUP(MONTH(B76),lookup!$G$2:$N$13,8,FALSE)</f>
        <v>1975M10</v>
      </c>
      <c r="B76" s="184">
        <v>27668</v>
      </c>
      <c r="C76" s="185">
        <v>8.61</v>
      </c>
      <c r="D76" s="186"/>
      <c r="E76" s="187"/>
      <c r="F76" s="188"/>
      <c r="G76" s="127"/>
      <c r="H76" s="127"/>
      <c r="I76" s="127"/>
      <c r="J76" s="75"/>
      <c r="K76" s="75"/>
      <c r="L76" s="75"/>
      <c r="M76" s="75"/>
    </row>
    <row r="77" spans="1:13" s="13" customFormat="1" ht="14.25">
      <c r="A77" s="17" t="str">
        <f>YEAR(B77)&amp;VLOOKUP(MONTH(B77),lookup!$G$2:$N$13,8,FALSE)</f>
        <v>1975M11</v>
      </c>
      <c r="B77" s="184">
        <v>27699</v>
      </c>
      <c r="C77" s="185">
        <v>8.69</v>
      </c>
      <c r="D77" s="186"/>
      <c r="E77" s="187"/>
      <c r="F77" s="188"/>
      <c r="G77" s="127"/>
      <c r="H77" s="127"/>
      <c r="I77" s="127"/>
      <c r="J77" s="75"/>
      <c r="K77" s="75"/>
      <c r="L77" s="75"/>
      <c r="M77" s="75"/>
    </row>
    <row r="78" spans="1:13" s="13" customFormat="1" ht="14.25">
      <c r="A78" s="17" t="str">
        <f>YEAR(B78)&amp;VLOOKUP(MONTH(B78),lookup!$G$2:$N$13,8,FALSE)</f>
        <v>1975M12</v>
      </c>
      <c r="B78" s="184">
        <v>27729</v>
      </c>
      <c r="C78" s="185">
        <v>8.74</v>
      </c>
      <c r="D78" s="186"/>
      <c r="E78" s="187"/>
      <c r="F78" s="188"/>
      <c r="G78" s="127"/>
      <c r="H78" s="127"/>
      <c r="I78" s="127"/>
      <c r="J78" s="75"/>
      <c r="K78" s="75"/>
      <c r="L78" s="75"/>
      <c r="M78" s="75"/>
    </row>
    <row r="79" spans="1:13" s="13" customFormat="1" ht="14.25">
      <c r="A79" s="17" t="str">
        <f>YEAR(B79)&amp;VLOOKUP(MONTH(B79),lookup!$G$2:$N$13,8,FALSE)</f>
        <v>1976M01</v>
      </c>
      <c r="B79" s="184">
        <v>27760</v>
      </c>
      <c r="C79" s="185">
        <v>8.8000000000000007</v>
      </c>
      <c r="D79" s="186"/>
      <c r="E79" s="187"/>
      <c r="F79" s="188"/>
      <c r="G79" s="127"/>
      <c r="H79" s="127"/>
      <c r="I79" s="127"/>
      <c r="J79" s="75"/>
      <c r="K79" s="75"/>
      <c r="L79" s="75"/>
      <c r="M79" s="75"/>
    </row>
    <row r="80" spans="1:13" s="13" customFormat="1" ht="14.25">
      <c r="A80" s="17" t="str">
        <f>YEAR(B80)&amp;VLOOKUP(MONTH(B80),lookup!$G$2:$N$13,8,FALSE)</f>
        <v>1976M02</v>
      </c>
      <c r="B80" s="184">
        <v>27791</v>
      </c>
      <c r="C80" s="185">
        <v>8.76</v>
      </c>
      <c r="D80" s="186"/>
      <c r="E80" s="187"/>
      <c r="F80" s="188"/>
      <c r="G80" s="127"/>
      <c r="H80" s="127"/>
      <c r="I80" s="127"/>
      <c r="J80" s="75"/>
      <c r="K80" s="75"/>
      <c r="L80" s="75"/>
      <c r="M80" s="75"/>
    </row>
    <row r="81" spans="1:13" s="13" customFormat="1" ht="14.25">
      <c r="A81" s="17" t="str">
        <f>YEAR(B81)&amp;VLOOKUP(MONTH(B81),lookup!$G$2:$N$13,8,FALSE)</f>
        <v>1976M03</v>
      </c>
      <c r="B81" s="184">
        <v>27820</v>
      </c>
      <c r="C81" s="185">
        <v>8.6300000000000008</v>
      </c>
      <c r="D81" s="186"/>
      <c r="E81" s="187"/>
      <c r="F81" s="188"/>
      <c r="G81" s="127"/>
      <c r="H81" s="127"/>
      <c r="I81" s="127"/>
      <c r="J81" s="75"/>
      <c r="K81" s="75"/>
      <c r="L81" s="75"/>
      <c r="M81" s="75"/>
    </row>
    <row r="82" spans="1:13" s="13" customFormat="1" ht="14.25">
      <c r="A82" s="17" t="str">
        <f>YEAR(B82)&amp;VLOOKUP(MONTH(B82),lookup!$G$2:$N$13,8,FALSE)</f>
        <v>1976M04</v>
      </c>
      <c r="B82" s="184">
        <v>27851</v>
      </c>
      <c r="C82" s="185">
        <v>9.06</v>
      </c>
      <c r="D82" s="186"/>
      <c r="E82" s="187"/>
      <c r="F82" s="188"/>
      <c r="G82" s="127"/>
      <c r="H82" s="127"/>
      <c r="I82" s="127"/>
      <c r="J82" s="75"/>
      <c r="K82" s="75"/>
      <c r="L82" s="75"/>
      <c r="M82" s="75"/>
    </row>
    <row r="83" spans="1:13" s="13" customFormat="1" ht="14.25">
      <c r="A83" s="17" t="str">
        <f>YEAR(B83)&amp;VLOOKUP(MONTH(B83),lookup!$G$2:$N$13,8,FALSE)</f>
        <v>1976M05</v>
      </c>
      <c r="B83" s="184">
        <v>27881</v>
      </c>
      <c r="C83" s="185">
        <v>8.19</v>
      </c>
      <c r="D83" s="186"/>
      <c r="E83" s="187"/>
      <c r="F83" s="188"/>
      <c r="G83" s="127"/>
      <c r="H83" s="127"/>
      <c r="I83" s="127"/>
      <c r="J83" s="75"/>
      <c r="K83" s="75"/>
      <c r="L83" s="75"/>
      <c r="M83" s="75"/>
    </row>
    <row r="84" spans="1:13" s="13" customFormat="1" ht="14.25">
      <c r="A84" s="17" t="str">
        <f>YEAR(B84)&amp;VLOOKUP(MONTH(B84),lookup!$G$2:$N$13,8,FALSE)</f>
        <v>1976M06</v>
      </c>
      <c r="B84" s="184">
        <v>27912</v>
      </c>
      <c r="C84" s="185">
        <v>8.16</v>
      </c>
      <c r="D84" s="186"/>
      <c r="E84" s="187"/>
      <c r="F84" s="188"/>
      <c r="G84" s="127"/>
      <c r="H84" s="127"/>
      <c r="I84" s="127"/>
      <c r="J84" s="75"/>
      <c r="K84" s="75"/>
      <c r="L84" s="75"/>
      <c r="M84" s="75"/>
    </row>
    <row r="85" spans="1:13" s="13" customFormat="1" ht="14.25">
      <c r="A85" s="17" t="str">
        <f>YEAR(B85)&amp;VLOOKUP(MONTH(B85),lookup!$G$2:$N$13,8,FALSE)</f>
        <v>1976M07</v>
      </c>
      <c r="B85" s="184">
        <v>27942</v>
      </c>
      <c r="C85" s="185">
        <v>8.59</v>
      </c>
      <c r="D85" s="186"/>
      <c r="E85" s="187"/>
      <c r="F85" s="188"/>
      <c r="G85" s="127"/>
      <c r="H85" s="127"/>
      <c r="I85" s="127"/>
      <c r="J85" s="75"/>
      <c r="K85" s="75"/>
      <c r="L85" s="75"/>
      <c r="M85" s="75"/>
    </row>
    <row r="86" spans="1:13" s="13" customFormat="1" ht="14.25">
      <c r="A86" s="17" t="str">
        <f>YEAR(B86)&amp;VLOOKUP(MONTH(B86),lookup!$G$2:$N$13,8,FALSE)</f>
        <v>1976M08</v>
      </c>
      <c r="B86" s="184">
        <v>27973</v>
      </c>
      <c r="C86" s="185">
        <v>9.0500000000000007</v>
      </c>
      <c r="D86" s="186"/>
      <c r="E86" s="187"/>
      <c r="F86" s="188"/>
      <c r="G86" s="127"/>
      <c r="H86" s="127"/>
      <c r="I86" s="127"/>
      <c r="J86" s="75"/>
      <c r="K86" s="75"/>
      <c r="L86" s="75"/>
      <c r="M86" s="75"/>
    </row>
    <row r="87" spans="1:13" s="13" customFormat="1" ht="14.25">
      <c r="A87" s="17" t="str">
        <f>YEAR(B87)&amp;VLOOKUP(MONTH(B87),lookup!$G$2:$N$13,8,FALSE)</f>
        <v>1976M09</v>
      </c>
      <c r="B87" s="184">
        <v>28004</v>
      </c>
      <c r="C87" s="185">
        <v>9.82</v>
      </c>
      <c r="D87" s="186"/>
      <c r="E87" s="187"/>
      <c r="F87" s="188"/>
      <c r="G87" s="127"/>
      <c r="H87" s="127"/>
      <c r="I87" s="127"/>
      <c r="J87" s="75"/>
      <c r="K87" s="75"/>
      <c r="L87" s="75"/>
      <c r="M87" s="75"/>
    </row>
    <row r="88" spans="1:13" s="13" customFormat="1" ht="14.25">
      <c r="A88" s="17" t="str">
        <f>YEAR(B88)&amp;VLOOKUP(MONTH(B88),lookup!$G$2:$N$13,8,FALSE)</f>
        <v>1976M10</v>
      </c>
      <c r="B88" s="184">
        <v>28034</v>
      </c>
      <c r="C88" s="185">
        <v>9.9</v>
      </c>
      <c r="D88" s="186"/>
      <c r="E88" s="187"/>
      <c r="F88" s="188"/>
      <c r="G88" s="127"/>
      <c r="H88" s="127"/>
      <c r="I88" s="127"/>
      <c r="J88" s="75"/>
      <c r="K88" s="75"/>
      <c r="L88" s="75"/>
      <c r="M88" s="75"/>
    </row>
    <row r="89" spans="1:13" s="13" customFormat="1" ht="14.25">
      <c r="A89" s="17" t="str">
        <f>YEAR(B89)&amp;VLOOKUP(MONTH(B89),lookup!$G$2:$N$13,8,FALSE)</f>
        <v>1976M11</v>
      </c>
      <c r="B89" s="184">
        <v>28065</v>
      </c>
      <c r="C89" s="185">
        <v>9.98</v>
      </c>
      <c r="D89" s="186"/>
      <c r="E89" s="187"/>
      <c r="F89" s="188"/>
      <c r="G89" s="127"/>
      <c r="H89" s="127"/>
      <c r="I89" s="127"/>
      <c r="J89" s="75"/>
      <c r="K89" s="75"/>
      <c r="L89" s="75"/>
      <c r="M89" s="75"/>
    </row>
    <row r="90" spans="1:13" s="13" customFormat="1" ht="14.25">
      <c r="A90" s="17" t="str">
        <f>YEAR(B90)&amp;VLOOKUP(MONTH(B90),lookup!$G$2:$N$13,8,FALSE)</f>
        <v>1976M12</v>
      </c>
      <c r="B90" s="184">
        <v>28095</v>
      </c>
      <c r="C90" s="185">
        <v>10.029999999999999</v>
      </c>
      <c r="D90" s="186"/>
      <c r="E90" s="187"/>
      <c r="F90" s="188"/>
      <c r="G90" s="127"/>
      <c r="H90" s="127"/>
      <c r="I90" s="127"/>
      <c r="J90" s="75"/>
      <c r="K90" s="75"/>
      <c r="L90" s="75"/>
      <c r="M90" s="75"/>
    </row>
    <row r="91" spans="1:13" s="13" customFormat="1" ht="14.25">
      <c r="A91" s="17" t="str">
        <f>YEAR(B91)&amp;VLOOKUP(MONTH(B91),lookup!$G$2:$N$13,8,FALSE)</f>
        <v>1977M01</v>
      </c>
      <c r="B91" s="184">
        <v>28126</v>
      </c>
      <c r="C91" s="185">
        <v>10.15</v>
      </c>
      <c r="D91" s="186"/>
      <c r="E91" s="187"/>
      <c r="F91" s="188"/>
      <c r="G91" s="127"/>
      <c r="H91" s="127"/>
      <c r="I91" s="127"/>
      <c r="J91" s="75"/>
      <c r="K91" s="75"/>
      <c r="L91" s="75"/>
      <c r="M91" s="75"/>
    </row>
    <row r="92" spans="1:13" s="13" customFormat="1" ht="14.25">
      <c r="A92" s="17" t="str">
        <f>YEAR(B92)&amp;VLOOKUP(MONTH(B92),lookup!$G$2:$N$13,8,FALSE)</f>
        <v>1977M02</v>
      </c>
      <c r="B92" s="184">
        <v>28157</v>
      </c>
      <c r="C92" s="185">
        <v>10.1</v>
      </c>
      <c r="D92" s="186"/>
      <c r="E92" s="187"/>
      <c r="F92" s="188"/>
      <c r="G92" s="127"/>
      <c r="H92" s="127"/>
      <c r="I92" s="127"/>
      <c r="J92" s="75"/>
      <c r="K92" s="75"/>
      <c r="L92" s="75"/>
      <c r="M92" s="75"/>
    </row>
    <row r="93" spans="1:13" s="13" customFormat="1" ht="14.25">
      <c r="A93" s="17" t="str">
        <f>YEAR(B93)&amp;VLOOKUP(MONTH(B93),lookup!$G$2:$N$13,8,FALSE)</f>
        <v>1977M03</v>
      </c>
      <c r="B93" s="184">
        <v>28185</v>
      </c>
      <c r="C93" s="185">
        <v>10.050000000000001</v>
      </c>
      <c r="D93" s="186"/>
      <c r="E93" s="187"/>
      <c r="F93" s="188"/>
      <c r="G93" s="127"/>
      <c r="H93" s="127"/>
      <c r="I93" s="127"/>
      <c r="J93" s="75"/>
      <c r="K93" s="75"/>
      <c r="L93" s="75"/>
      <c r="M93" s="75"/>
    </row>
    <row r="94" spans="1:13" s="13" customFormat="1" ht="14.25">
      <c r="A94" s="17" t="str">
        <f>YEAR(B94)&amp;VLOOKUP(MONTH(B94),lookup!$G$2:$N$13,8,FALSE)</f>
        <v>1977M04</v>
      </c>
      <c r="B94" s="184">
        <v>28216</v>
      </c>
      <c r="C94" s="185">
        <v>9.8000000000000007</v>
      </c>
      <c r="D94" s="186"/>
      <c r="E94" s="187"/>
      <c r="F94" s="188"/>
      <c r="G94" s="127"/>
      <c r="H94" s="127"/>
      <c r="I94" s="127"/>
      <c r="J94" s="75"/>
      <c r="K94" s="75"/>
      <c r="L94" s="75"/>
      <c r="M94" s="75"/>
    </row>
    <row r="95" spans="1:13" s="13" customFormat="1" ht="14.25">
      <c r="A95" s="17" t="str">
        <f>YEAR(B95)&amp;VLOOKUP(MONTH(B95),lookup!$G$2:$N$13,8,FALSE)</f>
        <v>1977M05</v>
      </c>
      <c r="B95" s="184">
        <v>28246</v>
      </c>
      <c r="C95" s="185">
        <v>8.9700000000000006</v>
      </c>
      <c r="D95" s="186"/>
      <c r="E95" s="187"/>
      <c r="F95" s="188"/>
      <c r="G95" s="127"/>
      <c r="H95" s="127"/>
      <c r="I95" s="127"/>
      <c r="J95" s="75"/>
      <c r="K95" s="75"/>
      <c r="L95" s="75"/>
      <c r="M95" s="75"/>
    </row>
    <row r="96" spans="1:13" s="13" customFormat="1" ht="14.25">
      <c r="A96" s="17" t="str">
        <f>YEAR(B96)&amp;VLOOKUP(MONTH(B96),lookup!$G$2:$N$13,8,FALSE)</f>
        <v>1977M06</v>
      </c>
      <c r="B96" s="184">
        <v>28277</v>
      </c>
      <c r="C96" s="185">
        <v>8.9700000000000006</v>
      </c>
      <c r="D96" s="186"/>
      <c r="E96" s="187"/>
      <c r="F96" s="188"/>
      <c r="G96" s="127"/>
      <c r="H96" s="127"/>
      <c r="I96" s="127"/>
      <c r="J96" s="75"/>
      <c r="K96" s="75"/>
      <c r="L96" s="75"/>
      <c r="M96" s="75"/>
    </row>
    <row r="97" spans="1:13" s="13" customFormat="1" ht="14.25">
      <c r="A97" s="17" t="str">
        <f>YEAR(B97)&amp;VLOOKUP(MONTH(B97),lookup!$G$2:$N$13,8,FALSE)</f>
        <v>1977M07</v>
      </c>
      <c r="B97" s="184">
        <v>28307</v>
      </c>
      <c r="C97" s="185">
        <v>9.35</v>
      </c>
      <c r="D97" s="186"/>
      <c r="E97" s="187"/>
      <c r="F97" s="188"/>
      <c r="G97" s="127"/>
      <c r="H97" s="127"/>
      <c r="I97" s="127"/>
      <c r="J97" s="75"/>
      <c r="K97" s="75"/>
      <c r="L97" s="75"/>
      <c r="M97" s="75"/>
    </row>
    <row r="98" spans="1:13" s="13" customFormat="1" ht="14.25">
      <c r="A98" s="17" t="str">
        <f>YEAR(B98)&amp;VLOOKUP(MONTH(B98),lookup!$G$2:$N$13,8,FALSE)</f>
        <v>1977M08</v>
      </c>
      <c r="B98" s="184">
        <v>28338</v>
      </c>
      <c r="C98" s="185">
        <v>9.7799999999999994</v>
      </c>
      <c r="D98" s="186"/>
      <c r="E98" s="187"/>
      <c r="F98" s="188"/>
      <c r="G98" s="127"/>
      <c r="H98" s="127"/>
      <c r="I98" s="127"/>
      <c r="J98" s="75"/>
      <c r="K98" s="75"/>
      <c r="L98" s="75"/>
      <c r="M98" s="75"/>
    </row>
    <row r="99" spans="1:13" s="13" customFormat="1" ht="14.25">
      <c r="A99" s="17" t="str">
        <f>YEAR(B99)&amp;VLOOKUP(MONTH(B99),lookup!$G$2:$N$13,8,FALSE)</f>
        <v>1977M09</v>
      </c>
      <c r="B99" s="184">
        <v>28369</v>
      </c>
      <c r="C99" s="185">
        <v>10.130000000000001</v>
      </c>
      <c r="D99" s="186"/>
      <c r="E99" s="187"/>
      <c r="F99" s="188"/>
      <c r="G99" s="127"/>
      <c r="H99" s="127"/>
      <c r="I99" s="127"/>
      <c r="J99" s="75"/>
      <c r="K99" s="75"/>
      <c r="L99" s="75"/>
      <c r="M99" s="75"/>
    </row>
    <row r="100" spans="1:13" s="13" customFormat="1" ht="14.25">
      <c r="A100" s="17" t="str">
        <f>YEAR(B100)&amp;VLOOKUP(MONTH(B100),lookup!$G$2:$N$13,8,FALSE)</f>
        <v>1977M10</v>
      </c>
      <c r="B100" s="184">
        <v>28399</v>
      </c>
      <c r="C100" s="185">
        <v>10.7</v>
      </c>
      <c r="D100" s="186"/>
      <c r="E100" s="187"/>
      <c r="F100" s="188"/>
      <c r="G100" s="127"/>
      <c r="H100" s="127"/>
      <c r="I100" s="127"/>
      <c r="J100" s="75"/>
      <c r="K100" s="75"/>
      <c r="L100" s="75"/>
      <c r="M100" s="75"/>
    </row>
    <row r="101" spans="1:13" s="13" customFormat="1" ht="14.25">
      <c r="A101" s="17" t="str">
        <f>YEAR(B101)&amp;VLOOKUP(MONTH(B101),lookup!$G$2:$N$13,8,FALSE)</f>
        <v>1977M11</v>
      </c>
      <c r="B101" s="184">
        <v>28430</v>
      </c>
      <c r="C101" s="185">
        <v>10.78</v>
      </c>
      <c r="D101" s="186"/>
      <c r="E101" s="187"/>
      <c r="F101" s="188"/>
      <c r="G101" s="127"/>
      <c r="H101" s="127"/>
      <c r="I101" s="127"/>
      <c r="J101" s="75"/>
      <c r="K101" s="75"/>
      <c r="L101" s="75"/>
      <c r="M101" s="75"/>
    </row>
    <row r="102" spans="1:13" s="13" customFormat="1" ht="14.25">
      <c r="A102" s="17" t="str">
        <f>YEAR(B102)&amp;VLOOKUP(MONTH(B102),lookup!$G$2:$N$13,8,FALSE)</f>
        <v>1977M12</v>
      </c>
      <c r="B102" s="184">
        <v>28460</v>
      </c>
      <c r="C102" s="185">
        <v>10.45</v>
      </c>
      <c r="D102" s="186"/>
      <c r="E102" s="187"/>
      <c r="F102" s="188"/>
      <c r="G102" s="127"/>
      <c r="H102" s="127"/>
      <c r="I102" s="127"/>
      <c r="J102" s="75"/>
      <c r="K102" s="75"/>
      <c r="L102" s="75"/>
      <c r="M102" s="75"/>
    </row>
    <row r="103" spans="1:13" s="13" customFormat="1" ht="14.25">
      <c r="A103" s="17" t="str">
        <f>YEAR(B103)&amp;VLOOKUP(MONTH(B103),lookup!$G$2:$N$13,8,FALSE)</f>
        <v>1978M01</v>
      </c>
      <c r="B103" s="184">
        <v>28491</v>
      </c>
      <c r="C103" s="185">
        <v>10.43</v>
      </c>
      <c r="D103" s="186"/>
      <c r="E103" s="187"/>
      <c r="F103" s="188"/>
      <c r="G103" s="127"/>
      <c r="H103" s="127"/>
      <c r="I103" s="127"/>
      <c r="J103" s="75"/>
      <c r="K103" s="75"/>
      <c r="L103" s="75"/>
      <c r="M103" s="75"/>
    </row>
    <row r="104" spans="1:13" s="13" customFormat="1" ht="14.25">
      <c r="A104" s="17" t="str">
        <f>YEAR(B104)&amp;VLOOKUP(MONTH(B104),lookup!$G$2:$N$13,8,FALSE)</f>
        <v>1978M02</v>
      </c>
      <c r="B104" s="184">
        <v>28522</v>
      </c>
      <c r="C104" s="185">
        <v>10.25</v>
      </c>
      <c r="D104" s="186"/>
      <c r="E104" s="187"/>
      <c r="F104" s="188"/>
      <c r="G104" s="127"/>
      <c r="H104" s="127"/>
      <c r="I104" s="127"/>
      <c r="J104" s="75"/>
      <c r="K104" s="75"/>
      <c r="L104" s="75"/>
      <c r="M104" s="75"/>
    </row>
    <row r="105" spans="1:13" s="13" customFormat="1" ht="14.25">
      <c r="A105" s="17" t="str">
        <f>YEAR(B105)&amp;VLOOKUP(MONTH(B105),lookup!$G$2:$N$13,8,FALSE)</f>
        <v>1978M03</v>
      </c>
      <c r="B105" s="184">
        <v>28550</v>
      </c>
      <c r="C105" s="185">
        <v>10.119999999999999</v>
      </c>
      <c r="D105" s="186"/>
      <c r="E105" s="187"/>
      <c r="F105" s="188"/>
      <c r="G105" s="127"/>
      <c r="H105" s="127"/>
      <c r="I105" s="127"/>
      <c r="J105" s="75"/>
      <c r="K105" s="75"/>
      <c r="L105" s="75"/>
      <c r="M105" s="75"/>
    </row>
    <row r="106" spans="1:13" s="13" customFormat="1" ht="14.25">
      <c r="A106" s="17" t="str">
        <f>YEAR(B106)&amp;VLOOKUP(MONTH(B106),lookup!$G$2:$N$13,8,FALSE)</f>
        <v>1978M04</v>
      </c>
      <c r="B106" s="184">
        <v>28581</v>
      </c>
      <c r="C106" s="185">
        <v>10.15</v>
      </c>
      <c r="D106" s="186"/>
      <c r="E106" s="187"/>
      <c r="F106" s="188"/>
      <c r="G106" s="127"/>
      <c r="H106" s="127"/>
      <c r="I106" s="127"/>
      <c r="J106" s="75"/>
      <c r="K106" s="75"/>
      <c r="L106" s="75"/>
      <c r="M106" s="75"/>
    </row>
    <row r="107" spans="1:13" s="13" customFormat="1" ht="14.25">
      <c r="A107" s="17" t="str">
        <f>YEAR(B107)&amp;VLOOKUP(MONTH(B107),lookup!$G$2:$N$13,8,FALSE)</f>
        <v>1978M05</v>
      </c>
      <c r="B107" s="184">
        <v>28611</v>
      </c>
      <c r="C107" s="185">
        <v>9.44</v>
      </c>
      <c r="D107" s="186"/>
      <c r="E107" s="187"/>
      <c r="F107" s="188"/>
      <c r="G107" s="127"/>
      <c r="H107" s="127"/>
      <c r="I107" s="127"/>
      <c r="J107" s="75"/>
      <c r="K107" s="75"/>
      <c r="L107" s="75"/>
      <c r="M107" s="75"/>
    </row>
    <row r="108" spans="1:13" s="13" customFormat="1" ht="14.25">
      <c r="A108" s="17" t="str">
        <f>YEAR(B108)&amp;VLOOKUP(MONTH(B108),lookup!$G$2:$N$13,8,FALSE)</f>
        <v>1978M06</v>
      </c>
      <c r="B108" s="184">
        <v>28642</v>
      </c>
      <c r="C108" s="185">
        <v>9.4499999999999993</v>
      </c>
      <c r="D108" s="186"/>
      <c r="E108" s="187"/>
      <c r="F108" s="188"/>
      <c r="G108" s="127"/>
      <c r="H108" s="127"/>
      <c r="I108" s="127"/>
      <c r="J108" s="75"/>
      <c r="K108" s="75"/>
      <c r="L108" s="75"/>
      <c r="M108" s="75"/>
    </row>
    <row r="109" spans="1:13" s="13" customFormat="1" ht="14.25">
      <c r="A109" s="17" t="str">
        <f>YEAR(B109)&amp;VLOOKUP(MONTH(B109),lookup!$G$2:$N$13,8,FALSE)</f>
        <v>1978M07</v>
      </c>
      <c r="B109" s="184">
        <v>28672</v>
      </c>
      <c r="C109" s="185">
        <v>9.7899999999999991</v>
      </c>
      <c r="D109" s="186"/>
      <c r="E109" s="187"/>
      <c r="F109" s="188"/>
      <c r="G109" s="127"/>
      <c r="H109" s="127"/>
      <c r="I109" s="127"/>
      <c r="J109" s="75"/>
      <c r="K109" s="75"/>
      <c r="L109" s="75"/>
      <c r="M109" s="75"/>
    </row>
    <row r="110" spans="1:13" s="13" customFormat="1" ht="14.25">
      <c r="A110" s="17" t="str">
        <f>YEAR(B110)&amp;VLOOKUP(MONTH(B110),lookup!$G$2:$N$13,8,FALSE)</f>
        <v>1978M08</v>
      </c>
      <c r="B110" s="184">
        <v>28703</v>
      </c>
      <c r="C110" s="185">
        <v>10.220000000000001</v>
      </c>
      <c r="D110" s="186"/>
      <c r="E110" s="187"/>
      <c r="F110" s="188"/>
      <c r="G110" s="127"/>
      <c r="H110" s="127"/>
      <c r="I110" s="127"/>
      <c r="J110" s="75"/>
      <c r="K110" s="75"/>
      <c r="L110" s="75"/>
      <c r="M110" s="75"/>
    </row>
    <row r="111" spans="1:13" s="13" customFormat="1" ht="14.25">
      <c r="A111" s="17" t="str">
        <f>YEAR(B111)&amp;VLOOKUP(MONTH(B111),lookup!$G$2:$N$13,8,FALSE)</f>
        <v>1978M09</v>
      </c>
      <c r="B111" s="184">
        <v>28734</v>
      </c>
      <c r="C111" s="185">
        <v>10.59</v>
      </c>
      <c r="D111" s="186"/>
      <c r="E111" s="187"/>
      <c r="F111" s="188"/>
      <c r="G111" s="127"/>
      <c r="H111" s="127"/>
      <c r="I111" s="127"/>
      <c r="J111" s="75"/>
      <c r="K111" s="75"/>
      <c r="L111" s="75"/>
      <c r="M111" s="75"/>
    </row>
    <row r="112" spans="1:13" s="13" customFormat="1" ht="14.25">
      <c r="A112" s="17" t="str">
        <f>YEAR(B112)&amp;VLOOKUP(MONTH(B112),lookup!$G$2:$N$13,8,FALSE)</f>
        <v>1978M10</v>
      </c>
      <c r="B112" s="184">
        <v>28764</v>
      </c>
      <c r="C112" s="185">
        <v>11.16</v>
      </c>
      <c r="D112" s="186"/>
      <c r="E112" s="187"/>
      <c r="F112" s="188"/>
      <c r="G112" s="127"/>
      <c r="H112" s="127"/>
      <c r="I112" s="127"/>
      <c r="J112" s="75"/>
      <c r="K112" s="75"/>
      <c r="L112" s="75"/>
      <c r="M112" s="75"/>
    </row>
    <row r="113" spans="1:13" s="13" customFormat="1" ht="14.25">
      <c r="A113" s="17" t="str">
        <f>YEAR(B113)&amp;VLOOKUP(MONTH(B113),lookup!$G$2:$N$13,8,FALSE)</f>
        <v>1978M11</v>
      </c>
      <c r="B113" s="184">
        <v>28795</v>
      </c>
      <c r="C113" s="185">
        <v>11.26</v>
      </c>
      <c r="D113" s="186"/>
      <c r="E113" s="187"/>
      <c r="F113" s="188"/>
      <c r="G113" s="127"/>
      <c r="H113" s="127"/>
      <c r="I113" s="127"/>
      <c r="J113" s="75"/>
      <c r="K113" s="75"/>
      <c r="L113" s="75"/>
      <c r="M113" s="75"/>
    </row>
    <row r="114" spans="1:13" s="13" customFormat="1" ht="14.25">
      <c r="A114" s="17" t="str">
        <f>YEAR(B114)&amp;VLOOKUP(MONTH(B114),lookup!$G$2:$N$13,8,FALSE)</f>
        <v>1978M12</v>
      </c>
      <c r="B114" s="184">
        <v>28825</v>
      </c>
      <c r="C114" s="185">
        <v>11.24</v>
      </c>
      <c r="D114" s="186"/>
      <c r="E114" s="187"/>
      <c r="F114" s="188"/>
      <c r="G114" s="127"/>
      <c r="H114" s="127"/>
      <c r="I114" s="127"/>
      <c r="J114" s="75"/>
      <c r="K114" s="75"/>
      <c r="L114" s="75"/>
      <c r="M114" s="75"/>
    </row>
    <row r="115" spans="1:13" s="13" customFormat="1" ht="14.25">
      <c r="A115" s="17" t="str">
        <f>YEAR(B115)&amp;VLOOKUP(MONTH(B115),lookup!$G$2:$N$13,8,FALSE)</f>
        <v>1979M01</v>
      </c>
      <c r="B115" s="184">
        <v>28856</v>
      </c>
      <c r="C115" s="185">
        <v>11.29</v>
      </c>
      <c r="D115" s="186"/>
      <c r="E115" s="187"/>
      <c r="F115" s="188"/>
      <c r="G115" s="127"/>
      <c r="H115" s="127"/>
      <c r="I115" s="127"/>
      <c r="J115" s="75"/>
      <c r="K115" s="75"/>
      <c r="L115" s="75"/>
      <c r="M115" s="75"/>
    </row>
    <row r="116" spans="1:13" s="13" customFormat="1" ht="14.25">
      <c r="A116" s="17" t="str">
        <f>YEAR(B116)&amp;VLOOKUP(MONTH(B116),lookup!$G$2:$N$13,8,FALSE)</f>
        <v>1979M02</v>
      </c>
      <c r="B116" s="184">
        <v>28887</v>
      </c>
      <c r="C116" s="185">
        <v>11.25</v>
      </c>
      <c r="D116" s="186"/>
      <c r="E116" s="187"/>
      <c r="F116" s="188"/>
      <c r="G116" s="127"/>
      <c r="H116" s="127"/>
      <c r="I116" s="127"/>
      <c r="J116" s="75"/>
      <c r="K116" s="75"/>
      <c r="L116" s="75"/>
      <c r="M116" s="75"/>
    </row>
    <row r="117" spans="1:13" s="13" customFormat="1" ht="14.25">
      <c r="A117" s="17" t="str">
        <f>YEAR(B117)&amp;VLOOKUP(MONTH(B117),lookup!$G$2:$N$13,8,FALSE)</f>
        <v>1979M03</v>
      </c>
      <c r="B117" s="184">
        <v>28915</v>
      </c>
      <c r="C117" s="185">
        <v>11.12</v>
      </c>
      <c r="D117" s="186"/>
      <c r="E117" s="187"/>
      <c r="F117" s="188"/>
      <c r="G117" s="127"/>
      <c r="H117" s="127"/>
      <c r="I117" s="127"/>
      <c r="J117" s="75"/>
      <c r="K117" s="75"/>
      <c r="L117" s="75"/>
      <c r="M117" s="75"/>
    </row>
    <row r="118" spans="1:13" s="13" customFormat="1" ht="14.25">
      <c r="A118" s="17" t="str">
        <f>YEAR(B118)&amp;VLOOKUP(MONTH(B118),lookup!$G$2:$N$13,8,FALSE)</f>
        <v>1979M04</v>
      </c>
      <c r="B118" s="184">
        <v>28946</v>
      </c>
      <c r="C118" s="185">
        <v>11.05</v>
      </c>
      <c r="D118" s="186"/>
      <c r="E118" s="187"/>
      <c r="F118" s="188"/>
      <c r="G118" s="127"/>
      <c r="H118" s="127"/>
      <c r="I118" s="127"/>
      <c r="J118" s="75"/>
      <c r="K118" s="75"/>
      <c r="L118" s="75"/>
      <c r="M118" s="75"/>
    </row>
    <row r="119" spans="1:13" s="13" customFormat="1" ht="14.25">
      <c r="A119" s="17" t="str">
        <f>YEAR(B119)&amp;VLOOKUP(MONTH(B119),lookup!$G$2:$N$13,8,FALSE)</f>
        <v>1979M05</v>
      </c>
      <c r="B119" s="184">
        <v>28976</v>
      </c>
      <c r="C119" s="185">
        <v>10.19</v>
      </c>
      <c r="D119" s="186"/>
      <c r="E119" s="187"/>
      <c r="F119" s="188"/>
      <c r="G119" s="127"/>
      <c r="H119" s="127"/>
      <c r="I119" s="127"/>
      <c r="J119" s="75"/>
      <c r="K119" s="75"/>
      <c r="L119" s="75"/>
      <c r="M119" s="75"/>
    </row>
    <row r="120" spans="1:13" s="13" customFormat="1" ht="14.25">
      <c r="A120" s="17" t="str">
        <f>YEAR(B120)&amp;VLOOKUP(MONTH(B120),lookup!$G$2:$N$13,8,FALSE)</f>
        <v>1979M06</v>
      </c>
      <c r="B120" s="184">
        <v>29007</v>
      </c>
      <c r="C120" s="185">
        <v>10.17</v>
      </c>
      <c r="D120" s="186"/>
      <c r="E120" s="187"/>
      <c r="F120" s="188"/>
      <c r="G120" s="127"/>
      <c r="H120" s="127"/>
      <c r="I120" s="127"/>
      <c r="J120" s="75"/>
      <c r="K120" s="75"/>
      <c r="L120" s="75"/>
      <c r="M120" s="75"/>
    </row>
    <row r="121" spans="1:13" s="13" customFormat="1" ht="14.25">
      <c r="A121" s="17" t="str">
        <f>YEAR(B121)&amp;VLOOKUP(MONTH(B121),lookup!$G$2:$N$13,8,FALSE)</f>
        <v>1979M07</v>
      </c>
      <c r="B121" s="184">
        <v>29037</v>
      </c>
      <c r="C121" s="185">
        <v>10.55</v>
      </c>
      <c r="D121" s="186"/>
      <c r="E121" s="187"/>
      <c r="F121" s="188"/>
      <c r="G121" s="127"/>
      <c r="H121" s="127"/>
      <c r="I121" s="127"/>
      <c r="J121" s="75"/>
      <c r="K121" s="75"/>
      <c r="L121" s="75"/>
      <c r="M121" s="75"/>
    </row>
    <row r="122" spans="1:13" s="13" customFormat="1" ht="14.25">
      <c r="A122" s="17" t="str">
        <f>YEAR(B122)&amp;VLOOKUP(MONTH(B122),lookup!$G$2:$N$13,8,FALSE)</f>
        <v>1979M08</v>
      </c>
      <c r="B122" s="184">
        <v>29068</v>
      </c>
      <c r="C122" s="185">
        <v>11</v>
      </c>
      <c r="D122" s="186"/>
      <c r="E122" s="187"/>
      <c r="F122" s="188"/>
      <c r="G122" s="127"/>
      <c r="H122" s="127"/>
      <c r="I122" s="127"/>
      <c r="J122" s="75"/>
      <c r="K122" s="75"/>
      <c r="L122" s="75"/>
      <c r="M122" s="75"/>
    </row>
    <row r="123" spans="1:13" s="13" customFormat="1" ht="14.25">
      <c r="A123" s="17" t="str">
        <f>YEAR(B123)&amp;VLOOKUP(MONTH(B123),lookup!$G$2:$N$13,8,FALSE)</f>
        <v>1979M09</v>
      </c>
      <c r="B123" s="184">
        <v>29099</v>
      </c>
      <c r="C123" s="185">
        <v>11.35</v>
      </c>
      <c r="D123" s="186"/>
      <c r="E123" s="187"/>
      <c r="F123" s="188"/>
      <c r="G123" s="127"/>
      <c r="H123" s="127"/>
      <c r="I123" s="127"/>
      <c r="J123" s="75"/>
      <c r="K123" s="75"/>
      <c r="L123" s="75"/>
      <c r="M123" s="75"/>
    </row>
    <row r="124" spans="1:13" s="13" customFormat="1" ht="14.25">
      <c r="A124" s="17" t="str">
        <f>YEAR(B124)&amp;VLOOKUP(MONTH(B124),lookup!$G$2:$N$13,8,FALSE)</f>
        <v>1979M10</v>
      </c>
      <c r="B124" s="184">
        <v>29129</v>
      </c>
      <c r="C124" s="185">
        <v>11.91</v>
      </c>
      <c r="D124" s="186"/>
      <c r="E124" s="187"/>
      <c r="F124" s="188"/>
      <c r="G124" s="127"/>
      <c r="H124" s="127"/>
      <c r="I124" s="127"/>
      <c r="J124" s="75"/>
      <c r="K124" s="75"/>
      <c r="L124" s="75"/>
      <c r="M124" s="75"/>
    </row>
    <row r="125" spans="1:13" s="13" customFormat="1" ht="14.25">
      <c r="A125" s="17" t="str">
        <f>YEAR(B125)&amp;VLOOKUP(MONTH(B125),lookup!$G$2:$N$13,8,FALSE)</f>
        <v>1979M11</v>
      </c>
      <c r="B125" s="184">
        <v>29160</v>
      </c>
      <c r="C125" s="185">
        <v>12.23</v>
      </c>
      <c r="D125" s="186"/>
      <c r="E125" s="187"/>
      <c r="F125" s="188"/>
      <c r="G125" s="127"/>
      <c r="H125" s="127"/>
      <c r="I125" s="127"/>
      <c r="J125" s="75"/>
      <c r="K125" s="75"/>
      <c r="L125" s="75"/>
      <c r="M125" s="75"/>
    </row>
    <row r="126" spans="1:13" s="13" customFormat="1" ht="14.25">
      <c r="A126" s="17" t="str">
        <f>YEAR(B126)&amp;VLOOKUP(MONTH(B126),lookup!$G$2:$N$13,8,FALSE)</f>
        <v>1979M12</v>
      </c>
      <c r="B126" s="184">
        <v>29190</v>
      </c>
      <c r="C126" s="185">
        <v>12.26</v>
      </c>
      <c r="D126" s="186"/>
      <c r="E126" s="187"/>
      <c r="F126" s="188"/>
      <c r="G126" s="127"/>
      <c r="H126" s="127"/>
      <c r="I126" s="127"/>
      <c r="J126" s="75"/>
      <c r="K126" s="75"/>
      <c r="L126" s="75"/>
      <c r="M126" s="75"/>
    </row>
    <row r="127" spans="1:13" s="13" customFormat="1" ht="14.25">
      <c r="A127" s="17" t="str">
        <f>YEAR(B127)&amp;VLOOKUP(MONTH(B127),lookup!$G$2:$N$13,8,FALSE)</f>
        <v>1980M01</v>
      </c>
      <c r="B127" s="184">
        <v>29221</v>
      </c>
      <c r="C127" s="185">
        <v>12.41</v>
      </c>
      <c r="D127" s="186"/>
      <c r="E127" s="187"/>
      <c r="F127" s="188"/>
      <c r="G127" s="127"/>
      <c r="H127" s="127"/>
      <c r="I127" s="127"/>
      <c r="J127" s="75"/>
      <c r="K127" s="75"/>
      <c r="L127" s="75"/>
      <c r="M127" s="75"/>
    </row>
    <row r="128" spans="1:13" s="13" customFormat="1" ht="14.25">
      <c r="A128" s="17" t="str">
        <f>YEAR(B128)&amp;VLOOKUP(MONTH(B128),lookup!$G$2:$N$13,8,FALSE)</f>
        <v>1980M02</v>
      </c>
      <c r="B128" s="184">
        <v>29252</v>
      </c>
      <c r="C128" s="185">
        <v>12.92</v>
      </c>
      <c r="D128" s="186"/>
      <c r="E128" s="187"/>
      <c r="F128" s="188"/>
      <c r="G128" s="127"/>
      <c r="H128" s="127"/>
      <c r="I128" s="127"/>
      <c r="J128" s="75"/>
      <c r="K128" s="75"/>
      <c r="L128" s="75"/>
      <c r="M128" s="75"/>
    </row>
    <row r="129" spans="1:13" s="13" customFormat="1" ht="14.25">
      <c r="A129" s="17" t="str">
        <f>YEAR(B129)&amp;VLOOKUP(MONTH(B129),lookup!$G$2:$N$13,8,FALSE)</f>
        <v>1980M03</v>
      </c>
      <c r="B129" s="184">
        <v>29281</v>
      </c>
      <c r="C129" s="185">
        <v>12.8</v>
      </c>
      <c r="D129" s="186"/>
      <c r="E129" s="187"/>
      <c r="F129" s="188"/>
      <c r="G129" s="127"/>
      <c r="H129" s="127"/>
      <c r="I129" s="127"/>
      <c r="J129" s="75"/>
      <c r="K129" s="75"/>
      <c r="L129" s="75"/>
      <c r="M129" s="75"/>
    </row>
    <row r="130" spans="1:13" s="13" customFormat="1" ht="14.25">
      <c r="A130" s="17" t="str">
        <f>YEAR(B130)&amp;VLOOKUP(MONTH(B130),lookup!$G$2:$N$13,8,FALSE)</f>
        <v>1980M04</v>
      </c>
      <c r="B130" s="184">
        <v>29312</v>
      </c>
      <c r="C130" s="185">
        <v>12.47</v>
      </c>
      <c r="D130" s="186"/>
      <c r="E130" s="187"/>
      <c r="F130" s="188"/>
      <c r="G130" s="127"/>
      <c r="H130" s="127"/>
      <c r="I130" s="127"/>
      <c r="J130" s="75"/>
      <c r="K130" s="75"/>
      <c r="L130" s="75"/>
      <c r="M130" s="75"/>
    </row>
    <row r="131" spans="1:13" s="13" customFormat="1" ht="14.25">
      <c r="A131" s="17" t="str">
        <f>YEAR(B131)&amp;VLOOKUP(MONTH(B131),lookup!$G$2:$N$13,8,FALSE)</f>
        <v>1980M05</v>
      </c>
      <c r="B131" s="184">
        <v>29342</v>
      </c>
      <c r="C131" s="185">
        <v>11.56</v>
      </c>
      <c r="D131" s="186"/>
      <c r="E131" s="187"/>
      <c r="F131" s="188"/>
      <c r="G131" s="127"/>
      <c r="H131" s="127"/>
      <c r="I131" s="127"/>
      <c r="J131" s="75"/>
      <c r="K131" s="75"/>
      <c r="L131" s="75"/>
      <c r="M131" s="75"/>
    </row>
    <row r="132" spans="1:13" s="13" customFormat="1" ht="14.25">
      <c r="A132" s="17" t="str">
        <f>YEAR(B132)&amp;VLOOKUP(MONTH(B132),lookup!$G$2:$N$13,8,FALSE)</f>
        <v>1980M06</v>
      </c>
      <c r="B132" s="184">
        <v>29373</v>
      </c>
      <c r="C132" s="185">
        <v>11.55</v>
      </c>
      <c r="D132" s="186"/>
      <c r="E132" s="187"/>
      <c r="F132" s="188"/>
      <c r="G132" s="127"/>
      <c r="H132" s="127"/>
      <c r="I132" s="127"/>
      <c r="J132" s="75"/>
      <c r="K132" s="75"/>
      <c r="L132" s="75"/>
      <c r="M132" s="75"/>
    </row>
    <row r="133" spans="1:13" s="13" customFormat="1" ht="14.25">
      <c r="A133" s="17" t="str">
        <f>YEAR(B133)&amp;VLOOKUP(MONTH(B133),lookup!$G$2:$N$13,8,FALSE)</f>
        <v>1980M07</v>
      </c>
      <c r="B133" s="184">
        <v>29403</v>
      </c>
      <c r="C133" s="185">
        <v>11.93</v>
      </c>
      <c r="D133" s="186"/>
      <c r="E133" s="187"/>
      <c r="F133" s="188"/>
      <c r="G133" s="127"/>
      <c r="H133" s="127"/>
      <c r="I133" s="127"/>
      <c r="J133" s="75"/>
      <c r="K133" s="75"/>
      <c r="L133" s="75"/>
      <c r="M133" s="75"/>
    </row>
    <row r="134" spans="1:13" s="13" customFormat="1" ht="14.25">
      <c r="A134" s="17" t="str">
        <f>YEAR(B134)&amp;VLOOKUP(MONTH(B134),lookup!$G$2:$N$13,8,FALSE)</f>
        <v>1980M08</v>
      </c>
      <c r="B134" s="184">
        <v>29434</v>
      </c>
      <c r="C134" s="185">
        <v>12.37</v>
      </c>
      <c r="D134" s="186"/>
      <c r="E134" s="187"/>
      <c r="F134" s="188"/>
      <c r="G134" s="127"/>
      <c r="H134" s="127"/>
      <c r="I134" s="127"/>
      <c r="J134" s="75"/>
      <c r="K134" s="75"/>
      <c r="L134" s="75"/>
      <c r="M134" s="75"/>
    </row>
    <row r="135" spans="1:13" s="13" customFormat="1" ht="14.25">
      <c r="A135" s="17" t="str">
        <f>YEAR(B135)&amp;VLOOKUP(MONTH(B135),lookup!$G$2:$N$13,8,FALSE)</f>
        <v>1980M09</v>
      </c>
      <c r="B135" s="184">
        <v>29465</v>
      </c>
      <c r="C135" s="185">
        <v>12.72</v>
      </c>
      <c r="D135" s="186"/>
      <c r="E135" s="187"/>
      <c r="F135" s="188"/>
      <c r="G135" s="127"/>
      <c r="H135" s="127"/>
      <c r="I135" s="127"/>
      <c r="J135" s="75"/>
      <c r="K135" s="75"/>
      <c r="L135" s="75"/>
      <c r="M135" s="75"/>
    </row>
    <row r="136" spans="1:13" s="13" customFormat="1" ht="14.25">
      <c r="A136" s="17" t="str">
        <f>YEAR(B136)&amp;VLOOKUP(MONTH(B136),lookup!$G$2:$N$13,8,FALSE)</f>
        <v>1980M10</v>
      </c>
      <c r="B136" s="184">
        <v>29495</v>
      </c>
      <c r="C136" s="185">
        <v>13.29</v>
      </c>
      <c r="D136" s="186"/>
      <c r="E136" s="187"/>
      <c r="F136" s="188"/>
      <c r="G136" s="127"/>
      <c r="H136" s="127"/>
      <c r="I136" s="127"/>
      <c r="J136" s="75"/>
      <c r="K136" s="75"/>
      <c r="L136" s="75"/>
      <c r="M136" s="75"/>
    </row>
    <row r="137" spans="1:13" s="13" customFormat="1" ht="14.25">
      <c r="A137" s="17" t="str">
        <f>YEAR(B137)&amp;VLOOKUP(MONTH(B137),lookup!$G$2:$N$13,8,FALSE)</f>
        <v>1980M11</v>
      </c>
      <c r="B137" s="184">
        <v>29526</v>
      </c>
      <c r="C137" s="185">
        <v>13.4</v>
      </c>
      <c r="D137" s="186"/>
      <c r="E137" s="187"/>
      <c r="F137" s="188"/>
      <c r="G137" s="127"/>
      <c r="H137" s="127"/>
      <c r="I137" s="127"/>
      <c r="J137" s="75"/>
      <c r="K137" s="75"/>
      <c r="L137" s="75"/>
      <c r="M137" s="75"/>
    </row>
    <row r="138" spans="1:13" s="13" customFormat="1" ht="14.25">
      <c r="A138" s="17" t="str">
        <f>YEAR(B138)&amp;VLOOKUP(MONTH(B138),lookup!$G$2:$N$13,8,FALSE)</f>
        <v>1980M12</v>
      </c>
      <c r="B138" s="184">
        <v>29556</v>
      </c>
      <c r="C138" s="185">
        <v>13.44</v>
      </c>
      <c r="D138" s="186"/>
      <c r="E138" s="187"/>
      <c r="F138" s="188"/>
      <c r="G138" s="127"/>
      <c r="H138" s="127"/>
      <c r="I138" s="127"/>
      <c r="J138" s="75"/>
      <c r="K138" s="75"/>
      <c r="L138" s="75"/>
      <c r="M138" s="75"/>
    </row>
    <row r="139" spans="1:13" s="13" customFormat="1" ht="14.25">
      <c r="A139" s="17" t="str">
        <f>YEAR(B139)&amp;VLOOKUP(MONTH(B139),lookup!$G$2:$N$13,8,FALSE)</f>
        <v>1981M01</v>
      </c>
      <c r="B139" s="184">
        <v>29587</v>
      </c>
      <c r="C139" s="185">
        <v>13.45</v>
      </c>
      <c r="D139" s="186"/>
      <c r="E139" s="187"/>
      <c r="F139" s="188"/>
      <c r="G139" s="127"/>
      <c r="H139" s="127"/>
      <c r="I139" s="127"/>
      <c r="J139" s="75"/>
      <c r="K139" s="75"/>
      <c r="L139" s="75"/>
      <c r="M139" s="75"/>
    </row>
    <row r="140" spans="1:13" s="13" customFormat="1" ht="14.25">
      <c r="A140" s="17" t="str">
        <f>YEAR(B140)&amp;VLOOKUP(MONTH(B140),lookup!$G$2:$N$13,8,FALSE)</f>
        <v>1981M02</v>
      </c>
      <c r="B140" s="184">
        <v>29618</v>
      </c>
      <c r="C140" s="185">
        <v>13.41</v>
      </c>
      <c r="D140" s="186"/>
      <c r="E140" s="187"/>
      <c r="F140" s="188"/>
      <c r="G140" s="127"/>
      <c r="H140" s="127"/>
      <c r="I140" s="127"/>
      <c r="J140" s="75"/>
      <c r="K140" s="75"/>
      <c r="L140" s="75"/>
      <c r="M140" s="75"/>
    </row>
    <row r="141" spans="1:13" s="13" customFormat="1" ht="14.25">
      <c r="A141" s="17" t="str">
        <f>YEAR(B141)&amp;VLOOKUP(MONTH(B141),lookup!$G$2:$N$13,8,FALSE)</f>
        <v>1981M03</v>
      </c>
      <c r="B141" s="184">
        <v>29646</v>
      </c>
      <c r="C141" s="185">
        <v>13.28</v>
      </c>
      <c r="D141" s="186"/>
      <c r="E141" s="187"/>
      <c r="F141" s="188"/>
      <c r="G141" s="127"/>
      <c r="H141" s="127"/>
      <c r="I141" s="127"/>
      <c r="J141" s="75"/>
      <c r="K141" s="75"/>
      <c r="L141" s="75"/>
      <c r="M141" s="75"/>
    </row>
    <row r="142" spans="1:13" s="13" customFormat="1" ht="14.25">
      <c r="A142" s="17" t="str">
        <f>YEAR(B142)&amp;VLOOKUP(MONTH(B142),lookup!$G$2:$N$13,8,FALSE)</f>
        <v>1981M04</v>
      </c>
      <c r="B142" s="184">
        <v>29677</v>
      </c>
      <c r="C142" s="185">
        <v>13.43</v>
      </c>
      <c r="D142" s="186"/>
      <c r="E142" s="187"/>
      <c r="F142" s="188"/>
      <c r="G142" s="127"/>
      <c r="H142" s="127"/>
      <c r="I142" s="127"/>
      <c r="J142" s="75"/>
      <c r="K142" s="75"/>
      <c r="L142" s="75"/>
      <c r="M142" s="75"/>
    </row>
    <row r="143" spans="1:13" s="13" customFormat="1" ht="14.25">
      <c r="A143" s="17" t="str">
        <f>YEAR(B143)&amp;VLOOKUP(MONTH(B143),lookup!$G$2:$N$13,8,FALSE)</f>
        <v>1981M05</v>
      </c>
      <c r="B143" s="184">
        <v>29707</v>
      </c>
      <c r="C143" s="185">
        <v>12.6</v>
      </c>
      <c r="D143" s="186"/>
      <c r="E143" s="187"/>
      <c r="F143" s="188"/>
      <c r="G143" s="127"/>
      <c r="H143" s="127"/>
      <c r="I143" s="127"/>
      <c r="J143" s="75"/>
      <c r="K143" s="75"/>
      <c r="L143" s="75"/>
      <c r="M143" s="75"/>
    </row>
    <row r="144" spans="1:13" s="13" customFormat="1" ht="14.25">
      <c r="A144" s="17" t="str">
        <f>YEAR(B144)&amp;VLOOKUP(MONTH(B144),lookup!$G$2:$N$13,8,FALSE)</f>
        <v>1981M06</v>
      </c>
      <c r="B144" s="184">
        <v>29738</v>
      </c>
      <c r="C144" s="185">
        <v>12.59</v>
      </c>
      <c r="D144" s="186"/>
      <c r="E144" s="187"/>
      <c r="F144" s="188"/>
      <c r="G144" s="127"/>
      <c r="H144" s="127"/>
      <c r="I144" s="127"/>
      <c r="J144" s="75"/>
      <c r="K144" s="75"/>
      <c r="L144" s="75"/>
      <c r="M144" s="75"/>
    </row>
    <row r="145" spans="1:13" s="13" customFormat="1" ht="14.25">
      <c r="A145" s="17" t="str">
        <f>YEAR(B145)&amp;VLOOKUP(MONTH(B145),lookup!$G$2:$N$13,8,FALSE)</f>
        <v>1981M07</v>
      </c>
      <c r="B145" s="184">
        <v>29768</v>
      </c>
      <c r="C145" s="185">
        <v>12.97</v>
      </c>
      <c r="D145" s="186"/>
      <c r="E145" s="187"/>
      <c r="F145" s="188"/>
      <c r="G145" s="127"/>
      <c r="H145" s="127"/>
      <c r="I145" s="127"/>
      <c r="J145" s="75"/>
      <c r="K145" s="75"/>
      <c r="L145" s="75"/>
      <c r="M145" s="75"/>
    </row>
    <row r="146" spans="1:13" s="13" customFormat="1" ht="14.25">
      <c r="A146" s="17" t="str">
        <f>YEAR(B146)&amp;VLOOKUP(MONTH(B146),lookup!$G$2:$N$13,8,FALSE)</f>
        <v>1981M08</v>
      </c>
      <c r="B146" s="184">
        <v>29799</v>
      </c>
      <c r="C146" s="185">
        <v>13.4</v>
      </c>
      <c r="D146" s="186"/>
      <c r="E146" s="187"/>
      <c r="F146" s="188"/>
      <c r="G146" s="127"/>
      <c r="H146" s="127"/>
      <c r="I146" s="127"/>
      <c r="J146" s="75"/>
      <c r="K146" s="75"/>
      <c r="L146" s="75"/>
      <c r="M146" s="75"/>
    </row>
    <row r="147" spans="1:13" s="13" customFormat="1" ht="14.25">
      <c r="A147" s="17" t="str">
        <f>YEAR(B147)&amp;VLOOKUP(MONTH(B147),lookup!$G$2:$N$13,8,FALSE)</f>
        <v>1981M09</v>
      </c>
      <c r="B147" s="184">
        <v>29830</v>
      </c>
      <c r="C147" s="185">
        <v>13.75</v>
      </c>
      <c r="D147" s="186"/>
      <c r="E147" s="187"/>
      <c r="F147" s="188"/>
      <c r="G147" s="127"/>
      <c r="H147" s="127"/>
      <c r="I147" s="127"/>
      <c r="J147" s="75"/>
      <c r="K147" s="75"/>
      <c r="L147" s="75"/>
      <c r="M147" s="75"/>
    </row>
    <row r="148" spans="1:13" s="13" customFormat="1" ht="14.25">
      <c r="A148" s="17" t="str">
        <f>YEAR(B148)&amp;VLOOKUP(MONTH(B148),lookup!$G$2:$N$13,8,FALSE)</f>
        <v>1981M10</v>
      </c>
      <c r="B148" s="184">
        <v>29860</v>
      </c>
      <c r="C148" s="185">
        <v>14.32</v>
      </c>
      <c r="D148" s="186"/>
      <c r="E148" s="187"/>
      <c r="F148" s="188"/>
      <c r="G148" s="127"/>
      <c r="H148" s="127"/>
      <c r="I148" s="127"/>
      <c r="J148" s="75"/>
      <c r="K148" s="75"/>
      <c r="L148" s="75"/>
      <c r="M148" s="75"/>
    </row>
    <row r="149" spans="1:13" s="13" customFormat="1" ht="14.25">
      <c r="A149" s="17" t="str">
        <f>YEAR(B149)&amp;VLOOKUP(MONTH(B149),lookup!$G$2:$N$13,8,FALSE)</f>
        <v>1981M11</v>
      </c>
      <c r="B149" s="184">
        <v>29891</v>
      </c>
      <c r="C149" s="185">
        <v>14.42</v>
      </c>
      <c r="D149" s="186"/>
      <c r="E149" s="187"/>
      <c r="F149" s="188"/>
      <c r="G149" s="127"/>
      <c r="H149" s="127"/>
      <c r="I149" s="127"/>
      <c r="J149" s="75"/>
      <c r="K149" s="75"/>
      <c r="L149" s="75"/>
      <c r="M149" s="75"/>
    </row>
    <row r="150" spans="1:13" s="13" customFormat="1" ht="14.25">
      <c r="A150" s="17" t="str">
        <f>YEAR(B150)&amp;VLOOKUP(MONTH(B150),lookup!$G$2:$N$13,8,FALSE)</f>
        <v>1981M12</v>
      </c>
      <c r="B150" s="184">
        <v>29921</v>
      </c>
      <c r="C150" s="185">
        <v>14.46</v>
      </c>
      <c r="D150" s="186"/>
      <c r="E150" s="187"/>
      <c r="F150" s="188"/>
      <c r="G150" s="127"/>
      <c r="H150" s="127"/>
      <c r="I150" s="127"/>
      <c r="J150" s="75"/>
      <c r="K150" s="75"/>
      <c r="L150" s="75"/>
      <c r="M150" s="75"/>
    </row>
    <row r="151" spans="1:13" s="13" customFormat="1" ht="14.25">
      <c r="A151" s="17" t="str">
        <f>YEAR(B151)&amp;VLOOKUP(MONTH(B151),lookup!$G$2:$N$13,8,FALSE)</f>
        <v>1982M01</v>
      </c>
      <c r="B151" s="184">
        <v>29952</v>
      </c>
      <c r="C151" s="185">
        <v>14.48</v>
      </c>
      <c r="D151" s="186"/>
      <c r="E151" s="187"/>
      <c r="F151" s="188"/>
      <c r="G151" s="127"/>
      <c r="H151" s="127"/>
      <c r="I151" s="127"/>
      <c r="J151" s="75"/>
      <c r="K151" s="75"/>
      <c r="L151" s="75"/>
      <c r="M151" s="75"/>
    </row>
    <row r="152" spans="1:13" s="13" customFormat="1" ht="14.25">
      <c r="A152" s="17" t="str">
        <f>YEAR(B152)&amp;VLOOKUP(MONTH(B152),lookup!$G$2:$N$13,8,FALSE)</f>
        <v>1982M02</v>
      </c>
      <c r="B152" s="184">
        <v>29983</v>
      </c>
      <c r="C152" s="185">
        <v>14.43</v>
      </c>
      <c r="D152" s="186"/>
      <c r="E152" s="187"/>
      <c r="F152" s="188"/>
      <c r="G152" s="127"/>
      <c r="H152" s="127"/>
      <c r="I152" s="127"/>
      <c r="J152" s="75"/>
      <c r="K152" s="75"/>
      <c r="L152" s="75"/>
      <c r="M152" s="75"/>
    </row>
    <row r="153" spans="1:13" s="13" customFormat="1" ht="14.25">
      <c r="A153" s="17" t="str">
        <f>YEAR(B153)&amp;VLOOKUP(MONTH(B153),lookup!$G$2:$N$13,8,FALSE)</f>
        <v>1982M03</v>
      </c>
      <c r="B153" s="184">
        <v>30011</v>
      </c>
      <c r="C153" s="185">
        <v>14.3</v>
      </c>
      <c r="D153" s="186"/>
      <c r="E153" s="187"/>
      <c r="F153" s="188"/>
      <c r="G153" s="127"/>
      <c r="H153" s="127"/>
      <c r="I153" s="127"/>
      <c r="J153" s="75"/>
      <c r="K153" s="75"/>
      <c r="L153" s="75"/>
      <c r="M153" s="75"/>
    </row>
    <row r="154" spans="1:13" s="13" customFormat="1" ht="14.25">
      <c r="A154" s="17" t="str">
        <f>YEAR(B154)&amp;VLOOKUP(MONTH(B154),lookup!$G$2:$N$13,8,FALSE)</f>
        <v>1982M04</v>
      </c>
      <c r="B154" s="184">
        <v>30042</v>
      </c>
      <c r="C154" s="185">
        <v>14.41</v>
      </c>
      <c r="D154" s="186"/>
      <c r="E154" s="187"/>
      <c r="F154" s="188"/>
      <c r="G154" s="127"/>
      <c r="H154" s="127"/>
      <c r="I154" s="127"/>
      <c r="J154" s="75"/>
      <c r="K154" s="75"/>
      <c r="L154" s="75"/>
      <c r="M154" s="75"/>
    </row>
    <row r="155" spans="1:13" s="13" customFormat="1" ht="14.25">
      <c r="A155" s="17" t="str">
        <f>YEAR(B155)&amp;VLOOKUP(MONTH(B155),lookup!$G$2:$N$13,8,FALSE)</f>
        <v>1982M05</v>
      </c>
      <c r="B155" s="184">
        <v>30072</v>
      </c>
      <c r="C155" s="185">
        <v>13.76</v>
      </c>
      <c r="D155" s="186"/>
      <c r="E155" s="187"/>
      <c r="F155" s="188"/>
      <c r="G155" s="127"/>
      <c r="H155" s="127"/>
      <c r="I155" s="127"/>
      <c r="J155" s="75"/>
      <c r="K155" s="75"/>
      <c r="L155" s="75"/>
      <c r="M155" s="75"/>
    </row>
    <row r="156" spans="1:13" s="13" customFormat="1" ht="14.25">
      <c r="A156" s="17" t="str">
        <f>YEAR(B156)&amp;VLOOKUP(MONTH(B156),lookup!$G$2:$N$13,8,FALSE)</f>
        <v>1982M06</v>
      </c>
      <c r="B156" s="184">
        <v>30103</v>
      </c>
      <c r="C156" s="185">
        <v>13.58</v>
      </c>
      <c r="D156" s="186"/>
      <c r="E156" s="187"/>
      <c r="F156" s="188"/>
      <c r="G156" s="127"/>
      <c r="H156" s="127"/>
      <c r="I156" s="127"/>
      <c r="J156" s="75"/>
      <c r="K156" s="75"/>
      <c r="L156" s="75"/>
      <c r="M156" s="75"/>
    </row>
    <row r="157" spans="1:13" s="13" customFormat="1" ht="14.25">
      <c r="A157" s="17" t="str">
        <f>YEAR(B157)&amp;VLOOKUP(MONTH(B157),lookup!$G$2:$N$13,8,FALSE)</f>
        <v>1982M07</v>
      </c>
      <c r="B157" s="184">
        <v>30133</v>
      </c>
      <c r="C157" s="185">
        <v>13.96</v>
      </c>
      <c r="D157" s="186"/>
      <c r="E157" s="187"/>
      <c r="F157" s="188"/>
      <c r="G157" s="127"/>
      <c r="H157" s="127"/>
      <c r="I157" s="127"/>
      <c r="J157" s="75"/>
      <c r="K157" s="75"/>
      <c r="L157" s="75"/>
      <c r="M157" s="75"/>
    </row>
    <row r="158" spans="1:13" s="13" customFormat="1" ht="14.25">
      <c r="A158" s="17" t="str">
        <f>YEAR(B158)&amp;VLOOKUP(MONTH(B158),lookup!$G$2:$N$13,8,FALSE)</f>
        <v>1982M08</v>
      </c>
      <c r="B158" s="184">
        <v>30164</v>
      </c>
      <c r="C158" s="185">
        <v>14.38</v>
      </c>
      <c r="D158" s="186"/>
      <c r="E158" s="187"/>
      <c r="F158" s="188"/>
      <c r="G158" s="127"/>
      <c r="H158" s="127"/>
      <c r="I158" s="127"/>
      <c r="J158" s="75"/>
      <c r="K158" s="75"/>
      <c r="L158" s="75"/>
      <c r="M158" s="75"/>
    </row>
    <row r="159" spans="1:13" s="13" customFormat="1" ht="14.25">
      <c r="A159" s="17" t="str">
        <f>YEAR(B159)&amp;VLOOKUP(MONTH(B159),lookup!$G$2:$N$13,8,FALSE)</f>
        <v>1982M09</v>
      </c>
      <c r="B159" s="184">
        <v>30195</v>
      </c>
      <c r="C159" s="185">
        <v>14.73</v>
      </c>
      <c r="D159" s="186"/>
      <c r="E159" s="187"/>
      <c r="F159" s="188"/>
      <c r="G159" s="127"/>
      <c r="H159" s="127"/>
      <c r="I159" s="127"/>
      <c r="J159" s="75"/>
      <c r="K159" s="75"/>
      <c r="L159" s="75"/>
      <c r="M159" s="75"/>
    </row>
    <row r="160" spans="1:13" s="13" customFormat="1" ht="14.25">
      <c r="A160" s="17" t="str">
        <f>YEAR(B160)&amp;VLOOKUP(MONTH(B160),lookup!$G$2:$N$13,8,FALSE)</f>
        <v>1982M10</v>
      </c>
      <c r="B160" s="184">
        <v>30225</v>
      </c>
      <c r="C160" s="185">
        <v>15.44</v>
      </c>
      <c r="D160" s="186"/>
      <c r="E160" s="187"/>
      <c r="F160" s="188"/>
      <c r="G160" s="127"/>
      <c r="H160" s="127"/>
      <c r="I160" s="127"/>
      <c r="J160" s="75"/>
      <c r="K160" s="75"/>
      <c r="L160" s="75"/>
      <c r="M160" s="75"/>
    </row>
    <row r="161" spans="1:13" s="13" customFormat="1" ht="14.25">
      <c r="A161" s="17" t="str">
        <f>YEAR(B161)&amp;VLOOKUP(MONTH(B161),lookup!$G$2:$N$13,8,FALSE)</f>
        <v>1982M11</v>
      </c>
      <c r="B161" s="184">
        <v>30256</v>
      </c>
      <c r="C161" s="185">
        <v>15.5</v>
      </c>
      <c r="D161" s="186"/>
      <c r="E161" s="187"/>
      <c r="F161" s="188"/>
      <c r="G161" s="127"/>
      <c r="H161" s="127"/>
      <c r="I161" s="127"/>
      <c r="J161" s="75"/>
      <c r="K161" s="75"/>
      <c r="L161" s="75"/>
      <c r="M161" s="75"/>
    </row>
    <row r="162" spans="1:13" s="13" customFormat="1" ht="14.25">
      <c r="A162" s="17" t="str">
        <f>YEAR(B162)&amp;VLOOKUP(MONTH(B162),lookup!$G$2:$N$13,8,FALSE)</f>
        <v>1982M12</v>
      </c>
      <c r="B162" s="184">
        <v>30286</v>
      </c>
      <c r="C162" s="185">
        <v>15.54</v>
      </c>
      <c r="D162" s="186"/>
      <c r="E162" s="187"/>
      <c r="F162" s="188"/>
      <c r="G162" s="127"/>
      <c r="H162" s="127"/>
      <c r="I162" s="127"/>
      <c r="J162" s="75"/>
      <c r="K162" s="75"/>
      <c r="L162" s="75"/>
      <c r="M162" s="75"/>
    </row>
    <row r="163" spans="1:13" s="13" customFormat="1" ht="14.25">
      <c r="A163" s="17" t="str">
        <f>YEAR(B163)&amp;VLOOKUP(MONTH(B163),lookup!$G$2:$N$13,8,FALSE)</f>
        <v>1983M01</v>
      </c>
      <c r="B163" s="184">
        <v>30317</v>
      </c>
      <c r="C163" s="185">
        <v>15.52</v>
      </c>
      <c r="D163" s="186"/>
      <c r="E163" s="187"/>
      <c r="F163" s="188"/>
      <c r="G163" s="127"/>
      <c r="H163" s="127"/>
      <c r="I163" s="127"/>
      <c r="J163" s="75"/>
      <c r="K163" s="75"/>
      <c r="L163" s="75"/>
      <c r="M163" s="75"/>
    </row>
    <row r="164" spans="1:13" s="13" customFormat="1" ht="14.25">
      <c r="A164" s="17" t="str">
        <f>YEAR(B164)&amp;VLOOKUP(MONTH(B164),lookup!$G$2:$N$13,8,FALSE)</f>
        <v>1983M02</v>
      </c>
      <c r="B164" s="184">
        <v>30348</v>
      </c>
      <c r="C164" s="185">
        <v>15.56</v>
      </c>
      <c r="D164" s="186"/>
      <c r="E164" s="187"/>
      <c r="F164" s="188"/>
      <c r="G164" s="127"/>
      <c r="H164" s="127"/>
      <c r="I164" s="127"/>
      <c r="J164" s="75"/>
      <c r="K164" s="75"/>
      <c r="L164" s="75"/>
      <c r="M164" s="75"/>
    </row>
    <row r="165" spans="1:13" s="13" customFormat="1" ht="14.25">
      <c r="A165" s="17" t="str">
        <f>YEAR(B165)&amp;VLOOKUP(MONTH(B165),lookup!$G$2:$N$13,8,FALSE)</f>
        <v>1983M03</v>
      </c>
      <c r="B165" s="184">
        <v>30376</v>
      </c>
      <c r="C165" s="185">
        <v>15.38</v>
      </c>
      <c r="D165" s="186"/>
      <c r="E165" s="187"/>
      <c r="F165" s="188"/>
      <c r="G165" s="127"/>
      <c r="H165" s="127"/>
      <c r="I165" s="127"/>
      <c r="J165" s="75"/>
      <c r="K165" s="75"/>
      <c r="L165" s="75"/>
      <c r="M165" s="75"/>
    </row>
    <row r="166" spans="1:13" s="13" customFormat="1" ht="14.25">
      <c r="A166" s="17" t="str">
        <f>YEAR(B166)&amp;VLOOKUP(MONTH(B166),lookup!$G$2:$N$13,8,FALSE)</f>
        <v>1983M04</v>
      </c>
      <c r="B166" s="184">
        <v>30407</v>
      </c>
      <c r="C166" s="185">
        <v>14.28</v>
      </c>
      <c r="D166" s="186"/>
      <c r="E166" s="187"/>
      <c r="F166" s="188"/>
      <c r="G166" s="127"/>
      <c r="H166" s="127"/>
      <c r="I166" s="127"/>
      <c r="J166" s="75"/>
      <c r="K166" s="75"/>
      <c r="L166" s="75"/>
      <c r="M166" s="75"/>
    </row>
    <row r="167" spans="1:13" s="13" customFormat="1" ht="14.25">
      <c r="A167" s="17" t="str">
        <f>YEAR(B167)&amp;VLOOKUP(MONTH(B167),lookup!$G$2:$N$13,8,FALSE)</f>
        <v>1983M05</v>
      </c>
      <c r="B167" s="184">
        <v>30437</v>
      </c>
      <c r="C167" s="185">
        <v>13.45</v>
      </c>
      <c r="D167" s="186"/>
      <c r="E167" s="187"/>
      <c r="F167" s="188"/>
      <c r="G167" s="127"/>
      <c r="H167" s="127"/>
      <c r="I167" s="127"/>
      <c r="J167" s="75"/>
      <c r="K167" s="75"/>
      <c r="L167" s="75"/>
      <c r="M167" s="75"/>
    </row>
    <row r="168" spans="1:13" s="13" customFormat="1" ht="14.25">
      <c r="A168" s="17" t="str">
        <f>YEAR(B168)&amp;VLOOKUP(MONTH(B168),lookup!$G$2:$N$13,8,FALSE)</f>
        <v>1983M06</v>
      </c>
      <c r="B168" s="184">
        <v>30468</v>
      </c>
      <c r="C168" s="185">
        <v>13.45</v>
      </c>
      <c r="D168" s="186"/>
      <c r="E168" s="187"/>
      <c r="F168" s="188"/>
      <c r="G168" s="127"/>
      <c r="H168" s="127"/>
      <c r="I168" s="127"/>
      <c r="J168" s="75"/>
      <c r="K168" s="75"/>
      <c r="L168" s="75"/>
      <c r="M168" s="75"/>
    </row>
    <row r="169" spans="1:13" s="13" customFormat="1" ht="14.25">
      <c r="A169" s="17" t="str">
        <f>YEAR(B169)&amp;VLOOKUP(MONTH(B169),lookup!$G$2:$N$13,8,FALSE)</f>
        <v>1983M07</v>
      </c>
      <c r="B169" s="184">
        <v>30498</v>
      </c>
      <c r="C169" s="185">
        <v>13.74</v>
      </c>
      <c r="D169" s="186"/>
      <c r="E169" s="187"/>
      <c r="F169" s="188"/>
      <c r="G169" s="127"/>
      <c r="H169" s="127"/>
      <c r="I169" s="127"/>
      <c r="J169" s="75"/>
      <c r="K169" s="75"/>
      <c r="L169" s="75"/>
      <c r="M169" s="75"/>
    </row>
    <row r="170" spans="1:13" s="13" customFormat="1" ht="14.25">
      <c r="A170" s="17" t="str">
        <f>YEAR(B170)&amp;VLOOKUP(MONTH(B170),lookup!$G$2:$N$13,8,FALSE)</f>
        <v>1983M08</v>
      </c>
      <c r="B170" s="184">
        <v>30529</v>
      </c>
      <c r="C170" s="185">
        <v>14.17</v>
      </c>
      <c r="D170" s="186"/>
      <c r="E170" s="187"/>
      <c r="F170" s="188"/>
      <c r="G170" s="127"/>
      <c r="H170" s="127"/>
      <c r="I170" s="127"/>
      <c r="J170" s="75"/>
      <c r="K170" s="75"/>
      <c r="L170" s="75"/>
      <c r="M170" s="75"/>
    </row>
    <row r="171" spans="1:13" s="13" customFormat="1" ht="14.25">
      <c r="A171" s="17" t="str">
        <f>YEAR(B171)&amp;VLOOKUP(MONTH(B171),lookup!$G$2:$N$13,8,FALSE)</f>
        <v>1983M09</v>
      </c>
      <c r="B171" s="184">
        <v>30560</v>
      </c>
      <c r="C171" s="185">
        <v>14.62</v>
      </c>
      <c r="D171" s="186"/>
      <c r="E171" s="187"/>
      <c r="F171" s="188"/>
      <c r="G171" s="127"/>
      <c r="H171" s="127"/>
      <c r="I171" s="127"/>
      <c r="J171" s="75"/>
      <c r="K171" s="75"/>
      <c r="L171" s="75"/>
      <c r="M171" s="75"/>
    </row>
    <row r="172" spans="1:13" s="13" customFormat="1" ht="14.25">
      <c r="A172" s="17" t="str">
        <f>YEAR(B172)&amp;VLOOKUP(MONTH(B172),lookup!$G$2:$N$13,8,FALSE)</f>
        <v>1983M10</v>
      </c>
      <c r="B172" s="184">
        <v>30590</v>
      </c>
      <c r="C172" s="185">
        <v>15.27</v>
      </c>
      <c r="D172" s="186"/>
      <c r="E172" s="187"/>
      <c r="F172" s="188"/>
      <c r="G172" s="127"/>
      <c r="H172" s="127"/>
      <c r="I172" s="127"/>
      <c r="J172" s="75"/>
      <c r="K172" s="75"/>
      <c r="L172" s="75"/>
      <c r="M172" s="75"/>
    </row>
    <row r="173" spans="1:13" s="13" customFormat="1" ht="14.25">
      <c r="A173" s="17" t="str">
        <f>YEAR(B173)&amp;VLOOKUP(MONTH(B173),lookup!$G$2:$N$13,8,FALSE)</f>
        <v>1983M11</v>
      </c>
      <c r="B173" s="184">
        <v>30621</v>
      </c>
      <c r="C173" s="185">
        <v>15.41</v>
      </c>
      <c r="D173" s="186"/>
      <c r="E173" s="187"/>
      <c r="F173" s="188"/>
      <c r="G173" s="127"/>
      <c r="H173" s="127"/>
      <c r="I173" s="127"/>
      <c r="J173" s="75"/>
      <c r="K173" s="75"/>
      <c r="L173" s="75"/>
      <c r="M173" s="75"/>
    </row>
    <row r="174" spans="1:13" s="13" customFormat="1" ht="14.25">
      <c r="A174" s="17" t="str">
        <f>YEAR(B174)&amp;VLOOKUP(MONTH(B174),lookup!$G$2:$N$13,8,FALSE)</f>
        <v>1983M12</v>
      </c>
      <c r="B174" s="184">
        <v>30651</v>
      </c>
      <c r="C174" s="185">
        <v>15.45</v>
      </c>
      <c r="D174" s="186"/>
      <c r="E174" s="187"/>
      <c r="F174" s="188"/>
      <c r="G174" s="127"/>
      <c r="H174" s="127"/>
      <c r="I174" s="127"/>
      <c r="J174" s="75"/>
      <c r="K174" s="75"/>
      <c r="L174" s="75"/>
      <c r="M174" s="75"/>
    </row>
    <row r="175" spans="1:13" s="13" customFormat="1" ht="14.25">
      <c r="A175" s="17" t="str">
        <f>YEAR(B175)&amp;VLOOKUP(MONTH(B175),lookup!$G$2:$N$13,8,FALSE)</f>
        <v>1984M01</v>
      </c>
      <c r="B175" s="184">
        <v>30682</v>
      </c>
      <c r="C175" s="185">
        <v>15.48</v>
      </c>
      <c r="D175" s="186"/>
      <c r="E175" s="187"/>
      <c r="F175" s="188"/>
      <c r="G175" s="127"/>
      <c r="H175" s="127"/>
      <c r="I175" s="127"/>
      <c r="J175" s="75"/>
      <c r="K175" s="75"/>
      <c r="L175" s="75"/>
      <c r="M175" s="75"/>
    </row>
    <row r="176" spans="1:13" s="13" customFormat="1" ht="14.25">
      <c r="A176" s="17" t="str">
        <f>YEAR(B176)&amp;VLOOKUP(MONTH(B176),lookup!$G$2:$N$13,8,FALSE)</f>
        <v>1984M02</v>
      </c>
      <c r="B176" s="184">
        <v>30713</v>
      </c>
      <c r="C176" s="185">
        <v>15.5</v>
      </c>
      <c r="D176" s="186"/>
      <c r="E176" s="187"/>
      <c r="F176" s="188"/>
      <c r="G176" s="127"/>
      <c r="H176" s="127"/>
      <c r="I176" s="127"/>
      <c r="J176" s="75"/>
      <c r="K176" s="75"/>
      <c r="L176" s="75"/>
      <c r="M176" s="75"/>
    </row>
    <row r="177" spans="1:13" s="13" customFormat="1" ht="14.25">
      <c r="A177" s="17" t="str">
        <f>YEAR(B177)&amp;VLOOKUP(MONTH(B177),lookup!$G$2:$N$13,8,FALSE)</f>
        <v>1984M03</v>
      </c>
      <c r="B177" s="184">
        <v>30742</v>
      </c>
      <c r="C177" s="185">
        <v>15.31</v>
      </c>
      <c r="D177" s="186"/>
      <c r="E177" s="187"/>
      <c r="F177" s="188"/>
      <c r="G177" s="127"/>
      <c r="H177" s="127"/>
      <c r="I177" s="127"/>
      <c r="J177" s="75"/>
      <c r="K177" s="75"/>
      <c r="L177" s="75"/>
      <c r="M177" s="75"/>
    </row>
    <row r="178" spans="1:13" s="13" customFormat="1" ht="14.25">
      <c r="A178" s="17" t="str">
        <f>YEAR(B178)&amp;VLOOKUP(MONTH(B178),lookup!$G$2:$N$13,8,FALSE)</f>
        <v>1984M04</v>
      </c>
      <c r="B178" s="184">
        <v>30773</v>
      </c>
      <c r="C178" s="185">
        <v>13.8</v>
      </c>
      <c r="D178" s="186"/>
      <c r="E178" s="187"/>
      <c r="F178" s="188"/>
      <c r="G178" s="127"/>
      <c r="H178" s="127"/>
      <c r="I178" s="127"/>
      <c r="J178" s="75"/>
      <c r="K178" s="75"/>
      <c r="L178" s="75"/>
      <c r="M178" s="75"/>
    </row>
    <row r="179" spans="1:13" s="13" customFormat="1" ht="14.25">
      <c r="A179" s="17" t="str">
        <f>YEAR(B179)&amp;VLOOKUP(MONTH(B179),lookup!$G$2:$N$13,8,FALSE)</f>
        <v>1984M05</v>
      </c>
      <c r="B179" s="184">
        <v>30803</v>
      </c>
      <c r="C179" s="185">
        <v>12.17</v>
      </c>
      <c r="D179" s="186"/>
      <c r="E179" s="187"/>
      <c r="F179" s="188"/>
      <c r="G179" s="127"/>
      <c r="H179" s="127"/>
      <c r="I179" s="127"/>
      <c r="J179" s="75"/>
      <c r="K179" s="75"/>
      <c r="L179" s="75"/>
      <c r="M179" s="75"/>
    </row>
    <row r="180" spans="1:13" s="13" customFormat="1" ht="14.25">
      <c r="A180" s="17" t="str">
        <f>YEAR(B180)&amp;VLOOKUP(MONTH(B180),lookup!$G$2:$N$13,8,FALSE)</f>
        <v>1984M06</v>
      </c>
      <c r="B180" s="184">
        <v>30834</v>
      </c>
      <c r="C180" s="185">
        <v>12.33</v>
      </c>
      <c r="D180" s="186"/>
      <c r="E180" s="187"/>
      <c r="F180" s="188"/>
      <c r="G180" s="127"/>
      <c r="H180" s="127"/>
      <c r="I180" s="127"/>
      <c r="J180" s="75"/>
      <c r="K180" s="75"/>
      <c r="L180" s="75"/>
      <c r="M180" s="75"/>
    </row>
    <row r="181" spans="1:13" s="13" customFormat="1" ht="14.25">
      <c r="A181" s="17" t="str">
        <f>YEAR(B181)&amp;VLOOKUP(MONTH(B181),lookup!$G$2:$N$13,8,FALSE)</f>
        <v>1984M07</v>
      </c>
      <c r="B181" s="184">
        <v>30864</v>
      </c>
      <c r="C181" s="185">
        <v>14.27</v>
      </c>
      <c r="D181" s="186"/>
      <c r="E181" s="187"/>
      <c r="F181" s="188"/>
      <c r="G181" s="127"/>
      <c r="H181" s="127"/>
      <c r="I181" s="127"/>
      <c r="J181" s="75"/>
      <c r="K181" s="75"/>
      <c r="L181" s="75"/>
      <c r="M181" s="75"/>
    </row>
    <row r="182" spans="1:13" s="13" customFormat="1" ht="14.25">
      <c r="A182" s="17" t="str">
        <f>YEAR(B182)&amp;VLOOKUP(MONTH(B182),lookup!$G$2:$N$13,8,FALSE)</f>
        <v>1984M08</v>
      </c>
      <c r="B182" s="184">
        <v>30895</v>
      </c>
      <c r="C182" s="185">
        <v>15.41</v>
      </c>
      <c r="D182" s="186"/>
      <c r="E182" s="187"/>
      <c r="F182" s="188"/>
      <c r="G182" s="127"/>
      <c r="H182" s="127"/>
      <c r="I182" s="127"/>
      <c r="J182" s="75"/>
      <c r="K182" s="75"/>
      <c r="L182" s="75"/>
      <c r="M182" s="75"/>
    </row>
    <row r="183" spans="1:13" s="13" customFormat="1" ht="14.25">
      <c r="A183" s="17" t="str">
        <f>YEAR(B183)&amp;VLOOKUP(MONTH(B183),lookup!$G$2:$N$13,8,FALSE)</f>
        <v>1984M09</v>
      </c>
      <c r="B183" s="184">
        <v>30926</v>
      </c>
      <c r="C183" s="185">
        <v>15.94</v>
      </c>
      <c r="D183" s="186"/>
      <c r="E183" s="187"/>
      <c r="F183" s="188"/>
      <c r="G183" s="127"/>
      <c r="H183" s="127"/>
      <c r="I183" s="127"/>
      <c r="J183" s="75"/>
      <c r="K183" s="75"/>
      <c r="L183" s="75"/>
      <c r="M183" s="75"/>
    </row>
    <row r="184" spans="1:13" s="13" customFormat="1" ht="14.25">
      <c r="A184" s="17" t="str">
        <f>YEAR(B184)&amp;VLOOKUP(MONTH(B184),lookup!$G$2:$N$13,8,FALSE)</f>
        <v>1984M10</v>
      </c>
      <c r="B184" s="184">
        <v>30956</v>
      </c>
      <c r="C184" s="185">
        <v>15.8</v>
      </c>
      <c r="D184" s="186"/>
      <c r="E184" s="187"/>
      <c r="F184" s="188"/>
      <c r="G184" s="127"/>
      <c r="H184" s="127"/>
      <c r="I184" s="127"/>
      <c r="J184" s="75"/>
      <c r="K184" s="75"/>
      <c r="L184" s="75"/>
      <c r="M184" s="75"/>
    </row>
    <row r="185" spans="1:13" s="13" customFormat="1" ht="14.25">
      <c r="A185" s="17" t="str">
        <f>YEAR(B185)&amp;VLOOKUP(MONTH(B185),lookup!$G$2:$N$13,8,FALSE)</f>
        <v>1984M11</v>
      </c>
      <c r="B185" s="184">
        <v>30987</v>
      </c>
      <c r="C185" s="185">
        <v>15.48</v>
      </c>
      <c r="D185" s="186"/>
      <c r="E185" s="187"/>
      <c r="F185" s="188"/>
      <c r="G185" s="127"/>
      <c r="H185" s="127"/>
      <c r="I185" s="127"/>
      <c r="J185" s="75"/>
      <c r="K185" s="75"/>
      <c r="L185" s="75"/>
      <c r="M185" s="75"/>
    </row>
    <row r="186" spans="1:13" s="13" customFormat="1" ht="14.25">
      <c r="A186" s="17" t="str">
        <f>YEAR(B186)&amp;VLOOKUP(MONTH(B186),lookup!$G$2:$N$13,8,FALSE)</f>
        <v>1984M12</v>
      </c>
      <c r="B186" s="184">
        <v>31017</v>
      </c>
      <c r="C186" s="185">
        <v>15.32</v>
      </c>
      <c r="D186" s="186"/>
      <c r="E186" s="187"/>
      <c r="F186" s="188"/>
      <c r="G186" s="127"/>
      <c r="H186" s="127"/>
      <c r="I186" s="127"/>
      <c r="J186" s="75"/>
      <c r="K186" s="75"/>
      <c r="L186" s="75"/>
      <c r="M186" s="75"/>
    </row>
    <row r="187" spans="1:13" s="13" customFormat="1" ht="14.25">
      <c r="A187" s="17" t="str">
        <f>YEAR(B187)&amp;VLOOKUP(MONTH(B187),lookup!$G$2:$N$13,8,FALSE)</f>
        <v>1985M01</v>
      </c>
      <c r="B187" s="184">
        <v>31048</v>
      </c>
      <c r="C187" s="185">
        <v>15.36</v>
      </c>
      <c r="D187" s="186"/>
      <c r="E187" s="187"/>
      <c r="F187" s="188"/>
      <c r="G187" s="127"/>
      <c r="H187" s="127"/>
      <c r="I187" s="127"/>
      <c r="J187" s="75"/>
      <c r="K187" s="75"/>
      <c r="L187" s="75"/>
      <c r="M187" s="75"/>
    </row>
    <row r="188" spans="1:13" s="13" customFormat="1" ht="14.25">
      <c r="A188" s="17" t="str">
        <f>YEAR(B188)&amp;VLOOKUP(MONTH(B188),lookup!$G$2:$N$13,8,FALSE)</f>
        <v>1985M02</v>
      </c>
      <c r="B188" s="184">
        <v>31079</v>
      </c>
      <c r="C188" s="185">
        <v>15.36</v>
      </c>
      <c r="D188" s="186"/>
      <c r="E188" s="187"/>
      <c r="F188" s="188"/>
      <c r="G188" s="127"/>
      <c r="H188" s="127"/>
      <c r="I188" s="127"/>
      <c r="J188" s="75"/>
      <c r="K188" s="75"/>
      <c r="L188" s="75"/>
      <c r="M188" s="75"/>
    </row>
    <row r="189" spans="1:13" s="13" customFormat="1" ht="14.25">
      <c r="A189" s="17" t="str">
        <f>YEAR(B189)&amp;VLOOKUP(MONTH(B189),lookup!$G$2:$N$13,8,FALSE)</f>
        <v>1985M03</v>
      </c>
      <c r="B189" s="184">
        <v>31107</v>
      </c>
      <c r="C189" s="185">
        <v>14.98</v>
      </c>
      <c r="D189" s="186"/>
      <c r="E189" s="187"/>
      <c r="F189" s="188"/>
      <c r="G189" s="127"/>
      <c r="H189" s="127"/>
      <c r="I189" s="127"/>
      <c r="J189" s="75"/>
      <c r="K189" s="75"/>
      <c r="L189" s="75"/>
      <c r="M189" s="75"/>
    </row>
    <row r="190" spans="1:13" s="13" customFormat="1" ht="14.25">
      <c r="A190" s="17" t="str">
        <f>YEAR(B190)&amp;VLOOKUP(MONTH(B190),lookup!$G$2:$N$13,8,FALSE)</f>
        <v>1985M04</v>
      </c>
      <c r="B190" s="184">
        <v>31138</v>
      </c>
      <c r="C190" s="185">
        <v>14.28</v>
      </c>
      <c r="D190" s="186"/>
      <c r="E190" s="187"/>
      <c r="F190" s="188"/>
      <c r="G190" s="127"/>
      <c r="H190" s="127"/>
      <c r="I190" s="127"/>
      <c r="J190" s="75"/>
      <c r="K190" s="75"/>
      <c r="L190" s="75"/>
      <c r="M190" s="75"/>
    </row>
    <row r="191" spans="1:13" s="13" customFormat="1" ht="14.25">
      <c r="A191" s="17" t="str">
        <f>YEAR(B191)&amp;VLOOKUP(MONTH(B191),lookup!$G$2:$N$13,8,FALSE)</f>
        <v>1985M05</v>
      </c>
      <c r="B191" s="184">
        <v>31168</v>
      </c>
      <c r="C191" s="185">
        <v>12.71</v>
      </c>
      <c r="D191" s="186"/>
      <c r="E191" s="187"/>
      <c r="F191" s="188"/>
      <c r="G191" s="127"/>
      <c r="H191" s="127"/>
      <c r="I191" s="127"/>
      <c r="J191" s="75"/>
      <c r="K191" s="75"/>
      <c r="L191" s="75"/>
      <c r="M191" s="75"/>
    </row>
    <row r="192" spans="1:13" s="13" customFormat="1" ht="14.25">
      <c r="A192" s="17" t="str">
        <f>YEAR(B192)&amp;VLOOKUP(MONTH(B192),lookup!$G$2:$N$13,8,FALSE)</f>
        <v>1985M06</v>
      </c>
      <c r="B192" s="184">
        <v>31199</v>
      </c>
      <c r="C192" s="185">
        <v>12.87</v>
      </c>
      <c r="D192" s="186"/>
      <c r="E192" s="187"/>
      <c r="F192" s="188"/>
      <c r="G192" s="127"/>
      <c r="H192" s="127"/>
      <c r="I192" s="127"/>
      <c r="J192" s="75"/>
      <c r="K192" s="75"/>
      <c r="L192" s="75"/>
      <c r="M192" s="75"/>
    </row>
    <row r="193" spans="1:13" s="13" customFormat="1" ht="14.25">
      <c r="A193" s="17" t="str">
        <f>YEAR(B193)&amp;VLOOKUP(MONTH(B193),lookup!$G$2:$N$13,8,FALSE)</f>
        <v>1985M07</v>
      </c>
      <c r="B193" s="184">
        <v>31229</v>
      </c>
      <c r="C193" s="185">
        <v>14.89</v>
      </c>
      <c r="D193" s="186"/>
      <c r="E193" s="187"/>
      <c r="F193" s="188"/>
      <c r="G193" s="127"/>
      <c r="H193" s="127"/>
      <c r="I193" s="127"/>
      <c r="J193" s="75"/>
      <c r="K193" s="75"/>
      <c r="L193" s="75"/>
      <c r="M193" s="75"/>
    </row>
    <row r="194" spans="1:13" s="13" customFormat="1" ht="14.25">
      <c r="A194" s="17" t="str">
        <f>YEAR(B194)&amp;VLOOKUP(MONTH(B194),lookup!$G$2:$N$13,8,FALSE)</f>
        <v>1985M08</v>
      </c>
      <c r="B194" s="184">
        <v>31260</v>
      </c>
      <c r="C194" s="185">
        <v>15.22</v>
      </c>
      <c r="D194" s="186"/>
      <c r="E194" s="187"/>
      <c r="F194" s="188"/>
      <c r="G194" s="127"/>
      <c r="H194" s="127"/>
      <c r="I194" s="127"/>
      <c r="J194" s="75"/>
      <c r="K194" s="75"/>
      <c r="L194" s="75"/>
      <c r="M194" s="75"/>
    </row>
    <row r="195" spans="1:13" s="13" customFormat="1" ht="14.25">
      <c r="A195" s="17" t="str">
        <f>YEAR(B195)&amp;VLOOKUP(MONTH(B195),lookup!$G$2:$N$13,8,FALSE)</f>
        <v>1985M09</v>
      </c>
      <c r="B195" s="184">
        <v>31291</v>
      </c>
      <c r="C195" s="185">
        <v>16.46</v>
      </c>
      <c r="D195" s="186"/>
      <c r="E195" s="187"/>
      <c r="F195" s="188"/>
      <c r="G195" s="127"/>
      <c r="H195" s="127"/>
      <c r="I195" s="127"/>
      <c r="J195" s="75"/>
      <c r="K195" s="75"/>
      <c r="L195" s="75"/>
      <c r="M195" s="75"/>
    </row>
    <row r="196" spans="1:13" s="13" customFormat="1" ht="14.25">
      <c r="A196" s="17" t="str">
        <f>YEAR(B196)&amp;VLOOKUP(MONTH(B196),lookup!$G$2:$N$13,8,FALSE)</f>
        <v>1985M10</v>
      </c>
      <c r="B196" s="184">
        <v>31321</v>
      </c>
      <c r="C196" s="185">
        <v>16.23</v>
      </c>
      <c r="D196" s="186"/>
      <c r="E196" s="187"/>
      <c r="F196" s="188"/>
      <c r="G196" s="127"/>
      <c r="H196" s="127"/>
      <c r="I196" s="127"/>
      <c r="J196" s="75"/>
      <c r="K196" s="75"/>
      <c r="L196" s="75"/>
      <c r="M196" s="75"/>
    </row>
    <row r="197" spans="1:13" s="13" customFormat="1" ht="14.25">
      <c r="A197" s="17" t="str">
        <f>YEAR(B197)&amp;VLOOKUP(MONTH(B197),lookup!$G$2:$N$13,8,FALSE)</f>
        <v>1985M11</v>
      </c>
      <c r="B197" s="184">
        <v>31352</v>
      </c>
      <c r="C197" s="185">
        <v>16.190000000000001</v>
      </c>
      <c r="D197" s="186"/>
      <c r="E197" s="187"/>
      <c r="F197" s="188"/>
      <c r="G197" s="127"/>
      <c r="H197" s="127"/>
      <c r="I197" s="127"/>
      <c r="J197" s="75"/>
      <c r="K197" s="75"/>
      <c r="L197" s="75"/>
      <c r="M197" s="75"/>
    </row>
    <row r="198" spans="1:13" s="13" customFormat="1" ht="14.25">
      <c r="A198" s="17" t="str">
        <f>YEAR(B198)&amp;VLOOKUP(MONTH(B198),lookup!$G$2:$N$13,8,FALSE)</f>
        <v>1985M12</v>
      </c>
      <c r="B198" s="184">
        <v>31382</v>
      </c>
      <c r="C198" s="185">
        <v>15.76</v>
      </c>
      <c r="D198" s="186"/>
      <c r="E198" s="187"/>
      <c r="F198" s="188"/>
      <c r="G198" s="127"/>
      <c r="H198" s="127"/>
      <c r="I198" s="127"/>
      <c r="J198" s="75"/>
      <c r="K198" s="75"/>
      <c r="L198" s="75"/>
      <c r="M198" s="75"/>
    </row>
    <row r="199" spans="1:13" s="13" customFormat="1" ht="14.25">
      <c r="A199" s="17" t="str">
        <f>YEAR(B199)&amp;VLOOKUP(MONTH(B199),lookup!$G$2:$N$13,8,FALSE)</f>
        <v>1986M01</v>
      </c>
      <c r="B199" s="184">
        <v>31413</v>
      </c>
      <c r="C199" s="185">
        <v>15.73</v>
      </c>
      <c r="D199" s="186"/>
      <c r="E199" s="187"/>
      <c r="F199" s="188"/>
      <c r="G199" s="127"/>
      <c r="H199" s="127"/>
      <c r="I199" s="127"/>
      <c r="J199" s="75"/>
      <c r="K199" s="75"/>
      <c r="L199" s="75"/>
      <c r="M199" s="75"/>
    </row>
    <row r="200" spans="1:13" s="13" customFormat="1" ht="14.25">
      <c r="A200" s="17" t="str">
        <f>YEAR(B200)&amp;VLOOKUP(MONTH(B200),lookup!$G$2:$N$13,8,FALSE)</f>
        <v>1986M02</v>
      </c>
      <c r="B200" s="184">
        <v>31444</v>
      </c>
      <c r="C200" s="185">
        <v>15.47</v>
      </c>
      <c r="D200" s="186"/>
      <c r="E200" s="187"/>
      <c r="F200" s="188"/>
      <c r="G200" s="127"/>
      <c r="H200" s="127"/>
      <c r="I200" s="127"/>
      <c r="J200" s="75"/>
      <c r="K200" s="75"/>
      <c r="L200" s="75"/>
      <c r="M200" s="75"/>
    </row>
    <row r="201" spans="1:13" s="13" customFormat="1" ht="14.25">
      <c r="A201" s="17" t="str">
        <f>YEAR(B201)&amp;VLOOKUP(MONTH(B201),lookup!$G$2:$N$13,8,FALSE)</f>
        <v>1986M03</v>
      </c>
      <c r="B201" s="184">
        <v>31472</v>
      </c>
      <c r="C201" s="185">
        <v>15.04</v>
      </c>
      <c r="D201" s="186"/>
      <c r="E201" s="187"/>
      <c r="F201" s="188"/>
      <c r="G201" s="127"/>
      <c r="H201" s="127"/>
      <c r="I201" s="127"/>
      <c r="J201" s="75"/>
      <c r="K201" s="75"/>
      <c r="L201" s="75"/>
      <c r="M201" s="75"/>
    </row>
    <row r="202" spans="1:13" s="13" customFormat="1" ht="14.25">
      <c r="A202" s="17" t="str">
        <f>YEAR(B202)&amp;VLOOKUP(MONTH(B202),lookup!$G$2:$N$13,8,FALSE)</f>
        <v>1986M04</v>
      </c>
      <c r="B202" s="184">
        <v>31503</v>
      </c>
      <c r="C202" s="185">
        <v>14.88</v>
      </c>
      <c r="D202" s="186"/>
      <c r="E202" s="187"/>
      <c r="F202" s="188"/>
      <c r="G202" s="127"/>
      <c r="H202" s="127"/>
      <c r="I202" s="127"/>
      <c r="J202" s="75"/>
      <c r="K202" s="75"/>
      <c r="L202" s="75"/>
      <c r="M202" s="75"/>
    </row>
    <row r="203" spans="1:13" s="13" customFormat="1" ht="14.25">
      <c r="A203" s="17" t="str">
        <f>YEAR(B203)&amp;VLOOKUP(MONTH(B203),lookup!$G$2:$N$13,8,FALSE)</f>
        <v>1986M05</v>
      </c>
      <c r="B203" s="184">
        <v>31533</v>
      </c>
      <c r="C203" s="185">
        <v>13.28</v>
      </c>
      <c r="D203" s="186"/>
      <c r="E203" s="187"/>
      <c r="F203" s="188"/>
      <c r="G203" s="127"/>
      <c r="H203" s="127"/>
      <c r="I203" s="127"/>
      <c r="J203" s="75"/>
      <c r="K203" s="75"/>
      <c r="L203" s="75"/>
      <c r="M203" s="75"/>
    </row>
    <row r="204" spans="1:13" s="13" customFormat="1" ht="14.25">
      <c r="A204" s="17" t="str">
        <f>YEAR(B204)&amp;VLOOKUP(MONTH(B204),lookup!$G$2:$N$13,8,FALSE)</f>
        <v>1986M06</v>
      </c>
      <c r="B204" s="184">
        <v>31564</v>
      </c>
      <c r="C204" s="185">
        <v>13.42</v>
      </c>
      <c r="D204" s="186"/>
      <c r="E204" s="187"/>
      <c r="F204" s="188"/>
      <c r="G204" s="127"/>
      <c r="H204" s="127"/>
      <c r="I204" s="127"/>
      <c r="J204" s="75"/>
      <c r="K204" s="75"/>
      <c r="L204" s="75"/>
      <c r="M204" s="75"/>
    </row>
    <row r="205" spans="1:13" s="13" customFormat="1" ht="14.25">
      <c r="A205" s="17" t="str">
        <f>YEAR(B205)&amp;VLOOKUP(MONTH(B205),lookup!$G$2:$N$13,8,FALSE)</f>
        <v>1986M07</v>
      </c>
      <c r="B205" s="184">
        <v>31594</v>
      </c>
      <c r="C205" s="185">
        <v>15.53</v>
      </c>
      <c r="D205" s="186"/>
      <c r="E205" s="187"/>
      <c r="F205" s="188"/>
      <c r="G205" s="127"/>
      <c r="H205" s="127"/>
      <c r="I205" s="127"/>
      <c r="J205" s="75"/>
      <c r="K205" s="75"/>
      <c r="L205" s="75"/>
      <c r="M205" s="75"/>
    </row>
    <row r="206" spans="1:13" s="13" customFormat="1" ht="14.25">
      <c r="A206" s="17" t="str">
        <f>YEAR(B206)&amp;VLOOKUP(MONTH(B206),lookup!$G$2:$N$13,8,FALSE)</f>
        <v>1986M08</v>
      </c>
      <c r="B206" s="184">
        <v>31625</v>
      </c>
      <c r="C206" s="185">
        <v>16.84</v>
      </c>
      <c r="D206" s="186"/>
      <c r="E206" s="187"/>
      <c r="F206" s="188"/>
      <c r="G206" s="127"/>
      <c r="H206" s="127"/>
      <c r="I206" s="127"/>
      <c r="J206" s="75"/>
      <c r="K206" s="75"/>
      <c r="L206" s="75"/>
      <c r="M206" s="75"/>
    </row>
    <row r="207" spans="1:13" s="13" customFormat="1" ht="14.25">
      <c r="A207" s="17" t="str">
        <f>YEAR(B207)&amp;VLOOKUP(MONTH(B207),lookup!$G$2:$N$13,8,FALSE)</f>
        <v>1986M09</v>
      </c>
      <c r="B207" s="184">
        <v>31656</v>
      </c>
      <c r="C207" s="185">
        <v>17.21</v>
      </c>
      <c r="D207" s="186"/>
      <c r="E207" s="187"/>
      <c r="F207" s="188"/>
      <c r="G207" s="127"/>
      <c r="H207" s="127"/>
      <c r="I207" s="127"/>
      <c r="J207" s="75"/>
      <c r="K207" s="75"/>
      <c r="L207" s="75"/>
      <c r="M207" s="75"/>
    </row>
    <row r="208" spans="1:13" s="13" customFormat="1" ht="14.25">
      <c r="A208" s="17" t="str">
        <f>YEAR(B208)&amp;VLOOKUP(MONTH(B208),lookup!$G$2:$N$13,8,FALSE)</f>
        <v>1986M10</v>
      </c>
      <c r="B208" s="184">
        <v>31686</v>
      </c>
      <c r="C208" s="185">
        <v>16.97</v>
      </c>
      <c r="D208" s="186"/>
      <c r="E208" s="187"/>
      <c r="F208" s="188"/>
      <c r="G208" s="127"/>
      <c r="H208" s="127"/>
      <c r="I208" s="127"/>
      <c r="J208" s="75"/>
      <c r="K208" s="75"/>
      <c r="L208" s="75"/>
      <c r="M208" s="75"/>
    </row>
    <row r="209" spans="1:13" s="13" customFormat="1" ht="14.25">
      <c r="A209" s="17" t="str">
        <f>YEAR(B209)&amp;VLOOKUP(MONTH(B209),lookup!$G$2:$N$13,8,FALSE)</f>
        <v>1986M11</v>
      </c>
      <c r="B209" s="184">
        <v>31717</v>
      </c>
      <c r="C209" s="185">
        <v>16.78</v>
      </c>
      <c r="D209" s="186"/>
      <c r="E209" s="187"/>
      <c r="F209" s="188"/>
      <c r="G209" s="127"/>
      <c r="H209" s="127"/>
      <c r="I209" s="127"/>
      <c r="J209" s="75"/>
      <c r="K209" s="75"/>
      <c r="L209" s="75"/>
      <c r="M209" s="75"/>
    </row>
    <row r="210" spans="1:13" s="13" customFormat="1" ht="14.25">
      <c r="A210" s="17" t="str">
        <f>YEAR(B210)&amp;VLOOKUP(MONTH(B210),lookup!$G$2:$N$13,8,FALSE)</f>
        <v>1986M12</v>
      </c>
      <c r="B210" s="184">
        <v>31747</v>
      </c>
      <c r="C210" s="185">
        <v>16.48</v>
      </c>
      <c r="D210" s="186"/>
      <c r="E210" s="187"/>
      <c r="F210" s="188"/>
      <c r="G210" s="127"/>
      <c r="H210" s="127"/>
      <c r="I210" s="127"/>
      <c r="J210" s="75"/>
      <c r="K210" s="75"/>
      <c r="L210" s="75"/>
      <c r="M210" s="75"/>
    </row>
    <row r="211" spans="1:13" s="13" customFormat="1" ht="14.25">
      <c r="A211" s="17" t="str">
        <f>YEAR(B211)&amp;VLOOKUP(MONTH(B211),lookup!$G$2:$N$13,8,FALSE)</f>
        <v>1987M01</v>
      </c>
      <c r="B211" s="184">
        <v>31778</v>
      </c>
      <c r="C211" s="185">
        <v>16.45</v>
      </c>
      <c r="D211" s="186"/>
      <c r="E211" s="187"/>
      <c r="F211" s="188"/>
      <c r="G211" s="127"/>
      <c r="H211" s="127"/>
      <c r="I211" s="127"/>
      <c r="J211" s="75"/>
      <c r="K211" s="75"/>
      <c r="L211" s="75"/>
      <c r="M211" s="75"/>
    </row>
    <row r="212" spans="1:13" s="13" customFormat="1" ht="14.25">
      <c r="A212" s="17" t="str">
        <f>YEAR(B212)&amp;VLOOKUP(MONTH(B212),lookup!$G$2:$N$13,8,FALSE)</f>
        <v>1987M02</v>
      </c>
      <c r="B212" s="184">
        <v>31809</v>
      </c>
      <c r="C212" s="185">
        <v>16.329999999999998</v>
      </c>
      <c r="D212" s="186"/>
      <c r="E212" s="187"/>
      <c r="F212" s="188"/>
      <c r="G212" s="127"/>
      <c r="H212" s="127"/>
      <c r="I212" s="127"/>
      <c r="J212" s="75"/>
      <c r="K212" s="75"/>
      <c r="L212" s="75"/>
      <c r="M212" s="75"/>
    </row>
    <row r="213" spans="1:13" s="13" customFormat="1" ht="14.25">
      <c r="A213" s="17" t="str">
        <f>YEAR(B213)&amp;VLOOKUP(MONTH(B213),lookup!$G$2:$N$13,8,FALSE)</f>
        <v>1987M03</v>
      </c>
      <c r="B213" s="184">
        <v>31837</v>
      </c>
      <c r="C213" s="185">
        <v>16.05</v>
      </c>
      <c r="D213" s="186"/>
      <c r="E213" s="187"/>
      <c r="F213" s="188"/>
      <c r="G213" s="127"/>
      <c r="H213" s="127"/>
      <c r="I213" s="127"/>
      <c r="J213" s="75"/>
      <c r="K213" s="75"/>
      <c r="L213" s="75"/>
      <c r="M213" s="75"/>
    </row>
    <row r="214" spans="1:13" s="13" customFormat="1" ht="14.25">
      <c r="A214" s="17" t="str">
        <f>YEAR(B214)&amp;VLOOKUP(MONTH(B214),lookup!$G$2:$N$13,8,FALSE)</f>
        <v>1987M04</v>
      </c>
      <c r="B214" s="184">
        <v>31868</v>
      </c>
      <c r="C214" s="185">
        <v>15.35</v>
      </c>
      <c r="D214" s="186"/>
      <c r="E214" s="187"/>
      <c r="F214" s="188"/>
      <c r="G214" s="127"/>
      <c r="H214" s="127"/>
      <c r="I214" s="127"/>
      <c r="J214" s="75"/>
      <c r="K214" s="75"/>
      <c r="L214" s="75"/>
      <c r="M214" s="75"/>
    </row>
    <row r="215" spans="1:13" s="13" customFormat="1" ht="14.25">
      <c r="A215" s="17" t="str">
        <f>YEAR(B215)&amp;VLOOKUP(MONTH(B215),lookup!$G$2:$N$13,8,FALSE)</f>
        <v>1987M05</v>
      </c>
      <c r="B215" s="184">
        <v>31898</v>
      </c>
      <c r="C215" s="185">
        <v>13.89</v>
      </c>
      <c r="D215" s="186"/>
      <c r="E215" s="187"/>
      <c r="F215" s="188"/>
      <c r="G215" s="127"/>
      <c r="H215" s="127"/>
      <c r="I215" s="127"/>
      <c r="J215" s="75"/>
      <c r="K215" s="75"/>
      <c r="L215" s="75"/>
      <c r="M215" s="75"/>
    </row>
    <row r="216" spans="1:13" s="13" customFormat="1" ht="14.25">
      <c r="A216" s="17" t="str">
        <f>YEAR(B216)&amp;VLOOKUP(MONTH(B216),lookup!$G$2:$N$13,8,FALSE)</f>
        <v>1987M06</v>
      </c>
      <c r="B216" s="184">
        <v>31929</v>
      </c>
      <c r="C216" s="185">
        <v>14.13</v>
      </c>
      <c r="D216" s="186"/>
      <c r="E216" s="187"/>
      <c r="F216" s="188"/>
      <c r="G216" s="127"/>
      <c r="H216" s="127"/>
      <c r="I216" s="127"/>
      <c r="J216" s="75"/>
      <c r="K216" s="75"/>
      <c r="L216" s="75"/>
      <c r="M216" s="75"/>
    </row>
    <row r="217" spans="1:13" s="13" customFormat="1" ht="14.25">
      <c r="A217" s="17" t="str">
        <f>YEAR(B217)&amp;VLOOKUP(MONTH(B217),lookup!$G$2:$N$13,8,FALSE)</f>
        <v>1987M07</v>
      </c>
      <c r="B217" s="184">
        <v>31959</v>
      </c>
      <c r="C217" s="185">
        <v>16.22</v>
      </c>
      <c r="D217" s="186"/>
      <c r="E217" s="187"/>
      <c r="F217" s="188"/>
      <c r="G217" s="127"/>
      <c r="H217" s="127"/>
      <c r="I217" s="127"/>
      <c r="J217" s="75"/>
      <c r="K217" s="75"/>
      <c r="L217" s="75"/>
      <c r="M217" s="75"/>
    </row>
    <row r="218" spans="1:13" s="13" customFormat="1" ht="14.25">
      <c r="A218" s="17" t="str">
        <f>YEAR(B218)&amp;VLOOKUP(MONTH(B218),lookup!$G$2:$N$13,8,FALSE)</f>
        <v>1987M08</v>
      </c>
      <c r="B218" s="184">
        <v>31990</v>
      </c>
      <c r="C218" s="185">
        <v>17.329999999999998</v>
      </c>
      <c r="D218" s="186"/>
      <c r="E218" s="187"/>
      <c r="F218" s="188"/>
      <c r="G218" s="127"/>
      <c r="H218" s="127"/>
      <c r="I218" s="127"/>
      <c r="J218" s="75"/>
      <c r="K218" s="75"/>
      <c r="L218" s="75"/>
      <c r="M218" s="75"/>
    </row>
    <row r="219" spans="1:13" s="13" customFormat="1" ht="14.25">
      <c r="A219" s="17" t="str">
        <f>YEAR(B219)&amp;VLOOKUP(MONTH(B219),lookup!$G$2:$N$13,8,FALSE)</f>
        <v>1987M09</v>
      </c>
      <c r="B219" s="184">
        <v>32021</v>
      </c>
      <c r="C219" s="185">
        <v>17.739999999999998</v>
      </c>
      <c r="D219" s="186"/>
      <c r="E219" s="187"/>
      <c r="F219" s="188"/>
      <c r="G219" s="127"/>
      <c r="H219" s="127"/>
      <c r="I219" s="127"/>
      <c r="J219" s="75"/>
      <c r="K219" s="75"/>
      <c r="L219" s="75"/>
      <c r="M219" s="75"/>
    </row>
    <row r="220" spans="1:13" s="13" customFormat="1" ht="14.25">
      <c r="A220" s="17" t="str">
        <f>YEAR(B220)&amp;VLOOKUP(MONTH(B220),lookup!$G$2:$N$13,8,FALSE)</f>
        <v>1987M10</v>
      </c>
      <c r="B220" s="184">
        <v>32051</v>
      </c>
      <c r="C220" s="185">
        <v>17.45</v>
      </c>
      <c r="D220" s="186"/>
      <c r="E220" s="187"/>
      <c r="F220" s="188"/>
      <c r="G220" s="127"/>
      <c r="H220" s="127"/>
      <c r="I220" s="127"/>
      <c r="J220" s="75"/>
      <c r="K220" s="75"/>
      <c r="L220" s="75"/>
      <c r="M220" s="75"/>
    </row>
    <row r="221" spans="1:13" s="13" customFormat="1" ht="14.25">
      <c r="A221" s="17" t="str">
        <f>YEAR(B221)&amp;VLOOKUP(MONTH(B221),lookup!$G$2:$N$13,8,FALSE)</f>
        <v>1987M11</v>
      </c>
      <c r="B221" s="184">
        <v>32082</v>
      </c>
      <c r="C221" s="185">
        <v>17.059999999999999</v>
      </c>
      <c r="D221" s="186"/>
      <c r="E221" s="187"/>
      <c r="F221" s="188"/>
      <c r="G221" s="127"/>
      <c r="H221" s="127"/>
      <c r="I221" s="127"/>
      <c r="J221" s="75"/>
      <c r="K221" s="75"/>
      <c r="L221" s="75"/>
      <c r="M221" s="75"/>
    </row>
    <row r="222" spans="1:13" s="13" customFormat="1" ht="14.25">
      <c r="A222" s="17" t="str">
        <f>YEAR(B222)&amp;VLOOKUP(MONTH(B222),lookup!$G$2:$N$13,8,FALSE)</f>
        <v>1987M12</v>
      </c>
      <c r="B222" s="184">
        <v>32112</v>
      </c>
      <c r="C222" s="185">
        <v>16.97</v>
      </c>
      <c r="D222" s="186"/>
      <c r="E222" s="187"/>
      <c r="F222" s="188"/>
      <c r="G222" s="127"/>
      <c r="H222" s="127"/>
      <c r="I222" s="127"/>
      <c r="J222" s="75"/>
      <c r="K222" s="75"/>
      <c r="L222" s="75"/>
      <c r="M222" s="75"/>
    </row>
    <row r="223" spans="1:13" s="13" customFormat="1" ht="14.25">
      <c r="A223" s="17" t="str">
        <f>YEAR(B223)&amp;VLOOKUP(MONTH(B223),lookup!$G$2:$N$13,8,FALSE)</f>
        <v>1988M01</v>
      </c>
      <c r="B223" s="184">
        <v>32143</v>
      </c>
      <c r="C223" s="185">
        <v>16.75</v>
      </c>
      <c r="D223" s="186"/>
      <c r="E223" s="187"/>
      <c r="F223" s="188"/>
      <c r="G223" s="127"/>
      <c r="H223" s="127"/>
      <c r="I223" s="127"/>
      <c r="J223" s="75"/>
      <c r="K223" s="75"/>
      <c r="L223" s="75"/>
      <c r="M223" s="75"/>
    </row>
    <row r="224" spans="1:13" s="13" customFormat="1" ht="14.25">
      <c r="A224" s="17" t="str">
        <f>YEAR(B224)&amp;VLOOKUP(MONTH(B224),lookup!$G$2:$N$13,8,FALSE)</f>
        <v>1988M02</v>
      </c>
      <c r="B224" s="184">
        <v>32174</v>
      </c>
      <c r="C224" s="185">
        <v>16.72</v>
      </c>
      <c r="D224" s="186"/>
      <c r="E224" s="187"/>
      <c r="F224" s="188"/>
      <c r="G224" s="127"/>
      <c r="H224" s="127"/>
      <c r="I224" s="127"/>
      <c r="J224" s="75"/>
      <c r="K224" s="75"/>
      <c r="L224" s="75"/>
      <c r="M224" s="75"/>
    </row>
    <row r="225" spans="1:13" s="13" customFormat="1" ht="14.25">
      <c r="A225" s="17" t="str">
        <f>YEAR(B225)&amp;VLOOKUP(MONTH(B225),lookup!$G$2:$N$13,8,FALSE)</f>
        <v>1988M03</v>
      </c>
      <c r="B225" s="184">
        <v>32203</v>
      </c>
      <c r="C225" s="185">
        <v>16.52</v>
      </c>
      <c r="D225" s="186"/>
      <c r="E225" s="187"/>
      <c r="F225" s="188"/>
      <c r="G225" s="127"/>
      <c r="H225" s="127"/>
      <c r="I225" s="127"/>
      <c r="J225" s="75"/>
      <c r="K225" s="75"/>
      <c r="L225" s="75"/>
      <c r="M225" s="75"/>
    </row>
    <row r="226" spans="1:13" s="13" customFormat="1" ht="14.25">
      <c r="A226" s="17" t="str">
        <f>YEAR(B226)&amp;VLOOKUP(MONTH(B226),lookup!$G$2:$N$13,8,FALSE)</f>
        <v>1988M04</v>
      </c>
      <c r="B226" s="184">
        <v>32234</v>
      </c>
      <c r="C226" s="185">
        <v>16.68</v>
      </c>
      <c r="D226" s="186"/>
      <c r="E226" s="187"/>
      <c r="F226" s="188"/>
      <c r="G226" s="127"/>
      <c r="H226" s="127"/>
      <c r="I226" s="127"/>
      <c r="J226" s="75"/>
      <c r="K226" s="75"/>
      <c r="L226" s="75"/>
      <c r="M226" s="75"/>
    </row>
    <row r="227" spans="1:13" s="13" customFormat="1" ht="14.25">
      <c r="A227" s="17" t="str">
        <f>YEAR(B227)&amp;VLOOKUP(MONTH(B227),lookup!$G$2:$N$13,8,FALSE)</f>
        <v>1988M05</v>
      </c>
      <c r="B227" s="184">
        <v>32264</v>
      </c>
      <c r="C227" s="185">
        <v>15.05</v>
      </c>
      <c r="D227" s="186"/>
      <c r="E227" s="187"/>
      <c r="F227" s="188"/>
      <c r="G227" s="127"/>
      <c r="H227" s="127"/>
      <c r="I227" s="127"/>
      <c r="J227" s="75"/>
      <c r="K227" s="75"/>
      <c r="L227" s="75"/>
      <c r="M227" s="75"/>
    </row>
    <row r="228" spans="1:13" s="13" customFormat="1" ht="14.25">
      <c r="A228" s="17" t="str">
        <f>YEAR(B228)&amp;VLOOKUP(MONTH(B228),lookup!$G$2:$N$13,8,FALSE)</f>
        <v>1988M06</v>
      </c>
      <c r="B228" s="184">
        <v>32295</v>
      </c>
      <c r="C228" s="185">
        <v>15.6</v>
      </c>
      <c r="D228" s="186"/>
      <c r="E228" s="187"/>
      <c r="F228" s="188"/>
      <c r="G228" s="127"/>
      <c r="H228" s="127"/>
      <c r="I228" s="127"/>
      <c r="J228" s="75"/>
      <c r="K228" s="75"/>
      <c r="L228" s="75"/>
      <c r="M228" s="75"/>
    </row>
    <row r="229" spans="1:13" s="13" customFormat="1" ht="14.25">
      <c r="A229" s="17" t="str">
        <f>YEAR(B229)&amp;VLOOKUP(MONTH(B229),lookup!$G$2:$N$13,8,FALSE)</f>
        <v>1988M07</v>
      </c>
      <c r="B229" s="184">
        <v>32325</v>
      </c>
      <c r="C229" s="185">
        <v>18.16</v>
      </c>
      <c r="D229" s="186"/>
      <c r="E229" s="187"/>
      <c r="F229" s="188"/>
      <c r="G229" s="127"/>
      <c r="H229" s="127"/>
      <c r="I229" s="127"/>
      <c r="J229" s="75"/>
      <c r="K229" s="75"/>
      <c r="L229" s="75"/>
      <c r="M229" s="75"/>
    </row>
    <row r="230" spans="1:13" s="13" customFormat="1" ht="14.25">
      <c r="A230" s="17" t="str">
        <f>YEAR(B230)&amp;VLOOKUP(MONTH(B230),lookup!$G$2:$N$13,8,FALSE)</f>
        <v>1988M08</v>
      </c>
      <c r="B230" s="184">
        <v>32356</v>
      </c>
      <c r="C230" s="185">
        <v>19.45</v>
      </c>
      <c r="D230" s="186"/>
      <c r="E230" s="187"/>
      <c r="F230" s="188"/>
      <c r="G230" s="127"/>
      <c r="H230" s="127"/>
      <c r="I230" s="127"/>
      <c r="J230" s="75"/>
      <c r="K230" s="75"/>
      <c r="L230" s="75"/>
      <c r="M230" s="75"/>
    </row>
    <row r="231" spans="1:13" s="13" customFormat="1" ht="14.25">
      <c r="A231" s="17" t="str">
        <f>YEAR(B231)&amp;VLOOKUP(MONTH(B231),lookup!$G$2:$N$13,8,FALSE)</f>
        <v>1988M09</v>
      </c>
      <c r="B231" s="184">
        <v>32387</v>
      </c>
      <c r="C231" s="185">
        <v>19.28</v>
      </c>
      <c r="D231" s="186"/>
      <c r="E231" s="187"/>
      <c r="F231" s="188"/>
      <c r="G231" s="127"/>
      <c r="H231" s="127"/>
      <c r="I231" s="127"/>
      <c r="J231" s="75"/>
      <c r="K231" s="75"/>
      <c r="L231" s="75"/>
      <c r="M231" s="75"/>
    </row>
    <row r="232" spans="1:13" s="13" customFormat="1" ht="14.25">
      <c r="A232" s="17" t="str">
        <f>YEAR(B232)&amp;VLOOKUP(MONTH(B232),lookup!$G$2:$N$13,8,FALSE)</f>
        <v>1988M10</v>
      </c>
      <c r="B232" s="184">
        <v>32417</v>
      </c>
      <c r="C232" s="185">
        <v>18.53</v>
      </c>
      <c r="D232" s="186"/>
      <c r="E232" s="187"/>
      <c r="F232" s="188"/>
      <c r="G232" s="127"/>
      <c r="H232" s="127"/>
      <c r="I232" s="127"/>
      <c r="J232" s="75"/>
      <c r="K232" s="75"/>
      <c r="L232" s="75"/>
      <c r="M232" s="75"/>
    </row>
    <row r="233" spans="1:13" s="13" customFormat="1" ht="14.25">
      <c r="A233" s="17" t="str">
        <f>YEAR(B233)&amp;VLOOKUP(MONTH(B233),lookup!$G$2:$N$13,8,FALSE)</f>
        <v>1988M11</v>
      </c>
      <c r="B233" s="184">
        <v>32448</v>
      </c>
      <c r="C233" s="185">
        <v>18.309999999999999</v>
      </c>
      <c r="D233" s="186"/>
      <c r="E233" s="187"/>
      <c r="F233" s="188"/>
      <c r="G233" s="127"/>
      <c r="H233" s="127"/>
      <c r="I233" s="127"/>
      <c r="J233" s="75"/>
      <c r="K233" s="75"/>
      <c r="L233" s="75"/>
      <c r="M233" s="75"/>
    </row>
    <row r="234" spans="1:13" s="13" customFormat="1" ht="14.25">
      <c r="A234" s="17" t="str">
        <f>YEAR(B234)&amp;VLOOKUP(MONTH(B234),lookup!$G$2:$N$13,8,FALSE)</f>
        <v>1988M12</v>
      </c>
      <c r="B234" s="184">
        <v>32478</v>
      </c>
      <c r="C234" s="185">
        <v>17.809999999999999</v>
      </c>
      <c r="D234" s="186"/>
      <c r="E234" s="187"/>
      <c r="F234" s="188"/>
      <c r="G234" s="127"/>
      <c r="H234" s="127"/>
      <c r="I234" s="127"/>
      <c r="J234" s="75"/>
      <c r="K234" s="75"/>
      <c r="L234" s="75"/>
      <c r="M234" s="75"/>
    </row>
    <row r="235" spans="1:13" s="13" customFormat="1" ht="14.25">
      <c r="A235" s="17" t="str">
        <f>YEAR(B235)&amp;VLOOKUP(MONTH(B235),lookup!$G$2:$N$13,8,FALSE)</f>
        <v>1989M01</v>
      </c>
      <c r="B235" s="184">
        <v>32509</v>
      </c>
      <c r="C235" s="185">
        <v>17.579999999999998</v>
      </c>
      <c r="D235" s="186"/>
      <c r="E235" s="187"/>
      <c r="F235" s="188"/>
      <c r="G235" s="127"/>
      <c r="H235" s="127"/>
      <c r="I235" s="127"/>
      <c r="J235" s="75"/>
      <c r="K235" s="75"/>
      <c r="L235" s="75"/>
      <c r="M235" s="75"/>
    </row>
    <row r="236" spans="1:13" s="13" customFormat="1" ht="14.25">
      <c r="A236" s="17" t="str">
        <f>YEAR(B236)&amp;VLOOKUP(MONTH(B236),lookup!$G$2:$N$13,8,FALSE)</f>
        <v>1989M02</v>
      </c>
      <c r="B236" s="184">
        <v>32540</v>
      </c>
      <c r="C236" s="185">
        <v>17.61</v>
      </c>
      <c r="D236" s="186"/>
      <c r="E236" s="187"/>
      <c r="F236" s="188"/>
      <c r="G236" s="127"/>
      <c r="H236" s="127"/>
      <c r="I236" s="127"/>
      <c r="J236" s="75"/>
      <c r="K236" s="75"/>
      <c r="L236" s="75"/>
      <c r="M236" s="75"/>
    </row>
    <row r="237" spans="1:13" s="13" customFormat="1" ht="14.25">
      <c r="A237" s="17" t="str">
        <f>YEAR(B237)&amp;VLOOKUP(MONTH(B237),lookup!$G$2:$N$13,8,FALSE)</f>
        <v>1989M03</v>
      </c>
      <c r="B237" s="184">
        <v>32568</v>
      </c>
      <c r="C237" s="185">
        <v>17.71</v>
      </c>
      <c r="D237" s="186"/>
      <c r="E237" s="187"/>
      <c r="F237" s="188"/>
      <c r="G237" s="127"/>
      <c r="H237" s="127"/>
      <c r="I237" s="127"/>
      <c r="J237" s="75"/>
      <c r="K237" s="75"/>
      <c r="L237" s="75"/>
      <c r="M237" s="75"/>
    </row>
    <row r="238" spans="1:13" s="13" customFormat="1" ht="14.25">
      <c r="A238" s="17" t="str">
        <f>YEAR(B238)&amp;VLOOKUP(MONTH(B238),lookup!$G$2:$N$13,8,FALSE)</f>
        <v>1989M04</v>
      </c>
      <c r="B238" s="184">
        <v>32599</v>
      </c>
      <c r="C238" s="185">
        <v>16.440000000000001</v>
      </c>
      <c r="D238" s="186"/>
      <c r="E238" s="187"/>
      <c r="F238" s="188"/>
      <c r="G238" s="127"/>
      <c r="H238" s="127"/>
      <c r="I238" s="127"/>
      <c r="J238" s="75"/>
      <c r="K238" s="75"/>
      <c r="L238" s="75"/>
      <c r="M238" s="75"/>
    </row>
    <row r="239" spans="1:13" s="13" customFormat="1" ht="14.25">
      <c r="A239" s="17" t="str">
        <f>YEAR(B239)&amp;VLOOKUP(MONTH(B239),lookup!$G$2:$N$13,8,FALSE)</f>
        <v>1989M05</v>
      </c>
      <c r="B239" s="184">
        <v>32629</v>
      </c>
      <c r="C239" s="185">
        <v>14.91</v>
      </c>
      <c r="D239" s="186"/>
      <c r="E239" s="187"/>
      <c r="F239" s="188"/>
      <c r="G239" s="127"/>
      <c r="H239" s="127"/>
      <c r="I239" s="127"/>
      <c r="J239" s="75"/>
      <c r="K239" s="75"/>
      <c r="L239" s="75"/>
      <c r="M239" s="75"/>
    </row>
    <row r="240" spans="1:13" s="13" customFormat="1" ht="14.25">
      <c r="A240" s="17" t="str">
        <f>YEAR(B240)&amp;VLOOKUP(MONTH(B240),lookup!$G$2:$N$13,8,FALSE)</f>
        <v>1989M06</v>
      </c>
      <c r="B240" s="184">
        <v>32660</v>
      </c>
      <c r="C240" s="185">
        <v>15.65</v>
      </c>
      <c r="D240" s="186"/>
      <c r="E240" s="187"/>
      <c r="F240" s="188"/>
      <c r="G240" s="127"/>
      <c r="H240" s="127"/>
      <c r="I240" s="127"/>
      <c r="J240" s="75"/>
      <c r="K240" s="75"/>
      <c r="L240" s="75"/>
      <c r="M240" s="75"/>
    </row>
    <row r="241" spans="1:13" s="13" customFormat="1" ht="14.25">
      <c r="A241" s="17" t="str">
        <f>YEAR(B241)&amp;VLOOKUP(MONTH(B241),lookup!$G$2:$N$13,8,FALSE)</f>
        <v>1989M07</v>
      </c>
      <c r="B241" s="184">
        <v>32690</v>
      </c>
      <c r="C241" s="185">
        <v>20.74</v>
      </c>
      <c r="D241" s="186"/>
      <c r="E241" s="187"/>
      <c r="F241" s="188"/>
      <c r="G241" s="127"/>
      <c r="H241" s="127"/>
      <c r="I241" s="127"/>
      <c r="J241" s="75"/>
      <c r="K241" s="75"/>
      <c r="L241" s="75"/>
      <c r="M241" s="75"/>
    </row>
    <row r="242" spans="1:13" s="13" customFormat="1" ht="14.25">
      <c r="A242" s="17" t="str">
        <f>YEAR(B242)&amp;VLOOKUP(MONTH(B242),lookup!$G$2:$N$13,8,FALSE)</f>
        <v>1989M08</v>
      </c>
      <c r="B242" s="184">
        <v>32721</v>
      </c>
      <c r="C242" s="185">
        <v>22.16</v>
      </c>
      <c r="D242" s="186"/>
      <c r="E242" s="187"/>
      <c r="F242" s="188"/>
      <c r="G242" s="127"/>
      <c r="H242" s="127"/>
      <c r="I242" s="127"/>
      <c r="J242" s="75"/>
      <c r="K242" s="75"/>
      <c r="L242" s="75"/>
      <c r="M242" s="75"/>
    </row>
    <row r="243" spans="1:13" s="13" customFormat="1" ht="14.25">
      <c r="A243" s="17" t="str">
        <f>YEAR(B243)&amp;VLOOKUP(MONTH(B243),lookup!$G$2:$N$13,8,FALSE)</f>
        <v>1989M09</v>
      </c>
      <c r="B243" s="184">
        <v>32752</v>
      </c>
      <c r="C243" s="185">
        <v>21.89</v>
      </c>
      <c r="D243" s="186"/>
      <c r="E243" s="187"/>
      <c r="F243" s="188"/>
      <c r="G243" s="127"/>
      <c r="H243" s="127"/>
      <c r="I243" s="127"/>
      <c r="J243" s="75"/>
      <c r="K243" s="75"/>
      <c r="L243" s="75"/>
      <c r="M243" s="75"/>
    </row>
    <row r="244" spans="1:13" s="13" customFormat="1" ht="14.25">
      <c r="A244" s="17" t="str">
        <f>YEAR(B244)&amp;VLOOKUP(MONTH(B244),lookup!$G$2:$N$13,8,FALSE)</f>
        <v>1989M10</v>
      </c>
      <c r="B244" s="184">
        <v>32782</v>
      </c>
      <c r="C244" s="185">
        <v>21.44</v>
      </c>
      <c r="D244" s="186"/>
      <c r="E244" s="187"/>
      <c r="F244" s="188"/>
      <c r="G244" s="127"/>
      <c r="H244" s="127"/>
      <c r="I244" s="127"/>
      <c r="J244" s="75"/>
      <c r="K244" s="75"/>
      <c r="L244" s="75"/>
      <c r="M244" s="75"/>
    </row>
    <row r="245" spans="1:13" s="13" customFormat="1" ht="14.25">
      <c r="A245" s="17" t="str">
        <f>YEAR(B245)&amp;VLOOKUP(MONTH(B245),lookup!$G$2:$N$13,8,FALSE)</f>
        <v>1989M11</v>
      </c>
      <c r="B245" s="184">
        <v>32813</v>
      </c>
      <c r="C245" s="185">
        <v>18.170000000000002</v>
      </c>
      <c r="D245" s="186"/>
      <c r="E245" s="187"/>
      <c r="F245" s="188"/>
      <c r="G245" s="127"/>
      <c r="H245" s="127"/>
      <c r="I245" s="127"/>
      <c r="J245" s="75"/>
      <c r="K245" s="75"/>
      <c r="L245" s="75"/>
      <c r="M245" s="75"/>
    </row>
    <row r="246" spans="1:13" s="13" customFormat="1" ht="14.25">
      <c r="A246" s="17" t="str">
        <f>YEAR(B246)&amp;VLOOKUP(MONTH(B246),lookup!$G$2:$N$13,8,FALSE)</f>
        <v>1989M12</v>
      </c>
      <c r="B246" s="184">
        <v>32843</v>
      </c>
      <c r="C246" s="185">
        <v>18.239999999999998</v>
      </c>
      <c r="D246" s="186"/>
      <c r="E246" s="187"/>
      <c r="F246" s="188"/>
      <c r="G246" s="127"/>
      <c r="H246" s="127"/>
      <c r="I246" s="127"/>
      <c r="J246" s="75"/>
      <c r="K246" s="75"/>
      <c r="L246" s="75"/>
      <c r="M246" s="75"/>
    </row>
    <row r="247" spans="1:13" s="13" customFormat="1" ht="14.25">
      <c r="A247" s="17" t="str">
        <f>YEAR(B247)&amp;VLOOKUP(MONTH(B247),lookup!$G$2:$N$13,8,FALSE)</f>
        <v>1990M01</v>
      </c>
      <c r="B247" s="184">
        <v>32874</v>
      </c>
      <c r="C247" s="185">
        <v>18.3</v>
      </c>
      <c r="D247" s="186"/>
      <c r="E247" s="187"/>
      <c r="F247" s="188"/>
      <c r="G247" s="127"/>
      <c r="H247" s="127"/>
      <c r="I247" s="127"/>
      <c r="J247" s="75"/>
      <c r="K247" s="75"/>
      <c r="L247" s="75"/>
      <c r="M247" s="75"/>
    </row>
    <row r="248" spans="1:13" s="13" customFormat="1" ht="14.25">
      <c r="A248" s="17" t="str">
        <f>YEAR(B248)&amp;VLOOKUP(MONTH(B248),lookup!$G$2:$N$13,8,FALSE)</f>
        <v>1990M02</v>
      </c>
      <c r="B248" s="184">
        <v>32905</v>
      </c>
      <c r="C248" s="185">
        <v>18.12</v>
      </c>
      <c r="D248" s="186"/>
      <c r="E248" s="187"/>
      <c r="F248" s="188"/>
      <c r="G248" s="127"/>
      <c r="H248" s="127"/>
      <c r="I248" s="127"/>
      <c r="J248" s="75"/>
      <c r="K248" s="75"/>
      <c r="L248" s="75"/>
      <c r="M248" s="75"/>
    </row>
    <row r="249" spans="1:13" s="13" customFormat="1" ht="14.25">
      <c r="A249" s="17" t="str">
        <f>YEAR(B249)&amp;VLOOKUP(MONTH(B249),lookup!$G$2:$N$13,8,FALSE)</f>
        <v>1990M03</v>
      </c>
      <c r="B249" s="184">
        <v>32933</v>
      </c>
      <c r="C249" s="185">
        <v>17.91</v>
      </c>
      <c r="D249" s="186"/>
      <c r="E249" s="187"/>
      <c r="F249" s="188"/>
      <c r="G249" s="127"/>
      <c r="H249" s="127"/>
      <c r="I249" s="127"/>
      <c r="J249" s="75"/>
      <c r="K249" s="75"/>
      <c r="L249" s="75"/>
      <c r="M249" s="75"/>
    </row>
    <row r="250" spans="1:13" s="13" customFormat="1" ht="14.25">
      <c r="A250" s="17" t="str">
        <f>YEAR(B250)&amp;VLOOKUP(MONTH(B250),lookup!$G$2:$N$13,8,FALSE)</f>
        <v>1990M04</v>
      </c>
      <c r="B250" s="184">
        <v>32964</v>
      </c>
      <c r="C250" s="185">
        <v>16.68</v>
      </c>
      <c r="D250" s="186"/>
      <c r="E250" s="187"/>
      <c r="F250" s="188"/>
      <c r="G250" s="127"/>
      <c r="H250" s="127"/>
      <c r="I250" s="127"/>
      <c r="J250" s="75"/>
      <c r="K250" s="75"/>
      <c r="L250" s="75"/>
      <c r="M250" s="75"/>
    </row>
    <row r="251" spans="1:13" s="13" customFormat="1" ht="14.25">
      <c r="A251" s="17" t="str">
        <f>YEAR(B251)&amp;VLOOKUP(MONTH(B251),lookup!$G$2:$N$13,8,FALSE)</f>
        <v>1990M05</v>
      </c>
      <c r="B251" s="184">
        <v>32994</v>
      </c>
      <c r="C251" s="185">
        <v>14.89</v>
      </c>
      <c r="D251" s="186"/>
      <c r="E251" s="187"/>
      <c r="F251" s="188"/>
      <c r="G251" s="127"/>
      <c r="H251" s="127"/>
      <c r="I251" s="127"/>
      <c r="J251" s="75"/>
      <c r="K251" s="75"/>
      <c r="L251" s="75"/>
      <c r="M251" s="75"/>
    </row>
    <row r="252" spans="1:13" s="13" customFormat="1" ht="14.25">
      <c r="A252" s="17" t="str">
        <f>YEAR(B252)&amp;VLOOKUP(MONTH(B252),lookup!$G$2:$N$13,8,FALSE)</f>
        <v>1990M06</v>
      </c>
      <c r="B252" s="184">
        <v>33025</v>
      </c>
      <c r="C252" s="185">
        <v>15.57</v>
      </c>
      <c r="D252" s="186"/>
      <c r="E252" s="187"/>
      <c r="F252" s="188"/>
      <c r="G252" s="127"/>
      <c r="H252" s="127"/>
      <c r="I252" s="127"/>
      <c r="J252" s="75"/>
      <c r="K252" s="75"/>
      <c r="L252" s="75"/>
      <c r="M252" s="75"/>
    </row>
    <row r="253" spans="1:13" s="13" customFormat="1" ht="14.25">
      <c r="A253" s="17" t="str">
        <f>YEAR(B253)&amp;VLOOKUP(MONTH(B253),lookup!$G$2:$N$13,8,FALSE)</f>
        <v>1990M07</v>
      </c>
      <c r="B253" s="184">
        <v>33055</v>
      </c>
      <c r="C253" s="185">
        <v>20.83</v>
      </c>
      <c r="D253" s="186"/>
      <c r="E253" s="187"/>
      <c r="F253" s="188"/>
      <c r="G253" s="127"/>
      <c r="H253" s="127"/>
      <c r="I253" s="127"/>
      <c r="J253" s="75"/>
      <c r="K253" s="75"/>
      <c r="L253" s="75"/>
      <c r="M253" s="75"/>
    </row>
    <row r="254" spans="1:13" s="13" customFormat="1" ht="14.25">
      <c r="A254" s="17" t="str">
        <f>YEAR(B254)&amp;VLOOKUP(MONTH(B254),lookup!$G$2:$N$13,8,FALSE)</f>
        <v>1990M08</v>
      </c>
      <c r="B254" s="184">
        <v>33086</v>
      </c>
      <c r="C254" s="185">
        <v>21.98</v>
      </c>
      <c r="D254" s="186"/>
      <c r="E254" s="187"/>
      <c r="F254" s="188"/>
      <c r="G254" s="127"/>
      <c r="H254" s="127"/>
      <c r="I254" s="127"/>
      <c r="J254" s="75"/>
      <c r="K254" s="75"/>
      <c r="L254" s="75"/>
      <c r="M254" s="75"/>
    </row>
    <row r="255" spans="1:13" s="13" customFormat="1" ht="14.25">
      <c r="A255" s="17" t="str">
        <f>YEAR(B255)&amp;VLOOKUP(MONTH(B255),lookup!$G$2:$N$13,8,FALSE)</f>
        <v>1990M09</v>
      </c>
      <c r="B255" s="184">
        <v>33117</v>
      </c>
      <c r="C255" s="185">
        <v>21.76</v>
      </c>
      <c r="D255" s="186"/>
      <c r="E255" s="187"/>
      <c r="F255" s="188"/>
      <c r="G255" s="127"/>
      <c r="H255" s="127"/>
      <c r="I255" s="127"/>
      <c r="J255" s="75"/>
      <c r="K255" s="75"/>
      <c r="L255" s="75"/>
      <c r="M255" s="75"/>
    </row>
    <row r="256" spans="1:13" s="13" customFormat="1" ht="14.25">
      <c r="A256" s="17" t="str">
        <f>YEAR(B256)&amp;VLOOKUP(MONTH(B256),lookup!$G$2:$N$13,8,FALSE)</f>
        <v>1990M10</v>
      </c>
      <c r="B256" s="184">
        <v>33147</v>
      </c>
      <c r="C256" s="185">
        <v>21.2</v>
      </c>
      <c r="D256" s="186"/>
      <c r="E256" s="187"/>
      <c r="F256" s="188"/>
      <c r="G256" s="127"/>
      <c r="H256" s="127"/>
      <c r="I256" s="127"/>
      <c r="J256" s="75"/>
      <c r="K256" s="75"/>
      <c r="L256" s="75"/>
      <c r="M256" s="75"/>
    </row>
    <row r="257" spans="1:13" s="13" customFormat="1" ht="14.25">
      <c r="A257" s="17" t="str">
        <f>YEAR(B257)&amp;VLOOKUP(MONTH(B257),lookup!$G$2:$N$13,8,FALSE)</f>
        <v>1990M11</v>
      </c>
      <c r="B257" s="184">
        <v>33178</v>
      </c>
      <c r="C257" s="185">
        <v>18.18</v>
      </c>
      <c r="D257" s="186"/>
      <c r="E257" s="187"/>
      <c r="F257" s="188"/>
      <c r="G257" s="127"/>
      <c r="H257" s="127"/>
      <c r="I257" s="127"/>
      <c r="J257" s="75"/>
      <c r="K257" s="75"/>
      <c r="L257" s="75"/>
      <c r="M257" s="75"/>
    </row>
    <row r="258" spans="1:13" s="13" customFormat="1" ht="14.25">
      <c r="A258" s="17" t="str">
        <f>YEAR(B258)&amp;VLOOKUP(MONTH(B258),lookup!$G$2:$N$13,8,FALSE)</f>
        <v>1990M12</v>
      </c>
      <c r="B258" s="184">
        <v>33208</v>
      </c>
      <c r="C258" s="185">
        <v>18.13</v>
      </c>
      <c r="D258" s="186"/>
      <c r="E258" s="187"/>
      <c r="F258" s="188"/>
      <c r="G258" s="127"/>
      <c r="H258" s="127"/>
      <c r="I258" s="127"/>
      <c r="J258" s="75"/>
      <c r="K258" s="75"/>
      <c r="L258" s="75"/>
      <c r="M258" s="75"/>
    </row>
    <row r="259" spans="1:13" s="13" customFormat="1" ht="14.25">
      <c r="A259" s="17" t="str">
        <f>YEAR(B259)&amp;VLOOKUP(MONTH(B259),lookup!$G$2:$N$13,8,FALSE)</f>
        <v>1991M01</v>
      </c>
      <c r="B259" s="184">
        <v>33239</v>
      </c>
      <c r="C259" s="185">
        <v>18.98</v>
      </c>
      <c r="D259" s="186"/>
      <c r="E259" s="187"/>
      <c r="F259" s="188"/>
      <c r="G259" s="127"/>
      <c r="H259" s="127"/>
      <c r="I259" s="127"/>
      <c r="J259" s="75"/>
      <c r="K259" s="75"/>
      <c r="L259" s="75"/>
      <c r="M259" s="75"/>
    </row>
    <row r="260" spans="1:13" s="13" customFormat="1" ht="14.25">
      <c r="A260" s="17" t="str">
        <f>YEAR(B260)&amp;VLOOKUP(MONTH(B260),lookup!$G$2:$N$13,8,FALSE)</f>
        <v>1991M02</v>
      </c>
      <c r="B260" s="184">
        <v>33270</v>
      </c>
      <c r="C260" s="185">
        <v>18.95</v>
      </c>
      <c r="D260" s="186"/>
      <c r="E260" s="187"/>
      <c r="F260" s="188"/>
      <c r="G260" s="127"/>
      <c r="H260" s="127"/>
      <c r="I260" s="127"/>
      <c r="J260" s="75"/>
      <c r="K260" s="75"/>
      <c r="L260" s="75"/>
      <c r="M260" s="75"/>
    </row>
    <row r="261" spans="1:13" s="13" customFormat="1" ht="14.25">
      <c r="A261" s="17" t="str">
        <f>YEAR(B261)&amp;VLOOKUP(MONTH(B261),lookup!$G$2:$N$13,8,FALSE)</f>
        <v>1991M03</v>
      </c>
      <c r="B261" s="184">
        <v>33298</v>
      </c>
      <c r="C261" s="185">
        <v>18.43</v>
      </c>
      <c r="D261" s="186"/>
      <c r="E261" s="187"/>
      <c r="F261" s="188"/>
      <c r="G261" s="127"/>
      <c r="H261" s="127"/>
      <c r="I261" s="127"/>
      <c r="J261" s="75"/>
      <c r="K261" s="75"/>
      <c r="L261" s="75"/>
      <c r="M261" s="75"/>
    </row>
    <row r="262" spans="1:13" s="13" customFormat="1" ht="14.25">
      <c r="A262" s="17" t="str">
        <f>YEAR(B262)&amp;VLOOKUP(MONTH(B262),lookup!$G$2:$N$13,8,FALSE)</f>
        <v>1991M04</v>
      </c>
      <c r="B262" s="184">
        <v>33329</v>
      </c>
      <c r="C262" s="185">
        <v>18.04</v>
      </c>
      <c r="D262" s="186"/>
      <c r="E262" s="187"/>
      <c r="F262" s="188"/>
      <c r="G262" s="127"/>
      <c r="H262" s="127"/>
      <c r="I262" s="127"/>
      <c r="J262" s="75"/>
      <c r="K262" s="75"/>
      <c r="L262" s="75"/>
      <c r="M262" s="75"/>
    </row>
    <row r="263" spans="1:13" s="13" customFormat="1" ht="14.25">
      <c r="A263" s="17" t="str">
        <f>YEAR(B263)&amp;VLOOKUP(MONTH(B263),lookup!$G$2:$N$13,8,FALSE)</f>
        <v>1991M05</v>
      </c>
      <c r="B263" s="184">
        <v>33359</v>
      </c>
      <c r="C263" s="185">
        <v>16.22</v>
      </c>
      <c r="D263" s="186"/>
      <c r="E263" s="187"/>
      <c r="F263" s="188"/>
      <c r="G263" s="127"/>
      <c r="H263" s="127"/>
      <c r="I263" s="127"/>
      <c r="J263" s="75"/>
      <c r="K263" s="75"/>
      <c r="L263" s="75"/>
      <c r="M263" s="75"/>
    </row>
    <row r="264" spans="1:13" s="13" customFormat="1" ht="14.25">
      <c r="A264" s="17" t="str">
        <f>YEAR(B264)&amp;VLOOKUP(MONTH(B264),lookup!$G$2:$N$13,8,FALSE)</f>
        <v>1991M06</v>
      </c>
      <c r="B264" s="184">
        <v>33390</v>
      </c>
      <c r="C264" s="185">
        <v>16.89</v>
      </c>
      <c r="D264" s="186"/>
      <c r="E264" s="187"/>
      <c r="F264" s="188"/>
      <c r="G264" s="127"/>
      <c r="H264" s="127"/>
      <c r="I264" s="127"/>
      <c r="J264" s="75"/>
      <c r="K264" s="75"/>
      <c r="L264" s="75"/>
      <c r="M264" s="75"/>
    </row>
    <row r="265" spans="1:13" s="13" customFormat="1" ht="14.25">
      <c r="A265" s="17" t="str">
        <f>YEAR(B265)&amp;VLOOKUP(MONTH(B265),lookup!$G$2:$N$13,8,FALSE)</f>
        <v>1991M07</v>
      </c>
      <c r="B265" s="184">
        <v>33420</v>
      </c>
      <c r="C265" s="185">
        <v>22.45</v>
      </c>
      <c r="D265" s="186"/>
      <c r="E265" s="187"/>
      <c r="F265" s="188"/>
      <c r="G265" s="127"/>
      <c r="H265" s="127"/>
      <c r="I265" s="127"/>
      <c r="J265" s="75"/>
      <c r="K265" s="75"/>
      <c r="L265" s="75"/>
      <c r="M265" s="75"/>
    </row>
    <row r="266" spans="1:13" s="13" customFormat="1" ht="14.25">
      <c r="A266" s="17" t="str">
        <f>YEAR(B266)&amp;VLOOKUP(MONTH(B266),lookup!$G$2:$N$13,8,FALSE)</f>
        <v>1991M08</v>
      </c>
      <c r="B266" s="184">
        <v>33451</v>
      </c>
      <c r="C266" s="185">
        <v>23.99</v>
      </c>
      <c r="D266" s="186"/>
      <c r="E266" s="187"/>
      <c r="F266" s="188"/>
      <c r="G266" s="127"/>
      <c r="H266" s="127"/>
      <c r="I266" s="127"/>
      <c r="J266" s="75"/>
      <c r="K266" s="75"/>
      <c r="L266" s="75"/>
      <c r="M266" s="75"/>
    </row>
    <row r="267" spans="1:13" s="13" customFormat="1" ht="14.25">
      <c r="A267" s="17" t="str">
        <f>YEAR(B267)&amp;VLOOKUP(MONTH(B267),lookup!$G$2:$N$13,8,FALSE)</f>
        <v>1991M09</v>
      </c>
      <c r="B267" s="184">
        <v>33482</v>
      </c>
      <c r="C267" s="185">
        <v>23.59</v>
      </c>
      <c r="D267" s="186"/>
      <c r="E267" s="187"/>
      <c r="F267" s="188"/>
      <c r="G267" s="127"/>
      <c r="H267" s="127"/>
      <c r="I267" s="127"/>
      <c r="J267" s="75"/>
      <c r="K267" s="75"/>
      <c r="L267" s="75"/>
      <c r="M267" s="75"/>
    </row>
    <row r="268" spans="1:13" s="13" customFormat="1" ht="14.25">
      <c r="A268" s="17" t="str">
        <f>YEAR(B268)&amp;VLOOKUP(MONTH(B268),lookup!$G$2:$N$13,8,FALSE)</f>
        <v>1991M10</v>
      </c>
      <c r="B268" s="184">
        <v>33512</v>
      </c>
      <c r="C268" s="185">
        <v>23.45</v>
      </c>
      <c r="D268" s="186"/>
      <c r="E268" s="187"/>
      <c r="F268" s="188"/>
      <c r="G268" s="127"/>
      <c r="H268" s="127"/>
      <c r="I268" s="127"/>
      <c r="J268" s="75"/>
      <c r="K268" s="75"/>
      <c r="L268" s="75"/>
      <c r="M268" s="75"/>
    </row>
    <row r="269" spans="1:13" s="13" customFormat="1" ht="14.25">
      <c r="A269" s="17" t="str">
        <f>YEAR(B269)&amp;VLOOKUP(MONTH(B269),lookup!$G$2:$N$13,8,FALSE)</f>
        <v>1991M11</v>
      </c>
      <c r="B269" s="184">
        <v>33543</v>
      </c>
      <c r="C269" s="185">
        <v>19.98</v>
      </c>
      <c r="D269" s="186"/>
      <c r="E269" s="187"/>
      <c r="F269" s="188"/>
      <c r="G269" s="127"/>
      <c r="H269" s="127"/>
      <c r="I269" s="127"/>
      <c r="J269" s="75"/>
      <c r="K269" s="75"/>
      <c r="L269" s="75"/>
      <c r="M269" s="75"/>
    </row>
    <row r="270" spans="1:13" s="13" customFormat="1" ht="14.25">
      <c r="A270" s="17" t="str">
        <f>YEAR(B270)&amp;VLOOKUP(MONTH(B270),lookup!$G$2:$N$13,8,FALSE)</f>
        <v>1991M12</v>
      </c>
      <c r="B270" s="184">
        <v>33573</v>
      </c>
      <c r="C270" s="185">
        <v>19.77</v>
      </c>
      <c r="D270" s="186"/>
      <c r="E270" s="187"/>
      <c r="F270" s="188"/>
      <c r="G270" s="127"/>
      <c r="H270" s="127"/>
      <c r="I270" s="127"/>
      <c r="J270" s="75"/>
      <c r="K270" s="75"/>
      <c r="L270" s="75"/>
      <c r="M270" s="75"/>
    </row>
    <row r="271" spans="1:13" s="13" customFormat="1" ht="14.25">
      <c r="A271" s="17" t="str">
        <f>YEAR(B271)&amp;VLOOKUP(MONTH(B271),lookup!$G$2:$N$13,8,FALSE)</f>
        <v>1992M01</v>
      </c>
      <c r="B271" s="184">
        <v>33604</v>
      </c>
      <c r="C271" s="185">
        <v>19.54</v>
      </c>
      <c r="D271" s="186"/>
      <c r="E271" s="187"/>
      <c r="F271" s="188"/>
      <c r="G271" s="127"/>
      <c r="H271" s="127"/>
      <c r="I271" s="127"/>
      <c r="J271" s="75"/>
      <c r="K271" s="75"/>
      <c r="L271" s="75"/>
      <c r="M271" s="75"/>
    </row>
    <row r="272" spans="1:13" s="13" customFormat="1" ht="14.25">
      <c r="A272" s="17" t="str">
        <f>YEAR(B272)&amp;VLOOKUP(MONTH(B272),lookup!$G$2:$N$13,8,FALSE)</f>
        <v>1992M02</v>
      </c>
      <c r="B272" s="184">
        <v>33635</v>
      </c>
      <c r="C272" s="185">
        <v>19.52</v>
      </c>
      <c r="D272" s="186"/>
      <c r="E272" s="187"/>
      <c r="F272" s="188"/>
      <c r="G272" s="127"/>
      <c r="H272" s="127"/>
      <c r="I272" s="127"/>
      <c r="J272" s="75"/>
      <c r="K272" s="75"/>
      <c r="L272" s="75"/>
      <c r="M272" s="75"/>
    </row>
    <row r="273" spans="1:13" s="13" customFormat="1" ht="14.25">
      <c r="A273" s="17" t="str">
        <f>YEAR(B273)&amp;VLOOKUP(MONTH(B273),lookup!$G$2:$N$13,8,FALSE)</f>
        <v>1992M03</v>
      </c>
      <c r="B273" s="184">
        <v>33664</v>
      </c>
      <c r="C273" s="185">
        <v>19.3</v>
      </c>
      <c r="D273" s="186"/>
      <c r="E273" s="187"/>
      <c r="F273" s="188"/>
      <c r="G273" s="127"/>
      <c r="H273" s="127"/>
      <c r="I273" s="127"/>
      <c r="J273" s="75"/>
      <c r="K273" s="75"/>
      <c r="L273" s="75"/>
      <c r="M273" s="75"/>
    </row>
    <row r="274" spans="1:13" s="13" customFormat="1" ht="14.25">
      <c r="A274" s="17" t="str">
        <f>YEAR(B274)&amp;VLOOKUP(MONTH(B274),lookup!$G$2:$N$13,8,FALSE)</f>
        <v>1992M04</v>
      </c>
      <c r="B274" s="184">
        <v>33695</v>
      </c>
      <c r="C274" s="185">
        <v>18.98</v>
      </c>
      <c r="D274" s="186"/>
      <c r="E274" s="187"/>
      <c r="F274" s="188"/>
      <c r="G274" s="127"/>
      <c r="H274" s="127"/>
      <c r="I274" s="127"/>
      <c r="J274" s="75"/>
      <c r="K274" s="75"/>
      <c r="L274" s="75"/>
      <c r="M274" s="75"/>
    </row>
    <row r="275" spans="1:13" s="13" customFormat="1" ht="14.25">
      <c r="A275" s="17" t="str">
        <f>YEAR(B275)&amp;VLOOKUP(MONTH(B275),lookup!$G$2:$N$13,8,FALSE)</f>
        <v>1992M05</v>
      </c>
      <c r="B275" s="184">
        <v>33725</v>
      </c>
      <c r="C275" s="185">
        <v>17.079999999999998</v>
      </c>
      <c r="D275" s="186"/>
      <c r="E275" s="187"/>
      <c r="F275" s="188"/>
      <c r="G275" s="127"/>
      <c r="H275" s="127"/>
      <c r="I275" s="127"/>
      <c r="J275" s="75"/>
      <c r="K275" s="75"/>
      <c r="L275" s="75"/>
      <c r="M275" s="75"/>
    </row>
    <row r="276" spans="1:13" s="13" customFormat="1" ht="14.25">
      <c r="A276" s="17" t="str">
        <f>YEAR(B276)&amp;VLOOKUP(MONTH(B276),lookup!$G$2:$N$13,8,FALSE)</f>
        <v>1992M06</v>
      </c>
      <c r="B276" s="184">
        <v>33756</v>
      </c>
      <c r="C276" s="185">
        <v>17.54</v>
      </c>
      <c r="D276" s="186"/>
      <c r="E276" s="187"/>
      <c r="F276" s="188"/>
      <c r="G276" s="127"/>
      <c r="H276" s="127"/>
      <c r="I276" s="127"/>
      <c r="J276" s="75"/>
      <c r="K276" s="75"/>
      <c r="L276" s="75"/>
      <c r="M276" s="75"/>
    </row>
    <row r="277" spans="1:13" s="13" customFormat="1" ht="14.25">
      <c r="A277" s="17" t="str">
        <f>YEAR(B277)&amp;VLOOKUP(MONTH(B277),lookup!$G$2:$N$13,8,FALSE)</f>
        <v>1992M07</v>
      </c>
      <c r="B277" s="184">
        <v>33786</v>
      </c>
      <c r="C277" s="185">
        <v>23.49</v>
      </c>
      <c r="D277" s="186"/>
      <c r="E277" s="187"/>
      <c r="F277" s="188"/>
      <c r="G277" s="127"/>
      <c r="H277" s="127"/>
      <c r="I277" s="127"/>
      <c r="J277" s="75"/>
      <c r="K277" s="75"/>
      <c r="L277" s="75"/>
      <c r="M277" s="75"/>
    </row>
    <row r="278" spans="1:13" s="13" customFormat="1" ht="14.25">
      <c r="A278" s="17" t="str">
        <f>YEAR(B278)&amp;VLOOKUP(MONTH(B278),lookup!$G$2:$N$13,8,FALSE)</f>
        <v>1992M08</v>
      </c>
      <c r="B278" s="184">
        <v>33817</v>
      </c>
      <c r="C278" s="185">
        <v>25.15</v>
      </c>
      <c r="D278" s="186"/>
      <c r="E278" s="187"/>
      <c r="F278" s="188"/>
      <c r="G278" s="127"/>
      <c r="H278" s="127"/>
      <c r="I278" s="127"/>
      <c r="J278" s="75"/>
      <c r="K278" s="75"/>
      <c r="L278" s="75"/>
      <c r="M278" s="75"/>
    </row>
    <row r="279" spans="1:13" s="13" customFormat="1" ht="14.25">
      <c r="A279" s="17" t="str">
        <f>YEAR(B279)&amp;VLOOKUP(MONTH(B279),lookup!$G$2:$N$13,8,FALSE)</f>
        <v>1992M09</v>
      </c>
      <c r="B279" s="184">
        <v>33848</v>
      </c>
      <c r="C279" s="185">
        <v>25.04</v>
      </c>
      <c r="D279" s="186"/>
      <c r="E279" s="187"/>
      <c r="F279" s="188"/>
      <c r="G279" s="127"/>
      <c r="H279" s="127"/>
      <c r="I279" s="127"/>
      <c r="J279" s="75"/>
      <c r="K279" s="75"/>
      <c r="L279" s="75"/>
      <c r="M279" s="75"/>
    </row>
    <row r="280" spans="1:13" s="13" customFormat="1" ht="14.25">
      <c r="A280" s="17" t="str">
        <f>YEAR(B280)&amp;VLOOKUP(MONTH(B280),lookup!$G$2:$N$13,8,FALSE)</f>
        <v>1992M10</v>
      </c>
      <c r="B280" s="184">
        <v>33878</v>
      </c>
      <c r="C280" s="185">
        <v>24.61</v>
      </c>
      <c r="D280" s="186"/>
      <c r="E280" s="187"/>
      <c r="F280" s="188"/>
      <c r="G280" s="127"/>
      <c r="H280" s="127"/>
      <c r="I280" s="127"/>
      <c r="J280" s="75"/>
      <c r="K280" s="75"/>
      <c r="L280" s="75"/>
      <c r="M280" s="75"/>
    </row>
    <row r="281" spans="1:13" s="13" customFormat="1" ht="14.25">
      <c r="A281" s="17" t="str">
        <f>YEAR(B281)&amp;VLOOKUP(MONTH(B281),lookup!$G$2:$N$13,8,FALSE)</f>
        <v>1992M11</v>
      </c>
      <c r="B281" s="184">
        <v>33909</v>
      </c>
      <c r="C281" s="185">
        <v>21.12</v>
      </c>
      <c r="D281" s="186"/>
      <c r="E281" s="187"/>
      <c r="F281" s="188"/>
      <c r="G281" s="127"/>
      <c r="H281" s="127"/>
      <c r="I281" s="127"/>
      <c r="J281" s="75"/>
      <c r="K281" s="75"/>
      <c r="L281" s="75"/>
      <c r="M281" s="75"/>
    </row>
    <row r="282" spans="1:13" s="13" customFormat="1" ht="14.25">
      <c r="A282" s="17" t="str">
        <f>YEAR(B282)&amp;VLOOKUP(MONTH(B282),lookup!$G$2:$N$13,8,FALSE)</f>
        <v>1992M12</v>
      </c>
      <c r="B282" s="184">
        <v>33939</v>
      </c>
      <c r="C282" s="185">
        <v>20.99</v>
      </c>
      <c r="D282" s="186"/>
      <c r="E282" s="187"/>
      <c r="F282" s="188"/>
      <c r="G282" s="127"/>
      <c r="H282" s="127"/>
      <c r="I282" s="127"/>
      <c r="J282" s="75"/>
      <c r="K282" s="75"/>
      <c r="L282" s="75"/>
      <c r="M282" s="75"/>
    </row>
    <row r="283" spans="1:13" s="13" customFormat="1" ht="14.25">
      <c r="A283" s="17" t="str">
        <f>YEAR(B283)&amp;VLOOKUP(MONTH(B283),lookup!$G$2:$N$13,8,FALSE)</f>
        <v>1993M01</v>
      </c>
      <c r="B283" s="184">
        <v>33970</v>
      </c>
      <c r="C283" s="185">
        <v>20.69</v>
      </c>
      <c r="D283" s="186"/>
      <c r="E283" s="187"/>
      <c r="F283" s="188"/>
      <c r="G283" s="127"/>
      <c r="H283" s="127"/>
      <c r="I283" s="127"/>
      <c r="J283" s="75"/>
      <c r="K283" s="75"/>
      <c r="L283" s="75"/>
      <c r="M283" s="75"/>
    </row>
    <row r="284" spans="1:13" s="13" customFormat="1" ht="14.25">
      <c r="A284" s="17" t="str">
        <f>YEAR(B284)&amp;VLOOKUP(MONTH(B284),lookup!$G$2:$N$13,8,FALSE)</f>
        <v>1993M02</v>
      </c>
      <c r="B284" s="184">
        <v>34001</v>
      </c>
      <c r="C284" s="185">
        <v>20.399999999999999</v>
      </c>
      <c r="D284" s="186"/>
      <c r="E284" s="187"/>
      <c r="F284" s="188"/>
      <c r="G284" s="127"/>
      <c r="H284" s="127"/>
      <c r="I284" s="127"/>
      <c r="J284" s="75"/>
      <c r="K284" s="75"/>
      <c r="L284" s="75"/>
      <c r="M284" s="75"/>
    </row>
    <row r="285" spans="1:13" s="13" customFormat="1" ht="14.25">
      <c r="A285" s="17" t="str">
        <f>YEAR(B285)&amp;VLOOKUP(MONTH(B285),lookup!$G$2:$N$13,8,FALSE)</f>
        <v>1993M03</v>
      </c>
      <c r="B285" s="184">
        <v>34029</v>
      </c>
      <c r="C285" s="185">
        <v>20.21</v>
      </c>
      <c r="D285" s="186"/>
      <c r="E285" s="187"/>
      <c r="F285" s="188"/>
      <c r="G285" s="127"/>
      <c r="H285" s="127"/>
      <c r="I285" s="127"/>
      <c r="J285" s="75"/>
      <c r="K285" s="75"/>
      <c r="L285" s="75"/>
      <c r="M285" s="75"/>
    </row>
    <row r="286" spans="1:13" s="13" customFormat="1" ht="14.25">
      <c r="A286" s="17" t="str">
        <f>YEAR(B286)&amp;VLOOKUP(MONTH(B286),lookup!$G$2:$N$13,8,FALSE)</f>
        <v>1993M04</v>
      </c>
      <c r="B286" s="184">
        <v>34060</v>
      </c>
      <c r="C286" s="185">
        <v>20</v>
      </c>
      <c r="D286" s="186"/>
      <c r="E286" s="187"/>
      <c r="F286" s="188"/>
      <c r="G286" s="127"/>
      <c r="H286" s="127"/>
      <c r="I286" s="127"/>
      <c r="J286" s="75"/>
      <c r="K286" s="75"/>
      <c r="L286" s="75"/>
      <c r="M286" s="75"/>
    </row>
    <row r="287" spans="1:13" s="13" customFormat="1" ht="14.25">
      <c r="A287" s="17" t="str">
        <f>YEAR(B287)&amp;VLOOKUP(MONTH(B287),lookup!$G$2:$N$13,8,FALSE)</f>
        <v>1993M05</v>
      </c>
      <c r="B287" s="184">
        <v>34090</v>
      </c>
      <c r="C287" s="185">
        <v>18.100000000000001</v>
      </c>
      <c r="D287" s="186"/>
      <c r="E287" s="187"/>
      <c r="F287" s="188"/>
      <c r="G287" s="127"/>
      <c r="H287" s="127"/>
      <c r="I287" s="127"/>
      <c r="J287" s="75"/>
      <c r="K287" s="75"/>
      <c r="L287" s="75"/>
      <c r="M287" s="75"/>
    </row>
    <row r="288" spans="1:13" s="13" customFormat="1" ht="14.25">
      <c r="A288" s="17" t="str">
        <f>YEAR(B288)&amp;VLOOKUP(MONTH(B288),lookup!$G$2:$N$13,8,FALSE)</f>
        <v>1993M06</v>
      </c>
      <c r="B288" s="184">
        <v>34121</v>
      </c>
      <c r="C288" s="185">
        <v>18.54</v>
      </c>
      <c r="D288" s="186"/>
      <c r="E288" s="187"/>
      <c r="F288" s="188"/>
      <c r="G288" s="127"/>
      <c r="H288" s="127"/>
      <c r="I288" s="127"/>
      <c r="J288" s="75"/>
      <c r="K288" s="75"/>
      <c r="L288" s="75"/>
      <c r="M288" s="75"/>
    </row>
    <row r="289" spans="1:13" s="13" customFormat="1" ht="14.25">
      <c r="A289" s="17" t="str">
        <f>YEAR(B289)&amp;VLOOKUP(MONTH(B289),lookup!$G$2:$N$13,8,FALSE)</f>
        <v>1993M07</v>
      </c>
      <c r="B289" s="184">
        <v>34151</v>
      </c>
      <c r="C289" s="185">
        <v>24.54</v>
      </c>
      <c r="D289" s="186"/>
      <c r="E289" s="187"/>
      <c r="F289" s="188"/>
      <c r="G289" s="127"/>
      <c r="H289" s="127"/>
      <c r="I289" s="127"/>
      <c r="J289" s="127"/>
      <c r="K289" s="75"/>
      <c r="L289" s="75"/>
      <c r="M289" s="75"/>
    </row>
    <row r="290" spans="1:13" s="13" customFormat="1" ht="14.25">
      <c r="A290" s="17" t="str">
        <f>YEAR(B290)&amp;VLOOKUP(MONTH(B290),lookup!$G$2:$N$13,8,FALSE)</f>
        <v>1993M08</v>
      </c>
      <c r="B290" s="184">
        <v>34182</v>
      </c>
      <c r="C290" s="185">
        <v>26.21</v>
      </c>
      <c r="D290" s="186"/>
      <c r="E290" s="187"/>
      <c r="F290" s="188"/>
      <c r="G290" s="127"/>
      <c r="H290" s="127"/>
      <c r="I290" s="127"/>
      <c r="J290" s="127"/>
      <c r="K290" s="75"/>
      <c r="L290" s="75"/>
      <c r="M290" s="75"/>
    </row>
    <row r="291" spans="1:13" s="13" customFormat="1" ht="14.25">
      <c r="A291" s="17" t="str">
        <f>YEAR(B291)&amp;VLOOKUP(MONTH(B291),lookup!$G$2:$N$13,8,FALSE)</f>
        <v>1993M09</v>
      </c>
      <c r="B291" s="184">
        <v>34213</v>
      </c>
      <c r="C291" s="185">
        <v>26.05</v>
      </c>
      <c r="D291" s="186"/>
      <c r="E291" s="187"/>
      <c r="F291" s="188"/>
      <c r="G291" s="127"/>
      <c r="H291" s="127"/>
      <c r="I291" s="127"/>
      <c r="J291" s="127"/>
      <c r="K291" s="75"/>
      <c r="L291" s="75"/>
      <c r="M291" s="75"/>
    </row>
    <row r="292" spans="1:13" s="13" customFormat="1" ht="14.25">
      <c r="A292" s="17" t="str">
        <f>YEAR(B292)&amp;VLOOKUP(MONTH(B292),lookup!$G$2:$N$13,8,FALSE)</f>
        <v>1993M10</v>
      </c>
      <c r="B292" s="184">
        <v>34243</v>
      </c>
      <c r="C292" s="185">
        <v>25.6</v>
      </c>
      <c r="D292" s="186"/>
      <c r="E292" s="187"/>
      <c r="F292" s="188"/>
      <c r="G292" s="127"/>
      <c r="H292" s="127"/>
      <c r="I292" s="127"/>
      <c r="J292" s="127"/>
      <c r="K292" s="75"/>
      <c r="L292" s="75"/>
      <c r="M292" s="75"/>
    </row>
    <row r="293" spans="1:13" s="13" customFormat="1" ht="14.25">
      <c r="A293" s="17" t="str">
        <f>YEAR(B293)&amp;VLOOKUP(MONTH(B293),lookup!$G$2:$N$13,8,FALSE)</f>
        <v>1993M11</v>
      </c>
      <c r="B293" s="184">
        <v>34274</v>
      </c>
      <c r="C293" s="185">
        <v>21.92</v>
      </c>
      <c r="D293" s="186"/>
      <c r="E293" s="187"/>
      <c r="F293" s="188"/>
      <c r="G293" s="127"/>
      <c r="H293" s="127"/>
      <c r="I293" s="127"/>
      <c r="J293" s="127"/>
      <c r="K293" s="75"/>
      <c r="L293" s="75"/>
      <c r="M293" s="75"/>
    </row>
    <row r="294" spans="1:13" s="13" customFormat="1" ht="14.25">
      <c r="A294" s="17" t="str">
        <f>YEAR(B294)&amp;VLOOKUP(MONTH(B294),lookup!$G$2:$N$13,8,FALSE)</f>
        <v>1993M12</v>
      </c>
      <c r="B294" s="184">
        <v>34304</v>
      </c>
      <c r="C294" s="185">
        <v>21.53</v>
      </c>
      <c r="D294" s="186"/>
      <c r="E294" s="187"/>
      <c r="F294" s="188"/>
      <c r="G294" s="127"/>
      <c r="H294" s="127"/>
      <c r="I294" s="127"/>
      <c r="J294" s="127"/>
      <c r="K294" s="75"/>
      <c r="L294" s="75"/>
      <c r="M294" s="75"/>
    </row>
    <row r="295" spans="1:13" s="13" customFormat="1" ht="14.25">
      <c r="A295" s="17" t="str">
        <f>YEAR(B295)&amp;VLOOKUP(MONTH(B295),lookup!$G$2:$N$13,8,FALSE)</f>
        <v>1994M01</v>
      </c>
      <c r="B295" s="184">
        <v>34335</v>
      </c>
      <c r="C295" s="185">
        <v>21.04</v>
      </c>
      <c r="D295" s="186"/>
      <c r="E295" s="187"/>
      <c r="F295" s="188"/>
      <c r="G295" s="127"/>
      <c r="H295" s="127"/>
      <c r="I295" s="127"/>
      <c r="J295" s="127"/>
      <c r="K295" s="75"/>
      <c r="L295" s="75"/>
      <c r="M295" s="75"/>
    </row>
    <row r="296" spans="1:13" s="13" customFormat="1" ht="14.25">
      <c r="A296" s="17" t="str">
        <f>YEAR(B296)&amp;VLOOKUP(MONTH(B296),lookup!$G$2:$N$13,8,FALSE)</f>
        <v>1994M02</v>
      </c>
      <c r="B296" s="184">
        <v>34366</v>
      </c>
      <c r="C296" s="185">
        <v>20.79</v>
      </c>
      <c r="D296" s="186"/>
      <c r="E296" s="187"/>
      <c r="F296" s="188"/>
      <c r="G296" s="127"/>
      <c r="H296" s="127"/>
      <c r="I296" s="127"/>
      <c r="J296" s="127"/>
      <c r="K296" s="75"/>
      <c r="L296" s="75"/>
      <c r="M296" s="75"/>
    </row>
    <row r="297" spans="1:13" s="13" customFormat="1" ht="14.25">
      <c r="A297" s="17" t="str">
        <f>YEAR(B297)&amp;VLOOKUP(MONTH(B297),lookup!$G$2:$N$13,8,FALSE)</f>
        <v>1994M03</v>
      </c>
      <c r="B297" s="184">
        <v>34394</v>
      </c>
      <c r="C297" s="185">
        <v>20.61</v>
      </c>
      <c r="D297" s="186"/>
      <c r="E297" s="187"/>
      <c r="F297" s="188"/>
      <c r="G297" s="127"/>
      <c r="H297" s="127"/>
      <c r="I297" s="127"/>
      <c r="J297" s="127"/>
      <c r="K297" s="75"/>
      <c r="L297" s="75"/>
      <c r="M297" s="75"/>
    </row>
    <row r="298" spans="1:13" s="13" customFormat="1" ht="14.25">
      <c r="A298" s="17" t="str">
        <f>YEAR(B298)&amp;VLOOKUP(MONTH(B298),lookup!$G$2:$N$13,8,FALSE)</f>
        <v>1994M04</v>
      </c>
      <c r="B298" s="184">
        <v>34425</v>
      </c>
      <c r="C298" s="185">
        <v>19.309999999999999</v>
      </c>
      <c r="D298" s="186"/>
      <c r="E298" s="189">
        <v>4.08</v>
      </c>
      <c r="F298" s="190"/>
      <c r="G298" s="127"/>
      <c r="H298" s="127"/>
      <c r="I298" s="127"/>
      <c r="J298" s="127"/>
      <c r="K298" s="75"/>
      <c r="L298" s="75"/>
      <c r="M298" s="75"/>
    </row>
    <row r="299" spans="1:13" s="13" customFormat="1" ht="14.25">
      <c r="A299" s="17" t="str">
        <f>YEAR(B299)&amp;VLOOKUP(MONTH(B299),lookup!$G$2:$N$13,8,FALSE)</f>
        <v>1994M05</v>
      </c>
      <c r="B299" s="184">
        <v>34455</v>
      </c>
      <c r="C299" s="185">
        <v>18.920000000000002</v>
      </c>
      <c r="D299" s="186"/>
      <c r="E299" s="189">
        <v>3.96</v>
      </c>
      <c r="F299" s="190"/>
      <c r="G299" s="127"/>
      <c r="H299" s="127"/>
      <c r="I299" s="127"/>
      <c r="J299" s="127"/>
      <c r="K299" s="75"/>
      <c r="L299" s="75"/>
      <c r="M299" s="75"/>
    </row>
    <row r="300" spans="1:13" s="13" customFormat="1" ht="14.25">
      <c r="A300" s="17" t="str">
        <f>YEAR(B300)&amp;VLOOKUP(MONTH(B300),lookup!$G$2:$N$13,8,FALSE)</f>
        <v>1994M06</v>
      </c>
      <c r="B300" s="184">
        <v>34486</v>
      </c>
      <c r="C300" s="185">
        <v>20.170000000000002</v>
      </c>
      <c r="D300" s="186"/>
      <c r="E300" s="189">
        <v>3.89</v>
      </c>
      <c r="F300" s="190"/>
      <c r="G300" s="127"/>
      <c r="H300" s="127"/>
      <c r="I300" s="127"/>
      <c r="J300" s="127"/>
      <c r="K300" s="75"/>
      <c r="L300" s="75"/>
      <c r="M300" s="75"/>
    </row>
    <row r="301" spans="1:13" s="13" customFormat="1" ht="14.25">
      <c r="A301" s="17" t="str">
        <f>YEAR(B301)&amp;VLOOKUP(MONTH(B301),lookup!$G$2:$N$13,8,FALSE)</f>
        <v>1994M07</v>
      </c>
      <c r="B301" s="184">
        <v>34516</v>
      </c>
      <c r="C301" s="185">
        <v>24.06</v>
      </c>
      <c r="D301" s="186"/>
      <c r="E301" s="189">
        <v>3.96</v>
      </c>
      <c r="F301" s="190"/>
      <c r="G301" s="127"/>
      <c r="H301" s="127"/>
      <c r="I301" s="127"/>
      <c r="J301" s="127"/>
      <c r="K301" s="75"/>
      <c r="L301" s="75"/>
      <c r="M301" s="75"/>
    </row>
    <row r="302" spans="1:13" s="13" customFormat="1" ht="14.25">
      <c r="A302" s="17" t="str">
        <f>YEAR(B302)&amp;VLOOKUP(MONTH(B302),lookup!$G$2:$N$13,8,FALSE)</f>
        <v>1994M08</v>
      </c>
      <c r="B302" s="184">
        <v>34547</v>
      </c>
      <c r="C302" s="185">
        <v>24.27</v>
      </c>
      <c r="D302" s="186"/>
      <c r="E302" s="189">
        <v>4.01</v>
      </c>
      <c r="F302" s="190"/>
      <c r="G302" s="127"/>
      <c r="H302" s="127"/>
      <c r="I302" s="127"/>
      <c r="J302" s="127"/>
      <c r="K302" s="75"/>
      <c r="L302" s="75"/>
      <c r="M302" s="75"/>
    </row>
    <row r="303" spans="1:13" s="13" customFormat="1" ht="14.25">
      <c r="A303" s="17" t="str">
        <f>YEAR(B303)&amp;VLOOKUP(MONTH(B303),lookup!$G$2:$N$13,8,FALSE)</f>
        <v>1994M09</v>
      </c>
      <c r="B303" s="184">
        <v>34578</v>
      </c>
      <c r="C303" s="185">
        <v>24.22</v>
      </c>
      <c r="D303" s="186"/>
      <c r="E303" s="189">
        <v>4.1900000000000004</v>
      </c>
      <c r="F303" s="190"/>
      <c r="G303" s="127"/>
      <c r="H303" s="127"/>
      <c r="I303" s="127"/>
      <c r="J303" s="127"/>
      <c r="K303" s="75"/>
      <c r="L303" s="75"/>
      <c r="M303" s="75"/>
    </row>
    <row r="304" spans="1:13" s="13" customFormat="1" ht="14.25">
      <c r="A304" s="17" t="str">
        <f>YEAR(B304)&amp;VLOOKUP(MONTH(B304),lookup!$G$2:$N$13,8,FALSE)</f>
        <v>1994M10</v>
      </c>
      <c r="B304" s="184">
        <v>34608</v>
      </c>
      <c r="C304" s="185">
        <v>23.39</v>
      </c>
      <c r="D304" s="186"/>
      <c r="E304" s="189">
        <v>4.2300000000000004</v>
      </c>
      <c r="F304" s="190"/>
      <c r="G304" s="127"/>
      <c r="H304" s="127"/>
      <c r="I304" s="127"/>
      <c r="J304" s="75"/>
      <c r="K304" s="75"/>
      <c r="L304" s="75"/>
      <c r="M304" s="75"/>
    </row>
    <row r="305" spans="1:13" s="13" customFormat="1" ht="14.25">
      <c r="A305" s="17" t="s">
        <v>84</v>
      </c>
      <c r="B305" s="184" t="s">
        <v>569</v>
      </c>
      <c r="C305" s="185">
        <v>24.339443362403664</v>
      </c>
      <c r="D305" s="186">
        <v>1102.1300000000001</v>
      </c>
      <c r="E305" s="189">
        <v>4.1500000000000004</v>
      </c>
      <c r="F305" s="191">
        <v>3.2558631886926608</v>
      </c>
      <c r="G305" s="127"/>
      <c r="H305" s="127"/>
      <c r="I305" s="127"/>
      <c r="J305" s="75"/>
      <c r="K305" s="75"/>
      <c r="L305" s="75"/>
      <c r="M305" s="75"/>
    </row>
    <row r="306" spans="1:13" s="13" customFormat="1" ht="14.25">
      <c r="A306" s="17" t="s">
        <v>85</v>
      </c>
      <c r="B306" s="184" t="s">
        <v>570</v>
      </c>
      <c r="C306" s="185">
        <v>24.087496898699115</v>
      </c>
      <c r="D306" s="186">
        <v>1130.97</v>
      </c>
      <c r="E306" s="189">
        <v>4.12</v>
      </c>
      <c r="F306" s="191">
        <v>3.2052503313762699</v>
      </c>
      <c r="G306" s="127"/>
      <c r="H306" s="127"/>
      <c r="I306" s="127"/>
      <c r="J306" s="75"/>
      <c r="K306" s="75"/>
      <c r="L306" s="75"/>
      <c r="M306" s="75"/>
    </row>
    <row r="307" spans="1:13" s="13" customFormat="1" ht="14.25">
      <c r="A307" s="17" t="str">
        <f>YEAR(B307)&amp;VLOOKUP(MONTH(B307),lookup!$G$2:$N$13,8,FALSE)</f>
        <v>1995M01</v>
      </c>
      <c r="B307" s="184">
        <v>34700</v>
      </c>
      <c r="C307" s="185">
        <v>23.807797604596271</v>
      </c>
      <c r="D307" s="186">
        <v>1113.7615290000001</v>
      </c>
      <c r="E307" s="189">
        <v>4.1399999999999997</v>
      </c>
      <c r="F307" s="191">
        <v>3.1605186314932743</v>
      </c>
      <c r="G307" s="127"/>
      <c r="H307" s="127"/>
      <c r="I307" s="127"/>
      <c r="J307" s="75"/>
      <c r="K307" s="75"/>
      <c r="L307" s="75"/>
      <c r="M307" s="75"/>
    </row>
    <row r="308" spans="1:13" s="13" customFormat="1" ht="14.25">
      <c r="A308" s="17" t="str">
        <f>YEAR(B308)&amp;VLOOKUP(MONTH(B308),lookup!$G$2:$N$13,8,FALSE)</f>
        <v>1995M02</v>
      </c>
      <c r="B308" s="184">
        <v>34731</v>
      </c>
      <c r="C308" s="185">
        <v>23.58623064307049</v>
      </c>
      <c r="D308" s="186">
        <v>988.58780200000001</v>
      </c>
      <c r="E308" s="189">
        <v>4.08</v>
      </c>
      <c r="F308" s="191">
        <v>3.1205792357414541</v>
      </c>
      <c r="G308" s="127"/>
      <c r="H308" s="127"/>
      <c r="I308" s="127"/>
      <c r="J308" s="75"/>
      <c r="K308" s="75"/>
      <c r="L308" s="75"/>
      <c r="M308" s="75"/>
    </row>
    <row r="309" spans="1:13" s="13" customFormat="1" ht="14.25">
      <c r="A309" s="17" t="str">
        <f>YEAR(B309)&amp;VLOOKUP(MONTH(B309),lookup!$G$2:$N$13,8,FALSE)</f>
        <v>1995M03</v>
      </c>
      <c r="B309" s="184">
        <v>34759</v>
      </c>
      <c r="C309" s="185">
        <v>23.727976633208989</v>
      </c>
      <c r="D309" s="186">
        <v>1077.281236</v>
      </c>
      <c r="E309" s="189">
        <v>4.12</v>
      </c>
      <c r="F309" s="191">
        <v>3.1405325329904721</v>
      </c>
      <c r="G309" s="127"/>
      <c r="H309" s="127"/>
      <c r="I309" s="127"/>
      <c r="J309" s="75"/>
      <c r="K309" s="75"/>
      <c r="L309" s="75"/>
      <c r="M309" s="75"/>
    </row>
    <row r="310" spans="1:13" s="13" customFormat="1" ht="14.25">
      <c r="A310" s="17" t="str">
        <f>YEAR(B310)&amp;VLOOKUP(MONTH(B310),lookup!$G$2:$N$13,8,FALSE)</f>
        <v>1995M04</v>
      </c>
      <c r="B310" s="184">
        <v>34790</v>
      </c>
      <c r="C310" s="185">
        <v>22.4565919749847</v>
      </c>
      <c r="D310" s="186">
        <v>1177.211069</v>
      </c>
      <c r="E310" s="189">
        <v>4.07</v>
      </c>
      <c r="F310" s="191">
        <v>3.1587993968391235</v>
      </c>
      <c r="G310" s="127"/>
      <c r="H310" s="127"/>
      <c r="I310" s="127"/>
      <c r="J310" s="75"/>
      <c r="K310" s="75"/>
      <c r="L310" s="75"/>
      <c r="M310" s="75"/>
    </row>
    <row r="311" spans="1:13" s="13" customFormat="1" ht="14.25">
      <c r="A311" s="17" t="str">
        <f>YEAR(B311)&amp;VLOOKUP(MONTH(B311),lookup!$G$2:$N$13,8,FALSE)</f>
        <v>1995M05</v>
      </c>
      <c r="B311" s="184">
        <v>34820</v>
      </c>
      <c r="C311" s="185">
        <v>22.077097851621762</v>
      </c>
      <c r="D311" s="186">
        <v>1305.132218</v>
      </c>
      <c r="E311" s="189">
        <v>3.92</v>
      </c>
      <c r="F311" s="191">
        <v>3.2916017666825761</v>
      </c>
      <c r="G311" s="127"/>
      <c r="H311" s="127"/>
      <c r="I311" s="127"/>
      <c r="J311" s="75"/>
      <c r="K311" s="75"/>
      <c r="L311" s="75"/>
      <c r="M311" s="75"/>
    </row>
    <row r="312" spans="1:13" s="13" customFormat="1" ht="14.25">
      <c r="A312" s="17" t="str">
        <f>YEAR(B312)&amp;VLOOKUP(MONTH(B312),lookup!$G$2:$N$13,8,FALSE)</f>
        <v>1995M06</v>
      </c>
      <c r="B312" s="184">
        <v>34851</v>
      </c>
      <c r="C312" s="185">
        <v>23.597992647784611</v>
      </c>
      <c r="D312" s="186">
        <v>1195.1526799999997</v>
      </c>
      <c r="E312" s="189">
        <v>3.95</v>
      </c>
      <c r="F312" s="191">
        <v>3.3104033861776019</v>
      </c>
      <c r="G312" s="127"/>
      <c r="H312" s="127"/>
      <c r="I312" s="127"/>
      <c r="J312" s="75"/>
      <c r="K312" s="75"/>
      <c r="L312" s="75"/>
      <c r="M312" s="75"/>
    </row>
    <row r="313" spans="1:13" s="13" customFormat="1" ht="14.25">
      <c r="A313" s="17" t="str">
        <f>YEAR(B313)&amp;VLOOKUP(MONTH(B313),lookup!$G$2:$N$13,8,FALSE)</f>
        <v>1995M07</v>
      </c>
      <c r="B313" s="184">
        <v>34881</v>
      </c>
      <c r="C313" s="185">
        <v>26.031071503485752</v>
      </c>
      <c r="D313" s="186">
        <v>1154.1533870000001</v>
      </c>
      <c r="E313" s="189">
        <v>3.92</v>
      </c>
      <c r="F313" s="191">
        <v>3.1986920647531258</v>
      </c>
      <c r="G313" s="127"/>
      <c r="H313" s="127"/>
      <c r="I313" s="127"/>
      <c r="J313" s="75"/>
      <c r="K313" s="75"/>
      <c r="L313" s="75"/>
      <c r="M313" s="75"/>
    </row>
    <row r="314" spans="1:13" s="13" customFormat="1" ht="14.25">
      <c r="A314" s="17" t="str">
        <f>YEAR(B314)&amp;VLOOKUP(MONTH(B314),lookup!$G$2:$N$13,8,FALSE)</f>
        <v>1995M08</v>
      </c>
      <c r="B314" s="184">
        <v>34912</v>
      </c>
      <c r="C314" s="185">
        <v>26.056719432466618</v>
      </c>
      <c r="D314" s="186">
        <v>1109.0814700000001</v>
      </c>
      <c r="E314" s="189">
        <v>3.92</v>
      </c>
      <c r="F314" s="191">
        <v>3.1764769373659649</v>
      </c>
      <c r="G314" s="127"/>
      <c r="H314" s="127"/>
      <c r="I314" s="127"/>
      <c r="J314" s="75"/>
      <c r="K314" s="75"/>
      <c r="L314" s="75"/>
      <c r="M314" s="75"/>
    </row>
    <row r="315" spans="1:13" s="13" customFormat="1" ht="14.25">
      <c r="A315" s="17" t="str">
        <f>YEAR(B315)&amp;VLOOKUP(MONTH(B315),lookup!$G$2:$N$13,8,FALSE)</f>
        <v>1995M09</v>
      </c>
      <c r="B315" s="184">
        <v>34943</v>
      </c>
      <c r="C315" s="185">
        <v>26.098816584461517</v>
      </c>
      <c r="D315" s="186">
        <v>1079.7090639999999</v>
      </c>
      <c r="E315" s="189">
        <v>4.07</v>
      </c>
      <c r="F315" s="191">
        <v>3.287767303053756</v>
      </c>
      <c r="G315" s="127"/>
      <c r="H315" s="127"/>
      <c r="I315" s="127"/>
      <c r="J315" s="75"/>
      <c r="K315" s="75"/>
      <c r="L315" s="75"/>
      <c r="M315" s="75"/>
    </row>
    <row r="316" spans="1:13" s="13" customFormat="1" ht="14.25">
      <c r="A316" s="17" t="str">
        <f>YEAR(B316)&amp;VLOOKUP(MONTH(B316),lookup!$G$2:$N$13,8,FALSE)</f>
        <v>1995M10</v>
      </c>
      <c r="B316" s="184">
        <v>34973</v>
      </c>
      <c r="C316" s="185">
        <v>26.301068719160725</v>
      </c>
      <c r="D316" s="186">
        <v>1163.2869850000002</v>
      </c>
      <c r="E316" s="189">
        <v>4.1500000000000004</v>
      </c>
      <c r="F316" s="191">
        <v>3.3574376674657915</v>
      </c>
      <c r="G316" s="127"/>
      <c r="H316" s="127"/>
      <c r="I316" s="127"/>
      <c r="J316" s="75"/>
      <c r="K316" s="75"/>
      <c r="L316" s="75"/>
      <c r="M316" s="75"/>
    </row>
    <row r="317" spans="1:13" s="13" customFormat="1" ht="14.25">
      <c r="A317" s="17" t="str">
        <f>YEAR(B317)&amp;VLOOKUP(MONTH(B317),lookup!$G$2:$N$13,8,FALSE)</f>
        <v>1995M11</v>
      </c>
      <c r="B317" s="184">
        <v>35004</v>
      </c>
      <c r="C317" s="185">
        <v>25.125243769438189</v>
      </c>
      <c r="D317" s="186">
        <v>1128.6920190000001</v>
      </c>
      <c r="E317" s="189">
        <v>4.17</v>
      </c>
      <c r="F317" s="191">
        <v>3.3470580609967095</v>
      </c>
      <c r="G317" s="127"/>
      <c r="H317" s="127"/>
      <c r="I317" s="127"/>
      <c r="J317" s="75"/>
      <c r="K317" s="75"/>
      <c r="L317" s="75"/>
      <c r="M317" s="75"/>
    </row>
    <row r="318" spans="1:13" s="13" customFormat="1" ht="14.25">
      <c r="A318" s="17" t="str">
        <f>YEAR(B318)&amp;VLOOKUP(MONTH(B318),lookup!$G$2:$N$13,8,FALSE)</f>
        <v>1995M12</v>
      </c>
      <c r="B318" s="184">
        <v>35034</v>
      </c>
      <c r="C318" s="185">
        <v>25.056153523757114</v>
      </c>
      <c r="D318" s="186">
        <v>1177.0998529999999</v>
      </c>
      <c r="E318" s="189">
        <v>4.1500000000000004</v>
      </c>
      <c r="F318" s="191">
        <v>3.3016399469355702</v>
      </c>
      <c r="G318" s="127"/>
      <c r="H318" s="127"/>
      <c r="I318" s="127"/>
      <c r="J318" s="75"/>
      <c r="K318" s="75"/>
      <c r="L318" s="75"/>
      <c r="M318" s="75"/>
    </row>
    <row r="319" spans="1:13" s="13" customFormat="1" ht="14.25">
      <c r="A319" s="17" t="str">
        <f>YEAR(B319)&amp;VLOOKUP(MONTH(B319),lookup!$G$2:$N$13,8,FALSE)</f>
        <v>1996M01</v>
      </c>
      <c r="B319" s="184">
        <v>35065</v>
      </c>
      <c r="C319" s="185">
        <v>24.593424873070227</v>
      </c>
      <c r="D319" s="186">
        <v>1200.332692</v>
      </c>
      <c r="E319" s="189">
        <v>4.1100000000000003</v>
      </c>
      <c r="F319" s="191">
        <v>3.2248224877734115</v>
      </c>
      <c r="G319" s="127"/>
      <c r="H319" s="127"/>
      <c r="I319" s="127"/>
      <c r="J319" s="75"/>
      <c r="K319" s="75"/>
      <c r="L319" s="75"/>
      <c r="M319" s="75"/>
    </row>
    <row r="320" spans="1:13" s="13" customFormat="1" ht="14.25">
      <c r="A320" s="17" t="str">
        <f>YEAR(B320)&amp;VLOOKUP(MONTH(B320),lookup!$G$2:$N$13,8,FALSE)</f>
        <v>1996M02</v>
      </c>
      <c r="B320" s="184">
        <v>35096</v>
      </c>
      <c r="C320" s="185">
        <v>24.620675025723926</v>
      </c>
      <c r="D320" s="186">
        <v>1074.3793250000001</v>
      </c>
      <c r="E320" s="189">
        <v>4.13</v>
      </c>
      <c r="F320" s="191">
        <v>3.1991481680146743</v>
      </c>
      <c r="G320" s="127"/>
      <c r="H320" s="127"/>
      <c r="I320" s="127"/>
      <c r="J320" s="75"/>
      <c r="K320" s="75"/>
      <c r="L320" s="75"/>
      <c r="M320" s="75"/>
    </row>
    <row r="321" spans="1:13" s="13" customFormat="1" ht="14.25">
      <c r="A321" s="17" t="str">
        <f>YEAR(B321)&amp;VLOOKUP(MONTH(B321),lookup!$G$2:$N$13,8,FALSE)</f>
        <v>1996M03</v>
      </c>
      <c r="B321" s="184">
        <v>35125</v>
      </c>
      <c r="C321" s="185">
        <v>24.929124805544269</v>
      </c>
      <c r="D321" s="186">
        <v>1100.7509359999999</v>
      </c>
      <c r="E321" s="189">
        <v>4.13</v>
      </c>
      <c r="F321" s="191">
        <v>3.1997103150892068</v>
      </c>
      <c r="G321" s="127"/>
      <c r="H321" s="127"/>
      <c r="I321" s="127"/>
      <c r="J321" s="75"/>
      <c r="K321" s="75"/>
      <c r="L321" s="75"/>
      <c r="M321" s="75"/>
    </row>
    <row r="322" spans="1:13" s="13" customFormat="1" ht="14.25">
      <c r="A322" s="17" t="str">
        <f>YEAR(B322)&amp;VLOOKUP(MONTH(B322),lookup!$G$2:$N$13,8,FALSE)</f>
        <v>1996M04</v>
      </c>
      <c r="B322" s="184">
        <v>35156</v>
      </c>
      <c r="C322" s="185">
        <v>23.562125436626481</v>
      </c>
      <c r="D322" s="186">
        <v>1190.562746739726</v>
      </c>
      <c r="E322" s="189">
        <v>4.09</v>
      </c>
      <c r="F322" s="191">
        <v>3.1813942168040459</v>
      </c>
      <c r="G322" s="127"/>
      <c r="H322" s="127"/>
      <c r="I322" s="127"/>
      <c r="J322" s="75"/>
      <c r="K322" s="75"/>
      <c r="L322" s="75"/>
      <c r="M322" s="75"/>
    </row>
    <row r="323" spans="1:13" s="13" customFormat="1" ht="14.25">
      <c r="A323" s="17" t="str">
        <f>YEAR(B323)&amp;VLOOKUP(MONTH(B323),lookup!$G$2:$N$13,8,FALSE)</f>
        <v>1996M05</v>
      </c>
      <c r="B323" s="184">
        <v>35186</v>
      </c>
      <c r="C323" s="185">
        <v>22.661393939084764</v>
      </c>
      <c r="D323" s="186">
        <v>1310.2626849643837</v>
      </c>
      <c r="E323" s="189">
        <v>3.98</v>
      </c>
      <c r="F323" s="191">
        <v>3.3575478982685967</v>
      </c>
      <c r="G323" s="127"/>
      <c r="H323" s="127"/>
      <c r="I323" s="127"/>
      <c r="J323" s="75"/>
      <c r="K323" s="75"/>
      <c r="L323" s="75"/>
      <c r="M323" s="75"/>
    </row>
    <row r="324" spans="1:13" s="13" customFormat="1" ht="14.25">
      <c r="A324" s="17" t="str">
        <f>YEAR(B324)&amp;VLOOKUP(MONTH(B324),lookup!$G$2:$N$13,8,FALSE)</f>
        <v>1996M06</v>
      </c>
      <c r="B324" s="184">
        <v>35217</v>
      </c>
      <c r="C324" s="185">
        <v>23.827282310007547</v>
      </c>
      <c r="D324" s="186">
        <v>1217.102176739726</v>
      </c>
      <c r="E324" s="189">
        <v>3.94</v>
      </c>
      <c r="F324" s="191">
        <v>3.3332944537920226</v>
      </c>
      <c r="G324" s="127"/>
      <c r="H324" s="127"/>
      <c r="I324" s="127"/>
      <c r="J324" s="75"/>
      <c r="K324" s="75"/>
      <c r="L324" s="75"/>
      <c r="M324" s="75"/>
    </row>
    <row r="325" spans="1:13" s="13" customFormat="1" ht="14.25">
      <c r="A325" s="17" t="str">
        <f>YEAR(B325)&amp;VLOOKUP(MONTH(B325),lookup!$G$2:$N$13,8,FALSE)</f>
        <v>1996M07</v>
      </c>
      <c r="B325" s="184">
        <v>35247</v>
      </c>
      <c r="C325" s="185">
        <v>26.685979219547427</v>
      </c>
      <c r="D325" s="186">
        <v>1156.3050259643837</v>
      </c>
      <c r="E325" s="189">
        <v>3.97</v>
      </c>
      <c r="F325" s="191">
        <v>3.3197391912431495</v>
      </c>
      <c r="G325" s="127"/>
      <c r="H325" s="127"/>
      <c r="I325" s="127"/>
      <c r="J325" s="75"/>
      <c r="K325" s="75"/>
      <c r="L325" s="75"/>
      <c r="M325" s="75"/>
    </row>
    <row r="326" spans="1:13" s="13" customFormat="1" ht="14.25">
      <c r="A326" s="17" t="str">
        <f>YEAR(B326)&amp;VLOOKUP(MONTH(B326),lookup!$G$2:$N$13,8,FALSE)</f>
        <v>1996M08</v>
      </c>
      <c r="B326" s="184">
        <v>35278</v>
      </c>
      <c r="C326" s="185">
        <v>26.866151621308248</v>
      </c>
      <c r="D326" s="186">
        <v>1113.0378139643835</v>
      </c>
      <c r="E326" s="189">
        <v>4.03</v>
      </c>
      <c r="F326" s="191">
        <v>3.2811423995146125</v>
      </c>
      <c r="G326" s="127"/>
      <c r="H326" s="127"/>
      <c r="I326" s="127"/>
      <c r="J326" s="75"/>
      <c r="K326" s="75"/>
      <c r="L326" s="75"/>
      <c r="M326" s="75"/>
    </row>
    <row r="327" spans="1:13" s="13" customFormat="1" ht="14.25">
      <c r="A327" s="17" t="str">
        <f>YEAR(B327)&amp;VLOOKUP(MONTH(B327),lookup!$G$2:$N$13,8,FALSE)</f>
        <v>1996M09</v>
      </c>
      <c r="B327" s="184">
        <v>35309</v>
      </c>
      <c r="C327" s="185">
        <v>26.596026036407224</v>
      </c>
      <c r="D327" s="186">
        <v>1078.122972739726</v>
      </c>
      <c r="E327" s="189">
        <v>4.07</v>
      </c>
      <c r="F327" s="191">
        <v>3.3713688196753129</v>
      </c>
      <c r="G327" s="127"/>
      <c r="H327" s="127"/>
      <c r="I327" s="127"/>
      <c r="J327" s="75"/>
      <c r="K327" s="75"/>
      <c r="L327" s="75"/>
      <c r="M327" s="75"/>
    </row>
    <row r="328" spans="1:13" s="13" customFormat="1" ht="14.25">
      <c r="A328" s="17" t="str">
        <f>YEAR(B328)&amp;VLOOKUP(MONTH(B328),lookup!$G$2:$N$13,8,FALSE)</f>
        <v>1996M10</v>
      </c>
      <c r="B328" s="184">
        <v>35339</v>
      </c>
      <c r="C328" s="185">
        <v>25.624233158432506</v>
      </c>
      <c r="D328" s="186">
        <v>1075.6365849643835</v>
      </c>
      <c r="E328" s="189">
        <v>4.17</v>
      </c>
      <c r="F328" s="191">
        <v>3.3771024778062855</v>
      </c>
      <c r="G328" s="127"/>
      <c r="H328" s="127"/>
      <c r="I328" s="127"/>
      <c r="J328" s="75"/>
      <c r="K328" s="75"/>
      <c r="L328" s="75"/>
      <c r="M328" s="75"/>
    </row>
    <row r="329" spans="1:13" s="13" customFormat="1" ht="14.25">
      <c r="A329" s="17" t="str">
        <f>YEAR(B329)&amp;VLOOKUP(MONTH(B329),lookup!$G$2:$N$13,8,FALSE)</f>
        <v>1996M11</v>
      </c>
      <c r="B329" s="184">
        <v>35370</v>
      </c>
      <c r="C329" s="185">
        <v>24.641849376003975</v>
      </c>
      <c r="D329" s="186">
        <v>1029.535186739726</v>
      </c>
      <c r="E329" s="189">
        <v>4.1900000000000004</v>
      </c>
      <c r="F329" s="191">
        <v>3.342418515527033</v>
      </c>
      <c r="G329" s="127"/>
      <c r="H329" s="127"/>
      <c r="I329" s="127"/>
      <c r="J329" s="75"/>
      <c r="K329" s="75"/>
      <c r="L329" s="75"/>
      <c r="M329" s="75"/>
    </row>
    <row r="330" spans="1:13" s="13" customFormat="1" ht="14.25">
      <c r="A330" s="17" t="str">
        <f>YEAR(B330)&amp;VLOOKUP(MONTH(B330),lookup!$G$2:$N$13,8,FALSE)</f>
        <v>1996M12</v>
      </c>
      <c r="B330" s="184">
        <v>35400</v>
      </c>
      <c r="C330" s="185">
        <v>24.430964200608859</v>
      </c>
      <c r="D330" s="186">
        <v>1106.4704989643835</v>
      </c>
      <c r="E330" s="189">
        <v>4.22</v>
      </c>
      <c r="F330" s="191">
        <v>3.3032882315447081</v>
      </c>
      <c r="G330" s="127"/>
      <c r="H330" s="127"/>
      <c r="I330" s="127"/>
      <c r="J330" s="75"/>
      <c r="K330" s="75"/>
      <c r="L330" s="75"/>
      <c r="M330" s="75"/>
    </row>
    <row r="331" spans="1:13" s="13" customFormat="1" ht="14.25">
      <c r="A331" s="17" t="str">
        <f>YEAR(B331)&amp;VLOOKUP(MONTH(B331),lookup!$G$2:$N$13,8,FALSE)</f>
        <v>1997M01</v>
      </c>
      <c r="B331" s="184">
        <v>35431</v>
      </c>
      <c r="C331" s="185">
        <v>24.09800575053006</v>
      </c>
      <c r="D331" s="186">
        <v>1148.1423369643835</v>
      </c>
      <c r="E331" s="189">
        <v>4.17</v>
      </c>
      <c r="F331" s="191">
        <v>3.2454364984600641</v>
      </c>
      <c r="G331" s="127"/>
      <c r="H331" s="127"/>
      <c r="I331" s="127"/>
      <c r="J331" s="75"/>
      <c r="K331" s="75"/>
      <c r="L331" s="75"/>
      <c r="M331" s="75"/>
    </row>
    <row r="332" spans="1:13" s="13" customFormat="1" ht="14.25">
      <c r="A332" s="17" t="str">
        <f>YEAR(B332)&amp;VLOOKUP(MONTH(B332),lookup!$G$2:$N$13,8,FALSE)</f>
        <v>1997M02</v>
      </c>
      <c r="B332" s="184">
        <v>35462</v>
      </c>
      <c r="C332" s="185">
        <v>23.730647757172601</v>
      </c>
      <c r="D332" s="186">
        <v>1063.8509282904108</v>
      </c>
      <c r="E332" s="189">
        <v>4.12</v>
      </c>
      <c r="F332" s="191">
        <v>3.1883973178576457</v>
      </c>
      <c r="G332" s="127"/>
      <c r="H332" s="127"/>
      <c r="I332" s="127"/>
      <c r="J332" s="75"/>
      <c r="K332" s="75"/>
      <c r="L332" s="75"/>
      <c r="M332" s="75"/>
    </row>
    <row r="333" spans="1:13" s="13" customFormat="1" ht="14.25">
      <c r="A333" s="17" t="str">
        <f>YEAR(B333)&amp;VLOOKUP(MONTH(B333),lookup!$G$2:$N$13,8,FALSE)</f>
        <v>1997M03</v>
      </c>
      <c r="B333" s="184">
        <v>35490</v>
      </c>
      <c r="C333" s="185">
        <v>23.680006175825714</v>
      </c>
      <c r="D333" s="186">
        <v>1200.4640019643834</v>
      </c>
      <c r="E333" s="189">
        <v>4.08</v>
      </c>
      <c r="F333" s="191">
        <v>3.1850225988004488</v>
      </c>
      <c r="G333" s="127"/>
      <c r="H333" s="127"/>
      <c r="I333" s="127"/>
      <c r="J333" s="75"/>
      <c r="K333" s="75"/>
      <c r="L333" s="75"/>
      <c r="M333" s="75"/>
    </row>
    <row r="334" spans="1:13" s="13" customFormat="1" ht="14.25">
      <c r="A334" s="17" t="str">
        <f>YEAR(B334)&amp;VLOOKUP(MONTH(B334),lookup!$G$2:$N$13,8,FALSE)</f>
        <v>1997M04</v>
      </c>
      <c r="B334" s="184">
        <v>35521</v>
      </c>
      <c r="C334" s="185">
        <v>20.503037711491874</v>
      </c>
      <c r="D334" s="186">
        <v>1256.8977732595336</v>
      </c>
      <c r="E334" s="189">
        <v>4.0599999999999996</v>
      </c>
      <c r="F334" s="191">
        <v>3.3046374624062635</v>
      </c>
      <c r="G334" s="127"/>
      <c r="H334" s="127"/>
      <c r="I334" s="127"/>
      <c r="J334" s="75"/>
      <c r="K334" s="75"/>
      <c r="L334" s="75"/>
      <c r="M334" s="75"/>
    </row>
    <row r="335" spans="1:13" s="13" customFormat="1" ht="14.25">
      <c r="A335" s="17" t="str">
        <f>YEAR(B335)&amp;VLOOKUP(MONTH(B335),lookup!$G$2:$N$13,8,FALSE)</f>
        <v>1997M05</v>
      </c>
      <c r="B335" s="184">
        <v>35551</v>
      </c>
      <c r="C335" s="185">
        <v>19.564154950428534</v>
      </c>
      <c r="D335" s="186">
        <v>1317.4204979110064</v>
      </c>
      <c r="E335" s="189">
        <v>4</v>
      </c>
      <c r="F335" s="191">
        <v>3.3289128812381352</v>
      </c>
      <c r="G335" s="127"/>
      <c r="H335" s="127"/>
      <c r="I335" s="127"/>
      <c r="J335" s="75"/>
      <c r="K335" s="75"/>
      <c r="L335" s="75"/>
      <c r="M335" s="75"/>
    </row>
    <row r="336" spans="1:13" s="13" customFormat="1" ht="14.25">
      <c r="A336" s="17" t="str">
        <f>YEAR(B336)&amp;VLOOKUP(MONTH(B336),lookup!$G$2:$N$13,8,FALSE)</f>
        <v>1997M06</v>
      </c>
      <c r="B336" s="184">
        <v>35582</v>
      </c>
      <c r="C336" s="185">
        <v>20.711178601623395</v>
      </c>
      <c r="D336" s="186">
        <v>1198.0416400938648</v>
      </c>
      <c r="E336" s="189">
        <v>3.98</v>
      </c>
      <c r="F336" s="191">
        <v>3.3254128602614923</v>
      </c>
      <c r="G336" s="127"/>
      <c r="H336" s="127"/>
      <c r="I336" s="127"/>
      <c r="J336" s="75"/>
      <c r="K336" s="75"/>
      <c r="L336" s="75"/>
      <c r="M336" s="75"/>
    </row>
    <row r="337" spans="1:13" s="13" customFormat="1" ht="14.25">
      <c r="A337" s="17" t="str">
        <f>YEAR(B337)&amp;VLOOKUP(MONTH(B337),lookup!$G$2:$N$13,8,FALSE)</f>
        <v>1997M07</v>
      </c>
      <c r="B337" s="184">
        <v>35612</v>
      </c>
      <c r="C337" s="185">
        <v>23.883308914053785</v>
      </c>
      <c r="D337" s="186">
        <v>1163.9487363453923</v>
      </c>
      <c r="E337" s="189">
        <v>3.97</v>
      </c>
      <c r="F337" s="191">
        <v>3.3038011907864098</v>
      </c>
      <c r="G337" s="127"/>
      <c r="H337" s="127"/>
      <c r="I337" s="127"/>
      <c r="J337" s="75"/>
      <c r="K337" s="75"/>
      <c r="L337" s="75"/>
      <c r="M337" s="75"/>
    </row>
    <row r="338" spans="1:13" s="13" customFormat="1" ht="14.25">
      <c r="A338" s="17" t="str">
        <f>YEAR(B338)&amp;VLOOKUP(MONTH(B338),lookup!$G$2:$N$13,8,FALSE)</f>
        <v>1997M08</v>
      </c>
      <c r="B338" s="184">
        <v>35643</v>
      </c>
      <c r="C338" s="185">
        <v>23.688566920884597</v>
      </c>
      <c r="D338" s="186">
        <v>1122.6765162968452</v>
      </c>
      <c r="E338" s="189">
        <v>3.97</v>
      </c>
      <c r="F338" s="191">
        <v>3.281866600292167</v>
      </c>
      <c r="G338" s="127"/>
      <c r="H338" s="127"/>
      <c r="I338" s="127"/>
      <c r="J338" s="75"/>
      <c r="K338" s="75"/>
      <c r="L338" s="75"/>
      <c r="M338" s="75"/>
    </row>
    <row r="339" spans="1:13" s="13" customFormat="1" ht="14.25">
      <c r="A339" s="17" t="str">
        <f>YEAR(B339)&amp;VLOOKUP(MONTH(B339),lookup!$G$2:$N$13,8,FALSE)</f>
        <v>1997M09</v>
      </c>
      <c r="B339" s="184">
        <v>35674</v>
      </c>
      <c r="C339" s="185">
        <v>22.785892893786968</v>
      </c>
      <c r="D339" s="186">
        <v>1070.1110804367593</v>
      </c>
      <c r="E339" s="189">
        <v>4.0599999999999996</v>
      </c>
      <c r="F339" s="191">
        <v>3.3766684228707056</v>
      </c>
      <c r="G339" s="127"/>
      <c r="H339" s="127"/>
      <c r="I339" s="127"/>
      <c r="J339" s="75"/>
      <c r="K339" s="75"/>
      <c r="L339" s="75"/>
      <c r="M339" s="75"/>
    </row>
    <row r="340" spans="1:13" s="13" customFormat="1" ht="14.25">
      <c r="A340" s="17" t="str">
        <f>YEAR(B340)&amp;VLOOKUP(MONTH(B340),lookup!$G$2:$N$13,8,FALSE)</f>
        <v>1997M10</v>
      </c>
      <c r="B340" s="184">
        <v>35704</v>
      </c>
      <c r="C340" s="185">
        <v>20.819407903048877</v>
      </c>
      <c r="D340" s="186">
        <v>1101.2792515904916</v>
      </c>
      <c r="E340" s="189">
        <v>4.16</v>
      </c>
      <c r="F340" s="191">
        <v>3.3908488046577174</v>
      </c>
      <c r="G340" s="127"/>
      <c r="H340" s="127"/>
      <c r="I340" s="127"/>
      <c r="J340" s="75"/>
      <c r="K340" s="75"/>
      <c r="L340" s="75"/>
      <c r="M340" s="75"/>
    </row>
    <row r="341" spans="1:13" s="13" customFormat="1" ht="14.25">
      <c r="A341" s="17" t="str">
        <f>YEAR(B341)&amp;VLOOKUP(MONTH(B341),lookup!$G$2:$N$13,8,FALSE)</f>
        <v>1997M11</v>
      </c>
      <c r="B341" s="184">
        <v>35735</v>
      </c>
      <c r="C341" s="185">
        <v>20.39284874044586</v>
      </c>
      <c r="D341" s="186">
        <v>1066.316898564696</v>
      </c>
      <c r="E341" s="189">
        <v>4.17</v>
      </c>
      <c r="F341" s="191">
        <v>3.3574141041105605</v>
      </c>
      <c r="G341" s="127"/>
      <c r="H341" s="127"/>
      <c r="I341" s="127"/>
      <c r="J341" s="75"/>
      <c r="K341" s="75"/>
      <c r="L341" s="75"/>
      <c r="M341" s="75"/>
    </row>
    <row r="342" spans="1:13" s="13" customFormat="1" ht="14.25">
      <c r="A342" s="17" t="str">
        <f>YEAR(B342)&amp;VLOOKUP(MONTH(B342),lookup!$G$2:$N$13,8,FALSE)</f>
        <v>1997M12</v>
      </c>
      <c r="B342" s="184">
        <v>35765</v>
      </c>
      <c r="C342" s="185">
        <v>20.094939558401979</v>
      </c>
      <c r="D342" s="186">
        <v>1140.4498853848959</v>
      </c>
      <c r="E342" s="189">
        <v>4.13</v>
      </c>
      <c r="F342" s="191">
        <v>3.3020725326750444</v>
      </c>
      <c r="G342" s="127"/>
      <c r="H342" s="127"/>
      <c r="I342" s="127"/>
      <c r="J342" s="75"/>
      <c r="K342" s="75"/>
      <c r="L342" s="75"/>
      <c r="M342" s="75"/>
    </row>
    <row r="343" spans="1:13" s="13" customFormat="1" ht="14.25">
      <c r="A343" s="17" t="str">
        <f>YEAR(B343)&amp;VLOOKUP(MONTH(B343),lookup!$G$2:$N$13,8,FALSE)</f>
        <v>1998M01</v>
      </c>
      <c r="B343" s="184">
        <v>35796</v>
      </c>
      <c r="C343" s="185">
        <v>19.959422259586933</v>
      </c>
      <c r="D343" s="186">
        <v>1167.325474824059</v>
      </c>
      <c r="E343" s="189">
        <v>4.12</v>
      </c>
      <c r="F343" s="191">
        <v>3.2546550731294297</v>
      </c>
      <c r="G343" s="127"/>
      <c r="H343" s="127"/>
      <c r="I343" s="127"/>
      <c r="J343" s="75"/>
      <c r="K343" s="75"/>
      <c r="L343" s="75"/>
      <c r="M343" s="75"/>
    </row>
    <row r="344" spans="1:13" s="13" customFormat="1" ht="14.25">
      <c r="A344" s="17" t="str">
        <f>YEAR(B344)&amp;VLOOKUP(MONTH(B344),lookup!$G$2:$N$13,8,FALSE)</f>
        <v>1998M02</v>
      </c>
      <c r="B344" s="184">
        <v>35827</v>
      </c>
      <c r="C344" s="185">
        <v>19.769992420472306</v>
      </c>
      <c r="D344" s="186">
        <v>1059.8156998112097</v>
      </c>
      <c r="E344" s="189">
        <v>4.09</v>
      </c>
      <c r="F344" s="191">
        <v>3.2204309025724145</v>
      </c>
      <c r="G344" s="127"/>
      <c r="H344" s="127"/>
      <c r="I344" s="127"/>
      <c r="J344" s="75"/>
      <c r="K344" s="75"/>
      <c r="L344" s="75"/>
      <c r="M344" s="75"/>
    </row>
    <row r="345" spans="1:13" s="13" customFormat="1" ht="14.25">
      <c r="A345" s="17" t="str">
        <f>YEAR(B345)&amp;VLOOKUP(MONTH(B345),lookup!$G$2:$N$13,8,FALSE)</f>
        <v>1998M03</v>
      </c>
      <c r="B345" s="184">
        <v>35855</v>
      </c>
      <c r="C345" s="185">
        <v>19.702881319924074</v>
      </c>
      <c r="D345" s="186">
        <v>1165.2340624812664</v>
      </c>
      <c r="E345" s="189">
        <v>4.0999999999999996</v>
      </c>
      <c r="F345" s="191">
        <v>3.1930397240342208</v>
      </c>
      <c r="G345" s="127"/>
      <c r="H345" s="127"/>
      <c r="I345" s="127"/>
      <c r="J345" s="75"/>
      <c r="K345" s="75"/>
      <c r="L345" s="75"/>
      <c r="M345" s="75"/>
    </row>
    <row r="346" spans="1:13" s="13" customFormat="1" ht="14.25">
      <c r="A346" s="17" t="str">
        <f>YEAR(B346)&amp;VLOOKUP(MONTH(B346),lookup!$G$2:$N$13,8,FALSE)</f>
        <v>1998M04</v>
      </c>
      <c r="B346" s="184">
        <v>35886</v>
      </c>
      <c r="C346" s="185">
        <v>17.571937074270124</v>
      </c>
      <c r="D346" s="186">
        <v>1176.5460474299728</v>
      </c>
      <c r="E346" s="189">
        <v>4.1399999999999997</v>
      </c>
      <c r="F346" s="191">
        <v>3.2116882764908463</v>
      </c>
      <c r="G346" s="127"/>
      <c r="H346" s="127"/>
      <c r="I346" s="127"/>
      <c r="J346" s="75"/>
      <c r="K346" s="75"/>
      <c r="L346" s="75"/>
      <c r="M346" s="75"/>
    </row>
    <row r="347" spans="1:13" s="13" customFormat="1" ht="14.25">
      <c r="A347" s="17" t="str">
        <f>YEAR(B347)&amp;VLOOKUP(MONTH(B347),lookup!$G$2:$N$13,8,FALSE)</f>
        <v>1998M05</v>
      </c>
      <c r="B347" s="184">
        <v>35916</v>
      </c>
      <c r="C347" s="185">
        <v>16.596098749581554</v>
      </c>
      <c r="D347" s="186">
        <v>1290.4038403717102</v>
      </c>
      <c r="E347" s="189">
        <v>3.99</v>
      </c>
      <c r="F347" s="191">
        <v>3.3094921208388093</v>
      </c>
      <c r="G347" s="127"/>
      <c r="H347" s="127"/>
      <c r="I347" s="127"/>
      <c r="J347" s="75"/>
      <c r="K347" s="75"/>
      <c r="L347" s="75"/>
      <c r="M347" s="75"/>
    </row>
    <row r="348" spans="1:13" s="13" customFormat="1" ht="14.25">
      <c r="A348" s="17" t="str">
        <f>YEAR(B348)&amp;VLOOKUP(MONTH(B348),lookup!$G$2:$N$13,8,FALSE)</f>
        <v>1998M06</v>
      </c>
      <c r="B348" s="184">
        <v>35947</v>
      </c>
      <c r="C348" s="185">
        <v>17.656957428870655</v>
      </c>
      <c r="D348" s="186">
        <v>1172.6607338123531</v>
      </c>
      <c r="E348" s="189">
        <v>4</v>
      </c>
      <c r="F348" s="191">
        <v>3.3062056541613156</v>
      </c>
      <c r="G348" s="127"/>
      <c r="H348" s="127"/>
      <c r="I348" s="127"/>
      <c r="J348" s="75"/>
      <c r="K348" s="75"/>
      <c r="L348" s="75"/>
      <c r="M348" s="75"/>
    </row>
    <row r="349" spans="1:13" s="13" customFormat="1" ht="14.25">
      <c r="A349" s="17" t="str">
        <f>YEAR(B349)&amp;VLOOKUP(MONTH(B349),lookup!$G$2:$N$13,8,FALSE)</f>
        <v>1998M07</v>
      </c>
      <c r="B349" s="184">
        <v>35977</v>
      </c>
      <c r="C349" s="185">
        <v>20.657698448295701</v>
      </c>
      <c r="D349" s="186">
        <v>1162.8683768816893</v>
      </c>
      <c r="E349" s="189">
        <v>3.95</v>
      </c>
      <c r="F349" s="191">
        <v>3.326099532304827</v>
      </c>
      <c r="G349" s="127"/>
      <c r="H349" s="127"/>
      <c r="I349" s="127"/>
      <c r="J349" s="75"/>
      <c r="K349" s="75"/>
      <c r="L349" s="75"/>
      <c r="M349" s="75"/>
    </row>
    <row r="350" spans="1:13" s="13" customFormat="1" ht="14.25">
      <c r="A350" s="17" t="str">
        <f>YEAR(B350)&amp;VLOOKUP(MONTH(B350),lookup!$G$2:$N$13,8,FALSE)</f>
        <v>1998M08</v>
      </c>
      <c r="B350" s="184">
        <v>36008</v>
      </c>
      <c r="C350" s="185">
        <v>20.795992538232401</v>
      </c>
      <c r="D350" s="186">
        <v>1131.3735354379091</v>
      </c>
      <c r="E350" s="189">
        <v>3.97</v>
      </c>
      <c r="F350" s="191">
        <v>3.3541422527874962</v>
      </c>
      <c r="G350" s="127"/>
      <c r="H350" s="127"/>
      <c r="I350" s="127"/>
      <c r="J350" s="75"/>
      <c r="K350" s="75"/>
      <c r="L350" s="75"/>
      <c r="M350" s="75"/>
    </row>
    <row r="351" spans="1:13" s="13" customFormat="1" ht="14.25">
      <c r="A351" s="17" t="str">
        <f>YEAR(B351)&amp;VLOOKUP(MONTH(B351),lookup!$G$2:$N$13,8,FALSE)</f>
        <v>1998M09</v>
      </c>
      <c r="B351" s="184">
        <v>36039</v>
      </c>
      <c r="C351" s="185">
        <v>19.977996970592411</v>
      </c>
      <c r="D351" s="186">
        <v>1073.3405178001783</v>
      </c>
      <c r="E351" s="189">
        <v>4.07</v>
      </c>
      <c r="F351" s="191">
        <v>3.4039229548633365</v>
      </c>
      <c r="G351" s="127"/>
      <c r="H351" s="127"/>
      <c r="I351" s="127"/>
      <c r="J351" s="75"/>
      <c r="K351" s="75"/>
      <c r="L351" s="75"/>
      <c r="M351" s="75"/>
    </row>
    <row r="352" spans="1:13" s="13" customFormat="1" ht="14.25">
      <c r="A352" s="17" t="str">
        <f>YEAR(B352)&amp;VLOOKUP(MONTH(B352),lookup!$G$2:$N$13,8,FALSE)</f>
        <v>1998M10</v>
      </c>
      <c r="B352" s="184">
        <v>36069</v>
      </c>
      <c r="C352" s="185">
        <v>20.146356118349622</v>
      </c>
      <c r="D352" s="186">
        <v>1092.1413482784217</v>
      </c>
      <c r="E352" s="189">
        <v>4.1500000000000004</v>
      </c>
      <c r="F352" s="191">
        <v>3.4122423812099476</v>
      </c>
      <c r="G352" s="127"/>
      <c r="H352" s="127"/>
      <c r="I352" s="127"/>
      <c r="J352" s="75"/>
      <c r="K352" s="75"/>
      <c r="L352" s="75"/>
      <c r="M352" s="75"/>
    </row>
    <row r="353" spans="1:13" s="13" customFormat="1" ht="14.25">
      <c r="A353" s="17" t="str">
        <f>YEAR(B353)&amp;VLOOKUP(MONTH(B353),lookup!$G$2:$N$13,8,FALSE)</f>
        <v>1998M11</v>
      </c>
      <c r="B353" s="184">
        <v>36100</v>
      </c>
      <c r="C353" s="185">
        <v>19.602849873989175</v>
      </c>
      <c r="D353" s="186">
        <v>1039.1229227506205</v>
      </c>
      <c r="E353" s="189">
        <v>4.1500000000000004</v>
      </c>
      <c r="F353" s="191">
        <v>3.3349249584120915</v>
      </c>
      <c r="G353" s="127"/>
      <c r="H353" s="127"/>
      <c r="I353" s="127"/>
      <c r="J353" s="75"/>
      <c r="K353" s="75"/>
      <c r="L353" s="75"/>
      <c r="M353" s="75"/>
    </row>
    <row r="354" spans="1:13" s="13" customFormat="1" ht="14.25">
      <c r="A354" s="17" t="str">
        <f>YEAR(B354)&amp;VLOOKUP(MONTH(B354),lookup!$G$2:$N$13,8,FALSE)</f>
        <v>1998M12</v>
      </c>
      <c r="B354" s="184">
        <v>36130</v>
      </c>
      <c r="C354" s="185">
        <v>19.226217324786159</v>
      </c>
      <c r="D354" s="186">
        <v>1126.9641374819873</v>
      </c>
      <c r="E354" s="189">
        <v>4.12</v>
      </c>
      <c r="F354" s="191">
        <v>3.2639844650255356</v>
      </c>
      <c r="G354" s="127"/>
      <c r="H354" s="127"/>
      <c r="I354" s="127"/>
      <c r="J354" s="75"/>
      <c r="K354" s="75"/>
      <c r="L354" s="75"/>
      <c r="M354" s="75"/>
    </row>
    <row r="355" spans="1:13" s="13" customFormat="1" ht="14.25">
      <c r="A355" s="17" t="str">
        <f>YEAR(B355)&amp;VLOOKUP(MONTH(B355),lookup!$G$2:$N$13,8,FALSE)</f>
        <v>1999M01</v>
      </c>
      <c r="B355" s="184">
        <v>36161</v>
      </c>
      <c r="C355" s="185">
        <v>19.228200866889992</v>
      </c>
      <c r="D355" s="186">
        <v>1169.502309601213</v>
      </c>
      <c r="E355" s="189">
        <v>4.08</v>
      </c>
      <c r="F355" s="191">
        <v>3.2208034747535765</v>
      </c>
      <c r="G355" s="127"/>
      <c r="H355" s="127"/>
      <c r="I355" s="127"/>
      <c r="J355" s="75"/>
      <c r="K355" s="75"/>
      <c r="L355" s="75"/>
      <c r="M355" s="75"/>
    </row>
    <row r="356" spans="1:13" s="13" customFormat="1" ht="14.25">
      <c r="A356" s="17" t="str">
        <f>YEAR(B356)&amp;VLOOKUP(MONTH(B356),lookup!$G$2:$N$13,8,FALSE)</f>
        <v>1999M02</v>
      </c>
      <c r="B356" s="184">
        <v>36192</v>
      </c>
      <c r="C356" s="185">
        <v>18.949162474466021</v>
      </c>
      <c r="D356" s="186">
        <v>1079.5325620256372</v>
      </c>
      <c r="E356" s="189">
        <v>4.07</v>
      </c>
      <c r="F356" s="191">
        <v>3.2111870589116993</v>
      </c>
      <c r="G356" s="127"/>
      <c r="H356" s="127"/>
      <c r="I356" s="127"/>
      <c r="J356" s="75"/>
      <c r="K356" s="75"/>
      <c r="L356" s="75"/>
      <c r="M356" s="75"/>
    </row>
    <row r="357" spans="1:13" s="13" customFormat="1" ht="14.25">
      <c r="A357" s="17" t="str">
        <f>YEAR(B357)&amp;VLOOKUP(MONTH(B357),lookup!$G$2:$N$13,8,FALSE)</f>
        <v>1999M03</v>
      </c>
      <c r="B357" s="184">
        <v>36220</v>
      </c>
      <c r="C357" s="185">
        <v>18.901261102897408</v>
      </c>
      <c r="D357" s="186">
        <v>1231.7387541283049</v>
      </c>
      <c r="E357" s="189">
        <v>4.0599999999999996</v>
      </c>
      <c r="F357" s="191">
        <v>3.2120347888914398</v>
      </c>
      <c r="G357" s="127"/>
      <c r="H357" s="127"/>
      <c r="I357" s="127"/>
      <c r="J357" s="75"/>
      <c r="K357" s="75"/>
      <c r="L357" s="75"/>
      <c r="M357" s="75"/>
    </row>
    <row r="358" spans="1:13" s="13" customFormat="1" ht="14.25">
      <c r="A358" s="17" t="str">
        <f>YEAR(B358)&amp;VLOOKUP(MONTH(B358),lookup!$G$2:$N$13,8,FALSE)</f>
        <v>1999M04</v>
      </c>
      <c r="B358" s="184">
        <v>36251</v>
      </c>
      <c r="C358" s="185">
        <v>17.525906599299446</v>
      </c>
      <c r="D358" s="186">
        <v>1241.704201</v>
      </c>
      <c r="E358" s="189">
        <v>4.0599999999999996</v>
      </c>
      <c r="F358" s="191">
        <v>3.2203791347243746</v>
      </c>
      <c r="G358" s="127"/>
      <c r="H358" s="127"/>
      <c r="I358" s="127"/>
      <c r="J358" s="75"/>
      <c r="K358" s="75"/>
      <c r="L358" s="75"/>
      <c r="M358" s="75"/>
    </row>
    <row r="359" spans="1:13" s="13" customFormat="1" ht="14.25">
      <c r="A359" s="17" t="str">
        <f>YEAR(B359)&amp;VLOOKUP(MONTH(B359),lookup!$G$2:$N$13,8,FALSE)</f>
        <v>1999M05</v>
      </c>
      <c r="B359" s="184">
        <v>36281</v>
      </c>
      <c r="C359" s="185">
        <v>16.384992788207473</v>
      </c>
      <c r="D359" s="186">
        <v>1339.0151810000002</v>
      </c>
      <c r="E359" s="189">
        <v>3.92</v>
      </c>
      <c r="F359" s="191">
        <v>3.308865448475335</v>
      </c>
      <c r="G359" s="127"/>
      <c r="H359" s="127"/>
      <c r="I359" s="127"/>
      <c r="J359" s="75"/>
      <c r="K359" s="75"/>
      <c r="L359" s="75"/>
      <c r="M359" s="75"/>
    </row>
    <row r="360" spans="1:13" s="13" customFormat="1" ht="14.25">
      <c r="A360" s="17" t="str">
        <f>YEAR(B360)&amp;VLOOKUP(MONTH(B360),lookup!$G$2:$N$13,8,FALSE)</f>
        <v>1999M06</v>
      </c>
      <c r="B360" s="184">
        <v>36312</v>
      </c>
      <c r="C360" s="185">
        <v>17.195540888784507</v>
      </c>
      <c r="D360" s="186">
        <v>1215.216134</v>
      </c>
      <c r="E360" s="189">
        <v>3.9</v>
      </c>
      <c r="F360" s="191">
        <v>3.3147502614989643</v>
      </c>
      <c r="G360" s="127"/>
      <c r="H360" s="127"/>
      <c r="I360" s="127"/>
      <c r="J360" s="75"/>
      <c r="K360" s="75"/>
      <c r="L360" s="75"/>
      <c r="M360" s="75"/>
    </row>
    <row r="361" spans="1:13" s="13" customFormat="1" ht="14.25">
      <c r="A361" s="17" t="str">
        <f>YEAR(B361)&amp;VLOOKUP(MONTH(B361),lookup!$G$2:$N$13,8,FALSE)</f>
        <v>1999M07</v>
      </c>
      <c r="B361" s="184">
        <v>36342</v>
      </c>
      <c r="C361" s="185">
        <v>19.755548882522604</v>
      </c>
      <c r="D361" s="186">
        <v>1211.746116</v>
      </c>
      <c r="E361" s="189">
        <v>3.88</v>
      </c>
      <c r="F361" s="191">
        <v>3.3041199813357327</v>
      </c>
      <c r="G361" s="127"/>
      <c r="H361" s="127"/>
      <c r="I361" s="127"/>
      <c r="J361" s="75"/>
      <c r="K361" s="75"/>
      <c r="L361" s="75"/>
      <c r="M361" s="75"/>
    </row>
    <row r="362" spans="1:13" s="13" customFormat="1" ht="14.25">
      <c r="A362" s="17" t="str">
        <f>YEAR(B362)&amp;VLOOKUP(MONTH(B362),lookup!$G$2:$N$13,8,FALSE)</f>
        <v>1999M08</v>
      </c>
      <c r="B362" s="184">
        <v>36373</v>
      </c>
      <c r="C362" s="185">
        <v>19.798633487517169</v>
      </c>
      <c r="D362" s="186">
        <v>1161.1851059999997</v>
      </c>
      <c r="E362" s="189">
        <v>3.94</v>
      </c>
      <c r="F362" s="191">
        <v>3.3232749114991513</v>
      </c>
      <c r="G362" s="127"/>
      <c r="H362" s="127"/>
      <c r="I362" s="127"/>
      <c r="J362" s="75"/>
      <c r="K362" s="75"/>
      <c r="L362" s="75"/>
      <c r="M362" s="75"/>
    </row>
    <row r="363" spans="1:13" s="13" customFormat="1" ht="14.25">
      <c r="A363" s="17" t="str">
        <f>YEAR(B363)&amp;VLOOKUP(MONTH(B363),lookup!$G$2:$N$13,8,FALSE)</f>
        <v>1999M09</v>
      </c>
      <c r="B363" s="184">
        <v>36404</v>
      </c>
      <c r="C363" s="185">
        <v>19.143152166053998</v>
      </c>
      <c r="D363" s="186">
        <v>1105.4378770000001</v>
      </c>
      <c r="E363" s="189">
        <v>4.0199999999999996</v>
      </c>
      <c r="F363" s="191">
        <v>3.404381854475377</v>
      </c>
      <c r="G363" s="127"/>
      <c r="H363" s="127"/>
      <c r="I363" s="127"/>
      <c r="J363" s="75"/>
      <c r="K363" s="75"/>
      <c r="L363" s="75"/>
      <c r="M363" s="75"/>
    </row>
    <row r="364" spans="1:13" s="13" customFormat="1" ht="14.25">
      <c r="A364" s="17" t="str">
        <f>YEAR(B364)&amp;VLOOKUP(MONTH(B364),lookup!$G$2:$N$13,8,FALSE)</f>
        <v>1999M10</v>
      </c>
      <c r="B364" s="184">
        <v>36434</v>
      </c>
      <c r="C364" s="185">
        <v>18.088150151168282</v>
      </c>
      <c r="D364" s="186">
        <v>1102.027593</v>
      </c>
      <c r="E364" s="189">
        <v>4.1500000000000004</v>
      </c>
      <c r="F364" s="191">
        <v>3.4303178048638738</v>
      </c>
      <c r="G364" s="127"/>
      <c r="H364" s="127"/>
      <c r="I364" s="127"/>
      <c r="J364" s="75"/>
      <c r="K364" s="75"/>
      <c r="L364" s="75"/>
      <c r="M364" s="75"/>
    </row>
    <row r="365" spans="1:13" s="13" customFormat="1" ht="14.25">
      <c r="A365" s="17" t="str">
        <f>YEAR(B365)&amp;VLOOKUP(MONTH(B365),lookup!$G$2:$N$13,8,FALSE)</f>
        <v>1999M11</v>
      </c>
      <c r="B365" s="184">
        <v>36465</v>
      </c>
      <c r="C365" s="185">
        <v>17.657344325818972</v>
      </c>
      <c r="D365" s="186">
        <v>1062.2604670000001</v>
      </c>
      <c r="E365" s="189">
        <v>4.17</v>
      </c>
      <c r="F365" s="191">
        <v>3.3721419773801284</v>
      </c>
      <c r="G365" s="127"/>
      <c r="H365" s="127"/>
      <c r="I365" s="127"/>
      <c r="J365" s="75"/>
      <c r="K365" s="75"/>
      <c r="L365" s="75"/>
      <c r="M365" s="75"/>
    </row>
    <row r="366" spans="1:13" s="13" customFormat="1" ht="14.25">
      <c r="A366" s="17" t="str">
        <f>YEAR(B366)&amp;VLOOKUP(MONTH(B366),lookup!$G$2:$N$13,8,FALSE)</f>
        <v>1999M12</v>
      </c>
      <c r="B366" s="184">
        <v>36495</v>
      </c>
      <c r="C366" s="185">
        <v>17.32896318215948</v>
      </c>
      <c r="D366" s="186">
        <v>1119.468574</v>
      </c>
      <c r="E366" s="189">
        <v>4.1399999999999997</v>
      </c>
      <c r="F366" s="191">
        <v>3.3135844360364066</v>
      </c>
      <c r="G366" s="127"/>
      <c r="H366" s="127"/>
      <c r="I366" s="127"/>
      <c r="J366" s="75"/>
      <c r="K366" s="75"/>
      <c r="L366" s="75"/>
      <c r="M366" s="75"/>
    </row>
    <row r="367" spans="1:13" s="13" customFormat="1" ht="14.25">
      <c r="A367" s="17" t="str">
        <f>YEAR(B367)&amp;VLOOKUP(MONTH(B367),lookup!$G$2:$N$13,8,FALSE)</f>
        <v>2000M01</v>
      </c>
      <c r="B367" s="184">
        <v>36526</v>
      </c>
      <c r="C367" s="185">
        <v>16.765537108178158</v>
      </c>
      <c r="D367" s="186">
        <v>1149.261438</v>
      </c>
      <c r="E367" s="189">
        <v>4.08</v>
      </c>
      <c r="F367" s="191">
        <v>3.2377463764896963</v>
      </c>
      <c r="G367" s="127"/>
      <c r="H367" s="127"/>
      <c r="I367" s="127"/>
      <c r="J367" s="75"/>
      <c r="K367" s="75"/>
      <c r="L367" s="75"/>
      <c r="M367" s="75"/>
    </row>
    <row r="368" spans="1:13" s="13" customFormat="1" ht="14.25">
      <c r="A368" s="17" t="str">
        <f>YEAR(B368)&amp;VLOOKUP(MONTH(B368),lookup!$G$2:$N$13,8,FALSE)</f>
        <v>2000M02</v>
      </c>
      <c r="B368" s="184">
        <v>36557</v>
      </c>
      <c r="C368" s="185">
        <v>16.589435736469575</v>
      </c>
      <c r="D368" s="186">
        <v>1076.218214</v>
      </c>
      <c r="E368" s="189">
        <v>4.04</v>
      </c>
      <c r="F368" s="191">
        <v>3.2069984504650457</v>
      </c>
      <c r="G368" s="127"/>
      <c r="H368" s="127"/>
      <c r="I368" s="127"/>
      <c r="J368" s="75"/>
      <c r="K368" s="75"/>
      <c r="L368" s="75"/>
      <c r="M368" s="75"/>
    </row>
    <row r="369" spans="1:13" s="13" customFormat="1" ht="14.25">
      <c r="A369" s="17" t="str">
        <f>YEAR(B369)&amp;VLOOKUP(MONTH(B369),lookup!$G$2:$N$13,8,FALSE)</f>
        <v>2000M03</v>
      </c>
      <c r="B369" s="184">
        <v>36586</v>
      </c>
      <c r="C369" s="185">
        <v>16.61014909219821</v>
      </c>
      <c r="D369" s="186">
        <v>1147.9282059999989</v>
      </c>
      <c r="E369" s="189">
        <v>4.03</v>
      </c>
      <c r="F369" s="191">
        <v>3.2020443694550633</v>
      </c>
      <c r="G369" s="127"/>
      <c r="H369" s="127"/>
      <c r="I369" s="127"/>
      <c r="J369" s="75"/>
      <c r="K369" s="75"/>
      <c r="L369" s="75"/>
      <c r="M369" s="75"/>
    </row>
    <row r="370" spans="1:13" s="13" customFormat="1" ht="14.25">
      <c r="A370" s="17" t="str">
        <f>YEAR(B370)&amp;VLOOKUP(MONTH(B370),lookup!$G$2:$N$13,8,FALSE)</f>
        <v>2000M04</v>
      </c>
      <c r="B370" s="184">
        <v>36617</v>
      </c>
      <c r="C370" s="185">
        <v>15.256952997257928</v>
      </c>
      <c r="D370" s="186">
        <v>1177.457169</v>
      </c>
      <c r="E370" s="189">
        <v>4.0599999999999996</v>
      </c>
      <c r="F370" s="191">
        <v>3.2220962273450815</v>
      </c>
      <c r="G370" s="127"/>
      <c r="H370" s="127"/>
      <c r="I370" s="127"/>
      <c r="J370" s="75"/>
      <c r="K370" s="75"/>
      <c r="L370" s="75"/>
      <c r="M370" s="75"/>
    </row>
    <row r="371" spans="1:13" s="13" customFormat="1" ht="14.25">
      <c r="A371" s="17" t="str">
        <f>YEAR(B371)&amp;VLOOKUP(MONTH(B371),lookup!$G$2:$N$13,8,FALSE)</f>
        <v>2000M05</v>
      </c>
      <c r="B371" s="184">
        <v>36647</v>
      </c>
      <c r="C371" s="185">
        <v>14.615759234211273</v>
      </c>
      <c r="D371" s="186">
        <v>1292.0191789999999</v>
      </c>
      <c r="E371" s="189">
        <v>3.91</v>
      </c>
      <c r="F371" s="191">
        <v>3.2961343711668598</v>
      </c>
      <c r="G371" s="127"/>
      <c r="H371" s="127"/>
      <c r="I371" s="127"/>
      <c r="J371" s="75"/>
      <c r="K371" s="75"/>
      <c r="L371" s="75"/>
      <c r="M371" s="75"/>
    </row>
    <row r="372" spans="1:13" s="13" customFormat="1" ht="14.25">
      <c r="A372" s="17" t="str">
        <f>YEAR(B372)&amp;VLOOKUP(MONTH(B372),lookup!$G$2:$N$13,8,FALSE)</f>
        <v>2000M06</v>
      </c>
      <c r="B372" s="184">
        <v>36678</v>
      </c>
      <c r="C372" s="185">
        <v>15.342096656631693</v>
      </c>
      <c r="D372" s="186">
        <v>1168.8360740247897</v>
      </c>
      <c r="E372" s="189">
        <v>3.9</v>
      </c>
      <c r="F372" s="191">
        <v>3.2878248168380249</v>
      </c>
      <c r="G372" s="127"/>
      <c r="H372" s="127"/>
      <c r="I372" s="127"/>
      <c r="J372" s="75"/>
      <c r="K372" s="75"/>
      <c r="L372" s="75"/>
      <c r="M372" s="75"/>
    </row>
    <row r="373" spans="1:13" s="13" customFormat="1" ht="14.25">
      <c r="A373" s="17" t="str">
        <f>YEAR(B373)&amp;VLOOKUP(MONTH(B373),lookup!$G$2:$N$13,8,FALSE)</f>
        <v>2000M07</v>
      </c>
      <c r="B373" s="184">
        <v>36708</v>
      </c>
      <c r="C373" s="185">
        <v>17.622362872309402</v>
      </c>
      <c r="D373" s="186">
        <v>1174.6365579999999</v>
      </c>
      <c r="E373" s="189">
        <v>3.86</v>
      </c>
      <c r="F373" s="191">
        <v>3.2902698773798829</v>
      </c>
      <c r="G373" s="127"/>
      <c r="H373" s="127"/>
      <c r="I373" s="127"/>
      <c r="J373" s="75"/>
      <c r="K373" s="75"/>
      <c r="L373" s="75"/>
      <c r="M373" s="75"/>
    </row>
    <row r="374" spans="1:13" s="13" customFormat="1" ht="14.25">
      <c r="A374" s="17" t="str">
        <f>YEAR(B374)&amp;VLOOKUP(MONTH(B374),lookup!$G$2:$N$13,8,FALSE)</f>
        <v>2000M08</v>
      </c>
      <c r="B374" s="184">
        <v>36739</v>
      </c>
      <c r="C374" s="185">
        <v>17.921818723075756</v>
      </c>
      <c r="D374" s="186">
        <v>1133.4437169999999</v>
      </c>
      <c r="E374" s="189">
        <v>3.92</v>
      </c>
      <c r="F374" s="191">
        <v>3.3136376223650181</v>
      </c>
      <c r="G374" s="127"/>
      <c r="H374" s="127"/>
      <c r="I374" s="127"/>
      <c r="J374" s="75"/>
      <c r="K374" s="75"/>
      <c r="L374" s="75"/>
      <c r="M374" s="75"/>
    </row>
    <row r="375" spans="1:13" s="13" customFormat="1" ht="14.25">
      <c r="A375" s="17" t="str">
        <f>YEAR(B375)&amp;VLOOKUP(MONTH(B375),lookup!$G$2:$N$13,8,FALSE)</f>
        <v>2000M09</v>
      </c>
      <c r="B375" s="184">
        <v>36770</v>
      </c>
      <c r="C375" s="185">
        <v>17.508267118202241</v>
      </c>
      <c r="D375" s="186">
        <v>1057.8752729999999</v>
      </c>
      <c r="E375" s="189">
        <v>4.04</v>
      </c>
      <c r="F375" s="191">
        <v>3.3931527529580756</v>
      </c>
      <c r="G375" s="127"/>
      <c r="H375" s="127"/>
      <c r="I375" s="127"/>
      <c r="J375" s="75"/>
      <c r="K375" s="75"/>
      <c r="L375" s="75"/>
      <c r="M375" s="75"/>
    </row>
    <row r="376" spans="1:13" s="13" customFormat="1" ht="14.25">
      <c r="A376" s="17" t="str">
        <f>YEAR(B376)&amp;VLOOKUP(MONTH(B376),lookup!$G$2:$N$13,8,FALSE)</f>
        <v>2000M10</v>
      </c>
      <c r="B376" s="184">
        <v>36800</v>
      </c>
      <c r="C376" s="185">
        <v>18.798401892617857</v>
      </c>
      <c r="D376" s="186">
        <v>1042.7386260000001</v>
      </c>
      <c r="E376" s="189">
        <v>4.1500000000000004</v>
      </c>
      <c r="F376" s="191">
        <v>3.3699543398923097</v>
      </c>
      <c r="G376" s="127"/>
      <c r="H376" s="127"/>
      <c r="I376" s="127"/>
      <c r="J376" s="75"/>
      <c r="K376" s="75"/>
      <c r="L376" s="75"/>
      <c r="M376" s="75"/>
    </row>
    <row r="377" spans="1:13" s="13" customFormat="1" ht="14.25">
      <c r="A377" s="17" t="str">
        <f>YEAR(B377)&amp;VLOOKUP(MONTH(B377),lookup!$G$2:$N$13,8,FALSE)</f>
        <v>2000M11</v>
      </c>
      <c r="B377" s="184">
        <v>36831</v>
      </c>
      <c r="C377" s="185">
        <v>18.59267935132489</v>
      </c>
      <c r="D377" s="186">
        <v>1006.1234890000001</v>
      </c>
      <c r="E377" s="189">
        <v>4.16</v>
      </c>
      <c r="F377" s="191">
        <v>3.3321655097290579</v>
      </c>
      <c r="G377" s="127"/>
      <c r="H377" s="127"/>
      <c r="I377" s="127"/>
      <c r="J377" s="75"/>
      <c r="K377" s="75"/>
      <c r="L377" s="75"/>
      <c r="M377" s="75"/>
    </row>
    <row r="378" spans="1:13" s="13" customFormat="1" ht="14.25">
      <c r="A378" s="17" t="str">
        <f>YEAR(B378)&amp;VLOOKUP(MONTH(B378),lookup!$G$2:$N$13,8,FALSE)</f>
        <v>2000M12</v>
      </c>
      <c r="B378" s="184">
        <v>36861</v>
      </c>
      <c r="C378" s="185">
        <v>18.241431358360504</v>
      </c>
      <c r="D378" s="186">
        <v>1103.2716519999999</v>
      </c>
      <c r="E378" s="189">
        <v>4.08</v>
      </c>
      <c r="F378" s="191">
        <v>3.2756788905127165</v>
      </c>
      <c r="G378" s="127"/>
      <c r="H378" s="127"/>
      <c r="I378" s="127"/>
      <c r="J378" s="75"/>
      <c r="K378" s="75"/>
      <c r="L378" s="75"/>
      <c r="M378" s="75"/>
    </row>
    <row r="379" spans="1:13" s="13" customFormat="1" ht="14.25">
      <c r="A379" s="17" t="str">
        <f>YEAR(B379)&amp;VLOOKUP(MONTH(B379),lookup!$G$2:$N$13,8,FALSE)</f>
        <v>2001M01</v>
      </c>
      <c r="B379" s="184">
        <v>36892</v>
      </c>
      <c r="C379" s="185">
        <v>18.316188979483357</v>
      </c>
      <c r="D379" s="186">
        <v>1142.377737</v>
      </c>
      <c r="E379" s="189">
        <v>4.0599999999999996</v>
      </c>
      <c r="F379" s="191">
        <v>3.2433935924220805</v>
      </c>
      <c r="G379" s="127"/>
      <c r="H379" s="127"/>
      <c r="I379" s="127"/>
      <c r="J379" s="75"/>
      <c r="K379" s="75"/>
      <c r="L379" s="75"/>
      <c r="M379" s="75"/>
    </row>
    <row r="380" spans="1:13" s="13" customFormat="1" ht="14.25">
      <c r="A380" s="17" t="str">
        <f>YEAR(B380)&amp;VLOOKUP(MONTH(B380),lookup!$G$2:$N$13,8,FALSE)</f>
        <v>2001M02</v>
      </c>
      <c r="B380" s="184">
        <v>36923</v>
      </c>
      <c r="C380" s="185">
        <v>18.175379611855064</v>
      </c>
      <c r="D380" s="186">
        <v>1062.267527</v>
      </c>
      <c r="E380" s="189">
        <v>4.0199999999999996</v>
      </c>
      <c r="F380" s="191">
        <v>3.2054777455265517</v>
      </c>
      <c r="G380" s="127"/>
      <c r="H380" s="127"/>
      <c r="I380" s="127"/>
      <c r="J380" s="75"/>
      <c r="K380" s="75"/>
      <c r="L380" s="75"/>
      <c r="M380" s="75"/>
    </row>
    <row r="381" spans="1:13" s="13" customFormat="1" ht="14.25">
      <c r="A381" s="17" t="str">
        <f>YEAR(B381)&amp;VLOOKUP(MONTH(B381),lookup!$G$2:$N$13,8,FALSE)</f>
        <v>2001M03</v>
      </c>
      <c r="B381" s="184">
        <v>36951</v>
      </c>
      <c r="C381" s="185">
        <v>17.880555054771602</v>
      </c>
      <c r="D381" s="186">
        <v>1191.4529989999996</v>
      </c>
      <c r="E381" s="189">
        <v>4.0599999999999996</v>
      </c>
      <c r="F381" s="191">
        <v>3.2117623537692448</v>
      </c>
      <c r="G381" s="127"/>
      <c r="H381" s="127"/>
      <c r="I381" s="127"/>
      <c r="J381" s="75"/>
      <c r="K381" s="75"/>
      <c r="L381" s="75"/>
      <c r="M381" s="75"/>
    </row>
    <row r="382" spans="1:13" s="13" customFormat="1" ht="14.25">
      <c r="A382" s="17" t="str">
        <f>YEAR(B382)&amp;VLOOKUP(MONTH(B382),lookup!$G$2:$N$13,8,FALSE)</f>
        <v>2001M04</v>
      </c>
      <c r="B382" s="184">
        <v>36982</v>
      </c>
      <c r="C382" s="185">
        <v>18.44318351040765</v>
      </c>
      <c r="D382" s="186">
        <v>1167.923035</v>
      </c>
      <c r="E382" s="189">
        <v>4.05</v>
      </c>
      <c r="F382" s="191">
        <v>3.2012670083581458</v>
      </c>
      <c r="G382" s="127"/>
      <c r="H382" s="127"/>
      <c r="I382" s="127"/>
      <c r="J382" s="75"/>
      <c r="K382" s="75"/>
      <c r="L382" s="75"/>
      <c r="M382" s="75"/>
    </row>
    <row r="383" spans="1:13" s="13" customFormat="1" ht="14.25">
      <c r="A383" s="17" t="str">
        <f>YEAR(B383)&amp;VLOOKUP(MONTH(B383),lookup!$G$2:$N$13,8,FALSE)</f>
        <v>2001M05</v>
      </c>
      <c r="B383" s="184">
        <v>37012</v>
      </c>
      <c r="C383" s="185">
        <v>17.887516076116988</v>
      </c>
      <c r="D383" s="186">
        <v>1304.2700829999999</v>
      </c>
      <c r="E383" s="189">
        <v>3.85</v>
      </c>
      <c r="F383" s="191">
        <v>3.2731381759371612</v>
      </c>
      <c r="G383" s="127"/>
      <c r="H383" s="127"/>
      <c r="I383" s="127"/>
      <c r="J383" s="75"/>
      <c r="K383" s="75"/>
      <c r="L383" s="75"/>
      <c r="M383" s="75"/>
    </row>
    <row r="384" spans="1:13" s="13" customFormat="1" ht="14.25">
      <c r="A384" s="17" t="str">
        <f>YEAR(B384)&amp;VLOOKUP(MONTH(B384),lookup!$G$2:$N$13,8,FALSE)</f>
        <v>2001M06</v>
      </c>
      <c r="B384" s="184">
        <v>37043</v>
      </c>
      <c r="C384" s="185">
        <v>18.694038021840473</v>
      </c>
      <c r="D384" s="186">
        <v>1219.8763719999997</v>
      </c>
      <c r="E384" s="189">
        <v>3.84</v>
      </c>
      <c r="F384" s="191">
        <v>3.2835302117909553</v>
      </c>
      <c r="G384" s="127"/>
      <c r="H384" s="127"/>
      <c r="I384" s="127"/>
      <c r="J384" s="75"/>
      <c r="K384" s="75"/>
      <c r="L384" s="75"/>
      <c r="M384" s="75"/>
    </row>
    <row r="385" spans="1:13" s="13" customFormat="1" ht="14.25">
      <c r="A385" s="17" t="str">
        <f>YEAR(B385)&amp;VLOOKUP(MONTH(B385),lookup!$G$2:$N$13,8,FALSE)</f>
        <v>2001M07</v>
      </c>
      <c r="B385" s="184">
        <v>37073</v>
      </c>
      <c r="C385" s="185">
        <v>20.431887951888417</v>
      </c>
      <c r="D385" s="186">
        <v>1187.3386619999997</v>
      </c>
      <c r="E385" s="189">
        <v>3.86</v>
      </c>
      <c r="F385" s="191">
        <v>3.2615739195741953</v>
      </c>
      <c r="G385" s="127"/>
      <c r="H385" s="127"/>
      <c r="I385" s="127"/>
      <c r="J385" s="75"/>
      <c r="K385" s="75"/>
      <c r="L385" s="75"/>
      <c r="M385" s="75"/>
    </row>
    <row r="386" spans="1:13" s="13" customFormat="1" ht="14.25">
      <c r="A386" s="17" t="str">
        <f>YEAR(B386)&amp;VLOOKUP(MONTH(B386),lookup!$G$2:$N$13,8,FALSE)</f>
        <v>2001M08</v>
      </c>
      <c r="B386" s="184">
        <v>37104</v>
      </c>
      <c r="C386" s="185">
        <v>20.852160234211638</v>
      </c>
      <c r="D386" s="186">
        <v>1135.9543489999999</v>
      </c>
      <c r="E386" s="189">
        <v>3.9</v>
      </c>
      <c r="F386" s="191">
        <v>3.2894148650697752</v>
      </c>
      <c r="G386" s="127"/>
      <c r="H386" s="127"/>
      <c r="I386" s="127"/>
      <c r="J386" s="75"/>
      <c r="K386" s="75"/>
      <c r="L386" s="75"/>
      <c r="M386" s="75"/>
    </row>
    <row r="387" spans="1:13" s="13" customFormat="1" ht="14.25">
      <c r="A387" s="17" t="str">
        <f>YEAR(B387)&amp;VLOOKUP(MONTH(B387),lookup!$G$2:$N$13,8,FALSE)</f>
        <v>2001M09</v>
      </c>
      <c r="B387" s="184">
        <v>37135</v>
      </c>
      <c r="C387" s="185">
        <v>20.688206305597991</v>
      </c>
      <c r="D387" s="186">
        <v>1060.7839949999998</v>
      </c>
      <c r="E387" s="189">
        <v>4.01</v>
      </c>
      <c r="F387" s="191">
        <v>3.4168713676304545</v>
      </c>
      <c r="G387" s="127"/>
      <c r="H387" s="127"/>
      <c r="I387" s="127"/>
      <c r="J387" s="75"/>
      <c r="K387" s="75"/>
      <c r="L387" s="75"/>
      <c r="M387" s="75"/>
    </row>
    <row r="388" spans="1:13" s="13" customFormat="1" ht="14.25">
      <c r="A388" s="17" t="str">
        <f>YEAR(B388)&amp;VLOOKUP(MONTH(B388),lookup!$G$2:$N$13,8,FALSE)</f>
        <v>2001M10</v>
      </c>
      <c r="B388" s="184">
        <v>37165</v>
      </c>
      <c r="C388" s="185">
        <v>20.456950494097164</v>
      </c>
      <c r="D388" s="186">
        <v>1074.0911019999999</v>
      </c>
      <c r="E388" s="189">
        <v>4.1100000000000003</v>
      </c>
      <c r="F388" s="191">
        <v>3.3907556036219453</v>
      </c>
      <c r="G388" s="127"/>
      <c r="H388" s="127"/>
      <c r="I388" s="127"/>
      <c r="J388" s="75"/>
      <c r="K388" s="75"/>
      <c r="L388" s="75"/>
      <c r="M388" s="75"/>
    </row>
    <row r="389" spans="1:13" s="13" customFormat="1" ht="14.25">
      <c r="A389" s="17" t="str">
        <f>YEAR(B389)&amp;VLOOKUP(MONTH(B389),lookup!$G$2:$N$13,8,FALSE)</f>
        <v>2001M11</v>
      </c>
      <c r="B389" s="184">
        <v>37196</v>
      </c>
      <c r="C389" s="185">
        <v>20.047954426387875</v>
      </c>
      <c r="D389" s="186">
        <v>1064.1339419999999</v>
      </c>
      <c r="E389" s="189">
        <v>4.12</v>
      </c>
      <c r="F389" s="191">
        <v>3.3816703846720082</v>
      </c>
      <c r="G389" s="127"/>
      <c r="H389" s="127"/>
      <c r="I389" s="127"/>
      <c r="J389" s="75"/>
      <c r="K389" s="75"/>
      <c r="L389" s="75"/>
      <c r="M389" s="75"/>
    </row>
    <row r="390" spans="1:13" s="13" customFormat="1" ht="14.25">
      <c r="A390" s="17" t="str">
        <f>YEAR(B390)&amp;VLOOKUP(MONTH(B390),lookup!$G$2:$N$13,8,FALSE)</f>
        <v>2001M12</v>
      </c>
      <c r="B390" s="184">
        <v>37226</v>
      </c>
      <c r="C390" s="185">
        <v>19.592767050515299</v>
      </c>
      <c r="D390" s="186">
        <v>1137.0813590000002</v>
      </c>
      <c r="E390" s="189">
        <v>4.1100000000000003</v>
      </c>
      <c r="F390" s="191">
        <v>3.3408416445068316</v>
      </c>
      <c r="G390" s="127"/>
      <c r="H390" s="127"/>
      <c r="I390" s="127"/>
      <c r="J390" s="75"/>
      <c r="K390" s="75"/>
      <c r="L390" s="75"/>
      <c r="M390" s="75"/>
    </row>
    <row r="391" spans="1:13" s="13" customFormat="1" ht="14.25">
      <c r="A391" s="17" t="str">
        <f>YEAR(B391)&amp;VLOOKUP(MONTH(B391),lookup!$G$2:$N$13,8,FALSE)</f>
        <v>2002M01</v>
      </c>
      <c r="B391" s="184">
        <v>37257</v>
      </c>
      <c r="C391" s="185">
        <v>18.780581454046231</v>
      </c>
      <c r="D391" s="186">
        <v>1174.6023729999997</v>
      </c>
      <c r="E391" s="189">
        <v>4.07</v>
      </c>
      <c r="F391" s="191">
        <v>3.2769568258265589</v>
      </c>
      <c r="G391" s="127"/>
      <c r="H391" s="127"/>
      <c r="I391" s="127"/>
      <c r="J391" s="75"/>
      <c r="K391" s="75"/>
      <c r="L391" s="75"/>
      <c r="M391" s="75"/>
    </row>
    <row r="392" spans="1:13" s="13" customFormat="1" ht="14.25">
      <c r="A392" s="17" t="str">
        <f>YEAR(B392)&amp;VLOOKUP(MONTH(B392),lookup!$G$2:$N$13,8,FALSE)</f>
        <v>2002M02</v>
      </c>
      <c r="B392" s="184">
        <v>37288</v>
      </c>
      <c r="C392" s="185">
        <v>18.305763750921034</v>
      </c>
      <c r="D392" s="186">
        <v>1084.1984259999999</v>
      </c>
      <c r="E392" s="189">
        <v>4.0299999999999994</v>
      </c>
      <c r="F392" s="191">
        <v>3.2228068022840008</v>
      </c>
      <c r="G392" s="127"/>
      <c r="H392" s="127"/>
      <c r="I392" s="127"/>
      <c r="J392" s="75"/>
      <c r="K392" s="75"/>
      <c r="L392" s="75"/>
      <c r="M392" s="75"/>
    </row>
    <row r="393" spans="1:13" s="13" customFormat="1" ht="14.25">
      <c r="A393" s="17" t="str">
        <f>YEAR(B393)&amp;VLOOKUP(MONTH(B393),lookup!$G$2:$N$13,8,FALSE)</f>
        <v>2002M03</v>
      </c>
      <c r="B393" s="184">
        <v>37316</v>
      </c>
      <c r="C393" s="185">
        <v>18.004927270810072</v>
      </c>
      <c r="D393" s="186">
        <v>1228.5580679999998</v>
      </c>
      <c r="E393" s="189">
        <v>4.0449999999999999</v>
      </c>
      <c r="F393" s="191">
        <v>3.2271575014649589</v>
      </c>
      <c r="G393" s="127"/>
      <c r="H393" s="127"/>
      <c r="I393" s="127"/>
      <c r="J393" s="75"/>
      <c r="K393" s="75"/>
      <c r="L393" s="75"/>
      <c r="M393" s="75"/>
    </row>
    <row r="394" spans="1:13" s="13" customFormat="1" ht="14.25">
      <c r="A394" s="17" t="str">
        <f>YEAR(B394)&amp;VLOOKUP(MONTH(B394),lookup!$G$2:$N$13,8,FALSE)</f>
        <v>2002M04</v>
      </c>
      <c r="B394" s="184">
        <v>37347</v>
      </c>
      <c r="C394" s="185">
        <v>15.979227120447232</v>
      </c>
      <c r="D394" s="186">
        <v>1273.202918</v>
      </c>
      <c r="E394" s="189">
        <v>3.99</v>
      </c>
      <c r="F394" s="191">
        <v>3.2583004967990594</v>
      </c>
      <c r="G394" s="127"/>
      <c r="H394" s="127"/>
      <c r="I394" s="127"/>
      <c r="J394" s="75"/>
      <c r="K394" s="75"/>
      <c r="L394" s="75"/>
      <c r="M394" s="75"/>
    </row>
    <row r="395" spans="1:13" s="13" customFormat="1" ht="14.25">
      <c r="A395" s="17" t="str">
        <f>YEAR(B395)&amp;VLOOKUP(MONTH(B395),lookup!$G$2:$N$13,8,FALSE)</f>
        <v>2002M05</v>
      </c>
      <c r="B395" s="184">
        <v>37377</v>
      </c>
      <c r="C395" s="185">
        <v>14.854483234580531</v>
      </c>
      <c r="D395" s="186">
        <v>1354.0154520000001</v>
      </c>
      <c r="E395" s="189">
        <v>3.89</v>
      </c>
      <c r="F395" s="191">
        <v>3.3173767024210066</v>
      </c>
      <c r="G395" s="127"/>
      <c r="H395" s="127"/>
      <c r="I395" s="127"/>
      <c r="J395" s="75"/>
      <c r="K395" s="75"/>
      <c r="L395" s="75"/>
      <c r="M395" s="75"/>
    </row>
    <row r="396" spans="1:13" s="13" customFormat="1" ht="14.25">
      <c r="A396" s="17" t="str">
        <f>YEAR(B396)&amp;VLOOKUP(MONTH(B396),lookup!$G$2:$N$13,8,FALSE)</f>
        <v>2002M06</v>
      </c>
      <c r="B396" s="184">
        <v>37408</v>
      </c>
      <c r="C396" s="185">
        <v>15.317335776834977</v>
      </c>
      <c r="D396" s="186">
        <v>1215.4774629999999</v>
      </c>
      <c r="E396" s="189">
        <v>3.89</v>
      </c>
      <c r="F396" s="191">
        <v>3.2806361708460372</v>
      </c>
      <c r="G396" s="127"/>
      <c r="H396" s="127"/>
      <c r="I396" s="127"/>
      <c r="J396" s="75"/>
      <c r="K396" s="75"/>
      <c r="L396" s="75"/>
      <c r="M396" s="75"/>
    </row>
    <row r="397" spans="1:13" s="13" customFormat="1" ht="14.25">
      <c r="A397" s="17" t="str">
        <f>YEAR(B397)&amp;VLOOKUP(MONTH(B397),lookup!$G$2:$N$13,8,FALSE)</f>
        <v>2002M07</v>
      </c>
      <c r="B397" s="184">
        <v>37438</v>
      </c>
      <c r="C397" s="185">
        <v>16.400653542168868</v>
      </c>
      <c r="D397" s="186">
        <v>1199.35617</v>
      </c>
      <c r="E397" s="189">
        <v>3.84</v>
      </c>
      <c r="F397" s="191">
        <v>3.2823628564216309</v>
      </c>
      <c r="G397" s="127"/>
      <c r="H397" s="127"/>
      <c r="I397" s="127"/>
      <c r="J397" s="75"/>
      <c r="K397" s="75"/>
      <c r="L397" s="75"/>
      <c r="M397" s="75"/>
    </row>
    <row r="398" spans="1:13" s="13" customFormat="1" ht="14.25">
      <c r="A398" s="17" t="str">
        <f>YEAR(B398)&amp;VLOOKUP(MONTH(B398),lookup!$G$2:$N$13,8,FALSE)</f>
        <v>2002M08</v>
      </c>
      <c r="B398" s="184">
        <v>37469</v>
      </c>
      <c r="C398" s="185">
        <v>16.726197516780402</v>
      </c>
      <c r="D398" s="186">
        <v>1138.7618950000003</v>
      </c>
      <c r="E398" s="189">
        <v>3.86</v>
      </c>
      <c r="F398" s="191">
        <v>3.2919767556438955</v>
      </c>
      <c r="G398" s="127"/>
      <c r="H398" s="127"/>
      <c r="I398" s="127"/>
      <c r="J398" s="75"/>
      <c r="K398" s="75"/>
      <c r="L398" s="75"/>
      <c r="M398" s="75"/>
    </row>
    <row r="399" spans="1:13" s="13" customFormat="1" ht="14.25">
      <c r="A399" s="17" t="str">
        <f>YEAR(B399)&amp;VLOOKUP(MONTH(B399),lookup!$G$2:$N$13,8,FALSE)</f>
        <v>2002M09</v>
      </c>
      <c r="B399" s="184">
        <v>37500</v>
      </c>
      <c r="C399" s="185">
        <v>17.111388858120442</v>
      </c>
      <c r="D399" s="186">
        <v>1070.859829</v>
      </c>
      <c r="E399" s="189">
        <v>3.95</v>
      </c>
      <c r="F399" s="191">
        <v>3.3834451772827427</v>
      </c>
      <c r="G399" s="127"/>
      <c r="H399" s="127"/>
      <c r="I399" s="127"/>
      <c r="J399" s="75"/>
      <c r="K399" s="75"/>
      <c r="L399" s="75"/>
      <c r="M399" s="75"/>
    </row>
    <row r="400" spans="1:13" s="13" customFormat="1" ht="14.25">
      <c r="A400" s="17" t="str">
        <f>YEAR(B400)&amp;VLOOKUP(MONTH(B400),lookup!$G$2:$N$13,8,FALSE)</f>
        <v>2002M10</v>
      </c>
      <c r="B400" s="184">
        <v>37530</v>
      </c>
      <c r="C400" s="185">
        <v>18.134321691150525</v>
      </c>
      <c r="D400" s="186">
        <v>1076.421169</v>
      </c>
      <c r="E400" s="189">
        <v>4.08</v>
      </c>
      <c r="F400" s="191">
        <v>3.4137980729479769</v>
      </c>
      <c r="G400" s="127"/>
      <c r="H400" s="127"/>
      <c r="I400" s="127"/>
      <c r="J400" s="75"/>
      <c r="K400" s="75"/>
      <c r="L400" s="75"/>
      <c r="M400" s="75"/>
    </row>
    <row r="401" spans="1:13" s="13" customFormat="1" ht="14.25">
      <c r="A401" s="17" t="str">
        <f>YEAR(B401)&amp;VLOOKUP(MONTH(B401),lookup!$G$2:$N$13,8,FALSE)</f>
        <v>2002M11</v>
      </c>
      <c r="B401" s="184">
        <v>37561</v>
      </c>
      <c r="C401" s="185">
        <v>18.090131696608427</v>
      </c>
      <c r="D401" s="186">
        <v>1024.815648</v>
      </c>
      <c r="E401" s="189">
        <v>4.12</v>
      </c>
      <c r="F401" s="191">
        <v>3.3472304254586538</v>
      </c>
      <c r="G401" s="127"/>
      <c r="H401" s="127"/>
      <c r="I401" s="127"/>
      <c r="J401" s="75"/>
      <c r="K401" s="75"/>
      <c r="L401" s="75"/>
      <c r="M401" s="75"/>
    </row>
    <row r="402" spans="1:13" s="13" customFormat="1" ht="14.25">
      <c r="A402" s="17" t="str">
        <f>YEAR(B402)&amp;VLOOKUP(MONTH(B402),lookup!$G$2:$N$13,8,FALSE)</f>
        <v>2002M12</v>
      </c>
      <c r="B402" s="184">
        <v>37591</v>
      </c>
      <c r="C402" s="185">
        <v>17.736352696644136</v>
      </c>
      <c r="D402" s="186">
        <v>1105.033788</v>
      </c>
      <c r="E402" s="189">
        <v>4.08</v>
      </c>
      <c r="F402" s="191">
        <v>3.3009683985837532</v>
      </c>
      <c r="G402" s="127"/>
      <c r="H402" s="127"/>
      <c r="I402" s="127"/>
      <c r="J402" s="75"/>
      <c r="K402" s="75"/>
      <c r="L402" s="75"/>
      <c r="M402" s="75"/>
    </row>
    <row r="403" spans="1:13" s="13" customFormat="1" ht="14.25">
      <c r="A403" s="17" t="str">
        <f>YEAR(B403)&amp;VLOOKUP(MONTH(B403),lookup!$G$2:$N$13,8,FALSE)</f>
        <v>2003M01</v>
      </c>
      <c r="B403" s="184">
        <v>37622</v>
      </c>
      <c r="C403" s="185">
        <v>17.6728107316539</v>
      </c>
      <c r="D403" s="186">
        <v>1140.7060570000003</v>
      </c>
      <c r="E403" s="189">
        <v>4.0199999999999996</v>
      </c>
      <c r="F403" s="191">
        <v>3.2526393852600335</v>
      </c>
      <c r="G403" s="127"/>
      <c r="H403" s="127"/>
      <c r="I403" s="127"/>
      <c r="J403" s="75"/>
      <c r="K403" s="75"/>
      <c r="L403" s="75"/>
      <c r="M403" s="75"/>
    </row>
    <row r="404" spans="1:13" s="13" customFormat="1" ht="14.25">
      <c r="A404" s="17" t="str">
        <f>YEAR(B404)&amp;VLOOKUP(MONTH(B404),lookup!$G$2:$N$13,8,FALSE)</f>
        <v>2003M02</v>
      </c>
      <c r="B404" s="184">
        <v>37653</v>
      </c>
      <c r="C404" s="185">
        <v>17.645044133330423</v>
      </c>
      <c r="D404" s="186">
        <v>1049.4477509999999</v>
      </c>
      <c r="E404" s="189">
        <v>4.0199999999999996</v>
      </c>
      <c r="F404" s="191">
        <v>3.2462452037694591</v>
      </c>
      <c r="G404" s="127"/>
      <c r="H404" s="127"/>
      <c r="I404" s="127"/>
      <c r="J404" s="75"/>
      <c r="K404" s="75"/>
      <c r="L404" s="75"/>
      <c r="M404" s="75"/>
    </row>
    <row r="405" spans="1:13" s="13" customFormat="1" ht="14.25">
      <c r="A405" s="17" t="str">
        <f>YEAR(B405)&amp;VLOOKUP(MONTH(B405),lookup!$G$2:$N$13,8,FALSE)</f>
        <v>2003M03</v>
      </c>
      <c r="B405" s="184">
        <v>37681</v>
      </c>
      <c r="C405" s="185">
        <v>17.374593322926358</v>
      </c>
      <c r="D405" s="186">
        <v>1213.5322689999998</v>
      </c>
      <c r="E405" s="189">
        <v>3.98</v>
      </c>
      <c r="F405" s="191">
        <v>3.2115141649855024</v>
      </c>
      <c r="G405" s="127"/>
      <c r="H405" s="127"/>
      <c r="I405" s="127"/>
      <c r="J405" s="75"/>
      <c r="K405" s="75"/>
      <c r="L405" s="75"/>
      <c r="M405" s="75"/>
    </row>
    <row r="406" spans="1:13" s="13" customFormat="1" ht="14.25">
      <c r="A406" s="17" t="str">
        <f>YEAR(B406)&amp;VLOOKUP(MONTH(B406),lookup!$G$2:$N$13,8,FALSE)</f>
        <v>2003M04</v>
      </c>
      <c r="B406" s="184">
        <v>37712</v>
      </c>
      <c r="C406" s="185">
        <v>16.838938068938369</v>
      </c>
      <c r="D406" s="186">
        <v>1270.7326519999999</v>
      </c>
      <c r="E406" s="189">
        <v>3.89</v>
      </c>
      <c r="F406" s="191">
        <v>3.2622661803482575</v>
      </c>
      <c r="G406" s="127"/>
      <c r="H406" s="127"/>
      <c r="I406" s="127"/>
      <c r="J406" s="75"/>
      <c r="K406" s="75"/>
      <c r="L406" s="75"/>
      <c r="M406" s="75"/>
    </row>
    <row r="407" spans="1:13" s="13" customFormat="1" ht="14.25">
      <c r="A407" s="17" t="str">
        <f>YEAR(B407)&amp;VLOOKUP(MONTH(B407),lookup!$G$2:$N$13,8,FALSE)</f>
        <v>2003M05</v>
      </c>
      <c r="B407" s="184">
        <v>37742</v>
      </c>
      <c r="C407" s="185">
        <v>15.993957486941046</v>
      </c>
      <c r="D407" s="186">
        <v>1366.5173130000003</v>
      </c>
      <c r="E407" s="189">
        <v>3.82</v>
      </c>
      <c r="F407" s="191">
        <v>3.3397815602544281</v>
      </c>
      <c r="G407" s="127"/>
      <c r="H407" s="127"/>
      <c r="I407" s="127"/>
      <c r="J407" s="75"/>
      <c r="K407" s="75"/>
      <c r="L407" s="75"/>
      <c r="M407" s="75"/>
    </row>
    <row r="408" spans="1:13" s="13" customFormat="1" ht="14.25">
      <c r="A408" s="17" t="str">
        <f>YEAR(B408)&amp;VLOOKUP(MONTH(B408),lookup!$G$2:$N$13,8,FALSE)</f>
        <v>2003M06</v>
      </c>
      <c r="B408" s="184">
        <v>37773</v>
      </c>
      <c r="C408" s="185">
        <v>16.513065130415409</v>
      </c>
      <c r="D408" s="186">
        <v>1266.2020640000001</v>
      </c>
      <c r="E408" s="189">
        <v>3.79</v>
      </c>
      <c r="F408" s="191">
        <v>3.3034604761118374</v>
      </c>
      <c r="G408" s="127"/>
      <c r="H408" s="127"/>
      <c r="I408" s="127"/>
      <c r="J408" s="75"/>
      <c r="K408" s="75"/>
      <c r="L408" s="75"/>
      <c r="M408" s="75"/>
    </row>
    <row r="409" spans="1:13" s="13" customFormat="1" ht="14.25">
      <c r="A409" s="17" t="str">
        <f>YEAR(B409)&amp;VLOOKUP(MONTH(B409),lookup!$G$2:$N$13,8,FALSE)</f>
        <v>2003M07</v>
      </c>
      <c r="B409" s="184">
        <v>37803</v>
      </c>
      <c r="C409" s="185">
        <v>18.208117267174302</v>
      </c>
      <c r="D409" s="186">
        <v>1232.14193</v>
      </c>
      <c r="E409" s="189">
        <v>3.83</v>
      </c>
      <c r="F409" s="191">
        <v>3.2607896385345758</v>
      </c>
      <c r="G409" s="127"/>
      <c r="H409" s="127"/>
      <c r="I409" s="127"/>
      <c r="J409" s="75"/>
      <c r="K409" s="75"/>
      <c r="L409" s="75"/>
      <c r="M409" s="75"/>
    </row>
    <row r="410" spans="1:13" s="13" customFormat="1" ht="14.25">
      <c r="A410" s="17" t="str">
        <f>YEAR(B410)&amp;VLOOKUP(MONTH(B410),lookup!$G$2:$N$13,8,FALSE)</f>
        <v>2003M08</v>
      </c>
      <c r="B410" s="184">
        <v>37834</v>
      </c>
      <c r="C410" s="185">
        <v>18.94759808922198</v>
      </c>
      <c r="D410" s="186">
        <v>1180.606949</v>
      </c>
      <c r="E410" s="189">
        <v>3.87</v>
      </c>
      <c r="F410" s="191">
        <v>3.2632465945933924</v>
      </c>
      <c r="G410" s="127"/>
      <c r="H410" s="127"/>
      <c r="I410" s="127"/>
      <c r="J410" s="75"/>
      <c r="K410" s="75"/>
      <c r="L410" s="75"/>
      <c r="M410" s="75"/>
    </row>
    <row r="411" spans="1:13" s="13" customFormat="1" ht="14.25">
      <c r="A411" s="17" t="str">
        <f>YEAR(B411)&amp;VLOOKUP(MONTH(B411),lookup!$G$2:$N$13,8,FALSE)</f>
        <v>2003M09</v>
      </c>
      <c r="B411" s="184">
        <v>37865</v>
      </c>
      <c r="C411" s="185">
        <v>19.243037477570169</v>
      </c>
      <c r="D411" s="186">
        <v>1101.1335799999999</v>
      </c>
      <c r="E411" s="189">
        <v>4.0199999999999996</v>
      </c>
      <c r="F411" s="191">
        <v>3.3914162385649886</v>
      </c>
      <c r="G411" s="127"/>
      <c r="H411" s="127"/>
      <c r="I411" s="127"/>
      <c r="J411" s="75"/>
      <c r="K411" s="75"/>
      <c r="L411" s="75"/>
      <c r="M411" s="75"/>
    </row>
    <row r="412" spans="1:13" s="13" customFormat="1" ht="14.25">
      <c r="A412" s="17" t="str">
        <f>YEAR(B412)&amp;VLOOKUP(MONTH(B412),lookup!$G$2:$N$13,8,FALSE)</f>
        <v>2003M10</v>
      </c>
      <c r="B412" s="184">
        <v>37895</v>
      </c>
      <c r="C412" s="185">
        <v>19.59008557272502</v>
      </c>
      <c r="D412" s="186">
        <v>1115.7242920000001</v>
      </c>
      <c r="E412" s="189">
        <v>4.1399999999999997</v>
      </c>
      <c r="F412" s="191">
        <v>3.4402772734001594</v>
      </c>
      <c r="G412" s="127"/>
      <c r="H412" s="127"/>
      <c r="I412" s="127"/>
      <c r="J412" s="75"/>
      <c r="K412" s="75"/>
      <c r="L412" s="75"/>
      <c r="M412" s="75"/>
    </row>
    <row r="413" spans="1:13" s="13" customFormat="1" ht="14.25">
      <c r="A413" s="17" t="str">
        <f>YEAR(B413)&amp;VLOOKUP(MONTH(B413),lookup!$G$2:$N$13,8,FALSE)</f>
        <v>2003M11</v>
      </c>
      <c r="B413" s="184">
        <v>37926</v>
      </c>
      <c r="C413" s="185">
        <v>19.819264151834687</v>
      </c>
      <c r="D413" s="186">
        <v>1071.029722</v>
      </c>
      <c r="E413" s="189">
        <v>4.18</v>
      </c>
      <c r="F413" s="191">
        <v>3.3577221216342124</v>
      </c>
      <c r="G413" s="127"/>
      <c r="H413" s="127"/>
      <c r="I413" s="127"/>
      <c r="J413" s="75"/>
      <c r="K413" s="75"/>
      <c r="L413" s="75"/>
      <c r="M413" s="75"/>
    </row>
    <row r="414" spans="1:13" s="13" customFormat="1" ht="14.25">
      <c r="A414" s="17" t="str">
        <f>YEAR(B414)&amp;VLOOKUP(MONTH(B414),lookup!$G$2:$N$13,8,FALSE)</f>
        <v>2003M12</v>
      </c>
      <c r="B414" s="184">
        <v>37956</v>
      </c>
      <c r="C414" s="185">
        <v>19.146284058041825</v>
      </c>
      <c r="D414" s="186">
        <v>1126.864374</v>
      </c>
      <c r="E414" s="189">
        <v>4.1100000000000003</v>
      </c>
      <c r="F414" s="191">
        <v>3.2725464282235657</v>
      </c>
      <c r="G414" s="127"/>
      <c r="H414" s="127"/>
      <c r="I414" s="127"/>
      <c r="J414" s="75"/>
      <c r="K414" s="75"/>
      <c r="L414" s="75"/>
      <c r="M414" s="75"/>
    </row>
    <row r="415" spans="1:13" s="13" customFormat="1" ht="14.25">
      <c r="A415" s="17" t="str">
        <f>YEAR(B415)&amp;VLOOKUP(MONTH(B415),lookup!$G$2:$N$13,8,FALSE)</f>
        <v>2004M01</v>
      </c>
      <c r="B415" s="184">
        <v>37987</v>
      </c>
      <c r="C415" s="185">
        <v>18.760122531761422</v>
      </c>
      <c r="D415" s="186">
        <v>1127.1182249999997</v>
      </c>
      <c r="E415" s="189">
        <v>4.0199999999999996</v>
      </c>
      <c r="F415" s="191">
        <v>3.2095530696052559</v>
      </c>
      <c r="G415" s="127"/>
      <c r="H415" s="127"/>
      <c r="I415" s="127"/>
      <c r="J415" s="75"/>
      <c r="K415" s="75"/>
      <c r="L415" s="75"/>
      <c r="M415" s="75"/>
    </row>
    <row r="416" spans="1:13" s="13" customFormat="1" ht="14.25">
      <c r="A416" s="17" t="str">
        <f>YEAR(B416)&amp;VLOOKUP(MONTH(B416),lookup!$G$2:$N$13,8,FALSE)</f>
        <v>2004M02</v>
      </c>
      <c r="B416" s="184">
        <v>38018</v>
      </c>
      <c r="C416" s="185">
        <v>18.682031118864387</v>
      </c>
      <c r="D416" s="186">
        <v>1053.507443</v>
      </c>
      <c r="E416" s="189">
        <v>4</v>
      </c>
      <c r="F416" s="191">
        <v>3.1931449221557493</v>
      </c>
      <c r="G416" s="127"/>
      <c r="H416" s="127"/>
      <c r="I416" s="127"/>
      <c r="J416" s="75"/>
      <c r="K416" s="75"/>
      <c r="L416" s="75"/>
      <c r="M416" s="75"/>
    </row>
    <row r="417" spans="1:13" s="13" customFormat="1" ht="14.25">
      <c r="A417" s="17" t="str">
        <f>YEAR(B417)&amp;VLOOKUP(MONTH(B417),lookup!$G$2:$N$13,8,FALSE)</f>
        <v>2004M03</v>
      </c>
      <c r="B417" s="184">
        <v>38047</v>
      </c>
      <c r="C417" s="185">
        <v>18.472110667517033</v>
      </c>
      <c r="D417" s="186">
        <v>1151.7520890000001</v>
      </c>
      <c r="E417" s="189">
        <v>4.05</v>
      </c>
      <c r="F417" s="191">
        <v>3.1795293233545645</v>
      </c>
      <c r="G417" s="127"/>
      <c r="H417" s="127"/>
      <c r="I417" s="127"/>
      <c r="J417" s="75"/>
      <c r="K417" s="75"/>
      <c r="L417" s="75"/>
      <c r="M417" s="75"/>
    </row>
    <row r="418" spans="1:13" s="13" customFormat="1" ht="14.25">
      <c r="A418" s="17" t="str">
        <f>YEAR(B418)&amp;VLOOKUP(MONTH(B418),lookup!$G$2:$N$13,8,FALSE)</f>
        <v>2004M04</v>
      </c>
      <c r="B418" s="184">
        <v>38078</v>
      </c>
      <c r="C418" s="185">
        <v>17.703379704328828</v>
      </c>
      <c r="D418" s="186">
        <v>1209.0027660000003</v>
      </c>
      <c r="E418" s="189">
        <v>4</v>
      </c>
      <c r="F418" s="191">
        <v>3.1902122330168696</v>
      </c>
      <c r="G418" s="127"/>
      <c r="H418" s="127"/>
      <c r="I418" s="127"/>
      <c r="J418" s="75"/>
      <c r="K418" s="75"/>
      <c r="L418" s="75"/>
      <c r="M418" s="75"/>
    </row>
    <row r="419" spans="1:13" s="13" customFormat="1" ht="14.25">
      <c r="A419" s="17" t="str">
        <f>YEAR(B419)&amp;VLOOKUP(MONTH(B419),lookup!$G$2:$N$13,8,FALSE)</f>
        <v>2004M05</v>
      </c>
      <c r="B419" s="184">
        <v>38108</v>
      </c>
      <c r="C419" s="185">
        <v>16.940498677567739</v>
      </c>
      <c r="D419" s="186">
        <v>1305.534474</v>
      </c>
      <c r="E419" s="189">
        <v>3.81</v>
      </c>
      <c r="F419" s="191">
        <v>3.2496249069485512</v>
      </c>
      <c r="G419" s="127"/>
      <c r="H419" s="127"/>
      <c r="I419" s="127"/>
      <c r="J419" s="75"/>
      <c r="K419" s="75"/>
      <c r="L419" s="75"/>
      <c r="M419" s="75"/>
    </row>
    <row r="420" spans="1:13" s="13" customFormat="1" ht="14.25">
      <c r="A420" s="17" t="str">
        <f>YEAR(B420)&amp;VLOOKUP(MONTH(B420),lookup!$G$2:$N$13,8,FALSE)</f>
        <v>2004M06</v>
      </c>
      <c r="B420" s="184">
        <v>38139</v>
      </c>
      <c r="C420" s="185">
        <v>17.276364873896092</v>
      </c>
      <c r="D420" s="186">
        <v>1207.7152830000002</v>
      </c>
      <c r="E420" s="189">
        <v>3.81</v>
      </c>
      <c r="F420" s="191">
        <v>3.2382514083561622</v>
      </c>
      <c r="G420" s="127"/>
      <c r="H420" s="127"/>
      <c r="I420" s="127"/>
      <c r="J420" s="75"/>
      <c r="K420" s="75"/>
      <c r="L420" s="75"/>
      <c r="M420" s="75"/>
    </row>
    <row r="421" spans="1:13" s="13" customFormat="1" ht="14.25">
      <c r="A421" s="17" t="str">
        <f>YEAR(B421)&amp;VLOOKUP(MONTH(B421),lookup!$G$2:$N$13,8,FALSE)</f>
        <v>2004M07</v>
      </c>
      <c r="B421" s="184">
        <v>38169</v>
      </c>
      <c r="C421" s="185">
        <v>18.267971120028633</v>
      </c>
      <c r="D421" s="186">
        <v>1202.57906</v>
      </c>
      <c r="E421" s="189">
        <v>3.87</v>
      </c>
      <c r="F421" s="191">
        <v>3.249796211786304</v>
      </c>
      <c r="G421" s="127"/>
      <c r="H421" s="127"/>
      <c r="I421" s="127"/>
      <c r="J421" s="75"/>
      <c r="K421" s="75"/>
      <c r="L421" s="75"/>
      <c r="M421" s="75"/>
    </row>
    <row r="422" spans="1:13" s="13" customFormat="1" ht="14.25">
      <c r="A422" s="17" t="str">
        <f>YEAR(B422)&amp;VLOOKUP(MONTH(B422),lookup!$G$2:$N$13,8,FALSE)</f>
        <v>2004M08</v>
      </c>
      <c r="B422" s="184">
        <v>38200</v>
      </c>
      <c r="C422" s="185">
        <v>18.495964189322631</v>
      </c>
      <c r="D422" s="186">
        <v>1142.7704199999998</v>
      </c>
      <c r="E422" s="189">
        <v>3.89</v>
      </c>
      <c r="F422" s="191">
        <v>3.2601911167139499</v>
      </c>
      <c r="G422" s="127"/>
      <c r="H422" s="127"/>
      <c r="I422" s="127"/>
      <c r="J422" s="75"/>
      <c r="K422" s="75"/>
      <c r="L422" s="75"/>
      <c r="M422" s="75"/>
    </row>
    <row r="423" spans="1:13" s="13" customFormat="1" ht="14.25">
      <c r="A423" s="17" t="str">
        <f>YEAR(B423)&amp;VLOOKUP(MONTH(B423),lookup!$G$2:$N$13,8,FALSE)</f>
        <v>2004M09</v>
      </c>
      <c r="B423" s="184">
        <v>38231</v>
      </c>
      <c r="C423" s="185">
        <v>19.481781741338594</v>
      </c>
      <c r="D423" s="186">
        <v>1074.006378</v>
      </c>
      <c r="E423" s="189">
        <v>4.05</v>
      </c>
      <c r="F423" s="191">
        <v>3.3731824202204161</v>
      </c>
      <c r="G423" s="127"/>
      <c r="H423" s="127"/>
      <c r="I423" s="127"/>
      <c r="J423" s="75"/>
      <c r="K423" s="75"/>
      <c r="L423" s="75"/>
      <c r="M423" s="75"/>
    </row>
    <row r="424" spans="1:13" s="13" customFormat="1" ht="14.25">
      <c r="A424" s="17" t="str">
        <f>YEAR(B424)&amp;VLOOKUP(MONTH(B424),lookup!$G$2:$N$13,8,FALSE)</f>
        <v>2004M10</v>
      </c>
      <c r="B424" s="184">
        <v>38261</v>
      </c>
      <c r="C424" s="185">
        <v>19.513141400025983</v>
      </c>
      <c r="D424" s="186">
        <v>1074.1536960000001</v>
      </c>
      <c r="E424" s="189">
        <v>4.16</v>
      </c>
      <c r="F424" s="191">
        <v>3.3736420629676993</v>
      </c>
      <c r="G424" s="127"/>
      <c r="H424" s="127"/>
      <c r="I424" s="127"/>
      <c r="J424" s="75"/>
      <c r="K424" s="75"/>
      <c r="L424" s="75"/>
      <c r="M424" s="75"/>
    </row>
    <row r="425" spans="1:13" s="13" customFormat="1" ht="14.25">
      <c r="A425" s="17" t="str">
        <f>YEAR(B425)&amp;VLOOKUP(MONTH(B425),lookup!$G$2:$N$13,8,FALSE)</f>
        <v>2004M11</v>
      </c>
      <c r="B425" s="184">
        <v>38292</v>
      </c>
      <c r="C425" s="185">
        <v>19.488734972777682</v>
      </c>
      <c r="D425" s="186">
        <v>1044.5044800000001</v>
      </c>
      <c r="E425" s="189">
        <v>4.1500000000000004</v>
      </c>
      <c r="F425" s="191">
        <v>3.332108745095796</v>
      </c>
      <c r="G425" s="127"/>
      <c r="H425" s="127"/>
      <c r="I425" s="127"/>
      <c r="J425" s="75"/>
      <c r="K425" s="75"/>
      <c r="L425" s="75"/>
      <c r="M425" s="75"/>
    </row>
    <row r="426" spans="1:13" s="13" customFormat="1" ht="14.25">
      <c r="A426" s="17" t="str">
        <f>YEAR(B426)&amp;VLOOKUP(MONTH(B426),lookup!$G$2:$N$13,8,FALSE)</f>
        <v>2004M12</v>
      </c>
      <c r="B426" s="184">
        <v>38322</v>
      </c>
      <c r="C426" s="185">
        <v>18.930093860279445</v>
      </c>
      <c r="D426" s="186">
        <v>1114.755731</v>
      </c>
      <c r="E426" s="189">
        <v>4.1100000000000003</v>
      </c>
      <c r="F426" s="191">
        <v>3.293611634573685</v>
      </c>
      <c r="G426" s="127"/>
      <c r="H426" s="127"/>
      <c r="I426" s="127"/>
      <c r="J426" s="75"/>
      <c r="K426" s="75"/>
      <c r="L426" s="75"/>
      <c r="M426" s="75"/>
    </row>
    <row r="427" spans="1:13" s="13" customFormat="1" ht="14.25">
      <c r="A427" s="17" t="str">
        <f>YEAR(B427)&amp;VLOOKUP(MONTH(B427),lookup!$G$2:$N$13,8,FALSE)</f>
        <v>2005M01</v>
      </c>
      <c r="B427" s="184">
        <v>38353</v>
      </c>
      <c r="C427" s="185">
        <v>18.527815304860141</v>
      </c>
      <c r="D427" s="186">
        <v>1141.7334920000001</v>
      </c>
      <c r="E427" s="189">
        <v>4.0999999999999996</v>
      </c>
      <c r="F427" s="191">
        <v>3.2407467334552504</v>
      </c>
      <c r="G427" s="127"/>
      <c r="H427" s="127"/>
      <c r="I427" s="127"/>
      <c r="J427" s="75"/>
      <c r="K427" s="75"/>
      <c r="L427" s="75"/>
      <c r="M427" s="75"/>
    </row>
    <row r="428" spans="1:13" s="13" customFormat="1" ht="14.25">
      <c r="A428" s="17" t="str">
        <f>YEAR(B428)&amp;VLOOKUP(MONTH(B428),lookup!$G$2:$N$13,8,FALSE)</f>
        <v>2005M02</v>
      </c>
      <c r="B428" s="184">
        <v>38384</v>
      </c>
      <c r="C428" s="185">
        <v>18.313568563126204</v>
      </c>
      <c r="D428" s="186">
        <v>1051.2395919999999</v>
      </c>
      <c r="E428" s="189">
        <v>4.08</v>
      </c>
      <c r="F428" s="191">
        <v>3.2113558379144984</v>
      </c>
      <c r="G428" s="127"/>
      <c r="H428" s="127"/>
      <c r="I428" s="127"/>
      <c r="J428" s="75"/>
      <c r="K428" s="75"/>
      <c r="L428" s="75"/>
      <c r="M428" s="75"/>
    </row>
    <row r="429" spans="1:13" s="13" customFormat="1" ht="14.25">
      <c r="A429" s="17" t="str">
        <f>YEAR(B429)&amp;VLOOKUP(MONTH(B429),lookup!$G$2:$N$13,8,FALSE)</f>
        <v>2005M03</v>
      </c>
      <c r="B429" s="184">
        <v>38412</v>
      </c>
      <c r="C429" s="185">
        <v>18.320651892408215</v>
      </c>
      <c r="D429" s="186">
        <v>1197.9351419999998</v>
      </c>
      <c r="E429" s="189">
        <v>4.0999999999999996</v>
      </c>
      <c r="F429" s="191">
        <v>3.196717227057936</v>
      </c>
      <c r="G429" s="127"/>
      <c r="H429" s="127"/>
      <c r="I429" s="127"/>
      <c r="J429" s="75"/>
      <c r="K429" s="75"/>
      <c r="L429" s="75"/>
      <c r="M429" s="75"/>
    </row>
    <row r="430" spans="1:13" s="13" customFormat="1" ht="14.25">
      <c r="A430" s="17" t="str">
        <f>YEAR(B430)&amp;VLOOKUP(MONTH(B430),lookup!$G$2:$N$13,8,FALSE)</f>
        <v>2005M04</v>
      </c>
      <c r="B430" s="184">
        <v>38443</v>
      </c>
      <c r="C430" s="185">
        <v>17.588603826508624</v>
      </c>
      <c r="D430" s="186">
        <v>1206.3166270000002</v>
      </c>
      <c r="E430" s="189">
        <v>4.0199999999999996</v>
      </c>
      <c r="F430" s="191">
        <v>3.2066858430400993</v>
      </c>
      <c r="G430" s="127"/>
      <c r="H430" s="127"/>
      <c r="I430" s="127"/>
      <c r="J430" s="75"/>
      <c r="K430" s="75"/>
      <c r="L430" s="75"/>
      <c r="M430" s="75"/>
    </row>
    <row r="431" spans="1:13" s="13" customFormat="1" ht="14.25">
      <c r="A431" s="17" t="str">
        <f>YEAR(B431)&amp;VLOOKUP(MONTH(B431),lookup!$G$2:$N$13,8,FALSE)</f>
        <v>2005M05</v>
      </c>
      <c r="B431" s="184">
        <v>38473</v>
      </c>
      <c r="C431" s="185">
        <v>17.114225903865776</v>
      </c>
      <c r="D431" s="186">
        <v>1279.4131010000001</v>
      </c>
      <c r="E431" s="189">
        <v>3.87</v>
      </c>
      <c r="F431" s="191">
        <v>3.2870867897453504</v>
      </c>
      <c r="G431" s="127"/>
      <c r="H431" s="127"/>
      <c r="I431" s="127"/>
      <c r="J431" s="75"/>
      <c r="K431" s="75"/>
      <c r="L431" s="75"/>
      <c r="M431" s="75"/>
    </row>
    <row r="432" spans="1:13" s="13" customFormat="1" ht="14.25">
      <c r="A432" s="17" t="str">
        <f>YEAR(B432)&amp;VLOOKUP(MONTH(B432),lookup!$G$2:$N$13,8,FALSE)</f>
        <v>2005M06</v>
      </c>
      <c r="B432" s="184">
        <v>38504</v>
      </c>
      <c r="C432" s="185">
        <v>17.302544038098436</v>
      </c>
      <c r="D432" s="186">
        <v>1186.5189459999997</v>
      </c>
      <c r="E432" s="189">
        <v>3.86</v>
      </c>
      <c r="F432" s="191">
        <v>3.2623280124452383</v>
      </c>
      <c r="G432" s="127"/>
      <c r="H432" s="127"/>
      <c r="I432" s="127"/>
      <c r="J432" s="75"/>
      <c r="K432" s="75"/>
      <c r="L432" s="75"/>
      <c r="M432" s="75"/>
    </row>
    <row r="433" spans="1:13" s="13" customFormat="1" ht="14.25">
      <c r="A433" s="17" t="str">
        <f>YEAR(B433)&amp;VLOOKUP(MONTH(B433),lookup!$G$2:$N$13,8,FALSE)</f>
        <v>2005M07</v>
      </c>
      <c r="B433" s="184">
        <v>38534</v>
      </c>
      <c r="C433" s="185">
        <v>18.056478993668716</v>
      </c>
      <c r="D433" s="186">
        <v>1163.1098340000001</v>
      </c>
      <c r="E433" s="189">
        <v>3.9</v>
      </c>
      <c r="F433" s="191">
        <v>3.2721884188831054</v>
      </c>
      <c r="G433" s="127"/>
      <c r="H433" s="127"/>
      <c r="I433" s="127"/>
      <c r="J433" s="75"/>
      <c r="K433" s="75"/>
      <c r="L433" s="75"/>
      <c r="M433" s="75"/>
    </row>
    <row r="434" spans="1:13" s="13" customFormat="1" ht="14.25">
      <c r="A434" s="17" t="str">
        <f>YEAR(B434)&amp;VLOOKUP(MONTH(B434),lookup!$G$2:$N$13,8,FALSE)</f>
        <v>2005M08</v>
      </c>
      <c r="B434" s="184">
        <v>38565</v>
      </c>
      <c r="C434" s="185">
        <v>18.63874346698368</v>
      </c>
      <c r="D434" s="186">
        <v>1136.105656</v>
      </c>
      <c r="E434" s="189">
        <v>3.93</v>
      </c>
      <c r="F434" s="191">
        <v>3.2977879608351715</v>
      </c>
      <c r="G434" s="127"/>
      <c r="H434" s="127"/>
      <c r="I434" s="127"/>
      <c r="J434" s="75"/>
      <c r="K434" s="75"/>
      <c r="L434" s="75"/>
      <c r="M434" s="75"/>
    </row>
    <row r="435" spans="1:13" s="13" customFormat="1" ht="14.25">
      <c r="A435" s="17" t="str">
        <f>YEAR(B435)&amp;VLOOKUP(MONTH(B435),lookup!$G$2:$N$13,8,FALSE)</f>
        <v>2005M09</v>
      </c>
      <c r="B435" s="184">
        <v>38596</v>
      </c>
      <c r="C435" s="185">
        <v>19.460968662687439</v>
      </c>
      <c r="D435" s="186">
        <v>1066.591079</v>
      </c>
      <c r="E435" s="189">
        <v>4.04</v>
      </c>
      <c r="F435" s="191">
        <v>3.3342696586339979</v>
      </c>
      <c r="G435" s="127"/>
      <c r="H435" s="127"/>
      <c r="I435" s="127"/>
      <c r="J435" s="75"/>
      <c r="K435" s="75"/>
      <c r="L435" s="75"/>
      <c r="M435" s="75"/>
    </row>
    <row r="436" spans="1:13" s="13" customFormat="1" ht="14.25">
      <c r="A436" s="17" t="str">
        <f>YEAR(B436)&amp;VLOOKUP(MONTH(B436),lookup!$G$2:$N$13,8,FALSE)</f>
        <v>2005M10</v>
      </c>
      <c r="B436" s="184">
        <v>38626</v>
      </c>
      <c r="C436" s="185">
        <v>19.707906803391648</v>
      </c>
      <c r="D436" s="186">
        <v>1076.992313</v>
      </c>
      <c r="E436" s="189">
        <v>4.1100000000000003</v>
      </c>
      <c r="F436" s="191">
        <v>3.3572413568324038</v>
      </c>
      <c r="G436" s="127"/>
      <c r="H436" s="127"/>
      <c r="I436" s="127"/>
      <c r="J436" s="75"/>
      <c r="K436" s="75"/>
      <c r="L436" s="75"/>
      <c r="M436" s="75"/>
    </row>
    <row r="437" spans="1:13" s="13" customFormat="1" ht="14.25">
      <c r="A437" s="17" t="str">
        <f>YEAR(B437)&amp;VLOOKUP(MONTH(B437),lookup!$G$2:$N$13,8,FALSE)</f>
        <v>2005M11</v>
      </c>
      <c r="B437" s="184">
        <v>38657</v>
      </c>
      <c r="C437" s="185">
        <v>19.763372181213054</v>
      </c>
      <c r="D437" s="186">
        <v>1029.9699519999999</v>
      </c>
      <c r="E437" s="189">
        <v>4.16</v>
      </c>
      <c r="F437" s="191">
        <v>3.336019112880817</v>
      </c>
      <c r="G437" s="127"/>
      <c r="H437" s="127"/>
      <c r="I437" s="127"/>
      <c r="J437" s="75"/>
      <c r="K437" s="75"/>
      <c r="L437" s="75"/>
      <c r="M437" s="75"/>
    </row>
    <row r="438" spans="1:13" s="13" customFormat="1" ht="14.25">
      <c r="A438" s="17" t="str">
        <f>YEAR(B438)&amp;VLOOKUP(MONTH(B438),lookup!$G$2:$N$13,8,FALSE)</f>
        <v>2005M12</v>
      </c>
      <c r="B438" s="184">
        <v>38687</v>
      </c>
      <c r="C438" s="185">
        <v>19.26470807322395</v>
      </c>
      <c r="D438" s="186">
        <v>1097.6729339999999</v>
      </c>
      <c r="E438" s="189">
        <v>4.1500000000000004</v>
      </c>
      <c r="F438" s="191">
        <v>3.3122812907108554</v>
      </c>
      <c r="G438" s="127"/>
      <c r="H438" s="127"/>
      <c r="I438" s="127"/>
      <c r="J438" s="75"/>
      <c r="K438" s="75"/>
      <c r="L438" s="75"/>
      <c r="M438" s="75"/>
    </row>
    <row r="439" spans="1:13" s="13" customFormat="1" ht="14.25">
      <c r="A439" s="17" t="str">
        <f>YEAR(B439)&amp;VLOOKUP(MONTH(B439),lookup!$G$2:$N$13,8,FALSE)</f>
        <v>2006M01</v>
      </c>
      <c r="B439" s="184">
        <v>38718</v>
      </c>
      <c r="C439" s="185">
        <v>18.646748503469301</v>
      </c>
      <c r="D439" s="186">
        <v>1134.4715940000001</v>
      </c>
      <c r="E439" s="189">
        <v>4.0999999999999996</v>
      </c>
      <c r="F439" s="191">
        <v>3.2462414928730317</v>
      </c>
      <c r="G439" s="127"/>
      <c r="H439" s="127"/>
      <c r="I439" s="127"/>
      <c r="J439" s="75"/>
      <c r="K439" s="75"/>
      <c r="L439" s="75"/>
      <c r="M439" s="75"/>
    </row>
    <row r="440" spans="1:13" s="13" customFormat="1" ht="14.25">
      <c r="A440" s="17" t="str">
        <f>YEAR(B440)&amp;VLOOKUP(MONTH(B440),lookup!$G$2:$N$13,8,FALSE)</f>
        <v>2006M02</v>
      </c>
      <c r="B440" s="184">
        <v>38749</v>
      </c>
      <c r="C440" s="185">
        <v>18.338556067934835</v>
      </c>
      <c r="D440" s="186">
        <v>1045.404982</v>
      </c>
      <c r="E440" s="189">
        <v>4.0599999999999996</v>
      </c>
      <c r="F440" s="191">
        <v>3.2252969960661138</v>
      </c>
      <c r="G440" s="127"/>
      <c r="H440" s="127"/>
      <c r="I440" s="127"/>
      <c r="J440" s="75"/>
      <c r="K440" s="75"/>
      <c r="L440" s="75"/>
      <c r="M440" s="75"/>
    </row>
    <row r="441" spans="1:13" s="13" customFormat="1" ht="14.25">
      <c r="A441" s="17" t="str">
        <f>YEAR(B441)&amp;VLOOKUP(MONTH(B441),lookup!$G$2:$N$13,8,FALSE)</f>
        <v>2006M03</v>
      </c>
      <c r="B441" s="184">
        <v>38777</v>
      </c>
      <c r="C441" s="185">
        <v>18.10853098991052</v>
      </c>
      <c r="D441" s="186">
        <v>1178.4577730000001</v>
      </c>
      <c r="E441" s="189">
        <v>4.0999999999999996</v>
      </c>
      <c r="F441" s="191">
        <v>3.2316327033729362</v>
      </c>
      <c r="G441" s="127"/>
      <c r="H441" s="127"/>
      <c r="I441" s="127"/>
      <c r="J441" s="75"/>
      <c r="K441" s="75"/>
      <c r="L441" s="75"/>
      <c r="M441" s="75"/>
    </row>
    <row r="442" spans="1:13" s="13" customFormat="1" ht="14.25">
      <c r="A442" s="17" t="str">
        <f>YEAR(B442)&amp;VLOOKUP(MONTH(B442),lookup!$G$2:$N$13,8,FALSE)</f>
        <v>2006M04</v>
      </c>
      <c r="B442" s="184">
        <v>38808</v>
      </c>
      <c r="C442" s="185">
        <v>17.341856051419096</v>
      </c>
      <c r="D442" s="186">
        <v>1190.7564460000003</v>
      </c>
      <c r="E442" s="189">
        <v>4.09</v>
      </c>
      <c r="F442" s="191">
        <v>3.2094585896805605</v>
      </c>
      <c r="G442" s="127"/>
      <c r="H442" s="127"/>
      <c r="I442" s="127"/>
      <c r="J442" s="75"/>
      <c r="K442" s="75"/>
      <c r="L442" s="75"/>
      <c r="M442" s="75"/>
    </row>
    <row r="443" spans="1:13" s="13" customFormat="1" ht="14.25">
      <c r="A443" s="17" t="str">
        <f>YEAR(B443)&amp;VLOOKUP(MONTH(B443),lookup!$G$2:$N$13,8,FALSE)</f>
        <v>2006M05</v>
      </c>
      <c r="B443" s="184">
        <v>38838</v>
      </c>
      <c r="C443" s="185">
        <v>16.81659768014395</v>
      </c>
      <c r="D443" s="186">
        <v>1275.0541920000001</v>
      </c>
      <c r="E443" s="189">
        <v>3.93</v>
      </c>
      <c r="F443" s="191">
        <v>3.2366250553396512</v>
      </c>
      <c r="G443" s="127"/>
      <c r="H443" s="127"/>
      <c r="I443" s="127"/>
      <c r="J443" s="75"/>
      <c r="K443" s="75"/>
      <c r="L443" s="75"/>
      <c r="M443" s="75"/>
    </row>
    <row r="444" spans="1:13" s="13" customFormat="1" ht="14.25">
      <c r="A444" s="17" t="str">
        <f>YEAR(B444)&amp;VLOOKUP(MONTH(B444),lookup!$G$2:$N$13,8,FALSE)</f>
        <v>2006M06</v>
      </c>
      <c r="B444" s="184">
        <v>38869</v>
      </c>
      <c r="C444" s="185">
        <v>16.828410752067278</v>
      </c>
      <c r="D444" s="186">
        <v>1178.1746619999999</v>
      </c>
      <c r="E444" s="189">
        <v>3.83</v>
      </c>
      <c r="F444" s="191">
        <v>3.2297905168088463</v>
      </c>
      <c r="G444" s="127"/>
      <c r="H444" s="127"/>
      <c r="I444" s="127"/>
      <c r="J444" s="75"/>
      <c r="K444" s="75"/>
      <c r="L444" s="75"/>
      <c r="M444" s="75"/>
    </row>
    <row r="445" spans="1:13" s="13" customFormat="1" ht="14.25">
      <c r="A445" s="17" t="str">
        <f>YEAR(B445)&amp;VLOOKUP(MONTH(B445),lookup!$G$2:$N$13,8,FALSE)</f>
        <v>2006M07</v>
      </c>
      <c r="B445" s="184">
        <v>38899</v>
      </c>
      <c r="C445" s="185">
        <v>17.180095614289279</v>
      </c>
      <c r="D445" s="186">
        <v>1155.3474630000003</v>
      </c>
      <c r="E445" s="189">
        <v>3.84</v>
      </c>
      <c r="F445" s="191">
        <v>3.186425123751595</v>
      </c>
      <c r="G445" s="127"/>
      <c r="H445" s="127"/>
      <c r="I445" s="127"/>
      <c r="J445" s="75"/>
      <c r="K445" s="75"/>
      <c r="L445" s="75"/>
      <c r="M445" s="75"/>
    </row>
    <row r="446" spans="1:13" s="13" customFormat="1" ht="14.25">
      <c r="A446" s="17" t="str">
        <f>YEAR(B446)&amp;VLOOKUP(MONTH(B446),lookup!$G$2:$N$13,8,FALSE)</f>
        <v>2006M08</v>
      </c>
      <c r="B446" s="184">
        <v>38930</v>
      </c>
      <c r="C446" s="185">
        <v>17.595795121699545</v>
      </c>
      <c r="D446" s="186">
        <v>1103.2587840000001</v>
      </c>
      <c r="E446" s="189">
        <v>3.97</v>
      </c>
      <c r="F446" s="191">
        <v>3.2415643005402908</v>
      </c>
      <c r="G446" s="127"/>
      <c r="H446" s="127"/>
      <c r="I446" s="127"/>
      <c r="J446" s="75"/>
      <c r="K446" s="75"/>
      <c r="L446" s="75"/>
      <c r="M446" s="75"/>
    </row>
    <row r="447" spans="1:13" s="13" customFormat="1" ht="14.25">
      <c r="A447" s="17" t="str">
        <f>YEAR(B447)&amp;VLOOKUP(MONTH(B447),lookup!$G$2:$N$13,8,FALSE)</f>
        <v>2006M09</v>
      </c>
      <c r="B447" s="184">
        <v>38961</v>
      </c>
      <c r="C447" s="185">
        <v>18.451044441144358</v>
      </c>
      <c r="D447" s="186">
        <v>1059.1225380000001</v>
      </c>
      <c r="E447" s="189">
        <v>4.0599999999999996</v>
      </c>
      <c r="F447" s="191">
        <v>3.3471538106129231</v>
      </c>
      <c r="G447" s="127"/>
      <c r="H447" s="127"/>
      <c r="I447" s="127"/>
      <c r="J447" s="75"/>
      <c r="K447" s="75"/>
      <c r="L447" s="75"/>
      <c r="M447" s="75"/>
    </row>
    <row r="448" spans="1:13" s="13" customFormat="1" ht="14.25">
      <c r="A448" s="17" t="str">
        <f>YEAR(B448)&amp;VLOOKUP(MONTH(B448),lookup!$G$2:$N$13,8,FALSE)</f>
        <v>2006M10</v>
      </c>
      <c r="B448" s="184">
        <v>38991</v>
      </c>
      <c r="C448" s="185">
        <v>18.824788948217481</v>
      </c>
      <c r="D448" s="186">
        <v>1071.6953639999999</v>
      </c>
      <c r="E448" s="189">
        <v>4.13</v>
      </c>
      <c r="F448" s="191">
        <v>3.3810610193565118</v>
      </c>
      <c r="G448" s="127"/>
      <c r="H448" s="127"/>
      <c r="I448" s="127"/>
      <c r="J448" s="75"/>
      <c r="K448" s="75"/>
      <c r="L448" s="75"/>
      <c r="M448" s="75"/>
    </row>
    <row r="449" spans="1:13" s="13" customFormat="1" ht="14.25">
      <c r="A449" s="17" t="str">
        <f>YEAR(B449)&amp;VLOOKUP(MONTH(B449),lookup!$G$2:$N$13,8,FALSE)</f>
        <v>2006M11</v>
      </c>
      <c r="B449" s="184">
        <v>39022</v>
      </c>
      <c r="C449" s="185">
        <v>19.001920875453553</v>
      </c>
      <c r="D449" s="186">
        <v>1032.3</v>
      </c>
      <c r="E449" s="189">
        <v>4.17</v>
      </c>
      <c r="F449" s="191">
        <v>3.3805351712022405</v>
      </c>
      <c r="G449" s="127"/>
      <c r="H449" s="127"/>
      <c r="I449" s="127"/>
      <c r="J449" s="127"/>
      <c r="K449" s="75"/>
      <c r="L449" s="75"/>
      <c r="M449" s="75"/>
    </row>
    <row r="450" spans="1:13" s="13" customFormat="1" ht="14.25">
      <c r="A450" s="17" t="str">
        <f>YEAR(B450)&amp;VLOOKUP(MONTH(B450),lookup!$G$2:$N$13,8,FALSE)</f>
        <v>2006M12</v>
      </c>
      <c r="B450" s="184">
        <v>39052</v>
      </c>
      <c r="C450" s="185">
        <v>18.57406404735605</v>
      </c>
      <c r="D450" s="186">
        <v>1094.9000000000001</v>
      </c>
      <c r="E450" s="189">
        <v>4.1900000000000004</v>
      </c>
      <c r="F450" s="191">
        <v>3.3398900428077596</v>
      </c>
      <c r="G450" s="127"/>
      <c r="H450" s="127"/>
      <c r="I450" s="127"/>
      <c r="J450" s="127"/>
      <c r="K450" s="75"/>
      <c r="L450" s="75"/>
      <c r="M450" s="75"/>
    </row>
    <row r="451" spans="1:13" s="13" customFormat="1" ht="14.25">
      <c r="A451" s="17" t="str">
        <f>YEAR(B451)&amp;VLOOKUP(MONTH(B451),lookup!$G$2:$N$13,8,FALSE)</f>
        <v>2007M01</v>
      </c>
      <c r="B451" s="184">
        <v>39083</v>
      </c>
      <c r="C451" s="185">
        <v>18.03292780442564</v>
      </c>
      <c r="D451" s="186">
        <v>1129.5999999999999</v>
      </c>
      <c r="E451" s="189">
        <v>4.13</v>
      </c>
      <c r="F451" s="191">
        <v>3.2791829763136859</v>
      </c>
      <c r="G451" s="127"/>
      <c r="H451" s="127"/>
      <c r="I451" s="127"/>
      <c r="J451" s="127"/>
      <c r="K451" s="75"/>
      <c r="L451" s="75"/>
      <c r="M451" s="75"/>
    </row>
    <row r="452" spans="1:13" s="13" customFormat="1" ht="14.25">
      <c r="A452" s="17" t="str">
        <f>YEAR(B452)&amp;VLOOKUP(MONTH(B452),lookup!$G$2:$N$13,8,FALSE)</f>
        <v>2007M02</v>
      </c>
      <c r="B452" s="184">
        <v>39114</v>
      </c>
      <c r="C452" s="185">
        <v>17.814269324011722</v>
      </c>
      <c r="D452" s="186">
        <v>1020.1</v>
      </c>
      <c r="E452" s="189">
        <v>4.08</v>
      </c>
      <c r="F452" s="191">
        <v>3.2509542043387363</v>
      </c>
      <c r="G452" s="127"/>
      <c r="H452" s="127"/>
      <c r="I452" s="127"/>
      <c r="J452" s="127"/>
      <c r="K452" s="75"/>
      <c r="L452" s="75"/>
      <c r="M452" s="75"/>
    </row>
    <row r="453" spans="1:13" s="13" customFormat="1" ht="14.25">
      <c r="A453" s="17" t="str">
        <f>YEAR(B453)&amp;VLOOKUP(MONTH(B453),lookup!$G$2:$N$13,8,FALSE)</f>
        <v>2007M03</v>
      </c>
      <c r="B453" s="184">
        <v>39142</v>
      </c>
      <c r="C453" s="185">
        <v>17.681067392974654</v>
      </c>
      <c r="D453" s="186">
        <v>1170.2</v>
      </c>
      <c r="E453" s="189">
        <v>4.0999999999999996</v>
      </c>
      <c r="F453" s="191">
        <v>3.2484260317501414</v>
      </c>
      <c r="G453" s="127"/>
      <c r="H453" s="127"/>
      <c r="I453" s="127"/>
      <c r="J453" s="127"/>
      <c r="K453" s="75"/>
      <c r="L453" s="75"/>
      <c r="M453" s="75"/>
    </row>
    <row r="454" spans="1:13" s="13" customFormat="1" ht="14.25">
      <c r="A454" s="17" t="str">
        <f>YEAR(B454)&amp;VLOOKUP(MONTH(B454),lookup!$G$2:$N$13,8,FALSE)</f>
        <v>2007M04</v>
      </c>
      <c r="B454" s="184">
        <v>39173</v>
      </c>
      <c r="C454" s="185">
        <v>17.553255351197873</v>
      </c>
      <c r="D454" s="186">
        <v>1203.8</v>
      </c>
      <c r="E454" s="189">
        <v>4.0199999999999996</v>
      </c>
      <c r="F454" s="191">
        <v>3.2717970104323029</v>
      </c>
      <c r="G454" s="127"/>
      <c r="H454" s="127"/>
      <c r="I454" s="127"/>
      <c r="J454" s="127"/>
      <c r="K454" s="75"/>
      <c r="L454" s="75"/>
      <c r="M454" s="75"/>
    </row>
    <row r="455" spans="1:13" s="13" customFormat="1" ht="14.25">
      <c r="A455" s="17" t="str">
        <f>YEAR(B455)&amp;VLOOKUP(MONTH(B455),lookup!$G$2:$N$13,8,FALSE)</f>
        <v>2007M05</v>
      </c>
      <c r="B455" s="184">
        <v>39203</v>
      </c>
      <c r="C455" s="185">
        <v>17.531525278723876</v>
      </c>
      <c r="D455" s="186">
        <v>1258.3</v>
      </c>
      <c r="E455" s="189">
        <v>3.92</v>
      </c>
      <c r="F455" s="191">
        <v>3.3288212660838292</v>
      </c>
      <c r="G455" s="127"/>
      <c r="H455" s="127"/>
      <c r="I455" s="127"/>
      <c r="J455" s="127"/>
      <c r="K455" s="75"/>
      <c r="L455" s="75"/>
      <c r="M455" s="75"/>
    </row>
    <row r="456" spans="1:13" s="13" customFormat="1" ht="14.25">
      <c r="A456" s="17" t="str">
        <f>YEAR(B456)&amp;VLOOKUP(MONTH(B456),lookup!$G$2:$N$13,8,FALSE)</f>
        <v>2007M06</v>
      </c>
      <c r="B456" s="184">
        <v>39234</v>
      </c>
      <c r="C456" s="185">
        <v>18.079061978486912</v>
      </c>
      <c r="D456" s="186">
        <v>1147.3</v>
      </c>
      <c r="E456" s="189">
        <v>3.89</v>
      </c>
      <c r="F456" s="191">
        <v>3.2833789621074585</v>
      </c>
      <c r="G456" s="127"/>
      <c r="H456" s="127"/>
      <c r="I456" s="127"/>
      <c r="J456" s="127"/>
      <c r="K456" s="75"/>
      <c r="L456" s="75"/>
      <c r="M456" s="75"/>
    </row>
    <row r="457" spans="1:13" s="13" customFormat="1" ht="14.25">
      <c r="A457" s="17" t="str">
        <f>YEAR(B457)&amp;VLOOKUP(MONTH(B457),lookup!$G$2:$N$13,8,FALSE)</f>
        <v>2007M07</v>
      </c>
      <c r="B457" s="184">
        <v>39264</v>
      </c>
      <c r="C457" s="185">
        <v>19.647673686470487</v>
      </c>
      <c r="D457" s="186">
        <v>1098.4000000000001</v>
      </c>
      <c r="E457" s="189">
        <v>3.93</v>
      </c>
      <c r="F457" s="191">
        <v>3.2627730775494359</v>
      </c>
      <c r="G457" s="127"/>
      <c r="H457" s="127"/>
      <c r="I457" s="127"/>
      <c r="J457" s="127"/>
      <c r="K457" s="75"/>
      <c r="L457" s="75"/>
      <c r="M457" s="75"/>
    </row>
    <row r="458" spans="1:13" s="13" customFormat="1" ht="14.25">
      <c r="A458" s="17" t="str">
        <f>YEAR(B458)&amp;VLOOKUP(MONTH(B458),lookup!$G$2:$N$13,8,FALSE)</f>
        <v>2007M08</v>
      </c>
      <c r="B458" s="184">
        <v>39295</v>
      </c>
      <c r="C458" s="185">
        <v>20.708101246167082</v>
      </c>
      <c r="D458" s="186">
        <v>1074.2</v>
      </c>
      <c r="E458" s="189">
        <v>3.97</v>
      </c>
      <c r="F458" s="191">
        <v>3.3086677231401125</v>
      </c>
      <c r="G458" s="127"/>
      <c r="H458" s="127"/>
      <c r="I458" s="127"/>
      <c r="J458" s="127"/>
      <c r="K458" s="75"/>
      <c r="L458" s="75"/>
      <c r="M458" s="75"/>
    </row>
    <row r="459" spans="1:13" s="13" customFormat="1" ht="14.25">
      <c r="A459" s="17" t="str">
        <f>YEAR(B459)&amp;VLOOKUP(MONTH(B459),lookup!$G$2:$N$13,8,FALSE)</f>
        <v>2007M09</v>
      </c>
      <c r="B459" s="184">
        <v>39326</v>
      </c>
      <c r="C459" s="185">
        <v>23.140096327530166</v>
      </c>
      <c r="D459" s="186">
        <v>1026.5</v>
      </c>
      <c r="E459" s="189">
        <v>4.0599999999999996</v>
      </c>
      <c r="F459" s="191">
        <v>3.385890629769603</v>
      </c>
      <c r="G459" s="127"/>
      <c r="H459" s="127"/>
      <c r="I459" s="127"/>
      <c r="J459" s="127"/>
      <c r="K459" s="75"/>
      <c r="L459" s="75"/>
      <c r="M459" s="75"/>
    </row>
    <row r="460" spans="1:13" s="13" customFormat="1" ht="14.25">
      <c r="A460" s="17" t="str">
        <f>YEAR(B460)&amp;VLOOKUP(MONTH(B460),lookup!$G$2:$N$13,8,FALSE)</f>
        <v>2007M10</v>
      </c>
      <c r="B460" s="184">
        <v>39356</v>
      </c>
      <c r="C460" s="185">
        <v>26.510065799196045</v>
      </c>
      <c r="D460" s="186">
        <v>1041.5</v>
      </c>
      <c r="E460" s="189">
        <v>4.17</v>
      </c>
      <c r="F460" s="191">
        <v>3.4157940067069785</v>
      </c>
      <c r="G460" s="127"/>
      <c r="H460" s="127"/>
      <c r="I460" s="127"/>
      <c r="J460" s="128"/>
      <c r="K460" s="75"/>
      <c r="L460" s="75"/>
      <c r="M460" s="75"/>
    </row>
    <row r="461" spans="1:13" s="13" customFormat="1" ht="14.25">
      <c r="A461" s="17" t="str">
        <f>YEAR(B461)&amp;VLOOKUP(MONTH(B461),lookup!$G$2:$N$13,8,FALSE)</f>
        <v>2007M11</v>
      </c>
      <c r="B461" s="184">
        <v>39387</v>
      </c>
      <c r="C461" s="185">
        <v>27.273958932419667</v>
      </c>
      <c r="D461" s="186">
        <v>1014</v>
      </c>
      <c r="E461" s="189">
        <v>4.2300000000000004</v>
      </c>
      <c r="F461" s="191">
        <v>3.391648237323643</v>
      </c>
      <c r="G461" s="127"/>
      <c r="H461" s="127"/>
      <c r="I461" s="127"/>
      <c r="J461" s="128"/>
      <c r="K461" s="75"/>
      <c r="L461" s="75"/>
      <c r="M461" s="75"/>
    </row>
    <row r="462" spans="1:13" s="13" customFormat="1" ht="14.25">
      <c r="A462" s="17" t="str">
        <f>YEAR(B462)&amp;VLOOKUP(MONTH(B462),lookup!$G$2:$N$13,8,FALSE)</f>
        <v>2007M12</v>
      </c>
      <c r="B462" s="184">
        <v>39417</v>
      </c>
      <c r="C462" s="185">
        <v>26.597240717734554</v>
      </c>
      <c r="D462" s="186">
        <v>1069.4000000000001</v>
      </c>
      <c r="E462" s="189">
        <v>4.2</v>
      </c>
      <c r="F462" s="191">
        <v>3.3222147466615177</v>
      </c>
      <c r="G462" s="127"/>
      <c r="H462" s="127"/>
      <c r="I462" s="127"/>
      <c r="J462" s="128"/>
      <c r="K462" s="75"/>
      <c r="L462" s="75"/>
      <c r="M462" s="75"/>
    </row>
    <row r="463" spans="1:13" s="13" customFormat="1" ht="14.25">
      <c r="A463" s="17" t="str">
        <f>YEAR(B463)&amp;VLOOKUP(MONTH(B463),lookup!$G$2:$N$13,8,FALSE)</f>
        <v>2008M01</v>
      </c>
      <c r="B463" s="184">
        <v>39448</v>
      </c>
      <c r="C463" s="185">
        <v>25.809613072017541</v>
      </c>
      <c r="D463" s="186">
        <v>1100.7</v>
      </c>
      <c r="E463" s="189">
        <v>4.13</v>
      </c>
      <c r="F463" s="191">
        <v>3.2462673430583804</v>
      </c>
      <c r="G463" s="127"/>
      <c r="H463" s="127"/>
      <c r="I463" s="127"/>
      <c r="J463" s="128"/>
      <c r="K463" s="75"/>
      <c r="L463" s="75"/>
      <c r="M463" s="75"/>
    </row>
    <row r="464" spans="1:13" s="13" customFormat="1" ht="14.25">
      <c r="A464" s="17" t="str">
        <f>YEAR(B464)&amp;VLOOKUP(MONTH(B464),lookup!$G$2:$N$13,8,FALSE)</f>
        <v>2008M02</v>
      </c>
      <c r="B464" s="184">
        <v>39479</v>
      </c>
      <c r="C464" s="185">
        <v>25.624317583269342</v>
      </c>
      <c r="D464" s="186">
        <v>1044.0999999999999</v>
      </c>
      <c r="E464" s="189">
        <v>4.0999999999999996</v>
      </c>
      <c r="F464" s="191">
        <v>3.2223911882266627</v>
      </c>
      <c r="G464" s="127"/>
      <c r="H464" s="127"/>
      <c r="I464" s="127"/>
      <c r="J464" s="128"/>
      <c r="K464" s="75"/>
      <c r="L464" s="75"/>
      <c r="M464" s="75"/>
    </row>
    <row r="465" spans="1:16" s="13" customFormat="1" ht="14.25">
      <c r="A465" s="17" t="str">
        <f>YEAR(B465)&amp;VLOOKUP(MONTH(B465),lookup!$G$2:$N$13,8,FALSE)</f>
        <v>2008M03</v>
      </c>
      <c r="B465" s="184">
        <v>39508</v>
      </c>
      <c r="C465" s="185">
        <v>25.729963331348664</v>
      </c>
      <c r="D465" s="186">
        <v>1136.9000000000001</v>
      </c>
      <c r="E465" s="189">
        <v>4.13</v>
      </c>
      <c r="F465" s="191">
        <v>3.251196314165218</v>
      </c>
      <c r="G465" s="127"/>
      <c r="H465" s="127"/>
      <c r="I465" s="127"/>
      <c r="J465" s="128"/>
      <c r="K465" s="127"/>
      <c r="L465" s="127"/>
      <c r="M465" s="127"/>
      <c r="N465" s="127"/>
      <c r="O465" s="127"/>
      <c r="P465" s="127"/>
    </row>
    <row r="466" spans="1:16" s="13" customFormat="1" ht="14.25">
      <c r="A466" s="17" t="str">
        <f>YEAR(B466)&amp;VLOOKUP(MONTH(B466),lookup!$G$2:$N$13,8,FALSE)</f>
        <v>2008M04</v>
      </c>
      <c r="B466" s="184">
        <v>39539</v>
      </c>
      <c r="C466" s="185">
        <v>24.948495505741921</v>
      </c>
      <c r="D466" s="186">
        <v>1139.4000000000001</v>
      </c>
      <c r="E466" s="192">
        <v>4.09</v>
      </c>
      <c r="F466" s="191">
        <v>3.2623373129478028</v>
      </c>
      <c r="G466" s="127"/>
      <c r="H466" s="127"/>
      <c r="I466" s="127"/>
      <c r="J466" s="128"/>
      <c r="K466" s="127"/>
      <c r="L466" s="127"/>
      <c r="M466" s="127"/>
      <c r="N466" s="127"/>
      <c r="O466" s="127"/>
      <c r="P466" s="127"/>
    </row>
    <row r="467" spans="1:16" s="13" customFormat="1" ht="14.25">
      <c r="A467" s="17" t="str">
        <f>YEAR(B467)&amp;VLOOKUP(MONTH(B467),lookup!$G$2:$N$13,8,FALSE)</f>
        <v>2008M05</v>
      </c>
      <c r="B467" s="184">
        <v>39569</v>
      </c>
      <c r="C467" s="185">
        <v>24.493453493041795</v>
      </c>
      <c r="D467" s="186">
        <v>1225.7</v>
      </c>
      <c r="E467" s="192">
        <v>3.9</v>
      </c>
      <c r="F467" s="191">
        <v>3.260676165912594</v>
      </c>
      <c r="G467" s="127"/>
      <c r="H467" s="127"/>
      <c r="I467" s="127"/>
      <c r="J467" s="128"/>
      <c r="K467" s="127"/>
      <c r="L467" s="127"/>
      <c r="M467" s="127"/>
      <c r="N467" s="127"/>
      <c r="O467" s="127"/>
      <c r="P467" s="127"/>
    </row>
    <row r="468" spans="1:16" s="13" customFormat="1" ht="14.25">
      <c r="A468" s="17" t="str">
        <f>YEAR(B468)&amp;VLOOKUP(MONTH(B468),lookup!$G$2:$N$13,8,FALSE)</f>
        <v>2008M06</v>
      </c>
      <c r="B468" s="184">
        <v>39600</v>
      </c>
      <c r="C468" s="185">
        <v>24.996714091011462</v>
      </c>
      <c r="D468" s="186">
        <v>1127.4000000000001</v>
      </c>
      <c r="E468" s="192">
        <v>3.92</v>
      </c>
      <c r="F468" s="191">
        <v>3.2547976139957169</v>
      </c>
      <c r="G468" s="127"/>
      <c r="H468" s="127"/>
      <c r="I468" s="127"/>
      <c r="J468" s="128"/>
      <c r="K468" s="127"/>
      <c r="L468" s="127"/>
      <c r="M468" s="127"/>
      <c r="N468" s="127"/>
      <c r="O468" s="127"/>
      <c r="P468" s="127"/>
    </row>
    <row r="469" spans="1:16" s="13" customFormat="1" ht="14.25">
      <c r="A469" s="17" t="str">
        <f>YEAR(B469)&amp;VLOOKUP(MONTH(B469),lookup!$G$2:$N$13,8,FALSE)</f>
        <v>2008M07</v>
      </c>
      <c r="B469" s="184">
        <v>39630</v>
      </c>
      <c r="C469" s="185">
        <v>25.815502049778431</v>
      </c>
      <c r="D469" s="186">
        <v>1115</v>
      </c>
      <c r="E469" s="192">
        <v>3.87</v>
      </c>
      <c r="F469" s="191">
        <v>3.2515948166335824</v>
      </c>
      <c r="G469" s="127"/>
      <c r="H469" s="127"/>
      <c r="I469" s="127"/>
      <c r="J469" s="128"/>
      <c r="K469" s="127"/>
      <c r="L469" s="127"/>
      <c r="M469" s="127"/>
      <c r="N469" s="127"/>
      <c r="O469" s="127"/>
      <c r="P469" s="127"/>
    </row>
    <row r="470" spans="1:16" s="13" customFormat="1" ht="12.75" customHeight="1">
      <c r="A470" s="17" t="str">
        <f>YEAR(B470)&amp;VLOOKUP(MONTH(B470),lookup!$G$2:$N$13,8,FALSE)</f>
        <v>2008M08</v>
      </c>
      <c r="B470" s="184">
        <v>39661</v>
      </c>
      <c r="C470" s="185">
        <v>26.287734336189274</v>
      </c>
      <c r="D470" s="186">
        <v>1057.3</v>
      </c>
      <c r="E470" s="192">
        <v>4.0199999999999996</v>
      </c>
      <c r="F470" s="191">
        <v>3.290692505324317</v>
      </c>
      <c r="G470" s="127"/>
      <c r="H470" s="127"/>
      <c r="I470" s="127"/>
      <c r="J470" s="128"/>
      <c r="K470" s="127"/>
      <c r="L470" s="127"/>
      <c r="M470" s="127"/>
      <c r="N470" s="127"/>
      <c r="O470" s="127"/>
      <c r="P470" s="127"/>
    </row>
    <row r="471" spans="1:16" s="13" customFormat="1" ht="14.25">
      <c r="A471" s="17" t="str">
        <f>YEAR(B471)&amp;VLOOKUP(MONTH(B471),lookup!$G$2:$N$13,8,FALSE)</f>
        <v>2008M09</v>
      </c>
      <c r="B471" s="184">
        <v>39692</v>
      </c>
      <c r="C471" s="185">
        <v>27.002606288382971</v>
      </c>
      <c r="D471" s="186">
        <v>973</v>
      </c>
      <c r="E471" s="192">
        <v>4.1100000000000003</v>
      </c>
      <c r="F471" s="191">
        <v>3.349322719804305</v>
      </c>
      <c r="G471" s="127"/>
      <c r="H471" s="127"/>
      <c r="I471" s="127"/>
      <c r="J471" s="128"/>
      <c r="K471" s="127"/>
      <c r="L471" s="127"/>
      <c r="M471" s="127"/>
      <c r="N471" s="127"/>
      <c r="O471" s="127"/>
      <c r="P471" s="127"/>
    </row>
    <row r="472" spans="1:16" s="13" customFormat="1" ht="14.25">
      <c r="A472" s="17" t="str">
        <f>YEAR(B472)&amp;VLOOKUP(MONTH(B472),lookup!$G$2:$N$13,8,FALSE)</f>
        <v>2008M10</v>
      </c>
      <c r="B472" s="184">
        <v>39722</v>
      </c>
      <c r="C472" s="185">
        <v>27.363412444319451</v>
      </c>
      <c r="D472" s="186">
        <v>1015</v>
      </c>
      <c r="E472" s="192">
        <v>4.16</v>
      </c>
      <c r="F472" s="191">
        <v>3.3606346620032781</v>
      </c>
      <c r="G472" s="127"/>
      <c r="H472" s="127"/>
      <c r="I472" s="127"/>
      <c r="J472" s="128"/>
      <c r="K472" s="127"/>
      <c r="L472" s="127"/>
      <c r="M472" s="127"/>
      <c r="N472" s="127"/>
      <c r="O472" s="127"/>
      <c r="P472" s="127"/>
    </row>
    <row r="473" spans="1:16" s="13" customFormat="1" ht="14.25">
      <c r="A473" s="17" t="str">
        <f>YEAR(B473)&amp;VLOOKUP(MONTH(B473),lookup!$G$2:$N$13,8,FALSE)</f>
        <v>2008M11</v>
      </c>
      <c r="B473" s="184">
        <v>39753</v>
      </c>
      <c r="C473" s="185">
        <v>27.084946773687676</v>
      </c>
      <c r="D473" s="186">
        <v>982.6</v>
      </c>
      <c r="E473" s="192">
        <v>4.1900000000000004</v>
      </c>
      <c r="F473" s="191">
        <v>3.3550161758467425</v>
      </c>
      <c r="G473" s="127"/>
      <c r="H473" s="127"/>
      <c r="I473" s="127"/>
      <c r="J473" s="128"/>
      <c r="K473" s="127"/>
      <c r="L473" s="127"/>
      <c r="M473" s="127"/>
      <c r="N473" s="127"/>
      <c r="O473" s="127"/>
      <c r="P473" s="127"/>
    </row>
    <row r="474" spans="1:16" s="13" customFormat="1" ht="14.25">
      <c r="A474" s="17" t="str">
        <f>YEAR(B474)&amp;VLOOKUP(MONTH(B474),lookup!$G$2:$N$13,8,FALSE)</f>
        <v>2008M12</v>
      </c>
      <c r="B474" s="184">
        <v>39783</v>
      </c>
      <c r="C474" s="185">
        <v>26.363885059292823</v>
      </c>
      <c r="D474" s="186">
        <v>1048.3</v>
      </c>
      <c r="E474" s="192">
        <v>4.1900000000000004</v>
      </c>
      <c r="F474" s="191">
        <v>3.3180278694790224</v>
      </c>
      <c r="G474" s="127"/>
      <c r="H474" s="127"/>
      <c r="I474" s="127"/>
      <c r="J474" s="127"/>
      <c r="K474" s="127"/>
      <c r="L474" s="127"/>
      <c r="M474" s="127"/>
      <c r="N474" s="127"/>
      <c r="O474" s="128"/>
      <c r="P474" s="128"/>
    </row>
    <row r="475" spans="1:16" s="13" customFormat="1" ht="14.25">
      <c r="A475" s="17" t="str">
        <f>YEAR(B475)&amp;VLOOKUP(MONTH(B475),lookup!$G$2:$N$13,8,FALSE)</f>
        <v>2009M01</v>
      </c>
      <c r="B475" s="184">
        <v>39814</v>
      </c>
      <c r="C475" s="185">
        <v>25.561629429445201</v>
      </c>
      <c r="D475" s="186">
        <v>1071.0999999999999</v>
      </c>
      <c r="E475" s="192">
        <v>4.1399999999999997</v>
      </c>
      <c r="F475" s="191">
        <v>3.2733548522529956</v>
      </c>
      <c r="G475" s="127"/>
      <c r="H475" s="127"/>
      <c r="I475" s="127"/>
      <c r="J475" s="127"/>
      <c r="K475" s="127"/>
      <c r="L475" s="127"/>
      <c r="M475" s="127"/>
      <c r="N475" s="127"/>
      <c r="O475" s="128"/>
      <c r="P475" s="128"/>
    </row>
    <row r="476" spans="1:16" s="13" customFormat="1" ht="14.25">
      <c r="A476" s="17" t="str">
        <f>YEAR(B476)&amp;VLOOKUP(MONTH(B476),lookup!$G$2:$N$13,8,FALSE)</f>
        <v>2009M02</v>
      </c>
      <c r="B476" s="184">
        <v>39845</v>
      </c>
      <c r="C476" s="185">
        <v>24.677568624391061</v>
      </c>
      <c r="D476" s="186">
        <v>981.3</v>
      </c>
      <c r="E476" s="192">
        <v>4.12</v>
      </c>
      <c r="F476" s="191">
        <v>3.2332895103067321</v>
      </c>
      <c r="G476" s="127"/>
      <c r="H476" s="127"/>
      <c r="I476" s="127"/>
      <c r="J476" s="127"/>
      <c r="K476" s="127"/>
      <c r="L476" s="127"/>
      <c r="M476" s="127"/>
      <c r="N476" s="127"/>
      <c r="O476" s="128"/>
      <c r="P476" s="128"/>
    </row>
    <row r="477" spans="1:16" s="13" customFormat="1" ht="14.25">
      <c r="A477" s="17" t="str">
        <f>YEAR(B477)&amp;VLOOKUP(MONTH(B477),lookup!$G$2:$N$13,8,FALSE)</f>
        <v>2009M03</v>
      </c>
      <c r="B477" s="184">
        <v>39873</v>
      </c>
      <c r="C477" s="185">
        <v>24.367436317400507</v>
      </c>
      <c r="D477" s="186">
        <v>1122.3</v>
      </c>
      <c r="E477" s="192">
        <v>4.0999999999999996</v>
      </c>
      <c r="F477" s="191">
        <v>3.209767117041129</v>
      </c>
      <c r="G477" s="127"/>
      <c r="H477" s="127"/>
      <c r="I477" s="127"/>
      <c r="J477" s="127"/>
      <c r="K477" s="127"/>
      <c r="L477" s="127"/>
      <c r="M477" s="127"/>
      <c r="N477" s="127"/>
      <c r="O477" s="128"/>
      <c r="P477" s="128"/>
    </row>
    <row r="478" spans="1:16" s="13" customFormat="1" ht="14.25">
      <c r="A478" s="17" t="str">
        <f>YEAR(B478)&amp;VLOOKUP(MONTH(B478),lookup!$G$2:$N$13,8,FALSE)</f>
        <v>2009M04</v>
      </c>
      <c r="B478" s="184">
        <v>39904</v>
      </c>
      <c r="C478" s="185">
        <v>23.248699804069805</v>
      </c>
      <c r="D478" s="186">
        <v>1143.7000000000003</v>
      </c>
      <c r="E478" s="192">
        <v>4.04</v>
      </c>
      <c r="F478" s="191">
        <v>3.2312412264055506</v>
      </c>
      <c r="G478" s="127"/>
      <c r="H478" s="127"/>
      <c r="I478" s="127"/>
      <c r="J478" s="127"/>
      <c r="K478" s="127"/>
      <c r="L478" s="127"/>
      <c r="M478" s="127"/>
      <c r="N478" s="127"/>
      <c r="O478" s="128"/>
      <c r="P478" s="128"/>
    </row>
    <row r="479" spans="1:16" s="13" customFormat="1" ht="14.25">
      <c r="A479" s="17" t="str">
        <f>YEAR(B479)&amp;VLOOKUP(MONTH(B479),lookup!$G$2:$N$13,8,FALSE)</f>
        <v>2009M05</v>
      </c>
      <c r="B479" s="184">
        <v>39934</v>
      </c>
      <c r="C479" s="185">
        <v>20.604910699660479</v>
      </c>
      <c r="D479" s="186">
        <v>1202.9000000000001</v>
      </c>
      <c r="E479" s="192">
        <v>3.93</v>
      </c>
      <c r="F479" s="191">
        <v>3.2632755185867004</v>
      </c>
      <c r="G479" s="127"/>
      <c r="H479" s="127"/>
      <c r="I479" s="127"/>
      <c r="J479" s="127"/>
      <c r="K479" s="127"/>
      <c r="L479" s="127"/>
      <c r="M479" s="127"/>
      <c r="N479" s="127"/>
      <c r="O479" s="127"/>
      <c r="P479" s="127"/>
    </row>
    <row r="480" spans="1:16" s="13" customFormat="1" ht="14.25">
      <c r="A480" s="17" t="str">
        <f>YEAR(B480)&amp;VLOOKUP(MONTH(B480),lookup!$G$2:$N$13,8,FALSE)</f>
        <v>2009M06</v>
      </c>
      <c r="B480" s="184">
        <v>39965</v>
      </c>
      <c r="C480" s="185">
        <v>22.39568124155792</v>
      </c>
      <c r="D480" s="186">
        <v>1129.5</v>
      </c>
      <c r="E480" s="192">
        <v>3.78</v>
      </c>
      <c r="F480" s="191">
        <v>3.2431730816188966</v>
      </c>
      <c r="G480" s="127"/>
      <c r="H480" s="127"/>
      <c r="I480" s="127"/>
      <c r="J480" s="127"/>
      <c r="K480" s="127"/>
      <c r="L480" s="127"/>
      <c r="M480" s="127"/>
      <c r="N480" s="127"/>
      <c r="O480" s="127"/>
      <c r="P480" s="127"/>
    </row>
    <row r="481" spans="1:13" s="13" customFormat="1" ht="14.25">
      <c r="A481" s="17" t="str">
        <f>YEAR(B481)&amp;VLOOKUP(MONTH(B481),lookup!$G$2:$N$13,8,FALSE)</f>
        <v>2009M07</v>
      </c>
      <c r="B481" s="184">
        <v>39995</v>
      </c>
      <c r="C481" s="185">
        <v>22.992518833043391</v>
      </c>
      <c r="D481" s="186">
        <v>1101.2</v>
      </c>
      <c r="E481" s="192">
        <v>3.83</v>
      </c>
      <c r="F481" s="191">
        <v>3.2214558020947894</v>
      </c>
      <c r="G481" s="127"/>
      <c r="H481" s="127"/>
      <c r="I481" s="127"/>
      <c r="J481" s="75"/>
      <c r="K481" s="75"/>
      <c r="L481" s="75"/>
      <c r="M481" s="75"/>
    </row>
    <row r="482" spans="1:13" s="13" customFormat="1" ht="14.25">
      <c r="A482" s="17" t="str">
        <f>YEAR(B482)&amp;VLOOKUP(MONTH(B482),lookup!$G$2:$N$13,8,FALSE)</f>
        <v>2009M08</v>
      </c>
      <c r="B482" s="184">
        <v>40026</v>
      </c>
      <c r="C482" s="185">
        <v>23.263162736896614</v>
      </c>
      <c r="D482" s="186">
        <v>1053.3</v>
      </c>
      <c r="E482" s="192">
        <v>3.9</v>
      </c>
      <c r="F482" s="191">
        <v>3.2595200451555137</v>
      </c>
      <c r="G482" s="127"/>
      <c r="H482" s="127"/>
      <c r="I482" s="127"/>
      <c r="J482" s="75"/>
      <c r="K482" s="75"/>
      <c r="L482" s="75"/>
      <c r="M482" s="75"/>
    </row>
    <row r="483" spans="1:13" s="13" customFormat="1" ht="14.25">
      <c r="A483" s="17" t="str">
        <f>YEAR(B483)&amp;VLOOKUP(MONTH(B483),lookup!$G$2:$N$13,8,FALSE)</f>
        <v>2009M09</v>
      </c>
      <c r="B483" s="184">
        <v>40057</v>
      </c>
      <c r="C483" s="185">
        <v>24.04803735658184</v>
      </c>
      <c r="D483" s="186">
        <v>993.5</v>
      </c>
      <c r="E483" s="192">
        <v>4</v>
      </c>
      <c r="F483" s="191">
        <v>3.3176384680989432</v>
      </c>
      <c r="G483" s="127"/>
      <c r="H483" s="127"/>
      <c r="I483" s="127"/>
      <c r="J483" s="75"/>
      <c r="K483" s="75"/>
      <c r="L483" s="75"/>
      <c r="M483" s="75"/>
    </row>
    <row r="484" spans="1:13" s="13" customFormat="1" ht="14.25">
      <c r="A484" s="17" t="str">
        <f>YEAR(B484)&amp;VLOOKUP(MONTH(B484),lookup!$G$2:$N$13,8,FALSE)</f>
        <v>2009M10</v>
      </c>
      <c r="B484" s="184">
        <v>40087</v>
      </c>
      <c r="C484" s="185">
        <v>24.437517417240745</v>
      </c>
      <c r="D484" s="186">
        <v>1024.3</v>
      </c>
      <c r="E484" s="192">
        <v>4.04</v>
      </c>
      <c r="F484" s="191">
        <v>3.3573254869028055</v>
      </c>
      <c r="G484" s="127"/>
      <c r="H484" s="127"/>
      <c r="I484" s="127"/>
      <c r="J484" s="75"/>
      <c r="K484" s="75"/>
      <c r="L484" s="75"/>
      <c r="M484" s="75"/>
    </row>
    <row r="485" spans="1:13" s="13" customFormat="1" ht="14.25">
      <c r="A485" s="17" t="str">
        <f>YEAR(B485)&amp;VLOOKUP(MONTH(B485),lookup!$G$2:$N$13,8,FALSE)</f>
        <v>2009M11</v>
      </c>
      <c r="B485" s="184">
        <v>40118</v>
      </c>
      <c r="C485" s="185">
        <v>24.872699451306794</v>
      </c>
      <c r="D485" s="186">
        <v>985.2</v>
      </c>
      <c r="E485" s="192">
        <v>4.08</v>
      </c>
      <c r="F485" s="191">
        <v>3.3410740807216639</v>
      </c>
      <c r="G485" s="127"/>
      <c r="H485" s="127"/>
      <c r="I485" s="127"/>
      <c r="J485" s="75"/>
      <c r="K485" s="75"/>
      <c r="L485" s="75"/>
      <c r="M485" s="75"/>
    </row>
    <row r="486" spans="1:13" s="13" customFormat="1" ht="14.25">
      <c r="A486" s="17" t="str">
        <f>YEAR(B486)&amp;VLOOKUP(MONTH(B486),lookup!$G$2:$N$13,8,FALSE)</f>
        <v>2009M12</v>
      </c>
      <c r="B486" s="184">
        <v>40148</v>
      </c>
      <c r="C486" s="185">
        <v>24.702017123748018</v>
      </c>
      <c r="D486" s="186">
        <v>1046.5</v>
      </c>
      <c r="E486" s="192">
        <v>4.0999999999999996</v>
      </c>
      <c r="F486" s="191">
        <v>3.3172053817944063</v>
      </c>
      <c r="G486" s="127"/>
      <c r="H486" s="127"/>
      <c r="I486" s="127"/>
      <c r="J486" s="75"/>
      <c r="K486" s="75"/>
      <c r="L486" s="75"/>
      <c r="M486" s="75"/>
    </row>
    <row r="487" spans="1:13" s="13" customFormat="1" ht="14.25">
      <c r="A487" s="17" t="str">
        <f>YEAR(B487)&amp;VLOOKUP(MONTH(B487),lookup!$G$2:$N$13,8,FALSE)</f>
        <v>2010M01</v>
      </c>
      <c r="B487" s="184">
        <v>40179</v>
      </c>
      <c r="C487" s="185">
        <v>24.667230554668919</v>
      </c>
      <c r="D487" s="186">
        <v>1051.2</v>
      </c>
      <c r="E487" s="192">
        <v>4.1100000000000003</v>
      </c>
      <c r="F487" s="191">
        <v>3.2952645190332719</v>
      </c>
      <c r="G487" s="127"/>
      <c r="H487" s="127"/>
      <c r="I487" s="127"/>
      <c r="J487" s="75"/>
      <c r="K487" s="75"/>
      <c r="L487" s="75"/>
      <c r="M487" s="75"/>
    </row>
    <row r="488" spans="1:13" s="13" customFormat="1" ht="14.25">
      <c r="A488" s="17" t="str">
        <f>YEAR(B488)&amp;VLOOKUP(MONTH(B488),lookup!$G$2:$N$13,8,FALSE)</f>
        <v>2010M02</v>
      </c>
      <c r="B488" s="184">
        <v>40210</v>
      </c>
      <c r="C488" s="185">
        <v>24.194096679850816</v>
      </c>
      <c r="D488" s="186">
        <v>977.9</v>
      </c>
      <c r="E488" s="192">
        <v>4.07</v>
      </c>
      <c r="F488" s="191">
        <v>3.2616456826349456</v>
      </c>
      <c r="G488" s="127"/>
      <c r="H488" s="127"/>
      <c r="I488" s="127"/>
      <c r="J488" s="75"/>
      <c r="K488" s="75"/>
      <c r="L488" s="75"/>
      <c r="M488" s="75"/>
    </row>
    <row r="489" spans="1:13" s="13" customFormat="1" ht="14.25">
      <c r="A489" s="17" t="str">
        <f>YEAR(B489)&amp;VLOOKUP(MONTH(B489),lookup!$G$2:$N$13,8,FALSE)</f>
        <v>2010M03</v>
      </c>
      <c r="B489" s="184">
        <v>40238</v>
      </c>
      <c r="C489" s="185">
        <v>24.0997675360071</v>
      </c>
      <c r="D489" s="186">
        <v>1115.9000000000001</v>
      </c>
      <c r="E489" s="192">
        <v>4.04</v>
      </c>
      <c r="F489" s="191">
        <v>3.2367052717168896</v>
      </c>
      <c r="G489" s="127"/>
      <c r="H489" s="127"/>
      <c r="I489" s="127"/>
      <c r="J489" s="75"/>
      <c r="K489" s="75"/>
      <c r="L489" s="75"/>
      <c r="M489" s="75"/>
    </row>
    <row r="490" spans="1:13" s="13" customFormat="1" ht="14.25">
      <c r="A490" s="17" t="str">
        <f>YEAR(B490)&amp;VLOOKUP(MONTH(B490),lookup!$G$2:$N$13,8,FALSE)</f>
        <v>2010M04</v>
      </c>
      <c r="B490" s="184">
        <v>40269</v>
      </c>
      <c r="C490" s="185">
        <v>23.567874461717139</v>
      </c>
      <c r="D490" s="186">
        <v>1133.0999999999999</v>
      </c>
      <c r="E490" s="192">
        <v>3.94</v>
      </c>
      <c r="F490" s="191">
        <v>3.2308734950994262</v>
      </c>
      <c r="G490" s="127"/>
      <c r="H490" s="127"/>
      <c r="I490" s="127"/>
      <c r="J490" s="75"/>
      <c r="K490" s="75"/>
      <c r="L490" s="75"/>
      <c r="M490" s="75"/>
    </row>
    <row r="491" spans="1:13" s="13" customFormat="1" ht="14.25">
      <c r="A491" s="17" t="str">
        <f>YEAR(B491)&amp;VLOOKUP(MONTH(B491),lookup!$G$2:$N$13,8,FALSE)</f>
        <v>2010M05</v>
      </c>
      <c r="B491" s="184">
        <v>40299</v>
      </c>
      <c r="C491" s="185">
        <v>23.639494239826675</v>
      </c>
      <c r="D491" s="186">
        <v>1242.9000000000001</v>
      </c>
      <c r="E491" s="192">
        <v>3.8</v>
      </c>
      <c r="F491" s="191">
        <v>3.2669968192056311</v>
      </c>
      <c r="G491" s="127"/>
      <c r="H491" s="127"/>
      <c r="I491" s="127"/>
      <c r="J491" s="75"/>
      <c r="K491" s="75"/>
      <c r="L491" s="75"/>
      <c r="M491" s="75"/>
    </row>
    <row r="492" spans="1:13" s="13" customFormat="1" ht="14.25">
      <c r="A492" s="17" t="str">
        <f>YEAR(B492)&amp;VLOOKUP(MONTH(B492),lookup!$G$2:$N$13,8,FALSE)</f>
        <v>2010M06</v>
      </c>
      <c r="B492" s="184">
        <v>40330</v>
      </c>
      <c r="C492" s="185">
        <v>23.852303478560209</v>
      </c>
      <c r="D492" s="186">
        <v>1179</v>
      </c>
      <c r="E492" s="192">
        <v>3.76</v>
      </c>
      <c r="F492" s="191">
        <v>3.2459994753065962</v>
      </c>
      <c r="G492" s="127"/>
      <c r="H492" s="127"/>
      <c r="I492" s="127"/>
      <c r="J492" s="75"/>
      <c r="K492" s="75"/>
      <c r="L492" s="75"/>
      <c r="M492" s="75"/>
    </row>
    <row r="493" spans="1:13" s="13" customFormat="1" ht="14.25">
      <c r="A493" s="17" t="str">
        <f>YEAR(B493)&amp;VLOOKUP(MONTH(B493),lookup!$G$2:$N$13,8,FALSE)</f>
        <v>2010M07</v>
      </c>
      <c r="B493" s="184">
        <v>40360</v>
      </c>
      <c r="C493" s="185">
        <v>24.294057429428339</v>
      </c>
      <c r="D493" s="186">
        <v>1140.9000000000001</v>
      </c>
      <c r="E493" s="192">
        <v>3.82</v>
      </c>
      <c r="F493" s="191">
        <v>3.2172017395505614</v>
      </c>
      <c r="G493" s="127"/>
      <c r="H493" s="127"/>
      <c r="I493" s="127"/>
      <c r="J493" s="75"/>
      <c r="K493" s="75"/>
      <c r="L493" s="75"/>
      <c r="M493" s="75"/>
    </row>
    <row r="494" spans="1:13" s="13" customFormat="1" ht="14.25">
      <c r="A494" s="17" t="str">
        <f>YEAR(B494)&amp;VLOOKUP(MONTH(B494),lookup!$G$2:$N$13,8,FALSE)</f>
        <v>2010M08</v>
      </c>
      <c r="B494" s="184">
        <v>40391</v>
      </c>
      <c r="C494" s="185">
        <v>24.702868982011562</v>
      </c>
      <c r="D494" s="186">
        <v>1108.9000000000001</v>
      </c>
      <c r="E494" s="192">
        <v>3.85</v>
      </c>
      <c r="F494" s="191">
        <v>3.2509160591934929</v>
      </c>
      <c r="G494" s="127"/>
      <c r="H494" s="127"/>
      <c r="I494" s="127"/>
      <c r="J494" s="75"/>
      <c r="K494" s="75"/>
      <c r="L494" s="75"/>
      <c r="M494" s="75"/>
    </row>
    <row r="495" spans="1:13" s="13" customFormat="1" ht="14.25">
      <c r="A495" s="17" t="str">
        <f>YEAR(B495)&amp;VLOOKUP(MONTH(B495),lookup!$G$2:$N$13,8,FALSE)</f>
        <v>2010M09</v>
      </c>
      <c r="B495" s="184">
        <v>40422</v>
      </c>
      <c r="C495" s="185">
        <v>25.245855181357538</v>
      </c>
      <c r="D495" s="186">
        <v>1065.3</v>
      </c>
      <c r="E495" s="192">
        <v>3.92</v>
      </c>
      <c r="F495" s="191">
        <v>3.3301839743158772</v>
      </c>
      <c r="G495" s="127"/>
      <c r="H495" s="127"/>
      <c r="I495" s="127"/>
      <c r="J495" s="75"/>
      <c r="K495" s="75"/>
      <c r="L495" s="75"/>
      <c r="M495" s="75"/>
    </row>
    <row r="496" spans="1:13" s="13" customFormat="1" ht="14.25">
      <c r="A496" s="17" t="str">
        <f>YEAR(B496)&amp;VLOOKUP(MONTH(B496),lookup!$G$2:$N$13,8,FALSE)</f>
        <v>2010M10</v>
      </c>
      <c r="B496" s="184">
        <v>40452</v>
      </c>
      <c r="C496" s="185">
        <v>25.796207674981307</v>
      </c>
      <c r="D496" s="186">
        <v>1075.9000000000001</v>
      </c>
      <c r="E496" s="192">
        <v>4.03</v>
      </c>
      <c r="F496" s="191">
        <v>3.3616633911939657</v>
      </c>
      <c r="G496" s="127"/>
      <c r="H496" s="127"/>
      <c r="I496" s="127"/>
      <c r="J496" s="75"/>
      <c r="K496" s="75"/>
      <c r="L496" s="75"/>
      <c r="M496" s="75"/>
    </row>
    <row r="497" spans="1:13" s="13" customFormat="1" ht="14.25">
      <c r="A497" s="17" t="str">
        <f>YEAR(B497)&amp;VLOOKUP(MONTH(B497),lookup!$G$2:$N$13,8,FALSE)</f>
        <v>2010M11</v>
      </c>
      <c r="B497" s="184">
        <v>40483</v>
      </c>
      <c r="C497" s="185">
        <v>26.166263053885711</v>
      </c>
      <c r="D497" s="186">
        <v>1027.7</v>
      </c>
      <c r="E497" s="192">
        <v>4.1100000000000003</v>
      </c>
      <c r="F497" s="191">
        <v>3.3616653748022194</v>
      </c>
      <c r="G497" s="127"/>
      <c r="H497" s="127"/>
      <c r="I497" s="127"/>
      <c r="J497" s="75"/>
      <c r="K497" s="75"/>
      <c r="L497" s="75"/>
      <c r="M497" s="75"/>
    </row>
    <row r="498" spans="1:13" s="13" customFormat="1" ht="14.25">
      <c r="A498" s="17" t="str">
        <f>YEAR(B498)&amp;VLOOKUP(MONTH(B498),lookup!$G$2:$N$13,8,FALSE)</f>
        <v>2010M12</v>
      </c>
      <c r="B498" s="184">
        <v>40513</v>
      </c>
      <c r="C498" s="185">
        <v>25.986918934052131</v>
      </c>
      <c r="D498" s="186">
        <v>1071.5999999999999</v>
      </c>
      <c r="E498" s="192">
        <v>4.1500000000000004</v>
      </c>
      <c r="F498" s="191">
        <v>3.3667708310607343</v>
      </c>
      <c r="G498" s="127"/>
      <c r="H498" s="127"/>
      <c r="I498" s="127"/>
      <c r="J498" s="75"/>
      <c r="K498" s="75"/>
      <c r="L498" s="75"/>
      <c r="M498" s="75"/>
    </row>
    <row r="499" spans="1:13" s="13" customFormat="1" ht="14.25">
      <c r="A499" s="17" t="str">
        <f>YEAR(B499)&amp;VLOOKUP(MONTH(B499),lookup!$G$2:$N$13,8,FALSE)</f>
        <v>2011M01</v>
      </c>
      <c r="B499" s="184">
        <v>40544</v>
      </c>
      <c r="C499" s="185">
        <v>25.782249240580544</v>
      </c>
      <c r="D499" s="186">
        <v>1096.2</v>
      </c>
      <c r="E499" s="192">
        <v>4.03</v>
      </c>
      <c r="F499" s="191">
        <v>3.2810785284248798</v>
      </c>
      <c r="G499" s="127"/>
      <c r="H499" s="127"/>
      <c r="I499" s="127"/>
      <c r="J499" s="75"/>
      <c r="K499" s="75"/>
      <c r="L499" s="75"/>
      <c r="M499" s="75"/>
    </row>
    <row r="500" spans="1:13" s="13" customFormat="1" ht="14.25">
      <c r="A500" s="17" t="str">
        <f>YEAR(B500)&amp;VLOOKUP(MONTH(B500),lookup!$G$2:$N$13,8,FALSE)</f>
        <v>2011M02</v>
      </c>
      <c r="B500" s="184">
        <v>40575</v>
      </c>
      <c r="C500" s="185">
        <v>26.077771659718433</v>
      </c>
      <c r="D500" s="186">
        <v>1023</v>
      </c>
      <c r="E500" s="192">
        <v>3.99</v>
      </c>
      <c r="F500" s="191">
        <v>3.2455082646736417</v>
      </c>
      <c r="G500" s="127"/>
      <c r="H500" s="127"/>
      <c r="I500" s="127"/>
      <c r="J500" s="75"/>
      <c r="K500" s="75"/>
      <c r="L500" s="75"/>
      <c r="M500" s="75"/>
    </row>
    <row r="501" spans="1:13" s="13" customFormat="1" ht="14.25">
      <c r="A501" s="17" t="str">
        <f>YEAR(B501)&amp;VLOOKUP(MONTH(B501),lookup!$G$2:$N$13,8,FALSE)</f>
        <v>2011M03</v>
      </c>
      <c r="B501" s="184">
        <v>40603</v>
      </c>
      <c r="C501" s="185">
        <v>26.558530489574082</v>
      </c>
      <c r="D501" s="186">
        <v>1167</v>
      </c>
      <c r="E501" s="192">
        <v>4.08</v>
      </c>
      <c r="F501" s="191">
        <v>3.2375482042859796</v>
      </c>
      <c r="G501" s="127"/>
      <c r="H501" s="127"/>
      <c r="I501" s="127"/>
      <c r="J501" s="75"/>
      <c r="K501" s="75"/>
      <c r="L501" s="75"/>
      <c r="M501" s="75"/>
    </row>
    <row r="502" spans="1:13" s="13" customFormat="1" ht="14.25">
      <c r="A502" s="17" t="str">
        <f>YEAR(B502)&amp;VLOOKUP(MONTH(B502),lookup!$G$2:$N$13,8,FALSE)</f>
        <v>2011M04</v>
      </c>
      <c r="B502" s="184">
        <v>40634</v>
      </c>
      <c r="C502" s="185">
        <v>26.408007929647873</v>
      </c>
      <c r="D502" s="186">
        <v>1191.4000000000001</v>
      </c>
      <c r="E502" s="192">
        <v>4.0199999999999996</v>
      </c>
      <c r="F502" s="191">
        <v>3.2181201916461073</v>
      </c>
      <c r="G502" s="127"/>
      <c r="H502" s="127"/>
      <c r="I502" s="127"/>
      <c r="J502" s="75"/>
      <c r="K502" s="75"/>
      <c r="L502" s="75"/>
      <c r="M502" s="75"/>
    </row>
    <row r="503" spans="1:13" s="13" customFormat="1" ht="14.25">
      <c r="A503" s="17" t="str">
        <f>YEAR(B503)&amp;VLOOKUP(MONTH(B503),lookup!$G$2:$N$13,8,FALSE)</f>
        <v>2011M05</v>
      </c>
      <c r="B503" s="184">
        <v>40664</v>
      </c>
      <c r="C503" s="185">
        <v>26.38288204218847</v>
      </c>
      <c r="D503" s="186">
        <v>1253</v>
      </c>
      <c r="E503" s="192">
        <v>3.9</v>
      </c>
      <c r="F503" s="191">
        <v>3.2420323973863852</v>
      </c>
      <c r="G503" s="127"/>
      <c r="H503" s="127"/>
      <c r="I503" s="127"/>
      <c r="J503" s="75"/>
      <c r="K503" s="75"/>
      <c r="L503" s="75"/>
      <c r="M503" s="75"/>
    </row>
    <row r="504" spans="1:13" s="13" customFormat="1" ht="14.25">
      <c r="A504" s="17" t="str">
        <f>YEAR(B504)&amp;VLOOKUP(MONTH(B504),lookup!$G$2:$N$13,8,FALSE)</f>
        <v>2011M06</v>
      </c>
      <c r="B504" s="184">
        <v>40695</v>
      </c>
      <c r="C504" s="185">
        <v>26.618566829159796</v>
      </c>
      <c r="D504" s="186">
        <v>1172.2</v>
      </c>
      <c r="E504" s="192">
        <v>3.94</v>
      </c>
      <c r="F504" s="191">
        <v>3.2346955329312195</v>
      </c>
      <c r="G504" s="127"/>
      <c r="H504" s="127"/>
      <c r="I504" s="127"/>
      <c r="J504" s="75"/>
      <c r="K504" s="75"/>
      <c r="L504" s="75"/>
      <c r="M504" s="75"/>
    </row>
    <row r="505" spans="1:13" s="13" customFormat="1" ht="14.25">
      <c r="A505" s="17" t="str">
        <f>YEAR(B505)&amp;VLOOKUP(MONTH(B505),lookup!$G$2:$N$13,8,FALSE)</f>
        <v>2011M07</v>
      </c>
      <c r="B505" s="184">
        <v>40725</v>
      </c>
      <c r="C505" s="185">
        <v>27.20691534319441</v>
      </c>
      <c r="D505" s="186">
        <v>1161</v>
      </c>
      <c r="E505" s="192">
        <v>3.92</v>
      </c>
      <c r="F505" s="191">
        <v>3.2319560590164196</v>
      </c>
      <c r="G505" s="127"/>
      <c r="H505" s="127"/>
      <c r="I505" s="127"/>
      <c r="J505" s="75"/>
      <c r="K505" s="75"/>
      <c r="L505" s="75"/>
      <c r="M505" s="75"/>
    </row>
    <row r="506" spans="1:13" s="13" customFormat="1" ht="14.25">
      <c r="A506" s="17" t="str">
        <f>YEAR(B506)&amp;VLOOKUP(MONTH(B506),lookup!$G$2:$N$13,8,FALSE)</f>
        <v>2011M08</v>
      </c>
      <c r="B506" s="184">
        <v>40756</v>
      </c>
      <c r="C506" s="185">
        <v>27.586562428477471</v>
      </c>
      <c r="D506" s="186">
        <v>1105.3</v>
      </c>
      <c r="E506" s="192">
        <v>4</v>
      </c>
      <c r="F506" s="191">
        <v>3.257105016338953</v>
      </c>
      <c r="G506" s="127"/>
      <c r="H506" s="127"/>
      <c r="I506" s="127"/>
      <c r="J506" s="75"/>
      <c r="K506" s="75"/>
      <c r="L506" s="75"/>
      <c r="M506" s="75"/>
    </row>
    <row r="507" spans="1:13" s="13" customFormat="1" ht="14.25">
      <c r="A507" s="17" t="str">
        <f>YEAR(B507)&amp;VLOOKUP(MONTH(B507),lookup!$G$2:$N$13,8,FALSE)</f>
        <v>2011M09</v>
      </c>
      <c r="B507" s="184">
        <v>40787</v>
      </c>
      <c r="C507" s="185">
        <v>28.134133964669395</v>
      </c>
      <c r="D507" s="186">
        <v>1042.3</v>
      </c>
      <c r="E507" s="192">
        <v>4.0999999999999996</v>
      </c>
      <c r="F507" s="191">
        <v>3.3134073765637351</v>
      </c>
      <c r="G507" s="127"/>
      <c r="H507" s="127"/>
      <c r="I507" s="127"/>
      <c r="J507" s="75"/>
      <c r="K507" s="75"/>
      <c r="L507" s="75"/>
      <c r="M507" s="75"/>
    </row>
    <row r="508" spans="1:13" s="13" customFormat="1" ht="14.25">
      <c r="A508" s="17" t="str">
        <f>YEAR(B508)&amp;VLOOKUP(MONTH(B508),lookup!$G$2:$N$13,8,FALSE)</f>
        <v>2011M10</v>
      </c>
      <c r="B508" s="184">
        <v>40817</v>
      </c>
      <c r="C508" s="185">
        <v>29.088832752540362</v>
      </c>
      <c r="D508" s="186">
        <v>1062.2</v>
      </c>
      <c r="E508" s="192">
        <v>4.13</v>
      </c>
      <c r="F508" s="191">
        <v>3.3233775881106125</v>
      </c>
      <c r="G508" s="127"/>
      <c r="H508" s="127"/>
      <c r="I508" s="127"/>
      <c r="J508" s="75"/>
      <c r="K508" s="75"/>
      <c r="L508" s="75"/>
      <c r="M508" s="75"/>
    </row>
    <row r="509" spans="1:13" s="13" customFormat="1" ht="14.25">
      <c r="A509" s="17" t="str">
        <f>YEAR(B509)&amp;VLOOKUP(MONTH(B509),lookup!$G$2:$N$13,8,FALSE)</f>
        <v>2011M11</v>
      </c>
      <c r="B509" s="184">
        <v>40848</v>
      </c>
      <c r="C509" s="185">
        <v>29.447334148184048</v>
      </c>
      <c r="D509" s="186">
        <v>1035.3</v>
      </c>
      <c r="E509" s="192">
        <v>4.18</v>
      </c>
      <c r="F509" s="191">
        <v>3.3268537817835129</v>
      </c>
      <c r="G509" s="127"/>
      <c r="H509" s="127"/>
      <c r="I509" s="127"/>
      <c r="J509" s="75"/>
      <c r="K509" s="75"/>
      <c r="L509" s="75"/>
      <c r="M509" s="75"/>
    </row>
    <row r="510" spans="1:13" s="13" customFormat="1" ht="14.25">
      <c r="A510" s="17" t="str">
        <f>YEAR(B510)&amp;VLOOKUP(MONTH(B510),lookup!$G$2:$N$13,8,FALSE)</f>
        <v>2011M12</v>
      </c>
      <c r="B510" s="184">
        <v>40878</v>
      </c>
      <c r="C510" s="185">
        <v>29.333645279673839</v>
      </c>
      <c r="D510" s="186">
        <v>1097.5999999999999</v>
      </c>
      <c r="E510" s="192">
        <v>4.2</v>
      </c>
      <c r="F510" s="191">
        <v>3.3101170131844162</v>
      </c>
      <c r="G510" s="127"/>
      <c r="H510" s="127"/>
      <c r="I510" s="127"/>
      <c r="J510" s="75"/>
      <c r="K510" s="75"/>
      <c r="L510" s="75"/>
      <c r="M510" s="75"/>
    </row>
    <row r="511" spans="1:13" s="13" customFormat="1" ht="14.25">
      <c r="A511" s="17" t="str">
        <f>YEAR(B511)&amp;VLOOKUP(MONTH(B511),lookup!$G$2:$N$13,8,FALSE)</f>
        <v>2012M01</v>
      </c>
      <c r="B511" s="184">
        <v>40909</v>
      </c>
      <c r="C511" s="185">
        <v>28.966760609328226</v>
      </c>
      <c r="D511" s="186">
        <v>1118.0999999999999</v>
      </c>
      <c r="E511" s="192">
        <v>4.1399999999999997</v>
      </c>
      <c r="F511" s="191">
        <v>3.2745798373948007</v>
      </c>
      <c r="G511" s="127"/>
      <c r="H511" s="127"/>
      <c r="I511" s="127"/>
      <c r="J511" s="75"/>
      <c r="K511" s="75"/>
      <c r="L511" s="75"/>
      <c r="M511" s="75"/>
    </row>
    <row r="512" spans="1:13" s="13" customFormat="1" ht="14.25">
      <c r="A512" s="17" t="str">
        <f>YEAR(B512)&amp;VLOOKUP(MONTH(B512),lookup!$G$2:$N$13,8,FALSE)</f>
        <v>2012M02</v>
      </c>
      <c r="B512" s="184">
        <v>40940</v>
      </c>
      <c r="C512" s="185">
        <v>28.93415346820014</v>
      </c>
      <c r="D512" s="186">
        <v>1057.3</v>
      </c>
      <c r="E512" s="192">
        <v>4.13</v>
      </c>
      <c r="F512" s="191">
        <v>3.2644592870513001</v>
      </c>
      <c r="G512" s="127"/>
      <c r="H512" s="127"/>
      <c r="I512" s="127"/>
      <c r="J512" s="75"/>
      <c r="K512" s="75"/>
      <c r="L512" s="75"/>
      <c r="M512" s="75"/>
    </row>
    <row r="513" spans="1:13" s="13" customFormat="1" ht="14.25">
      <c r="A513" s="17" t="str">
        <f>YEAR(B513)&amp;VLOOKUP(MONTH(B513),lookup!$G$2:$N$13,8,FALSE)</f>
        <v>2012M03</v>
      </c>
      <c r="B513" s="184">
        <v>40969</v>
      </c>
      <c r="C513" s="185">
        <v>28.646943838171719</v>
      </c>
      <c r="D513" s="186">
        <v>1198.0999999999999</v>
      </c>
      <c r="E513" s="192">
        <v>4.0999999999999996</v>
      </c>
      <c r="F513" s="191">
        <v>3.2392607986070288</v>
      </c>
      <c r="G513" s="127"/>
      <c r="H513" s="127"/>
      <c r="I513" s="127"/>
      <c r="J513" s="127"/>
      <c r="K513" s="127"/>
      <c r="L513" s="75"/>
      <c r="M513" s="75"/>
    </row>
    <row r="514" spans="1:13" s="13" customFormat="1" ht="14.25">
      <c r="A514" s="17" t="str">
        <f>YEAR(B514)&amp;VLOOKUP(MONTH(B514),lookup!$G$2:$N$13,8,FALSE)</f>
        <v>2012M04</v>
      </c>
      <c r="B514" s="184">
        <v>41000</v>
      </c>
      <c r="C514" s="185">
        <v>27.832203997076864</v>
      </c>
      <c r="D514" s="186">
        <v>1203.8</v>
      </c>
      <c r="E514" s="192">
        <v>4.0599999999999996</v>
      </c>
      <c r="F514" s="191">
        <v>3.2651461912138138</v>
      </c>
      <c r="G514" s="127"/>
      <c r="H514" s="127"/>
      <c r="I514" s="127"/>
      <c r="J514" s="127"/>
      <c r="K514" s="127"/>
      <c r="L514" s="75"/>
      <c r="M514" s="75"/>
    </row>
    <row r="515" spans="1:13" s="13" customFormat="1" ht="14.25">
      <c r="A515" s="17" t="str">
        <f>YEAR(B515)&amp;VLOOKUP(MONTH(B515),lookup!$G$2:$N$13,8,FALSE)</f>
        <v>2012M05</v>
      </c>
      <c r="B515" s="184">
        <v>41030</v>
      </c>
      <c r="C515" s="185">
        <v>26.937498677511257</v>
      </c>
      <c r="D515" s="186">
        <v>1252.3</v>
      </c>
      <c r="E515" s="192">
        <v>3.97</v>
      </c>
      <c r="F515" s="191">
        <v>3.2421170009655156</v>
      </c>
      <c r="G515" s="127"/>
      <c r="H515" s="127"/>
      <c r="I515" s="127"/>
      <c r="J515" s="127"/>
      <c r="K515" s="127"/>
      <c r="L515" s="75"/>
      <c r="M515" s="75"/>
    </row>
    <row r="516" spans="1:13" s="13" customFormat="1" ht="14.25">
      <c r="A516" s="17" t="str">
        <f>YEAR(B516)&amp;VLOOKUP(MONTH(B516),lookup!$G$2:$N$13,8,FALSE)</f>
        <v>2012M06</v>
      </c>
      <c r="B516" s="184">
        <v>41061</v>
      </c>
      <c r="C516" s="185">
        <v>26.116041847711497</v>
      </c>
      <c r="D516" s="186">
        <v>1186.0999999999999</v>
      </c>
      <c r="E516" s="192">
        <v>3.93</v>
      </c>
      <c r="F516" s="191">
        <v>3.2227360843803887</v>
      </c>
      <c r="G516" s="127"/>
      <c r="H516" s="127"/>
      <c r="I516" s="127"/>
      <c r="J516" s="127"/>
      <c r="K516" s="127"/>
      <c r="L516" s="75"/>
      <c r="M516" s="75"/>
    </row>
    <row r="517" spans="1:13" s="13" customFormat="1" ht="14.25">
      <c r="A517" s="17" t="str">
        <f>YEAR(B517)&amp;VLOOKUP(MONTH(B517),lookup!$G$2:$N$13,8,FALSE)</f>
        <v>2012M07</v>
      </c>
      <c r="B517" s="184">
        <v>41091</v>
      </c>
      <c r="C517" s="185">
        <v>26.316098778404815</v>
      </c>
      <c r="D517" s="186">
        <v>1116</v>
      </c>
      <c r="E517" s="192">
        <v>3.94</v>
      </c>
      <c r="F517" s="191">
        <v>3.2032873183297079</v>
      </c>
      <c r="G517" s="127"/>
      <c r="H517" s="127"/>
      <c r="I517" s="127"/>
      <c r="J517" s="127"/>
      <c r="K517" s="127"/>
      <c r="L517" s="75"/>
      <c r="M517" s="75"/>
    </row>
    <row r="518" spans="1:13" s="13" customFormat="1" ht="14.25">
      <c r="A518" s="17" t="str">
        <f>YEAR(B518)&amp;VLOOKUP(MONTH(B518),lookup!$G$2:$N$13,8,FALSE)</f>
        <v>2012M08</v>
      </c>
      <c r="B518" s="184">
        <v>41122</v>
      </c>
      <c r="C518" s="185">
        <v>26.576697148266859</v>
      </c>
      <c r="D518" s="186">
        <v>1062.7</v>
      </c>
      <c r="E518" s="192">
        <v>4</v>
      </c>
      <c r="F518" s="191">
        <v>3.2204332291807645</v>
      </c>
      <c r="G518" s="127"/>
      <c r="H518" s="127"/>
      <c r="I518" s="127"/>
      <c r="J518" s="127"/>
      <c r="K518" s="127"/>
      <c r="L518" s="75"/>
      <c r="M518" s="75"/>
    </row>
    <row r="519" spans="1:13" s="13" customFormat="1" ht="14.25">
      <c r="A519" s="17" t="str">
        <f>YEAR(B519)&amp;VLOOKUP(MONTH(B519),lookup!$G$2:$N$13,8,FALSE)</f>
        <v>2012M09</v>
      </c>
      <c r="B519" s="184">
        <v>41153</v>
      </c>
      <c r="C519" s="185">
        <v>27.503442002774648</v>
      </c>
      <c r="D519" s="186">
        <v>997.1</v>
      </c>
      <c r="E519" s="192">
        <v>4.1100000000000003</v>
      </c>
      <c r="F519" s="191">
        <v>3.291922546140571</v>
      </c>
      <c r="G519" s="127"/>
      <c r="H519" s="127"/>
      <c r="I519" s="127"/>
      <c r="J519" s="127"/>
      <c r="K519" s="127"/>
      <c r="L519" s="75"/>
      <c r="M519" s="75"/>
    </row>
    <row r="520" spans="1:13" s="13" customFormat="1" ht="14.25">
      <c r="A520" s="17" t="str">
        <f>YEAR(B520)&amp;VLOOKUP(MONTH(B520),lookup!$G$2:$N$13,8,FALSE)</f>
        <v>2012M10</v>
      </c>
      <c r="B520" s="184">
        <v>41183</v>
      </c>
      <c r="C520" s="185">
        <v>29.09631530444263</v>
      </c>
      <c r="D520" s="186">
        <v>994.4</v>
      </c>
      <c r="E520" s="192">
        <v>4.1900000000000004</v>
      </c>
      <c r="F520" s="191">
        <v>3.3304426632613149</v>
      </c>
      <c r="G520" s="127"/>
      <c r="H520" s="127"/>
      <c r="I520" s="127"/>
      <c r="J520" s="127"/>
      <c r="K520" s="127"/>
      <c r="L520" s="75"/>
      <c r="M520" s="75"/>
    </row>
    <row r="521" spans="1:13" s="13" customFormat="1" ht="14.25">
      <c r="A521" s="17" t="str">
        <f>YEAR(B521)&amp;VLOOKUP(MONTH(B521),lookup!$G$2:$N$13,8,FALSE)</f>
        <v>2012M11</v>
      </c>
      <c r="B521" s="184">
        <v>41214</v>
      </c>
      <c r="C521" s="185">
        <v>30.032515194142182</v>
      </c>
      <c r="D521" s="186">
        <v>973.7</v>
      </c>
      <c r="E521" s="192">
        <v>4.2</v>
      </c>
      <c r="F521" s="191">
        <v>3.3417769202203065</v>
      </c>
      <c r="G521" s="127"/>
      <c r="H521" s="127"/>
      <c r="I521" s="127"/>
      <c r="J521" s="127"/>
      <c r="K521" s="127"/>
      <c r="L521" s="75"/>
      <c r="M521" s="75"/>
    </row>
    <row r="522" spans="1:13" s="13" customFormat="1" ht="14.25">
      <c r="A522" s="17" t="str">
        <f>YEAR(B522)&amp;VLOOKUP(MONTH(B522),lookup!$G$2:$N$13,8,FALSE)</f>
        <v>2012M12</v>
      </c>
      <c r="B522" s="184">
        <v>41244</v>
      </c>
      <c r="C522" s="185">
        <v>30.116961680568579</v>
      </c>
      <c r="D522" s="186">
        <v>1039.2</v>
      </c>
      <c r="E522" s="192">
        <v>4.18</v>
      </c>
      <c r="F522" s="191">
        <v>3.3040264011062082</v>
      </c>
      <c r="G522" s="127"/>
      <c r="H522" s="127"/>
      <c r="I522" s="127"/>
      <c r="J522" s="128"/>
      <c r="K522" s="128"/>
      <c r="L522" s="75"/>
      <c r="M522" s="75"/>
    </row>
    <row r="523" spans="1:13" s="13" customFormat="1" ht="14.25">
      <c r="A523" s="17" t="str">
        <f>YEAR(B523)&amp;VLOOKUP(MONTH(B523),lookup!$G$2:$N$13,8,FALSE)</f>
        <v>2013M01</v>
      </c>
      <c r="B523" s="184">
        <v>41275</v>
      </c>
      <c r="C523" s="185">
        <v>30.02783064892925</v>
      </c>
      <c r="D523" s="186">
        <v>1059</v>
      </c>
      <c r="E523" s="192">
        <v>4.1100000000000003</v>
      </c>
      <c r="F523" s="191">
        <v>3.2311447935084603</v>
      </c>
      <c r="G523" s="127"/>
      <c r="H523" s="127"/>
      <c r="I523" s="127"/>
      <c r="J523" s="128"/>
      <c r="K523" s="128"/>
      <c r="L523" s="75"/>
      <c r="M523" s="75"/>
    </row>
    <row r="524" spans="1:13" s="13" customFormat="1" ht="14.25">
      <c r="A524" s="17" t="str">
        <f>YEAR(B524)&amp;VLOOKUP(MONTH(B524),lookup!$G$2:$N$13,8,FALSE)</f>
        <v>2013M02</v>
      </c>
      <c r="B524" s="184">
        <v>41306</v>
      </c>
      <c r="C524" s="185">
        <v>30.067701316365838</v>
      </c>
      <c r="D524" s="186">
        <v>978.1</v>
      </c>
      <c r="E524" s="192">
        <v>4.13</v>
      </c>
      <c r="F524" s="191">
        <v>3.2304968912914944</v>
      </c>
      <c r="G524" s="127"/>
      <c r="H524" s="127"/>
      <c r="I524" s="127"/>
      <c r="J524" s="128"/>
      <c r="K524" s="128"/>
      <c r="L524" s="75"/>
      <c r="M524" s="75"/>
    </row>
    <row r="525" spans="1:13" s="13" customFormat="1" ht="14.25">
      <c r="A525" s="17" t="str">
        <f>YEAR(B525)&amp;VLOOKUP(MONTH(B525),lookup!$G$2:$N$13,8,FALSE)</f>
        <v>2013M03</v>
      </c>
      <c r="B525" s="184">
        <v>41334</v>
      </c>
      <c r="C525" s="185">
        <v>30.066576908044414</v>
      </c>
      <c r="D525" s="186">
        <v>1111.5999999999999</v>
      </c>
      <c r="E525" s="192">
        <v>4.13</v>
      </c>
      <c r="F525" s="191">
        <v>3.2305465642106084</v>
      </c>
      <c r="G525" s="127"/>
      <c r="H525" s="127"/>
      <c r="I525" s="127"/>
      <c r="J525" s="128"/>
      <c r="K525" s="128"/>
      <c r="L525" s="75"/>
      <c r="M525" s="75"/>
    </row>
    <row r="526" spans="1:13" s="13" customFormat="1" ht="14.25">
      <c r="A526" s="17" t="str">
        <f>YEAR(B526)&amp;VLOOKUP(MONTH(B526),lookup!$G$2:$N$13,8,FALSE)</f>
        <v>2013M04</v>
      </c>
      <c r="B526" s="184">
        <v>41365</v>
      </c>
      <c r="C526" s="185">
        <v>30.091339276074525</v>
      </c>
      <c r="D526" s="186">
        <v>1111.9000000000001</v>
      </c>
      <c r="E526" s="192">
        <v>4.0999999999999996</v>
      </c>
      <c r="F526" s="191">
        <v>3.2148115307361156</v>
      </c>
      <c r="G526" s="127"/>
      <c r="H526" s="127"/>
      <c r="I526" s="127"/>
      <c r="J526" s="128"/>
      <c r="K526" s="128"/>
      <c r="L526" s="75"/>
      <c r="M526" s="75"/>
    </row>
    <row r="527" spans="1:13" s="13" customFormat="1" ht="14.25">
      <c r="A527" s="17" t="str">
        <f>YEAR(B527)&amp;VLOOKUP(MONTH(B527),lookup!$G$2:$N$13,8,FALSE)</f>
        <v>2013M05</v>
      </c>
      <c r="B527" s="184">
        <v>41395</v>
      </c>
      <c r="C527" s="185">
        <v>29.963401057279722</v>
      </c>
      <c r="D527" s="186">
        <v>1234.0999999999999</v>
      </c>
      <c r="E527" s="192">
        <v>3.91</v>
      </c>
      <c r="F527" s="191">
        <v>3.224444298468049</v>
      </c>
      <c r="G527" s="127"/>
      <c r="H527" s="127"/>
      <c r="I527" s="127"/>
      <c r="J527" s="128"/>
      <c r="K527" s="128"/>
      <c r="L527" s="75"/>
      <c r="M527" s="75"/>
    </row>
    <row r="528" spans="1:13" s="13" customFormat="1" ht="14.25">
      <c r="A528" s="17" t="str">
        <f>YEAR(B528)&amp;VLOOKUP(MONTH(B528),lookup!$G$2:$N$13,8,FALSE)</f>
        <v>2013M06</v>
      </c>
      <c r="B528" s="184">
        <v>41426</v>
      </c>
      <c r="C528" s="185">
        <v>30.710884565630149</v>
      </c>
      <c r="D528" s="186">
        <v>1177.4000000000001</v>
      </c>
      <c r="E528" s="192">
        <v>3.84</v>
      </c>
      <c r="F528" s="191">
        <v>3.2110438332242572</v>
      </c>
      <c r="G528" s="127"/>
      <c r="H528" s="127"/>
      <c r="I528" s="127"/>
      <c r="J528" s="128"/>
      <c r="K528" s="128"/>
      <c r="L528" s="75"/>
      <c r="M528" s="75"/>
    </row>
    <row r="529" spans="1:16" s="13" customFormat="1" ht="14.25">
      <c r="A529" s="17" t="str">
        <f>YEAR(B529)&amp;VLOOKUP(MONTH(B529),lookup!$G$2:$N$13,8,FALSE)</f>
        <v>2013M07</v>
      </c>
      <c r="B529" s="184">
        <v>41456</v>
      </c>
      <c r="C529" s="185">
        <v>31.360835193095756</v>
      </c>
      <c r="D529" s="186">
        <v>1143.5999999999999</v>
      </c>
      <c r="E529" s="192">
        <v>3.82</v>
      </c>
      <c r="F529" s="191">
        <v>3.1854073260816365</v>
      </c>
      <c r="G529" s="127"/>
      <c r="H529" s="127"/>
      <c r="I529" s="127"/>
      <c r="J529" s="128"/>
      <c r="K529" s="128"/>
      <c r="L529" s="127"/>
      <c r="M529" s="127"/>
      <c r="N529" s="127"/>
      <c r="O529" s="127"/>
      <c r="P529" s="127"/>
    </row>
    <row r="530" spans="1:16" s="13" customFormat="1" ht="14.25">
      <c r="A530" s="17" t="str">
        <f>YEAR(B530)&amp;VLOOKUP(MONTH(B530),lookup!$G$2:$N$13,8,FALSE)</f>
        <v>2013M08</v>
      </c>
      <c r="B530" s="184">
        <v>41487</v>
      </c>
      <c r="C530" s="185">
        <v>32.063100032948078</v>
      </c>
      <c r="D530" s="186">
        <v>1115.7</v>
      </c>
      <c r="E530" s="192">
        <v>3.92</v>
      </c>
      <c r="F530" s="191">
        <v>3.2299559194659251</v>
      </c>
      <c r="G530" s="127"/>
      <c r="H530" s="127"/>
      <c r="I530" s="127"/>
      <c r="J530" s="128"/>
      <c r="K530" s="128"/>
      <c r="L530" s="127"/>
      <c r="M530" s="127"/>
      <c r="N530" s="127"/>
      <c r="O530" s="127"/>
      <c r="P530" s="127"/>
    </row>
    <row r="531" spans="1:16" s="13" customFormat="1" ht="14.25">
      <c r="A531" s="17" t="str">
        <f>YEAR(B531)&amp;VLOOKUP(MONTH(B531),lookup!$G$2:$N$13,8,FALSE)</f>
        <v>2013M09</v>
      </c>
      <c r="B531" s="184">
        <v>41518</v>
      </c>
      <c r="C531" s="185">
        <v>32.962327167107269</v>
      </c>
      <c r="D531" s="186">
        <v>1062.7</v>
      </c>
      <c r="E531" s="192">
        <v>4.0599999999999996</v>
      </c>
      <c r="F531" s="191">
        <v>3.3263476457746513</v>
      </c>
      <c r="G531" s="127"/>
      <c r="H531" s="127"/>
      <c r="I531" s="127"/>
      <c r="J531" s="128"/>
      <c r="K531" s="128"/>
      <c r="L531" s="127"/>
      <c r="M531" s="127"/>
      <c r="N531" s="127"/>
      <c r="O531" s="127"/>
      <c r="P531" s="127"/>
    </row>
    <row r="532" spans="1:16" s="13" customFormat="1" ht="14.25">
      <c r="A532" s="17" t="str">
        <f>YEAR(B532)&amp;VLOOKUP(MONTH(B532),lookup!$G$2:$N$13,8,FALSE)</f>
        <v>2013M10</v>
      </c>
      <c r="B532" s="184">
        <v>41548</v>
      </c>
      <c r="C532" s="185">
        <v>33.593610526361779</v>
      </c>
      <c r="D532" s="186">
        <v>1088.2</v>
      </c>
      <c r="E532" s="192">
        <v>4.08</v>
      </c>
      <c r="F532" s="191">
        <v>3.3164769185652094</v>
      </c>
      <c r="G532" s="127"/>
      <c r="H532" s="127"/>
      <c r="I532" s="127"/>
      <c r="J532" s="128"/>
      <c r="K532" s="128"/>
      <c r="L532" s="127"/>
      <c r="M532" s="127"/>
      <c r="N532" s="127"/>
      <c r="O532" s="127"/>
      <c r="P532" s="127"/>
    </row>
    <row r="533" spans="1:16" s="13" customFormat="1" ht="14.25">
      <c r="A533" s="17" t="str">
        <f>YEAR(B533)&amp;VLOOKUP(MONTH(B533),lookup!$G$2:$N$13,8,FALSE)</f>
        <v>2013M11</v>
      </c>
      <c r="B533" s="184">
        <v>41579</v>
      </c>
      <c r="C533" s="185">
        <v>34.524834054063618</v>
      </c>
      <c r="D533" s="186">
        <v>1066.9000000000001</v>
      </c>
      <c r="E533" s="192">
        <v>4.18</v>
      </c>
      <c r="F533" s="191">
        <v>3.3523019575555359</v>
      </c>
      <c r="G533" s="127"/>
      <c r="H533" s="127"/>
      <c r="I533" s="127"/>
      <c r="J533" s="128"/>
      <c r="K533" s="128"/>
      <c r="L533" s="127"/>
      <c r="M533" s="127"/>
      <c r="N533" s="127"/>
      <c r="O533" s="127"/>
      <c r="P533" s="127"/>
    </row>
    <row r="534" spans="1:16" s="13" customFormat="1" ht="14.25">
      <c r="A534" s="17" t="str">
        <f>YEAR(B534)&amp;VLOOKUP(MONTH(B534),lookup!$G$2:$N$13,8,FALSE)</f>
        <v>2013M12</v>
      </c>
      <c r="B534" s="184">
        <v>41609</v>
      </c>
      <c r="C534" s="185">
        <v>34.222179642096378</v>
      </c>
      <c r="D534" s="186">
        <v>1143.5</v>
      </c>
      <c r="E534" s="192">
        <v>4.12</v>
      </c>
      <c r="F534" s="191">
        <v>3.3288055944332311</v>
      </c>
      <c r="G534" s="127"/>
      <c r="H534" s="127"/>
      <c r="I534" s="127"/>
      <c r="J534" s="128"/>
      <c r="K534" s="128"/>
      <c r="L534" s="127"/>
      <c r="M534" s="127"/>
      <c r="N534" s="127"/>
      <c r="O534" s="127"/>
      <c r="P534" s="127"/>
    </row>
    <row r="535" spans="1:16" s="13" customFormat="1" ht="14.25">
      <c r="A535" s="17" t="str">
        <f>YEAR(B535)&amp;VLOOKUP(MONTH(B535),lookup!$G$2:$N$13,8,FALSE)</f>
        <v>2014M01</v>
      </c>
      <c r="B535" s="184">
        <v>41640</v>
      </c>
      <c r="C535" s="185">
        <v>33.873458692040479</v>
      </c>
      <c r="D535" s="186">
        <v>1179.4000000000001</v>
      </c>
      <c r="E535" s="192">
        <v>4.07</v>
      </c>
      <c r="F535" s="193">
        <v>3.2900216390706638</v>
      </c>
      <c r="G535" s="127"/>
      <c r="H535" s="127"/>
      <c r="I535" s="127"/>
      <c r="J535" s="128"/>
      <c r="K535" s="128"/>
      <c r="L535" s="127"/>
      <c r="M535" s="127"/>
      <c r="N535" s="127"/>
      <c r="O535" s="127"/>
      <c r="P535" s="127"/>
    </row>
    <row r="536" spans="1:16" s="13" customFormat="1" ht="14.25">
      <c r="A536" s="17" t="str">
        <f>YEAR(B536)&amp;VLOOKUP(MONTH(B536),lookup!$G$2:$N$13,8,FALSE)</f>
        <v>2014M02</v>
      </c>
      <c r="B536" s="184">
        <v>41671</v>
      </c>
      <c r="C536" s="185">
        <v>33.959569076246403</v>
      </c>
      <c r="D536" s="186">
        <v>1099.2</v>
      </c>
      <c r="E536" s="192">
        <v>4.07</v>
      </c>
      <c r="F536" s="193">
        <v>3.2717282551334659</v>
      </c>
      <c r="G536" s="127"/>
      <c r="H536" s="127"/>
      <c r="I536" s="127"/>
      <c r="J536" s="128"/>
      <c r="K536" s="128"/>
      <c r="L536" s="127"/>
      <c r="M536" s="127"/>
      <c r="N536" s="127"/>
      <c r="O536" s="127"/>
      <c r="P536" s="127"/>
    </row>
    <row r="537" spans="1:16" s="13" customFormat="1" ht="14.25">
      <c r="A537" s="17" t="str">
        <f>YEAR(B537)&amp;VLOOKUP(MONTH(B537),lookup!$G$2:$N$13,8,FALSE)</f>
        <v>2014M03</v>
      </c>
      <c r="B537" s="184">
        <v>41699</v>
      </c>
      <c r="C537" s="185">
        <v>33.711347109899329</v>
      </c>
      <c r="D537" s="186">
        <v>1256.9000000000001</v>
      </c>
      <c r="E537" s="192">
        <v>4.0599999999999996</v>
      </c>
      <c r="F537" s="193">
        <v>3.258683954938709</v>
      </c>
      <c r="G537" s="127"/>
      <c r="H537" s="127"/>
      <c r="I537" s="127"/>
      <c r="J537" s="128"/>
      <c r="K537" s="128"/>
      <c r="L537" s="127"/>
      <c r="M537" s="127"/>
      <c r="N537" s="127"/>
      <c r="O537" s="127"/>
      <c r="P537" s="127"/>
    </row>
    <row r="538" spans="1:16" s="13" customFormat="1" ht="14.25">
      <c r="A538" s="17" t="str">
        <f>YEAR(B538)&amp;VLOOKUP(MONTH(B538),lookup!$G$2:$N$13,8,FALSE)</f>
        <v>2014M04</v>
      </c>
      <c r="B538" s="184">
        <v>41730</v>
      </c>
      <c r="C538" s="185">
        <v>33.296874697527478</v>
      </c>
      <c r="D538" s="186">
        <v>1279.0999999999999</v>
      </c>
      <c r="E538" s="192">
        <v>4.01</v>
      </c>
      <c r="F538" s="193">
        <v>3.2676235223649592</v>
      </c>
      <c r="G538" s="127"/>
      <c r="H538" s="127"/>
      <c r="I538" s="127"/>
      <c r="J538" s="128"/>
      <c r="K538" s="128"/>
      <c r="L538" s="127"/>
      <c r="M538" s="127"/>
      <c r="N538" s="127"/>
      <c r="O538" s="127"/>
      <c r="P538" s="127"/>
    </row>
    <row r="539" spans="1:16" s="13" customFormat="1" ht="14.25">
      <c r="A539" s="17" t="str">
        <f>YEAR(B539)&amp;VLOOKUP(MONTH(B539),lookup!$G$2:$N$13,8,FALSE)</f>
        <v>2014M05</v>
      </c>
      <c r="B539" s="184">
        <v>41760</v>
      </c>
      <c r="C539" s="185">
        <v>32.279132570972799</v>
      </c>
      <c r="D539" s="186">
        <v>1333.4</v>
      </c>
      <c r="E539" s="192">
        <v>3.9</v>
      </c>
      <c r="F539" s="193">
        <v>3.252916574025698</v>
      </c>
      <c r="G539" s="127"/>
      <c r="H539" s="127"/>
      <c r="I539" s="127"/>
      <c r="J539" s="128"/>
      <c r="K539" s="128"/>
      <c r="L539" s="127"/>
      <c r="M539" s="127"/>
      <c r="N539" s="127"/>
      <c r="O539" s="127"/>
      <c r="P539" s="127"/>
    </row>
    <row r="540" spans="1:16" s="13" customFormat="1" ht="14.25">
      <c r="A540" s="17" t="str">
        <f>YEAR(B540)&amp;VLOOKUP(MONTH(B540),lookup!$G$2:$N$13,8,FALSE)</f>
        <v>2014M06</v>
      </c>
      <c r="B540" s="184">
        <v>41791</v>
      </c>
      <c r="C540" s="185">
        <v>31.719686265276774</v>
      </c>
      <c r="D540" s="186">
        <v>1240.7</v>
      </c>
      <c r="E540" s="192">
        <v>3.84</v>
      </c>
      <c r="F540" s="193">
        <v>3.2418266410124699</v>
      </c>
      <c r="G540" s="127"/>
      <c r="H540" s="127"/>
      <c r="I540" s="127"/>
      <c r="J540" s="128"/>
      <c r="K540" s="128"/>
      <c r="L540" s="127"/>
      <c r="M540" s="127"/>
      <c r="N540" s="127"/>
      <c r="O540" s="127"/>
      <c r="P540" s="127"/>
    </row>
    <row r="541" spans="1:16" s="13" customFormat="1" ht="14.25">
      <c r="A541" s="17" t="str">
        <f>YEAR(B541)&amp;VLOOKUP(MONTH(B541),lookup!$G$2:$N$13,8,FALSE)</f>
        <v>2014M07</v>
      </c>
      <c r="B541" s="184">
        <v>41821</v>
      </c>
      <c r="C541" s="185">
        <v>31.595183477763058</v>
      </c>
      <c r="D541" s="186">
        <v>1225.2</v>
      </c>
      <c r="E541" s="192">
        <v>3.84</v>
      </c>
      <c r="F541" s="193">
        <v>3.2282790338158649</v>
      </c>
      <c r="G541" s="127"/>
      <c r="H541" s="127"/>
      <c r="I541" s="127"/>
      <c r="J541" s="128"/>
      <c r="K541" s="128"/>
      <c r="L541" s="127"/>
      <c r="M541" s="127"/>
      <c r="N541" s="127"/>
      <c r="O541" s="127"/>
      <c r="P541" s="127"/>
    </row>
    <row r="542" spans="1:16" s="13" customFormat="1" ht="14.25">
      <c r="A542" s="17" t="str">
        <f>YEAR(B542)&amp;VLOOKUP(MONTH(B542),lookup!$G$2:$N$13,8,FALSE)</f>
        <v>2014M08</v>
      </c>
      <c r="B542" s="184">
        <v>41852</v>
      </c>
      <c r="C542" s="185">
        <v>31.130206908497211</v>
      </c>
      <c r="D542" s="186">
        <v>1177.8</v>
      </c>
      <c r="E542" s="192">
        <v>3.92</v>
      </c>
      <c r="F542" s="193">
        <v>3.2687485619122421</v>
      </c>
      <c r="G542" s="127"/>
      <c r="H542" s="127"/>
      <c r="I542" s="127"/>
      <c r="J542" s="128"/>
      <c r="K542" s="128"/>
      <c r="L542" s="75"/>
      <c r="M542" s="75"/>
      <c r="N542" s="75"/>
      <c r="O542" s="75"/>
      <c r="P542" s="75"/>
    </row>
    <row r="543" spans="1:16" s="13" customFormat="1" ht="14.25">
      <c r="A543" s="17" t="str">
        <f>YEAR(B543)&amp;VLOOKUP(MONTH(B543),lookup!$G$2:$N$13,8,FALSE)</f>
        <v>2014M09</v>
      </c>
      <c r="B543" s="184">
        <v>41883</v>
      </c>
      <c r="C543" s="185">
        <v>30.786982496952028</v>
      </c>
      <c r="D543" s="186">
        <v>1147.3</v>
      </c>
      <c r="E543" s="192">
        <v>3.97</v>
      </c>
      <c r="F543" s="193">
        <v>3.3316633617159463</v>
      </c>
      <c r="G543" s="127"/>
      <c r="H543" s="127"/>
      <c r="I543" s="127"/>
      <c r="J543" s="128"/>
      <c r="K543" s="128"/>
      <c r="L543" s="75"/>
      <c r="M543" s="75"/>
      <c r="N543" s="75"/>
      <c r="O543" s="75"/>
      <c r="P543" s="75"/>
    </row>
    <row r="544" spans="1:16" s="13" customFormat="1" ht="14.25">
      <c r="A544" s="17" t="str">
        <f>YEAR(B544)&amp;VLOOKUP(MONTH(B544),lookup!$G$2:$N$13,8,FALSE)</f>
        <v>2014M10</v>
      </c>
      <c r="B544" s="184">
        <v>41913</v>
      </c>
      <c r="C544" s="185">
        <v>29.747044055017685</v>
      </c>
      <c r="D544" s="186">
        <v>1156.7</v>
      </c>
      <c r="E544" s="192">
        <v>4.08</v>
      </c>
      <c r="F544" s="193">
        <v>3.3440589101861971</v>
      </c>
      <c r="G544" s="127"/>
      <c r="H544" s="127"/>
      <c r="I544" s="127"/>
      <c r="J544" s="128"/>
      <c r="K544" s="128"/>
      <c r="L544" s="75"/>
      <c r="M544" s="75"/>
      <c r="N544" s="75"/>
      <c r="O544" s="75"/>
      <c r="P544" s="75"/>
    </row>
    <row r="545" spans="1:16" s="13" customFormat="1" ht="14.25">
      <c r="A545" s="17" t="str">
        <f>YEAR(B545)&amp;VLOOKUP(MONTH(B545),lookup!$G$2:$N$13,8,FALSE)</f>
        <v>2014M11</v>
      </c>
      <c r="B545" s="184">
        <v>41944</v>
      </c>
      <c r="C545" s="185">
        <v>28.833778158135839</v>
      </c>
      <c r="D545" s="186">
        <v>1120.4000000000001</v>
      </c>
      <c r="E545" s="192">
        <v>4.1100000000000003</v>
      </c>
      <c r="F545" s="193">
        <v>3.3325761816971626</v>
      </c>
      <c r="G545" s="127"/>
      <c r="H545" s="127"/>
      <c r="I545" s="127"/>
      <c r="J545" s="128"/>
      <c r="K545" s="128"/>
      <c r="L545" s="75"/>
      <c r="M545" s="75"/>
      <c r="N545" s="75"/>
      <c r="O545" s="75"/>
      <c r="P545" s="75"/>
    </row>
    <row r="546" spans="1:16" s="13" customFormat="1" ht="14.25">
      <c r="A546" s="17" t="str">
        <f>YEAR(B546)&amp;VLOOKUP(MONTH(B546),lookup!$G$2:$N$13,8,FALSE)</f>
        <v>2014M12</v>
      </c>
      <c r="B546" s="184">
        <v>41974</v>
      </c>
      <c r="C546" s="185">
        <v>27.676506492245743</v>
      </c>
      <c r="D546" s="186">
        <v>1156.4000000000001</v>
      </c>
      <c r="E546" s="192">
        <v>4.0999999999999996</v>
      </c>
      <c r="F546" s="193">
        <v>3.3094658675906183</v>
      </c>
      <c r="G546" s="127"/>
      <c r="H546" s="127"/>
      <c r="I546" s="127"/>
      <c r="J546" s="128"/>
      <c r="K546" s="128"/>
      <c r="L546" s="75"/>
      <c r="M546" s="75"/>
      <c r="N546" s="75"/>
      <c r="O546" s="75"/>
      <c r="P546" s="75"/>
    </row>
    <row r="547" spans="1:16" s="13" customFormat="1" ht="14.25">
      <c r="A547" s="17" t="str">
        <f>YEAR(B547)&amp;VLOOKUP(MONTH(B547),lookup!$G$2:$N$13,8,FALSE)</f>
        <v>2015M01</v>
      </c>
      <c r="B547" s="184">
        <v>42005</v>
      </c>
      <c r="C547" s="185">
        <v>26.461454712553621</v>
      </c>
      <c r="D547" s="186">
        <v>1193.5999999999999</v>
      </c>
      <c r="E547" s="192">
        <v>4.07</v>
      </c>
      <c r="F547" s="193">
        <v>3.2831009247317509</v>
      </c>
      <c r="G547" s="127"/>
      <c r="H547" s="127"/>
      <c r="I547" s="127"/>
      <c r="J547" s="128"/>
      <c r="K547" s="128"/>
      <c r="L547" s="75"/>
      <c r="M547" s="75"/>
      <c r="N547" s="75"/>
      <c r="O547" s="75"/>
      <c r="P547" s="75"/>
    </row>
    <row r="548" spans="1:16" s="13" customFormat="1" ht="14.25">
      <c r="A548" s="17" t="str">
        <f>YEAR(B548)&amp;VLOOKUP(MONTH(B548),lookup!$G$2:$N$13,8,FALSE)</f>
        <v>2015M02</v>
      </c>
      <c r="B548" s="184">
        <v>42036</v>
      </c>
      <c r="C548" s="185">
        <v>26.055267049801561</v>
      </c>
      <c r="D548" s="186">
        <v>1101.0999999999999</v>
      </c>
      <c r="E548" s="192">
        <v>4.09</v>
      </c>
      <c r="F548" s="193">
        <v>3.2744314661536378</v>
      </c>
      <c r="G548" s="127"/>
      <c r="H548" s="127"/>
      <c r="I548" s="127"/>
      <c r="J548" s="128"/>
      <c r="K548" s="128"/>
      <c r="L548" s="75"/>
      <c r="M548" s="75"/>
      <c r="N548" s="75"/>
      <c r="O548" s="75"/>
      <c r="P548" s="75"/>
    </row>
    <row r="549" spans="1:16" s="13" customFormat="1" ht="14.25">
      <c r="A549" s="17" t="str">
        <f>YEAR(B549)&amp;VLOOKUP(MONTH(B549),lookup!$G$2:$N$13,8,FALSE)</f>
        <v>2015M03</v>
      </c>
      <c r="B549" s="184">
        <v>42064</v>
      </c>
      <c r="C549" s="185">
        <v>25.045201713436885</v>
      </c>
      <c r="D549" s="186">
        <v>1262.3</v>
      </c>
      <c r="E549" s="192">
        <v>4.0999999999999996</v>
      </c>
      <c r="F549" s="193">
        <v>3.2817615901454777</v>
      </c>
      <c r="G549" s="127"/>
      <c r="H549" s="127"/>
      <c r="I549" s="127"/>
      <c r="J549" s="128"/>
      <c r="K549" s="128"/>
      <c r="L549" s="75"/>
      <c r="M549" s="75"/>
      <c r="N549" s="75"/>
      <c r="O549" s="75"/>
      <c r="P549" s="75"/>
    </row>
    <row r="550" spans="1:16" s="13" customFormat="1" ht="14.25">
      <c r="A550" s="17" t="str">
        <f>YEAR(B550)&amp;VLOOKUP(MONTH(B550),lookup!$G$2:$N$13,8,FALSE)</f>
        <v>2015M04</v>
      </c>
      <c r="B550" s="184">
        <v>42095</v>
      </c>
      <c r="C550" s="185">
        <v>24.687171958999812</v>
      </c>
      <c r="D550" s="186">
        <v>1292.8547499419412</v>
      </c>
      <c r="E550" s="192">
        <v>4.0214383466028503</v>
      </c>
      <c r="F550" s="193">
        <v>3.2922889675760172</v>
      </c>
      <c r="G550" s="127"/>
      <c r="H550" s="127"/>
      <c r="I550" s="127"/>
      <c r="J550" s="128"/>
      <c r="K550" s="128"/>
      <c r="L550" s="75"/>
      <c r="M550" s="75"/>
      <c r="N550" s="75"/>
      <c r="O550" s="75"/>
      <c r="P550" s="75"/>
    </row>
    <row r="551" spans="1:16" s="13" customFormat="1" ht="14.25">
      <c r="A551" s="17" t="str">
        <f>YEAR(B551)&amp;VLOOKUP(MONTH(B551),lookup!$G$2:$N$13,8,FALSE)</f>
        <v>2015M05</v>
      </c>
      <c r="B551" s="184">
        <v>42125</v>
      </c>
      <c r="C551" s="185">
        <v>24.144622019460073</v>
      </c>
      <c r="D551" s="186">
        <v>1379.5165893071992</v>
      </c>
      <c r="E551" s="192">
        <v>3.9137290651582717</v>
      </c>
      <c r="F551" s="193">
        <v>3.3120600022194857</v>
      </c>
      <c r="G551" s="127"/>
      <c r="H551" s="127"/>
      <c r="I551" s="127"/>
      <c r="J551" s="128"/>
      <c r="K551" s="128"/>
      <c r="L551" s="75"/>
      <c r="M551" s="75"/>
      <c r="N551" s="75"/>
      <c r="O551" s="75"/>
      <c r="P551" s="75"/>
    </row>
    <row r="552" spans="1:16" s="13" customFormat="1" ht="14.25">
      <c r="A552" s="17" t="str">
        <f>YEAR(B552)&amp;VLOOKUP(MONTH(B552),lookup!$G$2:$N$13,8,FALSE)</f>
        <v>2015M06</v>
      </c>
      <c r="B552" s="184">
        <v>42156</v>
      </c>
      <c r="C552" s="185">
        <v>23.828600362227228</v>
      </c>
      <c r="D552" s="186">
        <v>1302.2252712743852</v>
      </c>
      <c r="E552" s="192">
        <v>3.8985525116693323</v>
      </c>
      <c r="F552" s="193">
        <v>3.3044762747959338</v>
      </c>
      <c r="G552" s="127"/>
      <c r="H552" s="127"/>
      <c r="I552" s="127"/>
      <c r="J552" s="128"/>
      <c r="K552" s="128"/>
      <c r="L552" s="75"/>
      <c r="M552" s="75"/>
      <c r="N552" s="75"/>
      <c r="O552" s="75"/>
      <c r="P552" s="75"/>
    </row>
    <row r="553" spans="1:16" s="13" customFormat="1" ht="14.25">
      <c r="A553" s="17" t="str">
        <f>YEAR(B553)&amp;VLOOKUP(MONTH(B553),lookup!$G$2:$N$13,8,FALSE)</f>
        <v>2015M07</v>
      </c>
      <c r="B553" s="184">
        <v>42186</v>
      </c>
      <c r="C553" s="185">
        <v>23.632071648008328</v>
      </c>
      <c r="D553" s="186">
        <v>1267.435352998574</v>
      </c>
      <c r="E553" s="192">
        <v>3.8331060663470971</v>
      </c>
      <c r="F553" s="193">
        <v>3.3142254999083556</v>
      </c>
      <c r="G553" s="127"/>
      <c r="H553" s="127"/>
      <c r="I553" s="127"/>
      <c r="J553" s="128"/>
      <c r="K553" s="128"/>
      <c r="L553" s="75"/>
      <c r="M553" s="75"/>
      <c r="N553" s="75"/>
      <c r="O553" s="75"/>
      <c r="P553" s="75"/>
    </row>
    <row r="554" spans="1:16" s="13" customFormat="1" ht="14.25">
      <c r="A554" s="17" t="str">
        <f>YEAR(B554)&amp;VLOOKUP(MONTH(B554),lookup!$G$2:$N$13,8,FALSE)</f>
        <v>2015M08</v>
      </c>
      <c r="B554" s="184">
        <v>42217</v>
      </c>
      <c r="C554" s="185">
        <v>23.429604483244663</v>
      </c>
      <c r="D554" s="186">
        <v>1211.0019757889897</v>
      </c>
      <c r="E554" s="192">
        <v>3.9906326420901856</v>
      </c>
      <c r="F554" s="193">
        <v>3.3139712802075967</v>
      </c>
      <c r="G554" s="127"/>
      <c r="H554" s="127"/>
      <c r="I554" s="127"/>
      <c r="J554" s="128"/>
      <c r="K554" s="128"/>
      <c r="L554" s="75"/>
      <c r="M554" s="75"/>
      <c r="N554" s="75"/>
      <c r="O554" s="75"/>
      <c r="P554" s="75"/>
    </row>
    <row r="555" spans="1:16" s="13" customFormat="1" ht="14.25">
      <c r="A555" s="17" t="str">
        <f>YEAR(B555)&amp;VLOOKUP(MONTH(B555),lookup!$G$2:$N$13,8,FALSE)</f>
        <v>2015M09</v>
      </c>
      <c r="B555" s="184">
        <v>42248</v>
      </c>
      <c r="C555" s="185">
        <v>23.798827023664426</v>
      </c>
      <c r="D555" s="186">
        <v>1165.8607931183678</v>
      </c>
      <c r="E555" s="192">
        <v>4.0261319813957668</v>
      </c>
      <c r="F555" s="193">
        <v>3.4389405393813117</v>
      </c>
      <c r="G555" s="127"/>
      <c r="H555" s="127"/>
      <c r="I555" s="127"/>
      <c r="J555" s="128"/>
      <c r="K555" s="128"/>
      <c r="L555" s="75"/>
      <c r="M555" s="75"/>
      <c r="N555" s="75"/>
      <c r="O555" s="75"/>
      <c r="P555" s="75"/>
    </row>
    <row r="556" spans="1:16" s="13" customFormat="1" ht="14.25">
      <c r="A556" s="17" t="str">
        <f>YEAR(B556)&amp;VLOOKUP(MONTH(B556),lookup!$G$2:$N$13,8,FALSE)</f>
        <v>2015M10</v>
      </c>
      <c r="B556" s="184">
        <v>42278</v>
      </c>
      <c r="C556" s="185">
        <v>24.503336683477432</v>
      </c>
      <c r="D556" s="186">
        <v>1203.6028761054381</v>
      </c>
      <c r="E556" s="192">
        <v>4.1221651298050483</v>
      </c>
      <c r="F556" s="193">
        <v>3.4129151396559805</v>
      </c>
      <c r="G556" s="127"/>
      <c r="H556" s="127"/>
      <c r="I556" s="127"/>
      <c r="J556" s="128"/>
      <c r="K556" s="128"/>
      <c r="L556" s="75"/>
      <c r="M556" s="75"/>
      <c r="N556" s="75"/>
      <c r="O556" s="75"/>
      <c r="P556" s="75"/>
    </row>
    <row r="557" spans="1:16" s="13" customFormat="1" ht="14.25">
      <c r="A557" s="17" t="str">
        <f>YEAR(B557)&amp;VLOOKUP(MONTH(B557),lookup!$G$2:$N$13,8,FALSE)</f>
        <v>2015M11</v>
      </c>
      <c r="B557" s="184">
        <v>42309</v>
      </c>
      <c r="C557" s="185">
        <v>24.244457634227881</v>
      </c>
      <c r="D557" s="186">
        <v>1163.9170521286392</v>
      </c>
      <c r="E557" s="192">
        <v>4.1490265128861248</v>
      </c>
      <c r="F557" s="193">
        <v>3.3594989365431154</v>
      </c>
      <c r="G557" s="127"/>
      <c r="H557" s="127"/>
      <c r="I557" s="127"/>
      <c r="J557" s="128"/>
      <c r="K557" s="128"/>
      <c r="L557" s="75"/>
      <c r="M557" s="75"/>
      <c r="N557" s="75"/>
      <c r="O557" s="75"/>
      <c r="P557" s="75"/>
    </row>
    <row r="558" spans="1:16" s="13" customFormat="1" ht="14.25">
      <c r="A558" s="17" t="str">
        <f>YEAR(B558)&amp;VLOOKUP(MONTH(B558),lookup!$G$2:$N$13,8,FALSE)</f>
        <v>2015M12</v>
      </c>
      <c r="B558" s="184">
        <v>42339</v>
      </c>
      <c r="C558" s="185">
        <v>23.969812164113652</v>
      </c>
      <c r="D558" s="186">
        <v>1209.8188172017221</v>
      </c>
      <c r="E558" s="192">
        <v>4.1325795199509239</v>
      </c>
      <c r="F558" s="193">
        <v>3.3194014974147747</v>
      </c>
      <c r="G558" s="127"/>
      <c r="H558" s="127"/>
      <c r="I558" s="127"/>
      <c r="J558" s="128"/>
      <c r="K558" s="128"/>
      <c r="L558" s="75"/>
      <c r="M558" s="75"/>
      <c r="N558" s="75"/>
      <c r="O558" s="75"/>
      <c r="P558" s="75"/>
    </row>
    <row r="559" spans="1:16" s="13" customFormat="1" ht="14.25">
      <c r="A559" s="17" t="str">
        <f>YEAR(B559)&amp;VLOOKUP(MONTH(B559),lookup!$G$2:$N$13,8,FALSE)</f>
        <v>2016M01</v>
      </c>
      <c r="B559" s="184">
        <v>42370</v>
      </c>
      <c r="C559" s="185">
        <v>23.157085710616315</v>
      </c>
      <c r="D559" s="186">
        <v>1225.2325990966262</v>
      </c>
      <c r="E559" s="192">
        <v>4.153909665889608</v>
      </c>
      <c r="F559" s="193">
        <v>3.2829546454650562</v>
      </c>
      <c r="G559" s="127"/>
      <c r="H559" s="127"/>
      <c r="I559" s="127"/>
      <c r="J559" s="128"/>
      <c r="K559" s="128"/>
      <c r="L559" s="75"/>
      <c r="M559" s="75"/>
      <c r="N559" s="75"/>
      <c r="O559" s="75"/>
      <c r="P559" s="75"/>
    </row>
    <row r="560" spans="1:16" s="13" customFormat="1" ht="14.25">
      <c r="A560" s="17" t="str">
        <f>YEAR(B560)&amp;VLOOKUP(MONTH(B560),lookup!$G$2:$N$13,8,FALSE)</f>
        <v>2016M02</v>
      </c>
      <c r="B560" s="184">
        <v>42401</v>
      </c>
      <c r="C560" s="185">
        <v>23.010807674863806</v>
      </c>
      <c r="D560" s="186">
        <v>1147.7316104839881</v>
      </c>
      <c r="E560" s="192">
        <v>4.1759188291475873</v>
      </c>
      <c r="F560" s="193">
        <v>3.2791311942227002</v>
      </c>
      <c r="G560" s="127"/>
      <c r="H560" s="127"/>
      <c r="I560" s="127"/>
      <c r="J560" s="128"/>
      <c r="K560" s="128"/>
      <c r="L560" s="75"/>
      <c r="M560" s="75"/>
      <c r="N560" s="75"/>
      <c r="O560" s="75"/>
      <c r="P560" s="75"/>
    </row>
    <row r="561" spans="1:16" s="13" customFormat="1" ht="14.25">
      <c r="A561" s="17" t="str">
        <f>YEAR(B561)&amp;VLOOKUP(MONTH(B561),lookup!$G$2:$N$13,8,FALSE)</f>
        <v>2016M03</v>
      </c>
      <c r="B561" s="184">
        <v>42430</v>
      </c>
      <c r="C561" s="185">
        <v>22.436820721398796</v>
      </c>
      <c r="D561" s="186">
        <v>1260.122598374131</v>
      </c>
      <c r="E561" s="192">
        <v>4.1950477849476693</v>
      </c>
      <c r="F561" s="193">
        <v>3.2869909808166358</v>
      </c>
      <c r="G561" s="127"/>
      <c r="H561" s="127"/>
      <c r="I561" s="127"/>
      <c r="J561" s="128"/>
      <c r="K561" s="128"/>
      <c r="L561" s="75"/>
      <c r="M561" s="75"/>
      <c r="N561" s="75"/>
      <c r="O561" s="75"/>
      <c r="P561" s="75"/>
    </row>
    <row r="562" spans="1:16" s="13" customFormat="1" ht="14.25">
      <c r="A562" s="17" t="str">
        <f>YEAR(B562)&amp;VLOOKUP(MONTH(B562),lookup!$G$2:$N$13,8,FALSE)</f>
        <v>2016M04</v>
      </c>
      <c r="B562" s="184">
        <v>42461</v>
      </c>
      <c r="C562" s="185">
        <v>21.640955026287926</v>
      </c>
      <c r="D562" s="186">
        <v>1251.3334689719411</v>
      </c>
      <c r="E562" s="192">
        <v>4.1565889097039515</v>
      </c>
      <c r="F562" s="193">
        <v>3.266498634009257</v>
      </c>
      <c r="G562" s="127"/>
      <c r="H562" s="127"/>
      <c r="I562" s="127"/>
      <c r="J562" s="128"/>
      <c r="K562" s="128"/>
      <c r="L562" s="75"/>
      <c r="M562" s="75"/>
      <c r="N562" s="75"/>
      <c r="O562" s="75"/>
      <c r="P562" s="75"/>
    </row>
    <row r="563" spans="1:16" s="13" customFormat="1" ht="14.25">
      <c r="A563" s="17" t="str">
        <f>YEAR(B563)&amp;VLOOKUP(MONTH(B563),lookup!$G$2:$N$13,8,FALSE)</f>
        <v>2016M05</v>
      </c>
      <c r="B563" s="184">
        <v>42491</v>
      </c>
      <c r="C563" s="185">
        <v>20.443275277199383</v>
      </c>
      <c r="D563" s="186">
        <v>1320.7645880071989</v>
      </c>
      <c r="E563" s="192">
        <v>3.9924298934586906</v>
      </c>
      <c r="F563" s="193">
        <v>3.2770040890932939</v>
      </c>
      <c r="G563" s="127"/>
      <c r="H563" s="127"/>
      <c r="I563" s="127"/>
      <c r="J563" s="128"/>
      <c r="K563" s="128"/>
      <c r="L563" s="75"/>
      <c r="M563" s="75"/>
      <c r="N563" s="75"/>
      <c r="O563" s="75"/>
      <c r="P563" s="75"/>
    </row>
    <row r="564" spans="1:16" s="13" customFormat="1" ht="14.25">
      <c r="A564" s="17" t="str">
        <f>YEAR(B564)&amp;VLOOKUP(MONTH(B564),lookup!$G$2:$N$13,8,FALSE)</f>
        <v>2016M06</v>
      </c>
      <c r="B564" s="184">
        <v>42522</v>
      </c>
      <c r="C564" s="185">
        <v>19.951810060771706</v>
      </c>
      <c r="D564" s="186">
        <v>1207.646556974385</v>
      </c>
      <c r="E564" s="192">
        <v>3.9389952328641598</v>
      </c>
      <c r="F564" s="193">
        <v>3.2310027826685315</v>
      </c>
      <c r="G564" s="127"/>
      <c r="H564" s="127"/>
      <c r="I564" s="127"/>
      <c r="J564" s="128"/>
      <c r="K564" s="128"/>
      <c r="L564" s="75"/>
      <c r="M564" s="75"/>
      <c r="N564" s="75"/>
      <c r="O564" s="75"/>
      <c r="P564" s="75"/>
    </row>
    <row r="565" spans="1:16" s="13" customFormat="1" ht="14.25">
      <c r="A565" s="17" t="str">
        <f>YEAR(B565)&amp;VLOOKUP(MONTH(B565),lookup!$G$2:$N$13,8,FALSE)</f>
        <v>2016M07</v>
      </c>
      <c r="B565" s="184">
        <v>42552</v>
      </c>
      <c r="C565" s="185">
        <v>20.803041524271976</v>
      </c>
      <c r="D565" s="186">
        <v>1164.944868431907</v>
      </c>
      <c r="E565" s="192">
        <v>3.9442824264302647</v>
      </c>
      <c r="F565" s="193">
        <v>3.2175160759372234</v>
      </c>
      <c r="G565" s="127"/>
      <c r="H565" s="127"/>
      <c r="I565" s="127"/>
      <c r="J565" s="128"/>
      <c r="K565" s="128"/>
      <c r="L565" s="75"/>
      <c r="M565" s="75"/>
      <c r="N565" s="75"/>
      <c r="O565" s="75"/>
      <c r="P565" s="75"/>
    </row>
    <row r="566" spans="1:16" s="13" customFormat="1" ht="14.25">
      <c r="A566" s="17" t="str">
        <f>YEAR(B566)&amp;VLOOKUP(MONTH(B566),lookup!$G$2:$N$13,8,FALSE)</f>
        <v>2016M08</v>
      </c>
      <c r="B566" s="184">
        <v>42583</v>
      </c>
      <c r="C566" s="185">
        <v>21.46716707850976</v>
      </c>
      <c r="D566" s="186">
        <v>1125.826990122323</v>
      </c>
      <c r="E566" s="192">
        <v>3.9808130579623948</v>
      </c>
      <c r="F566" s="193">
        <v>3.247191391848617</v>
      </c>
      <c r="G566" s="127"/>
      <c r="H566" s="127"/>
      <c r="I566" s="127"/>
      <c r="J566" s="128"/>
      <c r="K566" s="128"/>
      <c r="L566" s="75"/>
      <c r="M566" s="75"/>
      <c r="N566" s="75"/>
      <c r="O566" s="75"/>
      <c r="P566" s="75"/>
    </row>
    <row r="567" spans="1:16" s="13" customFormat="1" ht="14.25">
      <c r="A567" s="17" t="str">
        <f>YEAR(B567)&amp;VLOOKUP(MONTH(B567),lookup!$G$2:$N$13,8,FALSE)</f>
        <v>2016M09</v>
      </c>
      <c r="B567" s="184">
        <v>42614</v>
      </c>
      <c r="C567" s="185">
        <v>22.702646997868751</v>
      </c>
      <c r="D567" s="186">
        <v>1078.236584048713</v>
      </c>
      <c r="E567" s="192">
        <v>4.086800062196339</v>
      </c>
      <c r="F567" s="193">
        <v>3.3163701054514436</v>
      </c>
      <c r="G567" s="127"/>
      <c r="H567" s="127"/>
      <c r="I567" s="127"/>
      <c r="J567" s="128"/>
      <c r="K567" s="128"/>
      <c r="L567" s="75"/>
      <c r="M567" s="75"/>
      <c r="N567" s="75"/>
      <c r="O567" s="75"/>
      <c r="P567" s="75"/>
    </row>
    <row r="568" spans="1:16" s="13" customFormat="1" ht="14.25">
      <c r="A568" s="17" t="str">
        <f>YEAR(B568)&amp;VLOOKUP(MONTH(B568),lookup!$G$2:$N$13,8,FALSE)</f>
        <v>2016M10</v>
      </c>
      <c r="B568" s="184">
        <v>42644</v>
      </c>
      <c r="C568" s="185">
        <v>24.198437162037585</v>
      </c>
      <c r="D568" s="186">
        <v>1109.0824326911099</v>
      </c>
      <c r="E568" s="192">
        <v>4.1782421482708774</v>
      </c>
      <c r="F568" s="193">
        <v>3.3807265980378429</v>
      </c>
      <c r="G568" s="127"/>
      <c r="H568" s="127"/>
      <c r="I568" s="127"/>
      <c r="J568" s="128"/>
      <c r="K568" s="128"/>
      <c r="L568" s="75"/>
      <c r="M568" s="75"/>
      <c r="N568" s="75"/>
      <c r="O568" s="75"/>
      <c r="P568" s="75"/>
    </row>
    <row r="569" spans="1:16" s="13" customFormat="1" ht="14.25">
      <c r="A569" s="17" t="str">
        <f>YEAR(B569)&amp;VLOOKUP(MONTH(B569),lookup!$G$2:$N$13,8,FALSE)</f>
        <v>2016M11</v>
      </c>
      <c r="B569" s="184">
        <v>42675</v>
      </c>
      <c r="C569" s="185">
        <v>25.543297407207799</v>
      </c>
      <c r="D569" s="186">
        <v>1077.838090575083</v>
      </c>
      <c r="E569" s="192">
        <v>4.2487329350621481</v>
      </c>
      <c r="F569" s="193">
        <v>3.3917471755356776</v>
      </c>
      <c r="G569" s="127"/>
      <c r="H569" s="127"/>
      <c r="I569" s="127"/>
      <c r="J569" s="128"/>
      <c r="K569" s="128"/>
      <c r="L569" s="75"/>
      <c r="M569" s="75"/>
      <c r="N569" s="75"/>
      <c r="O569" s="75"/>
      <c r="P569" s="75"/>
    </row>
    <row r="570" spans="1:16" s="13" customFormat="1" ht="14.25">
      <c r="A570" s="17" t="str">
        <f>YEAR(B570)&amp;VLOOKUP(MONTH(B570),lookup!$G$2:$N$13,8,FALSE)</f>
        <v>2016M12</v>
      </c>
      <c r="B570" s="184">
        <v>42705</v>
      </c>
      <c r="C570" s="185">
        <v>26.219464498726527</v>
      </c>
      <c r="D570" s="186">
        <v>1154.0602450207762</v>
      </c>
      <c r="E570" s="192">
        <v>4.1866605013863811</v>
      </c>
      <c r="F570" s="193">
        <v>3.3588367285332086</v>
      </c>
      <c r="G570" s="127"/>
      <c r="H570" s="127"/>
      <c r="I570" s="127"/>
      <c r="J570" s="128"/>
      <c r="K570" s="128"/>
      <c r="L570" s="75"/>
      <c r="M570" s="75"/>
      <c r="N570" s="75"/>
      <c r="O570" s="75"/>
      <c r="P570" s="75"/>
    </row>
    <row r="571" spans="1:16" s="13" customFormat="1" ht="14.25">
      <c r="A571" s="17" t="str">
        <f>YEAR(B571)&amp;VLOOKUP(MONTH(B571),lookup!$G$2:$N$13,8,FALSE)</f>
        <v>2017M01</v>
      </c>
      <c r="B571" s="184">
        <v>42766</v>
      </c>
      <c r="C571" s="185">
        <v>26.951692164508586</v>
      </c>
      <c r="D571" s="186">
        <v>1216.4952426433279</v>
      </c>
      <c r="E571" s="192">
        <v>4.120012270527746</v>
      </c>
      <c r="F571" s="193">
        <v>3.2765567037015235</v>
      </c>
      <c r="G571" s="127"/>
      <c r="H571" s="127"/>
      <c r="I571" s="127"/>
      <c r="J571" s="75"/>
      <c r="K571" s="75"/>
      <c r="L571" s="75"/>
      <c r="M571" s="75"/>
      <c r="N571" s="75"/>
      <c r="O571" s="75"/>
      <c r="P571" s="75"/>
    </row>
    <row r="572" spans="1:16" s="13" customFormat="1" ht="14.25">
      <c r="A572" s="17" t="str">
        <f>YEAR(B572)&amp;VLOOKUP(MONTH(B572),lookup!$G$2:$N$13,8,FALSE)</f>
        <v>2017M02</v>
      </c>
      <c r="B572" s="184">
        <v>42794</v>
      </c>
      <c r="C572" s="185">
        <v>27.472981420082434</v>
      </c>
      <c r="D572" s="186">
        <v>1118.2562286572329</v>
      </c>
      <c r="E572" s="192">
        <v>4.1346581311938095</v>
      </c>
      <c r="F572" s="193">
        <v>3.2723201593357643</v>
      </c>
      <c r="G572" s="127"/>
      <c r="H572" s="127"/>
      <c r="I572" s="127"/>
      <c r="J572" s="75"/>
      <c r="K572" s="75"/>
      <c r="L572" s="75"/>
      <c r="M572" s="75"/>
      <c r="N572" s="75"/>
      <c r="O572" s="75"/>
      <c r="P572" s="75"/>
    </row>
    <row r="573" spans="1:16" s="13" customFormat="1" ht="14.25">
      <c r="A573" s="17" t="str">
        <f>YEAR(B573)&amp;VLOOKUP(MONTH(B573),lookup!$G$2:$N$13,8,FALSE)</f>
        <v>2017M03</v>
      </c>
      <c r="B573" s="184">
        <v>42825</v>
      </c>
      <c r="C573" s="194">
        <v>27.475370090405253</v>
      </c>
      <c r="D573" s="186">
        <v>1283.535327017303</v>
      </c>
      <c r="E573" s="195">
        <v>4.1187644841657542</v>
      </c>
      <c r="F573" s="196">
        <v>3.2601856652700292</v>
      </c>
      <c r="G573" s="127"/>
      <c r="H573" s="127"/>
      <c r="I573" s="127"/>
      <c r="J573" s="75"/>
      <c r="K573" s="75"/>
      <c r="L573" s="75"/>
      <c r="M573" s="75"/>
      <c r="N573" s="75"/>
      <c r="O573" s="75"/>
      <c r="P573" s="75"/>
    </row>
    <row r="574" spans="1:16" s="13" customFormat="1" ht="14.25">
      <c r="A574" s="17" t="str">
        <f>YEAR(B574)&amp;VLOOKUP(MONTH(B574),lookup!$G$2:$N$13,8,FALSE)</f>
        <v>2017M04</v>
      </c>
      <c r="B574" s="184">
        <v>42855</v>
      </c>
      <c r="C574" s="197">
        <v>26.931571292499605</v>
      </c>
      <c r="D574" s="186">
        <v>1297.1660007296382</v>
      </c>
      <c r="E574" s="195">
        <v>4.0550112851776348</v>
      </c>
      <c r="F574" s="196">
        <v>3.2897196762549732</v>
      </c>
      <c r="G574" s="127"/>
      <c r="H574" s="127"/>
      <c r="I574" s="127"/>
      <c r="J574" s="75"/>
      <c r="K574" s="75"/>
      <c r="L574" s="75"/>
      <c r="M574" s="75"/>
      <c r="N574" s="75"/>
      <c r="O574" s="75"/>
      <c r="P574" s="75"/>
    </row>
    <row r="575" spans="1:16" s="13" customFormat="1" ht="14.25">
      <c r="A575" s="17" t="str">
        <f>YEAR(B575)&amp;VLOOKUP(MONTH(B575),lookup!$G$2:$N$13,8,FALSE)</f>
        <v>2017M05</v>
      </c>
      <c r="B575" s="184">
        <v>42886</v>
      </c>
      <c r="C575" s="197">
        <v>26.774579844168024</v>
      </c>
      <c r="D575" s="186">
        <v>1363.4362019929879</v>
      </c>
      <c r="E575" s="195">
        <v>3.9512214814190272</v>
      </c>
      <c r="F575" s="196">
        <v>3.2864657634722305</v>
      </c>
      <c r="G575" s="127"/>
      <c r="H575" s="127"/>
      <c r="I575" s="127"/>
      <c r="J575" s="75"/>
      <c r="K575" s="75"/>
      <c r="L575" s="75"/>
      <c r="M575" s="75"/>
      <c r="N575" s="75"/>
      <c r="O575" s="75"/>
      <c r="P575" s="75"/>
    </row>
    <row r="576" spans="1:16" s="13" customFormat="1" ht="14.25">
      <c r="A576" s="17" t="str">
        <f>YEAR(B576)&amp;VLOOKUP(MONTH(B576),lookup!$G$2:$N$13,8,FALSE)</f>
        <v>2017M06</v>
      </c>
      <c r="B576" s="184">
        <v>42916</v>
      </c>
      <c r="C576" s="194">
        <v>26.759589517580643</v>
      </c>
      <c r="D576" s="186">
        <v>1265.532475383261</v>
      </c>
      <c r="E576" s="195">
        <v>3.9284755333287413</v>
      </c>
      <c r="F576" s="196">
        <v>3.2405862184991916</v>
      </c>
      <c r="G576" s="127"/>
      <c r="H576" s="127"/>
      <c r="I576" s="127"/>
      <c r="J576" s="75"/>
      <c r="K576" s="75"/>
      <c r="L576" s="75"/>
      <c r="M576" s="75"/>
      <c r="N576" s="75"/>
      <c r="O576" s="75"/>
      <c r="P576" s="75"/>
    </row>
    <row r="577" spans="1:16" s="13" customFormat="1" ht="14.25">
      <c r="A577" s="17" t="str">
        <f>YEAR(B577)&amp;VLOOKUP(MONTH(B577),lookup!$G$2:$N$13,8,FALSE)</f>
        <v>2017M07</v>
      </c>
      <c r="B577" s="184">
        <v>42947</v>
      </c>
      <c r="C577" s="197">
        <v>27.880496473409465</v>
      </c>
      <c r="D577" s="186">
        <v>1221.717744269876</v>
      </c>
      <c r="E577" s="195">
        <v>3.9345212698699679</v>
      </c>
      <c r="F577" s="196">
        <v>3.240542930446662</v>
      </c>
      <c r="G577" s="127"/>
      <c r="H577" s="127"/>
      <c r="I577" s="127"/>
      <c r="J577" s="75"/>
      <c r="K577" s="75"/>
      <c r="L577" s="75"/>
      <c r="M577" s="75"/>
      <c r="N577" s="75"/>
      <c r="O577" s="75"/>
      <c r="P577" s="75"/>
    </row>
    <row r="578" spans="1:16" s="13" customFormat="1" ht="14.25">
      <c r="A578" s="17" t="str">
        <f>YEAR(B578)&amp;VLOOKUP(MONTH(B578),lookup!$G$2:$N$13,8,FALSE)</f>
        <v>2017M08</v>
      </c>
      <c r="B578" s="184">
        <v>42978</v>
      </c>
      <c r="C578" s="197">
        <v>29.070982242749551</v>
      </c>
      <c r="D578" s="186">
        <v>1204.714311429532</v>
      </c>
      <c r="E578" s="195">
        <v>4.0136484405227337</v>
      </c>
      <c r="F578" s="196">
        <v>3.3060969407466416</v>
      </c>
      <c r="G578" s="127"/>
      <c r="H578" s="127"/>
      <c r="I578" s="127"/>
      <c r="J578" s="75"/>
      <c r="K578" s="75"/>
      <c r="L578" s="75"/>
      <c r="M578" s="75"/>
      <c r="N578" s="75"/>
      <c r="O578" s="75"/>
      <c r="P578" s="75"/>
    </row>
    <row r="579" spans="1:16" s="13" customFormat="1" ht="14.25">
      <c r="A579" s="17" t="str">
        <f>YEAR(B579)&amp;VLOOKUP(MONTH(B579),lookup!$G$2:$N$13,8,FALSE)</f>
        <v>2017M09</v>
      </c>
      <c r="B579" s="184">
        <v>43008</v>
      </c>
      <c r="C579" s="197">
        <v>30.447300205392178</v>
      </c>
      <c r="D579" s="186">
        <v>1156.3893220700941</v>
      </c>
      <c r="E579" s="195">
        <v>4.1329683005277511</v>
      </c>
      <c r="F579" s="196">
        <v>3.3850015292816265</v>
      </c>
      <c r="G579" s="127"/>
      <c r="H579" s="127"/>
      <c r="I579" s="127"/>
      <c r="J579" s="75"/>
      <c r="K579" s="75"/>
      <c r="L579" s="75"/>
      <c r="M579" s="75"/>
      <c r="N579" s="75"/>
      <c r="O579" s="75"/>
      <c r="P579" s="75"/>
    </row>
    <row r="580" spans="1:16" s="13" customFormat="1" ht="14.25">
      <c r="A580" s="17" t="str">
        <f>YEAR(B580)&amp;VLOOKUP(MONTH(B580),lookup!$G$2:$N$13,8,FALSE)</f>
        <v>2017M10</v>
      </c>
      <c r="B580" s="184">
        <v>43039</v>
      </c>
      <c r="C580" s="197">
        <v>31.810579957090134</v>
      </c>
      <c r="D580" s="186">
        <v>1191.293782564655</v>
      </c>
      <c r="E580" s="195">
        <v>4.1840543726178598</v>
      </c>
      <c r="F580" s="196">
        <v>3.3821549592014457</v>
      </c>
      <c r="G580" s="127"/>
      <c r="H580" s="127"/>
      <c r="I580" s="127"/>
      <c r="J580" s="75"/>
      <c r="K580" s="75"/>
      <c r="L580" s="75"/>
      <c r="M580" s="75"/>
      <c r="N580" s="75"/>
      <c r="O580" s="75"/>
      <c r="P580" s="75"/>
    </row>
    <row r="581" spans="1:16" s="13" customFormat="1" ht="14.25">
      <c r="A581" s="17" t="str">
        <f>YEAR(B581)&amp;VLOOKUP(MONTH(B581),lookup!$G$2:$N$13,8,FALSE)</f>
        <v>2017M11</v>
      </c>
      <c r="B581" s="184">
        <v>43069</v>
      </c>
      <c r="C581" s="197">
        <v>31.951181183840355</v>
      </c>
      <c r="D581" s="186">
        <v>1170.5593189902302</v>
      </c>
      <c r="E581" s="195">
        <v>4.192243454465558</v>
      </c>
      <c r="F581" s="196">
        <v>3.3837139886070067</v>
      </c>
      <c r="G581" s="127"/>
      <c r="H581" s="127"/>
      <c r="I581" s="127"/>
      <c r="J581" s="75"/>
      <c r="K581" s="75"/>
      <c r="L581" s="75"/>
      <c r="M581" s="75"/>
      <c r="N581" s="75"/>
      <c r="O581" s="75"/>
      <c r="P581" s="75"/>
    </row>
    <row r="582" spans="1:16" s="13" customFormat="1" ht="14.25">
      <c r="A582" s="17" t="str">
        <f>YEAR(B582)&amp;VLOOKUP(MONTH(B582),lookup!$G$2:$N$13,8,FALSE)</f>
        <v>2017M12</v>
      </c>
      <c r="B582" s="184">
        <v>43100</v>
      </c>
      <c r="C582" s="197">
        <v>31.621189938234043</v>
      </c>
      <c r="D582" s="186">
        <v>1218.8959822194431</v>
      </c>
      <c r="E582" s="195">
        <v>4.2000985908280839</v>
      </c>
      <c r="F582" s="196">
        <v>3.3667542422816852</v>
      </c>
      <c r="G582" s="127"/>
      <c r="H582" s="127"/>
      <c r="I582" s="127"/>
      <c r="J582" s="75"/>
      <c r="K582" s="75"/>
      <c r="L582" s="75"/>
      <c r="M582" s="75"/>
      <c r="N582" s="75"/>
      <c r="O582" s="75"/>
      <c r="P582" s="75"/>
    </row>
    <row r="583" spans="1:16" s="13" customFormat="1" ht="14.25">
      <c r="A583" s="17" t="str">
        <f>YEAR(B583)&amp;VLOOKUP(MONTH(B583),lookup!$G$2:$N$13,8,FALSE)</f>
        <v>2018M01</v>
      </c>
      <c r="B583" s="184">
        <v>43131</v>
      </c>
      <c r="C583" s="197">
        <v>30.362201248048649</v>
      </c>
      <c r="D583" s="186">
        <v>1234.1432568300002</v>
      </c>
      <c r="E583" s="198">
        <v>4.1550207990365386</v>
      </c>
      <c r="F583" s="199">
        <v>3.3170648768227395</v>
      </c>
      <c r="G583" s="149"/>
      <c r="H583" s="150"/>
      <c r="I583" s="150"/>
      <c r="J583" s="75"/>
      <c r="K583" s="75"/>
      <c r="L583" s="75"/>
      <c r="M583" s="75"/>
      <c r="N583" s="75"/>
      <c r="O583" s="75"/>
      <c r="P583" s="75"/>
    </row>
    <row r="584" spans="1:16" s="13" customFormat="1" ht="14.25">
      <c r="A584" s="17" t="str">
        <f>YEAR(B584)&amp;VLOOKUP(MONTH(B584),lookup!$G$2:$N$13,8,FALSE)</f>
        <v>2018M02</v>
      </c>
      <c r="B584" s="184">
        <v>43159</v>
      </c>
      <c r="C584" s="197">
        <v>29.408421694742302</v>
      </c>
      <c r="D584" s="186">
        <v>1127.1818421933331</v>
      </c>
      <c r="E584" s="198">
        <v>4.1662453002393685</v>
      </c>
      <c r="F584" s="199">
        <v>3.3212175354986586</v>
      </c>
      <c r="G584" s="149"/>
      <c r="H584" s="150"/>
      <c r="I584" s="150"/>
      <c r="J584" s="75"/>
      <c r="K584" s="75"/>
      <c r="L584" s="75"/>
      <c r="M584" s="75"/>
      <c r="N584" s="75"/>
      <c r="O584" s="75"/>
      <c r="P584" s="75"/>
    </row>
    <row r="585" spans="1:16" s="13" customFormat="1" ht="14.25">
      <c r="A585" s="17" t="str">
        <f>YEAR(B585)&amp;VLOOKUP(MONTH(B585),lookup!$G$2:$N$13,8,FALSE)</f>
        <v>2018M03</v>
      </c>
      <c r="B585" s="184">
        <v>43190</v>
      </c>
      <c r="C585" s="197">
        <v>28.49458732950546</v>
      </c>
      <c r="D585" s="186">
        <v>1268.0438127150001</v>
      </c>
      <c r="E585" s="198">
        <v>4.2078501513552711</v>
      </c>
      <c r="F585" s="199">
        <v>3.3179908594679759</v>
      </c>
      <c r="G585" s="149"/>
      <c r="H585" s="150"/>
      <c r="I585" s="150"/>
      <c r="J585" s="75"/>
      <c r="K585" s="75"/>
      <c r="L585" s="75"/>
      <c r="M585" s="75"/>
      <c r="N585" s="75"/>
      <c r="O585" s="75"/>
      <c r="P585" s="75"/>
    </row>
    <row r="586" spans="1:16" s="13" customFormat="1" ht="14.25">
      <c r="A586" s="17" t="str">
        <f>YEAR(B586)&amp;VLOOKUP(MONTH(B586),lookup!$G$2:$N$13,8,FALSE)</f>
        <v>2018M04</v>
      </c>
      <c r="B586" s="184">
        <v>43220</v>
      </c>
      <c r="C586" s="197">
        <v>27.412115842370277</v>
      </c>
      <c r="D586" s="186">
        <v>1285.1892210000001</v>
      </c>
      <c r="E586" s="198">
        <v>4.1307339905593219</v>
      </c>
      <c r="F586" s="199">
        <v>3.2747016191394711</v>
      </c>
      <c r="G586" s="149"/>
      <c r="H586" s="150"/>
      <c r="I586" s="150"/>
      <c r="J586" s="75"/>
      <c r="K586" s="75"/>
      <c r="L586" s="75"/>
      <c r="M586" s="75"/>
      <c r="N586" s="75"/>
      <c r="O586" s="75"/>
      <c r="P586" s="75"/>
    </row>
    <row r="587" spans="1:16" s="13" customFormat="1" ht="14.25">
      <c r="A587" s="17" t="str">
        <f>YEAR(B587)&amp;VLOOKUP(MONTH(B587),lookup!$G$2:$N$13,8,FALSE)</f>
        <v>2018M05</v>
      </c>
      <c r="B587" s="184">
        <v>43251</v>
      </c>
      <c r="C587" s="197">
        <v>26.802697924477751</v>
      </c>
      <c r="D587" s="186">
        <v>1372.2106120000001</v>
      </c>
      <c r="E587" s="198">
        <v>3.9651983402834321</v>
      </c>
      <c r="F587" s="199">
        <v>3.2672546416226687</v>
      </c>
      <c r="G587" s="149"/>
      <c r="H587" s="150"/>
      <c r="I587" s="150"/>
      <c r="J587" s="75"/>
      <c r="K587" s="75"/>
      <c r="L587" s="75"/>
      <c r="M587" s="75"/>
      <c r="N587" s="75"/>
      <c r="O587" s="75"/>
      <c r="P587" s="75"/>
    </row>
    <row r="588" spans="1:16" s="13" customFormat="1" ht="14.25">
      <c r="A588" s="17" t="str">
        <f>YEAR(B588)&amp;VLOOKUP(MONTH(B588),lookup!$G$2:$N$13,8,FALSE)</f>
        <v>2018M06</v>
      </c>
      <c r="B588" s="184">
        <v>43281</v>
      </c>
      <c r="C588" s="197">
        <v>27.199106312268384</v>
      </c>
      <c r="D588" s="186">
        <v>1268.7451920000001</v>
      </c>
      <c r="E588" s="198">
        <v>3.8985378477517885</v>
      </c>
      <c r="F588" s="199">
        <v>3.2271474633185702</v>
      </c>
      <c r="G588" s="149"/>
      <c r="H588" s="150"/>
      <c r="I588" s="150"/>
      <c r="J588" s="75"/>
      <c r="K588" s="75"/>
      <c r="L588" s="75"/>
      <c r="M588" s="75"/>
      <c r="N588" s="75"/>
      <c r="O588" s="75"/>
      <c r="P588" s="75"/>
    </row>
    <row r="589" spans="1:16" s="13" customFormat="1" ht="14.25">
      <c r="A589" s="17" t="str">
        <f>YEAR(B589)&amp;VLOOKUP(MONTH(B589),lookup!$G$2:$N$13,8,FALSE)</f>
        <v>2018M07</v>
      </c>
      <c r="B589" s="184">
        <v>43312</v>
      </c>
      <c r="C589" s="197">
        <v>28.563847929096976</v>
      </c>
      <c r="D589" s="186">
        <v>1230.4033639999998</v>
      </c>
      <c r="E589" s="198">
        <v>3.8873437009181195</v>
      </c>
      <c r="F589" s="199">
        <v>3.2077040716048328</v>
      </c>
      <c r="G589" s="149"/>
      <c r="H589" s="150"/>
      <c r="I589" s="150"/>
      <c r="J589" s="75"/>
      <c r="K589" s="75"/>
      <c r="L589" s="75"/>
      <c r="M589" s="75"/>
      <c r="N589" s="75"/>
      <c r="O589" s="75"/>
      <c r="P589" s="75"/>
    </row>
    <row r="590" spans="1:16" s="13" customFormat="1" ht="14.25">
      <c r="A590" s="17" t="str">
        <f>YEAR(B590)&amp;VLOOKUP(MONTH(B590),lookup!$G$2:$N$13,8,FALSE)</f>
        <v>2018M08</v>
      </c>
      <c r="B590" s="184">
        <v>43343</v>
      </c>
      <c r="C590" s="197">
        <v>29.686052736906841</v>
      </c>
      <c r="D590" s="186">
        <v>1195.9800849999999</v>
      </c>
      <c r="E590" s="198">
        <v>3.9805986002949738</v>
      </c>
      <c r="F590" s="199">
        <v>3.2790051961609237</v>
      </c>
      <c r="G590" s="149"/>
      <c r="H590" s="150"/>
      <c r="I590" s="150"/>
      <c r="J590" s="75"/>
      <c r="K590" s="75"/>
      <c r="L590" s="75"/>
      <c r="M590" s="75"/>
      <c r="N590" s="75"/>
      <c r="O590" s="75"/>
      <c r="P590" s="75"/>
    </row>
    <row r="591" spans="1:16" s="13" customFormat="1" ht="14.25">
      <c r="A591" s="17" t="str">
        <f>YEAR(B591)&amp;VLOOKUP(MONTH(B591),lookup!$G$2:$N$13,8,FALSE)</f>
        <v>2018M09</v>
      </c>
      <c r="B591" s="184">
        <v>43373</v>
      </c>
      <c r="C591" s="197">
        <v>30.613962176380259</v>
      </c>
      <c r="D591" s="186">
        <v>1153.731219</v>
      </c>
      <c r="E591" s="198">
        <v>4.085094845256827</v>
      </c>
      <c r="F591" s="199">
        <v>3.4002789081189038</v>
      </c>
      <c r="G591" s="149"/>
      <c r="H591" s="150"/>
      <c r="I591" s="150"/>
      <c r="J591" s="75"/>
      <c r="K591" s="75"/>
      <c r="L591" s="75"/>
      <c r="M591" s="75"/>
      <c r="N591" s="75"/>
      <c r="O591" s="75"/>
      <c r="P591" s="75"/>
    </row>
    <row r="592" spans="1:16" s="13" customFormat="1" ht="14.25">
      <c r="A592" s="17" t="str">
        <f>YEAR(B592)&amp;VLOOKUP(MONTH(B592),lookup!$G$2:$N$13,8,FALSE)</f>
        <v>2018M10</v>
      </c>
      <c r="B592" s="184">
        <v>43404</v>
      </c>
      <c r="C592" s="197">
        <v>31.456904313185031</v>
      </c>
      <c r="D592" s="186">
        <v>1199.8248330000001</v>
      </c>
      <c r="E592" s="198">
        <v>4.1713839538426143</v>
      </c>
      <c r="F592" s="199">
        <v>3.441370335950682</v>
      </c>
      <c r="G592" s="149"/>
      <c r="H592" s="150"/>
      <c r="I592" s="150"/>
      <c r="J592" s="75"/>
      <c r="K592" s="75"/>
      <c r="L592" s="75"/>
      <c r="M592" s="75"/>
      <c r="N592" s="75"/>
      <c r="O592" s="75"/>
      <c r="P592" s="75"/>
    </row>
    <row r="593" spans="1:16" s="13" customFormat="1" ht="14.25">
      <c r="A593" s="17" t="str">
        <f>YEAR(B593)&amp;VLOOKUP(MONTH(B593),lookup!$G$2:$N$13,8,FALSE)</f>
        <v>2018M11</v>
      </c>
      <c r="B593" s="184">
        <v>43434</v>
      </c>
      <c r="C593" s="197">
        <v>31.602031871800214</v>
      </c>
      <c r="D593" s="200">
        <v>1174.017302033187</v>
      </c>
      <c r="E593" s="198">
        <v>4.195871151925326</v>
      </c>
      <c r="F593" s="199">
        <v>3.4408868056344795</v>
      </c>
      <c r="G593" s="149"/>
      <c r="H593" s="150"/>
      <c r="I593" s="150"/>
      <c r="J593" s="75"/>
      <c r="K593" s="75"/>
      <c r="L593" s="75"/>
      <c r="M593" s="75"/>
      <c r="N593" s="75"/>
      <c r="O593" s="75"/>
      <c r="P593" s="75"/>
    </row>
    <row r="594" spans="1:16" s="13" customFormat="1" ht="14.25">
      <c r="A594" s="17" t="str">
        <f>YEAR(B594)&amp;VLOOKUP(MONTH(B594),lookup!$G$2:$N$13,8,FALSE)</f>
        <v>2018M12</v>
      </c>
      <c r="B594" s="184">
        <v>43465</v>
      </c>
      <c r="C594" s="197">
        <v>30.418016661055084</v>
      </c>
      <c r="D594" s="200">
        <v>1241.192875</v>
      </c>
      <c r="E594" s="198">
        <v>4.1519403620664734</v>
      </c>
      <c r="F594" s="199">
        <v>3.3708532224168324</v>
      </c>
      <c r="G594" s="149"/>
      <c r="H594" s="150"/>
      <c r="I594" s="150"/>
      <c r="J594" s="75"/>
      <c r="K594" s="75"/>
      <c r="L594" s="75"/>
      <c r="M594" s="75"/>
      <c r="N594" s="75"/>
      <c r="O594" s="75"/>
      <c r="P594" s="75"/>
    </row>
    <row r="595" spans="1:16" s="13" customFormat="1" ht="14.25">
      <c r="A595" s="17" t="str">
        <f>YEAR(B595)&amp;VLOOKUP(MONTH(B595),lookup!$G$2:$N$13,8,FALSE)</f>
        <v>2019M01</v>
      </c>
      <c r="B595" s="184">
        <v>43496</v>
      </c>
      <c r="C595" s="197">
        <v>29.610936415519046</v>
      </c>
      <c r="D595" s="200">
        <v>1265.721853</v>
      </c>
      <c r="E595" s="198">
        <v>4.0926760786522332</v>
      </c>
      <c r="F595" s="199">
        <v>3.331345377621338</v>
      </c>
      <c r="G595" s="149"/>
      <c r="H595" s="150"/>
      <c r="I595" s="150"/>
      <c r="J595" s="75"/>
      <c r="K595" s="75"/>
      <c r="L595" s="75"/>
      <c r="M595" s="75"/>
      <c r="N595" s="75"/>
      <c r="O595" s="75"/>
      <c r="P595" s="75"/>
    </row>
    <row r="596" spans="1:16" s="13" customFormat="1" ht="14.25">
      <c r="A596" s="17" t="str">
        <f>YEAR(B596)&amp;VLOOKUP(MONTH(B596),lookup!$G$2:$N$13,8,FALSE)</f>
        <v>2019M02</v>
      </c>
      <c r="B596" s="184">
        <v>43524</v>
      </c>
      <c r="C596" s="197">
        <v>29.352397565934435</v>
      </c>
      <c r="D596" s="200">
        <v>1156.2691029999999</v>
      </c>
      <c r="E596" s="198">
        <v>4.0955710153005151</v>
      </c>
      <c r="F596" s="199">
        <v>3.3356640753211897</v>
      </c>
      <c r="G596" s="75"/>
      <c r="H596" s="75"/>
      <c r="I596" s="75"/>
      <c r="J596" s="75"/>
      <c r="K596" s="75"/>
      <c r="L596" s="75"/>
      <c r="M596" s="75"/>
      <c r="N596" s="75"/>
      <c r="O596" s="75"/>
      <c r="P596" s="75"/>
    </row>
    <row r="597" spans="1:16" s="13" customFormat="1" ht="14.25">
      <c r="A597" s="17" t="str">
        <f>YEAR(B597)&amp;VLOOKUP(MONTH(B597),lookup!$G$2:$N$13,8,FALSE)</f>
        <v>2019M03</v>
      </c>
      <c r="B597" s="184">
        <v>43555</v>
      </c>
      <c r="C597" s="197">
        <v>28.914002185050993</v>
      </c>
      <c r="D597" s="200">
        <v>1328.5846509999999</v>
      </c>
      <c r="E597" s="201">
        <v>4.1175892419307374</v>
      </c>
      <c r="F597" s="202">
        <v>3.3315103621018394</v>
      </c>
      <c r="G597" s="75"/>
      <c r="H597" s="75"/>
      <c r="I597" s="75"/>
      <c r="J597" s="75"/>
      <c r="K597" s="75"/>
      <c r="L597" s="75"/>
      <c r="M597" s="75"/>
      <c r="N597" s="75"/>
      <c r="O597" s="75"/>
      <c r="P597" s="75"/>
    </row>
    <row r="598" spans="1:16" s="13" customFormat="1" ht="14.25">
      <c r="A598" s="17" t="str">
        <f>YEAR(B598)&amp;VLOOKUP(MONTH(B598),lookup!$G$2:$N$13,8,FALSE)</f>
        <v>2019M04</v>
      </c>
      <c r="B598" s="184">
        <v>43585</v>
      </c>
      <c r="C598" s="197">
        <v>28.226547372422488</v>
      </c>
      <c r="D598" s="200">
        <v>1339.1528949999999</v>
      </c>
      <c r="E598" s="201">
        <v>4.0450125895615576</v>
      </c>
      <c r="F598" s="202">
        <v>3.3633525540599725</v>
      </c>
      <c r="G598" s="75"/>
      <c r="H598" s="75"/>
      <c r="I598" s="75"/>
      <c r="J598" s="75"/>
      <c r="K598" s="75"/>
      <c r="L598" s="75"/>
      <c r="M598" s="75"/>
      <c r="N598" s="75"/>
      <c r="O598" s="75"/>
      <c r="P598" s="75"/>
    </row>
    <row r="599" spans="1:16" s="13" customFormat="1" ht="14.25">
      <c r="A599" s="17" t="str">
        <f>YEAR(B599)&amp;VLOOKUP(MONTH(B599),lookup!$G$2:$N$13,8,FALSE)</f>
        <v>2019M05</v>
      </c>
      <c r="B599" s="184">
        <v>43616</v>
      </c>
      <c r="C599" s="194">
        <v>27.836109248342623</v>
      </c>
      <c r="D599" s="200">
        <v>1395.1920949999999</v>
      </c>
      <c r="E599" s="198">
        <v>3.9622112596135874</v>
      </c>
      <c r="F599" s="199">
        <v>3.3556421738048541</v>
      </c>
      <c r="G599" s="75"/>
      <c r="H599" s="75"/>
      <c r="I599" s="75"/>
      <c r="J599" s="75"/>
      <c r="K599" s="75"/>
      <c r="L599" s="75"/>
      <c r="M599" s="75"/>
      <c r="N599" s="75"/>
      <c r="O599" s="75"/>
      <c r="P599" s="75"/>
    </row>
    <row r="600" spans="1:16" s="13" customFormat="1" ht="14.25">
      <c r="A600" s="17" t="str">
        <f>YEAR(B600)&amp;VLOOKUP(MONTH(B600),lookup!$G$2:$N$13,8,FALSE)</f>
        <v>2019M06</v>
      </c>
      <c r="B600" s="184">
        <v>43646</v>
      </c>
      <c r="C600" s="194">
        <v>27.986900024887024</v>
      </c>
      <c r="D600" s="200">
        <v>1288.3643269999998</v>
      </c>
      <c r="E600" s="198">
        <v>3.9842567087730942</v>
      </c>
      <c r="F600" s="199">
        <v>3.3290783288437282</v>
      </c>
      <c r="G600" s="75"/>
      <c r="H600" s="75"/>
      <c r="I600" s="75"/>
      <c r="J600" s="75"/>
      <c r="K600" s="75"/>
      <c r="L600" s="75"/>
      <c r="M600" s="75"/>
      <c r="N600" s="75"/>
      <c r="O600" s="75"/>
      <c r="P600" s="75"/>
    </row>
    <row r="601" spans="1:16" s="13" customFormat="1" ht="14.25">
      <c r="A601" s="17" t="str">
        <f>YEAR(B601)&amp;VLOOKUP(MONTH(B601),lookup!$G$2:$N$13,8,FALSE)</f>
        <v>2019M07</v>
      </c>
      <c r="B601" s="184">
        <v>43677</v>
      </c>
      <c r="C601" s="197">
        <v>28.371657899240656</v>
      </c>
      <c r="D601" s="200">
        <v>1266.4917850000002</v>
      </c>
      <c r="E601" s="198">
        <v>3.9572276706501661</v>
      </c>
      <c r="F601" s="199">
        <v>3.3004059392612035</v>
      </c>
      <c r="G601" s="75"/>
      <c r="H601" s="75"/>
      <c r="I601" s="75"/>
      <c r="J601" s="75"/>
      <c r="K601" s="75"/>
      <c r="L601" s="75"/>
      <c r="M601" s="75"/>
      <c r="N601" s="75"/>
      <c r="O601" s="75"/>
      <c r="P601" s="75"/>
    </row>
    <row r="602" spans="1:16" s="13" customFormat="1" ht="14.25">
      <c r="A602" s="17" t="str">
        <f>YEAR(B602)&amp;VLOOKUP(MONTH(B602),lookup!$G$2:$N$13,8,FALSE)</f>
        <v>2019M08</v>
      </c>
      <c r="B602" s="184">
        <v>43708</v>
      </c>
      <c r="C602" s="197">
        <v>28.614984364844481</v>
      </c>
      <c r="D602" s="200">
        <v>1206.3876070000001</v>
      </c>
      <c r="E602" s="198">
        <v>4.0294535253715384</v>
      </c>
      <c r="F602" s="199">
        <v>3.3055869613658704</v>
      </c>
      <c r="G602" s="75"/>
      <c r="H602" s="75"/>
      <c r="I602" s="75"/>
      <c r="J602" s="75"/>
      <c r="K602" s="75"/>
      <c r="L602" s="75"/>
      <c r="M602" s="75"/>
      <c r="N602" s="75"/>
      <c r="O602" s="75"/>
      <c r="P602" s="75"/>
    </row>
    <row r="603" spans="1:16" ht="14.25">
      <c r="A603" s="17" t="str">
        <f>YEAR(B603)&amp;VLOOKUP(MONTH(B603),lookup!$G$2:$N$13,8,FALSE)</f>
        <v>2019M09</v>
      </c>
      <c r="B603" s="184">
        <v>43738</v>
      </c>
      <c r="C603" s="197">
        <v>29.213261489617771</v>
      </c>
      <c r="D603" s="200">
        <v>1156.771113</v>
      </c>
      <c r="E603" s="198">
        <v>4.1447218784822084</v>
      </c>
      <c r="F603" s="199">
        <v>3.4097656682083874</v>
      </c>
      <c r="N603" s="75"/>
      <c r="O603" s="75"/>
      <c r="P603" s="75"/>
    </row>
    <row r="604" spans="1:16" s="13" customFormat="1" ht="14.25">
      <c r="A604" s="17" t="str">
        <f>YEAR(B604)&amp;VLOOKUP(MONTH(B604),lookup!$G$2:$N$13,8,FALSE)</f>
        <v>2019M10</v>
      </c>
      <c r="B604" s="184">
        <v>43769</v>
      </c>
      <c r="C604" s="194">
        <v>29.400410619315579</v>
      </c>
      <c r="D604" s="200">
        <v>1192.030853</v>
      </c>
      <c r="E604" s="198">
        <v>4.2422810521017666</v>
      </c>
      <c r="F604" s="199">
        <v>3.4443116685204913</v>
      </c>
      <c r="G604" s="75"/>
      <c r="H604" s="75"/>
      <c r="I604" s="75"/>
      <c r="J604" s="75"/>
      <c r="K604" s="75"/>
      <c r="L604" s="75"/>
      <c r="M604" s="75"/>
      <c r="N604" s="75"/>
      <c r="O604" s="75"/>
      <c r="P604" s="75"/>
    </row>
    <row r="605" spans="1:16" s="13" customFormat="1" ht="14.25">
      <c r="A605" s="17" t="str">
        <f>YEAR(B605)&amp;VLOOKUP(MONTH(B605),lookup!$G$2:$N$13,8,FALSE)</f>
        <v>2019M11</v>
      </c>
      <c r="B605" s="184">
        <v>43799</v>
      </c>
      <c r="C605" s="194">
        <v>29.873961408782048</v>
      </c>
      <c r="D605" s="200">
        <v>1163.567462</v>
      </c>
      <c r="E605" s="198">
        <v>4.3143607854230597</v>
      </c>
      <c r="F605" s="199">
        <v>3.4684889654663662</v>
      </c>
      <c r="G605" s="75"/>
      <c r="H605" s="75"/>
      <c r="I605" s="75"/>
      <c r="J605" s="75"/>
      <c r="K605" s="75"/>
      <c r="L605" s="75"/>
      <c r="M605" s="75"/>
      <c r="N605" s="75"/>
      <c r="O605" s="75"/>
      <c r="P605" s="75"/>
    </row>
    <row r="606" spans="1:16" ht="14.25">
      <c r="A606" s="17" t="str">
        <f>YEAR(B606)&amp;VLOOKUP(MONTH(B606),lookup!$G$2:$N$13,8,FALSE)</f>
        <v>2019M12</v>
      </c>
      <c r="B606" s="184">
        <v>43830</v>
      </c>
      <c r="C606" s="194">
        <v>29.410383415149706</v>
      </c>
      <c r="D606" s="200">
        <v>1226.0648070000002</v>
      </c>
      <c r="E606" s="198">
        <v>4.2586629996779397</v>
      </c>
      <c r="F606" s="199">
        <v>3.4133148101519781</v>
      </c>
      <c r="N606" s="75"/>
      <c r="O606" s="75"/>
      <c r="P606" s="75"/>
    </row>
    <row r="607" spans="1:16" s="13" customFormat="1" ht="14.25">
      <c r="A607" s="17" t="str">
        <f>YEAR(B607)&amp;VLOOKUP(MONTH(B607),lookup!$G$2:$N$13,8,FALSE)</f>
        <v>2020M01</v>
      </c>
      <c r="B607" s="184">
        <v>43861</v>
      </c>
      <c r="C607" s="197">
        <v>28.831844027738402</v>
      </c>
      <c r="D607" s="200">
        <v>1249.0048929999998</v>
      </c>
      <c r="E607" s="198">
        <v>4.1663278482729806</v>
      </c>
      <c r="F607" s="199">
        <v>3.3646176510777148</v>
      </c>
      <c r="G607" s="75"/>
      <c r="H607" s="75"/>
      <c r="I607" s="75"/>
      <c r="J607" s="75"/>
      <c r="K607" s="75"/>
      <c r="L607" s="75"/>
      <c r="M607" s="75"/>
      <c r="N607" s="75"/>
      <c r="O607" s="75"/>
      <c r="P607" s="75"/>
    </row>
    <row r="608" spans="1:16" ht="14.25">
      <c r="A608" s="17" t="str">
        <f>YEAR(B608)&amp;VLOOKUP(MONTH(B608),lookup!$G$2:$N$13,8,FALSE)</f>
        <v>2020M02</v>
      </c>
      <c r="B608" s="184">
        <v>43890</v>
      </c>
      <c r="C608" s="197">
        <v>28.725717358898986</v>
      </c>
      <c r="D608" s="200">
        <v>1181.3519009999998</v>
      </c>
      <c r="E608" s="198">
        <v>4.1874329999017776</v>
      </c>
      <c r="F608" s="199">
        <v>3.3656768139234527</v>
      </c>
      <c r="N608" s="75"/>
      <c r="O608" s="75"/>
      <c r="P608" s="75"/>
    </row>
    <row r="609" spans="1:16" ht="14.25">
      <c r="A609" s="17" t="str">
        <f>YEAR(B609)&amp;VLOOKUP(MONTH(B609),lookup!$G$2:$N$13,8,FALSE)</f>
        <v>2020M03</v>
      </c>
      <c r="B609" s="184">
        <v>43921</v>
      </c>
      <c r="C609" s="197">
        <v>28.583591742783501</v>
      </c>
      <c r="D609" s="200">
        <v>1307.3472714988311</v>
      </c>
      <c r="E609" s="198">
        <v>4.2226413553704631</v>
      </c>
      <c r="F609" s="199">
        <v>3.3645849794571352</v>
      </c>
      <c r="N609" s="75"/>
      <c r="O609" s="75"/>
      <c r="P609" s="75"/>
    </row>
    <row r="610" spans="1:16" ht="14.25">
      <c r="A610" s="17" t="str">
        <f>YEAR(B610)&amp;VLOOKUP(MONTH(B610),lookup!$G$2:$N$13,8,FALSE)</f>
        <v>2020M04</v>
      </c>
      <c r="B610" s="184">
        <v>43951</v>
      </c>
      <c r="C610" s="197">
        <v>27.352026929636288</v>
      </c>
      <c r="D610" s="200">
        <v>1328.7067259406958</v>
      </c>
      <c r="E610" s="198">
        <v>4.1131115990913871</v>
      </c>
      <c r="F610" s="199">
        <v>3.3243061200789352</v>
      </c>
      <c r="N610" s="75"/>
      <c r="O610" s="75"/>
      <c r="P610" s="75"/>
    </row>
    <row r="611" spans="1:16" ht="14.25">
      <c r="A611" s="17" t="str">
        <f>YEAR(B611)&amp;VLOOKUP(MONTH(B611),lookup!$G$2:$N$13,8,FALSE)</f>
        <v>2020M05</v>
      </c>
      <c r="B611" s="184">
        <v>43982</v>
      </c>
      <c r="C611" s="197">
        <v>26.706218742816088</v>
      </c>
      <c r="D611" s="200">
        <v>1383.129498</v>
      </c>
      <c r="E611" s="198">
        <v>3.9874734342567653</v>
      </c>
      <c r="F611" s="199">
        <v>3.3150869143648234</v>
      </c>
      <c r="N611" s="75"/>
      <c r="O611" s="75"/>
      <c r="P611" s="75"/>
    </row>
    <row r="612" spans="1:16" ht="14.25">
      <c r="A612" s="17" t="str">
        <f>YEAR(B612)&amp;VLOOKUP(MONTH(B612),lookup!$G$2:$N$13,8,FALSE)</f>
        <v>2020M06</v>
      </c>
      <c r="B612" s="184">
        <v>44012</v>
      </c>
      <c r="C612" s="197">
        <v>27.151074063519587</v>
      </c>
      <c r="D612" s="200">
        <v>1280.9060859831741</v>
      </c>
      <c r="E612" s="198">
        <v>3.9896561324252922</v>
      </c>
      <c r="F612" s="199">
        <v>3.2663119213449017</v>
      </c>
      <c r="N612" s="75"/>
      <c r="O612" s="75"/>
      <c r="P612" s="75"/>
    </row>
    <row r="613" spans="1:16" ht="14.25">
      <c r="A613" s="17" t="str">
        <f>YEAR(B613)&amp;VLOOKUP(MONTH(B613),lookup!$G$2:$N$13,8,FALSE)</f>
        <v>2020M07</v>
      </c>
      <c r="B613" s="184">
        <v>44043</v>
      </c>
      <c r="C613" s="197">
        <v>27.727505608434548</v>
      </c>
      <c r="D613" s="200">
        <v>1261.5838560000002</v>
      </c>
      <c r="E613" s="198">
        <v>3.9952513180775697</v>
      </c>
      <c r="F613" s="199">
        <v>3.2814001313074552</v>
      </c>
      <c r="N613" s="75"/>
      <c r="O613" s="75"/>
      <c r="P613" s="75"/>
    </row>
    <row r="614" spans="1:16" ht="14.25">
      <c r="A614" s="17" t="str">
        <f>YEAR(B614)&amp;VLOOKUP(MONTH(B614),lookup!$G$2:$N$13,8,FALSE)</f>
        <v>2020M08</v>
      </c>
      <c r="B614" s="184">
        <v>44074</v>
      </c>
      <c r="C614" s="197">
        <v>28.04795979167033</v>
      </c>
      <c r="D614" s="200">
        <v>1200.5142899606499</v>
      </c>
      <c r="E614" s="198">
        <v>4.0457878492301882</v>
      </c>
      <c r="F614" s="199">
        <v>3.2912610065238983</v>
      </c>
      <c r="N614" s="75"/>
      <c r="O614" s="75"/>
      <c r="P614" s="75"/>
    </row>
    <row r="615" spans="1:16" ht="14.25">
      <c r="A615" s="17" t="str">
        <f>YEAR(B615)&amp;VLOOKUP(MONTH(B615),lookup!$G$2:$N$13,8,FALSE)</f>
        <v>2020M09</v>
      </c>
      <c r="B615" s="203">
        <v>44104</v>
      </c>
      <c r="C615" s="204">
        <v>29.012378670104628</v>
      </c>
      <c r="D615" s="200">
        <v>1159.98046523786</v>
      </c>
      <c r="E615" s="205">
        <v>4.1567358260671581</v>
      </c>
      <c r="F615" s="206">
        <v>3.3946161860522919</v>
      </c>
      <c r="N615" s="75"/>
      <c r="O615" s="75"/>
      <c r="P615" s="75"/>
    </row>
    <row r="616" spans="1:16" ht="14.25">
      <c r="A616" s="17" t="str">
        <f>YEAR(B616)&amp;VLOOKUP(MONTH(B616),lookup!$G$2:$N$13,8,FALSE)</f>
        <v>2020M10</v>
      </c>
      <c r="B616" s="203">
        <v>44135</v>
      </c>
      <c r="C616" s="204">
        <v>29.993108838124449</v>
      </c>
      <c r="D616" s="200">
        <v>1204.559350704355</v>
      </c>
      <c r="E616" s="205">
        <v>4.2858697941683621</v>
      </c>
      <c r="F616" s="206">
        <v>3.446681149843144</v>
      </c>
      <c r="N616" s="75"/>
      <c r="O616" s="75"/>
      <c r="P616" s="75"/>
    </row>
    <row r="617" spans="1:16" ht="14.25">
      <c r="A617" s="17" t="str">
        <f>YEAR(B617)&amp;VLOOKUP(MONTH(B617),lookup!$G$2:$N$13,8,FALSE)</f>
        <v>2020M11</v>
      </c>
      <c r="B617" s="203">
        <v>44165</v>
      </c>
      <c r="C617" s="204">
        <v>30.655945858487065</v>
      </c>
      <c r="D617" s="200">
        <v>1191.1112528623112</v>
      </c>
      <c r="E617" s="205">
        <v>4.3100116573805023</v>
      </c>
      <c r="F617" s="206">
        <v>3.4258267386621184</v>
      </c>
      <c r="N617" s="75"/>
      <c r="O617" s="75"/>
      <c r="P617" s="75"/>
    </row>
    <row r="618" spans="1:16" ht="14.25">
      <c r="A618" s="17" t="str">
        <f>YEAR(B618)&amp;VLOOKUP(MONTH(B618),lookup!$G$2:$N$13,8,FALSE)</f>
        <v>2020M12</v>
      </c>
      <c r="B618" s="203">
        <v>44196</v>
      </c>
      <c r="C618" s="204">
        <v>30.402028132255012</v>
      </c>
      <c r="D618" s="200">
        <v>1253.9161655459641</v>
      </c>
      <c r="E618" s="205">
        <v>4.3037049192719401</v>
      </c>
      <c r="F618" s="206">
        <v>3.3925446796588083</v>
      </c>
      <c r="N618" s="75"/>
      <c r="O618" s="75"/>
      <c r="P618" s="75"/>
    </row>
    <row r="619" spans="1:16" ht="14.25">
      <c r="A619" s="17" t="str">
        <f>YEAR(B619)&amp;VLOOKUP(MONTH(B619),lookup!$G$2:$N$13,8,FALSE)</f>
        <v>2021M01</v>
      </c>
      <c r="B619" s="203">
        <v>44227</v>
      </c>
      <c r="C619" s="204">
        <v>29.771816998943684</v>
      </c>
      <c r="D619" s="200">
        <v>1254.1300148287139</v>
      </c>
      <c r="E619" s="205">
        <v>4.3186646890631595</v>
      </c>
      <c r="F619" s="206">
        <v>3.3689083344834687</v>
      </c>
      <c r="N619" s="75"/>
      <c r="O619" s="75"/>
      <c r="P619" s="75"/>
    </row>
    <row r="620" spans="1:16" ht="14.25">
      <c r="A620" s="17" t="str">
        <f>YEAR(B620)&amp;VLOOKUP(MONTH(B620),lookup!$G$2:$N$13,8,FALSE)</f>
        <v>2021M02</v>
      </c>
      <c r="B620" s="203">
        <v>44255</v>
      </c>
      <c r="C620" s="204">
        <v>29.933341282225669</v>
      </c>
      <c r="D620" s="200">
        <v>1149.4370081726329</v>
      </c>
      <c r="E620" s="205">
        <v>4.2912286574296088</v>
      </c>
      <c r="F620" s="206">
        <v>3.3618033575366413</v>
      </c>
      <c r="N620" s="75"/>
      <c r="O620" s="75"/>
      <c r="P620" s="75"/>
    </row>
    <row r="621" spans="1:16" ht="14.25">
      <c r="A621" s="17" t="str">
        <f>YEAR(B621)&amp;VLOOKUP(MONTH(B621),lookup!$G$2:$N$13,8,FALSE)</f>
        <v>2021M03</v>
      </c>
      <c r="B621" s="203">
        <v>44286</v>
      </c>
      <c r="C621" s="204">
        <v>29.704730617299894</v>
      </c>
      <c r="D621" s="200">
        <v>1340.1052571955879</v>
      </c>
      <c r="E621" s="205">
        <v>4.2544837757557428</v>
      </c>
      <c r="F621" s="206">
        <v>3.3303462347606474</v>
      </c>
      <c r="N621" s="75"/>
      <c r="O621" s="75"/>
      <c r="P621" s="75"/>
    </row>
    <row r="622" spans="1:16" ht="14.25">
      <c r="A622" s="17" t="str">
        <f>YEAR(B622)&amp;VLOOKUP(MONTH(B622),lookup!$G$2:$N$13,8,FALSE)</f>
        <v>2021M04</v>
      </c>
      <c r="B622" s="203">
        <v>44316</v>
      </c>
      <c r="C622" s="204">
        <v>29.405120843114638</v>
      </c>
      <c r="D622" s="200">
        <v>1354.102786911222</v>
      </c>
      <c r="E622" s="205">
        <v>4.1685550993309812</v>
      </c>
      <c r="F622" s="206">
        <v>3.3496341041283157</v>
      </c>
      <c r="N622" s="75"/>
      <c r="O622" s="75"/>
      <c r="P622" s="75"/>
    </row>
    <row r="623" spans="1:16" ht="14.25">
      <c r="A623" s="17" t="str">
        <f>YEAR(B623)&amp;VLOOKUP(MONTH(B623),lookup!$G$2:$N$13,8,FALSE)</f>
        <v>2021M05</v>
      </c>
      <c r="B623" s="203">
        <v>44347</v>
      </c>
      <c r="C623" s="204">
        <v>30.137566876495899</v>
      </c>
      <c r="D623" s="200">
        <v>1405.6492345392289</v>
      </c>
      <c r="E623" s="205">
        <v>4.094957704787463</v>
      </c>
      <c r="F623" s="206">
        <v>3.344462027104838</v>
      </c>
      <c r="N623" s="75"/>
      <c r="O623" s="75"/>
      <c r="P623" s="75"/>
    </row>
    <row r="624" spans="1:16" ht="14.25">
      <c r="A624" s="17" t="str">
        <f>YEAR(B624)&amp;VLOOKUP(MONTH(B624),lookup!$G$2:$N$13,8,FALSE)</f>
        <v>2021M06</v>
      </c>
      <c r="B624" s="203">
        <v>44377</v>
      </c>
      <c r="C624" s="204">
        <v>30.133278998413701</v>
      </c>
      <c r="D624" s="200">
        <v>1298.6208836782989</v>
      </c>
      <c r="E624" s="205">
        <v>4.019711732431885</v>
      </c>
      <c r="F624" s="206">
        <v>3.2855425144509711</v>
      </c>
      <c r="N624" s="75"/>
      <c r="O624" s="75"/>
      <c r="P624" s="75"/>
    </row>
    <row r="625" spans="1:16" ht="14.25">
      <c r="A625" s="17" t="str">
        <f>YEAR(B625)&amp;VLOOKUP(MONTH(B625),lookup!$G$2:$N$13,8,FALSE)</f>
        <v>2021M07</v>
      </c>
      <c r="B625" s="203">
        <v>44408</v>
      </c>
      <c r="C625" s="204">
        <v>30.480102478470236</v>
      </c>
      <c r="D625" s="200">
        <v>1249.478741154956</v>
      </c>
      <c r="E625" s="205">
        <v>4.0061152358522598</v>
      </c>
      <c r="F625" s="206">
        <v>3.2314418206632216</v>
      </c>
      <c r="N625" s="75"/>
      <c r="O625" s="75"/>
      <c r="P625" s="75"/>
    </row>
    <row r="626" spans="1:16" ht="14.25">
      <c r="A626" s="17" t="str">
        <f>YEAR(B626)&amp;VLOOKUP(MONTH(B626),lookup!$G$2:$N$13,8,FALSE)</f>
        <v>2021M08</v>
      </c>
      <c r="B626" s="203">
        <v>44439</v>
      </c>
      <c r="C626" s="204">
        <v>31.26217108579662</v>
      </c>
      <c r="D626" s="200">
        <v>1200.648249032618</v>
      </c>
      <c r="E626" s="205">
        <v>4.0895776237192543</v>
      </c>
      <c r="F626" s="206">
        <v>3.2952285029997364</v>
      </c>
      <c r="N626" s="75"/>
      <c r="O626" s="75"/>
      <c r="P626" s="75"/>
    </row>
    <row r="627" spans="1:16" ht="14.25">
      <c r="A627" s="17" t="str">
        <f>YEAR(B627)&amp;VLOOKUP(MONTH(B627),lookup!$G$2:$N$13,8,FALSE)</f>
        <v>2021M09</v>
      </c>
      <c r="B627" s="203">
        <v>44469</v>
      </c>
      <c r="C627" s="204">
        <v>31.572053488444617</v>
      </c>
      <c r="D627" s="200">
        <v>1154.6512437886661</v>
      </c>
      <c r="E627" s="205">
        <v>4.1599640301467993</v>
      </c>
      <c r="F627" s="206">
        <v>3.3529171759158829</v>
      </c>
      <c r="N627" s="75"/>
      <c r="O627" s="75"/>
      <c r="P627" s="75"/>
    </row>
    <row r="628" spans="1:16" ht="14.25">
      <c r="A628" s="17" t="str">
        <f>YEAR(B628)&amp;VLOOKUP(MONTH(B628),lookup!$G$2:$N$13,8,FALSE)</f>
        <v>2021M10</v>
      </c>
      <c r="B628" s="203">
        <v>44500</v>
      </c>
      <c r="C628" s="204">
        <v>32.661300047992171</v>
      </c>
      <c r="D628" s="200">
        <v>1195.5262687938739</v>
      </c>
      <c r="E628" s="205">
        <v>4.3155976804061487</v>
      </c>
      <c r="F628" s="206">
        <v>3.4114983542744777</v>
      </c>
      <c r="N628" s="75"/>
      <c r="O628" s="75"/>
    </row>
    <row r="629" spans="1:16" ht="14.25">
      <c r="A629" s="17" t="str">
        <f>YEAR(B629)&amp;VLOOKUP(MONTH(B629),lookup!$G$2:$N$13,8,FALSE)</f>
        <v>2021M11</v>
      </c>
      <c r="B629" s="203">
        <v>44530</v>
      </c>
      <c r="C629" s="204">
        <v>33.766472165712493</v>
      </c>
      <c r="D629" s="200">
        <v>1162.7201908717279</v>
      </c>
      <c r="E629" s="205">
        <v>4.3564212533494056</v>
      </c>
      <c r="F629" s="206">
        <v>3.4397502222645508</v>
      </c>
      <c r="N629" s="75"/>
      <c r="O629" s="75"/>
      <c r="P629" s="75"/>
    </row>
    <row r="630" spans="1:16" ht="14.25">
      <c r="A630" s="17" t="str">
        <f>YEAR(B630)&amp;VLOOKUP(MONTH(B630),lookup!$G$2:$N$13,8,FALSE)</f>
        <v>2021M12</v>
      </c>
      <c r="B630" s="203">
        <v>44561</v>
      </c>
      <c r="C630" s="204">
        <v>34.508752432441817</v>
      </c>
      <c r="D630" s="200">
        <v>1217.851560032472</v>
      </c>
      <c r="E630" s="205">
        <v>4.3402174157027895</v>
      </c>
      <c r="F630" s="206">
        <v>3.4152951254767174</v>
      </c>
      <c r="N630" s="75"/>
      <c r="O630" s="75"/>
      <c r="P630" s="75"/>
    </row>
    <row r="631" spans="1:16" ht="14.25">
      <c r="A631" s="17" t="str">
        <f>YEAR(B631)&amp;VLOOKUP(MONTH(B631),lookup!$G$2:$N$13,8,FALSE)</f>
        <v>2022M01</v>
      </c>
      <c r="B631" s="203">
        <v>44592</v>
      </c>
      <c r="C631" s="204">
        <v>35.473047872255989</v>
      </c>
      <c r="D631" s="200">
        <v>1232.9072788966739</v>
      </c>
      <c r="E631" s="205">
        <v>4.2552423507147914</v>
      </c>
      <c r="F631" s="206">
        <v>3.3453174919276236</v>
      </c>
      <c r="N631" s="75"/>
      <c r="O631" s="75"/>
      <c r="P631" s="127"/>
    </row>
    <row r="632" spans="1:16" ht="14.25">
      <c r="A632" s="17" t="str">
        <f>YEAR(B632)&amp;VLOOKUP(MONTH(B632),lookup!$G$2:$N$13,8,FALSE)</f>
        <v>2022M02</v>
      </c>
      <c r="B632" s="203">
        <v>44620</v>
      </c>
      <c r="C632" s="204">
        <v>36.165489074660869</v>
      </c>
      <c r="D632" s="200">
        <v>1128.404440221201</v>
      </c>
      <c r="E632" s="205">
        <v>4.266522272541315</v>
      </c>
      <c r="F632" s="206">
        <v>3.3474249816412982</v>
      </c>
      <c r="N632" s="75"/>
      <c r="O632" s="75"/>
      <c r="P632" s="75"/>
    </row>
    <row r="633" spans="1:16" ht="14.25">
      <c r="A633" s="17" t="str">
        <f>YEAR(B633)&amp;VLOOKUP(MONTH(B633),lookup!$G$2:$N$13,8,FALSE)</f>
        <v>2022M03</v>
      </c>
      <c r="B633" s="203">
        <v>44651</v>
      </c>
      <c r="C633" s="204">
        <v>37.490996518389153</v>
      </c>
      <c r="D633" s="200">
        <v>1310.119101233144</v>
      </c>
      <c r="E633" s="205">
        <v>4.2781259651543495</v>
      </c>
      <c r="F633" s="206">
        <v>3.3561398933756337</v>
      </c>
      <c r="N633" s="75"/>
      <c r="O633" s="75"/>
      <c r="P633" s="127"/>
    </row>
    <row r="634" spans="1:16" ht="14.25">
      <c r="A634" s="17" t="str">
        <f>YEAR(B634)&amp;VLOOKUP(MONTH(B634),lookup!$G$2:$N$13,8,FALSE)</f>
        <v>2022M04</v>
      </c>
      <c r="B634" s="203">
        <v>44681</v>
      </c>
      <c r="C634" s="204">
        <v>38.566659737205555</v>
      </c>
      <c r="D634" s="200">
        <v>1332.278633155516</v>
      </c>
      <c r="E634" s="205">
        <v>4.1814582092333294</v>
      </c>
      <c r="F634" s="206">
        <v>3.3598028117376013</v>
      </c>
      <c r="N634" s="75"/>
      <c r="O634" s="75"/>
    </row>
    <row r="635" spans="1:16" ht="14.25">
      <c r="A635" s="17" t="str">
        <f>YEAR(B635)&amp;VLOOKUP(MONTH(B635),lookup!$G$2:$N$13,8,FALSE)</f>
        <v>2022M05</v>
      </c>
      <c r="B635" s="203">
        <v>44712</v>
      </c>
      <c r="C635" s="204">
        <v>40.780647021269708</v>
      </c>
      <c r="D635" s="200">
        <v>1382.696037025994</v>
      </c>
      <c r="E635" s="205">
        <v>4.0866766724486245</v>
      </c>
      <c r="F635" s="206">
        <v>3.3330040728298247</v>
      </c>
      <c r="N635" s="75"/>
      <c r="O635" s="75"/>
    </row>
    <row r="636" spans="1:16" ht="14.25">
      <c r="A636" s="17" t="str">
        <f>YEAR(B636)&amp;VLOOKUP(MONTH(B636),lookup!$G$2:$N$13,8,FALSE)</f>
        <v>2022M06</v>
      </c>
      <c r="B636" s="203">
        <v>44742</v>
      </c>
      <c r="C636" s="204">
        <v>43.578839187616772</v>
      </c>
      <c r="D636" s="200">
        <v>1266.2712471329121</v>
      </c>
      <c r="E636" s="205">
        <v>4.0683123963800547</v>
      </c>
      <c r="F636" s="206">
        <v>3.3092325608139692</v>
      </c>
      <c r="N636" s="75"/>
      <c r="O636" s="75"/>
    </row>
    <row r="637" spans="1:16" ht="14.25">
      <c r="A637" s="17" t="str">
        <f>YEAR(B637)&amp;VLOOKUP(MONTH(B637),lookup!$G$2:$N$13,8,FALSE)</f>
        <v>2022M07</v>
      </c>
      <c r="B637" s="203">
        <v>44773</v>
      </c>
      <c r="C637" s="204">
        <v>46.58695509659681</v>
      </c>
      <c r="D637" s="200">
        <v>1233.9522040829731</v>
      </c>
      <c r="E637" s="205">
        <v>4.0430798292385042</v>
      </c>
      <c r="F637" s="206">
        <v>3.2806481745356377</v>
      </c>
      <c r="N637" s="75"/>
      <c r="O637" s="75"/>
    </row>
    <row r="638" spans="1:16" ht="14.25">
      <c r="A638" s="17" t="str">
        <f>YEAR(B638)&amp;VLOOKUP(MONTH(B638),lookup!$G$2:$N$13,8,FALSE)</f>
        <v>2022M08</v>
      </c>
      <c r="B638" s="203">
        <v>44804</v>
      </c>
      <c r="C638" s="204">
        <v>47.572244593744266</v>
      </c>
      <c r="D638" s="200">
        <v>1182.5998820228458</v>
      </c>
      <c r="E638" s="205">
        <v>4.0724681658344375</v>
      </c>
      <c r="F638" s="206">
        <v>3.3045845982051203</v>
      </c>
      <c r="N638" s="75"/>
      <c r="O638" s="75"/>
    </row>
    <row r="639" spans="1:16" ht="14.25">
      <c r="A639" s="17" t="str">
        <f>YEAR(B639)&amp;VLOOKUP(MONTH(B639),lookup!$G$2:$N$13,8,FALSE)</f>
        <v>2022M09</v>
      </c>
      <c r="B639" s="203">
        <v>44834</v>
      </c>
      <c r="C639" s="204">
        <v>49.270083259244977</v>
      </c>
      <c r="D639" s="200">
        <v>1151.0362493294431</v>
      </c>
      <c r="E639" s="205">
        <v>4.2058779126321308</v>
      </c>
      <c r="F639" s="206">
        <v>3.3691733643646313</v>
      </c>
      <c r="N639" s="75"/>
      <c r="O639" s="75"/>
    </row>
    <row r="640" spans="1:16" ht="14.25">
      <c r="A640" s="17" t="str">
        <f>YEAR(B640)&amp;VLOOKUP(MONTH(B640),lookup!$G$2:$N$13,8,FALSE)</f>
        <v>2022M10</v>
      </c>
      <c r="B640" s="203">
        <v>44865</v>
      </c>
      <c r="C640" s="204">
        <v>50.656941602760291</v>
      </c>
      <c r="D640" s="200">
        <v>1215.806994681602</v>
      </c>
      <c r="E640" s="205">
        <v>4.3221621090823126</v>
      </c>
      <c r="F640" s="206">
        <v>3.4715547743377551</v>
      </c>
      <c r="N640" s="75"/>
      <c r="O640" s="75"/>
    </row>
    <row r="641" spans="1:15" ht="14.25">
      <c r="A641" s="17" t="str">
        <f>YEAR(B641)&amp;VLOOKUP(MONTH(B641),lookup!$G$2:$N$13,8,FALSE)</f>
        <v>2022M11</v>
      </c>
      <c r="B641" s="203">
        <v>44895</v>
      </c>
      <c r="C641" s="204">
        <v>51.243122054705445</v>
      </c>
      <c r="D641" s="200">
        <v>1192.3221828025789</v>
      </c>
      <c r="E641" s="205">
        <v>4.3224188417805829</v>
      </c>
      <c r="F641" s="206">
        <v>3.4429468572255888</v>
      </c>
      <c r="N641" s="75"/>
      <c r="O641" s="75"/>
    </row>
    <row r="642" spans="1:15" ht="14.25">
      <c r="A642" s="17" t="str">
        <f>YEAR(B642)&amp;VLOOKUP(MONTH(B642),lookup!$G$2:$N$13,8,FALSE)</f>
        <v>2022M12</v>
      </c>
      <c r="B642" s="203">
        <v>44926</v>
      </c>
      <c r="C642" s="204">
        <v>51.600356979703932</v>
      </c>
      <c r="D642" s="200">
        <v>1228.9934569196869</v>
      </c>
      <c r="E642" s="205">
        <v>4.3823179665668697</v>
      </c>
      <c r="F642" s="206">
        <v>3.4603412236080788</v>
      </c>
      <c r="N642" s="75"/>
      <c r="O642" s="75"/>
    </row>
    <row r="643" spans="1:15" ht="14.25">
      <c r="A643" s="17" t="str">
        <f>YEAR(B643)&amp;VLOOKUP(MONTH(B643),lookup!$G$2:$N$13,8,FALSE)</f>
        <v>2023M01</v>
      </c>
      <c r="B643" s="203">
        <v>44957</v>
      </c>
      <c r="C643" s="204">
        <v>49.480347991132319</v>
      </c>
      <c r="D643" s="200">
        <v>1246.4519312895309</v>
      </c>
      <c r="E643" s="205">
        <v>4.3252333051120928</v>
      </c>
      <c r="F643" s="206">
        <v>3.3964690420616912</v>
      </c>
      <c r="N643" s="75"/>
      <c r="O643" s="75"/>
    </row>
    <row r="644" spans="1:15" ht="14.25">
      <c r="A644" s="17" t="str">
        <f>YEAR(B644)&amp;VLOOKUP(MONTH(B644),lookup!$G$2:$N$13,8,FALSE)</f>
        <v>2023M02</v>
      </c>
      <c r="B644" s="203">
        <v>44985</v>
      </c>
      <c r="C644" s="207">
        <v>47.15953294296515</v>
      </c>
      <c r="D644" s="208">
        <v>1153.7003062212011</v>
      </c>
      <c r="E644" s="206">
        <v>4.2961530593137489</v>
      </c>
      <c r="F644" s="206">
        <v>3.3770298635961042</v>
      </c>
    </row>
    <row r="645" spans="1:15" ht="14.25">
      <c r="A645" s="17" t="str">
        <f>YEAR(B645)&amp;VLOOKUP(MONTH(B645),lookup!$G$2:$N$13,8,FALSE)</f>
        <v>2023M03</v>
      </c>
      <c r="B645" s="203">
        <v>45016</v>
      </c>
      <c r="C645" s="207">
        <v>43.587330193502353</v>
      </c>
      <c r="D645" s="208">
        <v>1321.5420301449089</v>
      </c>
      <c r="E645" s="206">
        <v>4.3290027261873911</v>
      </c>
      <c r="F645" s="206">
        <v>3.3781005199735468</v>
      </c>
      <c r="N645" s="75"/>
      <c r="O645" s="75"/>
    </row>
    <row r="646" spans="1:15" ht="14.25">
      <c r="A646" s="17" t="str">
        <f>YEAR(B646)&amp;VLOOKUP(MONTH(B646),lookup!$G$2:$N$13,8,FALSE)</f>
        <v>2023M04</v>
      </c>
      <c r="B646" s="203">
        <v>45046</v>
      </c>
      <c r="C646" s="207">
        <v>39.446050441141331</v>
      </c>
      <c r="D646" s="208">
        <v>1332.6405782269439</v>
      </c>
      <c r="E646" s="206">
        <v>4.2709113069534341</v>
      </c>
      <c r="F646" s="206">
        <v>3.3738517166443107</v>
      </c>
      <c r="N646" s="75"/>
      <c r="O646" s="75"/>
    </row>
    <row r="647" spans="1:15" ht="14.25">
      <c r="A647" s="17" t="str">
        <f>YEAR(B647)&amp;VLOOKUP(MONTH(B647),lookup!$G$2:$N$13,8,FALSE)</f>
        <v>2023M05</v>
      </c>
      <c r="B647" s="203">
        <v>45077</v>
      </c>
      <c r="C647" s="207">
        <v>36.868449700175333</v>
      </c>
      <c r="D647" s="208">
        <v>1388.4289637045658</v>
      </c>
      <c r="E647" s="206">
        <v>4.0739307901083679</v>
      </c>
      <c r="F647" s="206">
        <v>3.3970384941781004</v>
      </c>
      <c r="N647" s="75"/>
      <c r="O647" s="75"/>
    </row>
    <row r="648" spans="1:15" ht="14.25">
      <c r="A648" s="17" t="str">
        <f>YEAR(B648)&amp;VLOOKUP(MONTH(B648),lookup!$G$2:$N$13,8,FALSE)</f>
        <v>2023M06</v>
      </c>
      <c r="B648" s="203">
        <v>45107</v>
      </c>
      <c r="C648" s="207">
        <v>36.07787880481515</v>
      </c>
      <c r="D648" s="208">
        <v>1274.3333039900549</v>
      </c>
      <c r="E648" s="206">
        <v>4.0492677384033646</v>
      </c>
      <c r="F648" s="206">
        <v>3.3451878505308912</v>
      </c>
      <c r="N648" s="127"/>
      <c r="O648" s="127"/>
    </row>
    <row r="649" spans="1:15" ht="14.25">
      <c r="A649" s="17" t="str">
        <f>YEAR(B649)&amp;VLOOKUP(MONTH(B649),lookup!$G$2:$N$13,8,FALSE)</f>
        <v>2023M07</v>
      </c>
      <c r="B649" s="203">
        <v>45138</v>
      </c>
      <c r="C649" s="207">
        <v>35.674302990184515</v>
      </c>
      <c r="D649" s="208">
        <v>1246.657090475831</v>
      </c>
      <c r="E649" s="206">
        <v>4.1240603697452167</v>
      </c>
      <c r="F649" s="206">
        <v>3.3033172675759443</v>
      </c>
      <c r="N649" s="75"/>
      <c r="O649" s="75"/>
    </row>
    <row r="650" spans="1:15" ht="14.25">
      <c r="A650" s="17" t="str">
        <f>YEAR(B650)&amp;VLOOKUP(MONTH(B650),lookup!$G$2:$N$13,8,FALSE)</f>
        <v>2023M08</v>
      </c>
      <c r="B650" s="203">
        <v>45169</v>
      </c>
      <c r="C650" s="207">
        <v>36.259238915929295</v>
      </c>
      <c r="D650" s="208">
        <v>1190.2082758463948</v>
      </c>
      <c r="E650" s="206">
        <v>4.1313681233073574</v>
      </c>
      <c r="F650" s="206">
        <v>3.4027233957704031</v>
      </c>
      <c r="N650" s="127"/>
      <c r="O650" s="127"/>
    </row>
    <row r="651" spans="1:15" ht="14.25">
      <c r="A651" s="17" t="str">
        <f>YEAR(B651)&amp;VLOOKUP(MONTH(B651),lookup!$G$2:$N$13,8,FALSE)</f>
        <v>2023M09</v>
      </c>
      <c r="B651" s="203">
        <v>45199</v>
      </c>
      <c r="C651" s="207">
        <v>36.422163428393468</v>
      </c>
      <c r="D651" s="208">
        <v>1138.5863063433032</v>
      </c>
      <c r="E651" s="206">
        <v>4.1792729222576748</v>
      </c>
      <c r="F651" s="206">
        <v>3.4169643896791442</v>
      </c>
    </row>
    <row r="652" spans="1:15" ht="14.25">
      <c r="A652" s="17" t="str">
        <f>YEAR(B652)&amp;VLOOKUP(MONTH(B652),lookup!$G$2:$N$13,8,FALSE)</f>
        <v>2023M10</v>
      </c>
      <c r="B652" s="209">
        <v>45230</v>
      </c>
      <c r="C652" s="210">
        <v>37.02620999360645</v>
      </c>
      <c r="D652" s="211">
        <v>1189.381471511359</v>
      </c>
      <c r="E652" s="212">
        <v>4.2998401660029391</v>
      </c>
      <c r="F652" s="212">
        <v>3.5082730290148549</v>
      </c>
    </row>
    <row r="653" spans="1:15" ht="15.75">
      <c r="B653" s="213" t="s">
        <v>588</v>
      </c>
      <c r="C653" s="214"/>
      <c r="D653" s="215"/>
      <c r="E653" s="216"/>
      <c r="F653" s="216"/>
      <c r="J653" s="127"/>
      <c r="K653" s="127"/>
      <c r="L653" s="127"/>
      <c r="M653" s="127"/>
    </row>
    <row r="654" spans="1:15" ht="14.25">
      <c r="B654" s="217" t="s">
        <v>589</v>
      </c>
      <c r="G654" s="127"/>
      <c r="H654" s="127"/>
      <c r="I654" s="127"/>
    </row>
    <row r="655" spans="1:15" ht="14.25">
      <c r="B655" s="178" t="s">
        <v>590</v>
      </c>
    </row>
    <row r="656" spans="1:15" ht="14.25">
      <c r="B656" s="178" t="s">
        <v>591</v>
      </c>
      <c r="J656" s="127"/>
      <c r="K656" s="127"/>
      <c r="L656" s="127"/>
      <c r="M656" s="127"/>
    </row>
    <row r="657" spans="2:9" ht="14.25">
      <c r="B657" s="178" t="s">
        <v>592</v>
      </c>
      <c r="G657" s="127"/>
      <c r="H657" s="127"/>
      <c r="I657" s="127"/>
    </row>
    <row r="658" spans="2:9" ht="14.25">
      <c r="B658" s="218" t="s">
        <v>567</v>
      </c>
      <c r="C658" s="127"/>
      <c r="D658" s="127"/>
      <c r="E658" s="127"/>
      <c r="F658" s="127"/>
    </row>
    <row r="659" spans="2:9">
      <c r="B659" s="147" t="s">
        <v>567</v>
      </c>
      <c r="C659" s="127"/>
      <c r="D659" s="127"/>
      <c r="E659" s="127"/>
      <c r="F659" s="127"/>
      <c r="G659" s="127"/>
      <c r="H659" s="127"/>
      <c r="I659" s="127"/>
    </row>
  </sheetData>
  <hyperlinks>
    <hyperlink ref="A1" r:id="rId1" xr:uid="{DBB0734F-B737-411D-BF10-4A79B6159A82}"/>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500"/>
  <sheetViews>
    <sheetView workbookViewId="0">
      <pane xSplit="3" ySplit="1" topLeftCell="D5909" activePane="bottomRight" state="frozen"/>
      <selection activeCell="N1" sqref="N1:N1048576"/>
      <selection pane="topRight" activeCell="N1" sqref="N1:N1048576"/>
      <selection pane="bottomLeft" activeCell="N1" sqref="N1:N1048576"/>
      <selection pane="bottomRight" activeCell="N1" sqref="N1:N1048576"/>
    </sheetView>
  </sheetViews>
  <sheetFormatPr defaultRowHeight="12.75" outlineLevelRow="1"/>
  <cols>
    <col min="1" max="1" width="7.85546875" style="12" customWidth="1"/>
    <col min="2" max="2" width="9.5703125" bestFit="1" customWidth="1"/>
    <col min="3" max="3" width="9.85546875" bestFit="1" customWidth="1"/>
    <col min="4" max="5" width="7.85546875" bestFit="1" customWidth="1"/>
    <col min="6" max="6" width="10.85546875" customWidth="1"/>
    <col min="7" max="7" width="10" customWidth="1"/>
    <col min="8" max="8" width="24.140625" customWidth="1"/>
    <col min="9" max="9" width="9.85546875" bestFit="1" customWidth="1"/>
    <col min="10" max="10" width="8.140625" customWidth="1"/>
    <col min="11" max="11" width="9.85546875" bestFit="1" customWidth="1"/>
    <col min="12" max="12" width="8.140625" customWidth="1"/>
    <col min="13" max="13" width="9.85546875" bestFit="1" customWidth="1"/>
    <col min="14" max="14" width="8.140625" customWidth="1"/>
    <col min="15" max="15" width="9.85546875" bestFit="1" customWidth="1"/>
    <col min="16" max="16" width="8.140625" customWidth="1"/>
    <col min="17" max="17" width="10.140625" bestFit="1" customWidth="1"/>
    <col min="18" max="19" width="9.85546875" bestFit="1" customWidth="1"/>
    <col min="20" max="20" width="6.5703125" bestFit="1" customWidth="1"/>
    <col min="21" max="21" width="8.85546875" bestFit="1" customWidth="1"/>
  </cols>
  <sheetData>
    <row r="1" spans="1:18" ht="101.25">
      <c r="B1" s="3" t="s">
        <v>19</v>
      </c>
      <c r="C1" s="3" t="s">
        <v>18</v>
      </c>
      <c r="D1" s="3" t="s">
        <v>14</v>
      </c>
      <c r="E1" s="3" t="s">
        <v>16</v>
      </c>
      <c r="F1" s="3" t="s">
        <v>15</v>
      </c>
      <c r="G1" s="3" t="s">
        <v>17</v>
      </c>
      <c r="H1" s="3" t="str">
        <f>IF(MAX(I:I)=$Q$1,J1,IF(MAX(K:K)=$Q$1,L1,IF(MAX(M:M)=$Q$1,N1,IF(MAX(O:O)=$Q$1,P1,))))</f>
        <v>Q3_forecast</v>
      </c>
      <c r="I1" s="3" t="s">
        <v>542</v>
      </c>
      <c r="J1" s="3" t="s">
        <v>543</v>
      </c>
      <c r="K1" s="3" t="s">
        <v>544</v>
      </c>
      <c r="L1" s="3" t="s">
        <v>545</v>
      </c>
      <c r="M1" s="3" t="s">
        <v>546</v>
      </c>
      <c r="N1" s="3" t="s">
        <v>547</v>
      </c>
      <c r="O1" s="3" t="s">
        <v>548</v>
      </c>
      <c r="P1" s="3" t="s">
        <v>549</v>
      </c>
      <c r="Q1" s="26">
        <f>MAX(I:I,K:K,M:M,O:O)</f>
        <v>45452</v>
      </c>
      <c r="R1" s="70"/>
    </row>
    <row r="2" spans="1:18" outlineLevel="1">
      <c r="A2" s="12">
        <f t="shared" ref="A2:A65" si="0">IF(D2+D3=D2,IF(D2+D3&gt;0,1,0),0)</f>
        <v>0</v>
      </c>
      <c r="B2" t="str">
        <f>YEAR(C2)&amp;VLOOKUP(MONTH(C2),lookup!$G$2:$N$13,8)</f>
        <v>2008M04</v>
      </c>
      <c r="C2" s="2">
        <f t="shared" ref="C2:C65" si="1">C3-1</f>
        <v>39539</v>
      </c>
      <c r="D2" s="4">
        <v>36.770704103649081</v>
      </c>
      <c r="F2" s="4">
        <v>31.158419951116201</v>
      </c>
    </row>
    <row r="3" spans="1:18" outlineLevel="1">
      <c r="A3" s="12">
        <f t="shared" si="0"/>
        <v>0</v>
      </c>
      <c r="B3" t="str">
        <f>YEAR(C3)&amp;VLOOKUP(MONTH(C3),lookup!$G$2:$N$13,8)</f>
        <v>2008M04</v>
      </c>
      <c r="C3" s="2">
        <f t="shared" si="1"/>
        <v>39540</v>
      </c>
      <c r="D3" s="4">
        <v>37.250179164062388</v>
      </c>
      <c r="F3" s="4">
        <v>31.525798839933323</v>
      </c>
    </row>
    <row r="4" spans="1:18" outlineLevel="1">
      <c r="A4" s="12">
        <f t="shared" si="0"/>
        <v>0</v>
      </c>
      <c r="B4" t="str">
        <f>YEAR(C4)&amp;VLOOKUP(MONTH(C4),lookup!$G$2:$N$13,8)</f>
        <v>2008M04</v>
      </c>
      <c r="C4" s="2">
        <f t="shared" si="1"/>
        <v>39541</v>
      </c>
      <c r="D4" s="4">
        <v>37.209473721376426</v>
      </c>
      <c r="F4" s="4">
        <v>31.590934703459247</v>
      </c>
    </row>
    <row r="5" spans="1:18" outlineLevel="1">
      <c r="A5" s="12">
        <f t="shared" si="0"/>
        <v>0</v>
      </c>
      <c r="B5" t="str">
        <f>YEAR(C5)&amp;VLOOKUP(MONTH(C5),lookup!$G$2:$N$13,8)</f>
        <v>2008M04</v>
      </c>
      <c r="C5" s="2">
        <f t="shared" si="1"/>
        <v>39542</v>
      </c>
      <c r="D5" s="4">
        <v>37.606375963031574</v>
      </c>
      <c r="F5" s="4">
        <v>31.845926880241425</v>
      </c>
    </row>
    <row r="6" spans="1:18" outlineLevel="1">
      <c r="A6" s="12">
        <f t="shared" si="0"/>
        <v>0</v>
      </c>
      <c r="B6" t="str">
        <f>YEAR(C6)&amp;VLOOKUP(MONTH(C6),lookup!$G$2:$N$13,8)</f>
        <v>2008M04</v>
      </c>
      <c r="C6" s="2">
        <f t="shared" si="1"/>
        <v>39543</v>
      </c>
      <c r="D6" s="4">
        <v>37.446962933145194</v>
      </c>
      <c r="F6" s="4">
        <v>31.739675636774656</v>
      </c>
    </row>
    <row r="7" spans="1:18" outlineLevel="1">
      <c r="A7" s="12">
        <f t="shared" si="0"/>
        <v>0</v>
      </c>
      <c r="B7" t="str">
        <f>YEAR(C7)&amp;VLOOKUP(MONTH(C7),lookup!$G$2:$N$13,8)</f>
        <v>2008M04</v>
      </c>
      <c r="C7" s="2">
        <f t="shared" si="1"/>
        <v>39544</v>
      </c>
      <c r="D7" s="4">
        <v>37.721427010837047</v>
      </c>
      <c r="F7" s="4">
        <v>31.928543206345914</v>
      </c>
    </row>
    <row r="8" spans="1:18" outlineLevel="1">
      <c r="A8" s="12">
        <f t="shared" si="0"/>
        <v>0</v>
      </c>
      <c r="B8" t="str">
        <f>YEAR(C8)&amp;VLOOKUP(MONTH(C8),lookup!$G$2:$N$13,8)</f>
        <v>2008M04</v>
      </c>
      <c r="C8" s="2">
        <f t="shared" si="1"/>
        <v>39545</v>
      </c>
      <c r="D8" s="4">
        <v>37.229122332240877</v>
      </c>
      <c r="E8">
        <f t="shared" ref="E8:E74" si="2">AVERAGE(SUM(D1:D8)/8,SUM(D3:D8)/6)</f>
        <v>35.032435420495872</v>
      </c>
      <c r="F8" s="4">
        <v>31.541104650596157</v>
      </c>
      <c r="G8">
        <f t="shared" ref="G8:G74" si="3">AVERAGE(SUM(F1:F8)/8,SUM(F3:F8)/6)</f>
        <v>29.680815568225078</v>
      </c>
    </row>
    <row r="9" spans="1:18" outlineLevel="1">
      <c r="A9" s="12">
        <f t="shared" si="0"/>
        <v>0</v>
      </c>
      <c r="B9" t="str">
        <f>YEAR(C9)&amp;VLOOKUP(MONTH(C9),lookup!$G$2:$N$13,8)</f>
        <v>2008M04</v>
      </c>
      <c r="C9" s="2">
        <f t="shared" si="1"/>
        <v>39546</v>
      </c>
      <c r="D9" s="4">
        <v>37.3093229332924</v>
      </c>
      <c r="E9">
        <f t="shared" si="2"/>
        <v>37.369196751262479</v>
      </c>
      <c r="F9" s="4">
        <v>31.633371816095689</v>
      </c>
      <c r="G9">
        <f t="shared" si="3"/>
        <v>31.666865721411256</v>
      </c>
    </row>
    <row r="10" spans="1:18" outlineLevel="1">
      <c r="A10" s="12">
        <f t="shared" si="0"/>
        <v>0</v>
      </c>
      <c r="B10" t="str">
        <f>YEAR(C10)&amp;VLOOKUP(MONTH(C10),lookup!$G$2:$N$13,8)</f>
        <v>2008M04</v>
      </c>
      <c r="C10" s="2">
        <f t="shared" si="1"/>
        <v>39547</v>
      </c>
      <c r="D10" s="4">
        <v>37.482730536681274</v>
      </c>
      <c r="E10">
        <f t="shared" si="2"/>
        <v>37.436469804602396</v>
      </c>
      <c r="F10" s="4">
        <v>31.76026837821988</v>
      </c>
      <c r="G10">
        <f t="shared" si="3"/>
        <v>31.718592387668618</v>
      </c>
    </row>
    <row r="11" spans="1:18" outlineLevel="1">
      <c r="A11" s="12">
        <f t="shared" si="0"/>
        <v>0</v>
      </c>
      <c r="B11" t="str">
        <f>YEAR(C11)&amp;VLOOKUP(MONTH(C11),lookup!$G$2:$N$13,8)</f>
        <v>2008M04</v>
      </c>
      <c r="C11" s="2">
        <f t="shared" si="1"/>
        <v>39548</v>
      </c>
      <c r="D11" s="4">
        <v>37.412419212629743</v>
      </c>
      <c r="E11">
        <f t="shared" si="2"/>
        <v>37.430446745104376</v>
      </c>
      <c r="F11" s="4">
        <v>31.689871872517667</v>
      </c>
      <c r="G11">
        <f t="shared" si="3"/>
        <v>31.715842368228163</v>
      </c>
    </row>
    <row r="12" spans="1:18" outlineLevel="1">
      <c r="A12" s="12">
        <f t="shared" si="0"/>
        <v>0</v>
      </c>
      <c r="B12" t="str">
        <f>YEAR(C12)&amp;VLOOKUP(MONTH(C12),lookup!$G$2:$N$13,8)</f>
        <v>2008M04</v>
      </c>
      <c r="C12" s="2">
        <f t="shared" si="1"/>
        <v>39549</v>
      </c>
      <c r="D12" s="4">
        <v>37.687974208273317</v>
      </c>
      <c r="E12">
        <f t="shared" si="2"/>
        <v>37.480437298462768</v>
      </c>
      <c r="F12" s="4">
        <v>31.865656479119689</v>
      </c>
      <c r="G12">
        <f t="shared" si="3"/>
        <v>31.743510882735688</v>
      </c>
    </row>
    <row r="13" spans="1:18" outlineLevel="1">
      <c r="A13" s="12">
        <f t="shared" si="0"/>
        <v>0</v>
      </c>
      <c r="B13" t="str">
        <f>YEAR(C13)&amp;VLOOKUP(MONTH(C13),lookup!$G$2:$N$13,8)</f>
        <v>2008M04</v>
      </c>
      <c r="C13" s="2">
        <f t="shared" si="1"/>
        <v>39550</v>
      </c>
      <c r="D13" s="4">
        <v>37.890540446886895</v>
      </c>
      <c r="E13">
        <f t="shared" si="2"/>
        <v>37.512290365041217</v>
      </c>
      <c r="F13" s="4">
        <v>32.124789111362659</v>
      </c>
      <c r="G13">
        <f t="shared" si="3"/>
        <v>31.777293597598831</v>
      </c>
    </row>
    <row r="14" spans="1:18" outlineLevel="1">
      <c r="A14" s="12">
        <f t="shared" si="0"/>
        <v>0</v>
      </c>
      <c r="B14" t="str">
        <f>YEAR(C14)&amp;VLOOKUP(MONTH(C14),lookup!$G$2:$N$13,8)</f>
        <v>2008M04</v>
      </c>
      <c r="C14" s="2">
        <f t="shared" si="1"/>
        <v>39551</v>
      </c>
      <c r="D14" s="4">
        <v>37.723551430006182</v>
      </c>
      <c r="E14">
        <f t="shared" si="2"/>
        <v>37.570779570908797</v>
      </c>
      <c r="F14" s="4">
        <v>31.969226284764222</v>
      </c>
      <c r="G14">
        <f t="shared" si="3"/>
        <v>31.827317315945521</v>
      </c>
    </row>
    <row r="15" spans="1:18" outlineLevel="1">
      <c r="A15" s="12">
        <f t="shared" si="0"/>
        <v>0</v>
      </c>
      <c r="B15" t="str">
        <f>YEAR(C15)&amp;VLOOKUP(MONTH(C15),lookup!$G$2:$N$13,8)</f>
        <v>2008M04</v>
      </c>
      <c r="C15" s="2">
        <f t="shared" si="1"/>
        <v>39552</v>
      </c>
      <c r="D15" s="4">
        <v>37.814697473775482</v>
      </c>
      <c r="E15">
        <f t="shared" si="2"/>
        <v>37.618723519882707</v>
      </c>
      <c r="F15" s="4">
        <v>31.983010277229472</v>
      </c>
      <c r="G15">
        <f t="shared" si="3"/>
        <v>31.859858046303557</v>
      </c>
    </row>
    <row r="16" spans="1:18" outlineLevel="1">
      <c r="A16" s="12">
        <f t="shared" si="0"/>
        <v>0</v>
      </c>
      <c r="B16" t="str">
        <f>YEAR(C16)&amp;VLOOKUP(MONTH(C16),lookup!$G$2:$N$13,8)</f>
        <v>2008M04</v>
      </c>
      <c r="C16" s="2">
        <f t="shared" si="1"/>
        <v>39553</v>
      </c>
      <c r="D16" s="4">
        <v>37.56823009792209</v>
      </c>
      <c r="E16">
        <f t="shared" si="2"/>
        <v>37.64704271867452</v>
      </c>
      <c r="F16" s="4">
        <v>31.79877534424433</v>
      </c>
      <c r="G16">
        <f t="shared" si="3"/>
        <v>31.879171378491939</v>
      </c>
    </row>
    <row r="17" spans="1:7" outlineLevel="1">
      <c r="A17" s="12">
        <f t="shared" si="0"/>
        <v>0</v>
      </c>
      <c r="B17" t="str">
        <f>YEAR(C17)&amp;VLOOKUP(MONTH(C17),lookup!$G$2:$N$13,8)</f>
        <v>2008M04</v>
      </c>
      <c r="C17" s="2">
        <f t="shared" si="1"/>
        <v>39554</v>
      </c>
      <c r="D17" s="4">
        <v>37.927754045547346</v>
      </c>
      <c r="E17">
        <f t="shared" si="2"/>
        <v>37.728639232600258</v>
      </c>
      <c r="F17" s="4">
        <v>32.043072439778044</v>
      </c>
      <c r="G17">
        <f t="shared" si="3"/>
        <v>31.934211048077117</v>
      </c>
    </row>
    <row r="18" spans="1:7" outlineLevel="1">
      <c r="A18" s="12">
        <f t="shared" si="0"/>
        <v>0</v>
      </c>
      <c r="B18" t="str">
        <f>YEAR(C18)&amp;VLOOKUP(MONTH(C18),lookup!$G$2:$N$13,8)</f>
        <v>2008M04</v>
      </c>
      <c r="C18" s="2">
        <f t="shared" si="1"/>
        <v>39555</v>
      </c>
      <c r="D18" s="4">
        <v>37.919993720616574</v>
      </c>
      <c r="E18">
        <f t="shared" si="2"/>
        <v>37.775303140958144</v>
      </c>
      <c r="F18" s="4">
        <v>32.078870218896043</v>
      </c>
      <c r="G18">
        <f t="shared" si="3"/>
        <v>31.971891474767403</v>
      </c>
    </row>
    <row r="19" spans="1:7" outlineLevel="1">
      <c r="A19" s="12">
        <f t="shared" si="0"/>
        <v>0</v>
      </c>
      <c r="B19" t="str">
        <f>YEAR(C19)&amp;VLOOKUP(MONTH(C19),lookup!$G$2:$N$13,8)</f>
        <v>2008M04</v>
      </c>
      <c r="C19" s="2">
        <f t="shared" si="1"/>
        <v>39556</v>
      </c>
      <c r="D19" s="4">
        <v>38.310457733196557</v>
      </c>
      <c r="E19">
        <f t="shared" si="2"/>
        <v>37.866423655686049</v>
      </c>
      <c r="F19" s="4">
        <v>32.446444811780808</v>
      </c>
      <c r="G19">
        <f t="shared" si="3"/>
        <v>32.04598192517286</v>
      </c>
    </row>
    <row r="20" spans="1:7" outlineLevel="1">
      <c r="A20" s="12">
        <f t="shared" si="0"/>
        <v>0</v>
      </c>
      <c r="B20" t="str">
        <f>YEAR(C20)&amp;VLOOKUP(MONTH(C20),lookup!$G$2:$N$13,8)</f>
        <v>2008M04</v>
      </c>
      <c r="C20" s="2">
        <f t="shared" si="1"/>
        <v>39557</v>
      </c>
      <c r="D20" s="4">
        <v>38.179307335286445</v>
      </c>
      <c r="E20">
        <f t="shared" si="2"/>
        <v>37.935111634897723</v>
      </c>
      <c r="F20" s="4">
        <v>32.338484808917521</v>
      </c>
      <c r="G20">
        <f t="shared" si="3"/>
        <v>32.106305239464668</v>
      </c>
    </row>
    <row r="21" spans="1:7" outlineLevel="1">
      <c r="A21" s="12">
        <f t="shared" si="0"/>
        <v>0</v>
      </c>
      <c r="B21" t="str">
        <f>YEAR(C21)&amp;VLOOKUP(MONTH(C21),lookup!$G$2:$N$13,8)</f>
        <v>2008M04</v>
      </c>
      <c r="C21" s="2">
        <f t="shared" si="1"/>
        <v>39558</v>
      </c>
      <c r="D21" s="4">
        <v>38.005614159192753</v>
      </c>
      <c r="E21">
        <f t="shared" si="2"/>
        <v>37.958213465701611</v>
      </c>
      <c r="F21" s="4">
        <v>32.087619943293085</v>
      </c>
      <c r="G21">
        <f t="shared" si="3"/>
        <v>32.112699638632286</v>
      </c>
    </row>
    <row r="22" spans="1:7" outlineLevel="1">
      <c r="A22" s="12">
        <f t="shared" si="0"/>
        <v>0</v>
      </c>
      <c r="B22" t="str">
        <f>YEAR(C22)&amp;VLOOKUP(MONTH(C22),lookup!$G$2:$N$13,8)</f>
        <v>2008M04</v>
      </c>
      <c r="C22" s="2">
        <f t="shared" si="1"/>
        <v>39559</v>
      </c>
      <c r="D22" s="4">
        <v>38.021636449996095</v>
      </c>
      <c r="E22">
        <f t="shared" si="2"/>
        <v>38.014627642123813</v>
      </c>
      <c r="F22" s="4">
        <v>32.183821636838964</v>
      </c>
      <c r="G22">
        <f t="shared" si="3"/>
        <v>32.158199039186513</v>
      </c>
    </row>
    <row r="23" spans="1:7" outlineLevel="1">
      <c r="A23" s="12">
        <f t="shared" si="0"/>
        <v>0</v>
      </c>
      <c r="B23" t="str">
        <f>YEAR(C23)&amp;VLOOKUP(MONTH(C23),lookup!$G$2:$N$13,8)</f>
        <v>2008M04</v>
      </c>
      <c r="C23" s="2">
        <f t="shared" si="1"/>
        <v>39560</v>
      </c>
      <c r="D23" s="4">
        <v>37.883259098397531</v>
      </c>
      <c r="E23">
        <f t="shared" si="2"/>
        <v>38.015204831400204</v>
      </c>
      <c r="F23" s="4">
        <v>31.950954243046411</v>
      </c>
      <c r="G23">
        <f t="shared" si="3"/>
        <v>32.148519020655769</v>
      </c>
    </row>
    <row r="24" spans="1:7" outlineLevel="1">
      <c r="A24" s="12">
        <f t="shared" si="0"/>
        <v>0</v>
      </c>
      <c r="B24" t="str">
        <f>YEAR(C24)&amp;VLOOKUP(MONTH(C24),lookup!$G$2:$N$13,8)</f>
        <v>2008M04</v>
      </c>
      <c r="C24" s="2">
        <f t="shared" si="1"/>
        <v>39561</v>
      </c>
      <c r="D24" s="4">
        <v>38.442806327693525</v>
      </c>
      <c r="E24">
        <f t="shared" si="2"/>
        <v>38.113433563017338</v>
      </c>
      <c r="F24" s="4">
        <v>32.50843626592151</v>
      </c>
      <c r="G24">
        <f t="shared" si="3"/>
        <v>32.228669998846044</v>
      </c>
    </row>
    <row r="25" spans="1:7" outlineLevel="1">
      <c r="A25" s="12">
        <f t="shared" si="0"/>
        <v>0</v>
      </c>
      <c r="B25" t="str">
        <f>YEAR(C25)&amp;VLOOKUP(MONTH(C25),lookup!$G$2:$N$13,8)</f>
        <v>2008M04</v>
      </c>
      <c r="C25" s="2">
        <f t="shared" si="1"/>
        <v>39562</v>
      </c>
      <c r="D25" s="4">
        <v>38.457174109968975</v>
      </c>
      <c r="E25">
        <f t="shared" si="2"/>
        <v>38.158748681774725</v>
      </c>
      <c r="F25" s="4">
        <v>32.418863682547254</v>
      </c>
      <c r="G25">
        <f t="shared" si="3"/>
        <v>32.249858524082995</v>
      </c>
    </row>
    <row r="26" spans="1:7" outlineLevel="1">
      <c r="A26" s="12">
        <f t="shared" si="0"/>
        <v>0</v>
      </c>
      <c r="B26" t="str">
        <f>YEAR(C26)&amp;VLOOKUP(MONTH(C26),lookup!$G$2:$N$13,8)</f>
        <v>2008M04</v>
      </c>
      <c r="C26" s="2">
        <f t="shared" si="1"/>
        <v>39563</v>
      </c>
      <c r="D26" s="4">
        <v>38.780001209542498</v>
      </c>
      <c r="E26">
        <f t="shared" si="2"/>
        <v>38.262556972687264</v>
      </c>
      <c r="F26" s="4">
        <v>32.81002061558209</v>
      </c>
      <c r="G26">
        <f t="shared" si="3"/>
        <v>32.334850074431252</v>
      </c>
    </row>
    <row r="27" spans="1:7" outlineLevel="1">
      <c r="A27" s="12">
        <f t="shared" si="0"/>
        <v>0</v>
      </c>
      <c r="B27" t="str">
        <f>YEAR(C27)&amp;VLOOKUP(MONTH(C27),lookup!$G$2:$N$13,8)</f>
        <v>2008M04</v>
      </c>
      <c r="C27" s="2">
        <f t="shared" si="1"/>
        <v>39564</v>
      </c>
      <c r="D27" s="4">
        <v>38.906528049374693</v>
      </c>
      <c r="E27">
        <f t="shared" si="2"/>
        <v>38.374887524963555</v>
      </c>
      <c r="F27" s="4">
        <v>32.775312353139135</v>
      </c>
      <c r="G27">
        <f t="shared" si="3"/>
        <v>32.412711996586651</v>
      </c>
    </row>
    <row r="28" spans="1:7" outlineLevel="1">
      <c r="A28" s="12">
        <f t="shared" si="0"/>
        <v>0</v>
      </c>
      <c r="B28" t="str">
        <f>YEAR(C28)&amp;VLOOKUP(MONTH(C28),lookup!$G$2:$N$13,8)</f>
        <v>2008M04</v>
      </c>
      <c r="C28" s="2">
        <f t="shared" si="1"/>
        <v>39565</v>
      </c>
      <c r="D28" s="4">
        <v>39.024338122359993</v>
      </c>
      <c r="E28">
        <f t="shared" si="2"/>
        <v>38.511260421852647</v>
      </c>
      <c r="F28" s="4">
        <v>33.033892924653998</v>
      </c>
      <c r="G28">
        <f t="shared" si="3"/>
        <v>32.527014277804767</v>
      </c>
    </row>
    <row r="29" spans="1:7" outlineLevel="1">
      <c r="A29" s="12">
        <f t="shared" si="0"/>
        <v>0</v>
      </c>
      <c r="B29" t="str">
        <f>YEAR(C29)&amp;VLOOKUP(MONTH(C29),lookup!$G$2:$N$13,8)</f>
        <v>2008M04</v>
      </c>
      <c r="C29" s="2">
        <f t="shared" si="1"/>
        <v>39566</v>
      </c>
      <c r="D29" s="4">
        <v>39.12465120105044</v>
      </c>
      <c r="E29">
        <f t="shared" si="2"/>
        <v>38.684649578856494</v>
      </c>
      <c r="F29" s="4">
        <v>32.970131371035876</v>
      </c>
      <c r="G29">
        <f t="shared" si="3"/>
        <v>32.667102669371147</v>
      </c>
    </row>
    <row r="30" spans="1:7" outlineLevel="1">
      <c r="A30" s="12">
        <f t="shared" si="0"/>
        <v>0</v>
      </c>
      <c r="B30" t="str">
        <f>YEAR(C30)&amp;VLOOKUP(MONTH(C30),lookup!$G$2:$N$13,8)</f>
        <v>2008M04</v>
      </c>
      <c r="C30" s="2">
        <f t="shared" si="1"/>
        <v>39567</v>
      </c>
      <c r="D30" s="4">
        <v>38.973054401862441</v>
      </c>
      <c r="E30">
        <f t="shared" si="2"/>
        <v>38.788300540362215</v>
      </c>
      <c r="F30" s="4">
        <v>32.877615924256503</v>
      </c>
      <c r="G30">
        <f t="shared" si="3"/>
        <v>32.741229783862664</v>
      </c>
    </row>
    <row r="31" spans="1:7" outlineLevel="1">
      <c r="A31" s="12">
        <f t="shared" si="0"/>
        <v>0</v>
      </c>
      <c r="B31" t="str">
        <f>YEAR(C31)&amp;VLOOKUP(MONTH(C31),lookup!$G$2:$N$13,8)</f>
        <v>2008M04</v>
      </c>
      <c r="C31" s="2">
        <f t="shared" si="1"/>
        <v>39568</v>
      </c>
      <c r="D31" s="4">
        <v>39.319712468104221</v>
      </c>
      <c r="E31">
        <f t="shared" si="2"/>
        <v>38.949957072480153</v>
      </c>
      <c r="F31" s="4">
        <v>33.088643328292186</v>
      </c>
      <c r="G31">
        <f t="shared" si="3"/>
        <v>32.868150322169271</v>
      </c>
    </row>
    <row r="32" spans="1:7" outlineLevel="1">
      <c r="A32" s="12">
        <f t="shared" si="0"/>
        <v>0</v>
      </c>
      <c r="B32" t="str">
        <f>YEAR(C32)&amp;VLOOKUP(MONTH(C32),lookup!$G$2:$N$13,8)</f>
        <v>2008M05</v>
      </c>
      <c r="C32" s="2">
        <f t="shared" si="1"/>
        <v>39569</v>
      </c>
      <c r="D32" s="4">
        <v>38.938725589941477</v>
      </c>
      <c r="E32">
        <f t="shared" si="2"/>
        <v>38.994179058070571</v>
      </c>
      <c r="F32" s="4">
        <v>32.76486819444797</v>
      </c>
      <c r="G32">
        <f t="shared" si="3"/>
        <v>32.880414615940992</v>
      </c>
    </row>
    <row r="33" spans="1:7" outlineLevel="1">
      <c r="A33" s="12">
        <f t="shared" si="0"/>
        <v>0</v>
      </c>
      <c r="B33" t="str">
        <f>YEAR(C33)&amp;VLOOKUP(MONTH(C33),lookup!$G$2:$N$13,8)</f>
        <v>2008M05</v>
      </c>
      <c r="C33" s="2">
        <f t="shared" si="1"/>
        <v>39570</v>
      </c>
      <c r="D33" s="4">
        <v>39.061385964379049</v>
      </c>
      <c r="E33">
        <f t="shared" si="2"/>
        <v>39.044847125221565</v>
      </c>
      <c r="F33" s="4">
        <v>32.766561168263969</v>
      </c>
      <c r="G33">
        <f t="shared" si="3"/>
        <v>32.901416443392023</v>
      </c>
    </row>
    <row r="34" spans="1:7" outlineLevel="1">
      <c r="A34" s="12">
        <f t="shared" si="0"/>
        <v>0</v>
      </c>
      <c r="B34" t="str">
        <f>YEAR(C34)&amp;VLOOKUP(MONTH(C34),lookup!$G$2:$N$13,8)</f>
        <v>2008M05</v>
      </c>
      <c r="C34" s="2">
        <f t="shared" si="1"/>
        <v>39571</v>
      </c>
      <c r="D34" s="4">
        <v>39.403026869411548</v>
      </c>
      <c r="E34">
        <f t="shared" si="2"/>
        <v>39.115343624551002</v>
      </c>
      <c r="F34" s="4">
        <v>33.133331037706441</v>
      </c>
      <c r="G34">
        <f t="shared" si="3"/>
        <v>32.929909854195834</v>
      </c>
    </row>
    <row r="35" spans="1:7" outlineLevel="1">
      <c r="A35" s="12">
        <f t="shared" si="0"/>
        <v>0</v>
      </c>
      <c r="B35" t="str">
        <f>YEAR(C35)&amp;VLOOKUP(MONTH(C35),lookup!$G$2:$N$13,8)</f>
        <v>2008M05</v>
      </c>
      <c r="C35" s="2">
        <f t="shared" si="1"/>
        <v>39572</v>
      </c>
      <c r="D35" s="4">
        <v>39.635809419802605</v>
      </c>
      <c r="E35">
        <f t="shared" si="2"/>
        <v>39.203520228432097</v>
      </c>
      <c r="F35" s="4">
        <v>33.243766550977504</v>
      </c>
      <c r="G35">
        <f t="shared" si="3"/>
        <v>32.981991173222539</v>
      </c>
    </row>
    <row r="36" spans="1:7" outlineLevel="1">
      <c r="A36" s="12">
        <f t="shared" si="0"/>
        <v>0</v>
      </c>
      <c r="B36" t="str">
        <f>YEAR(C36)&amp;VLOOKUP(MONTH(C36),lookup!$G$2:$N$13,8)</f>
        <v>2008M05</v>
      </c>
      <c r="C36" s="2">
        <f t="shared" si="1"/>
        <v>39573</v>
      </c>
      <c r="D36" s="4">
        <v>39.495197933539728</v>
      </c>
      <c r="E36">
        <f t="shared" si="2"/>
        <v>39.276460927603935</v>
      </c>
      <c r="F36" s="4">
        <v>33.156530732589943</v>
      </c>
      <c r="G36">
        <f t="shared" si="3"/>
        <v>33.01289893691299</v>
      </c>
    </row>
    <row r="37" spans="1:7" outlineLevel="1">
      <c r="A37" s="12">
        <f t="shared" si="0"/>
        <v>0</v>
      </c>
      <c r="B37" t="str">
        <f>YEAR(C37)&amp;VLOOKUP(MONTH(C37),lookup!$G$2:$N$13,8)</f>
        <v>2008M05</v>
      </c>
      <c r="C37" s="2">
        <f t="shared" si="1"/>
        <v>39574</v>
      </c>
      <c r="D37" s="4">
        <v>39.656088144979556</v>
      </c>
      <c r="E37">
        <f t="shared" si="2"/>
        <v>39.337707043005786</v>
      </c>
      <c r="F37" s="4">
        <v>33.226695022271599</v>
      </c>
      <c r="G37">
        <f t="shared" si="3"/>
        <v>33.040438472946832</v>
      </c>
    </row>
    <row r="38" spans="1:7" outlineLevel="1">
      <c r="A38" s="12">
        <f t="shared" si="0"/>
        <v>0</v>
      </c>
      <c r="B38" t="str">
        <f>YEAR(C38)&amp;VLOOKUP(MONTH(C38),lookup!$G$2:$N$13,8)</f>
        <v>2008M05</v>
      </c>
      <c r="C38" s="2">
        <f t="shared" si="1"/>
        <v>39575</v>
      </c>
      <c r="D38" s="4">
        <v>39.551491019989705</v>
      </c>
      <c r="E38">
        <f t="shared" si="2"/>
        <v>39.424923117476091</v>
      </c>
      <c r="F38" s="4">
        <v>33.146200770870642</v>
      </c>
      <c r="G38">
        <f t="shared" si="3"/>
        <v>33.089002740562108</v>
      </c>
    </row>
    <row r="39" spans="1:7" outlineLevel="1">
      <c r="A39" s="12">
        <f t="shared" si="0"/>
        <v>0</v>
      </c>
      <c r="B39" t="str">
        <f>YEAR(C39)&amp;VLOOKUP(MONTH(C39),lookup!$G$2:$N$13,8)</f>
        <v>2008M05</v>
      </c>
      <c r="C39" s="2">
        <f t="shared" si="1"/>
        <v>39576</v>
      </c>
      <c r="D39" s="4">
        <v>39.818851357788304</v>
      </c>
      <c r="E39">
        <f t="shared" si="2"/>
        <v>39.519241414198788</v>
      </c>
      <c r="F39" s="4">
        <v>33.31961064005494</v>
      </c>
      <c r="G39">
        <f t="shared" si="3"/>
        <v>33.149525653529864</v>
      </c>
    </row>
    <row r="40" spans="1:7" outlineLevel="1">
      <c r="A40" s="12">
        <f t="shared" si="0"/>
        <v>0</v>
      </c>
      <c r="B40" t="str">
        <f>YEAR(C40)&amp;VLOOKUP(MONTH(C40),lookup!$G$2:$N$13,8)</f>
        <v>2008M05</v>
      </c>
      <c r="C40" s="2">
        <f t="shared" si="1"/>
        <v>39577</v>
      </c>
      <c r="D40" s="4">
        <v>40.329229077082807</v>
      </c>
      <c r="E40">
        <f t="shared" si="2"/>
        <v>39.683331399451049</v>
      </c>
      <c r="F40" s="4">
        <v>33.754578995634013</v>
      </c>
      <c r="G40">
        <f t="shared" si="3"/>
        <v>33.263153241764627</v>
      </c>
    </row>
    <row r="41" spans="1:7" outlineLevel="1">
      <c r="A41" s="12">
        <f t="shared" si="0"/>
        <v>0</v>
      </c>
      <c r="B41" t="str">
        <f>YEAR(C41)&amp;VLOOKUP(MONTH(C41),lookup!$G$2:$N$13,8)</f>
        <v>2008M05</v>
      </c>
      <c r="C41" s="2">
        <f t="shared" si="1"/>
        <v>39578</v>
      </c>
      <c r="D41" s="4">
        <v>40.324522327688129</v>
      </c>
      <c r="E41">
        <f t="shared" si="2"/>
        <v>39.819670164481664</v>
      </c>
      <c r="F41" s="4">
        <v>33.82780152649201</v>
      </c>
      <c r="G41">
        <f t="shared" si="3"/>
        <v>33.378150345446741</v>
      </c>
    </row>
    <row r="42" spans="1:7" outlineLevel="1">
      <c r="A42" s="12">
        <f t="shared" si="0"/>
        <v>0</v>
      </c>
      <c r="B42" t="str">
        <f>YEAR(C42)&amp;VLOOKUP(MONTH(C42),lookup!$G$2:$N$13,8)</f>
        <v>2008M05</v>
      </c>
      <c r="C42" s="2">
        <f t="shared" si="1"/>
        <v>39579</v>
      </c>
      <c r="D42" s="4">
        <v>39.862913866529176</v>
      </c>
      <c r="E42">
        <f t="shared" si="2"/>
        <v>39.879056096217312</v>
      </c>
      <c r="F42" s="4">
        <v>33.359468548337318</v>
      </c>
      <c r="G42">
        <f t="shared" si="3"/>
        <v>33.409195424506791</v>
      </c>
    </row>
    <row r="43" spans="1:7" outlineLevel="1">
      <c r="A43" s="12">
        <f t="shared" si="0"/>
        <v>0</v>
      </c>
      <c r="B43" t="str">
        <f>YEAR(C43)&amp;VLOOKUP(MONTH(C43),lookup!$G$2:$N$13,8)</f>
        <v>2008M05</v>
      </c>
      <c r="C43" s="2">
        <f t="shared" si="1"/>
        <v>39580</v>
      </c>
      <c r="D43" s="4">
        <v>39.652452764490882</v>
      </c>
      <c r="E43">
        <f t="shared" si="2"/>
        <v>39.879793356886267</v>
      </c>
      <c r="F43" s="4">
        <v>33.201618613008158</v>
      </c>
      <c r="G43">
        <f t="shared" si="3"/>
        <v>33.40447147761175</v>
      </c>
    </row>
    <row r="44" spans="1:7" outlineLevel="1">
      <c r="A44" s="12">
        <f t="shared" si="0"/>
        <v>0</v>
      </c>
      <c r="B44" t="str">
        <f>YEAR(C44)&amp;VLOOKUP(MONTH(C44),lookup!$G$2:$N$13,8)</f>
        <v>2008M05</v>
      </c>
      <c r="C44" s="2">
        <f t="shared" si="1"/>
        <v>39581</v>
      </c>
      <c r="D44" s="4">
        <v>40.254492382492884</v>
      </c>
      <c r="E44">
        <f t="shared" si="2"/>
        <v>39.985832706821107</v>
      </c>
      <c r="F44" s="4">
        <v>33.674467389499625</v>
      </c>
      <c r="G44">
        <f t="shared" si="3"/>
        <v>33.480864736887689</v>
      </c>
    </row>
    <row r="45" spans="1:7" outlineLevel="1">
      <c r="A45" s="12">
        <f t="shared" si="0"/>
        <v>0</v>
      </c>
      <c r="B45" t="str">
        <f>YEAR(C45)&amp;VLOOKUP(MONTH(C45),lookup!$G$2:$N$13,8)</f>
        <v>2008M05</v>
      </c>
      <c r="C45" s="2">
        <f t="shared" si="1"/>
        <v>39582</v>
      </c>
      <c r="D45" s="4">
        <v>39.912806016262117</v>
      </c>
      <c r="E45">
        <f t="shared" si="2"/>
        <v>40.009707128649076</v>
      </c>
      <c r="F45" s="4">
        <v>33.411949368982185</v>
      </c>
      <c r="G45">
        <f t="shared" si="3"/>
        <v>33.500138027634378</v>
      </c>
    </row>
    <row r="46" spans="1:7" outlineLevel="1">
      <c r="A46" s="12">
        <f t="shared" si="0"/>
        <v>0</v>
      </c>
      <c r="B46" t="str">
        <f>YEAR(C46)&amp;VLOOKUP(MONTH(C46),lookup!$G$2:$N$13,8)</f>
        <v>2008M05</v>
      </c>
      <c r="C46" s="2">
        <f t="shared" si="1"/>
        <v>39583</v>
      </c>
      <c r="D46" s="4">
        <v>39.860652929601663</v>
      </c>
      <c r="E46">
        <f t="shared" si="2"/>
        <v>39.989981735709733</v>
      </c>
      <c r="F46" s="4">
        <v>33.345919692848859</v>
      </c>
      <c r="G46">
        <f t="shared" si="3"/>
        <v>33.478565518359247</v>
      </c>
    </row>
    <row r="47" spans="1:7" outlineLevel="1">
      <c r="A47" s="12">
        <f t="shared" si="0"/>
        <v>0</v>
      </c>
      <c r="B47" t="str">
        <f>YEAR(C47)&amp;VLOOKUP(MONTH(C47),lookup!$G$2:$N$13,8)</f>
        <v>2008M05</v>
      </c>
      <c r="C47" s="2">
        <f t="shared" si="1"/>
        <v>39584</v>
      </c>
      <c r="D47" s="4">
        <v>40.17148478056356</v>
      </c>
      <c r="E47">
        <f t="shared" si="2"/>
        <v>39.999268195706136</v>
      </c>
      <c r="F47" s="4">
        <v>33.609416233704479</v>
      </c>
      <c r="G47">
        <f t="shared" si="3"/>
        <v>33.478479593563385</v>
      </c>
    </row>
    <row r="48" spans="1:7" outlineLevel="1">
      <c r="A48" s="12">
        <f t="shared" si="0"/>
        <v>0</v>
      </c>
      <c r="B48" t="str">
        <f>YEAR(C48)&amp;VLOOKUP(MONTH(C48),lookup!$G$2:$N$13,8)</f>
        <v>2008M05</v>
      </c>
      <c r="C48" s="2">
        <f t="shared" si="1"/>
        <v>39585</v>
      </c>
      <c r="D48" s="4">
        <v>39.859598229801691</v>
      </c>
      <c r="E48">
        <f t="shared" si="2"/>
        <v>39.969639964690444</v>
      </c>
      <c r="F48" s="4">
        <v>33.334135094925351</v>
      </c>
      <c r="G48">
        <f t="shared" si="3"/>
        <v>33.450090728651432</v>
      </c>
    </row>
    <row r="49" spans="1:7" outlineLevel="1">
      <c r="A49" s="12">
        <f t="shared" si="0"/>
        <v>0</v>
      </c>
      <c r="B49" t="str">
        <f>YEAR(C49)&amp;VLOOKUP(MONTH(C49),lookup!$G$2:$N$13,8)</f>
        <v>2008M05</v>
      </c>
      <c r="C49" s="2">
        <f t="shared" si="1"/>
        <v>39586</v>
      </c>
      <c r="D49" s="4">
        <v>39.793096073592551</v>
      </c>
      <c r="E49">
        <f t="shared" si="2"/>
        <v>39.94814609956795</v>
      </c>
      <c r="F49" s="4">
        <v>33.239119309610217</v>
      </c>
      <c r="G49">
        <f t="shared" si="3"/>
        <v>33.416423148146492</v>
      </c>
    </row>
    <row r="50" spans="1:7" outlineLevel="1">
      <c r="A50" s="12">
        <f t="shared" si="0"/>
        <v>0</v>
      </c>
      <c r="B50" t="str">
        <f>YEAR(C50)&amp;VLOOKUP(MONTH(C50),lookup!$G$2:$N$13,8)</f>
        <v>2008M05</v>
      </c>
      <c r="C50" s="2">
        <f t="shared" si="1"/>
        <v>39587</v>
      </c>
      <c r="D50" s="4">
        <v>39.431953829873585</v>
      </c>
      <c r="E50">
        <f t="shared" si="2"/>
        <v>39.852666217892029</v>
      </c>
      <c r="F50" s="4">
        <v>32.935063830976212</v>
      </c>
      <c r="G50">
        <f t="shared" si="3"/>
        <v>33.328280890101141</v>
      </c>
    </row>
    <row r="51" spans="1:7" outlineLevel="1">
      <c r="A51" s="12">
        <f t="shared" si="0"/>
        <v>0</v>
      </c>
      <c r="B51" t="str">
        <f>YEAR(C51)&amp;VLOOKUP(MONTH(C51),lookup!$G$2:$N$13,8)</f>
        <v>2008M05</v>
      </c>
      <c r="C51" s="2">
        <f t="shared" si="1"/>
        <v>39588</v>
      </c>
      <c r="D51" s="4">
        <v>39.693775478349082</v>
      </c>
      <c r="E51">
        <f t="shared" si="2"/>
        <v>39.836996342682085</v>
      </c>
      <c r="F51" s="4">
        <v>33.153447663285625</v>
      </c>
      <c r="G51">
        <f t="shared" si="3"/>
        <v>33.303728396935433</v>
      </c>
    </row>
    <row r="52" spans="1:7" outlineLevel="1">
      <c r="A52" s="12">
        <f t="shared" si="0"/>
        <v>0</v>
      </c>
      <c r="B52" t="str">
        <f>YEAR(C52)&amp;VLOOKUP(MONTH(C52),lookup!$G$2:$N$13,8)</f>
        <v>2008M05</v>
      </c>
      <c r="C52" s="2">
        <f t="shared" si="1"/>
        <v>39589</v>
      </c>
      <c r="D52" s="4">
        <v>39.786184456081564</v>
      </c>
      <c r="E52">
        <f t="shared" si="2"/>
        <v>39.801521391154701</v>
      </c>
      <c r="F52" s="4">
        <v>33.26519614638358</v>
      </c>
      <c r="G52">
        <f t="shared" si="3"/>
        <v>33.271421982035235</v>
      </c>
    </row>
    <row r="53" spans="1:7" outlineLevel="1">
      <c r="A53" s="12">
        <f t="shared" si="0"/>
        <v>0</v>
      </c>
      <c r="B53" t="str">
        <f>YEAR(C53)&amp;VLOOKUP(MONTH(C53),lookup!$G$2:$N$13,8)</f>
        <v>2008M05</v>
      </c>
      <c r="C53" s="2">
        <f t="shared" si="1"/>
        <v>39590</v>
      </c>
      <c r="D53" s="4">
        <v>39.674910596438458</v>
      </c>
      <c r="E53">
        <f t="shared" si="2"/>
        <v>39.745271745405297</v>
      </c>
      <c r="F53" s="4">
        <v>33.141866071820331</v>
      </c>
      <c r="G53">
        <f t="shared" si="3"/>
        <v>33.215579262472275</v>
      </c>
    </row>
    <row r="54" spans="1:7" outlineLevel="1">
      <c r="A54" s="12">
        <f t="shared" si="0"/>
        <v>0</v>
      </c>
      <c r="B54" t="str">
        <f>YEAR(C54)&amp;VLOOKUP(MONTH(C54),lookup!$G$2:$N$13,8)</f>
        <v>2008M05</v>
      </c>
      <c r="C54" s="2">
        <f t="shared" si="1"/>
        <v>39591</v>
      </c>
      <c r="D54" s="4">
        <v>39.892693982145495</v>
      </c>
      <c r="E54">
        <f t="shared" si="2"/>
        <v>39.750032290551268</v>
      </c>
      <c r="F54" s="4">
        <v>33.327389146504387</v>
      </c>
      <c r="G54">
        <f t="shared" si="3"/>
        <v>33.21385894095733</v>
      </c>
    </row>
    <row r="55" spans="1:7" outlineLevel="1">
      <c r="A55" s="12">
        <f t="shared" si="0"/>
        <v>0</v>
      </c>
      <c r="B55" t="str">
        <f>YEAR(C55)&amp;VLOOKUP(MONTH(C55),lookup!$G$2:$N$13,8)</f>
        <v>2008M05</v>
      </c>
      <c r="C55" s="2">
        <f t="shared" si="1"/>
        <v>39592</v>
      </c>
      <c r="D55" s="4">
        <v>39.59513983182628</v>
      </c>
      <c r="E55">
        <f t="shared" si="2"/>
        <v>39.697514377774667</v>
      </c>
      <c r="F55" s="4">
        <v>33.083489301018417</v>
      </c>
      <c r="G55">
        <f t="shared" si="3"/>
        <v>33.168019340281802</v>
      </c>
    </row>
    <row r="56" spans="1:7" outlineLevel="1">
      <c r="A56" s="12">
        <f t="shared" si="0"/>
        <v>0</v>
      </c>
      <c r="B56" t="str">
        <f>YEAR(C56)&amp;VLOOKUP(MONTH(C56),lookup!$G$2:$N$13,8)</f>
        <v>2008M05</v>
      </c>
      <c r="C56" s="2">
        <f t="shared" si="1"/>
        <v>39593</v>
      </c>
      <c r="D56" s="4">
        <v>39.5558583257706</v>
      </c>
      <c r="E56">
        <f t="shared" si="2"/>
        <v>39.688856008430804</v>
      </c>
      <c r="F56" s="4">
        <v>33.065344320896749</v>
      </c>
      <c r="G56">
        <f t="shared" si="3"/>
        <v>33.162076624398395</v>
      </c>
    </row>
    <row r="57" spans="1:7" outlineLevel="1">
      <c r="A57" s="12">
        <f t="shared" si="0"/>
        <v>0</v>
      </c>
      <c r="B57" t="str">
        <f>YEAR(C57)&amp;VLOOKUP(MONTH(C57),lookup!$G$2:$N$13,8)</f>
        <v>2008M05</v>
      </c>
      <c r="C57" s="2">
        <f t="shared" si="1"/>
        <v>39594</v>
      </c>
      <c r="D57" s="4">
        <v>39.17889861579868</v>
      </c>
      <c r="E57">
        <f t="shared" si="2"/>
        <v>39.607562262106157</v>
      </c>
      <c r="F57" s="4">
        <v>32.681346651589898</v>
      </c>
      <c r="G57">
        <f t="shared" si="3"/>
        <v>33.087874082297475</v>
      </c>
    </row>
    <row r="58" spans="1:7" outlineLevel="1">
      <c r="A58" s="12">
        <f t="shared" si="0"/>
        <v>0</v>
      </c>
      <c r="B58" t="str">
        <f>YEAR(C58)&amp;VLOOKUP(MONTH(C58),lookup!$G$2:$N$13,8)</f>
        <v>2008M05</v>
      </c>
      <c r="C58" s="2">
        <f t="shared" si="1"/>
        <v>39595</v>
      </c>
      <c r="D58" s="4">
        <v>38.743118176752724</v>
      </c>
      <c r="E58">
        <f t="shared" si="2"/>
        <v>39.477587843842031</v>
      </c>
      <c r="F58" s="4">
        <v>32.29947397794281</v>
      </c>
      <c r="G58">
        <f t="shared" si="3"/>
        <v>32.967672869112825</v>
      </c>
    </row>
    <row r="59" spans="1:7" outlineLevel="1">
      <c r="A59" s="12">
        <f t="shared" si="0"/>
        <v>0</v>
      </c>
      <c r="B59" t="str">
        <f>YEAR(C59)&amp;VLOOKUP(MONTH(C59),lookup!$G$2:$N$13,8)</f>
        <v>2008M05</v>
      </c>
      <c r="C59" s="2">
        <f t="shared" si="1"/>
        <v>39596</v>
      </c>
      <c r="D59" s="4">
        <v>38.624256843117614</v>
      </c>
      <c r="E59">
        <f t="shared" si="2"/>
        <v>39.323188449696666</v>
      </c>
      <c r="F59" s="4">
        <v>32.128149671509142</v>
      </c>
      <c r="G59">
        <f t="shared" si="3"/>
        <v>32.819115377934196</v>
      </c>
    </row>
    <row r="60" spans="1:7" outlineLevel="1">
      <c r="A60" s="12">
        <f t="shared" si="0"/>
        <v>0</v>
      </c>
      <c r="B60" t="str">
        <f>YEAR(C60)&amp;VLOOKUP(MONTH(C60),lookup!$G$2:$N$13,8)</f>
        <v>2008M05</v>
      </c>
      <c r="C60" s="2">
        <f t="shared" si="1"/>
        <v>39597</v>
      </c>
      <c r="D60" s="4">
        <v>38.601018593932992</v>
      </c>
      <c r="E60">
        <f t="shared" si="2"/>
        <v>39.141475967627997</v>
      </c>
      <c r="F60" s="4">
        <v>32.165793494966636</v>
      </c>
      <c r="G60">
        <f t="shared" si="3"/>
        <v>32.653603074592496</v>
      </c>
    </row>
    <row r="61" spans="1:7" outlineLevel="1">
      <c r="A61" s="12">
        <f t="shared" si="0"/>
        <v>0</v>
      </c>
      <c r="B61" t="str">
        <f>YEAR(C61)&amp;VLOOKUP(MONTH(C61),lookup!$G$2:$N$13,8)</f>
        <v>2008M05</v>
      </c>
      <c r="C61" s="2">
        <f t="shared" si="1"/>
        <v>39598</v>
      </c>
      <c r="D61" s="4">
        <v>38.570841450518415</v>
      </c>
      <c r="E61">
        <f t="shared" si="2"/>
        <v>38.987113447565676</v>
      </c>
      <c r="F61" s="4">
        <v>32.214969253633448</v>
      </c>
      <c r="G61">
        <f t="shared" si="3"/>
        <v>32.5232953528404</v>
      </c>
    </row>
    <row r="62" spans="1:7" outlineLevel="1">
      <c r="A62" s="12">
        <f t="shared" si="0"/>
        <v>0</v>
      </c>
      <c r="B62" t="str">
        <f>YEAR(C62)&amp;VLOOKUP(MONTH(C62),lookup!$G$2:$N$13,8)</f>
        <v>2008M05</v>
      </c>
      <c r="C62" s="2">
        <f t="shared" si="1"/>
        <v>39599</v>
      </c>
      <c r="D62" s="4">
        <v>38.769525071457082</v>
      </c>
      <c r="E62">
        <f t="shared" si="2"/>
        <v>38.851387619454862</v>
      </c>
      <c r="F62" s="4">
        <v>32.402744385573435</v>
      </c>
      <c r="G62">
        <f t="shared" si="3"/>
        <v>32.410288394005278</v>
      </c>
    </row>
    <row r="63" spans="1:7" outlineLevel="1">
      <c r="A63" s="12">
        <f t="shared" si="0"/>
        <v>0</v>
      </c>
      <c r="B63" t="str">
        <f>YEAR(C63)&amp;VLOOKUP(MONTH(C63),lookup!$G$2:$N$13,8)</f>
        <v>2008M06</v>
      </c>
      <c r="C63" s="2">
        <f t="shared" si="1"/>
        <v>39600</v>
      </c>
      <c r="D63" s="4">
        <v>38.630868379616224</v>
      </c>
      <c r="E63">
        <f t="shared" si="2"/>
        <v>38.745451467343202</v>
      </c>
      <c r="F63" s="4">
        <v>32.287587463851629</v>
      </c>
      <c r="G63">
        <f t="shared" si="3"/>
        <v>32.327731263537501</v>
      </c>
    </row>
    <row r="64" spans="1:7" outlineLevel="1">
      <c r="A64" s="12">
        <f t="shared" si="0"/>
        <v>0</v>
      </c>
      <c r="B64" t="str">
        <f>YEAR(C64)&amp;VLOOKUP(MONTH(C64),lookup!$G$2:$N$13,8)</f>
        <v>2008M06</v>
      </c>
      <c r="C64" s="2">
        <f t="shared" si="1"/>
        <v>39601</v>
      </c>
      <c r="D64" s="4">
        <v>38.22818505201375</v>
      </c>
      <c r="E64">
        <f t="shared" si="2"/>
        <v>38.619560794005139</v>
      </c>
      <c r="F64" s="4">
        <v>31.960715663871962</v>
      </c>
      <c r="G64">
        <f t="shared" si="3"/>
        <v>32.230462112967544</v>
      </c>
    </row>
    <row r="65" spans="1:7" outlineLevel="1">
      <c r="A65" s="12">
        <f t="shared" si="0"/>
        <v>0</v>
      </c>
      <c r="B65" t="str">
        <f>YEAR(C65)&amp;VLOOKUP(MONTH(C65),lookup!$G$2:$N$13,8)</f>
        <v>2008M06</v>
      </c>
      <c r="C65" s="2">
        <f t="shared" si="1"/>
        <v>39602</v>
      </c>
      <c r="D65" s="4">
        <v>38.258175749154468</v>
      </c>
      <c r="E65">
        <f t="shared" si="2"/>
        <v>38.531508857009612</v>
      </c>
      <c r="F65" s="4">
        <v>31.963683287724795</v>
      </c>
      <c r="G65">
        <f t="shared" si="3"/>
        <v>32.171902620743943</v>
      </c>
    </row>
    <row r="66" spans="1:7" outlineLevel="1">
      <c r="A66" s="12">
        <f t="shared" ref="A66:A129" si="4">IF(D66+D67=D66,IF(D66+D67&gt;0,1,0),0)</f>
        <v>0</v>
      </c>
      <c r="B66" t="str">
        <f>YEAR(C66)&amp;VLOOKUP(MONTH(C66),lookup!$G$2:$N$13,8)</f>
        <v>2008M06</v>
      </c>
      <c r="C66" s="2">
        <f t="shared" ref="C66:C129" si="5">C67-1</f>
        <v>39603</v>
      </c>
      <c r="D66" s="4">
        <v>38.095936679396196</v>
      </c>
      <c r="E66">
        <f t="shared" si="2"/>
        <v>38.448969853880101</v>
      </c>
      <c r="F66" s="4">
        <v>31.839135594714865</v>
      </c>
      <c r="G66">
        <f t="shared" si="3"/>
        <v>32.115909980104547</v>
      </c>
    </row>
    <row r="67" spans="1:7" outlineLevel="1">
      <c r="A67" s="12">
        <f t="shared" si="4"/>
        <v>0</v>
      </c>
      <c r="B67" t="str">
        <f>YEAR(C67)&amp;VLOOKUP(MONTH(C67),lookup!$G$2:$N$13,8)</f>
        <v>2008M06</v>
      </c>
      <c r="C67" s="2">
        <f t="shared" si="5"/>
        <v>39604</v>
      </c>
      <c r="D67" s="4">
        <v>38.066673047895954</v>
      </c>
      <c r="E67">
        <f t="shared" si="2"/>
        <v>38.372106833126878</v>
      </c>
      <c r="F67" s="4">
        <v>31.78227498192264</v>
      </c>
      <c r="G67">
        <f t="shared" si="3"/>
        <v>32.058234956029494</v>
      </c>
    </row>
    <row r="68" spans="1:7" outlineLevel="1">
      <c r="A68" s="12">
        <f t="shared" si="4"/>
        <v>0</v>
      </c>
      <c r="B68" t="str">
        <f>YEAR(C68)&amp;VLOOKUP(MONTH(C68),lookup!$G$2:$N$13,8)</f>
        <v>2008M06</v>
      </c>
      <c r="C68" s="2">
        <f t="shared" si="5"/>
        <v>39605</v>
      </c>
      <c r="D68" s="4">
        <v>38.300328824666003</v>
      </c>
      <c r="E68">
        <f t="shared" si="2"/>
        <v>38.314214035315096</v>
      </c>
      <c r="F68" s="4">
        <v>32.029954836327398</v>
      </c>
      <c r="G68">
        <f t="shared" si="3"/>
        <v>32.018679244094038</v>
      </c>
    </row>
    <row r="69" spans="1:7" outlineLevel="1">
      <c r="A69" s="12">
        <f t="shared" si="4"/>
        <v>0</v>
      </c>
      <c r="B69" t="str">
        <f>YEAR(C69)&amp;VLOOKUP(MONTH(C69),lookup!$G$2:$N$13,8)</f>
        <v>2008M06</v>
      </c>
      <c r="C69" s="2">
        <f t="shared" si="5"/>
        <v>39606</v>
      </c>
      <c r="D69" s="4">
        <v>37.964476214732137</v>
      </c>
      <c r="E69">
        <f t="shared" si="2"/>
        <v>38.22078352767145</v>
      </c>
      <c r="F69" s="4">
        <v>31.681035103566817</v>
      </c>
      <c r="G69">
        <f t="shared" si="3"/>
        <v>31.934762329691136</v>
      </c>
    </row>
    <row r="70" spans="1:7" outlineLevel="1">
      <c r="A70" s="12">
        <f t="shared" si="4"/>
        <v>0</v>
      </c>
      <c r="B70" t="str">
        <f>YEAR(C70)&amp;VLOOKUP(MONTH(C70),lookup!$G$2:$N$13,8)</f>
        <v>2008M06</v>
      </c>
      <c r="C70" s="2">
        <f t="shared" si="5"/>
        <v>39607</v>
      </c>
      <c r="D70" s="4">
        <v>38.069937237988974</v>
      </c>
      <c r="E70">
        <f t="shared" si="2"/>
        <v>38.163871970244294</v>
      </c>
      <c r="F70" s="4">
        <v>31.883335716235891</v>
      </c>
      <c r="G70">
        <f t="shared" si="3"/>
        <v>31.895850958887863</v>
      </c>
    </row>
    <row r="71" spans="1:7" outlineLevel="1">
      <c r="A71" s="12">
        <f t="shared" si="4"/>
        <v>0</v>
      </c>
      <c r="B71" t="str">
        <f>YEAR(C71)&amp;VLOOKUP(MONTH(C71),lookup!$G$2:$N$13,8)</f>
        <v>2008M06</v>
      </c>
      <c r="C71" s="2">
        <f t="shared" si="5"/>
        <v>39608</v>
      </c>
      <c r="D71" s="4">
        <v>37.922598450686976</v>
      </c>
      <c r="E71">
        <f t="shared" si="2"/>
        <v>38.091640324813923</v>
      </c>
      <c r="F71" s="4">
        <v>31.684907257995274</v>
      </c>
      <c r="G71">
        <f t="shared" si="3"/>
        <v>31.834952110211049</v>
      </c>
    </row>
    <row r="72" spans="1:7" outlineLevel="1">
      <c r="A72" s="12">
        <f t="shared" si="4"/>
        <v>0</v>
      </c>
      <c r="B72" t="str">
        <f>YEAR(C72)&amp;VLOOKUP(MONTH(C72),lookup!$G$2:$N$13,8)</f>
        <v>2008M06</v>
      </c>
      <c r="C72" s="2">
        <f t="shared" si="5"/>
        <v>39609</v>
      </c>
      <c r="D72" s="4">
        <v>37.687302973581289</v>
      </c>
      <c r="E72">
        <f t="shared" si="2"/>
        <v>38.023782386093984</v>
      </c>
      <c r="F72" s="4">
        <v>31.518169674565019</v>
      </c>
      <c r="G72">
        <f t="shared" si="3"/>
        <v>31.780545825866881</v>
      </c>
    </row>
    <row r="73" spans="1:7" outlineLevel="1">
      <c r="A73" s="12">
        <f t="shared" si="4"/>
        <v>0</v>
      </c>
      <c r="B73" t="str">
        <f>YEAR(C73)&amp;VLOOKUP(MONTH(C73),lookup!$G$2:$N$13,8)</f>
        <v>2008M06</v>
      </c>
      <c r="C73" s="2">
        <f t="shared" si="5"/>
        <v>39610</v>
      </c>
      <c r="D73" s="4">
        <v>37.907012171151507</v>
      </c>
      <c r="E73">
        <f t="shared" si="2"/>
        <v>37.988529589406767</v>
      </c>
      <c r="F73" s="4">
        <v>31.653794930338801</v>
      </c>
      <c r="G73">
        <f t="shared" si="3"/>
        <v>31.750471132564932</v>
      </c>
    </row>
    <row r="74" spans="1:7" outlineLevel="1">
      <c r="A74" s="12">
        <f t="shared" si="4"/>
        <v>0</v>
      </c>
      <c r="B74" t="str">
        <f>YEAR(C74)&amp;VLOOKUP(MONTH(C74),lookup!$G$2:$N$13,8)</f>
        <v>2008M06</v>
      </c>
      <c r="C74" s="2">
        <f t="shared" si="5"/>
        <v>39611</v>
      </c>
      <c r="D74" s="4">
        <v>37.732755223515824</v>
      </c>
      <c r="E74">
        <f t="shared" si="2"/>
        <v>37.918532948318386</v>
      </c>
      <c r="F74" s="4">
        <v>31.606826886520604</v>
      </c>
      <c r="G74">
        <f t="shared" si="3"/>
        <v>31.700691175818896</v>
      </c>
    </row>
    <row r="75" spans="1:7" outlineLevel="1">
      <c r="A75" s="12">
        <f t="shared" si="4"/>
        <v>0</v>
      </c>
      <c r="B75" t="str">
        <f>YEAR(C75)&amp;VLOOKUP(MONTH(C75),lookup!$G$2:$N$13,8)</f>
        <v>2008M06</v>
      </c>
      <c r="C75" s="2">
        <f t="shared" si="5"/>
        <v>39612</v>
      </c>
      <c r="D75" s="4">
        <v>37.900762144547492</v>
      </c>
      <c r="E75">
        <f t="shared" ref="E75:E138" si="6">AVERAGE(SUM(D68:D75)/8,SUM(D70:D75)/6)</f>
        <v>37.90285401101039</v>
      </c>
      <c r="F75" s="4">
        <v>31.701287190740601</v>
      </c>
      <c r="G75">
        <f t="shared" ref="G75:G138" si="7">AVERAGE(SUM(F68:F75)/8,SUM(F70:F75)/6)</f>
        <v>31.697317112801166</v>
      </c>
    </row>
    <row r="76" spans="1:7" outlineLevel="1">
      <c r="A76" s="12">
        <f t="shared" si="4"/>
        <v>0</v>
      </c>
      <c r="B76" t="str">
        <f>YEAR(C76)&amp;VLOOKUP(MONTH(C76),lookup!$G$2:$N$13,8)</f>
        <v>2008M06</v>
      </c>
      <c r="C76" s="2">
        <f t="shared" si="5"/>
        <v>39613</v>
      </c>
      <c r="D76" s="4">
        <v>37.799512930408824</v>
      </c>
      <c r="E76">
        <f t="shared" si="6"/>
        <v>37.849017658654304</v>
      </c>
      <c r="F76" s="4">
        <v>31.661573012252919</v>
      </c>
      <c r="G76">
        <f t="shared" si="7"/>
        <v>31.655813023464596</v>
      </c>
    </row>
    <row r="77" spans="1:7" outlineLevel="1">
      <c r="A77" s="12">
        <f t="shared" si="4"/>
        <v>0</v>
      </c>
      <c r="B77" t="str">
        <f>YEAR(C77)&amp;VLOOKUP(MONTH(C77),lookup!$G$2:$N$13,8)</f>
        <v>2008M06</v>
      </c>
      <c r="C77" s="2">
        <f t="shared" si="5"/>
        <v>39614</v>
      </c>
      <c r="D77" s="4">
        <v>37.569878830528765</v>
      </c>
      <c r="E77">
        <f t="shared" si="6"/>
        <v>37.794962020461739</v>
      </c>
      <c r="F77" s="4">
        <v>31.367585891236189</v>
      </c>
      <c r="G77">
        <f t="shared" si="7"/>
        <v>31.609779000464009</v>
      </c>
    </row>
    <row r="78" spans="1:7" outlineLevel="1">
      <c r="A78" s="12">
        <f t="shared" si="4"/>
        <v>0</v>
      </c>
      <c r="B78" t="str">
        <f>YEAR(C78)&amp;VLOOKUP(MONTH(C78),lookup!$G$2:$N$13,8)</f>
        <v>2008M06</v>
      </c>
      <c r="C78" s="2">
        <f t="shared" si="5"/>
        <v>39615</v>
      </c>
      <c r="D78" s="4">
        <v>37.796546867649553</v>
      </c>
      <c r="E78">
        <f t="shared" si="6"/>
        <v>37.786978780154556</v>
      </c>
      <c r="F78" s="4">
        <v>31.661060542819648</v>
      </c>
      <c r="G78">
        <f t="shared" si="7"/>
        <v>31.607794374480047</v>
      </c>
    </row>
    <row r="79" spans="1:7" outlineLevel="1">
      <c r="A79" s="12">
        <f t="shared" si="4"/>
        <v>0</v>
      </c>
      <c r="B79" t="str">
        <f>YEAR(C79)&amp;VLOOKUP(MONTH(C79),lookup!$G$2:$N$13,8)</f>
        <v>2008M06</v>
      </c>
      <c r="C79" s="2">
        <f t="shared" si="5"/>
        <v>39616</v>
      </c>
      <c r="D79" s="4">
        <v>37.627056915238256</v>
      </c>
      <c r="E79">
        <f t="shared" si="6"/>
        <v>37.745177829529567</v>
      </c>
      <c r="F79" s="4">
        <v>31.431935312365585</v>
      </c>
      <c r="G79">
        <f t="shared" si="7"/>
        <v>31.573495326380424</v>
      </c>
    </row>
    <row r="80" spans="1:7" outlineLevel="1">
      <c r="A80" s="12">
        <f t="shared" si="4"/>
        <v>0</v>
      </c>
      <c r="B80" t="str">
        <f>YEAR(C80)&amp;VLOOKUP(MONTH(C80),lookup!$G$2:$N$13,8)</f>
        <v>2008M06</v>
      </c>
      <c r="C80" s="2">
        <f t="shared" si="5"/>
        <v>39617</v>
      </c>
      <c r="D80" s="4">
        <v>37.626084959287908</v>
      </c>
      <c r="E80">
        <f t="shared" si="6"/>
        <v>37.732462514950569</v>
      </c>
      <c r="F80" s="4">
        <v>31.465214989258463</v>
      </c>
      <c r="G80">
        <f t="shared" si="7"/>
        <v>31.558384667110253</v>
      </c>
    </row>
    <row r="81" spans="1:7" outlineLevel="1">
      <c r="A81" s="12">
        <f t="shared" si="4"/>
        <v>0</v>
      </c>
      <c r="B81" t="str">
        <f>YEAR(C81)&amp;VLOOKUP(MONTH(C81),lookup!$G$2:$N$13,8)</f>
        <v>2008M06</v>
      </c>
      <c r="C81" s="2">
        <f t="shared" si="5"/>
        <v>39618</v>
      </c>
      <c r="D81" s="4">
        <v>37.552706087681543</v>
      </c>
      <c r="E81">
        <f t="shared" si="6"/>
        <v>37.681313713328208</v>
      </c>
      <c r="F81" s="4">
        <v>31.415216180654401</v>
      </c>
      <c r="G81">
        <f t="shared" si="7"/>
        <v>31.519634244414458</v>
      </c>
    </row>
    <row r="82" spans="1:7" outlineLevel="1">
      <c r="A82" s="12">
        <f t="shared" si="4"/>
        <v>0</v>
      </c>
      <c r="B82" t="str">
        <f>YEAR(C82)&amp;VLOOKUP(MONTH(C82),lookup!$G$2:$N$13,8)</f>
        <v>2008M06</v>
      </c>
      <c r="C82" s="2">
        <f t="shared" si="5"/>
        <v>39619</v>
      </c>
      <c r="D82" s="4">
        <v>37.199705071825655</v>
      </c>
      <c r="E82">
        <f t="shared" si="6"/>
        <v>37.598014090632304</v>
      </c>
      <c r="F82" s="4">
        <v>31.202404805225036</v>
      </c>
      <c r="G82">
        <f t="shared" si="7"/>
        <v>31.456093847081164</v>
      </c>
    </row>
    <row r="83" spans="1:7" outlineLevel="1">
      <c r="A83" s="12">
        <f t="shared" si="4"/>
        <v>0</v>
      </c>
      <c r="B83" t="str">
        <f>YEAR(C83)&amp;VLOOKUP(MONTH(C83),lookup!$G$2:$N$13,8)</f>
        <v>2008M06</v>
      </c>
      <c r="C83" s="2">
        <f t="shared" si="5"/>
        <v>39620</v>
      </c>
      <c r="D83" s="4">
        <v>37.31142676909127</v>
      </c>
      <c r="E83">
        <f t="shared" si="6"/>
        <v>37.539642957879835</v>
      </c>
      <c r="F83" s="4">
        <v>31.127907314601881</v>
      </c>
      <c r="G83">
        <f t="shared" si="7"/>
        <v>31.400284390102968</v>
      </c>
    </row>
    <row r="84" spans="1:7" outlineLevel="1">
      <c r="A84" s="12">
        <f t="shared" si="4"/>
        <v>0</v>
      </c>
      <c r="B84" t="str">
        <f>YEAR(C84)&amp;VLOOKUP(MONTH(C84),lookup!$G$2:$N$13,8)</f>
        <v>2008M06</v>
      </c>
      <c r="C84" s="2">
        <f t="shared" si="5"/>
        <v>39621</v>
      </c>
      <c r="D84" s="4">
        <v>37.538796013869501</v>
      </c>
      <c r="E84">
        <f t="shared" si="6"/>
        <v>37.50186891278112</v>
      </c>
      <c r="F84" s="4">
        <v>31.47179192505105</v>
      </c>
      <c r="G84">
        <f t="shared" si="7"/>
        <v>31.372650687338798</v>
      </c>
    </row>
    <row r="85" spans="1:7" outlineLevel="1">
      <c r="A85" s="12">
        <f t="shared" si="4"/>
        <v>0</v>
      </c>
      <c r="B85" t="str">
        <f>YEAR(C85)&amp;VLOOKUP(MONTH(C85),lookup!$G$2:$N$13,8)</f>
        <v>2008M06</v>
      </c>
      <c r="C85" s="2">
        <f t="shared" si="5"/>
        <v>39622</v>
      </c>
      <c r="D85" s="4">
        <v>36.697462425328375</v>
      </c>
      <c r="E85">
        <f t="shared" si="6"/>
        <v>37.36987667996361</v>
      </c>
      <c r="F85" s="4">
        <v>30.644705906386836</v>
      </c>
      <c r="G85">
        <f t="shared" si="7"/>
        <v>31.261868237787489</v>
      </c>
    </row>
    <row r="86" spans="1:7" outlineLevel="1">
      <c r="A86" s="12">
        <f t="shared" si="4"/>
        <v>0</v>
      </c>
      <c r="B86" t="str">
        <f>YEAR(C86)&amp;VLOOKUP(MONTH(C86),lookup!$G$2:$N$13,8)</f>
        <v>2008M06</v>
      </c>
      <c r="C86" s="2">
        <f t="shared" si="5"/>
        <v>39623</v>
      </c>
      <c r="D86" s="4">
        <v>37.052980791885069</v>
      </c>
      <c r="E86">
        <f t="shared" si="6"/>
        <v>37.275645119611426</v>
      </c>
      <c r="F86" s="4">
        <v>31.038583451864909</v>
      </c>
      <c r="G86">
        <f t="shared" si="7"/>
        <v>31.187410791486684</v>
      </c>
    </row>
    <row r="87" spans="1:7" outlineLevel="1">
      <c r="A87" s="12">
        <f t="shared" si="4"/>
        <v>0</v>
      </c>
      <c r="B87" t="str">
        <f>YEAR(C87)&amp;VLOOKUP(MONTH(C87),lookup!$G$2:$N$13,8)</f>
        <v>2008M06</v>
      </c>
      <c r="C87" s="2">
        <f t="shared" si="5"/>
        <v>39624</v>
      </c>
      <c r="D87" s="4">
        <v>36.759112420044133</v>
      </c>
      <c r="E87">
        <f t="shared" si="6"/>
        <v>37.155265783025342</v>
      </c>
      <c r="F87" s="4">
        <v>30.67639971798479</v>
      </c>
      <c r="G87">
        <f t="shared" si="7"/>
        <v>31.078621778282084</v>
      </c>
    </row>
    <row r="88" spans="1:7" outlineLevel="1">
      <c r="A88" s="12">
        <f t="shared" si="4"/>
        <v>0</v>
      </c>
      <c r="B88" t="str">
        <f>YEAR(C88)&amp;VLOOKUP(MONTH(C88),lookup!$G$2:$N$13,8)</f>
        <v>2008M06</v>
      </c>
      <c r="C88" s="2">
        <f t="shared" si="5"/>
        <v>39625</v>
      </c>
      <c r="D88" s="4">
        <v>37.157165647626506</v>
      </c>
      <c r="E88">
        <f t="shared" si="6"/>
        <v>37.122413374029904</v>
      </c>
      <c r="F88" s="4">
        <v>31.143826171696642</v>
      </c>
      <c r="G88">
        <f t="shared" si="7"/>
        <v>31.05365342439044</v>
      </c>
    </row>
    <row r="89" spans="1:7" outlineLevel="1">
      <c r="A89" s="12">
        <f t="shared" si="4"/>
        <v>0</v>
      </c>
      <c r="B89" t="str">
        <f>YEAR(C89)&amp;VLOOKUP(MONTH(C89),lookup!$G$2:$N$13,8)</f>
        <v>2008M06</v>
      </c>
      <c r="C89" s="2">
        <f t="shared" si="5"/>
        <v>39626</v>
      </c>
      <c r="D89" s="4">
        <v>36.675340160317738</v>
      </c>
      <c r="E89">
        <f t="shared" si="6"/>
        <v>37.014570786171873</v>
      </c>
      <c r="F89" s="4">
        <v>30.668253069228978</v>
      </c>
      <c r="G89">
        <f t="shared" si="7"/>
        <v>30.968663709478605</v>
      </c>
    </row>
    <row r="90" spans="1:7" outlineLevel="1">
      <c r="A90" s="12">
        <f t="shared" si="4"/>
        <v>0</v>
      </c>
      <c r="B90" t="str">
        <f>YEAR(C90)&amp;VLOOKUP(MONTH(C90),lookup!$G$2:$N$13,8)</f>
        <v>2008M06</v>
      </c>
      <c r="C90" s="2">
        <f t="shared" si="5"/>
        <v>39627</v>
      </c>
      <c r="D90" s="4">
        <v>37.225053500483668</v>
      </c>
      <c r="E90">
        <f t="shared" si="6"/>
        <v>36.990009853514181</v>
      </c>
      <c r="F90" s="4">
        <v>31.24786921380063</v>
      </c>
      <c r="G90">
        <f t="shared" si="7"/>
        <v>30.952845009077052</v>
      </c>
    </row>
    <row r="91" spans="1:7" outlineLevel="1">
      <c r="A91" s="12">
        <f t="shared" si="4"/>
        <v>0</v>
      </c>
      <c r="B91" t="str">
        <f>YEAR(C91)&amp;VLOOKUP(MONTH(C91),lookup!$G$2:$N$13,8)</f>
        <v>2008M06</v>
      </c>
      <c r="C91" s="2">
        <f t="shared" si="5"/>
        <v>39628</v>
      </c>
      <c r="D91" s="4">
        <v>36.627734092502642</v>
      </c>
      <c r="E91">
        <f t="shared" si="6"/>
        <v>36.941468366825248</v>
      </c>
      <c r="F91" s="4">
        <v>30.62370493837934</v>
      </c>
      <c r="G91">
        <f t="shared" si="7"/>
        <v>30.919582279895849</v>
      </c>
    </row>
    <row r="92" spans="1:7" outlineLevel="1">
      <c r="A92" s="12">
        <f t="shared" si="4"/>
        <v>0</v>
      </c>
      <c r="B92" t="str">
        <f>YEAR(C92)&amp;VLOOKUP(MONTH(C92),lookup!$G$2:$N$13,8)</f>
        <v>2008M06</v>
      </c>
      <c r="C92" s="2">
        <f t="shared" si="5"/>
        <v>39629</v>
      </c>
      <c r="D92" s="4">
        <v>36.418424367283755</v>
      </c>
      <c r="E92">
        <f t="shared" si="6"/>
        <v>36.81856543686353</v>
      </c>
      <c r="F92" s="4">
        <v>30.520006968816375</v>
      </c>
      <c r="G92">
        <f t="shared" si="7"/>
        <v>30.81688101321047</v>
      </c>
    </row>
    <row r="93" spans="1:7" outlineLevel="1">
      <c r="A93" s="12">
        <f t="shared" si="4"/>
        <v>0</v>
      </c>
      <c r="B93" t="str">
        <f>YEAR(C93)&amp;VLOOKUP(MONTH(C93),lookup!$G$2:$N$13,8)</f>
        <v>2008M07</v>
      </c>
      <c r="C93" s="2">
        <f t="shared" si="5"/>
        <v>39630</v>
      </c>
      <c r="D93" s="4">
        <v>36.58190865906186</v>
      </c>
      <c r="E93">
        <f t="shared" si="6"/>
        <v>36.796576346390019</v>
      </c>
      <c r="F93" s="4">
        <v>30.641044765793762</v>
      </c>
      <c r="G93">
        <f t="shared" si="7"/>
        <v>30.813705945907486</v>
      </c>
    </row>
    <row r="94" spans="1:7" outlineLevel="1">
      <c r="A94" s="12">
        <f t="shared" si="4"/>
        <v>0</v>
      </c>
      <c r="B94" t="str">
        <f>YEAR(C94)&amp;VLOOKUP(MONTH(C94),lookup!$G$2:$N$13,8)</f>
        <v>2008M07</v>
      </c>
      <c r="C94" s="2">
        <f t="shared" si="5"/>
        <v>39631</v>
      </c>
      <c r="D94" s="4">
        <v>36.816148543427168</v>
      </c>
      <c r="E94">
        <f t="shared" si="6"/>
        <v>36.753356238844788</v>
      </c>
      <c r="F94" s="4">
        <v>30.932783506834571</v>
      </c>
      <c r="G94">
        <f t="shared" si="7"/>
        <v>30.789506560604579</v>
      </c>
    </row>
    <row r="95" spans="1:7" outlineLevel="1">
      <c r="A95" s="12">
        <f t="shared" si="4"/>
        <v>0</v>
      </c>
      <c r="B95" t="str">
        <f>YEAR(C95)&amp;VLOOKUP(MONTH(C95),lookup!$G$2:$N$13,8)</f>
        <v>2008M07</v>
      </c>
      <c r="C95" s="2">
        <f t="shared" si="5"/>
        <v>39632</v>
      </c>
      <c r="D95" s="4">
        <v>36.437446217365924</v>
      </c>
      <c r="E95">
        <f t="shared" si="6"/>
        <v>36.713427605931415</v>
      </c>
      <c r="F95" s="4">
        <v>30.549272112242637</v>
      </c>
      <c r="G95">
        <f t="shared" si="7"/>
        <v>30.771646005496841</v>
      </c>
    </row>
    <row r="96" spans="1:7" outlineLevel="1">
      <c r="A96" s="12">
        <f t="shared" si="4"/>
        <v>0</v>
      </c>
      <c r="B96" t="str">
        <f>YEAR(C96)&amp;VLOOKUP(MONTH(C96),lookup!$G$2:$N$13,8)</f>
        <v>2008M07</v>
      </c>
      <c r="C96" s="2">
        <f t="shared" si="5"/>
        <v>39633</v>
      </c>
      <c r="D96" s="4">
        <v>36.257807309372488</v>
      </c>
      <c r="E96">
        <f t="shared" si="6"/>
        <v>36.576613860531268</v>
      </c>
      <c r="F96" s="4">
        <v>30.449635383184443</v>
      </c>
      <c r="G96">
        <f t="shared" si="7"/>
        <v>30.66173959533014</v>
      </c>
    </row>
    <row r="97" spans="1:7" outlineLevel="1">
      <c r="A97" s="12">
        <f t="shared" si="4"/>
        <v>0</v>
      </c>
      <c r="B97" t="str">
        <f>YEAR(C97)&amp;VLOOKUP(MONTH(C97),lookup!$G$2:$N$13,8)</f>
        <v>2008M07</v>
      </c>
      <c r="C97" s="2">
        <f t="shared" si="5"/>
        <v>39634</v>
      </c>
      <c r="D97" s="4">
        <v>36.812566122969088</v>
      </c>
      <c r="E97">
        <f t="shared" si="6"/>
        <v>36.600593152402524</v>
      </c>
      <c r="F97" s="4">
        <v>30.874810871336042</v>
      </c>
      <c r="G97">
        <f t="shared" si="7"/>
        <v>30.695574952374894</v>
      </c>
    </row>
    <row r="98" spans="1:7" outlineLevel="1">
      <c r="A98" s="12">
        <f t="shared" si="4"/>
        <v>0</v>
      </c>
      <c r="B98" t="str">
        <f>YEAR(C98)&amp;VLOOKUP(MONTH(C98),lookup!$G$2:$N$13,8)</f>
        <v>2008M07</v>
      </c>
      <c r="C98" s="2">
        <f t="shared" si="5"/>
        <v>39635</v>
      </c>
      <c r="D98" s="4">
        <v>36.411665011544827</v>
      </c>
      <c r="E98">
        <f t="shared" si="6"/>
        <v>36.549193092198934</v>
      </c>
      <c r="F98" s="4">
        <v>30.627481635379333</v>
      </c>
      <c r="G98">
        <f t="shared" si="7"/>
        <v>30.665756950937137</v>
      </c>
    </row>
    <row r="99" spans="1:7" outlineLevel="1">
      <c r="A99" s="12">
        <f t="shared" si="4"/>
        <v>0</v>
      </c>
      <c r="B99" t="str">
        <f>YEAR(C99)&amp;VLOOKUP(MONTH(C99),lookup!$G$2:$N$13,8)</f>
        <v>2008M07</v>
      </c>
      <c r="C99" s="2">
        <f t="shared" si="5"/>
        <v>39636</v>
      </c>
      <c r="D99" s="4">
        <v>36.021903776444766</v>
      </c>
      <c r="E99">
        <f t="shared" si="6"/>
        <v>36.464661623893889</v>
      </c>
      <c r="F99" s="4">
        <v>30.149874546715591</v>
      </c>
      <c r="G99">
        <f t="shared" si="7"/>
        <v>30.595211699868308</v>
      </c>
    </row>
    <row r="100" spans="1:7" outlineLevel="1">
      <c r="A100" s="12">
        <f t="shared" si="4"/>
        <v>0</v>
      </c>
      <c r="B100" t="str">
        <f>YEAR(C100)&amp;VLOOKUP(MONTH(C100),lookup!$G$2:$N$13,8)</f>
        <v>2008M07</v>
      </c>
      <c r="C100" s="2">
        <f t="shared" si="5"/>
        <v>39637</v>
      </c>
      <c r="D100" s="4">
        <v>36.065639859725884</v>
      </c>
      <c r="E100">
        <f t="shared" si="6"/>
        <v>36.380070201863077</v>
      </c>
      <c r="F100" s="4">
        <v>30.324894162193011</v>
      </c>
      <c r="G100">
        <f t="shared" si="7"/>
        <v>30.532359704067545</v>
      </c>
    </row>
    <row r="101" spans="1:7" outlineLevel="1">
      <c r="A101" s="12">
        <f t="shared" si="4"/>
        <v>0</v>
      </c>
      <c r="B101" t="str">
        <f>YEAR(C101)&amp;VLOOKUP(MONTH(C101),lookup!$G$2:$N$13,8)</f>
        <v>2008M07</v>
      </c>
      <c r="C101" s="2">
        <f t="shared" si="5"/>
        <v>39638</v>
      </c>
      <c r="D101" s="4">
        <v>35.721843599782574</v>
      </c>
      <c r="E101">
        <f t="shared" si="6"/>
        <v>36.26668258419285</v>
      </c>
      <c r="F101" s="4">
        <v>29.959549151227808</v>
      </c>
      <c r="G101">
        <f t="shared" si="7"/>
        <v>30.440622648072608</v>
      </c>
    </row>
    <row r="102" spans="1:7" outlineLevel="1">
      <c r="A102" s="12">
        <f t="shared" si="4"/>
        <v>0</v>
      </c>
      <c r="B102" t="str">
        <f>YEAR(C102)&amp;VLOOKUP(MONTH(C102),lookup!$G$2:$N$13,8)</f>
        <v>2008M07</v>
      </c>
      <c r="C102" s="2">
        <f t="shared" si="5"/>
        <v>39639</v>
      </c>
      <c r="D102" s="4">
        <v>36.272153795735719</v>
      </c>
      <c r="E102">
        <f t="shared" si="6"/>
        <v>36.2338784529924</v>
      </c>
      <c r="F102" s="4">
        <v>30.469910668186593</v>
      </c>
      <c r="G102">
        <f t="shared" si="7"/>
        <v>30.41338270274062</v>
      </c>
    </row>
    <row r="103" spans="1:7" outlineLevel="1">
      <c r="A103" s="12">
        <f t="shared" si="4"/>
        <v>0</v>
      </c>
      <c r="B103" t="str">
        <f>YEAR(C103)&amp;VLOOKUP(MONTH(C103),lookup!$G$2:$N$13,8)</f>
        <v>2008M07</v>
      </c>
      <c r="C103" s="2">
        <f t="shared" si="5"/>
        <v>39640</v>
      </c>
      <c r="D103" s="4">
        <v>35.891641163387554</v>
      </c>
      <c r="E103">
        <f t="shared" si="6"/>
        <v>36.12302189048696</v>
      </c>
      <c r="F103" s="4">
        <v>30.045708405529673</v>
      </c>
      <c r="G103">
        <f t="shared" si="7"/>
        <v>30.31281809892053</v>
      </c>
    </row>
    <row r="104" spans="1:7" outlineLevel="1">
      <c r="A104" s="12">
        <f t="shared" si="4"/>
        <v>0</v>
      </c>
      <c r="B104" t="str">
        <f>YEAR(C104)&amp;VLOOKUP(MONTH(C104),lookup!$G$2:$N$13,8)</f>
        <v>2008M07</v>
      </c>
      <c r="C104" s="2">
        <f t="shared" si="5"/>
        <v>39641</v>
      </c>
      <c r="D104" s="4">
        <v>35.791608373794908</v>
      </c>
      <c r="E104">
        <f t="shared" si="6"/>
        <v>36.042213070534203</v>
      </c>
      <c r="F104" s="4">
        <v>30.210690063970194</v>
      </c>
      <c r="G104">
        <f t="shared" si="7"/>
        <v>30.263151385518878</v>
      </c>
    </row>
    <row r="105" spans="1:7" outlineLevel="1">
      <c r="A105" s="12">
        <f t="shared" si="4"/>
        <v>0</v>
      </c>
      <c r="B105" t="str">
        <f>YEAR(C105)&amp;VLOOKUP(MONTH(C105),lookup!$G$2:$N$13,8)</f>
        <v>2008M07</v>
      </c>
      <c r="C105" s="2">
        <f t="shared" si="5"/>
        <v>39642</v>
      </c>
      <c r="D105" s="4">
        <v>35.686393677936252</v>
      </c>
      <c r="E105">
        <f t="shared" si="6"/>
        <v>35.943868117843934</v>
      </c>
      <c r="F105" s="4">
        <v>29.81160558464174</v>
      </c>
      <c r="G105">
        <f t="shared" si="7"/>
        <v>30.168511974927661</v>
      </c>
    </row>
    <row r="106" spans="1:7" outlineLevel="1">
      <c r="A106" s="12">
        <f t="shared" si="4"/>
        <v>0</v>
      </c>
      <c r="B106" t="str">
        <f>YEAR(C106)&amp;VLOOKUP(MONTH(C106),lookup!$G$2:$N$13,8)</f>
        <v>2008M07</v>
      </c>
      <c r="C106" s="2">
        <f t="shared" si="5"/>
        <v>39643</v>
      </c>
      <c r="D106" s="4">
        <v>36.263843191346837</v>
      </c>
      <c r="E106">
        <f t="shared" si="6"/>
        <v>35.951146198383313</v>
      </c>
      <c r="F106" s="4">
        <v>30.553167967864727</v>
      </c>
      <c r="G106">
        <f t="shared" si="7"/>
        <v>30.182890187847313</v>
      </c>
    </row>
    <row r="107" spans="1:7" outlineLevel="1">
      <c r="A107" s="12">
        <f t="shared" si="4"/>
        <v>0</v>
      </c>
      <c r="B107" t="str">
        <f>YEAR(C107)&amp;VLOOKUP(MONTH(C107),lookup!$G$2:$N$13,8)</f>
        <v>2008M07</v>
      </c>
      <c r="C107" s="2">
        <f t="shared" si="5"/>
        <v>39644</v>
      </c>
      <c r="D107" s="4">
        <v>35.63163687773207</v>
      </c>
      <c r="E107">
        <f t="shared" si="6"/>
        <v>35.919237290376223</v>
      </c>
      <c r="F107" s="4">
        <v>29.825071244824532</v>
      </c>
      <c r="G107">
        <f t="shared" si="7"/>
        <v>30.151383489278849</v>
      </c>
    </row>
    <row r="108" spans="1:7" outlineLevel="1">
      <c r="A108" s="12">
        <f t="shared" si="4"/>
        <v>0</v>
      </c>
      <c r="B108" t="str">
        <f>YEAR(C108)&amp;VLOOKUP(MONTH(C108),lookup!$G$2:$N$13,8)</f>
        <v>2008M07</v>
      </c>
      <c r="C108" s="2">
        <f t="shared" si="5"/>
        <v>39645</v>
      </c>
      <c r="D108" s="4">
        <v>36.416819419487481</v>
      </c>
      <c r="E108">
        <f t="shared" si="6"/>
        <v>35.953241481507305</v>
      </c>
      <c r="F108" s="4">
        <v>30.627901052739709</v>
      </c>
      <c r="G108">
        <f t="shared" si="7"/>
        <v>30.18348728531744</v>
      </c>
    </row>
    <row r="109" spans="1:7" outlineLevel="1">
      <c r="A109" s="12">
        <f t="shared" si="4"/>
        <v>0</v>
      </c>
      <c r="B109" t="str">
        <f>YEAR(C109)&amp;VLOOKUP(MONTH(C109),lookup!$G$2:$N$13,8)</f>
        <v>2008M07</v>
      </c>
      <c r="C109" s="2">
        <f t="shared" si="5"/>
        <v>39646</v>
      </c>
      <c r="D109" s="4">
        <v>35.502165605313358</v>
      </c>
      <c r="E109">
        <f t="shared" si="6"/>
        <v>35.907055310346792</v>
      </c>
      <c r="F109" s="4">
        <v>29.776200261410516</v>
      </c>
      <c r="G109">
        <f t="shared" si="7"/>
        <v>30.149568967693931</v>
      </c>
    </row>
    <row r="110" spans="1:7" outlineLevel="1">
      <c r="A110" s="12">
        <f t="shared" si="4"/>
        <v>0</v>
      </c>
      <c r="B110" t="str">
        <f>YEAR(C110)&amp;VLOOKUP(MONTH(C110),lookup!$G$2:$N$13,8)</f>
        <v>2008M07</v>
      </c>
      <c r="C110" s="2">
        <f t="shared" si="5"/>
        <v>39647</v>
      </c>
      <c r="D110" s="4">
        <v>36.327649995300966</v>
      </c>
      <c r="E110">
        <f t="shared" si="6"/>
        <v>35.955193957945127</v>
      </c>
      <c r="F110" s="4">
        <v>30.548133482718516</v>
      </c>
      <c r="G110">
        <f t="shared" si="7"/>
        <v>30.18257817849787</v>
      </c>
    </row>
    <row r="111" spans="1:7" outlineLevel="1">
      <c r="A111" s="12">
        <f t="shared" si="4"/>
        <v>0</v>
      </c>
      <c r="B111" t="str">
        <f>YEAR(C111)&amp;VLOOKUP(MONTH(C111),lookup!$G$2:$N$13,8)</f>
        <v>2008M07</v>
      </c>
      <c r="C111" s="2">
        <f t="shared" si="5"/>
        <v>39648</v>
      </c>
      <c r="D111" s="4">
        <v>35.489635535975566</v>
      </c>
      <c r="E111">
        <f t="shared" si="6"/>
        <v>35.913672094401818</v>
      </c>
      <c r="F111" s="4">
        <v>29.811221611001958</v>
      </c>
      <c r="G111">
        <f t="shared" si="7"/>
        <v>30.167890756036577</v>
      </c>
    </row>
    <row r="112" spans="1:7" outlineLevel="1">
      <c r="A112" s="12">
        <f t="shared" si="4"/>
        <v>0</v>
      </c>
      <c r="B112" t="str">
        <f>YEAR(C112)&amp;VLOOKUP(MONTH(C112),lookup!$G$2:$N$13,8)</f>
        <v>2008M07</v>
      </c>
      <c r="C112" s="2">
        <f t="shared" si="5"/>
        <v>39649</v>
      </c>
      <c r="D112" s="4">
        <v>35.91695184234252</v>
      </c>
      <c r="E112">
        <f t="shared" si="6"/>
        <v>35.892598448769022</v>
      </c>
      <c r="F112" s="4">
        <v>30.290723461895855</v>
      </c>
      <c r="G112">
        <f t="shared" si="7"/>
        <v>30.15102246790952</v>
      </c>
    </row>
    <row r="113" spans="1:7" outlineLevel="1">
      <c r="A113" s="12">
        <f t="shared" si="4"/>
        <v>0</v>
      </c>
      <c r="B113" t="str">
        <f>YEAR(C113)&amp;VLOOKUP(MONTH(C113),lookup!$G$2:$N$13,8)</f>
        <v>2008M07</v>
      </c>
      <c r="C113" s="2">
        <f t="shared" si="5"/>
        <v>39650</v>
      </c>
      <c r="D113" s="4">
        <v>35.293670262338019</v>
      </c>
      <c r="E113">
        <f t="shared" si="6"/>
        <v>35.839889350677957</v>
      </c>
      <c r="F113" s="4">
        <v>29.647877747817276</v>
      </c>
      <c r="G113">
        <f t="shared" si="7"/>
        <v>30.126023353357386</v>
      </c>
    </row>
    <row r="114" spans="1:7" outlineLevel="1">
      <c r="A114" s="12">
        <f t="shared" si="4"/>
        <v>0</v>
      </c>
      <c r="B114" t="str">
        <f>YEAR(C114)&amp;VLOOKUP(MONTH(C114),lookup!$G$2:$N$13,8)</f>
        <v>2008M07</v>
      </c>
      <c r="C114" s="2">
        <f t="shared" si="5"/>
        <v>39651</v>
      </c>
      <c r="D114" s="4">
        <v>36.055184386116053</v>
      </c>
      <c r="E114">
        <f t="shared" si="6"/>
        <v>35.796711922570083</v>
      </c>
      <c r="F114" s="4">
        <v>30.377739272778769</v>
      </c>
      <c r="G114">
        <f t="shared" si="7"/>
        <v>30.09421224491777</v>
      </c>
    </row>
    <row r="115" spans="1:7" outlineLevel="1">
      <c r="A115" s="12">
        <f t="shared" si="4"/>
        <v>0</v>
      </c>
      <c r="B115" t="str">
        <f>YEAR(C115)&amp;VLOOKUP(MONTH(C115),lookup!$G$2:$N$13,8)</f>
        <v>2008M07</v>
      </c>
      <c r="C115" s="2">
        <f t="shared" si="5"/>
        <v>39652</v>
      </c>
      <c r="D115" s="4">
        <v>35.657256148982363</v>
      </c>
      <c r="E115">
        <f t="shared" si="6"/>
        <v>35.811237338995639</v>
      </c>
      <c r="F115" s="4">
        <v>29.958335203797422</v>
      </c>
      <c r="G115">
        <f t="shared" si="7"/>
        <v>30.117719154219152</v>
      </c>
    </row>
    <row r="116" spans="1:7" outlineLevel="1">
      <c r="A116" s="12">
        <f t="shared" si="4"/>
        <v>0</v>
      </c>
      <c r="B116" t="str">
        <f>YEAR(C116)&amp;VLOOKUP(MONTH(C116),lookup!$G$2:$N$13,8)</f>
        <v>2008M07</v>
      </c>
      <c r="C116" s="2">
        <f t="shared" si="5"/>
        <v>39653</v>
      </c>
      <c r="D116" s="4">
        <v>36.172979564905297</v>
      </c>
      <c r="E116">
        <f t="shared" si="6"/>
        <v>35.783108145551282</v>
      </c>
      <c r="F116" s="4">
        <v>30.50019289697012</v>
      </c>
      <c r="G116">
        <f t="shared" si="7"/>
        <v>30.105742345671182</v>
      </c>
    </row>
    <row r="117" spans="1:7" outlineLevel="1">
      <c r="A117" s="12">
        <f t="shared" si="4"/>
        <v>0</v>
      </c>
      <c r="B117" t="str">
        <f>YEAR(C117)&amp;VLOOKUP(MONTH(C117),lookup!$G$2:$N$13,8)</f>
        <v>2008M07</v>
      </c>
      <c r="C117" s="2">
        <f t="shared" si="5"/>
        <v>39654</v>
      </c>
      <c r="D117" s="4">
        <v>35.609430453945897</v>
      </c>
      <c r="E117">
        <f t="shared" si="6"/>
        <v>35.799795108421677</v>
      </c>
      <c r="F117" s="4">
        <v>29.9541853348444</v>
      </c>
      <c r="G117">
        <f t="shared" si="7"/>
        <v>30.128780056414335</v>
      </c>
    </row>
    <row r="118" spans="1:7" outlineLevel="1">
      <c r="A118" s="12">
        <f t="shared" si="4"/>
        <v>0</v>
      </c>
      <c r="B118" t="str">
        <f>YEAR(C118)&amp;VLOOKUP(MONTH(C118),lookup!$G$2:$N$13,8)</f>
        <v>2008M07</v>
      </c>
      <c r="C118" s="2">
        <f t="shared" si="5"/>
        <v>39655</v>
      </c>
      <c r="D118" s="4">
        <v>36.214234688346806</v>
      </c>
      <c r="E118">
        <f t="shared" si="6"/>
        <v>35.8174802222374</v>
      </c>
      <c r="F118" s="4">
        <v>30.587766946452408</v>
      </c>
      <c r="G118">
        <f t="shared" si="7"/>
        <v>30.156010771610752</v>
      </c>
    </row>
    <row r="119" spans="1:7" outlineLevel="1">
      <c r="A119" s="12">
        <f t="shared" si="4"/>
        <v>0</v>
      </c>
      <c r="B119" t="str">
        <f>YEAR(C119)&amp;VLOOKUP(MONTH(C119),lookup!$G$2:$N$13,8)</f>
        <v>2008M07</v>
      </c>
      <c r="C119" s="2">
        <f t="shared" si="5"/>
        <v>39656</v>
      </c>
      <c r="D119" s="4">
        <v>35.293011830262358</v>
      </c>
      <c r="E119">
        <f t="shared" si="6"/>
        <v>35.805136371290686</v>
      </c>
      <c r="F119" s="4">
        <v>29.640635414242318</v>
      </c>
      <c r="G119">
        <f t="shared" si="7"/>
        <v>30.144745606515364</v>
      </c>
    </row>
    <row r="120" spans="1:7" outlineLevel="1">
      <c r="A120" s="12">
        <f t="shared" si="4"/>
        <v>0</v>
      </c>
      <c r="B120" t="str">
        <f>YEAR(C120)&amp;VLOOKUP(MONTH(C120),lookup!$G$2:$N$13,8)</f>
        <v>2008M07</v>
      </c>
      <c r="C120" s="2">
        <f t="shared" si="5"/>
        <v>39657</v>
      </c>
      <c r="D120" s="4">
        <v>35.759924194562295</v>
      </c>
      <c r="E120">
        <f t="shared" si="6"/>
        <v>35.770717127341612</v>
      </c>
      <c r="F120" s="4">
        <v>30.231854395630606</v>
      </c>
      <c r="G120">
        <f t="shared" si="7"/>
        <v>30.128909216778105</v>
      </c>
    </row>
    <row r="121" spans="1:7" outlineLevel="1">
      <c r="A121" s="12">
        <f t="shared" si="4"/>
        <v>0</v>
      </c>
      <c r="B121" t="str">
        <f>YEAR(C121)&amp;VLOOKUP(MONTH(C121),lookup!$G$2:$N$13,8)</f>
        <v>2008M07</v>
      </c>
      <c r="C121" s="2">
        <f t="shared" si="5"/>
        <v>39658</v>
      </c>
      <c r="D121" s="4">
        <v>35.451431198740792</v>
      </c>
      <c r="E121">
        <f t="shared" si="6"/>
        <v>35.763425106679989</v>
      </c>
      <c r="F121" s="4">
        <v>29.824830522888824</v>
      </c>
      <c r="G121">
        <f t="shared" si="7"/>
        <v>30.128843375144356</v>
      </c>
    </row>
    <row r="122" spans="1:7" outlineLevel="1">
      <c r="A122" s="12">
        <f t="shared" si="4"/>
        <v>0</v>
      </c>
      <c r="B122" t="str">
        <f>YEAR(C122)&amp;VLOOKUP(MONTH(C122),lookup!$G$2:$N$13,8)</f>
        <v>2008M07</v>
      </c>
      <c r="C122" s="2">
        <f t="shared" si="5"/>
        <v>39659</v>
      </c>
      <c r="D122" s="4">
        <v>35.878953742532836</v>
      </c>
      <c r="E122">
        <f t="shared" si="6"/>
        <v>35.727908539591667</v>
      </c>
      <c r="F122" s="4">
        <v>30.305240619122969</v>
      </c>
      <c r="G122">
        <f t="shared" si="7"/>
        <v>30.108066186136945</v>
      </c>
    </row>
    <row r="123" spans="1:7" outlineLevel="1">
      <c r="A123" s="12">
        <f t="shared" si="4"/>
        <v>0</v>
      </c>
      <c r="B123" t="str">
        <f>YEAR(C123)&amp;VLOOKUP(MONTH(C123),lookup!$G$2:$N$13,8)</f>
        <v>2008M07</v>
      </c>
      <c r="C123" s="2">
        <f t="shared" si="5"/>
        <v>39660</v>
      </c>
      <c r="D123" s="4">
        <v>35.296494951219465</v>
      </c>
      <c r="E123">
        <f t="shared" si="6"/>
        <v>35.679283006170948</v>
      </c>
      <c r="F123" s="4">
        <v>29.758522705763657</v>
      </c>
      <c r="G123">
        <f t="shared" si="7"/>
        <v>30.079272685919769</v>
      </c>
    </row>
    <row r="124" spans="1:7" outlineLevel="1">
      <c r="A124" s="12">
        <f t="shared" si="4"/>
        <v>0</v>
      </c>
      <c r="B124" t="str">
        <f>YEAR(C124)&amp;VLOOKUP(MONTH(C124),lookup!$G$2:$N$13,8)</f>
        <v>2008M08</v>
      </c>
      <c r="C124" s="2">
        <f t="shared" si="5"/>
        <v>39661</v>
      </c>
      <c r="D124" s="4">
        <v>35.615942885791483</v>
      </c>
      <c r="E124">
        <f t="shared" si="6"/>
        <v>35.594610563513385</v>
      </c>
      <c r="F124" s="4">
        <v>30.191841363017044</v>
      </c>
      <c r="G124">
        <f t="shared" si="7"/>
        <v>30.027006916428093</v>
      </c>
    </row>
    <row r="125" spans="1:7" outlineLevel="1">
      <c r="A125" s="12">
        <f t="shared" si="4"/>
        <v>0</v>
      </c>
      <c r="B125" t="str">
        <f>YEAR(C125)&amp;VLOOKUP(MONTH(C125),lookup!$G$2:$N$13,8)</f>
        <v>2008M08</v>
      </c>
      <c r="C125" s="2">
        <f t="shared" si="5"/>
        <v>39662</v>
      </c>
      <c r="D125" s="4">
        <v>34.8387240724715</v>
      </c>
      <c r="E125">
        <f t="shared" si="6"/>
        <v>35.508584101522004</v>
      </c>
      <c r="F125" s="4">
        <v>29.465859827654246</v>
      </c>
      <c r="G125">
        <f t="shared" si="7"/>
        <v>29.981921940013031</v>
      </c>
    </row>
    <row r="126" spans="1:7" outlineLevel="1">
      <c r="A126" s="12">
        <f t="shared" si="4"/>
        <v>0</v>
      </c>
      <c r="B126" t="str">
        <f>YEAR(C126)&amp;VLOOKUP(MONTH(C126),lookup!$G$2:$N$13,8)</f>
        <v>2008M08</v>
      </c>
      <c r="C126" s="2">
        <f t="shared" si="5"/>
        <v>39663</v>
      </c>
      <c r="D126" s="4">
        <v>35.37466578296052</v>
      </c>
      <c r="E126">
        <f t="shared" si="6"/>
        <v>35.424006177301877</v>
      </c>
      <c r="F126" s="4">
        <v>30.052525224145832</v>
      </c>
      <c r="G126">
        <f t="shared" si="7"/>
        <v>29.93352523474514</v>
      </c>
    </row>
    <row r="127" spans="1:7" outlineLevel="1">
      <c r="A127" s="12">
        <f t="shared" si="4"/>
        <v>0</v>
      </c>
      <c r="B127" t="str">
        <f>YEAR(C127)&amp;VLOOKUP(MONTH(C127),lookup!$G$2:$N$13,8)</f>
        <v>2008M08</v>
      </c>
      <c r="C127" s="2">
        <f t="shared" si="5"/>
        <v>39664</v>
      </c>
      <c r="D127" s="4">
        <v>34.841267422437589</v>
      </c>
      <c r="E127">
        <f t="shared" si="6"/>
        <v>35.344925170454232</v>
      </c>
      <c r="F127" s="4">
        <v>29.480800730749149</v>
      </c>
      <c r="G127">
        <f t="shared" si="7"/>
        <v>29.894866417681843</v>
      </c>
    </row>
    <row r="128" spans="1:7" outlineLevel="1">
      <c r="A128" s="12">
        <f t="shared" si="4"/>
        <v>0</v>
      </c>
      <c r="B128" t="str">
        <f>YEAR(C128)&amp;VLOOKUP(MONTH(C128),lookup!$G$2:$N$13,8)</f>
        <v>2008M08</v>
      </c>
      <c r="C128" s="2">
        <f t="shared" si="5"/>
        <v>39665</v>
      </c>
      <c r="D128" s="4">
        <v>35.213425009930702</v>
      </c>
      <c r="E128">
        <f t="shared" si="6"/>
        <v>35.255308243697911</v>
      </c>
      <c r="F128" s="4">
        <v>29.92010488670304</v>
      </c>
      <c r="G128">
        <f t="shared" si="7"/>
        <v>29.843287429005542</v>
      </c>
    </row>
    <row r="129" spans="1:7" outlineLevel="1">
      <c r="A129" s="12">
        <f t="shared" si="4"/>
        <v>0</v>
      </c>
      <c r="B129" t="str">
        <f>YEAR(C129)&amp;VLOOKUP(MONTH(C129),lookup!$G$2:$N$13,8)</f>
        <v>2008M08</v>
      </c>
      <c r="C129" s="2">
        <f t="shared" si="5"/>
        <v>39666</v>
      </c>
      <c r="D129" s="4">
        <v>34.763588640988246</v>
      </c>
      <c r="E129">
        <f t="shared" si="6"/>
        <v>35.167909224652448</v>
      </c>
      <c r="F129" s="4">
        <v>29.421475298306252</v>
      </c>
      <c r="G129">
        <f t="shared" si="7"/>
        <v>29.789990443514352</v>
      </c>
    </row>
    <row r="130" spans="1:7" outlineLevel="1">
      <c r="A130" s="12">
        <f t="shared" ref="A130:A193" si="8">IF(D130+D131=D130,IF(D130+D131&gt;0,1,0),0)</f>
        <v>0</v>
      </c>
      <c r="B130" t="str">
        <f>YEAR(C130)&amp;VLOOKUP(MONTH(C130),lookup!$G$2:$N$13,8)</f>
        <v>2008M08</v>
      </c>
      <c r="C130" s="2">
        <f t="shared" ref="C130:C193" si="9">C131-1</f>
        <v>39667</v>
      </c>
      <c r="D130" s="4">
        <v>35.053570134187794</v>
      </c>
      <c r="E130">
        <f t="shared" si="6"/>
        <v>35.069458353163903</v>
      </c>
      <c r="F130" s="4">
        <v>29.844712856580326</v>
      </c>
      <c r="G130">
        <f t="shared" si="7"/>
        <v>29.732280082819038</v>
      </c>
    </row>
    <row r="131" spans="1:7" outlineLevel="1">
      <c r="A131" s="12">
        <f t="shared" si="8"/>
        <v>0</v>
      </c>
      <c r="B131" t="str">
        <f>YEAR(C131)&amp;VLOOKUP(MONTH(C131),lookup!$G$2:$N$13,8)</f>
        <v>2008M08</v>
      </c>
      <c r="C131" s="2">
        <f t="shared" si="9"/>
        <v>39668</v>
      </c>
      <c r="D131" s="4">
        <v>34.566108938351782</v>
      </c>
      <c r="E131">
        <f t="shared" si="6"/>
        <v>35.001091299516361</v>
      </c>
      <c r="F131" s="4">
        <v>29.396232002961746</v>
      </c>
      <c r="G131">
        <f t="shared" si="7"/>
        <v>29.703834595169546</v>
      </c>
    </row>
    <row r="132" spans="1:7" outlineLevel="1">
      <c r="A132" s="12">
        <f t="shared" si="8"/>
        <v>0</v>
      </c>
      <c r="B132" t="str">
        <f>YEAR(C132)&amp;VLOOKUP(MONTH(C132),lookup!$G$2:$N$13,8)</f>
        <v>2008M08</v>
      </c>
      <c r="C132" s="2">
        <f t="shared" si="9"/>
        <v>39669</v>
      </c>
      <c r="D132" s="4">
        <v>34.814808967970002</v>
      </c>
      <c r="E132">
        <f t="shared" si="6"/>
        <v>34.904365695069977</v>
      </c>
      <c r="F132" s="4">
        <v>29.68111830343739</v>
      </c>
      <c r="G132">
        <f t="shared" si="7"/>
        <v>29.640963827220112</v>
      </c>
    </row>
    <row r="133" spans="1:7" outlineLevel="1">
      <c r="A133" s="12">
        <f t="shared" si="8"/>
        <v>0</v>
      </c>
      <c r="B133" t="str">
        <f>YEAR(C133)&amp;VLOOKUP(MONTH(C133),lookup!$G$2:$N$13,8)</f>
        <v>2008M08</v>
      </c>
      <c r="C133" s="2">
        <f t="shared" si="9"/>
        <v>39670</v>
      </c>
      <c r="D133" s="4">
        <v>34.642389638801795</v>
      </c>
      <c r="E133">
        <f t="shared" si="6"/>
        <v>34.875521644329311</v>
      </c>
      <c r="F133" s="4">
        <v>29.432009321027454</v>
      </c>
      <c r="G133">
        <f t="shared" si="7"/>
        <v>29.634782219745802</v>
      </c>
    </row>
    <row r="134" spans="1:7" outlineLevel="1">
      <c r="A134" s="12">
        <f t="shared" si="8"/>
        <v>0</v>
      </c>
      <c r="B134" t="str">
        <f>YEAR(C134)&amp;VLOOKUP(MONTH(C134),lookup!$G$2:$N$13,8)</f>
        <v>2008M08</v>
      </c>
      <c r="C134" s="2">
        <f t="shared" si="9"/>
        <v>39671</v>
      </c>
      <c r="D134" s="4">
        <v>34.322993617910598</v>
      </c>
      <c r="E134">
        <f t="shared" si="6"/>
        <v>34.735589518012006</v>
      </c>
      <c r="F134" s="4">
        <v>29.278718635487444</v>
      </c>
      <c r="G134">
        <f t="shared" si="7"/>
        <v>29.532970453686687</v>
      </c>
    </row>
    <row r="135" spans="1:7" outlineLevel="1">
      <c r="A135" s="12">
        <f t="shared" si="8"/>
        <v>0</v>
      </c>
      <c r="B135" t="str">
        <f>YEAR(C135)&amp;VLOOKUP(MONTH(C135),lookup!$G$2:$N$13,8)</f>
        <v>2008M08</v>
      </c>
      <c r="C135" s="2">
        <f t="shared" si="9"/>
        <v>39672</v>
      </c>
      <c r="D135" s="4">
        <v>33.963749242610589</v>
      </c>
      <c r="E135">
        <f t="shared" si="6"/>
        <v>34.614091348574689</v>
      </c>
      <c r="F135" s="4">
        <v>28.877658588354144</v>
      </c>
      <c r="G135">
        <f t="shared" si="7"/>
        <v>29.449956010624319</v>
      </c>
    </row>
    <row r="136" spans="1:7" outlineLevel="1">
      <c r="A136" s="12">
        <f t="shared" si="8"/>
        <v>0</v>
      </c>
      <c r="B136" t="str">
        <f>YEAR(C136)&amp;VLOOKUP(MONTH(C136),lookup!$G$2:$N$13,8)</f>
        <v>2008M08</v>
      </c>
      <c r="C136" s="2">
        <f t="shared" si="9"/>
        <v>39673</v>
      </c>
      <c r="D136" s="4">
        <v>34.512302618410494</v>
      </c>
      <c r="E136">
        <f t="shared" si="6"/>
        <v>34.525165572789895</v>
      </c>
      <c r="F136" s="4">
        <v>29.483903398785941</v>
      </c>
      <c r="G136">
        <f t="shared" si="7"/>
        <v>29.392625962813305</v>
      </c>
    </row>
    <row r="137" spans="1:7" outlineLevel="1">
      <c r="A137" s="12">
        <f t="shared" si="8"/>
        <v>0</v>
      </c>
      <c r="B137" t="str">
        <f>YEAR(C137)&amp;VLOOKUP(MONTH(C137),lookup!$G$2:$N$13,8)</f>
        <v>2008M08</v>
      </c>
      <c r="C137" s="2">
        <f t="shared" si="9"/>
        <v>39674</v>
      </c>
      <c r="D137" s="4">
        <v>33.795250022911077</v>
      </c>
      <c r="E137">
        <f t="shared" si="6"/>
        <v>34.400406166206679</v>
      </c>
      <c r="F137" s="4">
        <v>28.784196430739936</v>
      </c>
      <c r="G137">
        <f t="shared" si="7"/>
        <v>29.301793069238592</v>
      </c>
    </row>
    <row r="138" spans="1:7" outlineLevel="1">
      <c r="A138" s="12">
        <f t="shared" si="8"/>
        <v>0</v>
      </c>
      <c r="B138" t="str">
        <f>YEAR(C138)&amp;VLOOKUP(MONTH(C138),lookup!$G$2:$N$13,8)</f>
        <v>2008M08</v>
      </c>
      <c r="C138" s="2">
        <f t="shared" si="9"/>
        <v>39675</v>
      </c>
      <c r="D138" s="4">
        <v>34.136457934948581</v>
      </c>
      <c r="E138">
        <f t="shared" si="6"/>
        <v>34.28655740100244</v>
      </c>
      <c r="F138" s="4">
        <v>29.20565176220067</v>
      </c>
      <c r="G138">
        <f t="shared" si="7"/>
        <v>29.222229539070135</v>
      </c>
    </row>
    <row r="139" spans="1:7" outlineLevel="1">
      <c r="A139" s="12">
        <f t="shared" si="8"/>
        <v>0</v>
      </c>
      <c r="B139" t="str">
        <f>YEAR(C139)&amp;VLOOKUP(MONTH(C139),lookup!$G$2:$N$13,8)</f>
        <v>2008M08</v>
      </c>
      <c r="C139" s="2">
        <f t="shared" si="9"/>
        <v>39676</v>
      </c>
      <c r="D139" s="4">
        <v>34.209895261514347</v>
      </c>
      <c r="E139">
        <f t="shared" ref="E139:E202" si="10">AVERAGE(SUM(D132:D139)/8,SUM(D134:D139)/6)</f>
        <v>34.228252848092815</v>
      </c>
      <c r="F139" s="4">
        <v>29.136872265668494</v>
      </c>
      <c r="G139">
        <f t="shared" ref="G139:G202" si="11">AVERAGE(SUM(F132:F139)/8,SUM(F134:F139)/6)</f>
        <v>29.181424800876062</v>
      </c>
    </row>
    <row r="140" spans="1:7" outlineLevel="1">
      <c r="A140" s="12">
        <f t="shared" si="8"/>
        <v>0</v>
      </c>
      <c r="B140" t="str">
        <f>YEAR(C140)&amp;VLOOKUP(MONTH(C140),lookup!$G$2:$N$13,8)</f>
        <v>2008M08</v>
      </c>
      <c r="C140" s="2">
        <f t="shared" si="9"/>
        <v>39677</v>
      </c>
      <c r="D140" s="4">
        <v>34.179460347908162</v>
      </c>
      <c r="E140">
        <f t="shared" si="10"/>
        <v>34.176582453505418</v>
      </c>
      <c r="F140" s="4">
        <v>29.34971263735639</v>
      </c>
      <c r="G140">
        <f t="shared" si="11"/>
        <v>29.166628113568411</v>
      </c>
    </row>
    <row r="141" spans="1:7" outlineLevel="1">
      <c r="A141" s="12">
        <f t="shared" si="8"/>
        <v>0</v>
      </c>
      <c r="B141" t="str">
        <f>YEAR(C141)&amp;VLOOKUP(MONTH(C141),lookup!$G$2:$N$13,8)</f>
        <v>2008M08</v>
      </c>
      <c r="C141" s="2">
        <f t="shared" si="9"/>
        <v>39678</v>
      </c>
      <c r="D141" s="4">
        <v>33.809294797394479</v>
      </c>
      <c r="E141">
        <f t="shared" si="10"/>
        <v>34.111642822149449</v>
      </c>
      <c r="F141" s="4">
        <v>28.916786433814792</v>
      </c>
      <c r="G141">
        <f t="shared" si="11"/>
        <v>29.137687336906005</v>
      </c>
    </row>
    <row r="142" spans="1:7" outlineLevel="1">
      <c r="A142" s="12">
        <f t="shared" si="8"/>
        <v>0</v>
      </c>
      <c r="B142" t="str">
        <f>YEAR(C142)&amp;VLOOKUP(MONTH(C142),lookup!$G$2:$N$13,8)</f>
        <v>2008M08</v>
      </c>
      <c r="C142" s="2">
        <f t="shared" si="9"/>
        <v>39679</v>
      </c>
      <c r="D142" s="4">
        <v>33.751166305474889</v>
      </c>
      <c r="E142">
        <f t="shared" si="10"/>
        <v>34.01247558904425</v>
      </c>
      <c r="F142" s="4">
        <v>28.979308956907108</v>
      </c>
      <c r="G142">
        <f t="shared" si="11"/>
        <v>29.076924695171499</v>
      </c>
    </row>
    <row r="143" spans="1:7" outlineLevel="1">
      <c r="A143" s="12">
        <f t="shared" si="8"/>
        <v>0</v>
      </c>
      <c r="B143" t="str">
        <f>YEAR(C143)&amp;VLOOKUP(MONTH(C143),lookup!$G$2:$N$13,8)</f>
        <v>2008M08</v>
      </c>
      <c r="C143" s="2">
        <f t="shared" si="9"/>
        <v>39680</v>
      </c>
      <c r="D143" s="4">
        <v>33.285192609442213</v>
      </c>
      <c r="E143">
        <f t="shared" si="10"/>
        <v>33.927561015015485</v>
      </c>
      <c r="F143" s="4">
        <v>28.473022284767598</v>
      </c>
      <c r="G143">
        <f t="shared" si="11"/>
        <v>29.025703747366315</v>
      </c>
    </row>
    <row r="144" spans="1:7" outlineLevel="1">
      <c r="A144" s="12">
        <f t="shared" si="8"/>
        <v>0</v>
      </c>
      <c r="B144" t="str">
        <f>YEAR(C144)&amp;VLOOKUP(MONTH(C144),lookup!$G$2:$N$13,8)</f>
        <v>2008M08</v>
      </c>
      <c r="C144" s="2">
        <f t="shared" si="9"/>
        <v>39681</v>
      </c>
      <c r="D144" s="4">
        <v>33.561219183037402</v>
      </c>
      <c r="E144">
        <f t="shared" si="10"/>
        <v>33.820181737645413</v>
      </c>
      <c r="F144" s="4">
        <v>28.788739043619287</v>
      </c>
      <c r="G144">
        <f t="shared" si="11"/>
        <v>28.947513248619948</v>
      </c>
    </row>
    <row r="145" spans="1:7" outlineLevel="1">
      <c r="A145" s="12">
        <f t="shared" si="8"/>
        <v>0</v>
      </c>
      <c r="B145" t="str">
        <f>YEAR(C145)&amp;VLOOKUP(MONTH(C145),lookup!$G$2:$N$13,8)</f>
        <v>2008M08</v>
      </c>
      <c r="C145" s="2">
        <f t="shared" si="9"/>
        <v>39682</v>
      </c>
      <c r="D145" s="4">
        <v>33.44256353081704</v>
      </c>
      <c r="E145">
        <f t="shared" si="10"/>
        <v>33.734194520998088</v>
      </c>
      <c r="F145" s="4">
        <v>28.674630791612849</v>
      </c>
      <c r="G145">
        <f t="shared" si="11"/>
        <v>28.902145273336536</v>
      </c>
    </row>
    <row r="146" spans="1:7" outlineLevel="1">
      <c r="A146" s="12">
        <f t="shared" si="8"/>
        <v>0</v>
      </c>
      <c r="B146" t="str">
        <f>YEAR(C146)&amp;VLOOKUP(MONTH(C146),lookup!$G$2:$N$13,8)</f>
        <v>2008M08</v>
      </c>
      <c r="C146" s="2">
        <f t="shared" si="9"/>
        <v>39683</v>
      </c>
      <c r="D146" s="4">
        <v>33.680464222345712</v>
      </c>
      <c r="E146">
        <f t="shared" si="10"/>
        <v>33.664111903496867</v>
      </c>
      <c r="F146" s="4">
        <v>28.884189977511959</v>
      </c>
      <c r="G146">
        <f t="shared" si="11"/>
        <v>28.843260356806454</v>
      </c>
    </row>
    <row r="147" spans="1:7" outlineLevel="1">
      <c r="A147" s="12">
        <f t="shared" si="8"/>
        <v>0</v>
      </c>
      <c r="B147" t="str">
        <f>YEAR(C147)&amp;VLOOKUP(MONTH(C147),lookup!$G$2:$N$13,8)</f>
        <v>2008M08</v>
      </c>
      <c r="C147" s="2">
        <f t="shared" si="9"/>
        <v>39684</v>
      </c>
      <c r="D147" s="4">
        <v>33.534038843609373</v>
      </c>
      <c r="E147">
        <f t="shared" si="10"/>
        <v>33.598932881229047</v>
      </c>
      <c r="F147" s="4">
        <v>28.741976244715755</v>
      </c>
      <c r="G147">
        <f t="shared" si="11"/>
        <v>28.804011839738656</v>
      </c>
    </row>
    <row r="148" spans="1:7" outlineLevel="1">
      <c r="A148" s="12">
        <f t="shared" si="8"/>
        <v>0</v>
      </c>
      <c r="B148" t="str">
        <f>YEAR(C148)&amp;VLOOKUP(MONTH(C148),lookup!$G$2:$N$13,8)</f>
        <v>2008M08</v>
      </c>
      <c r="C148" s="2">
        <f t="shared" si="9"/>
        <v>39685</v>
      </c>
      <c r="D148" s="4">
        <v>33.883883484783226</v>
      </c>
      <c r="E148">
        <f t="shared" si="10"/>
        <v>33.5915190922261</v>
      </c>
      <c r="F148" s="4">
        <v>29.10723979419015</v>
      </c>
      <c r="G148">
        <f t="shared" si="11"/>
        <v>28.799518190147683</v>
      </c>
    </row>
    <row r="149" spans="1:7" outlineLevel="1">
      <c r="A149" s="12">
        <f t="shared" si="8"/>
        <v>0</v>
      </c>
      <c r="B149" t="str">
        <f>YEAR(C149)&amp;VLOOKUP(MONTH(C149),lookup!$G$2:$N$13,8)</f>
        <v>2008M08</v>
      </c>
      <c r="C149" s="2">
        <f t="shared" si="9"/>
        <v>39686</v>
      </c>
      <c r="D149" s="4">
        <v>33.206274135254908</v>
      </c>
      <c r="E149">
        <f t="shared" si="10"/>
        <v>33.547253761326772</v>
      </c>
      <c r="F149" s="4">
        <v>28.463051847015514</v>
      </c>
      <c r="G149">
        <f t="shared" si="11"/>
        <v>28.770328908660055</v>
      </c>
    </row>
    <row r="150" spans="1:7" outlineLevel="1">
      <c r="A150" s="12">
        <f t="shared" si="8"/>
        <v>0</v>
      </c>
      <c r="B150" t="str">
        <f>YEAR(C150)&amp;VLOOKUP(MONTH(C150),lookup!$G$2:$N$13,8)</f>
        <v>2008M08</v>
      </c>
      <c r="C150" s="2">
        <f t="shared" si="9"/>
        <v>39687</v>
      </c>
      <c r="D150" s="4">
        <v>33.517325836107659</v>
      </c>
      <c r="E150">
        <f t="shared" si="10"/>
        <v>33.528980953080506</v>
      </c>
      <c r="F150" s="4">
        <v>28.793618037056127</v>
      </c>
      <c r="G150">
        <f t="shared" si="11"/>
        <v>28.759129808955773</v>
      </c>
    </row>
    <row r="151" spans="1:7" outlineLevel="1">
      <c r="A151" s="12">
        <f t="shared" si="8"/>
        <v>0</v>
      </c>
      <c r="B151" t="str">
        <f>YEAR(C151)&amp;VLOOKUP(MONTH(C151),lookup!$G$2:$N$13,8)</f>
        <v>2008M08</v>
      </c>
      <c r="C151" s="2">
        <f t="shared" si="9"/>
        <v>39688</v>
      </c>
      <c r="D151" s="4">
        <v>32.901299060967851</v>
      </c>
      <c r="E151">
        <f t="shared" si="10"/>
        <v>33.459882233813424</v>
      </c>
      <c r="F151" s="4">
        <v>28.260056508047306</v>
      </c>
      <c r="G151">
        <f t="shared" si="11"/>
        <v>28.711271590946961</v>
      </c>
    </row>
    <row r="152" spans="1:7" outlineLevel="1">
      <c r="A152" s="12">
        <f t="shared" si="8"/>
        <v>0</v>
      </c>
      <c r="B152" t="str">
        <f>YEAR(C152)&amp;VLOOKUP(MONTH(C152),lookup!$G$2:$N$13,8)</f>
        <v>2008M08</v>
      </c>
      <c r="C152" s="2">
        <f t="shared" si="9"/>
        <v>39689</v>
      </c>
      <c r="D152" s="4">
        <v>33.294009048336633</v>
      </c>
      <c r="E152">
        <f t="shared" si="10"/>
        <v>33.410977002560543</v>
      </c>
      <c r="F152" s="4">
        <v>28.602496341625766</v>
      </c>
      <c r="G152">
        <f t="shared" si="11"/>
        <v>28.676156952415184</v>
      </c>
    </row>
    <row r="153" spans="1:7" outlineLevel="1">
      <c r="A153" s="12">
        <f t="shared" si="8"/>
        <v>0</v>
      </c>
      <c r="B153" t="str">
        <f>YEAR(C153)&amp;VLOOKUP(MONTH(C153),lookup!$G$2:$N$13,8)</f>
        <v>2008M08</v>
      </c>
      <c r="C153" s="2">
        <f t="shared" si="9"/>
        <v>39690</v>
      </c>
      <c r="D153" s="4">
        <v>33.251733089229646</v>
      </c>
      <c r="E153">
        <f t="shared" si="10"/>
        <v>33.37552462042968</v>
      </c>
      <c r="F153" s="4">
        <v>28.554575390364224</v>
      </c>
      <c r="G153">
        <f t="shared" si="11"/>
        <v>28.653036751974518</v>
      </c>
    </row>
    <row r="154" spans="1:7" outlineLevel="1">
      <c r="A154" s="12">
        <f t="shared" si="8"/>
        <v>0</v>
      </c>
      <c r="B154" t="str">
        <f>YEAR(C154)&amp;VLOOKUP(MONTH(C154),lookup!$G$2:$N$13,8)</f>
        <v>2008M08</v>
      </c>
      <c r="C154" s="2">
        <f t="shared" si="9"/>
        <v>39691</v>
      </c>
      <c r="D154" s="4">
        <v>33.33693531309364</v>
      </c>
      <c r="E154">
        <f t="shared" si="10"/>
        <v>33.308475049293961</v>
      </c>
      <c r="F154" s="4">
        <v>28.73392081557601</v>
      </c>
      <c r="G154">
        <f t="shared" si="11"/>
        <v>28.612535014469003</v>
      </c>
    </row>
    <row r="155" spans="1:7" outlineLevel="1">
      <c r="A155" s="12">
        <f t="shared" si="8"/>
        <v>0</v>
      </c>
      <c r="B155" t="str">
        <f>YEAR(C155)&amp;VLOOKUP(MONTH(C155),lookup!$G$2:$N$13,8)</f>
        <v>2008M09</v>
      </c>
      <c r="C155" s="2">
        <f t="shared" si="9"/>
        <v>39692</v>
      </c>
      <c r="D155" s="4">
        <v>32.46025944890301</v>
      </c>
      <c r="E155">
        <f t="shared" si="10"/>
        <v>33.179195946595485</v>
      </c>
      <c r="F155" s="4">
        <v>27.878538607045808</v>
      </c>
      <c r="G155">
        <f t="shared" si="11"/>
        <v>28.509860725450494</v>
      </c>
    </row>
    <row r="156" spans="1:7" outlineLevel="1">
      <c r="A156" s="12">
        <f t="shared" si="8"/>
        <v>0</v>
      </c>
      <c r="B156" t="str">
        <f>YEAR(C156)&amp;VLOOKUP(MONTH(C156),lookup!$G$2:$N$13,8)</f>
        <v>2008M09</v>
      </c>
      <c r="C156" s="2">
        <f t="shared" si="9"/>
        <v>39693</v>
      </c>
      <c r="D156" s="4">
        <v>32.583139440992596</v>
      </c>
      <c r="E156">
        <f t="shared" si="10"/>
        <v>33.020050577598987</v>
      </c>
      <c r="F156" s="4">
        <v>28.091191185589732</v>
      </c>
      <c r="G156">
        <f t="shared" si="11"/>
        <v>28.387822116457436</v>
      </c>
    </row>
    <row r="157" spans="1:7" outlineLevel="1">
      <c r="A157" s="12">
        <f t="shared" si="8"/>
        <v>0</v>
      </c>
      <c r="B157" t="str">
        <f>YEAR(C157)&amp;VLOOKUP(MONTH(C157),lookup!$G$2:$N$13,8)</f>
        <v>2008M09</v>
      </c>
      <c r="C157" s="2">
        <f t="shared" si="9"/>
        <v>39694</v>
      </c>
      <c r="D157" s="4">
        <v>32.512471244074973</v>
      </c>
      <c r="E157">
        <f t="shared" si="10"/>
        <v>32.944285578825834</v>
      </c>
      <c r="F157" s="4">
        <v>28.039287404786073</v>
      </c>
      <c r="G157">
        <f t="shared" si="11"/>
        <v>28.342939413546326</v>
      </c>
    </row>
    <row r="158" spans="1:7" outlineLevel="1">
      <c r="A158" s="12">
        <f t="shared" si="8"/>
        <v>0</v>
      </c>
      <c r="B158" t="str">
        <f>YEAR(C158)&amp;VLOOKUP(MONTH(C158),lookup!$G$2:$N$13,8)</f>
        <v>2008M09</v>
      </c>
      <c r="C158" s="2">
        <f t="shared" si="9"/>
        <v>39695</v>
      </c>
      <c r="D158" s="4">
        <v>32.491611976917099</v>
      </c>
      <c r="E158">
        <f t="shared" si="10"/>
        <v>32.813312040008128</v>
      </c>
      <c r="F158" s="4">
        <v>28.015234716292667</v>
      </c>
      <c r="G158">
        <f t="shared" si="11"/>
        <v>28.24535198722085</v>
      </c>
    </row>
    <row r="159" spans="1:7" outlineLevel="1">
      <c r="A159" s="12">
        <f t="shared" si="8"/>
        <v>0</v>
      </c>
      <c r="B159" t="str">
        <f>YEAR(C159)&amp;VLOOKUP(MONTH(C159),lookup!$G$2:$N$13,8)</f>
        <v>2008M09</v>
      </c>
      <c r="C159" s="2">
        <f t="shared" si="9"/>
        <v>39696</v>
      </c>
      <c r="D159" s="4">
        <v>32.339424512360523</v>
      </c>
      <c r="E159">
        <f t="shared" si="10"/>
        <v>32.702169165981083</v>
      </c>
      <c r="F159" s="4">
        <v>27.858380080448669</v>
      </c>
      <c r="G159">
        <f t="shared" si="11"/>
        <v>28.162230934669637</v>
      </c>
    </row>
    <row r="160" spans="1:7" outlineLevel="1">
      <c r="A160" s="12">
        <f t="shared" si="8"/>
        <v>0</v>
      </c>
      <c r="B160" t="str">
        <f>YEAR(C160)&amp;VLOOKUP(MONTH(C160),lookup!$G$2:$N$13,8)</f>
        <v>2008M09</v>
      </c>
      <c r="C160" s="2">
        <f t="shared" si="9"/>
        <v>39697</v>
      </c>
      <c r="D160" s="4">
        <v>32.545687677034984</v>
      </c>
      <c r="E160">
        <f t="shared" si="10"/>
        <v>32.589461777269833</v>
      </c>
      <c r="F160" s="4">
        <v>28.050507059757692</v>
      </c>
      <c r="G160">
        <f t="shared" si="11"/>
        <v>28.07078045823469</v>
      </c>
    </row>
    <row r="161" spans="1:7" outlineLevel="1">
      <c r="A161" s="12">
        <f t="shared" si="8"/>
        <v>0</v>
      </c>
      <c r="B161" t="str">
        <f>YEAR(C161)&amp;VLOOKUP(MONTH(C161),lookup!$G$2:$N$13,8)</f>
        <v>2008M09</v>
      </c>
      <c r="C161" s="2">
        <f t="shared" si="9"/>
        <v>39698</v>
      </c>
      <c r="D161" s="4">
        <v>32.127178886510229</v>
      </c>
      <c r="E161">
        <f t="shared" si="10"/>
        <v>32.491420426067144</v>
      </c>
      <c r="F161" s="4">
        <v>27.670142910395935</v>
      </c>
      <c r="G161">
        <f t="shared" si="11"/>
        <v>27.998137120182513</v>
      </c>
    </row>
    <row r="162" spans="1:7" outlineLevel="1">
      <c r="A162" s="12">
        <f t="shared" si="8"/>
        <v>0</v>
      </c>
      <c r="B162" t="str">
        <f>YEAR(C162)&amp;VLOOKUP(MONTH(C162),lookup!$G$2:$N$13,8)</f>
        <v>2008M09</v>
      </c>
      <c r="C162" s="2">
        <f t="shared" si="9"/>
        <v>39699</v>
      </c>
      <c r="D162" s="4">
        <v>32.033694696519611</v>
      </c>
      <c r="E162">
        <f t="shared" si="10"/>
        <v>32.364180825491843</v>
      </c>
      <c r="F162" s="4">
        <v>27.592113133591511</v>
      </c>
      <c r="G162">
        <f t="shared" si="11"/>
        <v>27.885184302391966</v>
      </c>
    </row>
    <row r="163" spans="1:7" outlineLevel="1">
      <c r="A163" s="12">
        <f t="shared" si="8"/>
        <v>0</v>
      </c>
      <c r="B163" t="str">
        <f>YEAR(C163)&amp;VLOOKUP(MONTH(C163),lookup!$G$2:$N$13,8)</f>
        <v>2008M09</v>
      </c>
      <c r="C163" s="2">
        <f t="shared" si="9"/>
        <v>39700</v>
      </c>
      <c r="D163" s="4">
        <v>32.088728548577571</v>
      </c>
      <c r="E163">
        <f t="shared" si="10"/>
        <v>32.305648252930055</v>
      </c>
      <c r="F163" s="4">
        <v>27.582400942930708</v>
      </c>
      <c r="G163">
        <f t="shared" si="11"/>
        <v>27.828601826563492</v>
      </c>
    </row>
    <row r="164" spans="1:7" outlineLevel="1">
      <c r="A164" s="12">
        <f t="shared" si="8"/>
        <v>0</v>
      </c>
      <c r="B164" t="str">
        <f>YEAR(C164)&amp;VLOOKUP(MONTH(C164),lookup!$G$2:$N$13,8)</f>
        <v>2008M09</v>
      </c>
      <c r="C164" s="2">
        <f t="shared" si="9"/>
        <v>39701</v>
      </c>
      <c r="D164" s="4">
        <v>32.37249422830471</v>
      </c>
      <c r="E164">
        <f t="shared" si="10"/>
        <v>32.282556448086027</v>
      </c>
      <c r="F164" s="4">
        <v>27.899348578758975</v>
      </c>
      <c r="G164">
        <f t="shared" si="11"/>
        <v>27.806954485508761</v>
      </c>
    </row>
    <row r="165" spans="1:7" outlineLevel="1">
      <c r="A165" s="12">
        <f t="shared" si="8"/>
        <v>0</v>
      </c>
      <c r="B165" t="str">
        <f>YEAR(C165)&amp;VLOOKUP(MONTH(C165),lookup!$G$2:$N$13,8)</f>
        <v>2008M09</v>
      </c>
      <c r="C165" s="2">
        <f t="shared" si="9"/>
        <v>39702</v>
      </c>
      <c r="D165" s="4">
        <v>32.180791978894547</v>
      </c>
      <c r="E165">
        <f t="shared" si="10"/>
        <v>32.248607116223425</v>
      </c>
      <c r="F165" s="4">
        <v>27.681307431927891</v>
      </c>
      <c r="G165">
        <f t="shared" si="11"/>
        <v>27.76982468316173</v>
      </c>
    </row>
    <row r="166" spans="1:7" outlineLevel="1">
      <c r="A166" s="12">
        <f t="shared" si="8"/>
        <v>0</v>
      </c>
      <c r="B166" t="str">
        <f>YEAR(C166)&amp;VLOOKUP(MONTH(C166),lookup!$G$2:$N$13,8)</f>
        <v>2008M09</v>
      </c>
      <c r="C166" s="2">
        <f t="shared" si="9"/>
        <v>39703</v>
      </c>
      <c r="D166" s="4">
        <v>32.192644617815738</v>
      </c>
      <c r="E166">
        <f t="shared" si="10"/>
        <v>32.200501401344653</v>
      </c>
      <c r="F166" s="4">
        <v>27.837358280256794</v>
      </c>
      <c r="G166">
        <f t="shared" si="11"/>
        <v>27.740945007617746</v>
      </c>
    </row>
    <row r="167" spans="1:7" outlineLevel="1">
      <c r="A167" s="12">
        <f t="shared" si="8"/>
        <v>0</v>
      </c>
      <c r="B167" t="str">
        <f>YEAR(C167)&amp;VLOOKUP(MONTH(C167),lookup!$G$2:$N$13,8)</f>
        <v>2008M09</v>
      </c>
      <c r="C167" s="2">
        <f t="shared" si="9"/>
        <v>39704</v>
      </c>
      <c r="D167" s="4">
        <v>32.127506754127225</v>
      </c>
      <c r="E167">
        <f t="shared" si="10"/>
        <v>32.187283863756491</v>
      </c>
      <c r="F167" s="4">
        <v>27.698648349582204</v>
      </c>
      <c r="G167">
        <f t="shared" si="11"/>
        <v>27.733337227704119</v>
      </c>
    </row>
    <row r="168" spans="1:7" outlineLevel="1">
      <c r="A168" s="12">
        <f t="shared" si="8"/>
        <v>0</v>
      </c>
      <c r="B168" t="str">
        <f>YEAR(C168)&amp;VLOOKUP(MONTH(C168),lookup!$G$2:$N$13,8)</f>
        <v>2008M09</v>
      </c>
      <c r="C168" s="2">
        <f t="shared" si="9"/>
        <v>39705</v>
      </c>
      <c r="D168" s="4">
        <v>32.331498799281228</v>
      </c>
      <c r="E168">
        <f t="shared" si="10"/>
        <v>32.198714067460351</v>
      </c>
      <c r="F168" s="4">
        <v>27.957449068004863</v>
      </c>
      <c r="G168">
        <f t="shared" si="11"/>
        <v>27.757965764420675</v>
      </c>
    </row>
    <row r="169" spans="1:7" outlineLevel="1">
      <c r="A169" s="12">
        <f t="shared" si="8"/>
        <v>0</v>
      </c>
      <c r="B169" t="str">
        <f>YEAR(C169)&amp;VLOOKUP(MONTH(C169),lookup!$G$2:$N$13,8)</f>
        <v>2008M09</v>
      </c>
      <c r="C169" s="2">
        <f t="shared" si="9"/>
        <v>39706</v>
      </c>
      <c r="D169" s="4">
        <v>31.981315224758138</v>
      </c>
      <c r="E169">
        <f t="shared" si="10"/>
        <v>32.180646478282554</v>
      </c>
      <c r="F169" s="4">
        <v>27.546488761389583</v>
      </c>
      <c r="G169">
        <f t="shared" si="11"/>
        <v>27.747244698312684</v>
      </c>
    </row>
    <row r="170" spans="1:7" outlineLevel="1">
      <c r="A170" s="12">
        <f t="shared" si="8"/>
        <v>0</v>
      </c>
      <c r="B170" t="str">
        <f>YEAR(C170)&amp;VLOOKUP(MONTH(C170),lookup!$G$2:$N$13,8)</f>
        <v>2008M09</v>
      </c>
      <c r="C170" s="2">
        <f t="shared" si="9"/>
        <v>39707</v>
      </c>
      <c r="D170" s="4">
        <v>32.507514304897505</v>
      </c>
      <c r="E170">
        <f t="shared" si="10"/>
        <v>32.221511876855573</v>
      </c>
      <c r="F170" s="4">
        <v>28.137285642908793</v>
      </c>
      <c r="G170">
        <f t="shared" si="11"/>
        <v>27.801146068824167</v>
      </c>
    </row>
    <row r="171" spans="1:7" outlineLevel="1">
      <c r="A171" s="12">
        <f t="shared" si="8"/>
        <v>0</v>
      </c>
      <c r="B171" t="str">
        <f>YEAR(C171)&amp;VLOOKUP(MONTH(C171),lookup!$G$2:$N$13,8)</f>
        <v>2008M09</v>
      </c>
      <c r="C171" s="2">
        <f t="shared" si="9"/>
        <v>39708</v>
      </c>
      <c r="D171" s="4">
        <v>32.066321267191512</v>
      </c>
      <c r="E171">
        <f t="shared" si="10"/>
        <v>32.210572195793688</v>
      </c>
      <c r="F171" s="4">
        <v>27.70048081101103</v>
      </c>
      <c r="G171">
        <f t="shared" si="11"/>
        <v>27.810123842169446</v>
      </c>
    </row>
    <row r="172" spans="1:7" outlineLevel="1">
      <c r="A172" s="12">
        <f t="shared" si="8"/>
        <v>0</v>
      </c>
      <c r="B172" t="str">
        <f>YEAR(C172)&amp;VLOOKUP(MONTH(C172),lookup!$G$2:$N$13,8)</f>
        <v>2008M09</v>
      </c>
      <c r="C172" s="2">
        <f t="shared" si="9"/>
        <v>39709</v>
      </c>
      <c r="D172" s="4">
        <v>32.367395063448633</v>
      </c>
      <c r="E172">
        <f t="shared" si="10"/>
        <v>32.224816035126267</v>
      </c>
      <c r="F172" s="4">
        <v>28.076029489682139</v>
      </c>
      <c r="G172">
        <f t="shared" si="11"/>
        <v>27.841055666554254</v>
      </c>
    </row>
    <row r="173" spans="1:7" outlineLevel="1">
      <c r="A173" s="12">
        <f t="shared" si="8"/>
        <v>0</v>
      </c>
      <c r="B173" t="str">
        <f>YEAR(C173)&amp;VLOOKUP(MONTH(C173),lookup!$G$2:$N$13,8)</f>
        <v>2008M09</v>
      </c>
      <c r="C173" s="2">
        <f t="shared" si="9"/>
        <v>39710</v>
      </c>
      <c r="D173" s="4">
        <v>32.128873617754238</v>
      </c>
      <c r="E173">
        <f t="shared" si="10"/>
        <v>32.221685042857246</v>
      </c>
      <c r="F173" s="4">
        <v>27.748507840478315</v>
      </c>
      <c r="G173">
        <f t="shared" si="11"/>
        <v>27.849410649663334</v>
      </c>
    </row>
    <row r="174" spans="1:7" outlineLevel="1">
      <c r="A174" s="12">
        <f t="shared" si="8"/>
        <v>0</v>
      </c>
      <c r="B174" t="str">
        <f>YEAR(C174)&amp;VLOOKUP(MONTH(C174),lookup!$G$2:$N$13,8)</f>
        <v>2008M09</v>
      </c>
      <c r="C174" s="2">
        <f t="shared" si="9"/>
        <v>39711</v>
      </c>
      <c r="D174" s="4">
        <v>32.670762435912302</v>
      </c>
      <c r="E174">
        <f t="shared" si="10"/>
        <v>32.279839376207534</v>
      </c>
      <c r="F174" s="4">
        <v>28.323194150575716</v>
      </c>
      <c r="G174">
        <f t="shared" si="11"/>
        <v>27.910254148439172</v>
      </c>
    </row>
    <row r="175" spans="1:7" outlineLevel="1">
      <c r="A175" s="12">
        <f t="shared" si="8"/>
        <v>0</v>
      </c>
      <c r="B175" t="str">
        <f>YEAR(C175)&amp;VLOOKUP(MONTH(C175),lookup!$G$2:$N$13,8)</f>
        <v>2008M09</v>
      </c>
      <c r="C175" s="2">
        <f t="shared" si="9"/>
        <v>39712</v>
      </c>
      <c r="D175" s="4">
        <v>32.253370491242691</v>
      </c>
      <c r="E175">
        <f t="shared" si="10"/>
        <v>32.310377131984296</v>
      </c>
      <c r="F175" s="4">
        <v>27.891233806968433</v>
      </c>
      <c r="G175">
        <f t="shared" si="11"/>
        <v>27.951019493324047</v>
      </c>
    </row>
    <row r="176" spans="1:7" outlineLevel="1">
      <c r="A176" s="12">
        <f t="shared" si="8"/>
        <v>0</v>
      </c>
      <c r="B176" t="str">
        <f>YEAR(C176)&amp;VLOOKUP(MONTH(C176),lookup!$G$2:$N$13,8)</f>
        <v>2008M09</v>
      </c>
      <c r="C176" s="2">
        <f t="shared" si="9"/>
        <v>39713</v>
      </c>
      <c r="D176" s="4">
        <v>32.887033797023307</v>
      </c>
      <c r="E176">
        <f t="shared" si="10"/>
        <v>32.376724693686995</v>
      </c>
      <c r="F176" s="4">
        <v>28.523731881193481</v>
      </c>
      <c r="G176">
        <f t="shared" si="11"/>
        <v>28.018616022338726</v>
      </c>
    </row>
    <row r="177" spans="1:7" outlineLevel="1">
      <c r="A177" s="12">
        <f t="shared" si="8"/>
        <v>0</v>
      </c>
      <c r="B177" t="str">
        <f>YEAR(C177)&amp;VLOOKUP(MONTH(C177),lookup!$G$2:$N$13,8)</f>
        <v>2008M09</v>
      </c>
      <c r="C177" s="2">
        <f t="shared" si="9"/>
        <v>39714</v>
      </c>
      <c r="D177" s="4">
        <v>32.396918120102136</v>
      </c>
      <c r="E177">
        <f t="shared" si="10"/>
        <v>32.43024961238855</v>
      </c>
      <c r="F177" s="4">
        <v>27.98838182941633</v>
      </c>
      <c r="G177">
        <f t="shared" si="11"/>
        <v>28.070226090624175</v>
      </c>
    </row>
    <row r="178" spans="1:7" outlineLevel="1">
      <c r="A178" s="12">
        <f t="shared" si="8"/>
        <v>0</v>
      </c>
      <c r="B178" t="str">
        <f>YEAR(C178)&amp;VLOOKUP(MONTH(C178),lookup!$G$2:$N$13,8)</f>
        <v>2008M09</v>
      </c>
      <c r="C178" s="2">
        <f t="shared" si="9"/>
        <v>39715</v>
      </c>
      <c r="D178" s="4">
        <v>32.536326233157986</v>
      </c>
      <c r="E178">
        <f t="shared" si="10"/>
        <v>32.446127955380604</v>
      </c>
      <c r="F178" s="4">
        <v>28.194406788160652</v>
      </c>
      <c r="G178">
        <f t="shared" si="11"/>
        <v>28.083660937075624</v>
      </c>
    </row>
    <row r="179" spans="1:7" outlineLevel="1">
      <c r="A179" s="12">
        <f t="shared" si="8"/>
        <v>0</v>
      </c>
      <c r="B179" t="str">
        <f>YEAR(C179)&amp;VLOOKUP(MONTH(C179),lookup!$G$2:$N$13,8)</f>
        <v>2008M09</v>
      </c>
      <c r="C179" s="2">
        <f t="shared" si="9"/>
        <v>39716</v>
      </c>
      <c r="D179" s="4">
        <v>32.448147809535527</v>
      </c>
      <c r="E179">
        <f t="shared" si="10"/>
        <v>32.496598296925548</v>
      </c>
      <c r="F179" s="4">
        <v>27.986002386230833</v>
      </c>
      <c r="G179">
        <f t="shared" si="11"/>
        <v>28.121297247672906</v>
      </c>
    </row>
    <row r="180" spans="1:7" outlineLevel="1">
      <c r="A180" s="12">
        <f t="shared" si="8"/>
        <v>0</v>
      </c>
      <c r="B180" t="str">
        <f>YEAR(C180)&amp;VLOOKUP(MONTH(C180),lookup!$G$2:$N$13,8)</f>
        <v>2008M09</v>
      </c>
      <c r="C180" s="2">
        <f t="shared" si="9"/>
        <v>39717</v>
      </c>
      <c r="D180" s="4">
        <v>32.901470451957877</v>
      </c>
      <c r="E180">
        <f t="shared" si="10"/>
        <v>32.549203676711173</v>
      </c>
      <c r="F180" s="4">
        <v>28.50211522020523</v>
      </c>
      <c r="G180">
        <f t="shared" si="11"/>
        <v>28.162837694966392</v>
      </c>
    </row>
    <row r="181" spans="1:7" outlineLevel="1">
      <c r="A181" s="12">
        <f t="shared" si="8"/>
        <v>0</v>
      </c>
      <c r="B181" t="str">
        <f>YEAR(C181)&amp;VLOOKUP(MONTH(C181),lookup!$G$2:$N$13,8)</f>
        <v>2008M09</v>
      </c>
      <c r="C181" s="2">
        <f t="shared" si="9"/>
        <v>39718</v>
      </c>
      <c r="D181" s="4">
        <v>32.861904765282475</v>
      </c>
      <c r="E181">
        <f t="shared" si="10"/>
        <v>32.645729312935003</v>
      </c>
      <c r="F181" s="4">
        <v>28.398574620516289</v>
      </c>
      <c r="G181">
        <f t="shared" si="11"/>
        <v>28.245745269847752</v>
      </c>
    </row>
    <row r="182" spans="1:7" outlineLevel="1">
      <c r="A182" s="12">
        <f t="shared" si="8"/>
        <v>0</v>
      </c>
      <c r="B182" t="str">
        <f>YEAR(C182)&amp;VLOOKUP(MONTH(C182),lookup!$G$2:$N$13,8)</f>
        <v>2008M09</v>
      </c>
      <c r="C182" s="2">
        <f t="shared" si="9"/>
        <v>39719</v>
      </c>
      <c r="D182" s="4">
        <v>32.980324859513502</v>
      </c>
      <c r="E182">
        <f t="shared" si="10"/>
        <v>32.672851219617591</v>
      </c>
      <c r="F182" s="4">
        <v>28.615019799357096</v>
      </c>
      <c r="G182">
        <f t="shared" si="11"/>
        <v>28.271591699410223</v>
      </c>
    </row>
    <row r="183" spans="1:7" outlineLevel="1">
      <c r="A183" s="12">
        <f t="shared" si="8"/>
        <v>0</v>
      </c>
      <c r="B183" t="str">
        <f>YEAR(C183)&amp;VLOOKUP(MONTH(C183),lookup!$G$2:$N$13,8)</f>
        <v>2008M09</v>
      </c>
      <c r="C183" s="2">
        <f t="shared" si="9"/>
        <v>39720</v>
      </c>
      <c r="D183" s="4">
        <v>32.831181024479065</v>
      </c>
      <c r="E183">
        <f t="shared" si="10"/>
        <v>32.745152953309614</v>
      </c>
      <c r="F183" s="4">
        <v>28.364132180406209</v>
      </c>
      <c r="G183">
        <f t="shared" si="11"/>
        <v>28.332460376999244</v>
      </c>
    </row>
    <row r="184" spans="1:7" outlineLevel="1">
      <c r="A184" s="12">
        <f t="shared" si="8"/>
        <v>0</v>
      </c>
      <c r="B184" t="str">
        <f>YEAR(C184)&amp;VLOOKUP(MONTH(C184),lookup!$G$2:$N$13,8)</f>
        <v>2008M09</v>
      </c>
      <c r="C184" s="2">
        <f t="shared" si="9"/>
        <v>39721</v>
      </c>
      <c r="D184" s="4">
        <v>32.794007723429033</v>
      </c>
      <c r="E184">
        <f t="shared" si="10"/>
        <v>32.76081228123256</v>
      </c>
      <c r="F184" s="4">
        <v>28.422517042130366</v>
      </c>
      <c r="G184">
        <f t="shared" si="11"/>
        <v>28.345143637388603</v>
      </c>
    </row>
    <row r="185" spans="1:7" outlineLevel="1">
      <c r="A185" s="12">
        <f t="shared" si="8"/>
        <v>0</v>
      </c>
      <c r="B185" t="str">
        <f>YEAR(C185)&amp;VLOOKUP(MONTH(C185),lookup!$G$2:$N$13,8)</f>
        <v>2008M10</v>
      </c>
      <c r="C185" s="2">
        <f t="shared" si="9"/>
        <v>39722</v>
      </c>
      <c r="D185" s="4">
        <v>33.03185476241265</v>
      </c>
      <c r="E185">
        <f t="shared" si="10"/>
        <v>32.849138067450056</v>
      </c>
      <c r="F185" s="4">
        <v>28.641797436143044</v>
      </c>
      <c r="G185">
        <f t="shared" si="11"/>
        <v>28.440631700301708</v>
      </c>
    </row>
    <row r="186" spans="1:7" outlineLevel="1">
      <c r="A186" s="12">
        <f t="shared" si="8"/>
        <v>0</v>
      </c>
      <c r="B186" t="str">
        <f>YEAR(C186)&amp;VLOOKUP(MONTH(C186),lookup!$G$2:$N$13,8)</f>
        <v>2008M10</v>
      </c>
      <c r="C186" s="2">
        <f t="shared" si="9"/>
        <v>39723</v>
      </c>
      <c r="D186" s="4">
        <v>32.745034777653558</v>
      </c>
      <c r="E186">
        <f t="shared" si="10"/>
        <v>32.849146045289004</v>
      </c>
      <c r="F186" s="4">
        <v>28.521547797254502</v>
      </c>
      <c r="G186">
        <f t="shared" si="11"/>
        <v>28.462697394790847</v>
      </c>
    </row>
    <row r="187" spans="1:7" outlineLevel="1">
      <c r="A187" s="12">
        <f t="shared" si="8"/>
        <v>0</v>
      </c>
      <c r="B187" t="str">
        <f>YEAR(C187)&amp;VLOOKUP(MONTH(C187),lookup!$G$2:$N$13,8)</f>
        <v>2008M10</v>
      </c>
      <c r="C187" s="2">
        <f t="shared" si="9"/>
        <v>39724</v>
      </c>
      <c r="D187" s="4">
        <v>32.850948199691409</v>
      </c>
      <c r="E187">
        <f t="shared" si="10"/>
        <v>32.873408022541156</v>
      </c>
      <c r="F187" s="4">
        <v>28.450794548631265</v>
      </c>
      <c r="G187">
        <f t="shared" si="11"/>
        <v>28.496098565617125</v>
      </c>
    </row>
    <row r="188" spans="1:7" outlineLevel="1">
      <c r="A188" s="12">
        <f t="shared" si="8"/>
        <v>0</v>
      </c>
      <c r="B188" t="str">
        <f>YEAR(C188)&amp;VLOOKUP(MONTH(C188),lookup!$G$2:$N$13,8)</f>
        <v>2008M10</v>
      </c>
      <c r="C188" s="2">
        <f t="shared" si="9"/>
        <v>39725</v>
      </c>
      <c r="D188" s="4">
        <v>32.76416538761832</v>
      </c>
      <c r="E188">
        <f t="shared" si="10"/>
        <v>32.846813166695334</v>
      </c>
      <c r="F188" s="4">
        <v>28.606347279043415</v>
      </c>
      <c r="G188">
        <f t="shared" si="11"/>
        <v>28.501890359268366</v>
      </c>
    </row>
    <row r="189" spans="1:7" outlineLevel="1">
      <c r="A189" s="12">
        <f t="shared" si="8"/>
        <v>0</v>
      </c>
      <c r="B189" t="str">
        <f>YEAR(C189)&amp;VLOOKUP(MONTH(C189),lookup!$G$2:$N$13,8)</f>
        <v>2008M10</v>
      </c>
      <c r="C189" s="2">
        <f t="shared" si="9"/>
        <v>39726</v>
      </c>
      <c r="D189" s="4">
        <v>33.091334062991791</v>
      </c>
      <c r="E189">
        <f t="shared" si="10"/>
        <v>32.882831917678232</v>
      </c>
      <c r="F189" s="4">
        <v>28.702253153133359</v>
      </c>
      <c r="G189">
        <f t="shared" si="11"/>
        <v>28.549047015284202</v>
      </c>
    </row>
    <row r="190" spans="1:7" outlineLevel="1">
      <c r="A190" s="12">
        <f t="shared" si="8"/>
        <v>0</v>
      </c>
      <c r="B190" t="str">
        <f>YEAR(C190)&amp;VLOOKUP(MONTH(C190),lookup!$G$2:$N$13,8)</f>
        <v>2008M10</v>
      </c>
      <c r="C190" s="2">
        <f t="shared" si="9"/>
        <v>39727</v>
      </c>
      <c r="D190" s="4">
        <v>32.591222979357774</v>
      </c>
      <c r="E190">
        <f t="shared" si="10"/>
        <v>32.841614321495889</v>
      </c>
      <c r="F190" s="4">
        <v>28.38951232310372</v>
      </c>
      <c r="G190">
        <f t="shared" si="11"/>
        <v>28.532202404766146</v>
      </c>
    </row>
    <row r="191" spans="1:7" outlineLevel="1">
      <c r="A191" s="12">
        <f t="shared" si="8"/>
        <v>0</v>
      </c>
      <c r="B191" t="str">
        <f>YEAR(C191)&amp;VLOOKUP(MONTH(C191),lookup!$G$2:$N$13,8)</f>
        <v>2008M10</v>
      </c>
      <c r="C191" s="2">
        <f t="shared" si="9"/>
        <v>39728</v>
      </c>
      <c r="D191" s="4">
        <v>32.727616498714347</v>
      </c>
      <c r="E191">
        <f t="shared" si="10"/>
        <v>32.809788349994065</v>
      </c>
      <c r="F191" s="4">
        <v>28.395842025495618</v>
      </c>
      <c r="G191">
        <f t="shared" si="11"/>
        <v>28.513687985863612</v>
      </c>
    </row>
    <row r="192" spans="1:7" outlineLevel="1">
      <c r="A192" s="12">
        <f t="shared" si="8"/>
        <v>0</v>
      </c>
      <c r="B192" t="str">
        <f>YEAR(C192)&amp;VLOOKUP(MONTH(C192),lookup!$G$2:$N$13,8)</f>
        <v>2008M10</v>
      </c>
      <c r="C192" s="2">
        <f t="shared" si="9"/>
        <v>39729</v>
      </c>
      <c r="D192" s="4">
        <v>32.882358582858821</v>
      </c>
      <c r="E192">
        <f t="shared" si="10"/>
        <v>32.826753929142207</v>
      </c>
      <c r="F192" s="4">
        <v>28.644578446185584</v>
      </c>
      <c r="G192">
        <f t="shared" si="11"/>
        <v>28.537819377694657</v>
      </c>
    </row>
    <row r="193" spans="1:7" outlineLevel="1">
      <c r="A193" s="12">
        <f t="shared" si="8"/>
        <v>0</v>
      </c>
      <c r="B193" t="str">
        <f>YEAR(C193)&amp;VLOOKUP(MONTH(C193),lookup!$G$2:$N$13,8)</f>
        <v>2008M10</v>
      </c>
      <c r="C193" s="2">
        <f t="shared" si="9"/>
        <v>39730</v>
      </c>
      <c r="D193" s="4">
        <v>32.62105112025246</v>
      </c>
      <c r="E193">
        <f t="shared" si="10"/>
        <v>32.781920611553943</v>
      </c>
      <c r="F193" s="4">
        <v>28.314820658354662</v>
      </c>
      <c r="G193">
        <f t="shared" si="11"/>
        <v>28.50605217155983</v>
      </c>
    </row>
    <row r="194" spans="1:7" outlineLevel="1">
      <c r="A194" s="12">
        <f t="shared" ref="A194:A257" si="12">IF(D194+D195=D194,IF(D194+D195&gt;0,1,0),0)</f>
        <v>0</v>
      </c>
      <c r="B194" t="str">
        <f>YEAR(C194)&amp;VLOOKUP(MONTH(C194),lookup!$G$2:$N$13,8)</f>
        <v>2008M10</v>
      </c>
      <c r="C194" s="2">
        <f t="shared" ref="C194:C257" si="13">C195-1</f>
        <v>39731</v>
      </c>
      <c r="D194" s="4">
        <v>32.51237255588714</v>
      </c>
      <c r="E194">
        <f t="shared" si="10"/>
        <v>32.746396486715952</v>
      </c>
      <c r="F194" s="4">
        <v>28.303890744744852</v>
      </c>
      <c r="G194">
        <f t="shared" si="11"/>
        <v>28.467243894586431</v>
      </c>
    </row>
    <row r="195" spans="1:7" outlineLevel="1">
      <c r="A195" s="12">
        <f t="shared" si="12"/>
        <v>0</v>
      </c>
      <c r="B195" t="str">
        <f>YEAR(C195)&amp;VLOOKUP(MONTH(C195),lookup!$G$2:$N$13,8)</f>
        <v>2008M10</v>
      </c>
      <c r="C195" s="2">
        <f t="shared" si="13"/>
        <v>39732</v>
      </c>
      <c r="D195" s="4">
        <v>33.057548803755374</v>
      </c>
      <c r="E195">
        <f t="shared" si="10"/>
        <v>32.75649358620025</v>
      </c>
      <c r="F195" s="4">
        <v>28.70489592153444</v>
      </c>
      <c r="G195">
        <f t="shared" si="11"/>
        <v>28.48334546109297</v>
      </c>
    </row>
    <row r="196" spans="1:7" outlineLevel="1">
      <c r="A196" s="12">
        <f t="shared" si="12"/>
        <v>0</v>
      </c>
      <c r="B196" t="str">
        <f>YEAR(C196)&amp;VLOOKUP(MONTH(C196),lookup!$G$2:$N$13,8)</f>
        <v>2008M10</v>
      </c>
      <c r="C196" s="2">
        <f t="shared" si="13"/>
        <v>39733</v>
      </c>
      <c r="D196" s="4">
        <v>32.769887780082676</v>
      </c>
      <c r="E196">
        <f t="shared" si="10"/>
        <v>32.771739969123004</v>
      </c>
      <c r="F196" s="4">
        <v>28.604482487539482</v>
      </c>
      <c r="G196">
        <f t="shared" si="11"/>
        <v>28.501143091993619</v>
      </c>
    </row>
    <row r="197" spans="1:7" outlineLevel="1">
      <c r="A197" s="12">
        <f t="shared" si="12"/>
        <v>0</v>
      </c>
      <c r="B197" t="str">
        <f>YEAR(C197)&amp;VLOOKUP(MONTH(C197),lookup!$G$2:$N$13,8)</f>
        <v>2008M10</v>
      </c>
      <c r="C197" s="2">
        <f t="shared" si="13"/>
        <v>39734</v>
      </c>
      <c r="D197" s="4">
        <v>32.849860597211396</v>
      </c>
      <c r="E197">
        <f t="shared" si="10"/>
        <v>32.766834885719824</v>
      </c>
      <c r="F197" s="4">
        <v>28.560183394730728</v>
      </c>
      <c r="G197">
        <f t="shared" si="11"/>
        <v>28.505958846196378</v>
      </c>
    </row>
    <row r="198" spans="1:7" outlineLevel="1">
      <c r="A198" s="12">
        <f t="shared" si="12"/>
        <v>0</v>
      </c>
      <c r="B198" t="str">
        <f>YEAR(C198)&amp;VLOOKUP(MONTH(C198),lookup!$G$2:$N$13,8)</f>
        <v>2008M10</v>
      </c>
      <c r="C198" s="2">
        <f t="shared" si="13"/>
        <v>39735</v>
      </c>
      <c r="D198" s="4">
        <v>32.623276242989725</v>
      </c>
      <c r="E198">
        <f t="shared" si="10"/>
        <v>32.747248019707726</v>
      </c>
      <c r="F198" s="4">
        <v>28.439371965341788</v>
      </c>
      <c r="G198">
        <f t="shared" si="11"/>
        <v>28.491974533765948</v>
      </c>
    </row>
    <row r="199" spans="1:7" outlineLevel="1">
      <c r="A199" s="12">
        <f t="shared" si="12"/>
        <v>0</v>
      </c>
      <c r="B199" t="str">
        <f>YEAR(C199)&amp;VLOOKUP(MONTH(C199),lookup!$G$2:$N$13,8)</f>
        <v>2008M10</v>
      </c>
      <c r="C199" s="2">
        <f t="shared" si="13"/>
        <v>39736</v>
      </c>
      <c r="D199" s="4">
        <v>32.608732017891981</v>
      </c>
      <c r="E199">
        <f t="shared" si="10"/>
        <v>32.738791147792952</v>
      </c>
      <c r="F199" s="4">
        <v>28.294538844765739</v>
      </c>
      <c r="G199">
        <f t="shared" si="11"/>
        <v>28.483952933837919</v>
      </c>
    </row>
    <row r="200" spans="1:7" outlineLevel="1">
      <c r="A200" s="12">
        <f t="shared" si="12"/>
        <v>0</v>
      </c>
      <c r="B200" t="str">
        <f>YEAR(C200)&amp;VLOOKUP(MONTH(C200),lookup!$G$2:$N$13,8)</f>
        <v>2008M10</v>
      </c>
      <c r="C200" s="2">
        <f t="shared" si="13"/>
        <v>39737</v>
      </c>
      <c r="D200" s="4">
        <v>32.720127319467444</v>
      </c>
      <c r="E200">
        <f t="shared" si="10"/>
        <v>32.745964590796021</v>
      </c>
      <c r="F200" s="4">
        <v>28.535942575835342</v>
      </c>
      <c r="G200">
        <f t="shared" si="11"/>
        <v>28.496500844531901</v>
      </c>
    </row>
    <row r="201" spans="1:7" outlineLevel="1">
      <c r="A201" s="12">
        <f t="shared" si="12"/>
        <v>0</v>
      </c>
      <c r="B201" t="str">
        <f>YEAR(C201)&amp;VLOOKUP(MONTH(C201),lookup!$G$2:$N$13,8)</f>
        <v>2008M10</v>
      </c>
      <c r="C201" s="2">
        <f t="shared" si="13"/>
        <v>39738</v>
      </c>
      <c r="D201" s="4">
        <v>32.675236111123631</v>
      </c>
      <c r="E201">
        <f t="shared" si="10"/>
        <v>32.717491761672825</v>
      </c>
      <c r="F201" s="4">
        <v>28.336001042613066</v>
      </c>
      <c r="G201">
        <f t="shared" si="11"/>
        <v>28.467083378637938</v>
      </c>
    </row>
    <row r="202" spans="1:7" outlineLevel="1">
      <c r="A202" s="12">
        <f t="shared" si="12"/>
        <v>0</v>
      </c>
      <c r="B202" t="str">
        <f>YEAR(C202)&amp;VLOOKUP(MONTH(C202),lookup!$G$2:$N$13,8)</f>
        <v>2008M10</v>
      </c>
      <c r="C202" s="2">
        <f t="shared" si="13"/>
        <v>39739</v>
      </c>
      <c r="D202" s="4">
        <v>32.909158378600551</v>
      </c>
      <c r="E202">
        <f t="shared" si="10"/>
        <v>32.753896758802235</v>
      </c>
      <c r="F202" s="4">
        <v>28.71567435760095</v>
      </c>
      <c r="G202">
        <f t="shared" si="11"/>
        <v>28.502085843613234</v>
      </c>
    </row>
    <row r="203" spans="1:7" outlineLevel="1">
      <c r="A203" s="12">
        <f t="shared" si="12"/>
        <v>0</v>
      </c>
      <c r="B203" t="str">
        <f>YEAR(C203)&amp;VLOOKUP(MONTH(C203),lookup!$G$2:$N$13,8)</f>
        <v>2008M10</v>
      </c>
      <c r="C203" s="2">
        <f t="shared" si="13"/>
        <v>39740</v>
      </c>
      <c r="D203" s="4">
        <v>33.120198639519629</v>
      </c>
      <c r="E203">
        <f t="shared" ref="E203:E266" si="14">AVERAGE(SUM(D196:D203)/8,SUM(D198:D203)/6)</f>
        <v>32.780340543729857</v>
      </c>
      <c r="F203" s="4">
        <v>28.759283712858171</v>
      </c>
      <c r="G203">
        <f t="shared" ref="G203:G266" si="15">AVERAGE(SUM(F196:F203)/8,SUM(F198:F203)/6)</f>
        <v>28.522076773748253</v>
      </c>
    </row>
    <row r="204" spans="1:7" outlineLevel="1">
      <c r="A204" s="12">
        <f t="shared" si="12"/>
        <v>0</v>
      </c>
      <c r="B204" t="str">
        <f>YEAR(C204)&amp;VLOOKUP(MONTH(C204),lookup!$G$2:$N$13,8)</f>
        <v>2008M10</v>
      </c>
      <c r="C204" s="2">
        <f t="shared" si="13"/>
        <v>39741</v>
      </c>
      <c r="D204" s="4">
        <v>32.561307104187925</v>
      </c>
      <c r="E204">
        <f t="shared" si="14"/>
        <v>32.762140156586284</v>
      </c>
      <c r="F204" s="4">
        <v>28.370198201005003</v>
      </c>
      <c r="G204">
        <f t="shared" si="15"/>
        <v>28.501669525478448</v>
      </c>
    </row>
    <row r="205" spans="1:7" outlineLevel="1">
      <c r="A205" s="12">
        <f t="shared" si="12"/>
        <v>0</v>
      </c>
      <c r="B205" t="str">
        <f>YEAR(C205)&amp;VLOOKUP(MONTH(C205),lookup!$G$2:$N$13,8)</f>
        <v>2008M10</v>
      </c>
      <c r="C205" s="2">
        <f t="shared" si="13"/>
        <v>39742</v>
      </c>
      <c r="D205" s="4">
        <v>32.878946022087057</v>
      </c>
      <c r="E205">
        <f t="shared" si="14"/>
        <v>32.786475829323933</v>
      </c>
      <c r="F205" s="4">
        <v>28.550705018356233</v>
      </c>
      <c r="G205">
        <f t="shared" si="15"/>
        <v>28.522424308087583</v>
      </c>
    </row>
    <row r="206" spans="1:7" outlineLevel="1">
      <c r="A206" s="12">
        <f t="shared" si="12"/>
        <v>0</v>
      </c>
      <c r="B206" t="str">
        <f>YEAR(C206)&amp;VLOOKUP(MONTH(C206),lookup!$G$2:$N$13,8)</f>
        <v>2008M10</v>
      </c>
      <c r="C206" s="2">
        <f t="shared" si="13"/>
        <v>39743</v>
      </c>
      <c r="D206" s="4">
        <v>32.344426463330997</v>
      </c>
      <c r="E206">
        <f t="shared" si="14"/>
        <v>32.737739313417229</v>
      </c>
      <c r="F206" s="4">
        <v>28.157935513823769</v>
      </c>
      <c r="G206">
        <f t="shared" si="15"/>
        <v>28.473333941366739</v>
      </c>
    </row>
    <row r="207" spans="1:7" outlineLevel="1">
      <c r="A207" s="12">
        <f t="shared" si="12"/>
        <v>0</v>
      </c>
      <c r="B207" t="str">
        <f>YEAR(C207)&amp;VLOOKUP(MONTH(C207),lookup!$G$2:$N$13,8)</f>
        <v>2008M10</v>
      </c>
      <c r="C207" s="2">
        <f t="shared" si="13"/>
        <v>39744</v>
      </c>
      <c r="D207" s="4">
        <v>32.687791188431099</v>
      </c>
      <c r="E207">
        <f t="shared" si="14"/>
        <v>32.743726768018206</v>
      </c>
      <c r="F207" s="4">
        <v>28.39869803898193</v>
      </c>
      <c r="G207">
        <f t="shared" si="15"/>
        <v>28.485068640702657</v>
      </c>
    </row>
    <row r="208" spans="1:7" outlineLevel="1">
      <c r="A208" s="12">
        <f t="shared" si="12"/>
        <v>0</v>
      </c>
      <c r="B208" t="str">
        <f>YEAR(C208)&amp;VLOOKUP(MONTH(C208),lookup!$G$2:$N$13,8)</f>
        <v>2008M10</v>
      </c>
      <c r="C208" s="2">
        <f t="shared" si="13"/>
        <v>39745</v>
      </c>
      <c r="D208" s="4">
        <v>33.002394197877692</v>
      </c>
      <c r="E208">
        <f t="shared" si="14"/>
        <v>32.769138099525279</v>
      </c>
      <c r="F208" s="4">
        <v>28.797407522129841</v>
      </c>
      <c r="G208">
        <f t="shared" si="15"/>
        <v>28.508221296890142</v>
      </c>
    </row>
    <row r="209" spans="1:7" outlineLevel="1">
      <c r="A209" s="12">
        <f t="shared" si="12"/>
        <v>0</v>
      </c>
      <c r="B209" t="str">
        <f>YEAR(C209)&amp;VLOOKUP(MONTH(C209),lookup!$G$2:$N$13,8)</f>
        <v>2008M10</v>
      </c>
      <c r="C209" s="2">
        <f t="shared" si="13"/>
        <v>39746</v>
      </c>
      <c r="D209" s="4">
        <v>32.543185438387511</v>
      </c>
      <c r="E209">
        <f t="shared" si="14"/>
        <v>32.712800499051596</v>
      </c>
      <c r="F209" s="4">
        <v>28.209431995922944</v>
      </c>
      <c r="G209">
        <f t="shared" si="15"/>
        <v>28.454489755060742</v>
      </c>
    </row>
    <row r="210" spans="1:7" outlineLevel="1">
      <c r="A210" s="12">
        <f t="shared" si="12"/>
        <v>0</v>
      </c>
      <c r="B210" t="str">
        <f>YEAR(C210)&amp;VLOOKUP(MONTH(C210),lookup!$G$2:$N$13,8)</f>
        <v>2008M10</v>
      </c>
      <c r="C210" s="2">
        <f t="shared" si="13"/>
        <v>39747</v>
      </c>
      <c r="D210" s="4">
        <v>33.150916224445254</v>
      </c>
      <c r="E210">
        <f t="shared" si="14"/>
        <v>32.777044457771666</v>
      </c>
      <c r="F210" s="4">
        <v>28.919307236781329</v>
      </c>
      <c r="G210">
        <f t="shared" si="15"/>
        <v>28.512975896324207</v>
      </c>
    </row>
    <row r="211" spans="1:7" outlineLevel="1">
      <c r="A211" s="12">
        <f t="shared" si="12"/>
        <v>0</v>
      </c>
      <c r="B211" t="str">
        <f>YEAR(C211)&amp;VLOOKUP(MONTH(C211),lookup!$G$2:$N$13,8)</f>
        <v>2008M10</v>
      </c>
      <c r="C211" s="2">
        <f t="shared" si="13"/>
        <v>39748</v>
      </c>
      <c r="D211" s="4">
        <v>33.001509291826501</v>
      </c>
      <c r="E211">
        <f t="shared" si="14"/>
        <v>32.779839979352467</v>
      </c>
      <c r="F211" s="4">
        <v>28.650950797594533</v>
      </c>
      <c r="G211">
        <f t="shared" si="15"/>
        <v>28.514558904056752</v>
      </c>
    </row>
    <row r="212" spans="1:7" outlineLevel="1">
      <c r="A212" s="12">
        <f t="shared" si="12"/>
        <v>0</v>
      </c>
      <c r="B212" t="str">
        <f>YEAR(C212)&amp;VLOOKUP(MONTH(C212),lookup!$G$2:$N$13,8)</f>
        <v>2008M10</v>
      </c>
      <c r="C212" s="2">
        <f t="shared" si="13"/>
        <v>39749</v>
      </c>
      <c r="D212" s="4">
        <v>32.563001283294476</v>
      </c>
      <c r="E212">
        <f t="shared" si="14"/>
        <v>32.798160433876916</v>
      </c>
      <c r="F212" s="4">
        <v>28.391599183627442</v>
      </c>
      <c r="G212">
        <f t="shared" si="15"/>
        <v>28.535368437954297</v>
      </c>
    </row>
    <row r="213" spans="1:7" outlineLevel="1">
      <c r="A213" s="12">
        <f t="shared" si="12"/>
        <v>0</v>
      </c>
      <c r="B213" t="str">
        <f>YEAR(C213)&amp;VLOOKUP(MONTH(C213),lookup!$G$2:$N$13,8)</f>
        <v>2008M10</v>
      </c>
      <c r="C213" s="2">
        <f t="shared" si="13"/>
        <v>39750</v>
      </c>
      <c r="D213" s="4">
        <v>32.294709869853349</v>
      </c>
      <c r="E213">
        <f t="shared" si="14"/>
        <v>32.728888897814159</v>
      </c>
      <c r="F213" s="4">
        <v>28.000300334855176</v>
      </c>
      <c r="G213">
        <f t="shared" si="15"/>
        <v>28.467768336558251</v>
      </c>
    </row>
    <row r="214" spans="1:7" outlineLevel="1">
      <c r="A214" s="12">
        <f t="shared" si="12"/>
        <v>0</v>
      </c>
      <c r="B214" t="str">
        <f>YEAR(C214)&amp;VLOOKUP(MONTH(C214),lookup!$G$2:$N$13,8)</f>
        <v>2008M10</v>
      </c>
      <c r="C214" s="2">
        <f t="shared" si="13"/>
        <v>39751</v>
      </c>
      <c r="D214" s="4">
        <v>32.415890568429056</v>
      </c>
      <c r="E214">
        <f t="shared" si="14"/>
        <v>32.684480101928742</v>
      </c>
      <c r="F214" s="4">
        <v>28.290398948800775</v>
      </c>
      <c r="G214">
        <f t="shared" si="15"/>
        <v>28.433796586800227</v>
      </c>
    </row>
    <row r="215" spans="1:7" outlineLevel="1">
      <c r="A215" s="12">
        <f t="shared" si="12"/>
        <v>0</v>
      </c>
      <c r="B215" t="str">
        <f>YEAR(C215)&amp;VLOOKUP(MONTH(C215),lookup!$G$2:$N$13,8)</f>
        <v>2008M10</v>
      </c>
      <c r="C215" s="2">
        <f t="shared" si="13"/>
        <v>39752</v>
      </c>
      <c r="D215" s="4">
        <v>32.403937529768385</v>
      </c>
      <c r="E215">
        <f t="shared" si="14"/>
        <v>32.65513525587739</v>
      </c>
      <c r="F215" s="4">
        <v>28.085742493211296</v>
      </c>
      <c r="G215">
        <f t="shared" si="15"/>
        <v>28.403929406630255</v>
      </c>
    </row>
    <row r="216" spans="1:7" outlineLevel="1">
      <c r="A216" s="12">
        <f t="shared" si="12"/>
        <v>0</v>
      </c>
      <c r="B216" t="str">
        <f>YEAR(C216)&amp;VLOOKUP(MONTH(C216),lookup!$G$2:$N$13,8)</f>
        <v>2008M11</v>
      </c>
      <c r="C216" s="2">
        <f t="shared" si="13"/>
        <v>39753</v>
      </c>
      <c r="D216" s="4">
        <v>32.434102883033113</v>
      </c>
      <c r="E216">
        <f t="shared" si="14"/>
        <v>32.559882603581926</v>
      </c>
      <c r="F216" s="4">
        <v>28.266818482051757</v>
      </c>
      <c r="G216">
        <f t="shared" si="15"/>
        <v>28.31639352873124</v>
      </c>
    </row>
    <row r="217" spans="1:7" outlineLevel="1">
      <c r="A217" s="12">
        <f t="shared" si="12"/>
        <v>0</v>
      </c>
      <c r="B217" t="str">
        <f>YEAR(C217)&amp;VLOOKUP(MONTH(C217),lookup!$G$2:$N$13,8)</f>
        <v>2008M11</v>
      </c>
      <c r="C217" s="2">
        <f t="shared" si="13"/>
        <v>39754</v>
      </c>
      <c r="D217" s="4">
        <v>32.318895901948238</v>
      </c>
      <c r="E217">
        <f t="shared" si="14"/>
        <v>32.488980058397942</v>
      </c>
      <c r="F217" s="4">
        <v>28.024948771433749</v>
      </c>
      <c r="G217">
        <f t="shared" si="15"/>
        <v>28.252696491687267</v>
      </c>
    </row>
    <row r="218" spans="1:7" outlineLevel="1">
      <c r="A218" s="12">
        <f t="shared" si="12"/>
        <v>0</v>
      </c>
      <c r="B218" t="str">
        <f>YEAR(C218)&amp;VLOOKUP(MONTH(C218),lookup!$G$2:$N$13,8)</f>
        <v>2008M11</v>
      </c>
      <c r="C218" s="2">
        <f t="shared" si="13"/>
        <v>39755</v>
      </c>
      <c r="D218" s="4">
        <v>32.262393441006452</v>
      </c>
      <c r="E218">
        <f t="shared" si="14"/>
        <v>32.408396730909018</v>
      </c>
      <c r="F218" s="4">
        <v>28.093602455016416</v>
      </c>
      <c r="G218">
        <f t="shared" si="15"/>
        <v>28.176256882109378</v>
      </c>
    </row>
    <row r="219" spans="1:7" outlineLevel="1">
      <c r="A219" s="12">
        <f t="shared" si="12"/>
        <v>0</v>
      </c>
      <c r="B219" t="str">
        <f>YEAR(C219)&amp;VLOOKUP(MONTH(C219),lookup!$G$2:$N$13,8)</f>
        <v>2008M11</v>
      </c>
      <c r="C219" s="2">
        <f t="shared" si="13"/>
        <v>39756</v>
      </c>
      <c r="D219" s="4">
        <v>32.310850784770537</v>
      </c>
      <c r="E219">
        <f t="shared" si="14"/>
        <v>32.366575650461122</v>
      </c>
      <c r="F219" s="4">
        <v>28.006778705792225</v>
      </c>
      <c r="G219">
        <f t="shared" si="15"/>
        <v>28.136535990616487</v>
      </c>
    </row>
    <row r="220" spans="1:7" outlineLevel="1">
      <c r="A220" s="12">
        <f t="shared" si="12"/>
        <v>0</v>
      </c>
      <c r="B220" t="str">
        <f>YEAR(C220)&amp;VLOOKUP(MONTH(C220),lookup!$G$2:$N$13,8)</f>
        <v>2008M11</v>
      </c>
      <c r="C220" s="2">
        <f t="shared" si="13"/>
        <v>39757</v>
      </c>
      <c r="D220" s="4">
        <v>32.642582047704138</v>
      </c>
      <c r="E220">
        <f t="shared" si="14"/>
        <v>32.390440404842984</v>
      </c>
      <c r="F220" s="4">
        <v>28.432952527453331</v>
      </c>
      <c r="G220">
        <f t="shared" si="15"/>
        <v>28.151000039493319</v>
      </c>
    </row>
    <row r="221" spans="1:7" outlineLevel="1">
      <c r="A221" s="12">
        <f t="shared" si="12"/>
        <v>0</v>
      </c>
      <c r="B221" t="str">
        <f>YEAR(C221)&amp;VLOOKUP(MONTH(C221),lookup!$G$2:$N$13,8)</f>
        <v>2008M11</v>
      </c>
      <c r="C221" s="2">
        <f t="shared" si="13"/>
        <v>39758</v>
      </c>
      <c r="D221" s="4">
        <v>32.608937051581925</v>
      </c>
      <c r="E221">
        <f t="shared" si="14"/>
        <v>32.427162897185482</v>
      </c>
      <c r="F221" s="4">
        <v>28.281387589663058</v>
      </c>
      <c r="G221">
        <f t="shared" si="15"/>
        <v>28.184871750956461</v>
      </c>
    </row>
    <row r="222" spans="1:7" outlineLevel="1">
      <c r="A222" s="12">
        <f t="shared" si="12"/>
        <v>0</v>
      </c>
      <c r="B222" t="str">
        <f>YEAR(C222)&amp;VLOOKUP(MONTH(C222),lookup!$G$2:$N$13,8)</f>
        <v>2008M11</v>
      </c>
      <c r="C222" s="2">
        <f t="shared" si="13"/>
        <v>39759</v>
      </c>
      <c r="D222" s="4">
        <v>32.538705963179368</v>
      </c>
      <c r="E222">
        <f t="shared" si="14"/>
        <v>32.443555782702894</v>
      </c>
      <c r="F222" s="4">
        <v>28.288996112682234</v>
      </c>
      <c r="G222">
        <f t="shared" si="15"/>
        <v>28.186632209584925</v>
      </c>
    </row>
    <row r="223" spans="1:7" outlineLevel="1">
      <c r="A223" s="12">
        <f t="shared" si="12"/>
        <v>0</v>
      </c>
      <c r="B223" t="str">
        <f>YEAR(C223)&amp;VLOOKUP(MONTH(C223),lookup!$G$2:$N$13,8)</f>
        <v>2008M11</v>
      </c>
      <c r="C223" s="2">
        <f t="shared" si="13"/>
        <v>39760</v>
      </c>
      <c r="D223" s="4">
        <v>32.867363675266034</v>
      </c>
      <c r="E223">
        <f t="shared" si="14"/>
        <v>32.518225564572987</v>
      </c>
      <c r="F223" s="4">
        <v>28.510457956770725</v>
      </c>
      <c r="G223">
        <f t="shared" si="15"/>
        <v>28.253636024835465</v>
      </c>
    </row>
    <row r="224" spans="1:7" outlineLevel="1">
      <c r="A224" s="12">
        <f t="shared" si="12"/>
        <v>0</v>
      </c>
      <c r="B224" t="str">
        <f>YEAR(C224)&amp;VLOOKUP(MONTH(C224),lookup!$G$2:$N$13,8)</f>
        <v>2008M11</v>
      </c>
      <c r="C224" s="2">
        <f t="shared" si="13"/>
        <v>39761</v>
      </c>
      <c r="D224" s="4">
        <v>32.567106957758618</v>
      </c>
      <c r="E224">
        <f t="shared" si="14"/>
        <v>32.551931112306008</v>
      </c>
      <c r="F224" s="4">
        <v>28.353304367220307</v>
      </c>
      <c r="G224">
        <f t="shared" si="15"/>
        <v>28.280683218675495</v>
      </c>
    </row>
    <row r="225" spans="1:7" outlineLevel="1">
      <c r="A225" s="12">
        <f t="shared" si="12"/>
        <v>0</v>
      </c>
      <c r="B225" t="str">
        <f>YEAR(C225)&amp;VLOOKUP(MONTH(C225),lookup!$G$2:$N$13,8)</f>
        <v>2008M11</v>
      </c>
      <c r="C225" s="2">
        <f t="shared" si="13"/>
        <v>39762</v>
      </c>
      <c r="D225" s="4">
        <v>32.35744623705682</v>
      </c>
      <c r="E225">
        <f t="shared" si="14"/>
        <v>32.558223462607486</v>
      </c>
      <c r="F225" s="4">
        <v>28.023647044119819</v>
      </c>
      <c r="G225">
        <f t="shared" si="15"/>
        <v>28.282007555579007</v>
      </c>
    </row>
    <row r="226" spans="1:7" outlineLevel="1">
      <c r="A226" s="12">
        <f t="shared" si="12"/>
        <v>0</v>
      </c>
      <c r="B226" t="str">
        <f>YEAR(C226)&amp;VLOOKUP(MONTH(C226),lookup!$G$2:$N$13,8)</f>
        <v>2008M11</v>
      </c>
      <c r="C226" s="2">
        <f t="shared" si="13"/>
        <v>39763</v>
      </c>
      <c r="D226" s="4">
        <v>32.241351207490212</v>
      </c>
      <c r="E226">
        <f t="shared" si="14"/>
        <v>32.523472419661559</v>
      </c>
      <c r="F226" s="4">
        <v>28.049172600392527</v>
      </c>
      <c r="G226">
        <f t="shared" si="15"/>
        <v>28.247249029076613</v>
      </c>
    </row>
    <row r="227" spans="1:7" outlineLevel="1">
      <c r="A227" s="12">
        <f t="shared" si="12"/>
        <v>0</v>
      </c>
      <c r="B227" t="str">
        <f>YEAR(C227)&amp;VLOOKUP(MONTH(C227),lookup!$G$2:$N$13,8)</f>
        <v>2008M11</v>
      </c>
      <c r="C227" s="2">
        <f t="shared" si="13"/>
        <v>39764</v>
      </c>
      <c r="D227" s="4">
        <v>32.670709101904279</v>
      </c>
      <c r="E227">
        <f t="shared" si="14"/>
        <v>32.551111235342617</v>
      </c>
      <c r="F227" s="4">
        <v>28.315210560600853</v>
      </c>
      <c r="G227">
        <f t="shared" si="15"/>
        <v>28.269344600913634</v>
      </c>
    </row>
    <row r="228" spans="1:7" outlineLevel="1">
      <c r="A228" s="12">
        <f t="shared" si="12"/>
        <v>0</v>
      </c>
      <c r="B228" t="str">
        <f>YEAR(C228)&amp;VLOOKUP(MONTH(C228),lookup!$G$2:$N$13,8)</f>
        <v>2008M11</v>
      </c>
      <c r="C228" s="2">
        <f t="shared" si="13"/>
        <v>39765</v>
      </c>
      <c r="D228" s="4">
        <v>32.541826174200764</v>
      </c>
      <c r="E228">
        <f t="shared" si="14"/>
        <v>32.545074010833765</v>
      </c>
      <c r="F228" s="4">
        <v>28.336833860161693</v>
      </c>
      <c r="G228">
        <f t="shared" si="15"/>
        <v>28.267323663164529</v>
      </c>
    </row>
    <row r="229" spans="1:7" outlineLevel="1">
      <c r="A229" s="12">
        <f t="shared" si="12"/>
        <v>0</v>
      </c>
      <c r="B229" t="str">
        <f>YEAR(C229)&amp;VLOOKUP(MONTH(C229),lookup!$G$2:$N$13,8)</f>
        <v>2008M11</v>
      </c>
      <c r="C229" s="2">
        <f t="shared" si="13"/>
        <v>39766</v>
      </c>
      <c r="D229" s="4">
        <v>32.757685172271657</v>
      </c>
      <c r="E229">
        <f t="shared" si="14"/>
        <v>32.545230893127346</v>
      </c>
      <c r="F229" s="4">
        <v>28.312611493817872</v>
      </c>
      <c r="G229">
        <f t="shared" si="15"/>
        <v>28.252787951928134</v>
      </c>
    </row>
    <row r="230" spans="1:7" outlineLevel="1">
      <c r="A230" s="12">
        <f t="shared" si="12"/>
        <v>0</v>
      </c>
      <c r="B230" t="str">
        <f>YEAR(C230)&amp;VLOOKUP(MONTH(C230),lookup!$G$2:$N$13,8)</f>
        <v>2008M11</v>
      </c>
      <c r="C230" s="2">
        <f t="shared" si="13"/>
        <v>39767</v>
      </c>
      <c r="D230" s="4">
        <v>32.836057708534682</v>
      </c>
      <c r="E230">
        <f t="shared" si="14"/>
        <v>32.586227939776727</v>
      </c>
      <c r="F230" s="4">
        <v>28.585908412070058</v>
      </c>
      <c r="G230">
        <f t="shared" si="15"/>
        <v>28.290728641044019</v>
      </c>
    </row>
    <row r="231" spans="1:7" outlineLevel="1">
      <c r="A231" s="12">
        <f t="shared" si="12"/>
        <v>0</v>
      </c>
      <c r="B231" t="str">
        <f>YEAR(C231)&amp;VLOOKUP(MONTH(C231),lookup!$G$2:$N$13,8)</f>
        <v>2008M11</v>
      </c>
      <c r="C231" s="2">
        <f t="shared" si="13"/>
        <v>39768</v>
      </c>
      <c r="D231" s="4">
        <v>32.926713912017028</v>
      </c>
      <c r="E231">
        <f t="shared" si="14"/>
        <v>32.637376302487013</v>
      </c>
      <c r="F231" s="4">
        <v>28.512628477370583</v>
      </c>
      <c r="G231">
        <f t="shared" si="15"/>
        <v>28.331612751352409</v>
      </c>
    </row>
    <row r="232" spans="1:7" outlineLevel="1">
      <c r="A232" s="12">
        <f t="shared" si="12"/>
        <v>0</v>
      </c>
      <c r="B232" t="str">
        <f>YEAR(C232)&amp;VLOOKUP(MONTH(C232),lookup!$G$2:$N$13,8)</f>
        <v>2008M11</v>
      </c>
      <c r="C232" s="2">
        <f t="shared" si="13"/>
        <v>39769</v>
      </c>
      <c r="D232" s="4">
        <v>32.692394041694584</v>
      </c>
      <c r="E232">
        <f t="shared" si="14"/>
        <v>32.682793648083376</v>
      </c>
      <c r="F232" s="4">
        <v>28.43326845228458</v>
      </c>
      <c r="G232">
        <f t="shared" si="15"/>
        <v>28.368618494326597</v>
      </c>
    </row>
    <row r="233" spans="1:7" outlineLevel="1">
      <c r="A233" s="12">
        <f t="shared" si="12"/>
        <v>0</v>
      </c>
      <c r="B233" t="str">
        <f>YEAR(C233)&amp;VLOOKUP(MONTH(C233),lookup!$G$2:$N$13,8)</f>
        <v>2008M11</v>
      </c>
      <c r="C233" s="2">
        <f t="shared" si="13"/>
        <v>39770</v>
      </c>
      <c r="D233" s="4">
        <v>32.693941353286476</v>
      </c>
      <c r="E233">
        <f t="shared" si="14"/>
        <v>32.705760613796244</v>
      </c>
      <c r="F233" s="4">
        <v>28.267889116202088</v>
      </c>
      <c r="G233">
        <f t="shared" si="15"/>
        <v>28.379940170131839</v>
      </c>
    </row>
    <row r="234" spans="1:7" outlineLevel="1">
      <c r="A234" s="12">
        <f t="shared" si="12"/>
        <v>0</v>
      </c>
      <c r="B234" t="str">
        <f>YEAR(C234)&amp;VLOOKUP(MONTH(C234),lookup!$G$2:$N$13,8)</f>
        <v>2008M11</v>
      </c>
      <c r="C234" s="2">
        <f t="shared" si="13"/>
        <v>39771</v>
      </c>
      <c r="D234" s="4">
        <v>32.725561899903731</v>
      </c>
      <c r="E234">
        <f t="shared" si="14"/>
        <v>32.751335092547336</v>
      </c>
      <c r="F234" s="4">
        <v>28.437689937307059</v>
      </c>
      <c r="G234">
        <f t="shared" si="15"/>
        <v>28.412627176784447</v>
      </c>
    </row>
    <row r="235" spans="1:7" outlineLevel="1">
      <c r="A235" s="12">
        <f t="shared" si="12"/>
        <v>0</v>
      </c>
      <c r="B235" t="str">
        <f>YEAR(C235)&amp;VLOOKUP(MONTH(C235),lookup!$G$2:$N$13,8)</f>
        <v>2008M11</v>
      </c>
      <c r="C235" s="2">
        <f t="shared" si="13"/>
        <v>39772</v>
      </c>
      <c r="D235" s="4">
        <v>33.060752036415323</v>
      </c>
      <c r="E235">
        <f t="shared" si="14"/>
        <v>32.800968347966247</v>
      </c>
      <c r="F235" s="4">
        <v>28.642748554625072</v>
      </c>
      <c r="G235">
        <f t="shared" si="15"/>
        <v>28.460609723144891</v>
      </c>
    </row>
    <row r="236" spans="1:7" outlineLevel="1">
      <c r="A236" s="12">
        <f t="shared" si="12"/>
        <v>0</v>
      </c>
      <c r="B236" t="str">
        <f>YEAR(C236)&amp;VLOOKUP(MONTH(C236),lookup!$G$2:$N$13,8)</f>
        <v>2008M11</v>
      </c>
      <c r="C236" s="2">
        <f t="shared" si="13"/>
        <v>39773</v>
      </c>
      <c r="D236" s="4">
        <v>33.013301649319509</v>
      </c>
      <c r="E236">
        <f t="shared" si="14"/>
        <v>32.845205893559907</v>
      </c>
      <c r="F236" s="4">
        <v>28.667109869390039</v>
      </c>
      <c r="G236">
        <f t="shared" si="15"/>
        <v>28.488018761831661</v>
      </c>
    </row>
    <row r="237" spans="1:7" outlineLevel="1">
      <c r="A237" s="12">
        <f t="shared" si="12"/>
        <v>0</v>
      </c>
      <c r="B237" t="str">
        <f>YEAR(C237)&amp;VLOOKUP(MONTH(C237),lookup!$G$2:$N$13,8)</f>
        <v>2008M11</v>
      </c>
      <c r="C237" s="2">
        <f t="shared" si="13"/>
        <v>39774</v>
      </c>
      <c r="D237" s="4">
        <v>33.021574046701858</v>
      </c>
      <c r="E237">
        <f t="shared" si="14"/>
        <v>32.86960395943553</v>
      </c>
      <c r="F237" s="4">
        <v>28.569805021366271</v>
      </c>
      <c r="G237">
        <f t="shared" si="15"/>
        <v>28.508858069303077</v>
      </c>
    </row>
    <row r="238" spans="1:7" outlineLevel="1">
      <c r="A238" s="12">
        <f t="shared" si="12"/>
        <v>0</v>
      </c>
      <c r="B238" t="str">
        <f>YEAR(C238)&amp;VLOOKUP(MONTH(C238),lookup!$G$2:$N$13,8)</f>
        <v>2008M11</v>
      </c>
      <c r="C238" s="2">
        <f t="shared" si="13"/>
        <v>39775</v>
      </c>
      <c r="D238" s="4">
        <v>32.731409473380886</v>
      </c>
      <c r="E238">
        <f t="shared" si="14"/>
        <v>32.866314730712276</v>
      </c>
      <c r="F238" s="4">
        <v>28.413109230298168</v>
      </c>
      <c r="G238">
        <f t="shared" si="15"/>
        <v>28.4963781852768</v>
      </c>
    </row>
    <row r="239" spans="1:7" outlineLevel="1">
      <c r="A239" s="12">
        <f t="shared" si="12"/>
        <v>0</v>
      </c>
      <c r="B239" t="str">
        <f>YEAR(C239)&amp;VLOOKUP(MONTH(C239),lookup!$G$2:$N$13,8)</f>
        <v>2008M11</v>
      </c>
      <c r="C239" s="2">
        <f t="shared" si="13"/>
        <v>39776</v>
      </c>
      <c r="D239" s="4">
        <v>32.921704716513304</v>
      </c>
      <c r="E239">
        <f t="shared" si="14"/>
        <v>32.8849819362622</v>
      </c>
      <c r="F239" s="4">
        <v>28.479171160172651</v>
      </c>
      <c r="G239">
        <f t="shared" si="15"/>
        <v>28.511893939949477</v>
      </c>
    </row>
    <row r="240" spans="1:7" outlineLevel="1">
      <c r="A240" s="12">
        <f t="shared" si="12"/>
        <v>0</v>
      </c>
      <c r="B240" t="str">
        <f>YEAR(C240)&amp;VLOOKUP(MONTH(C240),lookup!$G$2:$N$13,8)</f>
        <v>2008M11</v>
      </c>
      <c r="C240" s="2">
        <f t="shared" si="13"/>
        <v>39777</v>
      </c>
      <c r="D240" s="4">
        <v>32.753130537177221</v>
      </c>
      <c r="E240">
        <f t="shared" si="14"/>
        <v>32.891075353669322</v>
      </c>
      <c r="F240" s="4">
        <v>28.421953662958099</v>
      </c>
      <c r="G240">
        <f t="shared" si="15"/>
        <v>28.509875409420822</v>
      </c>
    </row>
    <row r="241" spans="1:7" outlineLevel="1">
      <c r="A241" s="12">
        <f t="shared" si="12"/>
        <v>0</v>
      </c>
      <c r="B241" t="str">
        <f>YEAR(C241)&amp;VLOOKUP(MONTH(C241),lookup!$G$2:$N$13,8)</f>
        <v>2008M11</v>
      </c>
      <c r="C241" s="2">
        <f t="shared" si="13"/>
        <v>39778</v>
      </c>
      <c r="D241" s="4">
        <v>33.075997872129633</v>
      </c>
      <c r="E241">
        <f t="shared" si="14"/>
        <v>32.916224372406546</v>
      </c>
      <c r="F241" s="4">
        <v>28.581786763114266</v>
      </c>
      <c r="G241">
        <f t="shared" si="15"/>
        <v>28.524413863060268</v>
      </c>
    </row>
    <row r="242" spans="1:7" outlineLevel="1">
      <c r="A242" s="12">
        <f t="shared" si="12"/>
        <v>0</v>
      </c>
      <c r="B242" t="str">
        <f>YEAR(C242)&amp;VLOOKUP(MONTH(C242),lookup!$G$2:$N$13,8)</f>
        <v>2008M11</v>
      </c>
      <c r="C242" s="2">
        <f t="shared" si="13"/>
        <v>39779</v>
      </c>
      <c r="D242" s="4">
        <v>33.124830002456335</v>
      </c>
      <c r="E242">
        <f t="shared" si="14"/>
        <v>32.950472658244152</v>
      </c>
      <c r="F242" s="4">
        <v>28.768577319588466</v>
      </c>
      <c r="G242">
        <f t="shared" si="15"/>
        <v>28.553549945302724</v>
      </c>
    </row>
    <row r="243" spans="1:7" outlineLevel="1">
      <c r="A243" s="12">
        <f t="shared" si="12"/>
        <v>0</v>
      </c>
      <c r="B243" t="str">
        <f>YEAR(C243)&amp;VLOOKUP(MONTH(C243),lookup!$G$2:$N$13,8)</f>
        <v>2008M11</v>
      </c>
      <c r="C243" s="2">
        <f t="shared" si="13"/>
        <v>39780</v>
      </c>
      <c r="D243" s="4">
        <v>33.285401209288416</v>
      </c>
      <c r="E243">
        <f t="shared" si="14"/>
        <v>32.986498828430925</v>
      </c>
      <c r="F243" s="4">
        <v>28.752922951677238</v>
      </c>
      <c r="G243">
        <f t="shared" si="15"/>
        <v>28.5756956726444</v>
      </c>
    </row>
    <row r="244" spans="1:7" outlineLevel="1">
      <c r="A244" s="12">
        <f t="shared" si="12"/>
        <v>0</v>
      </c>
      <c r="B244" t="str">
        <f>YEAR(C244)&amp;VLOOKUP(MONTH(C244),lookup!$G$2:$N$13,8)</f>
        <v>2008M11</v>
      </c>
      <c r="C244" s="2">
        <f t="shared" si="13"/>
        <v>39781</v>
      </c>
      <c r="D244" s="4">
        <v>33.25882598218093</v>
      </c>
      <c r="E244">
        <f t="shared" si="14"/>
        <v>33.045795474968109</v>
      </c>
      <c r="F244" s="4">
        <v>28.864344959289834</v>
      </c>
      <c r="G244">
        <f t="shared" si="15"/>
        <v>28.625625843179112</v>
      </c>
    </row>
    <row r="245" spans="1:7" outlineLevel="1">
      <c r="A245" s="12">
        <f t="shared" si="12"/>
        <v>0</v>
      </c>
      <c r="B245" t="str">
        <f>YEAR(C245)&amp;VLOOKUP(MONTH(C245),lookup!$G$2:$N$13,8)</f>
        <v>2008M11</v>
      </c>
      <c r="C245" s="2">
        <f t="shared" si="13"/>
        <v>39782</v>
      </c>
      <c r="D245" s="4">
        <v>33.358446959827987</v>
      </c>
      <c r="E245">
        <f t="shared" si="14"/>
        <v>33.103245218981385</v>
      </c>
      <c r="F245" s="4">
        <v>28.882962585108956</v>
      </c>
      <c r="G245">
        <f t="shared" si="15"/>
        <v>28.678847476324385</v>
      </c>
    </row>
    <row r="246" spans="1:7" outlineLevel="1">
      <c r="A246" s="12">
        <f t="shared" si="12"/>
        <v>0</v>
      </c>
      <c r="B246" t="str">
        <f>YEAR(C246)&amp;VLOOKUP(MONTH(C246),lookup!$G$2:$N$13,8)</f>
        <v>2008M12</v>
      </c>
      <c r="C246" s="2">
        <f t="shared" si="13"/>
        <v>39783</v>
      </c>
      <c r="D246" s="4">
        <v>32.858836252405411</v>
      </c>
      <c r="E246">
        <f t="shared" si="14"/>
        <v>33.12001820227276</v>
      </c>
      <c r="F246" s="4">
        <v>28.537258526336494</v>
      </c>
      <c r="G246">
        <f t="shared" si="15"/>
        <v>28.696215545941651</v>
      </c>
    </row>
    <row r="247" spans="1:7" outlineLevel="1">
      <c r="A247" s="12">
        <f t="shared" si="12"/>
        <v>0</v>
      </c>
      <c r="B247" t="str">
        <f>YEAR(C247)&amp;VLOOKUP(MONTH(C247),lookup!$G$2:$N$13,8)</f>
        <v>2008M12</v>
      </c>
      <c r="C247" s="2">
        <f t="shared" si="13"/>
        <v>39784</v>
      </c>
      <c r="D247" s="4">
        <v>32.942311445899364</v>
      </c>
      <c r="E247">
        <f t="shared" si="14"/>
        <v>33.110165587340205</v>
      </c>
      <c r="F247" s="4">
        <v>28.456074256408844</v>
      </c>
      <c r="G247">
        <f t="shared" si="15"/>
        <v>28.684295947230957</v>
      </c>
    </row>
    <row r="248" spans="1:7" outlineLevel="1">
      <c r="A248" s="12">
        <f t="shared" si="12"/>
        <v>0</v>
      </c>
      <c r="B248" t="str">
        <f>YEAR(C248)&amp;VLOOKUP(MONTH(C248),lookup!$G$2:$N$13,8)</f>
        <v>2008M12</v>
      </c>
      <c r="C248" s="2">
        <f t="shared" si="13"/>
        <v>39785</v>
      </c>
      <c r="D248" s="4">
        <v>33.466493637332199</v>
      </c>
      <c r="E248">
        <f t="shared" si="14"/>
        <v>33.183222750672869</v>
      </c>
      <c r="F248" s="4">
        <v>29.045906915041943</v>
      </c>
      <c r="G248">
        <f t="shared" si="15"/>
        <v>28.746403825107322</v>
      </c>
    </row>
    <row r="249" spans="1:7" outlineLevel="1">
      <c r="A249" s="12">
        <f t="shared" si="12"/>
        <v>0</v>
      </c>
      <c r="B249" t="str">
        <f>YEAR(C249)&amp;VLOOKUP(MONTH(C249),lookup!$G$2:$N$13,8)</f>
        <v>2008M12</v>
      </c>
      <c r="C249" s="2">
        <f t="shared" si="13"/>
        <v>39786</v>
      </c>
      <c r="D249" s="4">
        <v>33.438618112088328</v>
      </c>
      <c r="E249">
        <f t="shared" si="14"/>
        <v>33.218654590903625</v>
      </c>
      <c r="F249" s="4">
        <v>28.945277337441251</v>
      </c>
      <c r="G249">
        <f t="shared" si="15"/>
        <v>28.785151518149753</v>
      </c>
    </row>
    <row r="250" spans="1:7" outlineLevel="1">
      <c r="A250" s="12">
        <f t="shared" si="12"/>
        <v>0</v>
      </c>
      <c r="B250" t="str">
        <f>YEAR(C250)&amp;VLOOKUP(MONTH(C250),lookup!$G$2:$N$13,8)</f>
        <v>2008M12</v>
      </c>
      <c r="C250" s="2">
        <f t="shared" si="13"/>
        <v>39787</v>
      </c>
      <c r="D250" s="4">
        <v>33.55096795359475</v>
      </c>
      <c r="E250">
        <f t="shared" si="14"/>
        <v>33.269633377134255</v>
      </c>
      <c r="F250" s="4">
        <v>29.101616963495264</v>
      </c>
      <c r="G250">
        <f t="shared" si="15"/>
        <v>28.825739162911052</v>
      </c>
    </row>
    <row r="251" spans="1:7" outlineLevel="1">
      <c r="A251" s="12">
        <f t="shared" si="12"/>
        <v>0</v>
      </c>
      <c r="B251" t="str">
        <f>YEAR(C251)&amp;VLOOKUP(MONTH(C251),lookup!$G$2:$N$13,8)</f>
        <v>2008M12</v>
      </c>
      <c r="C251" s="2">
        <f t="shared" si="13"/>
        <v>39788</v>
      </c>
      <c r="D251" s="4">
        <v>33.612191471974135</v>
      </c>
      <c r="E251">
        <f t="shared" si="14"/>
        <v>33.311203144564296</v>
      </c>
      <c r="F251" s="4">
        <v>29.086176703296175</v>
      </c>
      <c r="G251">
        <f t="shared" si="15"/>
        <v>28.86350203223617</v>
      </c>
    </row>
    <row r="252" spans="1:7" outlineLevel="1">
      <c r="A252" s="12">
        <f t="shared" si="12"/>
        <v>0</v>
      </c>
      <c r="B252" t="str">
        <f>YEAR(C252)&amp;VLOOKUP(MONTH(C252),lookup!$G$2:$N$13,8)</f>
        <v>2008M12</v>
      </c>
      <c r="C252" s="2">
        <f t="shared" si="13"/>
        <v>39789</v>
      </c>
      <c r="D252" s="4">
        <v>33.315795647380156</v>
      </c>
      <c r="E252">
        <f t="shared" si="14"/>
        <v>33.352843698220475</v>
      </c>
      <c r="F252" s="4">
        <v>28.896607400001489</v>
      </c>
      <c r="G252">
        <f t="shared" si="15"/>
        <v>28.895464174252737</v>
      </c>
    </row>
    <row r="253" spans="1:7" outlineLevel="1">
      <c r="A253" s="12">
        <f t="shared" si="12"/>
        <v>0</v>
      </c>
      <c r="B253" t="str">
        <f>YEAR(C253)&amp;VLOOKUP(MONTH(C253),lookup!$G$2:$N$13,8)</f>
        <v>2008M12</v>
      </c>
      <c r="C253" s="2">
        <f t="shared" si="13"/>
        <v>39790</v>
      </c>
      <c r="D253" s="4">
        <v>33.345259172297148</v>
      </c>
      <c r="E253">
        <f t="shared" si="14"/>
        <v>33.38559843869961</v>
      </c>
      <c r="F253" s="4">
        <v>28.811722766476077</v>
      </c>
      <c r="G253">
        <f t="shared" si="15"/>
        <v>28.92064906142711</v>
      </c>
    </row>
    <row r="254" spans="1:7" outlineLevel="1">
      <c r="A254" s="12">
        <f t="shared" si="12"/>
        <v>0</v>
      </c>
      <c r="B254" t="str">
        <f>YEAR(C254)&amp;VLOOKUP(MONTH(C254),lookup!$G$2:$N$13,8)</f>
        <v>2008M12</v>
      </c>
      <c r="C254" s="2">
        <f t="shared" si="13"/>
        <v>39791</v>
      </c>
      <c r="D254" s="4">
        <v>33.265488302158886</v>
      </c>
      <c r="E254">
        <f t="shared" si="14"/>
        <v>33.394263747211426</v>
      </c>
      <c r="F254" s="4">
        <v>28.903601882028759</v>
      </c>
      <c r="G254">
        <f t="shared" si="15"/>
        <v>28.931686768406781</v>
      </c>
    </row>
    <row r="255" spans="1:7" outlineLevel="1">
      <c r="A255" s="12">
        <f t="shared" si="12"/>
        <v>0</v>
      </c>
      <c r="B255" t="str">
        <f>YEAR(C255)&amp;VLOOKUP(MONTH(C255),lookup!$G$2:$N$13,8)</f>
        <v>2008M12</v>
      </c>
      <c r="C255" s="2">
        <f t="shared" si="13"/>
        <v>39792</v>
      </c>
      <c r="D255" s="4">
        <v>33.413072359482143</v>
      </c>
      <c r="E255">
        <f t="shared" si="14"/>
        <v>33.42155749159317</v>
      </c>
      <c r="F255" s="4">
        <v>28.832313214514691</v>
      </c>
      <c r="G255">
        <f t="shared" si="15"/>
        <v>28.945788026377848</v>
      </c>
    </row>
    <row r="256" spans="1:7" outlineLevel="1">
      <c r="A256" s="12">
        <f t="shared" si="12"/>
        <v>0</v>
      </c>
      <c r="B256" t="str">
        <f>YEAR(C256)&amp;VLOOKUP(MONTH(C256),lookup!$G$2:$N$13,8)</f>
        <v>2008M12</v>
      </c>
      <c r="C256" s="2">
        <f t="shared" si="13"/>
        <v>39793</v>
      </c>
      <c r="D256" s="4">
        <v>33.040855227330617</v>
      </c>
      <c r="E256">
        <f t="shared" si="14"/>
        <v>33.352445697112728</v>
      </c>
      <c r="F256" s="4">
        <v>28.662180387476344</v>
      </c>
      <c r="G256">
        <f t="shared" si="15"/>
        <v>28.885185403736756</v>
      </c>
    </row>
    <row r="257" spans="1:7" outlineLevel="1">
      <c r="A257" s="12">
        <f t="shared" si="12"/>
        <v>0</v>
      </c>
      <c r="B257" t="str">
        <f>YEAR(C257)&amp;VLOOKUP(MONTH(C257),lookup!$G$2:$N$13,8)</f>
        <v>2008M12</v>
      </c>
      <c r="C257" s="2">
        <f t="shared" si="13"/>
        <v>39794</v>
      </c>
      <c r="D257" s="4">
        <v>33.560744218503245</v>
      </c>
      <c r="E257">
        <f t="shared" si="14"/>
        <v>33.355791307641084</v>
      </c>
      <c r="F257" s="4">
        <v>28.979184089962345</v>
      </c>
      <c r="G257">
        <f t="shared" si="15"/>
        <v>28.878388524658178</v>
      </c>
    </row>
    <row r="258" spans="1:7" outlineLevel="1">
      <c r="A258" s="12">
        <f t="shared" ref="A258:A321" si="16">IF(D258+D259=D258,IF(D258+D259&gt;0,1,0),0)</f>
        <v>0</v>
      </c>
      <c r="B258" t="str">
        <f>YEAR(C258)&amp;VLOOKUP(MONTH(C258),lookup!$G$2:$N$13,8)</f>
        <v>2008M12</v>
      </c>
      <c r="C258" s="2">
        <f t="shared" ref="C258:C321" si="17">C259-1</f>
        <v>39795</v>
      </c>
      <c r="D258" s="4">
        <v>33.628278862370934</v>
      </c>
      <c r="E258">
        <f t="shared" si="14"/>
        <v>33.386663507355493</v>
      </c>
      <c r="F258" s="4">
        <v>29.104919913341476</v>
      </c>
      <c r="G258">
        <f t="shared" si="15"/>
        <v>28.895954335135222</v>
      </c>
    </row>
    <row r="259" spans="1:7" outlineLevel="1">
      <c r="A259" s="12">
        <f t="shared" si="16"/>
        <v>0</v>
      </c>
      <c r="B259" t="str">
        <f>YEAR(C259)&amp;VLOOKUP(MONTH(C259),lookup!$G$2:$N$13,8)</f>
        <v>2008M12</v>
      </c>
      <c r="C259" s="2">
        <f t="shared" si="17"/>
        <v>39796</v>
      </c>
      <c r="D259" s="4">
        <v>33.750336846778893</v>
      </c>
      <c r="E259">
        <f t="shared" si="14"/>
        <v>33.429054066154265</v>
      </c>
      <c r="F259" s="4">
        <v>29.158448601869633</v>
      </c>
      <c r="G259">
        <f t="shared" si="15"/>
        <v>28.929365148412195</v>
      </c>
    </row>
    <row r="260" spans="1:7" outlineLevel="1">
      <c r="A260" s="12">
        <f t="shared" si="16"/>
        <v>0</v>
      </c>
      <c r="B260" t="str">
        <f>YEAR(C260)&amp;VLOOKUP(MONTH(C260),lookup!$G$2:$N$13,8)</f>
        <v>2008M12</v>
      </c>
      <c r="C260" s="2">
        <f t="shared" si="17"/>
        <v>39797</v>
      </c>
      <c r="D260" s="4">
        <v>33.185620547388524</v>
      </c>
      <c r="E260">
        <f t="shared" si="14"/>
        <v>33.414262476173924</v>
      </c>
      <c r="F260" s="4">
        <v>28.739686372347986</v>
      </c>
      <c r="G260">
        <f t="shared" si="15"/>
        <v>28.905897958377121</v>
      </c>
    </row>
    <row r="261" spans="1:7" outlineLevel="1">
      <c r="A261" s="12">
        <f t="shared" si="16"/>
        <v>0</v>
      </c>
      <c r="B261" t="str">
        <f>YEAR(C261)&amp;VLOOKUP(MONTH(C261),lookup!$G$2:$N$13,8)</f>
        <v>2008M12</v>
      </c>
      <c r="C261" s="2">
        <f t="shared" si="17"/>
        <v>39798</v>
      </c>
      <c r="D261" s="4">
        <v>33.845483610796911</v>
      </c>
      <c r="E261">
        <f t="shared" si="14"/>
        <v>33.481560774523061</v>
      </c>
      <c r="F261" s="4">
        <v>29.204841505703296</v>
      </c>
      <c r="G261">
        <f t="shared" si="15"/>
        <v>28.961511903844539</v>
      </c>
    </row>
    <row r="262" spans="1:7" outlineLevel="1">
      <c r="A262" s="12">
        <f t="shared" si="16"/>
        <v>0</v>
      </c>
      <c r="B262" t="str">
        <f>YEAR(C262)&amp;VLOOKUP(MONTH(C262),lookup!$G$2:$N$13,8)</f>
        <v>2008M12</v>
      </c>
      <c r="C262" s="2">
        <f t="shared" si="17"/>
        <v>39799</v>
      </c>
      <c r="D262" s="4">
        <v>33.633710457058399</v>
      </c>
      <c r="E262">
        <f t="shared" si="14"/>
        <v>33.55397926168159</v>
      </c>
      <c r="F262" s="4">
        <v>29.126840961496391</v>
      </c>
      <c r="G262">
        <f t="shared" si="15"/>
        <v>29.014186060812939</v>
      </c>
    </row>
    <row r="263" spans="1:7" outlineLevel="1">
      <c r="A263" s="12">
        <f t="shared" si="16"/>
        <v>0</v>
      </c>
      <c r="B263" t="str">
        <f>YEAR(C263)&amp;VLOOKUP(MONTH(C263),lookup!$G$2:$N$13,8)</f>
        <v>2008M12</v>
      </c>
      <c r="C263" s="2">
        <f t="shared" si="17"/>
        <v>39800</v>
      </c>
      <c r="D263" s="4">
        <v>34.10135592419001</v>
      </c>
      <c r="E263">
        <f t="shared" si="14"/>
        <v>33.642047959949736</v>
      </c>
      <c r="F263" s="4">
        <v>29.46270709815316</v>
      </c>
      <c r="G263">
        <f t="shared" si="15"/>
        <v>29.093879262556243</v>
      </c>
    </row>
    <row r="264" spans="1:7" outlineLevel="1">
      <c r="A264" s="12">
        <f t="shared" si="16"/>
        <v>0</v>
      </c>
      <c r="B264" t="str">
        <f>YEAR(C264)&amp;VLOOKUP(MONTH(C264),lookup!$G$2:$N$13,8)</f>
        <v>2008M12</v>
      </c>
      <c r="C264" s="2">
        <f t="shared" si="17"/>
        <v>39801</v>
      </c>
      <c r="D264" s="4">
        <v>33.586040190417279</v>
      </c>
      <c r="E264">
        <f t="shared" si="14"/>
        <v>33.672602130813175</v>
      </c>
      <c r="F264" s="4">
        <v>29.029970623604804</v>
      </c>
      <c r="G264">
        <f t="shared" si="15"/>
        <v>29.11062037816955</v>
      </c>
    </row>
    <row r="265" spans="1:7" outlineLevel="1">
      <c r="A265" s="12">
        <f t="shared" si="16"/>
        <v>0</v>
      </c>
      <c r="B265" t="str">
        <f>YEAR(C265)&amp;VLOOKUP(MONTH(C265),lookup!$G$2:$N$13,8)</f>
        <v>2008M12</v>
      </c>
      <c r="C265" s="2">
        <f t="shared" si="17"/>
        <v>39802</v>
      </c>
      <c r="D265" s="4">
        <v>34.229817377251251</v>
      </c>
      <c r="E265">
        <f t="shared" si="14"/>
        <v>33.754375914107626</v>
      </c>
      <c r="F265" s="4">
        <v>29.577007708807152</v>
      </c>
      <c r="G265">
        <f t="shared" si="15"/>
        <v>29.182864279925479</v>
      </c>
    </row>
    <row r="266" spans="1:7" outlineLevel="1">
      <c r="A266" s="12">
        <f t="shared" si="16"/>
        <v>0</v>
      </c>
      <c r="B266" t="str">
        <f>YEAR(C266)&amp;VLOOKUP(MONTH(C266),lookup!$G$2:$N$13,8)</f>
        <v>2008M12</v>
      </c>
      <c r="C266" s="2">
        <f t="shared" si="17"/>
        <v>39803</v>
      </c>
      <c r="D266" s="4">
        <v>34.067848979704948</v>
      </c>
      <c r="E266">
        <f t="shared" si="14"/>
        <v>33.855368082467365</v>
      </c>
      <c r="F266" s="4">
        <v>29.463681497795847</v>
      </c>
      <c r="G266">
        <f t="shared" si="15"/>
        <v>29.265619806074529</v>
      </c>
    </row>
    <row r="267" spans="1:7" outlineLevel="1">
      <c r="A267" s="12">
        <f t="shared" si="16"/>
        <v>0</v>
      </c>
      <c r="B267" t="str">
        <f>YEAR(C267)&amp;VLOOKUP(MONTH(C267),lookup!$G$2:$N$13,8)</f>
        <v>2008M12</v>
      </c>
      <c r="C267" s="2">
        <f t="shared" si="17"/>
        <v>39804</v>
      </c>
      <c r="D267" s="4">
        <v>34.33904723083937</v>
      </c>
      <c r="E267">
        <f t="shared" ref="E267:E330" si="18">AVERAGE(SUM(D260:D267)/8,SUM(D262:D267)/6)</f>
        <v>33.933292783141354</v>
      </c>
      <c r="F267" s="4">
        <v>29.67708090715567</v>
      </c>
      <c r="G267">
        <f t="shared" ref="G267:G330" si="19">AVERAGE(SUM(F260:F267)/8,SUM(F262:F267)/6)</f>
        <v>29.337387608609269</v>
      </c>
    </row>
    <row r="268" spans="1:7" outlineLevel="1">
      <c r="A268" s="12">
        <f t="shared" si="16"/>
        <v>0</v>
      </c>
      <c r="B268" t="str">
        <f>YEAR(C268)&amp;VLOOKUP(MONTH(C268),lookup!$G$2:$N$13,8)</f>
        <v>2008M12</v>
      </c>
      <c r="C268" s="2">
        <f t="shared" si="17"/>
        <v>39805</v>
      </c>
      <c r="D268" s="4">
        <v>34.147701596251537</v>
      </c>
      <c r="E268">
        <f t="shared" si="18"/>
        <v>34.03625544362805</v>
      </c>
      <c r="F268" s="4">
        <v>29.547085397121041</v>
      </c>
      <c r="G268">
        <f t="shared" si="19"/>
        <v>29.422870417292973</v>
      </c>
    </row>
    <row r="269" spans="1:7" outlineLevel="1">
      <c r="A269" s="12">
        <f t="shared" si="16"/>
        <v>0</v>
      </c>
      <c r="B269" t="str">
        <f>YEAR(C269)&amp;VLOOKUP(MONTH(C269),lookup!$G$2:$N$13,8)</f>
        <v>2008M12</v>
      </c>
      <c r="C269" s="2">
        <f t="shared" si="17"/>
        <v>39806</v>
      </c>
      <c r="D269" s="4">
        <v>35.264599745753515</v>
      </c>
      <c r="E269">
        <f t="shared" si="18"/>
        <v>34.221887187193133</v>
      </c>
      <c r="F269" s="4">
        <v>30.340948803896879</v>
      </c>
      <c r="G269">
        <f t="shared" si="19"/>
        <v>29.56706393224205</v>
      </c>
    </row>
    <row r="270" spans="1:7" outlineLevel="1">
      <c r="A270" s="12">
        <f t="shared" si="16"/>
        <v>0</v>
      </c>
      <c r="B270" t="str">
        <f>YEAR(C270)&amp;VLOOKUP(MONTH(C270),lookup!$G$2:$N$13,8)</f>
        <v>2008M12</v>
      </c>
      <c r="C270" s="2">
        <f t="shared" si="17"/>
        <v>39807</v>
      </c>
      <c r="D270" s="4">
        <v>33.768334681015034</v>
      </c>
      <c r="E270">
        <f t="shared" si="18"/>
        <v>34.245492408740233</v>
      </c>
      <c r="F270" s="4">
        <v>29.523664480029719</v>
      </c>
      <c r="G270">
        <f t="shared" si="19"/>
        <v>29.633006556852457</v>
      </c>
    </row>
    <row r="271" spans="1:7" outlineLevel="1">
      <c r="A271" s="12">
        <f t="shared" si="16"/>
        <v>0</v>
      </c>
      <c r="B271" t="str">
        <f>YEAR(C271)&amp;VLOOKUP(MONTH(C271),lookup!$G$2:$N$13,8)</f>
        <v>2008M12</v>
      </c>
      <c r="C271" s="2">
        <f t="shared" si="17"/>
        <v>39808</v>
      </c>
      <c r="D271" s="4">
        <v>34.477595282396322</v>
      </c>
      <c r="E271">
        <f t="shared" si="18"/>
        <v>34.289655527390224</v>
      </c>
      <c r="F271" s="4">
        <v>29.689147566174942</v>
      </c>
      <c r="G271">
        <f t="shared" si="19"/>
        <v>29.6565040742178</v>
      </c>
    </row>
    <row r="272" spans="1:7" outlineLevel="1">
      <c r="A272" s="12">
        <f t="shared" si="16"/>
        <v>0</v>
      </c>
      <c r="B272" t="str">
        <f>YEAR(C272)&amp;VLOOKUP(MONTH(C272),lookup!$G$2:$N$13,8)</f>
        <v>2008M12</v>
      </c>
      <c r="C272" s="2">
        <f t="shared" si="17"/>
        <v>39809</v>
      </c>
      <c r="D272" s="4">
        <v>34.25015103941459</v>
      </c>
      <c r="E272">
        <f t="shared" si="18"/>
        <v>34.346354293761692</v>
      </c>
      <c r="F272" s="4">
        <v>29.472370139926948</v>
      </c>
      <c r="G272">
        <f t="shared" si="19"/>
        <v>29.68487809749886</v>
      </c>
    </row>
    <row r="273" spans="1:7" outlineLevel="1">
      <c r="A273" s="12">
        <f t="shared" si="16"/>
        <v>0</v>
      </c>
      <c r="B273" t="str">
        <f>YEAR(C273)&amp;VLOOKUP(MONTH(C273),lookup!$G$2:$N$13,8)</f>
        <v>2008M12</v>
      </c>
      <c r="C273" s="2">
        <f t="shared" si="17"/>
        <v>39810</v>
      </c>
      <c r="D273" s="4">
        <v>34.761903235312651</v>
      </c>
      <c r="E273">
        <f t="shared" si="18"/>
        <v>34.414847660263305</v>
      </c>
      <c r="F273" s="4">
        <v>30.02882151533267</v>
      </c>
      <c r="G273">
        <f t="shared" si="19"/>
        <v>29.742428177754789</v>
      </c>
    </row>
    <row r="274" spans="1:7" outlineLevel="1">
      <c r="A274" s="12">
        <f t="shared" si="16"/>
        <v>0</v>
      </c>
      <c r="B274" t="str">
        <f>YEAR(C274)&amp;VLOOKUP(MONTH(C274),lookup!$G$2:$N$13,8)</f>
        <v>2008M12</v>
      </c>
      <c r="C274" s="2">
        <f t="shared" si="17"/>
        <v>39811</v>
      </c>
      <c r="D274" s="4">
        <v>34.390721557666765</v>
      </c>
      <c r="E274">
        <f t="shared" si="18"/>
        <v>34.455278859837179</v>
      </c>
      <c r="F274" s="4">
        <v>29.730275473751966</v>
      </c>
      <c r="G274">
        <f t="shared" si="19"/>
        <v>29.774356140971292</v>
      </c>
    </row>
    <row r="275" spans="1:7" outlineLevel="1">
      <c r="A275" s="12">
        <f t="shared" si="16"/>
        <v>0</v>
      </c>
      <c r="B275" t="str">
        <f>YEAR(C275)&amp;VLOOKUP(MONTH(C275),lookup!$G$2:$N$13,8)</f>
        <v>2008M12</v>
      </c>
      <c r="C275" s="2">
        <f t="shared" si="17"/>
        <v>39812</v>
      </c>
      <c r="D275" s="4">
        <v>34.270026013397796</v>
      </c>
      <c r="E275">
        <f t="shared" si="18"/>
        <v>34.36808388938411</v>
      </c>
      <c r="F275" s="4">
        <v>29.521175492422795</v>
      </c>
      <c r="G275">
        <f t="shared" si="19"/>
        <v>29.696297609927647</v>
      </c>
    </row>
    <row r="276" spans="1:7" outlineLevel="1">
      <c r="A276" s="12">
        <f t="shared" si="16"/>
        <v>0</v>
      </c>
      <c r="B276" t="str">
        <f>YEAR(C276)&amp;VLOOKUP(MONTH(C276),lookup!$G$2:$N$13,8)</f>
        <v>2008M12</v>
      </c>
      <c r="C276" s="2">
        <f t="shared" si="17"/>
        <v>39813</v>
      </c>
      <c r="D276" s="4">
        <v>34.790793021548879</v>
      </c>
      <c r="E276">
        <f t="shared" si="18"/>
        <v>34.493481965176343</v>
      </c>
      <c r="F276" s="4">
        <v>30.115678498587993</v>
      </c>
      <c r="G276">
        <f t="shared" si="19"/>
        <v>29.781169180315853</v>
      </c>
    </row>
    <row r="277" spans="1:7" outlineLevel="1">
      <c r="A277" s="12">
        <f t="shared" si="16"/>
        <v>0</v>
      </c>
      <c r="B277" t="str">
        <f>YEAR(C277)&amp;VLOOKUP(MONTH(C277),lookup!$G$2:$N$13,8)</f>
        <v>2009M01</v>
      </c>
      <c r="C277" s="2">
        <f t="shared" si="17"/>
        <v>39814</v>
      </c>
      <c r="D277" s="4">
        <v>34.379576557068226</v>
      </c>
      <c r="E277">
        <f t="shared" si="18"/>
        <v>34.429999788772847</v>
      </c>
      <c r="F277" s="4">
        <v>29.665884678231226</v>
      </c>
      <c r="G277">
        <f t="shared" si="19"/>
        <v>29.73703909846644</v>
      </c>
    </row>
    <row r="278" spans="1:7" outlineLevel="1">
      <c r="A278" s="12">
        <f t="shared" si="16"/>
        <v>0</v>
      </c>
      <c r="B278" t="str">
        <f>YEAR(C278)&amp;VLOOKUP(MONTH(C278),lookup!$G$2:$N$13,8)</f>
        <v>2009M01</v>
      </c>
      <c r="C278" s="2">
        <f t="shared" si="17"/>
        <v>39815</v>
      </c>
      <c r="D278" s="4">
        <v>34.329479922624586</v>
      </c>
      <c r="E278">
        <f t="shared" si="18"/>
        <v>34.471682106640941</v>
      </c>
      <c r="F278" s="4">
        <v>29.590864412934987</v>
      </c>
      <c r="G278">
        <f t="shared" si="19"/>
        <v>29.751113617023691</v>
      </c>
    </row>
    <row r="279" spans="1:7" outlineLevel="1">
      <c r="A279" s="12">
        <f t="shared" si="16"/>
        <v>0</v>
      </c>
      <c r="B279" t="str">
        <f>YEAR(C279)&amp;VLOOKUP(MONTH(C279),lookup!$G$2:$N$13,8)</f>
        <v>2009M01</v>
      </c>
      <c r="C279" s="2">
        <f t="shared" si="17"/>
        <v>39816</v>
      </c>
      <c r="D279" s="4">
        <v>34.34739425415205</v>
      </c>
      <c r="E279">
        <f t="shared" si="18"/>
        <v>34.429002127278949</v>
      </c>
      <c r="F279" s="4">
        <v>29.583601310056334</v>
      </c>
      <c r="G279">
        <f t="shared" si="19"/>
        <v>29.707415292243248</v>
      </c>
    </row>
    <row r="280" spans="1:7" outlineLevel="1">
      <c r="A280" s="12">
        <f t="shared" si="16"/>
        <v>0</v>
      </c>
      <c r="B280" t="str">
        <f>YEAR(C280)&amp;VLOOKUP(MONTH(C280),lookup!$G$2:$N$13,8)</f>
        <v>2009M01</v>
      </c>
      <c r="C280" s="2">
        <f t="shared" si="17"/>
        <v>39817</v>
      </c>
      <c r="D280" s="4">
        <v>34.022715514251445</v>
      </c>
      <c r="E280">
        <f t="shared" si="18"/>
        <v>34.384120236671649</v>
      </c>
      <c r="F280" s="4">
        <v>29.291647762256318</v>
      </c>
      <c r="G280">
        <f t="shared" si="19"/>
        <v>29.659567834347531</v>
      </c>
    </row>
    <row r="281" spans="1:7" outlineLevel="1">
      <c r="A281" s="12">
        <f t="shared" si="16"/>
        <v>0</v>
      </c>
      <c r="B281" t="str">
        <f>YEAR(C281)&amp;VLOOKUP(MONTH(C281),lookup!$G$2:$N$13,8)</f>
        <v>2009M01</v>
      </c>
      <c r="C281" s="2">
        <f t="shared" si="17"/>
        <v>39818</v>
      </c>
      <c r="D281" s="4">
        <v>33.787879036658502</v>
      </c>
      <c r="E281">
        <f t="shared" si="18"/>
        <v>34.283064809527488</v>
      </c>
      <c r="F281" s="4">
        <v>29.063038333762922</v>
      </c>
      <c r="G281">
        <f t="shared" si="19"/>
        <v>29.561028288944435</v>
      </c>
    </row>
    <row r="282" spans="1:7" outlineLevel="1">
      <c r="A282" s="12">
        <f t="shared" si="16"/>
        <v>0</v>
      </c>
      <c r="B282" t="str">
        <f>YEAR(C282)&amp;VLOOKUP(MONTH(C282),lookup!$G$2:$N$13,8)</f>
        <v>2009M01</v>
      </c>
      <c r="C282" s="2">
        <f t="shared" si="17"/>
        <v>39819</v>
      </c>
      <c r="D282" s="4">
        <v>33.833647508134788</v>
      </c>
      <c r="E282">
        <f t="shared" si="18"/>
        <v>34.1684855553139</v>
      </c>
      <c r="F282" s="4">
        <v>29.05734114940751</v>
      </c>
      <c r="G282">
        <f t="shared" si="19"/>
        <v>29.43077511457453</v>
      </c>
    </row>
    <row r="283" spans="1:7" outlineLevel="1">
      <c r="A283" s="12">
        <f t="shared" si="16"/>
        <v>0</v>
      </c>
      <c r="B283" t="str">
        <f>YEAR(C283)&amp;VLOOKUP(MONTH(C283),lookup!$G$2:$N$13,8)</f>
        <v>2009M01</v>
      </c>
      <c r="C283" s="2">
        <f t="shared" si="17"/>
        <v>39820</v>
      </c>
      <c r="D283" s="4">
        <v>33.72557646864923</v>
      </c>
      <c r="E283">
        <f t="shared" si="18"/>
        <v>34.079957451398869</v>
      </c>
      <c r="F283" s="4">
        <v>29.017654580798787</v>
      </c>
      <c r="G283">
        <f t="shared" si="19"/>
        <v>29.345285882811993</v>
      </c>
    </row>
    <row r="284" spans="1:7" outlineLevel="1">
      <c r="A284" s="12">
        <f t="shared" si="16"/>
        <v>0</v>
      </c>
      <c r="B284" t="str">
        <f>YEAR(C284)&amp;VLOOKUP(MONTH(C284),lookup!$G$2:$N$13,8)</f>
        <v>2009M01</v>
      </c>
      <c r="C284" s="2">
        <f t="shared" si="17"/>
        <v>39821</v>
      </c>
      <c r="D284" s="4">
        <v>33.641360969374922</v>
      </c>
      <c r="E284">
        <f t="shared" si="18"/>
        <v>33.950774702033854</v>
      </c>
      <c r="F284" s="4">
        <v>28.961165574352574</v>
      </c>
      <c r="G284">
        <f t="shared" si="19"/>
        <v>29.220653921832081</v>
      </c>
    </row>
    <row r="285" spans="1:7" outlineLevel="1">
      <c r="A285" s="12">
        <f t="shared" si="16"/>
        <v>0</v>
      </c>
      <c r="B285" t="str">
        <f>YEAR(C285)&amp;VLOOKUP(MONTH(C285),lookup!$G$2:$N$13,8)</f>
        <v>2009M01</v>
      </c>
      <c r="C285" s="2">
        <f t="shared" si="17"/>
        <v>39822</v>
      </c>
      <c r="D285" s="4">
        <v>34.012701629691286</v>
      </c>
      <c r="E285">
        <f t="shared" si="18"/>
        <v>33.899953967034392</v>
      </c>
      <c r="F285" s="4">
        <v>29.266510880844798</v>
      </c>
      <c r="G285">
        <f t="shared" si="19"/>
        <v>29.169268857061134</v>
      </c>
    </row>
    <row r="286" spans="1:7" outlineLevel="1">
      <c r="A286" s="12">
        <f t="shared" si="16"/>
        <v>0</v>
      </c>
      <c r="B286" t="str">
        <f>YEAR(C286)&amp;VLOOKUP(MONTH(C286),lookup!$G$2:$N$13,8)</f>
        <v>2009M01</v>
      </c>
      <c r="C286" s="2">
        <f t="shared" si="17"/>
        <v>39823</v>
      </c>
      <c r="D286" s="4">
        <v>33.950102757126793</v>
      </c>
      <c r="E286">
        <f t="shared" si="18"/>
        <v>33.87019183109706</v>
      </c>
      <c r="F286" s="4">
        <v>29.186898526458378</v>
      </c>
      <c r="G286">
        <f t="shared" si="19"/>
        <v>29.135291886173182</v>
      </c>
    </row>
    <row r="287" spans="1:7" outlineLevel="1">
      <c r="A287" s="12">
        <f t="shared" si="16"/>
        <v>0</v>
      </c>
      <c r="B287" t="str">
        <f>YEAR(C287)&amp;VLOOKUP(MONTH(C287),lookup!$G$2:$N$13,8)</f>
        <v>2009M01</v>
      </c>
      <c r="C287" s="2">
        <f t="shared" si="17"/>
        <v>39824</v>
      </c>
      <c r="D287" s="4">
        <v>34.563819031856987</v>
      </c>
      <c r="E287">
        <f t="shared" si="18"/>
        <v>33.948380045970161</v>
      </c>
      <c r="F287" s="4">
        <v>29.777477286169624</v>
      </c>
      <c r="G287">
        <f t="shared" si="19"/>
        <v>29.206945714047485</v>
      </c>
    </row>
    <row r="288" spans="1:7" outlineLevel="1">
      <c r="A288" s="12">
        <f t="shared" si="16"/>
        <v>0</v>
      </c>
      <c r="B288" t="str">
        <f>YEAR(C288)&amp;VLOOKUP(MONTH(C288),lookup!$G$2:$N$13,8)</f>
        <v>2009M01</v>
      </c>
      <c r="C288" s="2">
        <f t="shared" si="17"/>
        <v>39825</v>
      </c>
      <c r="D288" s="4">
        <v>34.23791123275538</v>
      </c>
      <c r="E288">
        <f t="shared" si="18"/>
        <v>33.995518422095046</v>
      </c>
      <c r="F288" s="4">
        <v>29.465106626377722</v>
      </c>
      <c r="G288">
        <f t="shared" si="19"/>
        <v>29.251767349469258</v>
      </c>
    </row>
    <row r="289" spans="1:7" outlineLevel="1">
      <c r="A289" s="12">
        <f t="shared" si="16"/>
        <v>0</v>
      </c>
      <c r="B289" t="str">
        <f>YEAR(C289)&amp;VLOOKUP(MONTH(C289),lookup!$G$2:$N$13,8)</f>
        <v>2009M01</v>
      </c>
      <c r="C289" s="2">
        <f t="shared" si="17"/>
        <v>39826</v>
      </c>
      <c r="D289" s="4">
        <v>35.033801897419515</v>
      </c>
      <c r="E289">
        <f t="shared" si="18"/>
        <v>34.18240738662346</v>
      </c>
      <c r="F289" s="4">
        <v>30.172656711354151</v>
      </c>
      <c r="G289">
        <f t="shared" si="19"/>
        <v>29.417368675614995</v>
      </c>
    </row>
    <row r="290" spans="1:7" outlineLevel="1">
      <c r="A290" s="12">
        <f t="shared" si="16"/>
        <v>0</v>
      </c>
      <c r="B290" t="str">
        <f>YEAR(C290)&amp;VLOOKUP(MONTH(C290),lookup!$G$2:$N$13,8)</f>
        <v>2009M01</v>
      </c>
      <c r="C290" s="2">
        <f t="shared" si="17"/>
        <v>39827</v>
      </c>
      <c r="D290" s="4">
        <v>34.492672679929086</v>
      </c>
      <c r="E290">
        <f t="shared" si="18"/>
        <v>34.294539102406787</v>
      </c>
      <c r="F290" s="4">
        <v>29.696257920740141</v>
      </c>
      <c r="G290">
        <f t="shared" si="19"/>
        <v>29.518558669355578</v>
      </c>
    </row>
    <row r="291" spans="1:7" outlineLevel="1">
      <c r="A291" s="12">
        <f t="shared" si="16"/>
        <v>0</v>
      </c>
      <c r="B291" t="str">
        <f>YEAR(C291)&amp;VLOOKUP(MONTH(C291),lookup!$G$2:$N$13,8)</f>
        <v>2009M01</v>
      </c>
      <c r="C291" s="2">
        <f t="shared" si="17"/>
        <v>39828</v>
      </c>
      <c r="D291" s="4">
        <v>34.718759102595364</v>
      </c>
      <c r="E291">
        <f t="shared" si="18"/>
        <v>34.415451139770425</v>
      </c>
      <c r="F291" s="4">
        <v>29.93455637837172</v>
      </c>
      <c r="G291">
        <f t="shared" si="19"/>
        <v>29.631535489831133</v>
      </c>
    </row>
    <row r="292" spans="1:7" outlineLevel="1">
      <c r="A292" s="12">
        <f t="shared" si="16"/>
        <v>0</v>
      </c>
      <c r="B292" t="str">
        <f>YEAR(C292)&amp;VLOOKUP(MONTH(C292),lookup!$G$2:$N$13,8)</f>
        <v>2009M01</v>
      </c>
      <c r="C292" s="2">
        <f t="shared" si="17"/>
        <v>39829</v>
      </c>
      <c r="D292" s="4">
        <v>34.698590739987104</v>
      </c>
      <c r="E292">
        <f t="shared" si="18"/>
        <v>34.543901999005378</v>
      </c>
      <c r="F292" s="4">
        <v>29.834114519205198</v>
      </c>
      <c r="G292">
        <f t="shared" si="19"/>
        <v>29.740029464946652</v>
      </c>
    </row>
    <row r="293" spans="1:7" outlineLevel="1">
      <c r="A293" s="12">
        <f t="shared" si="16"/>
        <v>0</v>
      </c>
      <c r="B293" t="str">
        <f>YEAR(C293)&amp;VLOOKUP(MONTH(C293),lookup!$G$2:$N$13,8)</f>
        <v>2009M01</v>
      </c>
      <c r="C293" s="2">
        <f t="shared" si="17"/>
        <v>39830</v>
      </c>
      <c r="D293" s="4">
        <v>35.164928757168816</v>
      </c>
      <c r="E293">
        <f t="shared" si="18"/>
        <v>34.666008671582048</v>
      </c>
      <c r="F293" s="4">
        <v>30.293773978351449</v>
      </c>
      <c r="G293">
        <f t="shared" si="19"/>
        <v>29.847258132889309</v>
      </c>
    </row>
    <row r="294" spans="1:7" outlineLevel="1">
      <c r="A294" s="12">
        <f t="shared" si="16"/>
        <v>0</v>
      </c>
      <c r="B294" t="str">
        <f>YEAR(C294)&amp;VLOOKUP(MONTH(C294),lookup!$G$2:$N$13,8)</f>
        <v>2009M01</v>
      </c>
      <c r="C294" s="2">
        <f t="shared" si="17"/>
        <v>39831</v>
      </c>
      <c r="D294" s="4">
        <v>34.801757636732155</v>
      </c>
      <c r="E294">
        <f t="shared" si="18"/>
        <v>34.766224301888776</v>
      </c>
      <c r="F294" s="4">
        <v>29.965390444138649</v>
      </c>
      <c r="G294">
        <f t="shared" si="19"/>
        <v>29.937604195891069</v>
      </c>
    </row>
    <row r="295" spans="1:7" outlineLevel="1">
      <c r="A295" s="12">
        <f t="shared" si="16"/>
        <v>0</v>
      </c>
      <c r="B295" t="str">
        <f>YEAR(C295)&amp;VLOOKUP(MONTH(C295),lookup!$G$2:$N$13,8)</f>
        <v>2009M01</v>
      </c>
      <c r="C295" s="2">
        <f t="shared" si="17"/>
        <v>39832</v>
      </c>
      <c r="D295" s="4">
        <v>34.70763709946899</v>
      </c>
      <c r="E295">
        <f t="shared" si="18"/>
        <v>34.748032531285318</v>
      </c>
      <c r="F295" s="4">
        <v>29.892043231435196</v>
      </c>
      <c r="G295">
        <f t="shared" si="19"/>
        <v>29.921380110810254</v>
      </c>
    </row>
    <row r="296" spans="1:7" outlineLevel="1">
      <c r="A296" s="12">
        <f t="shared" si="16"/>
        <v>0</v>
      </c>
      <c r="B296" t="str">
        <f>YEAR(C296)&amp;VLOOKUP(MONTH(C296),lookup!$G$2:$N$13,8)</f>
        <v>2009M01</v>
      </c>
      <c r="C296" s="2">
        <f t="shared" si="17"/>
        <v>39833</v>
      </c>
      <c r="D296" s="4">
        <v>34.442009136259891</v>
      </c>
      <c r="E296">
        <f t="shared" si="18"/>
        <v>34.756566688281922</v>
      </c>
      <c r="F296" s="4">
        <v>29.609670111113829</v>
      </c>
      <c r="G296">
        <f t="shared" si="19"/>
        <v>29.923199677804064</v>
      </c>
    </row>
    <row r="297" spans="1:7" outlineLevel="1">
      <c r="A297" s="12">
        <f t="shared" si="16"/>
        <v>0</v>
      </c>
      <c r="B297" t="str">
        <f>YEAR(C297)&amp;VLOOKUP(MONTH(C297),lookup!$G$2:$N$13,8)</f>
        <v>2009M01</v>
      </c>
      <c r="C297" s="2">
        <f t="shared" si="17"/>
        <v>39834</v>
      </c>
      <c r="D297" s="4">
        <v>34.911074364755997</v>
      </c>
      <c r="E297">
        <f t="shared" si="18"/>
        <v>34.764922489337167</v>
      </c>
      <c r="F297" s="4">
        <v>30.023828410096453</v>
      </c>
      <c r="G297">
        <f t="shared" si="19"/>
        <v>29.921337244952522</v>
      </c>
    </row>
    <row r="298" spans="1:7" outlineLevel="1">
      <c r="A298" s="12">
        <f t="shared" si="16"/>
        <v>0</v>
      </c>
      <c r="B298" t="str">
        <f>YEAR(C298)&amp;VLOOKUP(MONTH(C298),lookup!$G$2:$N$13,8)</f>
        <v>2009M01</v>
      </c>
      <c r="C298" s="2">
        <f t="shared" si="17"/>
        <v>39835</v>
      </c>
      <c r="D298" s="4">
        <v>34.594081402195954</v>
      </c>
      <c r="E298">
        <f t="shared" si="18"/>
        <v>34.762551422996253</v>
      </c>
      <c r="F298" s="4">
        <v>29.807743394609005</v>
      </c>
      <c r="G298">
        <f t="shared" si="19"/>
        <v>29.926107493352973</v>
      </c>
    </row>
    <row r="299" spans="1:7" outlineLevel="1">
      <c r="A299" s="12">
        <f t="shared" si="16"/>
        <v>0</v>
      </c>
      <c r="B299" t="str">
        <f>YEAR(C299)&amp;VLOOKUP(MONTH(C299),lookup!$G$2:$N$13,8)</f>
        <v>2009M01</v>
      </c>
      <c r="C299" s="2">
        <f t="shared" si="17"/>
        <v>39836</v>
      </c>
      <c r="D299" s="4">
        <v>35.09295849716645</v>
      </c>
      <c r="E299">
        <f t="shared" si="18"/>
        <v>34.779941363490082</v>
      </c>
      <c r="F299" s="4">
        <v>30.21942586927231</v>
      </c>
      <c r="G299">
        <f t="shared" si="19"/>
        <v>29.937716160777665</v>
      </c>
    </row>
    <row r="300" spans="1:7" outlineLevel="1">
      <c r="A300" s="12">
        <f t="shared" si="16"/>
        <v>0</v>
      </c>
      <c r="B300" t="str">
        <f>YEAR(C300)&amp;VLOOKUP(MONTH(C300),lookup!$G$2:$N$13,8)</f>
        <v>2009M01</v>
      </c>
      <c r="C300" s="2">
        <f t="shared" si="17"/>
        <v>39837</v>
      </c>
      <c r="D300" s="4">
        <v>34.9513234080123</v>
      </c>
      <c r="E300">
        <f t="shared" si="18"/>
        <v>34.808200969514999</v>
      </c>
      <c r="F300" s="4">
        <v>30.053463454838557</v>
      </c>
      <c r="G300">
        <f t="shared" si="19"/>
        <v>29.958764886813078</v>
      </c>
    </row>
    <row r="301" spans="1:7" outlineLevel="1">
      <c r="A301" s="12">
        <f t="shared" si="16"/>
        <v>0</v>
      </c>
      <c r="B301" t="str">
        <f>YEAR(C301)&amp;VLOOKUP(MONTH(C301),lookup!$G$2:$N$13,8)</f>
        <v>2009M01</v>
      </c>
      <c r="C301" s="2">
        <f t="shared" si="17"/>
        <v>39838</v>
      </c>
      <c r="D301" s="4">
        <v>35.05180239914926</v>
      </c>
      <c r="E301">
        <f t="shared" si="18"/>
        <v>34.829811013778809</v>
      </c>
      <c r="F301" s="4">
        <v>30.223162353396184</v>
      </c>
      <c r="G301">
        <f t="shared" si="19"/>
        <v>29.98194492041679</v>
      </c>
    </row>
    <row r="302" spans="1:7" outlineLevel="1">
      <c r="A302" s="12">
        <f t="shared" si="16"/>
        <v>0</v>
      </c>
      <c r="B302" t="str">
        <f>YEAR(C302)&amp;VLOOKUP(MONTH(C302),lookup!$G$2:$N$13,8)</f>
        <v>2009M01</v>
      </c>
      <c r="C302" s="2">
        <f t="shared" si="17"/>
        <v>39839</v>
      </c>
      <c r="D302" s="4">
        <v>34.751388885860251</v>
      </c>
      <c r="E302">
        <f t="shared" si="18"/>
        <v>34.852444612649336</v>
      </c>
      <c r="F302" s="4">
        <v>29.891652852496879</v>
      </c>
      <c r="G302">
        <f t="shared" si="19"/>
        <v>30.000834882721101</v>
      </c>
    </row>
    <row r="303" spans="1:7" outlineLevel="1">
      <c r="A303" s="12">
        <f t="shared" si="16"/>
        <v>0</v>
      </c>
      <c r="B303" t="str">
        <f>YEAR(C303)&amp;VLOOKUP(MONTH(C303),lookup!$G$2:$N$13,8)</f>
        <v>2009M01</v>
      </c>
      <c r="C303" s="2">
        <f t="shared" si="17"/>
        <v>39840</v>
      </c>
      <c r="D303" s="4">
        <v>34.837941562901754</v>
      </c>
      <c r="E303">
        <f t="shared" si="18"/>
        <v>34.854494241459363</v>
      </c>
      <c r="F303" s="4">
        <v>29.992128466233257</v>
      </c>
      <c r="G303">
        <f t="shared" si="19"/>
        <v>30.00444854790738</v>
      </c>
    </row>
    <row r="304" spans="1:7" outlineLevel="1">
      <c r="A304" s="12">
        <f t="shared" si="16"/>
        <v>0</v>
      </c>
      <c r="B304" t="str">
        <f>YEAR(C304)&amp;VLOOKUP(MONTH(C304),lookup!$G$2:$N$13,8)</f>
        <v>2009M01</v>
      </c>
      <c r="C304" s="2">
        <f t="shared" si="17"/>
        <v>39841</v>
      </c>
      <c r="D304" s="4">
        <v>34.623087501691096</v>
      </c>
      <c r="E304">
        <f t="shared" si="18"/>
        <v>34.868228814256739</v>
      </c>
      <c r="F304" s="4">
        <v>29.7381150549495</v>
      </c>
      <c r="G304">
        <f t="shared" si="19"/>
        <v>30.006673995258815</v>
      </c>
    </row>
    <row r="305" spans="1:7" outlineLevel="1">
      <c r="A305" s="12">
        <f t="shared" si="16"/>
        <v>0</v>
      </c>
      <c r="B305" t="str">
        <f>YEAR(C305)&amp;VLOOKUP(MONTH(C305),lookup!$G$2:$N$13,8)</f>
        <v>2009M01</v>
      </c>
      <c r="C305" s="2">
        <f t="shared" si="17"/>
        <v>39842</v>
      </c>
      <c r="D305" s="4">
        <v>35.154482509839298</v>
      </c>
      <c r="E305">
        <f t="shared" si="18"/>
        <v>34.888568824380521</v>
      </c>
      <c r="F305" s="4">
        <v>30.291004636033399</v>
      </c>
      <c r="G305">
        <f t="shared" si="19"/>
        <v>30.029337406609965</v>
      </c>
    </row>
    <row r="306" spans="1:7" outlineLevel="1">
      <c r="A306" s="12">
        <f t="shared" si="16"/>
        <v>0</v>
      </c>
      <c r="B306" t="str">
        <f>YEAR(C306)&amp;VLOOKUP(MONTH(C306),lookup!$G$2:$N$13,8)</f>
        <v>2009M01</v>
      </c>
      <c r="C306" s="2">
        <f t="shared" si="17"/>
        <v>39843</v>
      </c>
      <c r="D306" s="4">
        <v>34.855273867624327</v>
      </c>
      <c r="E306">
        <f t="shared" si="18"/>
        <v>34.896889225104132</v>
      </c>
      <c r="F306" s="4">
        <v>29.929221688744743</v>
      </c>
      <c r="G306">
        <f t="shared" si="19"/>
        <v>30.026576319485635</v>
      </c>
    </row>
    <row r="307" spans="1:7" outlineLevel="1">
      <c r="A307" s="12">
        <f t="shared" si="16"/>
        <v>0</v>
      </c>
      <c r="B307" t="str">
        <f>YEAR(C307)&amp;VLOOKUP(MONTH(C307),lookup!$G$2:$N$13,8)</f>
        <v>2009M01</v>
      </c>
      <c r="C307" s="2">
        <f t="shared" si="17"/>
        <v>39844</v>
      </c>
      <c r="D307" s="4">
        <v>35.384263668898249</v>
      </c>
      <c r="E307">
        <f t="shared" si="18"/>
        <v>34.942800904149784</v>
      </c>
      <c r="F307" s="4">
        <v>30.49842940296822</v>
      </c>
      <c r="G307">
        <f t="shared" si="19"/>
        <v>30.066952961139293</v>
      </c>
    </row>
    <row r="308" spans="1:7" outlineLevel="1">
      <c r="A308" s="12">
        <f t="shared" si="16"/>
        <v>0</v>
      </c>
      <c r="B308" t="str">
        <f>YEAR(C308)&amp;VLOOKUP(MONTH(C308),lookup!$G$2:$N$13,8)</f>
        <v>2009M02</v>
      </c>
      <c r="C308" s="2">
        <f t="shared" si="17"/>
        <v>39845</v>
      </c>
      <c r="D308" s="4">
        <v>34.736368317045461</v>
      </c>
      <c r="E308">
        <f t="shared" si="18"/>
        <v>34.928114496896455</v>
      </c>
      <c r="F308" s="4">
        <v>29.796642952298768</v>
      </c>
      <c r="G308">
        <f t="shared" si="19"/>
        <v>30.042984188047381</v>
      </c>
    </row>
    <row r="309" spans="1:7" outlineLevel="1">
      <c r="A309" s="12">
        <f t="shared" si="16"/>
        <v>0</v>
      </c>
      <c r="B309" t="str">
        <f>YEAR(C309)&amp;VLOOKUP(MONTH(C309),lookup!$G$2:$N$13,8)</f>
        <v>2009M02</v>
      </c>
      <c r="C309" s="2">
        <f t="shared" si="17"/>
        <v>39846</v>
      </c>
      <c r="D309" s="4">
        <v>33.041188967273989</v>
      </c>
      <c r="E309">
        <f t="shared" si="18"/>
        <v>34.652721774435271</v>
      </c>
      <c r="F309" s="4">
        <v>28.187765360632618</v>
      </c>
      <c r="G309">
        <f t="shared" si="19"/>
        <v>29.765408283866279</v>
      </c>
    </row>
    <row r="310" spans="1:7" outlineLevel="1">
      <c r="A310" s="12">
        <f t="shared" si="16"/>
        <v>0</v>
      </c>
      <c r="B310" t="str">
        <f>YEAR(C310)&amp;VLOOKUP(MONTH(C310),lookup!$G$2:$N$13,8)</f>
        <v>2009M02</v>
      </c>
      <c r="C310" s="2">
        <f t="shared" si="17"/>
        <v>39847</v>
      </c>
      <c r="D310" s="4">
        <v>34.04590802207278</v>
      </c>
      <c r="E310">
        <f t="shared" si="18"/>
        <v>34.560530930480361</v>
      </c>
      <c r="F310" s="4">
        <v>29.160942334441568</v>
      </c>
      <c r="G310">
        <f t="shared" si="19"/>
        <v>29.671641149778818</v>
      </c>
    </row>
    <row r="311" spans="1:7" outlineLevel="1">
      <c r="A311" s="12">
        <f t="shared" si="16"/>
        <v>0</v>
      </c>
      <c r="B311" t="str">
        <f>YEAR(C311)&amp;VLOOKUP(MONTH(C311),lookup!$G$2:$N$13,8)</f>
        <v>2009M02</v>
      </c>
      <c r="C311" s="2">
        <f t="shared" si="17"/>
        <v>39848</v>
      </c>
      <c r="D311" s="4">
        <v>36.242492034574333</v>
      </c>
      <c r="E311">
        <f t="shared" si="18"/>
        <v>34.738982795354488</v>
      </c>
      <c r="F311" s="4">
        <v>31.264695357878576</v>
      </c>
      <c r="G311">
        <f t="shared" si="19"/>
        <v>29.832317473993751</v>
      </c>
    </row>
    <row r="312" spans="1:7" outlineLevel="1">
      <c r="A312" s="12">
        <f t="shared" si="16"/>
        <v>0</v>
      </c>
      <c r="B312" t="str">
        <f>YEAR(C312)&amp;VLOOKUP(MONTH(C312),lookup!$G$2:$N$13,8)</f>
        <v>2009M02</v>
      </c>
      <c r="C312" s="2">
        <f t="shared" si="17"/>
        <v>39849</v>
      </c>
      <c r="D312" s="4">
        <v>33.884112602435458</v>
      </c>
      <c r="E312">
        <f t="shared" si="18"/>
        <v>34.611866758718605</v>
      </c>
      <c r="F312" s="4">
        <v>29.063669875965651</v>
      </c>
      <c r="G312">
        <f t="shared" si="19"/>
        <v>29.718035332575667</v>
      </c>
    </row>
    <row r="313" spans="1:7" outlineLevel="1">
      <c r="A313" s="12">
        <f t="shared" si="16"/>
        <v>0</v>
      </c>
      <c r="B313" t="str">
        <f>YEAR(C313)&amp;VLOOKUP(MONTH(C313),lookup!$G$2:$N$13,8)</f>
        <v>2009M02</v>
      </c>
      <c r="C313" s="2">
        <f t="shared" si="17"/>
        <v>39850</v>
      </c>
      <c r="D313" s="4">
        <v>33.941097047974267</v>
      </c>
      <c r="E313">
        <f t="shared" si="18"/>
        <v>34.41576628227503</v>
      </c>
      <c r="F313" s="4">
        <v>29.072926225938701</v>
      </c>
      <c r="G313">
        <f t="shared" si="19"/>
        <v>29.523113500525625</v>
      </c>
    </row>
    <row r="314" spans="1:7" outlineLevel="1">
      <c r="A314" s="12">
        <f t="shared" si="16"/>
        <v>0</v>
      </c>
      <c r="B314" t="str">
        <f>YEAR(C314)&amp;VLOOKUP(MONTH(C314),lookup!$G$2:$N$13,8)</f>
        <v>2009M02</v>
      </c>
      <c r="C314" s="2">
        <f t="shared" si="17"/>
        <v>39851</v>
      </c>
      <c r="D314" s="4">
        <v>35.731808298364669</v>
      </c>
      <c r="E314">
        <f t="shared" si="18"/>
        <v>34.553503015972908</v>
      </c>
      <c r="F314" s="4">
        <v>30.716661275167599</v>
      </c>
      <c r="G314">
        <f t="shared" si="19"/>
        <v>29.64899666824946</v>
      </c>
    </row>
    <row r="315" spans="1:7" outlineLevel="1">
      <c r="A315" s="12">
        <f t="shared" si="16"/>
        <v>0</v>
      </c>
      <c r="B315" t="str">
        <f>YEAR(C315)&amp;VLOOKUP(MONTH(C315),lookup!$G$2:$N$13,8)</f>
        <v>2009M02</v>
      </c>
      <c r="C315" s="2">
        <f t="shared" si="17"/>
        <v>39852</v>
      </c>
      <c r="D315" s="4">
        <v>34.730383185922349</v>
      </c>
      <c r="E315">
        <f t="shared" si="18"/>
        <v>34.65340167067427</v>
      </c>
      <c r="F315" s="4">
        <v>29.888834846738384</v>
      </c>
      <c r="G315">
        <f t="shared" si="19"/>
        <v>29.752652798993907</v>
      </c>
    </row>
    <row r="316" spans="1:7" outlineLevel="1">
      <c r="A316" s="12">
        <f t="shared" si="16"/>
        <v>0</v>
      </c>
      <c r="B316" t="str">
        <f>YEAR(C316)&amp;VLOOKUP(MONTH(C316),lookup!$G$2:$N$13,8)</f>
        <v>2009M02</v>
      </c>
      <c r="C316" s="2">
        <f t="shared" si="17"/>
        <v>39853</v>
      </c>
      <c r="D316" s="4">
        <v>34.30292336434033</v>
      </c>
      <c r="E316">
        <f t="shared" si="18"/>
        <v>34.647729306319164</v>
      </c>
      <c r="F316" s="4">
        <v>29.320240562992375</v>
      </c>
      <c r="G316">
        <f t="shared" si="19"/>
        <v>29.736152502041492</v>
      </c>
    </row>
    <row r="317" spans="1:7" outlineLevel="1">
      <c r="A317" s="12">
        <f t="shared" si="16"/>
        <v>0</v>
      </c>
      <c r="B317" t="str">
        <f>YEAR(C317)&amp;VLOOKUP(MONTH(C317),lookup!$G$2:$N$13,8)</f>
        <v>2009M02</v>
      </c>
      <c r="C317" s="2">
        <f t="shared" si="17"/>
        <v>39854</v>
      </c>
      <c r="D317" s="4">
        <v>35.230164351546158</v>
      </c>
      <c r="E317">
        <f t="shared" si="18"/>
        <v>34.700179627583836</v>
      </c>
      <c r="F317" s="4">
        <v>30.248097848064656</v>
      </c>
      <c r="G317">
        <f t="shared" si="19"/>
        <v>29.780206823354831</v>
      </c>
    </row>
    <row r="318" spans="1:7" outlineLevel="1">
      <c r="A318" s="12">
        <f t="shared" si="16"/>
        <v>0</v>
      </c>
      <c r="B318" t="str">
        <f>YEAR(C318)&amp;VLOOKUP(MONTH(C318),lookup!$G$2:$N$13,8)</f>
        <v>2009M02</v>
      </c>
      <c r="C318" s="2">
        <f t="shared" si="17"/>
        <v>39855</v>
      </c>
      <c r="D318" s="4">
        <v>34.681086120338222</v>
      </c>
      <c r="E318">
        <f t="shared" si="18"/>
        <v>34.806292718550651</v>
      </c>
      <c r="F318" s="4">
        <v>29.753997940379133</v>
      </c>
      <c r="G318">
        <f t="shared" si="19"/>
        <v>29.874800137427052</v>
      </c>
    </row>
    <row r="319" spans="1:7" outlineLevel="1">
      <c r="A319" s="12">
        <f t="shared" si="16"/>
        <v>0</v>
      </c>
      <c r="B319" t="str">
        <f>YEAR(C319)&amp;VLOOKUP(MONTH(C319),lookup!$G$2:$N$13,8)</f>
        <v>2009M02</v>
      </c>
      <c r="C319" s="2">
        <f t="shared" si="17"/>
        <v>39856</v>
      </c>
      <c r="D319" s="4">
        <v>34.774214578879118</v>
      </c>
      <c r="E319">
        <f t="shared" si="18"/>
        <v>34.783951838478444</v>
      </c>
      <c r="F319" s="4">
        <v>29.834274964780445</v>
      </c>
      <c r="G319">
        <f t="shared" si="19"/>
        <v>29.848844591095233</v>
      </c>
    </row>
    <row r="320" spans="1:7" outlineLevel="1">
      <c r="A320" s="12">
        <f t="shared" si="16"/>
        <v>0</v>
      </c>
      <c r="B320" t="str">
        <f>YEAR(C320)&amp;VLOOKUP(MONTH(C320),lookup!$G$2:$N$13,8)</f>
        <v>2009M02</v>
      </c>
      <c r="C320" s="2">
        <f t="shared" si="17"/>
        <v>39857</v>
      </c>
      <c r="D320" s="4">
        <v>34.815737940501975</v>
      </c>
      <c r="E320">
        <f t="shared" si="18"/>
        <v>34.76583922561904</v>
      </c>
      <c r="F320" s="4">
        <v>29.83927768264909</v>
      </c>
      <c r="G320">
        <f t="shared" si="19"/>
        <v>29.824204779636403</v>
      </c>
    </row>
    <row r="321" spans="1:7" outlineLevel="1">
      <c r="A321" s="12">
        <f t="shared" si="16"/>
        <v>0</v>
      </c>
      <c r="B321" t="str">
        <f>YEAR(C321)&amp;VLOOKUP(MONTH(C321),lookup!$G$2:$N$13,8)</f>
        <v>2009M02</v>
      </c>
      <c r="C321" s="2">
        <f t="shared" si="17"/>
        <v>39858</v>
      </c>
      <c r="D321" s="4">
        <v>35.295625208748959</v>
      </c>
      <c r="E321">
        <f t="shared" si="18"/>
        <v>34.897600737569675</v>
      </c>
      <c r="F321" s="4">
        <v>30.283830707814637</v>
      </c>
      <c r="G321">
        <f t="shared" si="19"/>
        <v>29.932802631510008</v>
      </c>
    </row>
    <row r="322" spans="1:7" outlineLevel="1">
      <c r="A322" s="12">
        <f t="shared" ref="A322:A385" si="20">IF(D322+D323=D322,IF(D322+D323&gt;0,1,0),0)</f>
        <v>0</v>
      </c>
      <c r="B322" t="str">
        <f>YEAR(C322)&amp;VLOOKUP(MONTH(C322),lookup!$G$2:$N$13,8)</f>
        <v>2009M02</v>
      </c>
      <c r="C322" s="2">
        <f t="shared" ref="C322:C385" si="21">C323-1</f>
        <v>39859</v>
      </c>
      <c r="D322" s="4">
        <v>34.810940143083442</v>
      </c>
      <c r="E322">
        <f t="shared" si="18"/>
        <v>34.882381209426526</v>
      </c>
      <c r="F322" s="4">
        <v>29.842376841399194</v>
      </c>
      <c r="G322">
        <f t="shared" si="19"/>
        <v>29.921671210933383</v>
      </c>
    </row>
    <row r="323" spans="1:7" outlineLevel="1">
      <c r="A323" s="12">
        <f t="shared" si="20"/>
        <v>0</v>
      </c>
      <c r="B323" t="str">
        <f>YEAR(C323)&amp;VLOOKUP(MONTH(C323),lookup!$G$2:$N$13,8)</f>
        <v>2009M02</v>
      </c>
      <c r="C323" s="2">
        <f t="shared" si="21"/>
        <v>39860</v>
      </c>
      <c r="D323" s="4">
        <v>35.214627544817411</v>
      </c>
      <c r="E323">
        <f t="shared" si="18"/>
        <v>34.911351747963408</v>
      </c>
      <c r="F323" s="4">
        <v>30.171162333690113</v>
      </c>
      <c r="G323">
        <f t="shared" si="19"/>
        <v>29.93290538600332</v>
      </c>
    </row>
    <row r="324" spans="1:7" outlineLevel="1">
      <c r="A324" s="12">
        <f t="shared" si="20"/>
        <v>0</v>
      </c>
      <c r="B324" t="str">
        <f>YEAR(C324)&amp;VLOOKUP(MONTH(C324),lookup!$G$2:$N$13,8)</f>
        <v>2009M02</v>
      </c>
      <c r="C324" s="2">
        <f t="shared" si="21"/>
        <v>39861</v>
      </c>
      <c r="D324" s="4">
        <v>34.839109029442227</v>
      </c>
      <c r="E324">
        <f t="shared" si="18"/>
        <v>34.958031927790934</v>
      </c>
      <c r="F324" s="4">
        <v>29.840028237208948</v>
      </c>
      <c r="G324">
        <f t="shared" si="19"/>
        <v>29.972561307044337</v>
      </c>
    </row>
    <row r="325" spans="1:7" outlineLevel="1">
      <c r="A325" s="12">
        <f t="shared" si="20"/>
        <v>0</v>
      </c>
      <c r="B325" t="str">
        <f>YEAR(C325)&amp;VLOOKUP(MONTH(C325),lookup!$G$2:$N$13,8)</f>
        <v>2009M02</v>
      </c>
      <c r="C325" s="2">
        <f t="shared" si="21"/>
        <v>39862</v>
      </c>
      <c r="D325" s="4">
        <v>35.498834949158713</v>
      </c>
      <c r="E325">
        <f t="shared" si="18"/>
        <v>35.03520887099836</v>
      </c>
      <c r="F325" s="4">
        <v>30.438991339114715</v>
      </c>
      <c r="G325">
        <f t="shared" si="19"/>
        <v>30.034885181429495</v>
      </c>
    </row>
    <row r="326" spans="1:7" outlineLevel="1">
      <c r="A326" s="12">
        <f t="shared" si="20"/>
        <v>0</v>
      </c>
      <c r="B326" t="str">
        <f>YEAR(C326)&amp;VLOOKUP(MONTH(C326),lookup!$G$2:$N$13,8)</f>
        <v>2009M02</v>
      </c>
      <c r="C326" s="2">
        <f t="shared" si="21"/>
        <v>39863</v>
      </c>
      <c r="D326" s="4">
        <v>35.072324691649108</v>
      </c>
      <c r="E326">
        <f t="shared" si="18"/>
        <v>35.081043510967547</v>
      </c>
      <c r="F326" s="4">
        <v>30.089976124802398</v>
      </c>
      <c r="G326">
        <f t="shared" si="19"/>
        <v>30.076775354802056</v>
      </c>
    </row>
    <row r="327" spans="1:7" outlineLevel="1">
      <c r="A327" s="12">
        <f t="shared" si="20"/>
        <v>0</v>
      </c>
      <c r="B327" t="str">
        <f>YEAR(C327)&amp;VLOOKUP(MONTH(C327),lookup!$G$2:$N$13,8)</f>
        <v>2009M02</v>
      </c>
      <c r="C327" s="2">
        <f t="shared" si="21"/>
        <v>39864</v>
      </c>
      <c r="D327" s="4">
        <v>35.725382460471103</v>
      </c>
      <c r="E327">
        <f t="shared" si="18"/>
        <v>35.176304607877228</v>
      </c>
      <c r="F327" s="4">
        <v>30.636221214452892</v>
      </c>
      <c r="G327">
        <f t="shared" si="19"/>
        <v>30.156262870959772</v>
      </c>
    </row>
    <row r="328" spans="1:7" outlineLevel="1">
      <c r="A328" s="12">
        <f t="shared" si="20"/>
        <v>0</v>
      </c>
      <c r="B328" t="str">
        <f>YEAR(C328)&amp;VLOOKUP(MONTH(C328),lookup!$G$2:$N$13,8)</f>
        <v>2009M02</v>
      </c>
      <c r="C328" s="2">
        <f t="shared" si="21"/>
        <v>39865</v>
      </c>
      <c r="D328" s="4">
        <v>35.435444353657665</v>
      </c>
      <c r="E328">
        <f t="shared" si="18"/>
        <v>35.267078276247311</v>
      </c>
      <c r="F328" s="4">
        <v>30.373579995144574</v>
      </c>
      <c r="G328">
        <f t="shared" si="19"/>
        <v>30.233923694969523</v>
      </c>
    </row>
    <row r="329" spans="1:7" outlineLevel="1">
      <c r="A329" s="12">
        <f t="shared" si="20"/>
        <v>0</v>
      </c>
      <c r="B329" t="str">
        <f>YEAR(C329)&amp;VLOOKUP(MONTH(C329),lookup!$G$2:$N$13,8)</f>
        <v>2009M02</v>
      </c>
      <c r="C329" s="2">
        <f t="shared" si="21"/>
        <v>39866</v>
      </c>
      <c r="D329" s="4">
        <v>35.643701776768161</v>
      </c>
      <c r="E329">
        <f t="shared" si="18"/>
        <v>35.324589247744399</v>
      </c>
      <c r="F329" s="4">
        <v>30.576022626124512</v>
      </c>
      <c r="G329">
        <f t="shared" si="19"/>
        <v>30.285924047566755</v>
      </c>
    </row>
    <row r="330" spans="1:7" outlineLevel="1">
      <c r="A330" s="12">
        <f t="shared" si="20"/>
        <v>0</v>
      </c>
      <c r="B330" t="str">
        <f>YEAR(C330)&amp;VLOOKUP(MONTH(C330),lookup!$G$2:$N$13,8)</f>
        <v>2009M02</v>
      </c>
      <c r="C330" s="2">
        <f t="shared" si="21"/>
        <v>39867</v>
      </c>
      <c r="D330" s="4">
        <v>35.091570401748434</v>
      </c>
      <c r="E330">
        <f t="shared" si="18"/>
        <v>35.363167086603148</v>
      </c>
      <c r="F330" s="4">
        <v>30.036541340286441</v>
      </c>
      <c r="G330">
        <f t="shared" si="19"/>
        <v>30.314435420670332</v>
      </c>
    </row>
    <row r="331" spans="1:7" outlineLevel="1">
      <c r="A331" s="12">
        <f t="shared" si="20"/>
        <v>0</v>
      </c>
      <c r="B331" t="str">
        <f>YEAR(C331)&amp;VLOOKUP(MONTH(C331),lookup!$G$2:$N$13,8)</f>
        <v>2009M02</v>
      </c>
      <c r="C331" s="2">
        <f t="shared" si="21"/>
        <v>39868</v>
      </c>
      <c r="D331" s="4">
        <v>35.712782184422444</v>
      </c>
      <c r="E331">
        <f t="shared" ref="E331:E394" si="22">AVERAGE(SUM(D324:D331)/8,SUM(D326:D331)/6)</f>
        <v>35.412130687850443</v>
      </c>
      <c r="F331" s="4">
        <v>30.620331783477258</v>
      </c>
      <c r="G331">
        <f t="shared" ref="G331:G394" si="23">AVERAGE(SUM(F324:F331)/8,SUM(F326:F331)/6)</f>
        <v>30.357620214978908</v>
      </c>
    </row>
    <row r="332" spans="1:7" outlineLevel="1">
      <c r="A332" s="12">
        <f t="shared" si="20"/>
        <v>0</v>
      </c>
      <c r="B332" t="str">
        <f>YEAR(C332)&amp;VLOOKUP(MONTH(C332),lookup!$G$2:$N$13,8)</f>
        <v>2009M02</v>
      </c>
      <c r="C332" s="2">
        <f t="shared" si="21"/>
        <v>39869</v>
      </c>
      <c r="D332" s="4">
        <v>35.34347596860875</v>
      </c>
      <c r="E332">
        <f t="shared" si="22"/>
        <v>35.466249561294987</v>
      </c>
      <c r="F332" s="4">
        <v>30.262728521197243</v>
      </c>
      <c r="G332">
        <f t="shared" si="23"/>
        <v>30.398435015761081</v>
      </c>
    </row>
    <row r="333" spans="1:7" outlineLevel="1">
      <c r="A333" s="12">
        <f t="shared" si="20"/>
        <v>0</v>
      </c>
      <c r="B333" t="str">
        <f>YEAR(C333)&amp;VLOOKUP(MONTH(C333),lookup!$G$2:$N$13,8)</f>
        <v>2009M02</v>
      </c>
      <c r="C333" s="2">
        <f t="shared" si="21"/>
        <v>39870</v>
      </c>
      <c r="D333" s="4">
        <v>35.779466722279963</v>
      </c>
      <c r="E333">
        <f t="shared" si="22"/>
        <v>35.48829606893247</v>
      </c>
      <c r="F333" s="4">
        <v>30.697732906062125</v>
      </c>
      <c r="G333">
        <f t="shared" si="23"/>
        <v>30.419732337996059</v>
      </c>
    </row>
    <row r="334" spans="1:7" outlineLevel="1">
      <c r="A334" s="12">
        <f t="shared" si="20"/>
        <v>0</v>
      </c>
      <c r="B334" t="str">
        <f>YEAR(C334)&amp;VLOOKUP(MONTH(C334),lookup!$G$2:$N$13,8)</f>
        <v>2009M02</v>
      </c>
      <c r="C334" s="2">
        <f t="shared" si="21"/>
        <v>39871</v>
      </c>
      <c r="D334" s="4">
        <v>35.510256978240328</v>
      </c>
      <c r="E334">
        <f t="shared" si="22"/>
        <v>35.521901222226305</v>
      </c>
      <c r="F334" s="4">
        <v>30.393565897093687</v>
      </c>
      <c r="G334">
        <f t="shared" si="23"/>
        <v>30.440372190593358</v>
      </c>
    </row>
    <row r="335" spans="1:7" outlineLevel="1">
      <c r="A335" s="12">
        <f t="shared" si="20"/>
        <v>0</v>
      </c>
      <c r="B335" t="str">
        <f>YEAR(C335)&amp;VLOOKUP(MONTH(C335),lookup!$G$2:$N$13,8)</f>
        <v>2009M02</v>
      </c>
      <c r="C335" s="2">
        <f t="shared" si="21"/>
        <v>39872</v>
      </c>
      <c r="D335" s="4">
        <v>36.168972755634165</v>
      </c>
      <c r="E335">
        <f t="shared" si="22"/>
        <v>35.593398197246174</v>
      </c>
      <c r="F335" s="4">
        <v>31.022681904203633</v>
      </c>
      <c r="G335">
        <f t="shared" si="23"/>
        <v>30.501747590209376</v>
      </c>
    </row>
    <row r="336" spans="1:7" outlineLevel="1">
      <c r="A336" s="12">
        <f t="shared" si="20"/>
        <v>0</v>
      </c>
      <c r="B336" t="str">
        <f>YEAR(C336)&amp;VLOOKUP(MONTH(C336),lookup!$G$2:$N$13,8)</f>
        <v>2009M03</v>
      </c>
      <c r="C336" s="2">
        <f t="shared" si="21"/>
        <v>39873</v>
      </c>
      <c r="D336" s="4">
        <v>35.500809205132519</v>
      </c>
      <c r="E336">
        <f t="shared" si="22"/>
        <v>35.631586734078688</v>
      </c>
      <c r="F336" s="4">
        <v>30.353751337408376</v>
      </c>
      <c r="G336">
        <f t="shared" si="23"/>
        <v>30.526942465527689</v>
      </c>
    </row>
    <row r="337" spans="1:7" outlineLevel="1">
      <c r="A337" s="12">
        <f t="shared" si="20"/>
        <v>0</v>
      </c>
      <c r="B337" t="str">
        <f>YEAR(C337)&amp;VLOOKUP(MONTH(C337),lookup!$G$2:$N$13,8)</f>
        <v>2009M03</v>
      </c>
      <c r="C337" s="2">
        <f t="shared" si="21"/>
        <v>39874</v>
      </c>
      <c r="D337" s="4">
        <v>35.958318712527216</v>
      </c>
      <c r="E337">
        <f t="shared" si="22"/>
        <v>35.671711669905697</v>
      </c>
      <c r="F337" s="4">
        <v>30.798106412265966</v>
      </c>
      <c r="G337">
        <f t="shared" si="23"/>
        <v>30.55563725456059</v>
      </c>
    </row>
    <row r="338" spans="1:7" outlineLevel="1">
      <c r="A338" s="12">
        <f t="shared" si="20"/>
        <v>0</v>
      </c>
      <c r="B338" t="str">
        <f>YEAR(C338)&amp;VLOOKUP(MONTH(C338),lookup!$G$2:$N$13,8)</f>
        <v>2009M03</v>
      </c>
      <c r="C338" s="2">
        <f t="shared" si="21"/>
        <v>39875</v>
      </c>
      <c r="D338" s="4">
        <v>35.442284914335431</v>
      </c>
      <c r="E338">
        <f t="shared" si="22"/>
        <v>35.70186540575294</v>
      </c>
      <c r="F338" s="4">
        <v>30.271413766125431</v>
      </c>
      <c r="G338">
        <f t="shared" si="23"/>
        <v>30.571040551586208</v>
      </c>
    </row>
    <row r="339" spans="1:7" outlineLevel="1">
      <c r="A339" s="12">
        <f t="shared" si="20"/>
        <v>0</v>
      </c>
      <c r="B339" t="str">
        <f>YEAR(C339)&amp;VLOOKUP(MONTH(C339),lookup!$G$2:$N$13,8)</f>
        <v>2009M03</v>
      </c>
      <c r="C339" s="2">
        <f t="shared" si="21"/>
        <v>39876</v>
      </c>
      <c r="D339" s="4">
        <v>36.206318022568972</v>
      </c>
      <c r="E339">
        <f t="shared" si="22"/>
        <v>35.768282337327847</v>
      </c>
      <c r="F339" s="4">
        <v>31.026933434571465</v>
      </c>
      <c r="G339">
        <f t="shared" si="23"/>
        <v>30.623886532155375</v>
      </c>
    </row>
    <row r="340" spans="1:7" outlineLevel="1">
      <c r="A340" s="12">
        <f t="shared" si="20"/>
        <v>0</v>
      </c>
      <c r="B340" t="str">
        <f>YEAR(C340)&amp;VLOOKUP(MONTH(C340),lookup!$G$2:$N$13,8)</f>
        <v>2009M03</v>
      </c>
      <c r="C340" s="2">
        <f t="shared" si="21"/>
        <v>39877</v>
      </c>
      <c r="D340" s="4">
        <v>35.288444238636124</v>
      </c>
      <c r="E340">
        <f t="shared" si="22"/>
        <v>35.746358459237541</v>
      </c>
      <c r="F340" s="4">
        <v>30.220030846132396</v>
      </c>
      <c r="G340">
        <f t="shared" si="23"/>
        <v>30.606756673217049</v>
      </c>
    </row>
    <row r="341" spans="1:7" outlineLevel="1">
      <c r="A341" s="12">
        <f t="shared" si="20"/>
        <v>0</v>
      </c>
      <c r="B341" t="str">
        <f>YEAR(C341)&amp;VLOOKUP(MONTH(C341),lookup!$G$2:$N$13,8)</f>
        <v>2009M03</v>
      </c>
      <c r="C341" s="2">
        <f t="shared" si="21"/>
        <v>39878</v>
      </c>
      <c r="D341" s="4">
        <v>36.00859403058584</v>
      </c>
      <c r="E341">
        <f t="shared" si="22"/>
        <v>35.747314022252631</v>
      </c>
      <c r="F341" s="4">
        <v>30.811981158906999</v>
      </c>
      <c r="G341">
        <f t="shared" si="23"/>
        <v>30.596338793578468</v>
      </c>
    </row>
    <row r="342" spans="1:7" outlineLevel="1">
      <c r="A342" s="12">
        <f t="shared" si="20"/>
        <v>0</v>
      </c>
      <c r="B342" t="str">
        <f>YEAR(C342)&amp;VLOOKUP(MONTH(C342),lookup!$G$2:$N$13,8)</f>
        <v>2009M03</v>
      </c>
      <c r="C342" s="2">
        <f t="shared" si="21"/>
        <v>39879</v>
      </c>
      <c r="D342" s="4">
        <v>35.638994351222756</v>
      </c>
      <c r="E342">
        <f t="shared" si="22"/>
        <v>35.766875536904884</v>
      </c>
      <c r="F342" s="4">
        <v>30.485698731140634</v>
      </c>
      <c r="G342">
        <f t="shared" si="23"/>
        <v>30.613092711850758</v>
      </c>
    </row>
    <row r="343" spans="1:7" outlineLevel="1">
      <c r="A343" s="12">
        <f t="shared" si="20"/>
        <v>0</v>
      </c>
      <c r="B343" t="str">
        <f>YEAR(C343)&amp;VLOOKUP(MONTH(C343),lookup!$G$2:$N$13,8)</f>
        <v>2009M03</v>
      </c>
      <c r="C343" s="2">
        <f t="shared" si="21"/>
        <v>39880</v>
      </c>
      <c r="D343" s="4">
        <v>36.488291218116395</v>
      </c>
      <c r="E343">
        <f t="shared" si="22"/>
        <v>35.830997316275784</v>
      </c>
      <c r="F343" s="4">
        <v>31.276234492460897</v>
      </c>
      <c r="G343">
        <f t="shared" si="23"/>
        <v>30.668783755299749</v>
      </c>
    </row>
    <row r="344" spans="1:7" outlineLevel="1">
      <c r="A344" s="12">
        <f t="shared" si="20"/>
        <v>0</v>
      </c>
      <c r="B344" t="str">
        <f>YEAR(C344)&amp;VLOOKUP(MONTH(C344),lookup!$G$2:$N$13,8)</f>
        <v>2009M03</v>
      </c>
      <c r="C344" s="2">
        <f t="shared" si="21"/>
        <v>39881</v>
      </c>
      <c r="D344" s="4">
        <v>35.463349881099511</v>
      </c>
      <c r="E344">
        <f t="shared" si="22"/>
        <v>35.830411522420732</v>
      </c>
      <c r="F344" s="4">
        <v>30.329987991809944</v>
      </c>
      <c r="G344">
        <f t="shared" si="23"/>
        <v>30.672179731673552</v>
      </c>
    </row>
    <row r="345" spans="1:7" outlineLevel="1">
      <c r="A345" s="12">
        <f t="shared" si="20"/>
        <v>0</v>
      </c>
      <c r="B345" t="str">
        <f>YEAR(C345)&amp;VLOOKUP(MONTH(C345),lookup!$G$2:$N$13,8)</f>
        <v>2009M03</v>
      </c>
      <c r="C345" s="2">
        <f t="shared" si="21"/>
        <v>39882</v>
      </c>
      <c r="D345" s="4">
        <v>36.080450733092441</v>
      </c>
      <c r="E345">
        <f t="shared" si="22"/>
        <v>35.827555832916346</v>
      </c>
      <c r="F345" s="4">
        <v>30.865371916251792</v>
      </c>
      <c r="G345">
        <f t="shared" si="23"/>
        <v>30.662920365812695</v>
      </c>
    </row>
    <row r="346" spans="1:7" outlineLevel="1">
      <c r="A346" s="12">
        <f t="shared" si="20"/>
        <v>0</v>
      </c>
      <c r="B346" t="str">
        <f>YEAR(C346)&amp;VLOOKUP(MONTH(C346),lookup!$G$2:$N$13,8)</f>
        <v>2009M03</v>
      </c>
      <c r="C346" s="2">
        <f t="shared" si="21"/>
        <v>39883</v>
      </c>
      <c r="D346" s="4">
        <v>35.587980205504266</v>
      </c>
      <c r="E346">
        <f t="shared" si="22"/>
        <v>35.861623119186746</v>
      </c>
      <c r="F346" s="4">
        <v>30.420064595003108</v>
      </c>
      <c r="G346">
        <f t="shared" si="23"/>
        <v>30.688880521690113</v>
      </c>
    </row>
    <row r="347" spans="1:7" outlineLevel="1">
      <c r="A347" s="12">
        <f t="shared" si="20"/>
        <v>0</v>
      </c>
      <c r="B347" t="str">
        <f>YEAR(C347)&amp;VLOOKUP(MONTH(C347),lookup!$G$2:$N$13,8)</f>
        <v>2009M03</v>
      </c>
      <c r="C347" s="2">
        <f t="shared" si="21"/>
        <v>39884</v>
      </c>
      <c r="D347" s="4">
        <v>36.237315270451191</v>
      </c>
      <c r="E347">
        <f t="shared" si="22"/>
        <v>35.8826205505015</v>
      </c>
      <c r="F347" s="4">
        <v>31.016603406666874</v>
      </c>
      <c r="G347">
        <f t="shared" si="23"/>
        <v>30.705286748926056</v>
      </c>
    </row>
    <row r="348" spans="1:7" outlineLevel="1">
      <c r="A348" s="12">
        <f t="shared" si="20"/>
        <v>0</v>
      </c>
      <c r="B348" t="str">
        <f>YEAR(C348)&amp;VLOOKUP(MONTH(C348),lookup!$G$2:$N$13,8)</f>
        <v>2009M03</v>
      </c>
      <c r="C348" s="2">
        <f t="shared" si="21"/>
        <v>39885</v>
      </c>
      <c r="D348" s="4">
        <v>35.77256220527785</v>
      </c>
      <c r="E348">
        <f t="shared" si="22"/>
        <v>35.924008577921192</v>
      </c>
      <c r="F348" s="4">
        <v>30.573987473280145</v>
      </c>
      <c r="G348">
        <f t="shared" si="23"/>
        <v>30.73476643330109</v>
      </c>
    </row>
    <row r="349" spans="1:7" outlineLevel="1">
      <c r="A349" s="12">
        <f t="shared" si="20"/>
        <v>0</v>
      </c>
      <c r="B349" t="str">
        <f>YEAR(C349)&amp;VLOOKUP(MONTH(C349),lookup!$G$2:$N$13,8)</f>
        <v>2009M03</v>
      </c>
      <c r="C349" s="2">
        <f t="shared" si="21"/>
        <v>39886</v>
      </c>
      <c r="D349" s="4">
        <v>36.614773943416814</v>
      </c>
      <c r="E349">
        <f t="shared" si="22"/>
        <v>35.972435049581506</v>
      </c>
      <c r="F349" s="4">
        <v>31.337467626285491</v>
      </c>
      <c r="G349">
        <f t="shared" si="23"/>
        <v>30.772712098664293</v>
      </c>
    </row>
    <row r="350" spans="1:7" outlineLevel="1">
      <c r="A350" s="12">
        <f t="shared" si="20"/>
        <v>0</v>
      </c>
      <c r="B350" t="str">
        <f>YEAR(C350)&amp;VLOOKUP(MONTH(C350),lookup!$G$2:$N$13,8)</f>
        <v>2009M03</v>
      </c>
      <c r="C350" s="2">
        <f t="shared" si="21"/>
        <v>39887</v>
      </c>
      <c r="D350" s="4">
        <v>36.074428906825567</v>
      </c>
      <c r="E350">
        <f t="shared" si="22"/>
        <v>36.050572961450513</v>
      </c>
      <c r="F350" s="4">
        <v>30.871377712095136</v>
      </c>
      <c r="G350">
        <f t="shared" si="23"/>
        <v>30.841932844997714</v>
      </c>
    </row>
    <row r="351" spans="1:7" outlineLevel="1">
      <c r="A351" s="12">
        <f t="shared" si="20"/>
        <v>0</v>
      </c>
      <c r="B351" t="str">
        <f>YEAR(C351)&amp;VLOOKUP(MONTH(C351),lookup!$G$2:$N$13,8)</f>
        <v>2009M03</v>
      </c>
      <c r="C351" s="2">
        <f t="shared" si="21"/>
        <v>39888</v>
      </c>
      <c r="D351" s="4">
        <v>36.28580216856615</v>
      </c>
      <c r="E351">
        <f t="shared" si="22"/>
        <v>36.055030015476433</v>
      </c>
      <c r="F351" s="4">
        <v>30.988108356132869</v>
      </c>
      <c r="G351">
        <f t="shared" si="23"/>
        <v>30.83415299813397</v>
      </c>
    </row>
    <row r="352" spans="1:7" outlineLevel="1">
      <c r="A352" s="12">
        <f t="shared" si="20"/>
        <v>0</v>
      </c>
      <c r="B352" t="str">
        <f>YEAR(C352)&amp;VLOOKUP(MONTH(C352),lookup!$G$2:$N$13,8)</f>
        <v>2009M03</v>
      </c>
      <c r="C352" s="2">
        <f t="shared" si="21"/>
        <v>39889</v>
      </c>
      <c r="D352" s="4">
        <v>36.040068088895971</v>
      </c>
      <c r="E352">
        <f t="shared" si="22"/>
        <v>36.128748893746355</v>
      </c>
      <c r="F352" s="4">
        <v>30.814160252974055</v>
      </c>
      <c r="G352">
        <f t="shared" si="23"/>
        <v>30.897255069287642</v>
      </c>
    </row>
    <row r="353" spans="1:7" outlineLevel="1">
      <c r="A353" s="12">
        <f t="shared" si="20"/>
        <v>0</v>
      </c>
      <c r="B353" t="str">
        <f>YEAR(C353)&amp;VLOOKUP(MONTH(C353),lookup!$G$2:$N$13,8)</f>
        <v>2009M03</v>
      </c>
      <c r="C353" s="2">
        <f t="shared" si="21"/>
        <v>39890</v>
      </c>
      <c r="D353" s="4">
        <v>36.776531500246648</v>
      </c>
      <c r="E353">
        <f t="shared" si="22"/>
        <v>36.217188627509785</v>
      </c>
      <c r="F353" s="4">
        <v>31.438938706449878</v>
      </c>
      <c r="G353">
        <f t="shared" si="23"/>
        <v>30.968297601990269</v>
      </c>
    </row>
    <row r="354" spans="1:7" outlineLevel="1">
      <c r="A354" s="12">
        <f t="shared" si="20"/>
        <v>0</v>
      </c>
      <c r="B354" t="str">
        <f>YEAR(C354)&amp;VLOOKUP(MONTH(C354),lookup!$G$2:$N$13,8)</f>
        <v>2009M03</v>
      </c>
      <c r="C354" s="2">
        <f t="shared" si="21"/>
        <v>39891</v>
      </c>
      <c r="D354" s="4">
        <v>36.087744561619083</v>
      </c>
      <c r="E354">
        <f t="shared" si="22"/>
        <v>36.274689096128725</v>
      </c>
      <c r="F354" s="4">
        <v>30.881139344867055</v>
      </c>
      <c r="G354">
        <f t="shared" si="23"/>
        <v>31.022710763155679</v>
      </c>
    </row>
    <row r="355" spans="1:7" outlineLevel="1">
      <c r="A355" s="12">
        <f t="shared" si="20"/>
        <v>0</v>
      </c>
      <c r="B355" t="str">
        <f>YEAR(C355)&amp;VLOOKUP(MONTH(C355),lookup!$G$2:$N$13,8)</f>
        <v>2009M03</v>
      </c>
      <c r="C355" s="2">
        <f t="shared" si="21"/>
        <v>39892</v>
      </c>
      <c r="D355" s="4">
        <v>36.862302536454656</v>
      </c>
      <c r="E355">
        <f t="shared" si="22"/>
        <v>36.33437818300709</v>
      </c>
      <c r="F355" s="4">
        <v>31.462637092604577</v>
      </c>
      <c r="G355">
        <f t="shared" si="23"/>
        <v>31.061018657386704</v>
      </c>
    </row>
    <row r="356" spans="1:7" outlineLevel="1">
      <c r="A356" s="12">
        <f t="shared" si="20"/>
        <v>0</v>
      </c>
      <c r="B356" t="str">
        <f>YEAR(C356)&amp;VLOOKUP(MONTH(C356),lookup!$G$2:$N$13,8)</f>
        <v>2009M03</v>
      </c>
      <c r="C356" s="2">
        <f t="shared" si="21"/>
        <v>39893</v>
      </c>
      <c r="D356" s="4">
        <v>36.629081302966142</v>
      </c>
      <c r="E356">
        <f t="shared" si="22"/>
        <v>36.434131659624327</v>
      </c>
      <c r="F356" s="4">
        <v>31.332651769343265</v>
      </c>
      <c r="G356">
        <f t="shared" si="23"/>
        <v>31.14687468066133</v>
      </c>
    </row>
    <row r="357" spans="1:7" outlineLevel="1">
      <c r="A357" s="12">
        <f t="shared" si="20"/>
        <v>0</v>
      </c>
      <c r="B357" t="str">
        <f>YEAR(C357)&amp;VLOOKUP(MONTH(C357),lookup!$G$2:$N$13,8)</f>
        <v>2009M03</v>
      </c>
      <c r="C357" s="2">
        <f t="shared" si="21"/>
        <v>39894</v>
      </c>
      <c r="D357" s="4">
        <v>36.766241230468573</v>
      </c>
      <c r="E357">
        <f t="shared" si="22"/>
        <v>36.48363495355693</v>
      </c>
      <c r="F357" s="4">
        <v>31.407281312086855</v>
      </c>
      <c r="G357">
        <f t="shared" si="23"/>
        <v>31.186169115686749</v>
      </c>
    </row>
    <row r="358" spans="1:7" outlineLevel="1">
      <c r="A358" s="12">
        <f t="shared" si="20"/>
        <v>0</v>
      </c>
      <c r="B358" t="str">
        <f>YEAR(C358)&amp;VLOOKUP(MONTH(C358),lookup!$G$2:$N$13,8)</f>
        <v>2009M03</v>
      </c>
      <c r="C358" s="2">
        <f t="shared" si="21"/>
        <v>39895</v>
      </c>
      <c r="D358" s="4">
        <v>36.266539331949744</v>
      </c>
      <c r="E358">
        <f t="shared" si="22"/>
        <v>36.514514458715006</v>
      </c>
      <c r="F358" s="4">
        <v>30.963407527653285</v>
      </c>
      <c r="G358">
        <f t="shared" si="23"/>
        <v>31.204358252049069</v>
      </c>
    </row>
    <row r="359" spans="1:7" outlineLevel="1">
      <c r="A359" s="12">
        <f t="shared" si="20"/>
        <v>0</v>
      </c>
      <c r="B359" t="str">
        <f>YEAR(C359)&amp;VLOOKUP(MONTH(C359),lookup!$G$2:$N$13,8)</f>
        <v>2009M03</v>
      </c>
      <c r="C359" s="2">
        <f t="shared" si="21"/>
        <v>39896</v>
      </c>
      <c r="D359" s="4">
        <v>36.384640552539722</v>
      </c>
      <c r="E359">
        <f t="shared" si="22"/>
        <v>36.488034278737778</v>
      </c>
      <c r="F359" s="4">
        <v>31.007982993213268</v>
      </c>
      <c r="G359">
        <f t="shared" si="23"/>
        <v>31.169687440763539</v>
      </c>
    </row>
    <row r="360" spans="1:7" outlineLevel="1">
      <c r="A360" s="12">
        <f t="shared" si="20"/>
        <v>0</v>
      </c>
      <c r="B360" t="str">
        <f>YEAR(C360)&amp;VLOOKUP(MONTH(C360),lookup!$G$2:$N$13,8)</f>
        <v>2009M03</v>
      </c>
      <c r="C360" s="2">
        <f t="shared" si="21"/>
        <v>39897</v>
      </c>
      <c r="D360" s="4">
        <v>36.465163627328707</v>
      </c>
      <c r="E360">
        <f t="shared" si="22"/>
        <v>36.546054338698966</v>
      </c>
      <c r="F360" s="4">
        <v>31.174751601488559</v>
      </c>
      <c r="G360">
        <f t="shared" si="23"/>
        <v>31.216692088097489</v>
      </c>
    </row>
    <row r="361" spans="1:7" outlineLevel="1">
      <c r="A361" s="12">
        <f t="shared" si="20"/>
        <v>0</v>
      </c>
      <c r="B361" t="str">
        <f>YEAR(C361)&amp;VLOOKUP(MONTH(C361),lookup!$G$2:$N$13,8)</f>
        <v>2009M03</v>
      </c>
      <c r="C361" s="2">
        <f t="shared" si="21"/>
        <v>39898</v>
      </c>
      <c r="D361" s="4">
        <v>36.638253429440432</v>
      </c>
      <c r="E361">
        <f t="shared" si="22"/>
        <v>36.51874120035572</v>
      </c>
      <c r="F361" s="4">
        <v>31.280233927303478</v>
      </c>
      <c r="G361">
        <f t="shared" si="23"/>
        <v>31.191572775625747</v>
      </c>
    </row>
    <row r="362" spans="1:7" outlineLevel="1">
      <c r="A362" s="12">
        <f t="shared" si="20"/>
        <v>0</v>
      </c>
      <c r="B362" t="str">
        <f>YEAR(C362)&amp;VLOOKUP(MONTH(C362),lookup!$G$2:$N$13,8)</f>
        <v>2009M03</v>
      </c>
      <c r="C362" s="2">
        <f t="shared" si="21"/>
        <v>39899</v>
      </c>
      <c r="D362" s="4">
        <v>36.365501107759286</v>
      </c>
      <c r="E362">
        <f t="shared" si="22"/>
        <v>36.514135968222242</v>
      </c>
      <c r="F362" s="4">
        <v>31.028796589525815</v>
      </c>
      <c r="G362">
        <f t="shared" si="23"/>
        <v>31.175480088432131</v>
      </c>
    </row>
    <row r="363" spans="1:7" outlineLevel="1">
      <c r="A363" s="12">
        <f t="shared" si="20"/>
        <v>0</v>
      </c>
      <c r="B363" t="str">
        <f>YEAR(C363)&amp;VLOOKUP(MONTH(C363),lookup!$G$2:$N$13,8)</f>
        <v>2009M03</v>
      </c>
      <c r="C363" s="2">
        <f t="shared" si="21"/>
        <v>39900</v>
      </c>
      <c r="D363" s="4">
        <v>36.755201469538626</v>
      </c>
      <c r="E363">
        <f t="shared" si="22"/>
        <v>36.506522171462493</v>
      </c>
      <c r="F363" s="4">
        <v>31.370010831244876</v>
      </c>
      <c r="G363">
        <f t="shared" si="23"/>
        <v>31.166585073693653</v>
      </c>
    </row>
    <row r="364" spans="1:7" outlineLevel="1">
      <c r="A364" s="12">
        <f t="shared" si="20"/>
        <v>0</v>
      </c>
      <c r="B364" t="str">
        <f>YEAR(C364)&amp;VLOOKUP(MONTH(C364),lookup!$G$2:$N$13,8)</f>
        <v>2009M03</v>
      </c>
      <c r="C364" s="2">
        <f t="shared" si="21"/>
        <v>39901</v>
      </c>
      <c r="D364" s="4">
        <v>36.020221806931673</v>
      </c>
      <c r="E364">
        <f t="shared" si="22"/>
        <v>36.447941992542169</v>
      </c>
      <c r="F364" s="4">
        <v>30.792385552164454</v>
      </c>
      <c r="G364">
        <f t="shared" si="23"/>
        <v>31.118566603829244</v>
      </c>
    </row>
    <row r="365" spans="1:7" outlineLevel="1">
      <c r="A365" s="12">
        <f t="shared" si="20"/>
        <v>0</v>
      </c>
      <c r="B365" t="str">
        <f>YEAR(C365)&amp;VLOOKUP(MONTH(C365),lookup!$G$2:$N$13,8)</f>
        <v>2009M03</v>
      </c>
      <c r="C365" s="2">
        <f t="shared" si="21"/>
        <v>39902</v>
      </c>
      <c r="D365" s="4">
        <v>36.545781150189676</v>
      </c>
      <c r="E365">
        <f t="shared" si="22"/>
        <v>36.44759162066223</v>
      </c>
      <c r="F365" s="4">
        <v>31.224946058931472</v>
      </c>
      <c r="G365">
        <f t="shared" si="23"/>
        <v>31.125250905983549</v>
      </c>
    </row>
    <row r="366" spans="1:7" outlineLevel="1">
      <c r="A366" s="12">
        <f t="shared" si="20"/>
        <v>0</v>
      </c>
      <c r="B366" t="str">
        <f>YEAR(C366)&amp;VLOOKUP(MONTH(C366),lookup!$G$2:$N$13,8)</f>
        <v>2009M03</v>
      </c>
      <c r="C366" s="2">
        <f t="shared" si="21"/>
        <v>39903</v>
      </c>
      <c r="D366" s="4">
        <v>37.048010296312029</v>
      </c>
      <c r="E366">
        <f t="shared" si="22"/>
        <v>36.545004111683483</v>
      </c>
      <c r="F366" s="4">
        <v>31.672825183611597</v>
      </c>
      <c r="G366">
        <f t="shared" si="23"/>
        <v>31.211095641324526</v>
      </c>
    </row>
    <row r="367" spans="1:7" outlineLevel="1">
      <c r="A367" s="12">
        <f t="shared" si="20"/>
        <v>0</v>
      </c>
      <c r="B367" t="str">
        <f>YEAR(C367)&amp;VLOOKUP(MONTH(C367),lookup!$G$2:$N$13,8)</f>
        <v>2009M04</v>
      </c>
      <c r="C367" s="2">
        <f t="shared" si="21"/>
        <v>39904</v>
      </c>
      <c r="D367" s="4">
        <v>37.108294442697002</v>
      </c>
      <c r="E367">
        <f t="shared" si="22"/>
        <v>36.629402564256367</v>
      </c>
      <c r="F367" s="4">
        <v>31.635914577360257</v>
      </c>
      <c r="G367">
        <f t="shared" si="23"/>
        <v>31.279981419505113</v>
      </c>
    </row>
    <row r="368" spans="1:7" outlineLevel="1">
      <c r="A368" s="12">
        <f t="shared" si="20"/>
        <v>0</v>
      </c>
      <c r="B368" t="str">
        <f>YEAR(C368)&amp;VLOOKUP(MONTH(C368),lookup!$G$2:$N$13,8)</f>
        <v>2009M04</v>
      </c>
      <c r="C368" s="2">
        <f t="shared" si="21"/>
        <v>39905</v>
      </c>
      <c r="D368" s="4">
        <v>36.652819392705936</v>
      </c>
      <c r="E368">
        <f t="shared" si="22"/>
        <v>36.665074240004657</v>
      </c>
      <c r="F368" s="4">
        <v>31.23000046038047</v>
      </c>
      <c r="G368">
        <f t="shared" si="23"/>
        <v>31.300201462423747</v>
      </c>
    </row>
    <row r="369" spans="1:7" outlineLevel="1">
      <c r="A369" s="12">
        <f t="shared" si="20"/>
        <v>0</v>
      </c>
      <c r="B369" t="str">
        <f>YEAR(C369)&amp;VLOOKUP(MONTH(C369),lookup!$G$2:$N$13,8)</f>
        <v>2009M04</v>
      </c>
      <c r="C369" s="2">
        <f t="shared" si="21"/>
        <v>39906</v>
      </c>
      <c r="D369" s="4">
        <v>36.899335671761136</v>
      </c>
      <c r="E369">
        <f t="shared" si="22"/>
        <v>36.693403063668242</v>
      </c>
      <c r="F369" s="4">
        <v>31.430368729948416</v>
      </c>
      <c r="G369">
        <f t="shared" si="23"/>
        <v>31.314614712481017</v>
      </c>
    </row>
    <row r="370" spans="1:7" outlineLevel="1">
      <c r="A370" s="12">
        <f t="shared" si="20"/>
        <v>0</v>
      </c>
      <c r="B370" t="str">
        <f>YEAR(C370)&amp;VLOOKUP(MONTH(C370),lookup!$G$2:$N$13,8)</f>
        <v>2009M04</v>
      </c>
      <c r="C370" s="2">
        <f t="shared" si="21"/>
        <v>39907</v>
      </c>
      <c r="D370" s="4">
        <v>37.464341827400283</v>
      </c>
      <c r="E370">
        <f t="shared" si="22"/>
        <v>36.882423943684856</v>
      </c>
      <c r="F370" s="4">
        <v>31.858214717657969</v>
      </c>
      <c r="G370">
        <f t="shared" si="23"/>
        <v>31.455272442613733</v>
      </c>
    </row>
    <row r="371" spans="1:7" outlineLevel="1">
      <c r="A371" s="12">
        <f t="shared" si="20"/>
        <v>0</v>
      </c>
      <c r="B371" t="str">
        <f>YEAR(C371)&amp;VLOOKUP(MONTH(C371),lookup!$G$2:$N$13,8)</f>
        <v>2009M04</v>
      </c>
      <c r="C371" s="2">
        <f t="shared" si="21"/>
        <v>39908</v>
      </c>
      <c r="D371" s="4">
        <v>37.623867331638529</v>
      </c>
      <c r="E371">
        <f t="shared" si="22"/>
        <v>37.026556075186846</v>
      </c>
      <c r="F371" s="4">
        <v>32.151039945707595</v>
      </c>
      <c r="G371">
        <f t="shared" si="23"/>
        <v>31.581261252832334</v>
      </c>
    </row>
    <row r="372" spans="1:7" outlineLevel="1">
      <c r="A372" s="12">
        <f t="shared" si="20"/>
        <v>0</v>
      </c>
      <c r="B372" t="str">
        <f>YEAR(C372)&amp;VLOOKUP(MONTH(C372),lookup!$G$2:$N$13,8)</f>
        <v>2009M04</v>
      </c>
      <c r="C372" s="2">
        <f t="shared" si="21"/>
        <v>39909</v>
      </c>
      <c r="D372" s="4">
        <v>36.927758688580511</v>
      </c>
      <c r="E372">
        <f t="shared" si="22"/>
        <v>37.073256162978936</v>
      </c>
      <c r="F372" s="4">
        <v>31.373095934415609</v>
      </c>
      <c r="G372">
        <f t="shared" si="23"/>
        <v>31.592578214290029</v>
      </c>
    </row>
    <row r="373" spans="1:7" outlineLevel="1">
      <c r="A373" s="12">
        <f t="shared" si="20"/>
        <v>0</v>
      </c>
      <c r="B373" t="str">
        <f>YEAR(C373)&amp;VLOOKUP(MONTH(C373),lookup!$G$2:$N$13,8)</f>
        <v>2009M04</v>
      </c>
      <c r="C373" s="2">
        <f t="shared" si="21"/>
        <v>39910</v>
      </c>
      <c r="D373" s="4">
        <v>37.678140744196163</v>
      </c>
      <c r="E373">
        <f t="shared" si="22"/>
        <v>37.191515829395939</v>
      </c>
      <c r="F373" s="4">
        <v>32.159644101062</v>
      </c>
      <c r="G373">
        <f t="shared" si="23"/>
        <v>31.694640968898334</v>
      </c>
    </row>
    <row r="374" spans="1:7" outlineLevel="1">
      <c r="A374" s="12">
        <f t="shared" si="20"/>
        <v>0</v>
      </c>
      <c r="B374" t="str">
        <f>YEAR(C374)&amp;VLOOKUP(MONTH(C374),lookup!$G$2:$N$13,8)</f>
        <v>2009M04</v>
      </c>
      <c r="C374" s="2">
        <f t="shared" si="21"/>
        <v>39911</v>
      </c>
      <c r="D374" s="4">
        <v>37.559372426382552</v>
      </c>
      <c r="E374">
        <f t="shared" si="22"/>
        <v>37.299022048665066</v>
      </c>
      <c r="F374" s="4">
        <v>31.982347922880095</v>
      </c>
      <c r="G374">
        <f t="shared" si="23"/>
        <v>31.776681761977578</v>
      </c>
    </row>
    <row r="375" spans="1:7" outlineLevel="1">
      <c r="A375" s="12">
        <f t="shared" si="20"/>
        <v>0</v>
      </c>
      <c r="B375" t="str">
        <f>YEAR(C375)&amp;VLOOKUP(MONTH(C375),lookup!$G$2:$N$13,8)</f>
        <v>2009M04</v>
      </c>
      <c r="C375" s="2">
        <f t="shared" si="21"/>
        <v>39912</v>
      </c>
      <c r="D375" s="4">
        <v>37.577232058667398</v>
      </c>
      <c r="E375">
        <f t="shared" si="22"/>
        <v>37.384822015238733</v>
      </c>
      <c r="F375" s="4">
        <v>32.076499684049317</v>
      </c>
      <c r="G375">
        <f t="shared" si="23"/>
        <v>31.85806257732072</v>
      </c>
    </row>
    <row r="376" spans="1:7" outlineLevel="1">
      <c r="A376" s="12">
        <f t="shared" si="20"/>
        <v>0</v>
      </c>
      <c r="B376" t="str">
        <f>YEAR(C376)&amp;VLOOKUP(MONTH(C376),lookup!$G$2:$N$13,8)</f>
        <v>2009M04</v>
      </c>
      <c r="C376" s="2">
        <f t="shared" si="21"/>
        <v>39913</v>
      </c>
      <c r="D376" s="4">
        <v>37.783064742365838</v>
      </c>
      <c r="E376">
        <f t="shared" si="22"/>
        <v>37.482022592506269</v>
      </c>
      <c r="F376" s="4">
        <v>32.164429774270467</v>
      </c>
      <c r="G376">
        <f t="shared" si="23"/>
        <v>31.941982330823222</v>
      </c>
    </row>
    <row r="377" spans="1:7" outlineLevel="1">
      <c r="A377" s="12">
        <f t="shared" si="20"/>
        <v>0</v>
      </c>
      <c r="B377" t="str">
        <f>YEAR(C377)&amp;VLOOKUP(MONTH(C377),lookup!$G$2:$N$13,8)</f>
        <v>2009M04</v>
      </c>
      <c r="C377" s="2">
        <f t="shared" si="21"/>
        <v>39914</v>
      </c>
      <c r="D377" s="4">
        <v>37.697893813331547</v>
      </c>
      <c r="E377">
        <f t="shared" si="22"/>
        <v>37.53810134982885</v>
      </c>
      <c r="F377" s="4">
        <v>32.186938410312742</v>
      </c>
      <c r="G377">
        <f t="shared" si="23"/>
        <v>31.992259474563088</v>
      </c>
    </row>
    <row r="378" spans="1:7" outlineLevel="1">
      <c r="A378" s="12">
        <f t="shared" si="20"/>
        <v>0</v>
      </c>
      <c r="B378" t="str">
        <f>YEAR(C378)&amp;VLOOKUP(MONTH(C378),lookup!$G$2:$N$13,8)</f>
        <v>2009M04</v>
      </c>
      <c r="C378" s="2">
        <f t="shared" si="21"/>
        <v>39915</v>
      </c>
      <c r="D378" s="4">
        <v>37.591031917041171</v>
      </c>
      <c r="E378">
        <f t="shared" si="22"/>
        <v>37.601292249469786</v>
      </c>
      <c r="F378" s="4">
        <v>32.015547421599749</v>
      </c>
      <c r="G378">
        <f t="shared" si="23"/>
        <v>32.055630392491466</v>
      </c>
    </row>
    <row r="379" spans="1:7" outlineLevel="1">
      <c r="A379" s="12">
        <f t="shared" si="20"/>
        <v>0</v>
      </c>
      <c r="B379" t="str">
        <f>YEAR(C379)&amp;VLOOKUP(MONTH(C379),lookup!$G$2:$N$13,8)</f>
        <v>2009M04</v>
      </c>
      <c r="C379" s="2">
        <f t="shared" si="21"/>
        <v>39916</v>
      </c>
      <c r="D379" s="4">
        <v>37.984416036660157</v>
      </c>
      <c r="E379">
        <f t="shared" si="22"/>
        <v>37.649349484572305</v>
      </c>
      <c r="F379" s="4">
        <v>32.40608408801662</v>
      </c>
      <c r="G379">
        <f t="shared" si="23"/>
        <v>32.092107316965325</v>
      </c>
    </row>
    <row r="380" spans="1:7" outlineLevel="1">
      <c r="A380" s="12">
        <f t="shared" si="20"/>
        <v>0</v>
      </c>
      <c r="B380" t="str">
        <f>YEAR(C380)&amp;VLOOKUP(MONTH(C380),lookup!$G$2:$N$13,8)</f>
        <v>2009M04</v>
      </c>
      <c r="C380" s="2">
        <f t="shared" si="21"/>
        <v>39917</v>
      </c>
      <c r="D380" s="4">
        <v>37.610453826371113</v>
      </c>
      <c r="E380">
        <f t="shared" si="22"/>
        <v>37.696274714016596</v>
      </c>
      <c r="F380" s="4">
        <v>32.01706327915187</v>
      </c>
      <c r="G380">
        <f t="shared" si="23"/>
        <v>32.135248222367323</v>
      </c>
    </row>
    <row r="381" spans="1:7" outlineLevel="1">
      <c r="A381" s="12">
        <f t="shared" si="20"/>
        <v>0</v>
      </c>
      <c r="B381" t="str">
        <f>YEAR(C381)&amp;VLOOKUP(MONTH(C381),lookup!$G$2:$N$13,8)</f>
        <v>2009M04</v>
      </c>
      <c r="C381" s="2">
        <f t="shared" si="21"/>
        <v>39918</v>
      </c>
      <c r="D381" s="4">
        <v>38.278117988548296</v>
      </c>
      <c r="E381">
        <f t="shared" si="22"/>
        <v>37.792180452612016</v>
      </c>
      <c r="F381" s="4">
        <v>32.660965552929795</v>
      </c>
      <c r="G381">
        <f t="shared" si="23"/>
        <v>32.215286302182434</v>
      </c>
    </row>
    <row r="382" spans="1:7" outlineLevel="1">
      <c r="A382" s="12">
        <f t="shared" si="20"/>
        <v>0</v>
      </c>
      <c r="B382" t="str">
        <f>YEAR(C382)&amp;VLOOKUP(MONTH(C382),lookup!$G$2:$N$13,8)</f>
        <v>2009M04</v>
      </c>
      <c r="C382" s="2">
        <f t="shared" si="21"/>
        <v>39919</v>
      </c>
      <c r="D382" s="4">
        <v>37.803624246953348</v>
      </c>
      <c r="E382">
        <f t="shared" si="22"/>
        <v>37.809159483446649</v>
      </c>
      <c r="F382" s="4">
        <v>32.21378905393847</v>
      </c>
      <c r="G382">
        <f t="shared" si="23"/>
        <v>32.233864646179249</v>
      </c>
    </row>
    <row r="383" spans="1:7" outlineLevel="1">
      <c r="A383" s="12">
        <f t="shared" si="20"/>
        <v>0</v>
      </c>
      <c r="B383" t="str">
        <f>YEAR(C383)&amp;VLOOKUP(MONTH(C383),lookup!$G$2:$N$13,8)</f>
        <v>2009M04</v>
      </c>
      <c r="C383" s="2">
        <f t="shared" si="21"/>
        <v>39920</v>
      </c>
      <c r="D383" s="4">
        <v>38.20598034426407</v>
      </c>
      <c r="E383">
        <f t="shared" si="22"/>
        <v>37.890796795540822</v>
      </c>
      <c r="F383" s="4">
        <v>32.571884889854459</v>
      </c>
      <c r="G383">
        <f t="shared" si="23"/>
        <v>32.296905094837214</v>
      </c>
    </row>
    <row r="384" spans="1:7" outlineLevel="1">
      <c r="A384" s="12">
        <f t="shared" si="20"/>
        <v>0</v>
      </c>
      <c r="B384" t="str">
        <f>YEAR(C384)&amp;VLOOKUP(MONTH(C384),lookup!$G$2:$N$13,8)</f>
        <v>2009M04</v>
      </c>
      <c r="C384" s="2">
        <f t="shared" si="21"/>
        <v>39921</v>
      </c>
      <c r="D384" s="4">
        <v>38.008253410062579</v>
      </c>
      <c r="E384">
        <f t="shared" si="22"/>
        <v>37.939639545023653</v>
      </c>
      <c r="F384" s="4">
        <v>32.379236402161723</v>
      </c>
      <c r="G384">
        <f t="shared" si="23"/>
        <v>32.34063792412725</v>
      </c>
    </row>
    <row r="385" spans="1:7" outlineLevel="1">
      <c r="A385" s="12">
        <f t="shared" si="20"/>
        <v>0</v>
      </c>
      <c r="B385" t="str">
        <f>YEAR(C385)&amp;VLOOKUP(MONTH(C385),lookup!$G$2:$N$13,8)</f>
        <v>2009M04</v>
      </c>
      <c r="C385" s="2">
        <f t="shared" si="21"/>
        <v>39922</v>
      </c>
      <c r="D385" s="4">
        <v>38.354858140869183</v>
      </c>
      <c r="E385">
        <f t="shared" si="22"/>
        <v>38.011569990845501</v>
      </c>
      <c r="F385" s="4">
        <v>32.659919980940188</v>
      </c>
      <c r="G385">
        <f t="shared" si="23"/>
        <v>32.391352263368432</v>
      </c>
    </row>
    <row r="386" spans="1:7" outlineLevel="1">
      <c r="A386" s="12">
        <f t="shared" ref="A386:A449" si="24">IF(D386+D387=D386,IF(D386+D387&gt;0,1,0),0)</f>
        <v>0</v>
      </c>
      <c r="B386" t="str">
        <f>YEAR(C386)&amp;VLOOKUP(MONTH(C386),lookup!$G$2:$N$13,8)</f>
        <v>2009M04</v>
      </c>
      <c r="C386" s="2">
        <f t="shared" ref="C386:C449" si="25">C387-1</f>
        <v>39923</v>
      </c>
      <c r="D386" s="4">
        <v>37.854118451546164</v>
      </c>
      <c r="E386">
        <f t="shared" si="22"/>
        <v>38.048318284683319</v>
      </c>
      <c r="F386" s="4">
        <v>32.179718491708378</v>
      </c>
      <c r="G386">
        <f t="shared" si="23"/>
        <v>32.415167556296595</v>
      </c>
    </row>
    <row r="387" spans="1:7" outlineLevel="1">
      <c r="A387" s="12">
        <f t="shared" si="24"/>
        <v>0</v>
      </c>
      <c r="B387" t="str">
        <f>YEAR(C387)&amp;VLOOKUP(MONTH(C387),lookup!$G$2:$N$13,8)</f>
        <v>2009M04</v>
      </c>
      <c r="C387" s="2">
        <f t="shared" si="25"/>
        <v>39924</v>
      </c>
      <c r="D387" s="4">
        <v>38.803102868441549</v>
      </c>
      <c r="E387">
        <f t="shared" si="22"/>
        <v>38.143234951660759</v>
      </c>
      <c r="F387" s="4">
        <v>33.03468285550246</v>
      </c>
      <c r="G387">
        <f t="shared" si="23"/>
        <v>32.485598087812178</v>
      </c>
    </row>
    <row r="388" spans="1:7" outlineLevel="1">
      <c r="A388" s="12">
        <f t="shared" si="24"/>
        <v>0</v>
      </c>
      <c r="B388" t="str">
        <f>YEAR(C388)&amp;VLOOKUP(MONTH(C388),lookup!$G$2:$N$13,8)</f>
        <v>2009M04</v>
      </c>
      <c r="C388" s="2">
        <f t="shared" si="25"/>
        <v>39925</v>
      </c>
      <c r="D388" s="4">
        <v>38.836936361896974</v>
      </c>
      <c r="E388">
        <f t="shared" si="22"/>
        <v>38.305999453043093</v>
      </c>
      <c r="F388" s="4">
        <v>32.967204271708958</v>
      </c>
      <c r="G388">
        <f t="shared" si="23"/>
        <v>32.607766501327873</v>
      </c>
    </row>
    <row r="389" spans="1:7" outlineLevel="1">
      <c r="A389" s="12">
        <f t="shared" si="24"/>
        <v>0</v>
      </c>
      <c r="B389" t="str">
        <f>YEAR(C389)&amp;VLOOKUP(MONTH(C389),lookup!$G$2:$N$13,8)</f>
        <v>2009M04</v>
      </c>
      <c r="C389" s="2">
        <f t="shared" si="25"/>
        <v>39926</v>
      </c>
      <c r="D389" s="4">
        <v>39.010109942931493</v>
      </c>
      <c r="E389">
        <f t="shared" si="22"/>
        <v>38.418759750080994</v>
      </c>
      <c r="F389" s="4">
        <v>33.237279805393385</v>
      </c>
      <c r="G389">
        <f t="shared" si="23"/>
        <v>32.699235718401759</v>
      </c>
    </row>
    <row r="390" spans="1:7" outlineLevel="1">
      <c r="A390" s="12">
        <f t="shared" si="24"/>
        <v>0</v>
      </c>
      <c r="B390" t="str">
        <f>YEAR(C390)&amp;VLOOKUP(MONTH(C390),lookup!$G$2:$N$13,8)</f>
        <v>2009M04</v>
      </c>
      <c r="C390" s="2">
        <f t="shared" si="25"/>
        <v>39927</v>
      </c>
      <c r="D390" s="4">
        <v>39.107883342339335</v>
      </c>
      <c r="E390">
        <f t="shared" si="22"/>
        <v>38.591911771232347</v>
      </c>
      <c r="F390" s="4">
        <v>33.144895312297123</v>
      </c>
      <c r="G390">
        <f t="shared" si="23"/>
        <v>32.821234768727123</v>
      </c>
    </row>
    <row r="391" spans="1:7" outlineLevel="1">
      <c r="A391" s="12">
        <f t="shared" si="24"/>
        <v>0</v>
      </c>
      <c r="B391" t="str">
        <f>YEAR(C391)&amp;VLOOKUP(MONTH(C391),lookup!$G$2:$N$13,8)</f>
        <v>2009M04</v>
      </c>
      <c r="C391" s="2">
        <f t="shared" si="25"/>
        <v>39928</v>
      </c>
      <c r="D391" s="4">
        <v>39.362062291336997</v>
      </c>
      <c r="E391">
        <f t="shared" si="22"/>
        <v>38.748100572130056</v>
      </c>
      <c r="F391" s="4">
        <v>33.539359898380766</v>
      </c>
      <c r="G391">
        <f t="shared" si="23"/>
        <v>32.954988616546743</v>
      </c>
    </row>
    <row r="392" spans="1:7" outlineLevel="1">
      <c r="A392" s="12">
        <f t="shared" si="24"/>
        <v>0</v>
      </c>
      <c r="B392" t="str">
        <f>YEAR(C392)&amp;VLOOKUP(MONTH(C392),lookup!$G$2:$N$13,8)</f>
        <v>2009M04</v>
      </c>
      <c r="C392" s="2">
        <f t="shared" si="25"/>
        <v>39929</v>
      </c>
      <c r="D392" s="4">
        <v>39.274593174578861</v>
      </c>
      <c r="E392">
        <f t="shared" si="22"/>
        <v>38.945619700998378</v>
      </c>
      <c r="F392" s="4">
        <v>33.315243686791341</v>
      </c>
      <c r="G392">
        <f t="shared" si="23"/>
        <v>33.108116171426339</v>
      </c>
    </row>
    <row r="393" spans="1:7" outlineLevel="1">
      <c r="A393" s="12">
        <f t="shared" si="24"/>
        <v>0</v>
      </c>
      <c r="B393" t="str">
        <f>YEAR(C393)&amp;VLOOKUP(MONTH(C393),lookup!$G$2:$N$13,8)</f>
        <v>2009M04</v>
      </c>
      <c r="C393" s="2">
        <f t="shared" si="25"/>
        <v>39930</v>
      </c>
      <c r="D393" s="4">
        <v>39.049760197043511</v>
      </c>
      <c r="E393">
        <f t="shared" si="22"/>
        <v>39.009605856892776</v>
      </c>
      <c r="F393" s="4">
        <v>33.26494087822747</v>
      </c>
      <c r="G393">
        <f t="shared" si="23"/>
        <v>33.165118146067208</v>
      </c>
    </row>
    <row r="394" spans="1:7" outlineLevel="1">
      <c r="A394" s="12">
        <f t="shared" si="24"/>
        <v>0</v>
      </c>
      <c r="B394" t="str">
        <f>YEAR(C394)&amp;VLOOKUP(MONTH(C394),lookup!$G$2:$N$13,8)</f>
        <v>2009M04</v>
      </c>
      <c r="C394" s="2">
        <f t="shared" si="25"/>
        <v>39931</v>
      </c>
      <c r="D394" s="4">
        <v>39.133637149801011</v>
      </c>
      <c r="E394">
        <f t="shared" si="22"/>
        <v>39.114300841192374</v>
      </c>
      <c r="F394" s="4">
        <v>33.20769470263216</v>
      </c>
      <c r="G394">
        <f t="shared" si="23"/>
        <v>33.249407528493542</v>
      </c>
    </row>
    <row r="395" spans="1:7" outlineLevel="1">
      <c r="A395" s="12">
        <f t="shared" si="24"/>
        <v>0</v>
      </c>
      <c r="B395" t="str">
        <f>YEAR(C395)&amp;VLOOKUP(MONTH(C395),lookup!$G$2:$N$13,8)</f>
        <v>2009M04</v>
      </c>
      <c r="C395" s="2">
        <f t="shared" si="25"/>
        <v>39932</v>
      </c>
      <c r="D395" s="4">
        <v>39.171515085695042</v>
      </c>
      <c r="E395">
        <f t="shared" ref="E395:E458" si="26">AVERAGE(SUM(D388:D395)/8,SUM(D390:D395)/6)</f>
        <v>39.15077703333435</v>
      </c>
      <c r="F395" s="4">
        <v>33.339376139021162</v>
      </c>
      <c r="G395">
        <f t="shared" ref="G395:G458" si="27">AVERAGE(SUM(F388:F395)/8,SUM(F390:F395)/6)</f>
        <v>33.276958886515771</v>
      </c>
    </row>
    <row r="396" spans="1:7" outlineLevel="1">
      <c r="A396" s="12">
        <f t="shared" si="24"/>
        <v>0</v>
      </c>
      <c r="B396" t="str">
        <f>YEAR(C396)&amp;VLOOKUP(MONTH(C396),lookup!$G$2:$N$13,8)</f>
        <v>2009M04</v>
      </c>
      <c r="C396" s="2">
        <f t="shared" si="25"/>
        <v>39933</v>
      </c>
      <c r="D396" s="4">
        <v>39.287424083892269</v>
      </c>
      <c r="E396">
        <f t="shared" si="26"/>
        <v>39.193894244421799</v>
      </c>
      <c r="F396" s="4">
        <v>33.365684031698962</v>
      </c>
      <c r="G396">
        <f t="shared" si="27"/>
        <v>33.320262931465308</v>
      </c>
    </row>
    <row r="397" spans="1:7" outlineLevel="1">
      <c r="A397" s="12">
        <f t="shared" si="24"/>
        <v>0</v>
      </c>
      <c r="B397" t="str">
        <f>YEAR(C397)&amp;VLOOKUP(MONTH(C397),lookup!$G$2:$N$13,8)</f>
        <v>2009M05</v>
      </c>
      <c r="C397" s="2">
        <f t="shared" si="25"/>
        <v>39934</v>
      </c>
      <c r="D397" s="4">
        <v>39.372572729111951</v>
      </c>
      <c r="E397">
        <f t="shared" si="26"/>
        <v>39.217424038372656</v>
      </c>
      <c r="F397" s="4">
        <v>33.551816809637785</v>
      </c>
      <c r="G397">
        <f t="shared" si="27"/>
        <v>33.340959570168664</v>
      </c>
    </row>
    <row r="398" spans="1:7" outlineLevel="1">
      <c r="A398" s="12">
        <f t="shared" si="24"/>
        <v>0</v>
      </c>
      <c r="B398" t="str">
        <f>YEAR(C398)&amp;VLOOKUP(MONTH(C398),lookup!$G$2:$N$13,8)</f>
        <v>2009M05</v>
      </c>
      <c r="C398" s="2">
        <f t="shared" si="25"/>
        <v>39935</v>
      </c>
      <c r="D398" s="4">
        <v>39.450285183206098</v>
      </c>
      <c r="E398">
        <f t="shared" si="26"/>
        <v>39.253465154145765</v>
      </c>
      <c r="F398" s="4">
        <v>33.493087678023031</v>
      </c>
      <c r="G398">
        <f t="shared" si="27"/>
        <v>33.377541925629174</v>
      </c>
    </row>
    <row r="399" spans="1:7" outlineLevel="1">
      <c r="A399" s="12">
        <f t="shared" si="24"/>
        <v>0</v>
      </c>
      <c r="B399" t="str">
        <f>YEAR(C399)&amp;VLOOKUP(MONTH(C399),lookup!$G$2:$N$13,8)</f>
        <v>2009M05</v>
      </c>
      <c r="C399" s="2">
        <f t="shared" si="25"/>
        <v>39936</v>
      </c>
      <c r="D399" s="4">
        <v>39.156605059833495</v>
      </c>
      <c r="E399">
        <f t="shared" si="26"/>
        <v>39.249527815742624</v>
      </c>
      <c r="F399" s="4">
        <v>33.350953433914221</v>
      </c>
      <c r="G399">
        <f t="shared" si="27"/>
        <v>33.372934234573904</v>
      </c>
    </row>
    <row r="400" spans="1:7" outlineLevel="1">
      <c r="A400" s="12">
        <f t="shared" si="24"/>
        <v>0</v>
      </c>
      <c r="B400" t="str">
        <f>YEAR(C400)&amp;VLOOKUP(MONTH(C400),lookup!$G$2:$N$13,8)</f>
        <v>2009M05</v>
      </c>
      <c r="C400" s="2">
        <f t="shared" si="25"/>
        <v>39937</v>
      </c>
      <c r="D400" s="4">
        <v>39.472101825675239</v>
      </c>
      <c r="E400">
        <f t="shared" si="26"/>
        <v>39.290077496092337</v>
      </c>
      <c r="F400" s="4">
        <v>33.475960081180311</v>
      </c>
      <c r="G400">
        <f t="shared" si="27"/>
        <v>33.405334457435558</v>
      </c>
    </row>
    <row r="401" spans="1:7" outlineLevel="1">
      <c r="A401" s="12">
        <f t="shared" si="24"/>
        <v>0</v>
      </c>
      <c r="B401" t="str">
        <f>YEAR(C401)&amp;VLOOKUP(MONTH(C401),lookup!$G$2:$N$13,8)</f>
        <v>2009M05</v>
      </c>
      <c r="C401" s="2">
        <f t="shared" si="25"/>
        <v>39938</v>
      </c>
      <c r="D401" s="4">
        <v>39.137675438652352</v>
      </c>
      <c r="E401">
        <f t="shared" si="26"/>
        <v>39.292752228105996</v>
      </c>
      <c r="F401" s="4">
        <v>33.318171965275873</v>
      </c>
      <c r="G401">
        <f t="shared" si="27"/>
        <v>33.406894385897317</v>
      </c>
    </row>
    <row r="402" spans="1:7" outlineLevel="1">
      <c r="A402" s="12">
        <f t="shared" si="24"/>
        <v>0</v>
      </c>
      <c r="B402" t="str">
        <f>YEAR(C402)&amp;VLOOKUP(MONTH(C402),lookup!$G$2:$N$13,8)</f>
        <v>2009M05</v>
      </c>
      <c r="C402" s="2">
        <f t="shared" si="25"/>
        <v>39939</v>
      </c>
      <c r="D402" s="4">
        <v>39.207045556032703</v>
      </c>
      <c r="E402">
        <f t="shared" si="26"/>
        <v>39.290642042840517</v>
      </c>
      <c r="F402" s="4">
        <v>33.232785049139849</v>
      </c>
      <c r="G402">
        <f t="shared" si="27"/>
        <v>33.397387617340783</v>
      </c>
    </row>
    <row r="403" spans="1:7" outlineLevel="1">
      <c r="A403" s="12">
        <f t="shared" si="24"/>
        <v>0</v>
      </c>
      <c r="B403" t="str">
        <f>YEAR(C403)&amp;VLOOKUP(MONTH(C403),lookup!$G$2:$N$13,8)</f>
        <v>2009M05</v>
      </c>
      <c r="C403" s="2">
        <f t="shared" si="25"/>
        <v>39940</v>
      </c>
      <c r="D403" s="4">
        <v>39.024702831227465</v>
      </c>
      <c r="E403">
        <f t="shared" si="26"/>
        <v>39.252477118779254</v>
      </c>
      <c r="F403" s="4">
        <v>33.351321865175997</v>
      </c>
      <c r="G403">
        <f t="shared" si="27"/>
        <v>33.381426313186985</v>
      </c>
    </row>
    <row r="404" spans="1:7" outlineLevel="1">
      <c r="A404" s="12">
        <f t="shared" si="24"/>
        <v>0</v>
      </c>
      <c r="B404" t="str">
        <f>YEAR(C404)&amp;VLOOKUP(MONTH(C404),lookup!$G$2:$N$13,8)</f>
        <v>2009M05</v>
      </c>
      <c r="C404" s="2">
        <f t="shared" si="25"/>
        <v>39941</v>
      </c>
      <c r="D404" s="4">
        <v>39.033128314154354</v>
      </c>
      <c r="E404">
        <f t="shared" si="26"/>
        <v>39.201820560749653</v>
      </c>
      <c r="F404" s="4">
        <v>33.125198663871998</v>
      </c>
      <c r="G404">
        <f t="shared" si="27"/>
        <v>33.335738559851876</v>
      </c>
    </row>
    <row r="405" spans="1:7" outlineLevel="1">
      <c r="A405" s="12">
        <f t="shared" si="24"/>
        <v>0</v>
      </c>
      <c r="B405" t="str">
        <f>YEAR(C405)&amp;VLOOKUP(MONTH(C405),lookup!$G$2:$N$13,8)</f>
        <v>2009M05</v>
      </c>
      <c r="C405" s="2">
        <f t="shared" si="25"/>
        <v>39942</v>
      </c>
      <c r="D405" s="4">
        <v>39.018335986947001</v>
      </c>
      <c r="E405">
        <f t="shared" si="26"/>
        <v>39.168158341623808</v>
      </c>
      <c r="F405" s="4">
        <v>33.329492312915875</v>
      </c>
      <c r="G405">
        <f t="shared" si="27"/>
        <v>33.320054852056899</v>
      </c>
    </row>
    <row r="406" spans="1:7" outlineLevel="1">
      <c r="A406" s="12">
        <f t="shared" si="24"/>
        <v>0</v>
      </c>
      <c r="B406" t="str">
        <f>YEAR(C406)&amp;VLOOKUP(MONTH(C406),lookup!$G$2:$N$13,8)</f>
        <v>2009M05</v>
      </c>
      <c r="C406" s="2">
        <f t="shared" si="25"/>
        <v>39943</v>
      </c>
      <c r="D406" s="4">
        <v>39.118186890149858</v>
      </c>
      <c r="E406">
        <f t="shared" si="26"/>
        <v>39.117909287014001</v>
      </c>
      <c r="F406" s="4">
        <v>33.275737003335074</v>
      </c>
      <c r="G406">
        <f t="shared" si="27"/>
        <v>33.2897851784018</v>
      </c>
    </row>
    <row r="407" spans="1:7" outlineLevel="1">
      <c r="A407" s="12">
        <f t="shared" si="24"/>
        <v>0</v>
      </c>
      <c r="B407" t="str">
        <f>YEAR(C407)&amp;VLOOKUP(MONTH(C407),lookup!$G$2:$N$13,8)</f>
        <v>2009M05</v>
      </c>
      <c r="C407" s="2">
        <f t="shared" si="25"/>
        <v>39944</v>
      </c>
      <c r="D407" s="4">
        <v>38.722213828500927</v>
      </c>
      <c r="E407">
        <f t="shared" si="26"/>
        <v>39.056138034209766</v>
      </c>
      <c r="F407" s="4">
        <v>33.065747525832961</v>
      </c>
      <c r="G407">
        <f t="shared" si="27"/>
        <v>33.250924439193142</v>
      </c>
    </row>
    <row r="408" spans="1:7" outlineLevel="1">
      <c r="A408" s="12">
        <f t="shared" si="24"/>
        <v>0</v>
      </c>
      <c r="B408" t="str">
        <f>YEAR(C408)&amp;VLOOKUP(MONTH(C408),lookup!$G$2:$N$13,8)</f>
        <v>2009M05</v>
      </c>
      <c r="C408" s="2">
        <f t="shared" si="25"/>
        <v>39945</v>
      </c>
      <c r="D408" s="4">
        <v>38.916206261607492</v>
      </c>
      <c r="E408">
        <f t="shared" si="26"/>
        <v>38.997157953586765</v>
      </c>
      <c r="F408" s="4">
        <v>33.036182402685505</v>
      </c>
      <c r="G408">
        <f t="shared" si="27"/>
        <v>33.20705478041603</v>
      </c>
    </row>
    <row r="409" spans="1:7" outlineLevel="1">
      <c r="A409" s="12">
        <f t="shared" si="24"/>
        <v>0</v>
      </c>
      <c r="B409" t="str">
        <f>YEAR(C409)&amp;VLOOKUP(MONTH(C409),lookup!$G$2:$N$13,8)</f>
        <v>2009M05</v>
      </c>
      <c r="C409" s="2">
        <f t="shared" si="25"/>
        <v>39946</v>
      </c>
      <c r="D409" s="4">
        <v>39.309985187077544</v>
      </c>
      <c r="E409">
        <f t="shared" si="26"/>
        <v>39.031700842517516</v>
      </c>
      <c r="F409" s="4">
        <v>33.4848306580515</v>
      </c>
      <c r="G409">
        <f t="shared" si="27"/>
        <v>33.228596681454121</v>
      </c>
    </row>
    <row r="410" spans="1:7" outlineLevel="1">
      <c r="A410" s="12">
        <f t="shared" si="24"/>
        <v>0</v>
      </c>
      <c r="B410" t="str">
        <f>YEAR(C410)&amp;VLOOKUP(MONTH(C410),lookup!$G$2:$N$13,8)</f>
        <v>2009M05</v>
      </c>
      <c r="C410" s="2">
        <f t="shared" si="25"/>
        <v>39947</v>
      </c>
      <c r="D410" s="4">
        <v>39.045121385520865</v>
      </c>
      <c r="E410">
        <f t="shared" si="26"/>
        <v>39.022580004474399</v>
      </c>
      <c r="F410" s="4">
        <v>33.061856713435439</v>
      </c>
      <c r="G410">
        <f t="shared" si="27"/>
        <v>33.212635164602887</v>
      </c>
    </row>
    <row r="411" spans="1:7" outlineLevel="1">
      <c r="A411" s="12">
        <f t="shared" si="24"/>
        <v>0</v>
      </c>
      <c r="B411" t="str">
        <f>YEAR(C411)&amp;VLOOKUP(MONTH(C411),lookup!$G$2:$N$13,8)</f>
        <v>2009M05</v>
      </c>
      <c r="C411" s="2">
        <f t="shared" si="25"/>
        <v>39948</v>
      </c>
      <c r="D411" s="4">
        <v>39.11914307160044</v>
      </c>
      <c r="E411">
        <f t="shared" si="26"/>
        <v>39.036883109885501</v>
      </c>
      <c r="F411" s="4">
        <v>33.262570042556426</v>
      </c>
      <c r="G411">
        <f t="shared" si="27"/>
        <v>33.201511319825876</v>
      </c>
    </row>
    <row r="412" spans="1:7" outlineLevel="1">
      <c r="A412" s="12">
        <f t="shared" si="24"/>
        <v>0</v>
      </c>
      <c r="B412" t="str">
        <f>YEAR(C412)&amp;VLOOKUP(MONTH(C412),lookup!$G$2:$N$13,8)</f>
        <v>2009M05</v>
      </c>
      <c r="C412" s="2">
        <f t="shared" si="25"/>
        <v>39949</v>
      </c>
      <c r="D412" s="4">
        <v>38.777681591102969</v>
      </c>
      <c r="E412">
        <f t="shared" si="26"/>
        <v>38.99254224810754</v>
      </c>
      <c r="F412" s="4">
        <v>32.78590318397648</v>
      </c>
      <c r="G412">
        <f t="shared" si="27"/>
        <v>33.139485867385858</v>
      </c>
    </row>
    <row r="413" spans="1:7" outlineLevel="1">
      <c r="A413" s="12">
        <f t="shared" si="24"/>
        <v>0</v>
      </c>
      <c r="B413" t="str">
        <f>YEAR(C413)&amp;VLOOKUP(MONTH(C413),lookup!$G$2:$N$13,8)</f>
        <v>2009M05</v>
      </c>
      <c r="C413" s="2">
        <f t="shared" si="25"/>
        <v>39950</v>
      </c>
      <c r="D413" s="4">
        <v>38.847764610273359</v>
      </c>
      <c r="E413">
        <f t="shared" si="26"/>
        <v>38.992344102213153</v>
      </c>
      <c r="F413" s="4">
        <v>33.089616820522181</v>
      </c>
      <c r="G413">
        <f t="shared" si="27"/>
        <v>33.126482757002023</v>
      </c>
    </row>
    <row r="414" spans="1:7" outlineLevel="1">
      <c r="A414" s="12">
        <f t="shared" si="24"/>
        <v>0</v>
      </c>
      <c r="B414" t="str">
        <f>YEAR(C414)&amp;VLOOKUP(MONTH(C414),lookup!$G$2:$N$13,8)</f>
        <v>2009M05</v>
      </c>
      <c r="C414" s="2">
        <f t="shared" si="25"/>
        <v>39951</v>
      </c>
      <c r="D414" s="4">
        <v>38.544231660649075</v>
      </c>
      <c r="E414">
        <f t="shared" si="26"/>
        <v>38.925474016956144</v>
      </c>
      <c r="F414" s="4">
        <v>32.640056400661322</v>
      </c>
      <c r="G414">
        <f t="shared" si="27"/>
        <v>33.053742219166224</v>
      </c>
    </row>
    <row r="415" spans="1:7" outlineLevel="1">
      <c r="A415" s="12">
        <f t="shared" si="24"/>
        <v>0</v>
      </c>
      <c r="B415" t="str">
        <f>YEAR(C415)&amp;VLOOKUP(MONTH(C415),lookup!$G$2:$N$13,8)</f>
        <v>2009M05</v>
      </c>
      <c r="C415" s="2">
        <f t="shared" si="25"/>
        <v>39952</v>
      </c>
      <c r="D415" s="4">
        <v>38.578472502997073</v>
      </c>
      <c r="E415">
        <f t="shared" si="26"/>
        <v>38.855530793772118</v>
      </c>
      <c r="F415" s="4">
        <v>32.81537471369856</v>
      </c>
      <c r="G415">
        <f t="shared" si="27"/>
        <v>32.982305923045075</v>
      </c>
    </row>
    <row r="416" spans="1:7" outlineLevel="1">
      <c r="A416" s="12">
        <f t="shared" si="24"/>
        <v>0</v>
      </c>
      <c r="B416" t="str">
        <f>YEAR(C416)&amp;VLOOKUP(MONTH(C416),lookup!$G$2:$N$13,8)</f>
        <v>2009M05</v>
      </c>
      <c r="C416" s="2">
        <f t="shared" si="25"/>
        <v>39953</v>
      </c>
      <c r="D416" s="4">
        <v>38.66247635388202</v>
      </c>
      <c r="E416">
        <f t="shared" si="26"/>
        <v>38.807785588569374</v>
      </c>
      <c r="F416" s="4">
        <v>32.675742236705986</v>
      </c>
      <c r="G416">
        <f t="shared" si="27"/>
        <v>32.927602206277243</v>
      </c>
    </row>
    <row r="417" spans="1:7" outlineLevel="1">
      <c r="A417" s="12">
        <f t="shared" si="24"/>
        <v>0</v>
      </c>
      <c r="B417" t="str">
        <f>YEAR(C417)&amp;VLOOKUP(MONTH(C417),lookup!$G$2:$N$13,8)</f>
        <v>2009M05</v>
      </c>
      <c r="C417" s="2">
        <f t="shared" si="25"/>
        <v>39954</v>
      </c>
      <c r="D417" s="4">
        <v>38.507979911739952</v>
      </c>
      <c r="E417">
        <f t="shared" si="26"/>
        <v>38.706729995539064</v>
      </c>
      <c r="F417" s="4">
        <v>32.766495175896566</v>
      </c>
      <c r="G417">
        <f t="shared" si="27"/>
        <v>32.841366666420896</v>
      </c>
    </row>
    <row r="418" spans="1:7" outlineLevel="1">
      <c r="A418" s="12">
        <f t="shared" si="24"/>
        <v>0</v>
      </c>
      <c r="B418" t="str">
        <f>YEAR(C418)&amp;VLOOKUP(MONTH(C418),lookup!$G$2:$N$13,8)</f>
        <v>2009M05</v>
      </c>
      <c r="C418" s="2">
        <f t="shared" si="25"/>
        <v>39955</v>
      </c>
      <c r="D418" s="4">
        <v>38.738416561841511</v>
      </c>
      <c r="E418">
        <f t="shared" si="26"/>
        <v>38.684288858287317</v>
      </c>
      <c r="F418" s="4">
        <v>32.74847175626816</v>
      </c>
      <c r="G418">
        <f t="shared" si="27"/>
        <v>32.818660820955586</v>
      </c>
    </row>
    <row r="419" spans="1:7" outlineLevel="1">
      <c r="A419" s="12">
        <f t="shared" si="24"/>
        <v>0</v>
      </c>
      <c r="B419" t="str">
        <f>YEAR(C419)&amp;VLOOKUP(MONTH(C419),lookup!$G$2:$N$13,8)</f>
        <v>2009M05</v>
      </c>
      <c r="C419" s="2">
        <f t="shared" si="25"/>
        <v>39956</v>
      </c>
      <c r="D419" s="4">
        <v>38.545246352397768</v>
      </c>
      <c r="E419">
        <f t="shared" si="26"/>
        <v>38.623210458514187</v>
      </c>
      <c r="F419" s="4">
        <v>32.772401960964366</v>
      </c>
      <c r="G419">
        <f t="shared" si="27"/>
        <v>32.761590744226261</v>
      </c>
    </row>
    <row r="420" spans="1:7" outlineLevel="1">
      <c r="A420" s="12">
        <f t="shared" si="24"/>
        <v>0</v>
      </c>
      <c r="B420" t="str">
        <f>YEAR(C420)&amp;VLOOKUP(MONTH(C420),lookup!$G$2:$N$13,8)</f>
        <v>2009M05</v>
      </c>
      <c r="C420" s="2">
        <f t="shared" si="25"/>
        <v>39957</v>
      </c>
      <c r="D420" s="4">
        <v>38.503583940658764</v>
      </c>
      <c r="E420">
        <f t="shared" si="26"/>
        <v>38.602692045362225</v>
      </c>
      <c r="F420" s="4">
        <v>32.557521855584191</v>
      </c>
      <c r="G420">
        <f t="shared" si="27"/>
        <v>32.740439032445316</v>
      </c>
    </row>
    <row r="421" spans="1:7" outlineLevel="1">
      <c r="A421" s="12">
        <f t="shared" si="24"/>
        <v>0</v>
      </c>
      <c r="B421" t="str">
        <f>YEAR(C421)&amp;VLOOKUP(MONTH(C421),lookup!$G$2:$N$13,8)</f>
        <v>2009M05</v>
      </c>
      <c r="C421" s="2">
        <f t="shared" si="25"/>
        <v>39958</v>
      </c>
      <c r="D421" s="4">
        <v>38.425999285373628</v>
      </c>
      <c r="E421">
        <f t="shared" si="26"/>
        <v>38.563625611087375</v>
      </c>
      <c r="F421" s="4">
        <v>32.704022307267017</v>
      </c>
      <c r="G421">
        <f t="shared" si="27"/>
        <v>32.707060008164241</v>
      </c>
    </row>
    <row r="422" spans="1:7" outlineLevel="1">
      <c r="A422" s="12">
        <f t="shared" si="24"/>
        <v>0</v>
      </c>
      <c r="B422" t="str">
        <f>YEAR(C422)&amp;VLOOKUP(MONTH(C422),lookup!$G$2:$N$13,8)</f>
        <v>2009M05</v>
      </c>
      <c r="C422" s="2">
        <f t="shared" si="25"/>
        <v>39959</v>
      </c>
      <c r="D422" s="4">
        <v>38.706500733970785</v>
      </c>
      <c r="E422">
        <f t="shared" si="26"/>
        <v>38.577436126510705</v>
      </c>
      <c r="F422" s="4">
        <v>32.745224212968814</v>
      </c>
      <c r="G422">
        <f t="shared" si="27"/>
        <v>32.71942316112203</v>
      </c>
    </row>
    <row r="423" spans="1:7" outlineLevel="1">
      <c r="A423" s="12">
        <f t="shared" si="24"/>
        <v>0</v>
      </c>
      <c r="B423" t="str">
        <f>YEAR(C423)&amp;VLOOKUP(MONTH(C423),lookup!$G$2:$N$13,8)</f>
        <v>2009M05</v>
      </c>
      <c r="C423" s="2">
        <f t="shared" si="25"/>
        <v>39960</v>
      </c>
      <c r="D423" s="4">
        <v>38.242029050434304</v>
      </c>
      <c r="E423">
        <f t="shared" si="26"/>
        <v>38.534245838950071</v>
      </c>
      <c r="F423" s="4">
        <v>32.538850710027823</v>
      </c>
      <c r="G423">
        <f t="shared" si="27"/>
        <v>32.683170038736876</v>
      </c>
    </row>
    <row r="424" spans="1:7" outlineLevel="1">
      <c r="A424" s="12">
        <f t="shared" si="24"/>
        <v>0</v>
      </c>
      <c r="B424" t="str">
        <f>YEAR(C424)&amp;VLOOKUP(MONTH(C424),lookup!$G$2:$N$13,8)</f>
        <v>2009M05</v>
      </c>
      <c r="C424" s="2">
        <f t="shared" si="25"/>
        <v>39961</v>
      </c>
      <c r="D424" s="4">
        <v>38.097490137182625</v>
      </c>
      <c r="E424">
        <f t="shared" si="26"/>
        <v>38.445523665018115</v>
      </c>
      <c r="F424" s="4">
        <v>32.249716849300881</v>
      </c>
      <c r="G424">
        <f t="shared" si="27"/>
        <v>32.614980543110121</v>
      </c>
    </row>
    <row r="425" spans="1:7" outlineLevel="1">
      <c r="A425" s="12">
        <f t="shared" si="24"/>
        <v>0</v>
      </c>
      <c r="B425" t="str">
        <f>YEAR(C425)&amp;VLOOKUP(MONTH(C425),lookup!$G$2:$N$13,8)</f>
        <v>2009M05</v>
      </c>
      <c r="C425" s="2">
        <f t="shared" si="25"/>
        <v>39962</v>
      </c>
      <c r="D425" s="4">
        <v>37.957413404033673</v>
      </c>
      <c r="E425">
        <f t="shared" si="26"/>
        <v>38.362127179256134</v>
      </c>
      <c r="F425" s="4">
        <v>32.229546723328667</v>
      </c>
      <c r="G425">
        <f t="shared" si="27"/>
        <v>32.536183328354987</v>
      </c>
    </row>
    <row r="426" spans="1:7" outlineLevel="1">
      <c r="A426" s="12">
        <f t="shared" si="24"/>
        <v>0</v>
      </c>
      <c r="B426" t="str">
        <f>YEAR(C426)&amp;VLOOKUP(MONTH(C426),lookup!$G$2:$N$13,8)</f>
        <v>2009M05</v>
      </c>
      <c r="C426" s="2">
        <f t="shared" si="25"/>
        <v>39963</v>
      </c>
      <c r="D426" s="4">
        <v>38.193895091776128</v>
      </c>
      <c r="E426">
        <f t="shared" si="26"/>
        <v>38.302287183303491</v>
      </c>
      <c r="F426" s="4">
        <v>32.279307227817085</v>
      </c>
      <c r="G426">
        <f t="shared" si="27"/>
        <v>32.483675993012866</v>
      </c>
    </row>
    <row r="427" spans="1:7" outlineLevel="1">
      <c r="A427" s="12">
        <f t="shared" si="24"/>
        <v>0</v>
      </c>
      <c r="B427" t="str">
        <f>YEAR(C427)&amp;VLOOKUP(MONTH(C427),lookup!$G$2:$N$13,8)</f>
        <v>2009M05</v>
      </c>
      <c r="C427" s="2">
        <f t="shared" si="25"/>
        <v>39964</v>
      </c>
      <c r="D427" s="4">
        <v>38.467509262388631</v>
      </c>
      <c r="E427">
        <f t="shared" si="26"/>
        <v>38.30088777992917</v>
      </c>
      <c r="F427" s="4">
        <v>32.751062659979993</v>
      </c>
      <c r="G427">
        <f t="shared" si="27"/>
        <v>32.486262316094098</v>
      </c>
    </row>
    <row r="428" spans="1:7" outlineLevel="1">
      <c r="A428" s="12">
        <f t="shared" si="24"/>
        <v>0</v>
      </c>
      <c r="B428" t="str">
        <f>YEAR(C428)&amp;VLOOKUP(MONTH(C428),lookup!$G$2:$N$13,8)</f>
        <v>2009M06</v>
      </c>
      <c r="C428" s="2">
        <f t="shared" si="25"/>
        <v>39965</v>
      </c>
      <c r="D428" s="4">
        <v>35.918486988029116</v>
      </c>
      <c r="E428">
        <f t="shared" si="26"/>
        <v>37.906984741561345</v>
      </c>
      <c r="F428" s="4">
        <v>30.110131005353917</v>
      </c>
      <c r="G428">
        <f t="shared" si="27"/>
        <v>32.113709287320127</v>
      </c>
    </row>
    <row r="429" spans="1:7" outlineLevel="1">
      <c r="A429" s="12">
        <f t="shared" si="24"/>
        <v>0</v>
      </c>
      <c r="B429" t="str">
        <f>YEAR(C429)&amp;VLOOKUP(MONTH(C429),lookup!$G$2:$N$13,8)</f>
        <v>2009M06</v>
      </c>
      <c r="C429" s="2">
        <f t="shared" si="25"/>
        <v>39966</v>
      </c>
      <c r="D429" s="4">
        <v>35.810498497675518</v>
      </c>
      <c r="E429">
        <f t="shared" si="26"/>
        <v>37.540888396266979</v>
      </c>
      <c r="F429" s="4">
        <v>30.211204650604277</v>
      </c>
      <c r="G429">
        <f t="shared" si="27"/>
        <v>31.763937678826743</v>
      </c>
    </row>
    <row r="430" spans="1:7" outlineLevel="1">
      <c r="A430" s="12">
        <f t="shared" si="24"/>
        <v>0</v>
      </c>
      <c r="B430" t="str">
        <f>YEAR(C430)&amp;VLOOKUP(MONTH(C430),lookup!$G$2:$N$13,8)</f>
        <v>2009M06</v>
      </c>
      <c r="C430" s="2">
        <f t="shared" si="25"/>
        <v>39967</v>
      </c>
      <c r="D430" s="4">
        <v>35.767936724033689</v>
      </c>
      <c r="E430">
        <f t="shared" si="26"/>
        <v>37.163098694550172</v>
      </c>
      <c r="F430" s="4">
        <v>29.956650336321665</v>
      </c>
      <c r="G430">
        <f t="shared" si="27"/>
        <v>31.398562935454699</v>
      </c>
    </row>
    <row r="431" spans="1:7" outlineLevel="1">
      <c r="A431" s="12">
        <f t="shared" si="24"/>
        <v>0</v>
      </c>
      <c r="B431" t="str">
        <f>YEAR(C431)&amp;VLOOKUP(MONTH(C431),lookup!$G$2:$N$13,8)</f>
        <v>2009M06</v>
      </c>
      <c r="C431" s="2">
        <f t="shared" si="25"/>
        <v>39968</v>
      </c>
      <c r="D431" s="4">
        <v>36.363801555019286</v>
      </c>
      <c r="E431">
        <f t="shared" si="26"/>
        <v>36.912908488668862</v>
      </c>
      <c r="F431" s="4">
        <v>30.811800677546536</v>
      </c>
      <c r="G431">
        <f t="shared" si="27"/>
        <v>31.172476804609438</v>
      </c>
    </row>
    <row r="432" spans="1:7" outlineLevel="1">
      <c r="A432" s="12">
        <f t="shared" si="24"/>
        <v>0</v>
      </c>
      <c r="B432" t="str">
        <f>YEAR(C432)&amp;VLOOKUP(MONTH(C432),lookup!$G$2:$N$13,8)</f>
        <v>2009M06</v>
      </c>
      <c r="C432" s="2">
        <f t="shared" si="25"/>
        <v>39969</v>
      </c>
      <c r="D432" s="4">
        <v>37.54993796919679</v>
      </c>
      <c r="E432">
        <f t="shared" si="26"/>
        <v>36.825023384621474</v>
      </c>
      <c r="F432" s="4">
        <v>31.711620611283053</v>
      </c>
      <c r="G432">
        <f t="shared" si="27"/>
        <v>31.091538571688822</v>
      </c>
    </row>
    <row r="433" spans="1:7" outlineLevel="1">
      <c r="A433" s="12">
        <f t="shared" si="24"/>
        <v>0</v>
      </c>
      <c r="B433" t="str">
        <f>YEAR(C433)&amp;VLOOKUP(MONTH(C433),lookup!$G$2:$N$13,8)</f>
        <v>2009M06</v>
      </c>
      <c r="C433" s="2">
        <f t="shared" si="25"/>
        <v>39970</v>
      </c>
      <c r="D433" s="4">
        <v>37.197574899587913</v>
      </c>
      <c r="E433">
        <f t="shared" si="26"/>
        <v>36.671705614526886</v>
      </c>
      <c r="F433" s="4">
        <v>31.566950790341345</v>
      </c>
      <c r="G433">
        <f t="shared" si="27"/>
        <v>30.951450336740557</v>
      </c>
    </row>
    <row r="434" spans="1:7" outlineLevel="1">
      <c r="A434" s="12">
        <f t="shared" si="24"/>
        <v>0</v>
      </c>
      <c r="B434" t="str">
        <f>YEAR(C434)&amp;VLOOKUP(MONTH(C434),lookup!$G$2:$N$13,8)</f>
        <v>2009M06</v>
      </c>
      <c r="C434" s="2">
        <f t="shared" si="25"/>
        <v>39971</v>
      </c>
      <c r="D434" s="4">
        <v>37.347470189505877</v>
      </c>
      <c r="E434">
        <f t="shared" si="26"/>
        <v>36.737885991591398</v>
      </c>
      <c r="F434" s="4">
        <v>31.556367010870229</v>
      </c>
      <c r="G434">
        <f t="shared" si="27"/>
        <v>31.026786240307736</v>
      </c>
    </row>
    <row r="435" spans="1:7" outlineLevel="1">
      <c r="A435" s="12">
        <f t="shared" si="24"/>
        <v>0</v>
      </c>
      <c r="B435" t="str">
        <f>YEAR(C435)&amp;VLOOKUP(MONTH(C435),lookup!$G$2:$N$13,8)</f>
        <v>2009M06</v>
      </c>
      <c r="C435" s="2">
        <f t="shared" si="25"/>
        <v>39972</v>
      </c>
      <c r="D435" s="4">
        <v>36.73121171631972</v>
      </c>
      <c r="E435">
        <f t="shared" si="26"/>
        <v>36.70609349651577</v>
      </c>
      <c r="F435" s="4">
        <v>31.182163973378756</v>
      </c>
      <c r="G435">
        <f t="shared" si="27"/>
        <v>31.009643349293029</v>
      </c>
    </row>
    <row r="436" spans="1:7" outlineLevel="1">
      <c r="A436" s="12">
        <f t="shared" si="24"/>
        <v>0</v>
      </c>
      <c r="B436" t="str">
        <f>YEAR(C436)&amp;VLOOKUP(MONTH(C436),lookup!$G$2:$N$13,8)</f>
        <v>2009M06</v>
      </c>
      <c r="C436" s="2">
        <f t="shared" si="25"/>
        <v>39973</v>
      </c>
      <c r="D436" s="4">
        <v>37.745229887519173</v>
      </c>
      <c r="E436">
        <f t="shared" si="26"/>
        <v>36.985039358024352</v>
      </c>
      <c r="F436" s="4">
        <v>31.923510056241547</v>
      </c>
      <c r="G436">
        <f t="shared" si="27"/>
        <v>31.286884516633499</v>
      </c>
    </row>
    <row r="437" spans="1:7" outlineLevel="1">
      <c r="A437" s="12">
        <f t="shared" si="24"/>
        <v>0</v>
      </c>
      <c r="B437" t="str">
        <f>YEAR(C437)&amp;VLOOKUP(MONTH(C437),lookup!$G$2:$N$13,8)</f>
        <v>2009M06</v>
      </c>
      <c r="C437" s="2">
        <f t="shared" si="25"/>
        <v>39974</v>
      </c>
      <c r="D437" s="4">
        <v>37.658354933781681</v>
      </c>
      <c r="E437">
        <f t="shared" si="26"/>
        <v>37.208409833511183</v>
      </c>
      <c r="F437" s="4">
        <v>32.035900108638579</v>
      </c>
      <c r="G437">
        <f t="shared" si="27"/>
        <v>31.502936268684984</v>
      </c>
    </row>
    <row r="438" spans="1:7" outlineLevel="1">
      <c r="A438" s="12">
        <f t="shared" si="24"/>
        <v>0</v>
      </c>
      <c r="B438" t="str">
        <f>YEAR(C438)&amp;VLOOKUP(MONTH(C438),lookup!$G$2:$N$13,8)</f>
        <v>2009M06</v>
      </c>
      <c r="C438" s="2">
        <f t="shared" si="25"/>
        <v>39975</v>
      </c>
      <c r="D438" s="4">
        <v>37.889957593545446</v>
      </c>
      <c r="E438">
        <f t="shared" si="26"/>
        <v>37.369371106551398</v>
      </c>
      <c r="F438" s="4">
        <v>32.07220043300849</v>
      </c>
      <c r="G438">
        <f t="shared" si="27"/>
        <v>31.665206468205028</v>
      </c>
    </row>
    <row r="439" spans="1:7" outlineLevel="1">
      <c r="A439" s="12">
        <f t="shared" si="24"/>
        <v>0</v>
      </c>
      <c r="B439" t="str">
        <f>YEAR(C439)&amp;VLOOKUP(MONTH(C439),lookup!$G$2:$N$13,8)</f>
        <v>2009M06</v>
      </c>
      <c r="C439" s="2">
        <f t="shared" si="25"/>
        <v>39976</v>
      </c>
      <c r="D439" s="4">
        <v>38.332332827308939</v>
      </c>
      <c r="E439">
        <f t="shared" si="26"/>
        <v>37.58696747171291</v>
      </c>
      <c r="F439" s="4">
        <v>32.633732062433722</v>
      </c>
      <c r="G439">
        <f t="shared" si="27"/>
        <v>31.867975619101507</v>
      </c>
    </row>
    <row r="440" spans="1:7" outlineLevel="1">
      <c r="A440" s="12">
        <f t="shared" si="24"/>
        <v>0</v>
      </c>
      <c r="B440" t="str">
        <f>YEAR(C440)&amp;VLOOKUP(MONTH(C440),lookup!$G$2:$N$13,8)</f>
        <v>2009M06</v>
      </c>
      <c r="C440" s="2">
        <f t="shared" si="25"/>
        <v>39977</v>
      </c>
      <c r="D440" s="4">
        <v>38.608400372864345</v>
      </c>
      <c r="E440">
        <f t="shared" si="26"/>
        <v>37.758198887222008</v>
      </c>
      <c r="F440" s="4">
        <v>32.759367647779278</v>
      </c>
      <c r="G440">
        <f t="shared" si="27"/>
        <v>32.033709861958272</v>
      </c>
    </row>
    <row r="441" spans="1:7" outlineLevel="1">
      <c r="A441" s="12">
        <f t="shared" si="24"/>
        <v>0</v>
      </c>
      <c r="B441" t="str">
        <f>YEAR(C441)&amp;VLOOKUP(MONTH(C441),lookup!$G$2:$N$13,8)</f>
        <v>2009M06</v>
      </c>
      <c r="C441" s="2">
        <f t="shared" si="25"/>
        <v>39978</v>
      </c>
      <c r="D441" s="4">
        <v>38.332936396020038</v>
      </c>
      <c r="E441">
        <f t="shared" si="26"/>
        <v>37.962636037390709</v>
      </c>
      <c r="F441" s="4">
        <v>32.636503034146514</v>
      </c>
      <c r="G441">
        <f t="shared" si="27"/>
        <v>32.221751798926746</v>
      </c>
    </row>
    <row r="442" spans="1:7" outlineLevel="1">
      <c r="A442" s="12">
        <f t="shared" si="24"/>
        <v>0</v>
      </c>
      <c r="B442" t="str">
        <f>YEAR(C442)&amp;VLOOKUP(MONTH(C442),lookup!$G$2:$N$13,8)</f>
        <v>2009M06</v>
      </c>
      <c r="C442" s="2">
        <f t="shared" si="25"/>
        <v>39979</v>
      </c>
      <c r="D442" s="4">
        <v>38.258513163125293</v>
      </c>
      <c r="E442">
        <f t="shared" si="26"/>
        <v>38.062349829542434</v>
      </c>
      <c r="F442" s="4">
        <v>32.504407918732085</v>
      </c>
      <c r="G442">
        <f t="shared" si="27"/>
        <v>32.329412510875656</v>
      </c>
    </row>
    <row r="443" spans="1:7" outlineLevel="1">
      <c r="A443" s="12">
        <f t="shared" si="24"/>
        <v>0</v>
      </c>
      <c r="B443" t="str">
        <f>YEAR(C443)&amp;VLOOKUP(MONTH(C443),lookup!$G$2:$N$13,8)</f>
        <v>2009M06</v>
      </c>
      <c r="C443" s="2">
        <f t="shared" si="25"/>
        <v>39980</v>
      </c>
      <c r="D443" s="4">
        <v>38.191268676947431</v>
      </c>
      <c r="E443">
        <f t="shared" si="26"/>
        <v>38.198012868178814</v>
      </c>
      <c r="F443" s="4">
        <v>32.558133948272591</v>
      </c>
      <c r="G443">
        <f t="shared" si="27"/>
        <v>32.458930120942689</v>
      </c>
    </row>
    <row r="444" spans="1:7" outlineLevel="1">
      <c r="A444" s="12">
        <f t="shared" si="24"/>
        <v>0</v>
      </c>
      <c r="B444" t="str">
        <f>YEAR(C444)&amp;VLOOKUP(MONTH(C444),lookup!$G$2:$N$13,8)</f>
        <v>2009M06</v>
      </c>
      <c r="C444" s="2">
        <f t="shared" si="25"/>
        <v>39981</v>
      </c>
      <c r="D444" s="4">
        <v>38.39811641544712</v>
      </c>
      <c r="E444">
        <f t="shared" si="26"/>
        <v>38.281164844666115</v>
      </c>
      <c r="F444" s="4">
        <v>32.580928189002918</v>
      </c>
      <c r="G444">
        <f t="shared" si="27"/>
        <v>32.542412733906474</v>
      </c>
    </row>
    <row r="445" spans="1:7" outlineLevel="1">
      <c r="A445" s="12">
        <f t="shared" si="24"/>
        <v>0</v>
      </c>
      <c r="B445" t="str">
        <f>YEAR(C445)&amp;VLOOKUP(MONTH(C445),lookup!$G$2:$N$13,8)</f>
        <v>2009M06</v>
      </c>
      <c r="C445" s="2">
        <f t="shared" si="25"/>
        <v>39982</v>
      </c>
      <c r="D445" s="4">
        <v>38.369319196151331</v>
      </c>
      <c r="E445">
        <f t="shared" si="26"/>
        <v>38.328682308467748</v>
      </c>
      <c r="F445" s="4">
        <v>32.775528448646256</v>
      </c>
      <c r="G445">
        <f t="shared" si="27"/>
        <v>32.600455870674672</v>
      </c>
    </row>
    <row r="446" spans="1:7" outlineLevel="1">
      <c r="A446" s="12">
        <f t="shared" si="24"/>
        <v>0</v>
      </c>
      <c r="B446" t="str">
        <f>YEAR(C446)&amp;VLOOKUP(MONTH(C446),lookup!$G$2:$N$13,8)</f>
        <v>2009M06</v>
      </c>
      <c r="C446" s="2">
        <f t="shared" si="25"/>
        <v>39983</v>
      </c>
      <c r="D446" s="4">
        <v>38.057651079796088</v>
      </c>
      <c r="E446">
        <f t="shared" si="26"/>
        <v>38.293267376936058</v>
      </c>
      <c r="F446" s="4">
        <v>32.291289149368851</v>
      </c>
      <c r="G446">
        <f t="shared" si="27"/>
        <v>32.575142373912982</v>
      </c>
    </row>
    <row r="447" spans="1:7" outlineLevel="1">
      <c r="A447" s="12">
        <f t="shared" si="24"/>
        <v>0</v>
      </c>
      <c r="B447" t="str">
        <f>YEAR(C447)&amp;VLOOKUP(MONTH(C447),lookup!$G$2:$N$13,8)</f>
        <v>2009M06</v>
      </c>
      <c r="C447" s="2">
        <f t="shared" si="25"/>
        <v>39984</v>
      </c>
      <c r="D447" s="4">
        <v>38.221003634459862</v>
      </c>
      <c r="E447">
        <f t="shared" si="26"/>
        <v>38.276981572252978</v>
      </c>
      <c r="F447" s="4">
        <v>32.648881820408391</v>
      </c>
      <c r="G447">
        <f t="shared" si="27"/>
        <v>32.577120799308233</v>
      </c>
    </row>
    <row r="448" spans="1:7" outlineLevel="1">
      <c r="A448" s="12">
        <f t="shared" si="24"/>
        <v>0</v>
      </c>
      <c r="B448" t="str">
        <f>YEAR(C448)&amp;VLOOKUP(MONTH(C448),lookup!$G$2:$N$13,8)</f>
        <v>2009M06</v>
      </c>
      <c r="C448" s="2">
        <f t="shared" si="25"/>
        <v>39985</v>
      </c>
      <c r="D448" s="4">
        <v>38.261073909793794</v>
      </c>
      <c r="E448">
        <f t="shared" si="26"/>
        <v>38.255487063866781</v>
      </c>
      <c r="F448" s="4">
        <v>32.505961475723936</v>
      </c>
      <c r="G448">
        <f t="shared" si="27"/>
        <v>32.561412376637428</v>
      </c>
    </row>
    <row r="449" spans="1:7" outlineLevel="1">
      <c r="A449" s="12">
        <f t="shared" si="24"/>
        <v>0</v>
      </c>
      <c r="B449" t="str">
        <f>YEAR(C449)&amp;VLOOKUP(MONTH(C449),lookup!$G$2:$N$13,8)</f>
        <v>2009M06</v>
      </c>
      <c r="C449" s="2">
        <f t="shared" si="25"/>
        <v>39986</v>
      </c>
      <c r="D449" s="4">
        <v>37.936463563374794</v>
      </c>
      <c r="E449">
        <f t="shared" si="26"/>
        <v>38.209473752362058</v>
      </c>
      <c r="F449" s="4">
        <v>32.425286889198695</v>
      </c>
      <c r="G449">
        <f t="shared" si="27"/>
        <v>32.53714077932203</v>
      </c>
    </row>
    <row r="450" spans="1:7" outlineLevel="1">
      <c r="A450" s="12">
        <f t="shared" ref="A450:A513" si="28">IF(D450+D451=D450,IF(D450+D451&gt;0,1,0),0)</f>
        <v>0</v>
      </c>
      <c r="B450" t="str">
        <f>YEAR(C450)&amp;VLOOKUP(MONTH(C450),lookup!$G$2:$N$13,8)</f>
        <v>2009M06</v>
      </c>
      <c r="C450" s="2">
        <f t="shared" ref="C450:C513" si="29">C451-1</f>
        <v>39987</v>
      </c>
      <c r="D450" s="4">
        <v>38.004312530033843</v>
      </c>
      <c r="E450">
        <f t="shared" si="26"/>
        <v>38.160769222342736</v>
      </c>
      <c r="F450" s="4">
        <v>32.296561033263927</v>
      </c>
      <c r="G450">
        <f t="shared" si="27"/>
        <v>32.500453086002025</v>
      </c>
    </row>
    <row r="451" spans="1:7" outlineLevel="1">
      <c r="A451" s="12">
        <f t="shared" si="28"/>
        <v>0</v>
      </c>
      <c r="B451" t="str">
        <f>YEAR(C451)&amp;VLOOKUP(MONTH(C451),lookup!$G$2:$N$13,8)</f>
        <v>2009M06</v>
      </c>
      <c r="C451" s="2">
        <f t="shared" si="29"/>
        <v>39988</v>
      </c>
      <c r="D451" s="4">
        <v>37.88915106366008</v>
      </c>
      <c r="E451">
        <f t="shared" si="26"/>
        <v>38.101872860471346</v>
      </c>
      <c r="F451" s="4">
        <v>32.394222647927393</v>
      </c>
      <c r="G451">
        <f t="shared" si="27"/>
        <v>32.458433146337207</v>
      </c>
    </row>
    <row r="452" spans="1:7" outlineLevel="1">
      <c r="A452" s="12">
        <f t="shared" si="28"/>
        <v>0</v>
      </c>
      <c r="B452" t="str">
        <f>YEAR(C452)&amp;VLOOKUP(MONTH(C452),lookup!$G$2:$N$13,8)</f>
        <v>2009M06</v>
      </c>
      <c r="C452" s="2">
        <f t="shared" si="29"/>
        <v>39989</v>
      </c>
      <c r="D452" s="4">
        <v>38.028152720849079</v>
      </c>
      <c r="E452">
        <f t="shared" si="26"/>
        <v>38.076291932980055</v>
      </c>
      <c r="F452" s="4">
        <v>32.368874558181162</v>
      </c>
      <c r="G452">
        <f t="shared" si="27"/>
        <v>32.451645245145208</v>
      </c>
    </row>
    <row r="453" spans="1:7" outlineLevel="1">
      <c r="A453" s="12">
        <f t="shared" si="28"/>
        <v>0</v>
      </c>
      <c r="B453" t="str">
        <f>YEAR(C453)&amp;VLOOKUP(MONTH(C453),lookup!$G$2:$N$13,8)</f>
        <v>2009M06</v>
      </c>
      <c r="C453" s="2">
        <f t="shared" si="29"/>
        <v>39990</v>
      </c>
      <c r="D453" s="4">
        <v>37.819508852995988</v>
      </c>
      <c r="E453">
        <f t="shared" si="26"/>
        <v>38.008470888077518</v>
      </c>
      <c r="F453" s="4">
        <v>32.32772737330734</v>
      </c>
      <c r="G453">
        <f t="shared" si="27"/>
        <v>32.396894807344772</v>
      </c>
    </row>
    <row r="454" spans="1:7" outlineLevel="1">
      <c r="A454" s="12">
        <f t="shared" si="28"/>
        <v>0</v>
      </c>
      <c r="B454" t="str">
        <f>YEAR(C454)&amp;VLOOKUP(MONTH(C454),lookup!$G$2:$N$13,8)</f>
        <v>2009M06</v>
      </c>
      <c r="C454" s="2">
        <f t="shared" si="29"/>
        <v>39991</v>
      </c>
      <c r="D454" s="4">
        <v>38.1153349641868</v>
      </c>
      <c r="E454">
        <f t="shared" si="26"/>
        <v>37.999931218718018</v>
      </c>
      <c r="F454" s="4">
        <v>32.417579811617465</v>
      </c>
      <c r="G454">
        <f t="shared" si="27"/>
        <v>32.397422835059764</v>
      </c>
    </row>
    <row r="455" spans="1:7" outlineLevel="1">
      <c r="A455" s="12">
        <f t="shared" si="28"/>
        <v>0</v>
      </c>
      <c r="B455" t="str">
        <f>YEAR(C455)&amp;VLOOKUP(MONTH(C455),lookup!$G$2:$N$13,8)</f>
        <v>2009M06</v>
      </c>
      <c r="C455" s="2">
        <f t="shared" si="29"/>
        <v>39992</v>
      </c>
      <c r="D455" s="4">
        <v>37.824121082347652</v>
      </c>
      <c r="E455">
        <f t="shared" si="26"/>
        <v>37.965764185792082</v>
      </c>
      <c r="F455" s="4">
        <v>32.329483748130279</v>
      </c>
      <c r="G455">
        <f t="shared" si="27"/>
        <v>32.369476860453346</v>
      </c>
    </row>
    <row r="456" spans="1:7" outlineLevel="1">
      <c r="A456" s="12">
        <f t="shared" si="28"/>
        <v>0</v>
      </c>
      <c r="B456" t="str">
        <f>YEAR(C456)&amp;VLOOKUP(MONTH(C456),lookup!$G$2:$N$13,8)</f>
        <v>2009M06</v>
      </c>
      <c r="C456" s="2">
        <f t="shared" si="29"/>
        <v>39993</v>
      </c>
      <c r="D456" s="4">
        <v>37.546778512743813</v>
      </c>
      <c r="E456">
        <f t="shared" si="26"/>
        <v>37.88299288870229</v>
      </c>
      <c r="F456" s="4">
        <v>31.956483820493951</v>
      </c>
      <c r="G456">
        <f t="shared" si="27"/>
        <v>32.306794739270643</v>
      </c>
    </row>
    <row r="457" spans="1:7" outlineLevel="1">
      <c r="A457" s="12">
        <f t="shared" si="28"/>
        <v>0</v>
      </c>
      <c r="B457" t="str">
        <f>YEAR(C457)&amp;VLOOKUP(MONTH(C457),lookup!$G$2:$N$13,8)</f>
        <v>2009M06</v>
      </c>
      <c r="C457" s="2">
        <f t="shared" si="29"/>
        <v>39994</v>
      </c>
      <c r="D457" s="4">
        <v>37.32510008367948</v>
      </c>
      <c r="E457">
        <f t="shared" si="26"/>
        <v>37.797778422889621</v>
      </c>
      <c r="F457" s="4">
        <v>31.859572769776811</v>
      </c>
      <c r="G457">
        <f t="shared" si="27"/>
        <v>32.226883450294231</v>
      </c>
    </row>
    <row r="458" spans="1:7" outlineLevel="1">
      <c r="A458" s="12">
        <f t="shared" si="28"/>
        <v>0</v>
      </c>
      <c r="B458" t="str">
        <f>YEAR(C458)&amp;VLOOKUP(MONTH(C458),lookup!$G$2:$N$13,8)</f>
        <v>2009M07</v>
      </c>
      <c r="C458" s="2">
        <f t="shared" si="29"/>
        <v>39995</v>
      </c>
      <c r="D458" s="4">
        <v>36.267904734432229</v>
      </c>
      <c r="E458">
        <f t="shared" si="26"/>
        <v>37.54256560346311</v>
      </c>
      <c r="F458" s="4">
        <v>30.758839318450736</v>
      </c>
      <c r="G458">
        <f t="shared" si="27"/>
        <v>31.996606239807537</v>
      </c>
    </row>
    <row r="459" spans="1:7" outlineLevel="1">
      <c r="A459" s="12">
        <f t="shared" si="28"/>
        <v>0</v>
      </c>
      <c r="B459" t="str">
        <f>YEAR(C459)&amp;VLOOKUP(MONTH(C459),lookup!$G$2:$N$13,8)</f>
        <v>2009M07</v>
      </c>
      <c r="C459" s="2">
        <f t="shared" si="29"/>
        <v>39996</v>
      </c>
      <c r="D459" s="4">
        <v>35.935179780708772</v>
      </c>
      <c r="E459">
        <f t="shared" ref="E459:E522" si="30">AVERAGE(SUM(D452:D459)/8,SUM(D454:D459)/6)</f>
        <v>37.263414975588049</v>
      </c>
      <c r="F459" s="4">
        <v>30.601390948920145</v>
      </c>
      <c r="G459">
        <f t="shared" ref="G459:G522" si="31">AVERAGE(SUM(F452:F459)/8,SUM(F454:F459)/6)</f>
        <v>31.740692889920648</v>
      </c>
    </row>
    <row r="460" spans="1:7" outlineLevel="1">
      <c r="A460" s="12">
        <f t="shared" si="28"/>
        <v>0</v>
      </c>
      <c r="B460" t="str">
        <f>YEAR(C460)&amp;VLOOKUP(MONTH(C460),lookup!$G$2:$N$13,8)</f>
        <v>2009M07</v>
      </c>
      <c r="C460" s="2">
        <f t="shared" si="29"/>
        <v>39997</v>
      </c>
      <c r="D460" s="4">
        <v>36.607730603395076</v>
      </c>
      <c r="E460">
        <f t="shared" si="30"/>
        <v>37.049004896514532</v>
      </c>
      <c r="F460" s="4">
        <v>31.11333518933596</v>
      </c>
      <c r="G460">
        <f t="shared" si="31"/>
        <v>31.553534627511034</v>
      </c>
    </row>
    <row r="461" spans="1:7" outlineLevel="1">
      <c r="A461" s="12">
        <f t="shared" si="28"/>
        <v>0</v>
      </c>
      <c r="B461" t="str">
        <f>YEAR(C461)&amp;VLOOKUP(MONTH(C461),lookup!$G$2:$N$13,8)</f>
        <v>2009M07</v>
      </c>
      <c r="C461" s="2">
        <f t="shared" si="29"/>
        <v>39998</v>
      </c>
      <c r="D461" s="4">
        <v>35.785297722742328</v>
      </c>
      <c r="E461">
        <f t="shared" si="30"/>
        <v>36.7519647542399</v>
      </c>
      <c r="F461" s="4">
        <v>30.48058752251826</v>
      </c>
      <c r="G461">
        <f t="shared" si="31"/>
        <v>31.284013701369044</v>
      </c>
    </row>
    <row r="462" spans="1:7" outlineLevel="1">
      <c r="A462" s="12">
        <f t="shared" si="28"/>
        <v>0</v>
      </c>
      <c r="B462" t="str">
        <f>YEAR(C462)&amp;VLOOKUP(MONTH(C462),lookup!$G$2:$N$13,8)</f>
        <v>2009M07</v>
      </c>
      <c r="C462" s="2">
        <f t="shared" si="29"/>
        <v>39999</v>
      </c>
      <c r="D462" s="4">
        <v>36.284134182481381</v>
      </c>
      <c r="E462">
        <f t="shared" si="30"/>
        <v>36.532294344528111</v>
      </c>
      <c r="F462" s="4">
        <v>30.930323131934149</v>
      </c>
      <c r="G462">
        <f t="shared" si="31"/>
        <v>31.105546768175522</v>
      </c>
    </row>
    <row r="463" spans="1:7" outlineLevel="1">
      <c r="A463" s="12">
        <f t="shared" si="28"/>
        <v>0</v>
      </c>
      <c r="B463" t="str">
        <f>YEAR(C463)&amp;VLOOKUP(MONTH(C463),lookup!$G$2:$N$13,8)</f>
        <v>2009M07</v>
      </c>
      <c r="C463" s="2">
        <f t="shared" si="29"/>
        <v>40000</v>
      </c>
      <c r="D463" s="4">
        <v>35.676574883539715</v>
      </c>
      <c r="E463">
        <f t="shared" si="30"/>
        <v>36.260695607090966</v>
      </c>
      <c r="F463" s="4">
        <v>30.365393126555347</v>
      </c>
      <c r="G463">
        <f t="shared" si="31"/>
        <v>30.858276134058634</v>
      </c>
    </row>
    <row r="464" spans="1:7" outlineLevel="1">
      <c r="A464" s="12">
        <f t="shared" si="28"/>
        <v>0</v>
      </c>
      <c r="B464" t="str">
        <f>YEAR(C464)&amp;VLOOKUP(MONTH(C464),lookup!$G$2:$N$13,8)</f>
        <v>2009M07</v>
      </c>
      <c r="C464" s="2">
        <f t="shared" si="29"/>
        <v>40001</v>
      </c>
      <c r="D464" s="4">
        <v>36.166372139075257</v>
      </c>
      <c r="E464">
        <f t="shared" si="30"/>
        <v>36.165959159123602</v>
      </c>
      <c r="F464" s="4">
        <v>30.777558661765539</v>
      </c>
      <c r="G464">
        <f t="shared" si="31"/>
        <v>30.786153256914339</v>
      </c>
    </row>
    <row r="465" spans="1:7" outlineLevel="1">
      <c r="A465" s="12">
        <f t="shared" si="28"/>
        <v>0</v>
      </c>
      <c r="B465" t="str">
        <f>YEAR(C465)&amp;VLOOKUP(MONTH(C465),lookup!$G$2:$N$13,8)</f>
        <v>2009M07</v>
      </c>
      <c r="C465" s="2">
        <f t="shared" si="29"/>
        <v>40002</v>
      </c>
      <c r="D465" s="4">
        <v>35.913559422168369</v>
      </c>
      <c r="E465">
        <f t="shared" si="30"/>
        <v>36.075936171234119</v>
      </c>
      <c r="F465" s="4">
        <v>30.612695698508087</v>
      </c>
      <c r="G465">
        <f t="shared" si="31"/>
        <v>30.709165502425709</v>
      </c>
    </row>
    <row r="466" spans="1:7" outlineLevel="1">
      <c r="A466" s="12">
        <f t="shared" si="28"/>
        <v>0</v>
      </c>
      <c r="B466" t="str">
        <f>YEAR(C466)&amp;VLOOKUP(MONTH(C466),lookup!$G$2:$N$13,8)</f>
        <v>2009M07</v>
      </c>
      <c r="C466" s="2">
        <f t="shared" si="29"/>
        <v>40003</v>
      </c>
      <c r="D466" s="4">
        <v>35.974545337775758</v>
      </c>
      <c r="E466">
        <f t="shared" si="30"/>
        <v>36.004835770141483</v>
      </c>
      <c r="F466" s="4">
        <v>30.648884171398219</v>
      </c>
      <c r="G466">
        <f t="shared" si="31"/>
        <v>30.663589054240113</v>
      </c>
    </row>
    <row r="467" spans="1:7" outlineLevel="1">
      <c r="A467" s="12">
        <f t="shared" si="28"/>
        <v>0</v>
      </c>
      <c r="B467" t="str">
        <f>YEAR(C467)&amp;VLOOKUP(MONTH(C467),lookup!$G$2:$N$13,8)</f>
        <v>2009M07</v>
      </c>
      <c r="C467" s="2">
        <f t="shared" si="29"/>
        <v>40004</v>
      </c>
      <c r="D467" s="4">
        <v>35.990004858313931</v>
      </c>
      <c r="E467">
        <f t="shared" si="30"/>
        <v>36.025321265456107</v>
      </c>
      <c r="F467" s="4">
        <v>30.647544559926558</v>
      </c>
      <c r="G467">
        <f t="shared" si="31"/>
        <v>30.680386741378705</v>
      </c>
    </row>
    <row r="468" spans="1:7" outlineLevel="1">
      <c r="A468" s="12">
        <f t="shared" si="28"/>
        <v>0</v>
      </c>
      <c r="B468" t="str">
        <f>YEAR(C468)&amp;VLOOKUP(MONTH(C468),lookup!$G$2:$N$13,8)</f>
        <v>2009M07</v>
      </c>
      <c r="C468" s="2">
        <f t="shared" si="29"/>
        <v>40005</v>
      </c>
      <c r="D468" s="4">
        <v>36.3814272138276</v>
      </c>
      <c r="E468">
        <f t="shared" si="30"/>
        <v>36.019285056220326</v>
      </c>
      <c r="F468" s="4">
        <v>30.961866986284015</v>
      </c>
      <c r="G468">
        <f t="shared" si="31"/>
        <v>30.673548633217116</v>
      </c>
    </row>
    <row r="469" spans="1:7" outlineLevel="1">
      <c r="A469" s="12">
        <f t="shared" si="28"/>
        <v>0</v>
      </c>
      <c r="B469" t="str">
        <f>YEAR(C469)&amp;VLOOKUP(MONTH(C469),lookup!$G$2:$N$13,8)</f>
        <v>2009M07</v>
      </c>
      <c r="C469" s="2">
        <f t="shared" si="29"/>
        <v>40006</v>
      </c>
      <c r="D469" s="4">
        <v>36.246470122676236</v>
      </c>
      <c r="E469">
        <f t="shared" si="30"/>
        <v>36.095599601144237</v>
      </c>
      <c r="F469" s="4">
        <v>30.882675495191396</v>
      </c>
      <c r="G469">
        <f t="shared" si="31"/>
        <v>30.741785995562189</v>
      </c>
    </row>
    <row r="470" spans="1:7" outlineLevel="1">
      <c r="A470" s="12">
        <f t="shared" si="28"/>
        <v>0</v>
      </c>
      <c r="B470" t="str">
        <f>YEAR(C470)&amp;VLOOKUP(MONTH(C470),lookup!$G$2:$N$13,8)</f>
        <v>2009M07</v>
      </c>
      <c r="C470" s="2">
        <f t="shared" si="29"/>
        <v>40007</v>
      </c>
      <c r="D470" s="4">
        <v>35.72921211924902</v>
      </c>
      <c r="E470">
        <f t="shared" si="30"/>
        <v>36.024486970540032</v>
      </c>
      <c r="F470" s="4">
        <v>30.387539382937188</v>
      </c>
      <c r="G470">
        <f t="shared" si="31"/>
        <v>30.675360404680852</v>
      </c>
    </row>
    <row r="471" spans="1:7" outlineLevel="1">
      <c r="A471" s="12">
        <f t="shared" si="28"/>
        <v>0</v>
      </c>
      <c r="B471" t="str">
        <f>YEAR(C471)&amp;VLOOKUP(MONTH(C471),lookup!$G$2:$N$13,8)</f>
        <v>2009M07</v>
      </c>
      <c r="C471" s="2">
        <f t="shared" si="29"/>
        <v>40008</v>
      </c>
      <c r="D471" s="4">
        <v>35.492311237569076</v>
      </c>
      <c r="E471">
        <f t="shared" si="30"/>
        <v>35.977866477283591</v>
      </c>
      <c r="F471" s="4">
        <v>30.205314296480807</v>
      </c>
      <c r="G471">
        <f t="shared" si="31"/>
        <v>30.631407027632257</v>
      </c>
    </row>
    <row r="472" spans="1:7" outlineLevel="1">
      <c r="A472" s="12">
        <f t="shared" si="28"/>
        <v>0</v>
      </c>
      <c r="B472" t="str">
        <f>YEAR(C472)&amp;VLOOKUP(MONTH(C472),lookup!$G$2:$N$13,8)</f>
        <v>2009M07</v>
      </c>
      <c r="C472" s="2">
        <f t="shared" si="29"/>
        <v>40009</v>
      </c>
      <c r="D472" s="4">
        <v>35.890807567948841</v>
      </c>
      <c r="E472">
        <f t="shared" si="30"/>
        <v>35.953665544102606</v>
      </c>
      <c r="F472" s="4">
        <v>30.55332747727163</v>
      </c>
      <c r="G472">
        <f t="shared" si="31"/>
        <v>30.609429520757502</v>
      </c>
    </row>
    <row r="473" spans="1:7" outlineLevel="1">
      <c r="A473" s="12">
        <f t="shared" si="28"/>
        <v>0</v>
      </c>
      <c r="B473" t="str">
        <f>YEAR(C473)&amp;VLOOKUP(MONTH(C473),lookup!$G$2:$N$13,8)</f>
        <v>2009M07</v>
      </c>
      <c r="C473" s="2">
        <f t="shared" si="29"/>
        <v>40010</v>
      </c>
      <c r="D473" s="4">
        <v>35.366903799799772</v>
      </c>
      <c r="E473">
        <f t="shared" si="30"/>
        <v>35.867574479495062</v>
      </c>
      <c r="F473" s="4">
        <v>30.151131143711002</v>
      </c>
      <c r="G473">
        <f t="shared" si="31"/>
        <v>30.539213951398057</v>
      </c>
    </row>
    <row r="474" spans="1:7" outlineLevel="1">
      <c r="A474" s="12">
        <f t="shared" si="28"/>
        <v>0</v>
      </c>
      <c r="B474" t="str">
        <f>YEAR(C474)&amp;VLOOKUP(MONTH(C474),lookup!$G$2:$N$13,8)</f>
        <v>2009M07</v>
      </c>
      <c r="C474" s="2">
        <f t="shared" si="29"/>
        <v>40011</v>
      </c>
      <c r="D474" s="4">
        <v>35.668121277977157</v>
      </c>
      <c r="E474">
        <f t="shared" si="30"/>
        <v>35.788980814436783</v>
      </c>
      <c r="F474" s="4">
        <v>30.343684377256771</v>
      </c>
      <c r="G474">
        <f t="shared" si="31"/>
        <v>30.468623746845282</v>
      </c>
    </row>
    <row r="475" spans="1:7" outlineLevel="1">
      <c r="A475" s="12">
        <f t="shared" si="28"/>
        <v>0</v>
      </c>
      <c r="B475" t="str">
        <f>YEAR(C475)&amp;VLOOKUP(MONTH(C475),lookup!$G$2:$N$13,8)</f>
        <v>2009M07</v>
      </c>
      <c r="C475" s="2">
        <f t="shared" si="29"/>
        <v>40012</v>
      </c>
      <c r="D475" s="4">
        <v>35.239051877630956</v>
      </c>
      <c r="E475">
        <f t="shared" si="30"/>
        <v>35.658094732723654</v>
      </c>
      <c r="F475" s="4">
        <v>30.024795894002484</v>
      </c>
      <c r="G475">
        <f t="shared" si="31"/>
        <v>30.358211988459281</v>
      </c>
    </row>
    <row r="476" spans="1:7" outlineLevel="1">
      <c r="A476" s="12">
        <f t="shared" si="28"/>
        <v>0</v>
      </c>
      <c r="B476" t="str">
        <f>YEAR(C476)&amp;VLOOKUP(MONTH(C476),lookup!$G$2:$N$13,8)</f>
        <v>2009M07</v>
      </c>
      <c r="C476" s="2">
        <f t="shared" si="29"/>
        <v>40013</v>
      </c>
      <c r="D476" s="4">
        <v>35.32769988497266</v>
      </c>
      <c r="E476">
        <f t="shared" si="30"/>
        <v>35.558777421813858</v>
      </c>
      <c r="F476" s="4">
        <v>30.016173076380049</v>
      </c>
      <c r="G476">
        <f t="shared" si="31"/>
        <v>30.268158926877192</v>
      </c>
    </row>
    <row r="477" spans="1:7" outlineLevel="1">
      <c r="A477" s="12">
        <f t="shared" si="28"/>
        <v>0</v>
      </c>
      <c r="B477" t="str">
        <f>YEAR(C477)&amp;VLOOKUP(MONTH(C477),lookup!$G$2:$N$13,8)</f>
        <v>2009M07</v>
      </c>
      <c r="C477" s="2">
        <f t="shared" si="29"/>
        <v>40014</v>
      </c>
      <c r="D477" s="4">
        <v>35.124064692676015</v>
      </c>
      <c r="E477">
        <f t="shared" si="30"/>
        <v>35.45793987036442</v>
      </c>
      <c r="F477" s="4">
        <v>29.959271419845201</v>
      </c>
      <c r="G477">
        <f t="shared" si="31"/>
        <v>30.189942599115085</v>
      </c>
    </row>
    <row r="478" spans="1:7" outlineLevel="1">
      <c r="A478" s="12">
        <f t="shared" si="28"/>
        <v>0</v>
      </c>
      <c r="B478" t="str">
        <f>YEAR(C478)&amp;VLOOKUP(MONTH(C478),lookup!$G$2:$N$13,8)</f>
        <v>2009M07</v>
      </c>
      <c r="C478" s="2">
        <f t="shared" si="29"/>
        <v>40015</v>
      </c>
      <c r="D478" s="4">
        <v>35.528392904920722</v>
      </c>
      <c r="E478">
        <f t="shared" si="30"/>
        <v>35.415187447549897</v>
      </c>
      <c r="F478" s="4">
        <v>30.240083241744752</v>
      </c>
      <c r="G478">
        <f t="shared" si="31"/>
        <v>30.15462290399665</v>
      </c>
    </row>
    <row r="479" spans="1:7" outlineLevel="1">
      <c r="A479" s="12">
        <f t="shared" si="28"/>
        <v>0</v>
      </c>
      <c r="B479" t="str">
        <f>YEAR(C479)&amp;VLOOKUP(MONTH(C479),lookup!$G$2:$N$13,8)</f>
        <v>2009M07</v>
      </c>
      <c r="C479" s="2">
        <f t="shared" si="29"/>
        <v>40016</v>
      </c>
      <c r="D479" s="4">
        <v>35.081664798825422</v>
      </c>
      <c r="E479">
        <f t="shared" si="30"/>
        <v>35.365752128380549</v>
      </c>
      <c r="F479" s="4">
        <v>29.942176135331732</v>
      </c>
      <c r="G479">
        <f t="shared" si="31"/>
        <v>30.120763851559889</v>
      </c>
    </row>
    <row r="480" spans="1:7" outlineLevel="1">
      <c r="A480" s="12">
        <f t="shared" si="28"/>
        <v>0</v>
      </c>
      <c r="B480" t="str">
        <f>YEAR(C480)&amp;VLOOKUP(MONTH(C480),lookup!$G$2:$N$13,8)</f>
        <v>2009M07</v>
      </c>
      <c r="C480" s="2">
        <f t="shared" si="29"/>
        <v>40017</v>
      </c>
      <c r="D480" s="4">
        <v>34.99785755119364</v>
      </c>
      <c r="E480">
        <f t="shared" si="30"/>
        <v>35.25408744176805</v>
      </c>
      <c r="F480" s="4">
        <v>29.802899886634098</v>
      </c>
      <c r="G480">
        <f t="shared" si="31"/>
        <v>30.028796752926489</v>
      </c>
    </row>
    <row r="481" spans="1:7" outlineLevel="1">
      <c r="A481" s="12">
        <f t="shared" si="28"/>
        <v>0</v>
      </c>
      <c r="B481" t="str">
        <f>YEAR(C481)&amp;VLOOKUP(MONTH(C481),lookup!$G$2:$N$13,8)</f>
        <v>2009M07</v>
      </c>
      <c r="C481" s="2">
        <f t="shared" si="29"/>
        <v>40018</v>
      </c>
      <c r="D481" s="4">
        <v>34.979443097077407</v>
      </c>
      <c r="E481">
        <f t="shared" si="30"/>
        <v>35.20823708280178</v>
      </c>
      <c r="F481" s="4">
        <v>29.872756087268996</v>
      </c>
      <c r="G481">
        <f t="shared" si="31"/>
        <v>29.998728328004411</v>
      </c>
    </row>
    <row r="482" spans="1:7" outlineLevel="1">
      <c r="A482" s="12">
        <f t="shared" si="28"/>
        <v>0</v>
      </c>
      <c r="B482" t="str">
        <f>YEAR(C482)&amp;VLOOKUP(MONTH(C482),lookup!$G$2:$N$13,8)</f>
        <v>2009M07</v>
      </c>
      <c r="C482" s="2">
        <f t="shared" si="29"/>
        <v>40019</v>
      </c>
      <c r="D482" s="4">
        <v>35.253633709164895</v>
      </c>
      <c r="E482">
        <f t="shared" si="30"/>
        <v>35.176159428433699</v>
      </c>
      <c r="F482" s="4">
        <v>30.08018185262349</v>
      </c>
      <c r="G482">
        <f t="shared" si="31"/>
        <v>29.987593484901783</v>
      </c>
    </row>
    <row r="483" spans="1:7" outlineLevel="1">
      <c r="A483" s="12">
        <f t="shared" si="28"/>
        <v>0</v>
      </c>
      <c r="B483" t="str">
        <f>YEAR(C483)&amp;VLOOKUP(MONTH(C483),lookup!$G$2:$N$13,8)</f>
        <v>2009M07</v>
      </c>
      <c r="C483" s="2">
        <f t="shared" si="29"/>
        <v>40020</v>
      </c>
      <c r="D483" s="4">
        <v>34.822267287515224</v>
      </c>
      <c r="E483">
        <f t="shared" si="30"/>
        <v>35.124960607788069</v>
      </c>
      <c r="F483" s="4">
        <v>29.779481744335278</v>
      </c>
      <c r="G483">
        <f t="shared" si="31"/>
        <v>29.957278877588422</v>
      </c>
    </row>
    <row r="484" spans="1:7" outlineLevel="1">
      <c r="A484" s="12">
        <f t="shared" si="28"/>
        <v>0</v>
      </c>
      <c r="B484" t="str">
        <f>YEAR(C484)&amp;VLOOKUP(MONTH(C484),lookup!$G$2:$N$13,8)</f>
        <v>2009M07</v>
      </c>
      <c r="C484" s="2">
        <f t="shared" si="29"/>
        <v>40021</v>
      </c>
      <c r="D484" s="4">
        <v>35.085135853239564</v>
      </c>
      <c r="E484">
        <f t="shared" si="30"/>
        <v>35.072862268164656</v>
      </c>
      <c r="F484" s="4">
        <v>29.947785165770707</v>
      </c>
      <c r="G484">
        <f t="shared" si="31"/>
        <v>29.9286464601775</v>
      </c>
    </row>
    <row r="485" spans="1:7" outlineLevel="1">
      <c r="A485" s="12">
        <f t="shared" si="28"/>
        <v>0</v>
      </c>
      <c r="B485" t="str">
        <f>YEAR(C485)&amp;VLOOKUP(MONTH(C485),lookup!$G$2:$N$13,8)</f>
        <v>2009M07</v>
      </c>
      <c r="C485" s="2">
        <f t="shared" si="29"/>
        <v>40022</v>
      </c>
      <c r="D485" s="4">
        <v>34.462688453256831</v>
      </c>
      <c r="E485">
        <f t="shared" si="30"/>
        <v>34.979944891070232</v>
      </c>
      <c r="F485" s="4">
        <v>29.445055664325267</v>
      </c>
      <c r="G485">
        <f t="shared" si="31"/>
        <v>29.8550812695403</v>
      </c>
    </row>
    <row r="486" spans="1:7" outlineLevel="1">
      <c r="A486" s="12">
        <f t="shared" si="28"/>
        <v>0</v>
      </c>
      <c r="B486" t="str">
        <f>YEAR(C486)&amp;VLOOKUP(MONTH(C486),lookup!$G$2:$N$13,8)</f>
        <v>2009M07</v>
      </c>
      <c r="C486" s="2">
        <f t="shared" si="29"/>
        <v>40023</v>
      </c>
      <c r="D486" s="4">
        <v>34.922536521155273</v>
      </c>
      <c r="E486">
        <f t="shared" si="30"/>
        <v>34.935802114581705</v>
      </c>
      <c r="F486" s="4">
        <v>29.849860786252346</v>
      </c>
      <c r="G486">
        <f t="shared" si="31"/>
        <v>29.834605774373543</v>
      </c>
    </row>
    <row r="487" spans="1:7" outlineLevel="1">
      <c r="A487" s="12">
        <f t="shared" si="28"/>
        <v>0</v>
      </c>
      <c r="B487" t="str">
        <f>YEAR(C487)&amp;VLOOKUP(MONTH(C487),lookup!$G$2:$N$13,8)</f>
        <v>2009M07</v>
      </c>
      <c r="C487" s="2">
        <f t="shared" si="29"/>
        <v>40024</v>
      </c>
      <c r="D487" s="4">
        <v>34.353388522899579</v>
      </c>
      <c r="E487">
        <f t="shared" si="30"/>
        <v>34.838113632821518</v>
      </c>
      <c r="F487" s="4">
        <v>29.387688055974191</v>
      </c>
      <c r="G487">
        <f t="shared" si="31"/>
        <v>29.759527933472462</v>
      </c>
    </row>
    <row r="488" spans="1:7" outlineLevel="1">
      <c r="A488" s="12">
        <f t="shared" si="28"/>
        <v>0</v>
      </c>
      <c r="B488" t="str">
        <f>YEAR(C488)&amp;VLOOKUP(MONTH(C488),lookup!$G$2:$N$13,8)</f>
        <v>2009M07</v>
      </c>
      <c r="C488" s="2">
        <f t="shared" si="29"/>
        <v>40025</v>
      </c>
      <c r="D488" s="4">
        <v>34.645617841791299</v>
      </c>
      <c r="E488">
        <f t="shared" si="30"/>
        <v>34.765430662036067</v>
      </c>
      <c r="F488" s="4">
        <v>29.59483750106557</v>
      </c>
      <c r="G488">
        <f t="shared" si="31"/>
        <v>29.706078671744603</v>
      </c>
    </row>
    <row r="489" spans="1:7" outlineLevel="1">
      <c r="A489" s="12">
        <f t="shared" si="28"/>
        <v>0</v>
      </c>
      <c r="B489" t="str">
        <f>YEAR(C489)&amp;VLOOKUP(MONTH(C489),lookup!$G$2:$N$13,8)</f>
        <v>2009M08</v>
      </c>
      <c r="C489" s="2">
        <f t="shared" si="29"/>
        <v>40026</v>
      </c>
      <c r="D489" s="4">
        <v>34.717988159203458</v>
      </c>
      <c r="E489">
        <f t="shared" si="30"/>
        <v>34.740399801059638</v>
      </c>
      <c r="F489" s="4">
        <v>29.929260770091407</v>
      </c>
      <c r="G489">
        <f t="shared" si="31"/>
        <v>29.722091799900682</v>
      </c>
    </row>
    <row r="490" spans="1:7" outlineLevel="1">
      <c r="A490" s="12">
        <f t="shared" si="28"/>
        <v>0</v>
      </c>
      <c r="B490" t="str">
        <f>YEAR(C490)&amp;VLOOKUP(MONTH(C490),lookup!$G$2:$N$13,8)</f>
        <v>2009M08</v>
      </c>
      <c r="C490" s="2">
        <f t="shared" si="29"/>
        <v>40027</v>
      </c>
      <c r="D490" s="4">
        <v>34.181232185622555</v>
      </c>
      <c r="E490">
        <f t="shared" si="30"/>
        <v>34.598049400203479</v>
      </c>
      <c r="F490" s="4">
        <v>29.360202854287756</v>
      </c>
      <c r="G490">
        <f t="shared" si="31"/>
        <v>29.62812791988112</v>
      </c>
    </row>
    <row r="491" spans="1:7" outlineLevel="1">
      <c r="A491" s="12">
        <f t="shared" si="28"/>
        <v>0</v>
      </c>
      <c r="B491" t="str">
        <f>YEAR(C491)&amp;VLOOKUP(MONTH(C491),lookup!$G$2:$N$13,8)</f>
        <v>2009M08</v>
      </c>
      <c r="C491" s="2">
        <f t="shared" si="29"/>
        <v>40028</v>
      </c>
      <c r="D491" s="4">
        <v>33.937476090883692</v>
      </c>
      <c r="E491">
        <f t="shared" si="30"/>
        <v>34.498982253549585</v>
      </c>
      <c r="F491" s="4">
        <v>29.219968242255771</v>
      </c>
      <c r="G491">
        <f t="shared" si="31"/>
        <v>29.57440104082869</v>
      </c>
    </row>
    <row r="492" spans="1:7" outlineLevel="1">
      <c r="A492" s="12">
        <f t="shared" si="28"/>
        <v>0</v>
      </c>
      <c r="B492" t="str">
        <f>YEAR(C492)&amp;VLOOKUP(MONTH(C492),lookup!$G$2:$N$13,8)</f>
        <v>2009M08</v>
      </c>
      <c r="C492" s="2">
        <f t="shared" si="29"/>
        <v>40029</v>
      </c>
      <c r="D492" s="4">
        <v>34.089063654030745</v>
      </c>
      <c r="E492">
        <f t="shared" si="30"/>
        <v>34.367271668838654</v>
      </c>
      <c r="F492" s="4">
        <v>29.342580350782207</v>
      </c>
      <c r="G492">
        <f t="shared" si="31"/>
        <v>29.494302370269398</v>
      </c>
    </row>
    <row r="493" spans="1:7" outlineLevel="1">
      <c r="A493" s="12">
        <f t="shared" si="28"/>
        <v>0</v>
      </c>
      <c r="B493" t="str">
        <f>YEAR(C493)&amp;VLOOKUP(MONTH(C493),lookup!$G$2:$N$13,8)</f>
        <v>2009M08</v>
      </c>
      <c r="C493" s="2">
        <f t="shared" si="29"/>
        <v>40030</v>
      </c>
      <c r="D493" s="4">
        <v>34.005026266934216</v>
      </c>
      <c r="E493">
        <f t="shared" si="30"/>
        <v>34.309637594196381</v>
      </c>
      <c r="F493" s="4">
        <v>29.259877190983598</v>
      </c>
      <c r="G493">
        <f t="shared" si="31"/>
        <v>29.47207781026966</v>
      </c>
    </row>
    <row r="494" spans="1:7" outlineLevel="1">
      <c r="A494" s="12">
        <f t="shared" si="28"/>
        <v>0</v>
      </c>
      <c r="B494" t="str">
        <f>YEAR(C494)&amp;VLOOKUP(MONTH(C494),lookup!$G$2:$N$13,8)</f>
        <v>2009M08</v>
      </c>
      <c r="C494" s="2">
        <f t="shared" si="29"/>
        <v>40031</v>
      </c>
      <c r="D494" s="4">
        <v>33.706730110258093</v>
      </c>
      <c r="E494">
        <f t="shared" si="30"/>
        <v>34.155409049220872</v>
      </c>
      <c r="F494" s="4">
        <v>29.125510863114567</v>
      </c>
      <c r="G494">
        <f t="shared" si="31"/>
        <v>29.387695386910963</v>
      </c>
    </row>
    <row r="495" spans="1:7" outlineLevel="1">
      <c r="A495" s="12">
        <f t="shared" si="28"/>
        <v>0</v>
      </c>
      <c r="B495" t="str">
        <f>YEAR(C495)&amp;VLOOKUP(MONTH(C495),lookup!$G$2:$N$13,8)</f>
        <v>2009M08</v>
      </c>
      <c r="C495" s="2">
        <f t="shared" si="29"/>
        <v>40032</v>
      </c>
      <c r="D495" s="4">
        <v>34.103461494788043</v>
      </c>
      <c r="E495">
        <f t="shared" si="30"/>
        <v>34.088578054595956</v>
      </c>
      <c r="F495" s="4">
        <v>29.334003314443159</v>
      </c>
      <c r="G495">
        <f t="shared" si="31"/>
        <v>29.334735302594588</v>
      </c>
    </row>
    <row r="496" spans="1:7" outlineLevel="1">
      <c r="A496" s="12">
        <f t="shared" si="28"/>
        <v>0</v>
      </c>
      <c r="B496" t="str">
        <f>YEAR(C496)&amp;VLOOKUP(MONTH(C496),lookup!$G$2:$N$13,8)</f>
        <v>2009M08</v>
      </c>
      <c r="C496" s="2">
        <f t="shared" si="29"/>
        <v>40033</v>
      </c>
      <c r="D496" s="4">
        <v>33.834027506020256</v>
      </c>
      <c r="E496">
        <f t="shared" si="30"/>
        <v>34.008919935310068</v>
      </c>
      <c r="F496" s="4">
        <v>29.20495673144929</v>
      </c>
      <c r="G496">
        <f t="shared" si="31"/>
        <v>29.297430577590369</v>
      </c>
    </row>
    <row r="497" spans="1:7" outlineLevel="1">
      <c r="A497" s="12">
        <f t="shared" si="28"/>
        <v>0</v>
      </c>
      <c r="B497" t="str">
        <f>YEAR(C497)&amp;VLOOKUP(MONTH(C497),lookup!$G$2:$N$13,8)</f>
        <v>2009M08</v>
      </c>
      <c r="C497" s="2">
        <f t="shared" si="29"/>
        <v>40034</v>
      </c>
      <c r="D497" s="4">
        <v>34.458254110902629</v>
      </c>
      <c r="E497">
        <f t="shared" si="30"/>
        <v>34.036084725626182</v>
      </c>
      <c r="F497" s="4">
        <v>29.677828826246991</v>
      </c>
      <c r="G497">
        <f t="shared" si="31"/>
        <v>29.319871129766028</v>
      </c>
    </row>
    <row r="498" spans="1:7" outlineLevel="1">
      <c r="A498" s="12">
        <f t="shared" si="28"/>
        <v>0</v>
      </c>
      <c r="B498" t="str">
        <f>YEAR(C498)&amp;VLOOKUP(MONTH(C498),lookup!$G$2:$N$13,8)</f>
        <v>2009M08</v>
      </c>
      <c r="C498" s="2">
        <f t="shared" si="29"/>
        <v>40035</v>
      </c>
      <c r="D498" s="4">
        <v>34.437336359745423</v>
      </c>
      <c r="E498">
        <f t="shared" si="30"/>
        <v>34.081113961985082</v>
      </c>
      <c r="F498" s="4">
        <v>29.815466023285055</v>
      </c>
      <c r="G498">
        <f t="shared" si="31"/>
        <v>29.387732217203592</v>
      </c>
    </row>
    <row r="499" spans="1:7" outlineLevel="1">
      <c r="A499" s="12">
        <f t="shared" si="28"/>
        <v>0</v>
      </c>
      <c r="B499" t="str">
        <f>YEAR(C499)&amp;VLOOKUP(MONTH(C499),lookup!$G$2:$N$13,8)</f>
        <v>2009M08</v>
      </c>
      <c r="C499" s="2">
        <f t="shared" si="29"/>
        <v>40036</v>
      </c>
      <c r="D499" s="4">
        <v>34.420938268759123</v>
      </c>
      <c r="E499">
        <f t="shared" si="30"/>
        <v>34.1459896815877</v>
      </c>
      <c r="F499" s="4">
        <v>29.661986359885741</v>
      </c>
      <c r="G499">
        <f t="shared" si="31"/>
        <v>29.448867446963977</v>
      </c>
    </row>
    <row r="500" spans="1:7" outlineLevel="1">
      <c r="A500" s="12">
        <f t="shared" si="28"/>
        <v>0</v>
      </c>
      <c r="B500" t="str">
        <f>YEAR(C500)&amp;VLOOKUP(MONTH(C500),lookup!$G$2:$N$13,8)</f>
        <v>2009M08</v>
      </c>
      <c r="C500" s="2">
        <f t="shared" si="29"/>
        <v>40037</v>
      </c>
      <c r="D500" s="4">
        <v>34.138315925758661</v>
      </c>
      <c r="E500">
        <f t="shared" si="30"/>
        <v>34.185033433195748</v>
      </c>
      <c r="F500" s="4">
        <v>29.555611828940226</v>
      </c>
      <c r="G500">
        <f t="shared" si="31"/>
        <v>29.498023661500991</v>
      </c>
    </row>
    <row r="501" spans="1:7" outlineLevel="1">
      <c r="A501" s="12">
        <f t="shared" si="28"/>
        <v>0</v>
      </c>
      <c r="B501" t="str">
        <f>YEAR(C501)&amp;VLOOKUP(MONTH(C501),lookup!$G$2:$N$13,8)</f>
        <v>2009M08</v>
      </c>
      <c r="C501" s="2">
        <f t="shared" si="29"/>
        <v>40038</v>
      </c>
      <c r="D501" s="4">
        <v>34.326881240663973</v>
      </c>
      <c r="E501">
        <f t="shared" si="30"/>
        <v>34.223767681210184</v>
      </c>
      <c r="F501" s="4">
        <v>29.638433114773584</v>
      </c>
      <c r="G501">
        <f t="shared" si="31"/>
        <v>29.547052556765401</v>
      </c>
    </row>
    <row r="502" spans="1:7" outlineLevel="1">
      <c r="A502" s="12">
        <f t="shared" si="28"/>
        <v>0</v>
      </c>
      <c r="B502" t="str">
        <f>YEAR(C502)&amp;VLOOKUP(MONTH(C502),lookup!$G$2:$N$13,8)</f>
        <v>2009M08</v>
      </c>
      <c r="C502" s="2">
        <f t="shared" si="29"/>
        <v>40039</v>
      </c>
      <c r="D502" s="4">
        <v>34.13110427394291</v>
      </c>
      <c r="E502">
        <f t="shared" si="30"/>
        <v>34.275047463767372</v>
      </c>
      <c r="F502" s="4">
        <v>29.6117515663964</v>
      </c>
      <c r="G502">
        <f t="shared" si="31"/>
        <v>29.611342170299444</v>
      </c>
    </row>
    <row r="503" spans="1:7" outlineLevel="1">
      <c r="A503" s="12">
        <f t="shared" si="28"/>
        <v>0</v>
      </c>
      <c r="B503" t="str">
        <f>YEAR(C503)&amp;VLOOKUP(MONTH(C503),lookup!$G$2:$N$13,8)</f>
        <v>2009M08</v>
      </c>
      <c r="C503" s="2">
        <f t="shared" si="29"/>
        <v>40040</v>
      </c>
      <c r="D503" s="4">
        <v>34.408612823041075</v>
      </c>
      <c r="E503">
        <f t="shared" si="30"/>
        <v>34.28998264779473</v>
      </c>
      <c r="F503" s="4">
        <v>29.712776481515441</v>
      </c>
      <c r="G503">
        <f t="shared" si="31"/>
        <v>29.637927797847169</v>
      </c>
    </row>
    <row r="504" spans="1:7" outlineLevel="1">
      <c r="A504" s="12">
        <f t="shared" si="28"/>
        <v>0</v>
      </c>
      <c r="B504" t="str">
        <f>YEAR(C504)&amp;VLOOKUP(MONTH(C504),lookup!$G$2:$N$13,8)</f>
        <v>2009M08</v>
      </c>
      <c r="C504" s="2">
        <f t="shared" si="29"/>
        <v>40041</v>
      </c>
      <c r="D504" s="4">
        <v>34.244080217570385</v>
      </c>
      <c r="E504">
        <f t="shared" si="30"/>
        <v>34.299506263752022</v>
      </c>
      <c r="F504" s="4">
        <v>29.782299762931409</v>
      </c>
      <c r="G504">
        <f t="shared" si="31"/>
        <v>29.671247882285329</v>
      </c>
    </row>
    <row r="505" spans="1:7" outlineLevel="1">
      <c r="A505" s="12">
        <f t="shared" si="28"/>
        <v>0</v>
      </c>
      <c r="B505" t="str">
        <f>YEAR(C505)&amp;VLOOKUP(MONTH(C505),lookup!$G$2:$N$13,8)</f>
        <v>2009M08</v>
      </c>
      <c r="C505" s="2">
        <f t="shared" si="29"/>
        <v>40042</v>
      </c>
      <c r="D505" s="4">
        <v>33.881411085702538</v>
      </c>
      <c r="E505">
        <f t="shared" si="30"/>
        <v>34.218492976088967</v>
      </c>
      <c r="F505" s="4">
        <v>29.276235610140297</v>
      </c>
      <c r="G505">
        <f t="shared" si="31"/>
        <v>29.614002410466544</v>
      </c>
    </row>
    <row r="506" spans="1:7" outlineLevel="1">
      <c r="A506" s="12">
        <f t="shared" si="28"/>
        <v>0</v>
      </c>
      <c r="B506" t="str">
        <f>YEAR(C506)&amp;VLOOKUP(MONTH(C506),lookup!$G$2:$N$13,8)</f>
        <v>2009M08</v>
      </c>
      <c r="C506" s="2">
        <f t="shared" si="29"/>
        <v>40043</v>
      </c>
      <c r="D506" s="4">
        <v>33.675665403731259</v>
      </c>
      <c r="E506">
        <f t="shared" si="30"/>
        <v>34.132334331169133</v>
      </c>
      <c r="F506" s="4">
        <v>29.259908419705429</v>
      </c>
      <c r="G506">
        <f t="shared" si="31"/>
        <v>29.554638109473245</v>
      </c>
    </row>
    <row r="507" spans="1:7" outlineLevel="1">
      <c r="A507" s="12">
        <f t="shared" si="28"/>
        <v>0</v>
      </c>
      <c r="B507" t="str">
        <f>YEAR(C507)&amp;VLOOKUP(MONTH(C507),lookup!$G$2:$N$13,8)</f>
        <v>2009M08</v>
      </c>
      <c r="C507" s="2">
        <f t="shared" si="29"/>
        <v>40044</v>
      </c>
      <c r="D507" s="4">
        <v>33.647206397997792</v>
      </c>
      <c r="E507">
        <f t="shared" si="30"/>
        <v>34.027336519024374</v>
      </c>
      <c r="F507" s="4">
        <v>29.092451866631556</v>
      </c>
      <c r="G507">
        <f t="shared" si="31"/>
        <v>29.473543766299692</v>
      </c>
    </row>
    <row r="508" spans="1:7" outlineLevel="1">
      <c r="A508" s="12">
        <f t="shared" si="28"/>
        <v>0</v>
      </c>
      <c r="B508" t="str">
        <f>YEAR(C508)&amp;VLOOKUP(MONTH(C508),lookup!$G$2:$N$13,8)</f>
        <v>2009M08</v>
      </c>
      <c r="C508" s="2">
        <f t="shared" si="29"/>
        <v>40045</v>
      </c>
      <c r="D508" s="4">
        <v>34.09520869433824</v>
      </c>
      <c r="E508">
        <f t="shared" si="30"/>
        <v>34.02165101876021</v>
      </c>
      <c r="F508" s="4">
        <v>29.700836247612386</v>
      </c>
      <c r="G508">
        <f t="shared" si="31"/>
        <v>29.490044015901368</v>
      </c>
    </row>
    <row r="509" spans="1:7" outlineLevel="1">
      <c r="A509" s="12">
        <f t="shared" si="28"/>
        <v>0</v>
      </c>
      <c r="B509" t="str">
        <f>YEAR(C509)&amp;VLOOKUP(MONTH(C509),lookup!$G$2:$N$13,8)</f>
        <v>2009M08</v>
      </c>
      <c r="C509" s="2">
        <f t="shared" si="29"/>
        <v>40046</v>
      </c>
      <c r="D509" s="4">
        <v>33.768394118555513</v>
      </c>
      <c r="E509">
        <f t="shared" si="30"/>
        <v>33.933394014921291</v>
      </c>
      <c r="F509" s="4">
        <v>29.281802469249065</v>
      </c>
      <c r="G509">
        <f t="shared" si="31"/>
        <v>29.431840099533886</v>
      </c>
    </row>
    <row r="510" spans="1:7" outlineLevel="1">
      <c r="A510" s="12">
        <f t="shared" si="28"/>
        <v>0</v>
      </c>
      <c r="B510" t="str">
        <f>YEAR(C510)&amp;VLOOKUP(MONTH(C510),lookup!$G$2:$N$13,8)</f>
        <v>2009M08</v>
      </c>
      <c r="C510" s="2">
        <f t="shared" si="29"/>
        <v>40047</v>
      </c>
      <c r="D510" s="4">
        <v>34.050553886007975</v>
      </c>
      <c r="E510">
        <f t="shared" si="30"/>
        <v>33.912232421378491</v>
      </c>
      <c r="F510" s="4">
        <v>29.741718717798989</v>
      </c>
      <c r="G510">
        <f t="shared" si="31"/>
        <v>29.436581292735514</v>
      </c>
    </row>
    <row r="511" spans="1:7" outlineLevel="1">
      <c r="A511" s="12">
        <f t="shared" si="28"/>
        <v>0</v>
      </c>
      <c r="B511" t="str">
        <f>YEAR(C511)&amp;VLOOKUP(MONTH(C511),lookup!$G$2:$N$13,8)</f>
        <v>2009M08</v>
      </c>
      <c r="C511" s="2">
        <f t="shared" si="29"/>
        <v>40048</v>
      </c>
      <c r="D511" s="4">
        <v>34.059980807879327</v>
      </c>
      <c r="E511">
        <f t="shared" si="30"/>
        <v>33.905323730612281</v>
      </c>
      <c r="F511" s="4">
        <v>29.575413554121276</v>
      </c>
      <c r="G511">
        <f t="shared" si="31"/>
        <v>29.452927605105124</v>
      </c>
    </row>
    <row r="512" spans="1:7" outlineLevel="1">
      <c r="A512" s="12">
        <f t="shared" si="28"/>
        <v>0</v>
      </c>
      <c r="B512" t="str">
        <f>YEAR(C512)&amp;VLOOKUP(MONTH(C512),lookup!$G$2:$N$13,8)</f>
        <v>2009M08</v>
      </c>
      <c r="C512" s="2">
        <f t="shared" si="29"/>
        <v>40049</v>
      </c>
      <c r="D512" s="4">
        <v>33.623760749273941</v>
      </c>
      <c r="E512">
        <f t="shared" si="30"/>
        <v>33.862228375972308</v>
      </c>
      <c r="F512" s="4">
        <v>29.350075244021333</v>
      </c>
      <c r="G512">
        <f t="shared" si="31"/>
        <v>29.43342747469957</v>
      </c>
    </row>
    <row r="513" spans="1:7" outlineLevel="1">
      <c r="A513" s="12">
        <f t="shared" si="28"/>
        <v>0</v>
      </c>
      <c r="B513" t="str">
        <f>YEAR(C513)&amp;VLOOKUP(MONTH(C513),lookup!$G$2:$N$13,8)</f>
        <v>2009M08</v>
      </c>
      <c r="C513" s="2">
        <f t="shared" si="29"/>
        <v>40050</v>
      </c>
      <c r="D513" s="4">
        <v>33.554718165874334</v>
      </c>
      <c r="E513">
        <f t="shared" si="30"/>
        <v>33.834102715806097</v>
      </c>
      <c r="F513" s="4">
        <v>29.161426608759736</v>
      </c>
      <c r="G513">
        <f t="shared" si="31"/>
        <v>29.431999807290634</v>
      </c>
    </row>
    <row r="514" spans="1:7" outlineLevel="1">
      <c r="A514" s="12">
        <f t="shared" ref="A514:A577" si="32">IF(D514+D515=D514,IF(D514+D515&gt;0,1,0),0)</f>
        <v>0</v>
      </c>
      <c r="B514" t="str">
        <f>YEAR(C514)&amp;VLOOKUP(MONTH(C514),lookup!$G$2:$N$13,8)</f>
        <v>2009M08</v>
      </c>
      <c r="C514" s="2">
        <f t="shared" ref="C514:C577" si="33">C515-1</f>
        <v>40051</v>
      </c>
      <c r="D514" s="4">
        <v>33.753946766653939</v>
      </c>
      <c r="E514">
        <f t="shared" si="30"/>
        <v>33.810556807015075</v>
      </c>
      <c r="F514" s="4">
        <v>29.495220912003667</v>
      </c>
      <c r="G514">
        <f t="shared" si="31"/>
        <v>29.429572226758548</v>
      </c>
    </row>
    <row r="515" spans="1:7" outlineLevel="1">
      <c r="A515" s="12">
        <f t="shared" si="32"/>
        <v>0</v>
      </c>
      <c r="B515" t="str">
        <f>YEAR(C515)&amp;VLOOKUP(MONTH(C515),lookup!$G$2:$N$13,8)</f>
        <v>2009M08</v>
      </c>
      <c r="C515" s="2">
        <f t="shared" si="33"/>
        <v>40052</v>
      </c>
      <c r="D515" s="4">
        <v>33.603710150443732</v>
      </c>
      <c r="E515">
        <f t="shared" si="30"/>
        <v>33.794114627533624</v>
      </c>
      <c r="F515" s="4">
        <v>29.26062939584854</v>
      </c>
      <c r="G515">
        <f t="shared" si="31"/>
        <v>29.438318899551234</v>
      </c>
    </row>
    <row r="516" spans="1:7" outlineLevel="1">
      <c r="A516" s="12">
        <f t="shared" si="32"/>
        <v>0</v>
      </c>
      <c r="B516" t="str">
        <f>YEAR(C516)&amp;VLOOKUP(MONTH(C516),lookup!$G$2:$N$13,8)</f>
        <v>2009M08</v>
      </c>
      <c r="C516" s="2">
        <f t="shared" si="33"/>
        <v>40053</v>
      </c>
      <c r="D516" s="4">
        <v>33.537501019101192</v>
      </c>
      <c r="E516">
        <f t="shared" si="30"/>
        <v>33.71650349225574</v>
      </c>
      <c r="F516" s="4">
        <v>29.276409404766131</v>
      </c>
      <c r="G516">
        <f t="shared" si="31"/>
        <v>29.373016445787265</v>
      </c>
    </row>
    <row r="517" spans="1:7" outlineLevel="1">
      <c r="A517" s="12">
        <f t="shared" si="32"/>
        <v>0</v>
      </c>
      <c r="B517" t="str">
        <f>YEAR(C517)&amp;VLOOKUP(MONTH(C517),lookup!$G$2:$N$13,8)</f>
        <v>2009M08</v>
      </c>
      <c r="C517" s="2">
        <f t="shared" si="33"/>
        <v>40054</v>
      </c>
      <c r="D517" s="4">
        <v>33.575951373750826</v>
      </c>
      <c r="E517">
        <f t="shared" si="30"/>
        <v>33.664140034528074</v>
      </c>
      <c r="F517" s="4">
        <v>29.303469771116813</v>
      </c>
      <c r="G517">
        <f t="shared" si="31"/>
        <v>29.351708670236967</v>
      </c>
    </row>
    <row r="518" spans="1:7" outlineLevel="1">
      <c r="A518" s="12">
        <f t="shared" si="32"/>
        <v>0</v>
      </c>
      <c r="B518" t="str">
        <f>YEAR(C518)&amp;VLOOKUP(MONTH(C518),lookup!$G$2:$N$13,8)</f>
        <v>2009M08</v>
      </c>
      <c r="C518" s="2">
        <f t="shared" si="33"/>
        <v>40055</v>
      </c>
      <c r="D518" s="4">
        <v>33.656112745552115</v>
      </c>
      <c r="E518">
        <f t="shared" si="30"/>
        <v>33.642183462939428</v>
      </c>
      <c r="F518" s="4">
        <v>29.418574766469497</v>
      </c>
      <c r="G518">
        <f t="shared" si="31"/>
        <v>29.33722046681622</v>
      </c>
    </row>
    <row r="519" spans="1:7" outlineLevel="1">
      <c r="A519" s="12">
        <f t="shared" si="32"/>
        <v>0</v>
      </c>
      <c r="B519" t="str">
        <f>YEAR(C519)&amp;VLOOKUP(MONTH(C519),lookup!$G$2:$N$13,8)</f>
        <v>2009M08</v>
      </c>
      <c r="C519" s="2">
        <f t="shared" si="33"/>
        <v>40056</v>
      </c>
      <c r="D519" s="4">
        <v>33.675349947011981</v>
      </c>
      <c r="E519">
        <f t="shared" si="30"/>
        <v>33.628196682563356</v>
      </c>
      <c r="F519" s="4">
        <v>29.345564730372715</v>
      </c>
      <c r="G519">
        <f t="shared" si="31"/>
        <v>29.338199758799682</v>
      </c>
    </row>
    <row r="520" spans="1:7" outlineLevel="1">
      <c r="A520" s="12">
        <f t="shared" si="32"/>
        <v>0</v>
      </c>
      <c r="B520" t="str">
        <f>YEAR(C520)&amp;VLOOKUP(MONTH(C520),lookup!$G$2:$N$13,8)</f>
        <v>2009M09</v>
      </c>
      <c r="C520" s="2">
        <f t="shared" si="33"/>
        <v>40057</v>
      </c>
      <c r="D520" s="4">
        <v>32.48618926390305</v>
      </c>
      <c r="E520">
        <f t="shared" si="30"/>
        <v>33.451452006165106</v>
      </c>
      <c r="F520" s="4">
        <v>28.452182281051403</v>
      </c>
      <c r="G520">
        <f t="shared" si="31"/>
        <v>29.195161562701372</v>
      </c>
    </row>
    <row r="521" spans="1:7" outlineLevel="1">
      <c r="A521" s="12">
        <f t="shared" si="32"/>
        <v>0</v>
      </c>
      <c r="B521" t="str">
        <f>YEAR(C521)&amp;VLOOKUP(MONTH(C521),lookup!$G$2:$N$13,8)</f>
        <v>2009M09</v>
      </c>
      <c r="C521" s="2">
        <f t="shared" si="33"/>
        <v>40058</v>
      </c>
      <c r="D521" s="4">
        <v>32.489354105609891</v>
      </c>
      <c r="E521">
        <f t="shared" si="30"/>
        <v>33.292003748662424</v>
      </c>
      <c r="F521" s="4">
        <v>28.400204237186429</v>
      </c>
      <c r="G521">
        <f t="shared" si="31"/>
        <v>29.075883067922867</v>
      </c>
    </row>
    <row r="522" spans="1:7" outlineLevel="1">
      <c r="A522" s="12">
        <f t="shared" si="32"/>
        <v>0</v>
      </c>
      <c r="B522" t="str">
        <f>YEAR(C522)&amp;VLOOKUP(MONTH(C522),lookup!$G$2:$N$13,8)</f>
        <v>2009M09</v>
      </c>
      <c r="C522" s="2">
        <f t="shared" si="33"/>
        <v>40059</v>
      </c>
      <c r="D522" s="4">
        <v>32.95698858995415</v>
      </c>
      <c r="E522">
        <f t="shared" si="30"/>
        <v>33.193817826856431</v>
      </c>
      <c r="F522" s="4">
        <v>28.965434213606677</v>
      </c>
      <c r="G522">
        <f t="shared" si="31"/>
        <v>29.016856800009762</v>
      </c>
    </row>
    <row r="523" spans="1:7" outlineLevel="1">
      <c r="A523" s="12">
        <f t="shared" si="32"/>
        <v>0</v>
      </c>
      <c r="B523" t="str">
        <f>YEAR(C523)&amp;VLOOKUP(MONTH(C523),lookup!$G$2:$N$13,8)</f>
        <v>2009M09</v>
      </c>
      <c r="C523" s="2">
        <f t="shared" si="33"/>
        <v>40060</v>
      </c>
      <c r="D523" s="4">
        <v>32.500633854079041</v>
      </c>
      <c r="E523">
        <f t="shared" ref="E523:E586" si="34">AVERAGE(SUM(D516:D523)/8,SUM(D518:D523)/6)</f>
        <v>33.03526576502766</v>
      </c>
      <c r="F523" s="4">
        <v>28.415566699881929</v>
      </c>
      <c r="G523">
        <f t="shared" ref="G523:G586" si="35">AVERAGE(SUM(F516:F523)/8,SUM(F518:F523)/6)</f>
        <v>28.890048458908943</v>
      </c>
    </row>
    <row r="524" spans="1:7" outlineLevel="1">
      <c r="A524" s="12">
        <f t="shared" si="32"/>
        <v>0</v>
      </c>
      <c r="B524" t="str">
        <f>YEAR(C524)&amp;VLOOKUP(MONTH(C524),lookup!$G$2:$N$13,8)</f>
        <v>2009M09</v>
      </c>
      <c r="C524" s="2">
        <f t="shared" si="33"/>
        <v>40061</v>
      </c>
      <c r="D524" s="4">
        <v>32.589243807960855</v>
      </c>
      <c r="E524">
        <f t="shared" si="34"/>
        <v>32.887093944532111</v>
      </c>
      <c r="F524" s="4">
        <v>28.656451141994495</v>
      </c>
      <c r="G524">
        <f t="shared" si="35"/>
        <v>28.787790765446136</v>
      </c>
    </row>
    <row r="525" spans="1:7" outlineLevel="1">
      <c r="A525" s="12">
        <f t="shared" si="32"/>
        <v>0</v>
      </c>
      <c r="B525" t="str">
        <f>YEAR(C525)&amp;VLOOKUP(MONTH(C525),lookup!$G$2:$N$13,8)</f>
        <v>2009M09</v>
      </c>
      <c r="C525" s="2">
        <f t="shared" si="33"/>
        <v>40062</v>
      </c>
      <c r="D525" s="4">
        <v>32.754772748355073</v>
      </c>
      <c r="E525">
        <f t="shared" si="34"/>
        <v>32.759055513890132</v>
      </c>
      <c r="F525" s="4">
        <v>28.691259931061236</v>
      </c>
      <c r="G525">
        <f t="shared" si="35"/>
        <v>28.695002250500039</v>
      </c>
    </row>
    <row r="526" spans="1:7" outlineLevel="1">
      <c r="A526" s="12">
        <f t="shared" si="32"/>
        <v>0</v>
      </c>
      <c r="B526" t="str">
        <f>YEAR(C526)&amp;VLOOKUP(MONTH(C526),lookup!$G$2:$N$13,8)</f>
        <v>2009M09</v>
      </c>
      <c r="C526" s="2">
        <f t="shared" si="33"/>
        <v>40063</v>
      </c>
      <c r="D526" s="4">
        <v>32.777555398211938</v>
      </c>
      <c r="E526">
        <f t="shared" si="34"/>
        <v>32.72842619087379</v>
      </c>
      <c r="F526" s="4">
        <v>28.812209594476961</v>
      </c>
      <c r="G526">
        <f t="shared" si="35"/>
        <v>28.687106703369302</v>
      </c>
    </row>
    <row r="527" spans="1:7" outlineLevel="1">
      <c r="A527" s="12">
        <f t="shared" si="32"/>
        <v>0</v>
      </c>
      <c r="B527" t="str">
        <f>YEAR(C527)&amp;VLOOKUP(MONTH(C527),lookup!$G$2:$N$13,8)</f>
        <v>2009M09</v>
      </c>
      <c r="C527" s="2">
        <f t="shared" si="33"/>
        <v>40064</v>
      </c>
      <c r="D527" s="4">
        <v>32.757801452746811</v>
      </c>
      <c r="E527">
        <f t="shared" si="34"/>
        <v>32.693450022243624</v>
      </c>
      <c r="F527" s="4">
        <v>28.722657842590728</v>
      </c>
      <c r="G527">
        <f t="shared" si="35"/>
        <v>28.675046156666621</v>
      </c>
    </row>
    <row r="528" spans="1:7" outlineLevel="1">
      <c r="A528" s="12">
        <f t="shared" si="32"/>
        <v>0</v>
      </c>
      <c r="B528" t="str">
        <f>YEAR(C528)&amp;VLOOKUP(MONTH(C528),lookup!$G$2:$N$13,8)</f>
        <v>2009M09</v>
      </c>
      <c r="C528" s="2">
        <f t="shared" si="33"/>
        <v>40065</v>
      </c>
      <c r="D528" s="4">
        <v>32.745841017702134</v>
      </c>
      <c r="E528">
        <f t="shared" si="34"/>
        <v>32.692082625835063</v>
      </c>
      <c r="F528" s="4">
        <v>28.818417824035645</v>
      </c>
      <c r="G528">
        <f t="shared" si="35"/>
        <v>28.685684512305546</v>
      </c>
    </row>
    <row r="529" spans="1:7" outlineLevel="1">
      <c r="A529" s="12">
        <f t="shared" si="32"/>
        <v>0</v>
      </c>
      <c r="B529" t="str">
        <f>YEAR(C529)&amp;VLOOKUP(MONTH(C529),lookup!$G$2:$N$13,8)</f>
        <v>2009M09</v>
      </c>
      <c r="C529" s="2">
        <f t="shared" si="33"/>
        <v>40066</v>
      </c>
      <c r="D529" s="4">
        <v>32.525499264509293</v>
      </c>
      <c r="E529">
        <f t="shared" si="34"/>
        <v>32.696413815802131</v>
      </c>
      <c r="F529" s="4">
        <v>28.540069135502659</v>
      </c>
      <c r="G529">
        <f t="shared" si="35"/>
        <v>28.704801271418706</v>
      </c>
    </row>
    <row r="530" spans="1:7" outlineLevel="1">
      <c r="A530" s="12">
        <f t="shared" si="32"/>
        <v>0</v>
      </c>
      <c r="B530" t="str">
        <f>YEAR(C530)&amp;VLOOKUP(MONTH(C530),lookup!$G$2:$N$13,8)</f>
        <v>2009M09</v>
      </c>
      <c r="C530" s="2">
        <f t="shared" si="33"/>
        <v>40067</v>
      </c>
      <c r="D530" s="4">
        <v>32.88338181028351</v>
      </c>
      <c r="E530">
        <f t="shared" si="34"/>
        <v>32.716324892266272</v>
      </c>
      <c r="F530" s="4">
        <v>28.937845836061936</v>
      </c>
      <c r="G530">
        <f t="shared" si="35"/>
        <v>28.72652655566111</v>
      </c>
    </row>
    <row r="531" spans="1:7" outlineLevel="1">
      <c r="A531" s="12">
        <f t="shared" si="32"/>
        <v>0</v>
      </c>
      <c r="B531" t="str">
        <f>YEAR(C531)&amp;VLOOKUP(MONTH(C531),lookup!$G$2:$N$13,8)</f>
        <v>2009M09</v>
      </c>
      <c r="C531" s="2">
        <f t="shared" si="33"/>
        <v>40068</v>
      </c>
      <c r="D531" s="4">
        <v>33.086334477557131</v>
      </c>
      <c r="E531">
        <f t="shared" si="34"/>
        <v>32.780561325333821</v>
      </c>
      <c r="F531" s="4">
        <v>29.03995053622214</v>
      </c>
      <c r="G531">
        <f t="shared" si="35"/>
        <v>28.794608095862451</v>
      </c>
    </row>
    <row r="532" spans="1:7" outlineLevel="1">
      <c r="A532" s="12">
        <f t="shared" si="32"/>
        <v>0</v>
      </c>
      <c r="B532" t="str">
        <f>YEAR(C532)&amp;VLOOKUP(MONTH(C532),lookup!$G$2:$N$13,8)</f>
        <v>2009M09</v>
      </c>
      <c r="C532" s="2">
        <f t="shared" si="33"/>
        <v>40069</v>
      </c>
      <c r="D532" s="4">
        <v>33.13611722708422</v>
      </c>
      <c r="E532">
        <f t="shared" si="34"/>
        <v>32.844621066435053</v>
      </c>
      <c r="F532" s="4">
        <v>29.124635976693305</v>
      </c>
      <c r="G532">
        <f t="shared" si="35"/>
        <v>28.849905179882491</v>
      </c>
    </row>
    <row r="533" spans="1:7" outlineLevel="1">
      <c r="A533" s="12">
        <f t="shared" si="32"/>
        <v>0</v>
      </c>
      <c r="B533" t="str">
        <f>YEAR(C533)&amp;VLOOKUP(MONTH(C533),lookup!$G$2:$N$13,8)</f>
        <v>2009M09</v>
      </c>
      <c r="C533" s="2">
        <f t="shared" si="33"/>
        <v>40070</v>
      </c>
      <c r="D533" s="4">
        <v>33.053184339590075</v>
      </c>
      <c r="E533">
        <f t="shared" si="34"/>
        <v>32.887887031457524</v>
      </c>
      <c r="F533" s="4">
        <v>28.967863990869741</v>
      </c>
      <c r="G533">
        <f t="shared" si="35"/>
        <v>28.887626779310438</v>
      </c>
    </row>
    <row r="534" spans="1:7" outlineLevel="1">
      <c r="A534" s="12">
        <f t="shared" si="32"/>
        <v>0</v>
      </c>
      <c r="B534" t="str">
        <f>YEAR(C534)&amp;VLOOKUP(MONTH(C534),lookup!$G$2:$N$13,8)</f>
        <v>2009M09</v>
      </c>
      <c r="C534" s="2">
        <f t="shared" si="33"/>
        <v>40071</v>
      </c>
      <c r="D534" s="4">
        <v>33.21308533530825</v>
      </c>
      <c r="E534">
        <f t="shared" si="34"/>
        <v>32.954044678993213</v>
      </c>
      <c r="F534" s="4">
        <v>29.187746670776924</v>
      </c>
      <c r="G534">
        <f t="shared" si="35"/>
        <v>28.941875250474297</v>
      </c>
    </row>
    <row r="535" spans="1:7" outlineLevel="1">
      <c r="A535" s="12">
        <f t="shared" si="32"/>
        <v>0</v>
      </c>
      <c r="B535" t="str">
        <f>YEAR(C535)&amp;VLOOKUP(MONTH(C535),lookup!$G$2:$N$13,8)</f>
        <v>2009M09</v>
      </c>
      <c r="C535" s="2">
        <f t="shared" si="33"/>
        <v>40072</v>
      </c>
      <c r="D535" s="4">
        <v>33.132614147305823</v>
      </c>
      <c r="E535">
        <f t="shared" si="34"/>
        <v>33.028063379302864</v>
      </c>
      <c r="F535" s="4">
        <v>29.026382703229281</v>
      </c>
      <c r="G535">
        <f t="shared" si="35"/>
        <v>29.001384184908087</v>
      </c>
    </row>
    <row r="536" spans="1:7" outlineLevel="1">
      <c r="A536" s="12">
        <f t="shared" si="32"/>
        <v>0</v>
      </c>
      <c r="B536" t="str">
        <f>YEAR(C536)&amp;VLOOKUP(MONTH(C536),lookup!$G$2:$N$13,8)</f>
        <v>2009M09</v>
      </c>
      <c r="C536" s="2">
        <f t="shared" si="33"/>
        <v>40073</v>
      </c>
      <c r="D536" s="4">
        <v>33.279763146683237</v>
      </c>
      <c r="E536">
        <f t="shared" si="34"/>
        <v>33.094465290397494</v>
      </c>
      <c r="F536" s="4">
        <v>29.260837289825908</v>
      </c>
      <c r="G536">
        <f t="shared" si="35"/>
        <v>29.055951356000307</v>
      </c>
    </row>
    <row r="537" spans="1:7" outlineLevel="1">
      <c r="A537" s="12">
        <f t="shared" si="32"/>
        <v>0</v>
      </c>
      <c r="B537" t="str">
        <f>YEAR(C537)&amp;VLOOKUP(MONTH(C537),lookup!$G$2:$N$13,8)</f>
        <v>2009M09</v>
      </c>
      <c r="C537" s="2">
        <f t="shared" si="33"/>
        <v>40074</v>
      </c>
      <c r="D537" s="4">
        <v>33.352916603129351</v>
      </c>
      <c r="E537">
        <f t="shared" si="34"/>
        <v>33.168394051192259</v>
      </c>
      <c r="F537" s="4">
        <v>29.207626789418157</v>
      </c>
      <c r="G537">
        <f t="shared" si="35"/>
        <v>29.111646730469694</v>
      </c>
    </row>
    <row r="538" spans="1:7" outlineLevel="1">
      <c r="A538" s="12">
        <f t="shared" si="32"/>
        <v>0</v>
      </c>
      <c r="B538" t="str">
        <f>YEAR(C538)&amp;VLOOKUP(MONTH(C538),lookup!$G$2:$N$13,8)</f>
        <v>2009M09</v>
      </c>
      <c r="C538" s="2">
        <f t="shared" si="33"/>
        <v>40075</v>
      </c>
      <c r="D538" s="4">
        <v>33.524999783333307</v>
      </c>
      <c r="E538">
        <f t="shared" si="34"/>
        <v>33.240902054195303</v>
      </c>
      <c r="F538" s="4">
        <v>29.472790084872322</v>
      </c>
      <c r="G538">
        <f t="shared" si="35"/>
        <v>29.174093588368596</v>
      </c>
    </row>
    <row r="539" spans="1:7" outlineLevel="1">
      <c r="A539" s="12">
        <f t="shared" si="32"/>
        <v>0</v>
      </c>
      <c r="B539" t="str">
        <f>YEAR(C539)&amp;VLOOKUP(MONTH(C539),lookup!$G$2:$N$13,8)</f>
        <v>2009M09</v>
      </c>
      <c r="C539" s="2">
        <f t="shared" si="33"/>
        <v>40076</v>
      </c>
      <c r="D539" s="4">
        <v>33.392620980906159</v>
      </c>
      <c r="E539">
        <f t="shared" si="34"/>
        <v>33.288331347430955</v>
      </c>
      <c r="F539" s="4">
        <v>29.281902566787334</v>
      </c>
      <c r="G539">
        <f t="shared" si="35"/>
        <v>29.215385471605384</v>
      </c>
    </row>
    <row r="540" spans="1:7" outlineLevel="1">
      <c r="A540" s="12">
        <f t="shared" si="32"/>
        <v>0</v>
      </c>
      <c r="B540" t="str">
        <f>YEAR(C540)&amp;VLOOKUP(MONTH(C540),lookup!$G$2:$N$13,8)</f>
        <v>2009M09</v>
      </c>
      <c r="C540" s="2">
        <f t="shared" si="33"/>
        <v>40077</v>
      </c>
      <c r="D540" s="4">
        <v>33.32241061672579</v>
      </c>
      <c r="E540">
        <f t="shared" si="34"/>
        <v>33.309085124401676</v>
      </c>
      <c r="F540" s="4">
        <v>29.27509162273514</v>
      </c>
      <c r="G540">
        <f t="shared" si="35"/>
        <v>29.232067695479522</v>
      </c>
    </row>
    <row r="541" spans="1:7" outlineLevel="1">
      <c r="A541" s="12">
        <f t="shared" si="32"/>
        <v>0</v>
      </c>
      <c r="B541" t="str">
        <f>YEAR(C541)&amp;VLOOKUP(MONTH(C541),lookup!$G$2:$N$13,8)</f>
        <v>2009M09</v>
      </c>
      <c r="C541" s="2">
        <f t="shared" si="33"/>
        <v>40078</v>
      </c>
      <c r="D541" s="4">
        <v>33.207002663930218</v>
      </c>
      <c r="E541">
        <f t="shared" si="34"/>
        <v>33.32489781272497</v>
      </c>
      <c r="F541" s="4">
        <v>29.086746046269624</v>
      </c>
      <c r="G541">
        <f t="shared" si="35"/>
        <v>29.244528102528712</v>
      </c>
    </row>
    <row r="542" spans="1:7" outlineLevel="1">
      <c r="A542" s="12">
        <f t="shared" si="32"/>
        <v>0</v>
      </c>
      <c r="B542" t="str">
        <f>YEAR(C542)&amp;VLOOKUP(MONTH(C542),lookup!$G$2:$N$13,8)</f>
        <v>2009M09</v>
      </c>
      <c r="C542" s="2">
        <f t="shared" si="33"/>
        <v>40079</v>
      </c>
      <c r="D542" s="4">
        <v>33.75828861623598</v>
      </c>
      <c r="E542">
        <f t="shared" si="34"/>
        <v>33.398850140245685</v>
      </c>
      <c r="F542" s="4">
        <v>29.718775978135096</v>
      </c>
      <c r="G542">
        <f t="shared" si="35"/>
        <v>29.315878991597693</v>
      </c>
    </row>
    <row r="543" spans="1:7" outlineLevel="1">
      <c r="A543" s="12">
        <f t="shared" si="32"/>
        <v>0</v>
      </c>
      <c r="B543" t="str">
        <f>YEAR(C543)&amp;VLOOKUP(MONTH(C543),lookup!$G$2:$N$13,8)</f>
        <v>2009M09</v>
      </c>
      <c r="C543" s="2">
        <f t="shared" si="33"/>
        <v>40080</v>
      </c>
      <c r="D543" s="4">
        <v>33.24974276348614</v>
      </c>
      <c r="E543">
        <f t="shared" si="34"/>
        <v>33.397572858786688</v>
      </c>
      <c r="F543" s="4">
        <v>29.14546205978623</v>
      </c>
      <c r="G543">
        <f t="shared" si="35"/>
        <v>29.31814105724651</v>
      </c>
    </row>
    <row r="544" spans="1:7" outlineLevel="1">
      <c r="A544" s="12">
        <f t="shared" si="32"/>
        <v>0</v>
      </c>
      <c r="B544" t="str">
        <f>YEAR(C544)&amp;VLOOKUP(MONTH(C544),lookup!$G$2:$N$13,8)</f>
        <v>2009M09</v>
      </c>
      <c r="C544" s="2">
        <f t="shared" si="33"/>
        <v>40081</v>
      </c>
      <c r="D544" s="4">
        <v>33.432743594970617</v>
      </c>
      <c r="E544">
        <f t="shared" si="34"/>
        <v>33.399446121107758</v>
      </c>
      <c r="F544" s="4">
        <v>29.374193561450113</v>
      </c>
      <c r="G544">
        <f t="shared" si="35"/>
        <v>29.317009447271172</v>
      </c>
    </row>
    <row r="545" spans="1:7" outlineLevel="1">
      <c r="A545" s="12">
        <f t="shared" si="32"/>
        <v>0</v>
      </c>
      <c r="B545" t="str">
        <f>YEAR(C545)&amp;VLOOKUP(MONTH(C545),lookup!$G$2:$N$13,8)</f>
        <v>2009M09</v>
      </c>
      <c r="C545" s="2">
        <f t="shared" si="33"/>
        <v>40082</v>
      </c>
      <c r="D545" s="4">
        <v>33.707917809646737</v>
      </c>
      <c r="E545">
        <f t="shared" si="34"/>
        <v>33.447908432243473</v>
      </c>
      <c r="F545" s="4">
        <v>29.557966075480586</v>
      </c>
      <c r="G545">
        <f t="shared" si="35"/>
        <v>29.361910945041174</v>
      </c>
    </row>
    <row r="546" spans="1:7" outlineLevel="1">
      <c r="A546" s="12">
        <f t="shared" si="32"/>
        <v>0</v>
      </c>
      <c r="B546" t="str">
        <f>YEAR(C546)&amp;VLOOKUP(MONTH(C546),lookup!$G$2:$N$13,8)</f>
        <v>2009M09</v>
      </c>
      <c r="C546" s="2">
        <f t="shared" si="33"/>
        <v>40083</v>
      </c>
      <c r="D546" s="4">
        <v>33.402901453412881</v>
      </c>
      <c r="E546">
        <f t="shared" si="34"/>
        <v>33.44698485634737</v>
      </c>
      <c r="F546" s="4">
        <v>29.355908068598882</v>
      </c>
      <c r="G546">
        <f t="shared" si="35"/>
        <v>29.361340522846067</v>
      </c>
    </row>
    <row r="547" spans="1:7" outlineLevel="1">
      <c r="A547" s="12">
        <f t="shared" si="32"/>
        <v>0</v>
      </c>
      <c r="B547" t="str">
        <f>YEAR(C547)&amp;VLOOKUP(MONTH(C547),lookup!$G$2:$N$13,8)</f>
        <v>2009M09</v>
      </c>
      <c r="C547" s="2">
        <f t="shared" si="33"/>
        <v>40084</v>
      </c>
      <c r="D547" s="4">
        <v>33.716295166696931</v>
      </c>
      <c r="E547">
        <f t="shared" si="34"/>
        <v>33.50965553485652</v>
      </c>
      <c r="F547" s="4">
        <v>29.558428246684127</v>
      </c>
      <c r="G547">
        <f t="shared" si="35"/>
        <v>29.417930227874155</v>
      </c>
    </row>
    <row r="548" spans="1:7" outlineLevel="1">
      <c r="A548" s="12">
        <f t="shared" si="32"/>
        <v>0</v>
      </c>
      <c r="B548" t="str">
        <f>YEAR(C548)&amp;VLOOKUP(MONTH(C548),lookup!$G$2:$N$13,8)</f>
        <v>2009M09</v>
      </c>
      <c r="C548" s="2">
        <f t="shared" si="33"/>
        <v>40085</v>
      </c>
      <c r="D548" s="4">
        <v>33.091163843549715</v>
      </c>
      <c r="E548">
        <f t="shared" si="34"/>
        <v>33.439608880475831</v>
      </c>
      <c r="F548" s="4">
        <v>29.066183481845385</v>
      </c>
      <c r="G548">
        <f t="shared" si="35"/>
        <v>29.350490761044405</v>
      </c>
    </row>
    <row r="549" spans="1:7" outlineLevel="1">
      <c r="A549" s="12">
        <f t="shared" si="32"/>
        <v>0</v>
      </c>
      <c r="B549" t="str">
        <f>YEAR(C549)&amp;VLOOKUP(MONTH(C549),lookup!$G$2:$N$13,8)</f>
        <v>2009M09</v>
      </c>
      <c r="C549" s="2">
        <f t="shared" si="33"/>
        <v>40086</v>
      </c>
      <c r="D549" s="4">
        <v>33.972636117131735</v>
      </c>
      <c r="E549">
        <f t="shared" si="34"/>
        <v>33.547702084104728</v>
      </c>
      <c r="F549" s="4">
        <v>29.7972275128696</v>
      </c>
      <c r="G549">
        <f t="shared" si="35"/>
        <v>29.449209640463849</v>
      </c>
    </row>
    <row r="550" spans="1:7" outlineLevel="1">
      <c r="A550" s="12">
        <f t="shared" si="32"/>
        <v>0</v>
      </c>
      <c r="B550" t="str">
        <f>YEAR(C550)&amp;VLOOKUP(MONTH(C550),lookup!$G$2:$N$13,8)</f>
        <v>2009M10</v>
      </c>
      <c r="C550" s="2">
        <f t="shared" si="33"/>
        <v>40087</v>
      </c>
      <c r="D550" s="4">
        <v>33.079214472760661</v>
      </c>
      <c r="E550">
        <f t="shared" si="34"/>
        <v>33.475799189953349</v>
      </c>
      <c r="F550" s="4">
        <v>29.115804526061389</v>
      </c>
      <c r="G550">
        <f t="shared" si="35"/>
        <v>29.389991505093519</v>
      </c>
    </row>
    <row r="551" spans="1:7" outlineLevel="1">
      <c r="A551" s="12">
        <f t="shared" si="32"/>
        <v>0</v>
      </c>
      <c r="B551" t="str">
        <f>YEAR(C551)&amp;VLOOKUP(MONTH(C551),lookup!$G$2:$N$13,8)</f>
        <v>2009M10</v>
      </c>
      <c r="C551" s="2">
        <f t="shared" si="33"/>
        <v>40088</v>
      </c>
      <c r="D551" s="4">
        <v>33.491164049956758</v>
      </c>
      <c r="E551">
        <f t="shared" si="34"/>
        <v>33.472825207050271</v>
      </c>
      <c r="F551" s="4">
        <v>29.396971287638458</v>
      </c>
      <c r="G551">
        <f t="shared" si="35"/>
        <v>29.392294599514102</v>
      </c>
    </row>
    <row r="552" spans="1:7" outlineLevel="1">
      <c r="A552" s="12">
        <f t="shared" si="32"/>
        <v>0</v>
      </c>
      <c r="B552" t="str">
        <f>YEAR(C552)&amp;VLOOKUP(MONTH(C552),lookup!$G$2:$N$13,8)</f>
        <v>2009M10</v>
      </c>
      <c r="C552" s="2">
        <f t="shared" si="33"/>
        <v>40089</v>
      </c>
      <c r="D552" s="4">
        <v>33.259571771124079</v>
      </c>
      <c r="E552">
        <f t="shared" si="34"/>
        <v>33.450057827869131</v>
      </c>
      <c r="F552" s="4">
        <v>29.251242504123191</v>
      </c>
      <c r="G552">
        <f t="shared" si="35"/>
        <v>29.375888028058196</v>
      </c>
    </row>
    <row r="553" spans="1:7" outlineLevel="1">
      <c r="A553" s="12">
        <f t="shared" si="32"/>
        <v>0</v>
      </c>
      <c r="B553" t="str">
        <f>YEAR(C553)&amp;VLOOKUP(MONTH(C553),lookup!$G$2:$N$13,8)</f>
        <v>2009M10</v>
      </c>
      <c r="C553" s="2">
        <f t="shared" si="33"/>
        <v>40090</v>
      </c>
      <c r="D553" s="4">
        <v>33.308070848885507</v>
      </c>
      <c r="E553">
        <f t="shared" si="34"/>
        <v>33.391048699670591</v>
      </c>
      <c r="F553" s="4">
        <v>29.215741983336091</v>
      </c>
      <c r="G553">
        <f t="shared" si="35"/>
        <v>29.325941833686826</v>
      </c>
    </row>
    <row r="554" spans="1:7" outlineLevel="1">
      <c r="A554" s="12">
        <f t="shared" si="32"/>
        <v>0</v>
      </c>
      <c r="B554" t="str">
        <f>YEAR(C554)&amp;VLOOKUP(MONTH(C554),lookup!$G$2:$N$13,8)</f>
        <v>2009M10</v>
      </c>
      <c r="C554" s="2">
        <f t="shared" si="33"/>
        <v>40091</v>
      </c>
      <c r="D554" s="4">
        <v>33.024239447650487</v>
      </c>
      <c r="E554">
        <f t="shared" si="34"/>
        <v>33.361805291318845</v>
      </c>
      <c r="F554" s="4">
        <v>29.064848289095782</v>
      </c>
      <c r="G554">
        <f t="shared" si="35"/>
        <v>29.307639331405419</v>
      </c>
    </row>
    <row r="555" spans="1:7" outlineLevel="1">
      <c r="A555" s="12">
        <f t="shared" si="32"/>
        <v>0</v>
      </c>
      <c r="B555" t="str">
        <f>YEAR(C555)&amp;VLOOKUP(MONTH(C555),lookup!$G$2:$N$13,8)</f>
        <v>2009M10</v>
      </c>
      <c r="C555" s="2">
        <f t="shared" si="33"/>
        <v>40092</v>
      </c>
      <c r="D555" s="4">
        <v>32.859861832177792</v>
      </c>
      <c r="E555">
        <f t="shared" si="34"/>
        <v>33.215547017498565</v>
      </c>
      <c r="F555" s="4">
        <v>28.758610386242037</v>
      </c>
      <c r="G555">
        <f t="shared" si="35"/>
        <v>29.171099287908824</v>
      </c>
    </row>
    <row r="556" spans="1:7" outlineLevel="1">
      <c r="A556" s="12">
        <f t="shared" si="32"/>
        <v>0</v>
      </c>
      <c r="B556" t="str">
        <f>YEAR(C556)&amp;VLOOKUP(MONTH(C556),lookup!$G$2:$N$13,8)</f>
        <v>2009M10</v>
      </c>
      <c r="C556" s="2">
        <f t="shared" si="33"/>
        <v>40093</v>
      </c>
      <c r="D556" s="4">
        <v>33.220276163931594</v>
      </c>
      <c r="E556">
        <f t="shared" si="34"/>
        <v>33.235371678453347</v>
      </c>
      <c r="F556" s="4">
        <v>29.241123907206536</v>
      </c>
      <c r="G556">
        <f t="shared" si="35"/>
        <v>29.19247634625599</v>
      </c>
    </row>
    <row r="557" spans="1:7" outlineLevel="1">
      <c r="A557" s="12">
        <f t="shared" si="32"/>
        <v>0</v>
      </c>
      <c r="B557" t="str">
        <f>YEAR(C557)&amp;VLOOKUP(MONTH(C557),lookup!$G$2:$N$13,8)</f>
        <v>2009M10</v>
      </c>
      <c r="C557" s="2">
        <f t="shared" si="33"/>
        <v>40094</v>
      </c>
      <c r="D557" s="4">
        <v>33.039132590313194</v>
      </c>
      <c r="E557">
        <f t="shared" si="34"/>
        <v>33.139358419723564</v>
      </c>
      <c r="F557" s="4">
        <v>28.954174705854463</v>
      </c>
      <c r="G557">
        <f t="shared" si="35"/>
        <v>29.102885830668878</v>
      </c>
    </row>
    <row r="558" spans="1:7" outlineLevel="1">
      <c r="A558" s="12">
        <f t="shared" si="32"/>
        <v>0</v>
      </c>
      <c r="B558" t="str">
        <f>YEAR(C558)&amp;VLOOKUP(MONTH(C558),lookup!$G$2:$N$13,8)</f>
        <v>2009M10</v>
      </c>
      <c r="C558" s="2">
        <f t="shared" si="33"/>
        <v>40095</v>
      </c>
      <c r="D558" s="4">
        <v>32.885181850601917</v>
      </c>
      <c r="E558">
        <f t="shared" si="34"/>
        <v>33.096032220795124</v>
      </c>
      <c r="F558" s="4">
        <v>28.892630334633562</v>
      </c>
      <c r="G558">
        <f t="shared" si="35"/>
        <v>29.059053096247169</v>
      </c>
    </row>
    <row r="559" spans="1:7" outlineLevel="1">
      <c r="A559" s="12">
        <f t="shared" si="32"/>
        <v>0</v>
      </c>
      <c r="B559" t="str">
        <f>YEAR(C559)&amp;VLOOKUP(MONTH(C559),lookup!$G$2:$N$13,8)</f>
        <v>2009M10</v>
      </c>
      <c r="C559" s="2">
        <f t="shared" si="33"/>
        <v>40096</v>
      </c>
      <c r="D559" s="4">
        <v>33.175198710281535</v>
      </c>
      <c r="E559">
        <f t="shared" si="34"/>
        <v>33.065211708848423</v>
      </c>
      <c r="F559" s="4">
        <v>29.049969740591422</v>
      </c>
      <c r="G559">
        <f t="shared" si="35"/>
        <v>29.023551145994674</v>
      </c>
    </row>
    <row r="560" spans="1:7" outlineLevel="1">
      <c r="A560" s="12">
        <f t="shared" si="32"/>
        <v>0</v>
      </c>
      <c r="B560" t="str">
        <f>YEAR(C560)&amp;VLOOKUP(MONTH(C560),lookup!$G$2:$N$13,8)</f>
        <v>2009M10</v>
      </c>
      <c r="C560" s="2">
        <f t="shared" si="33"/>
        <v>40097</v>
      </c>
      <c r="D560" s="4">
        <v>33.139661303286481</v>
      </c>
      <c r="E560">
        <f t="shared" si="34"/>
        <v>33.067335792578241</v>
      </c>
      <c r="F560" s="4">
        <v>29.182890514181604</v>
      </c>
      <c r="G560">
        <f t="shared" si="35"/>
        <v>29.029115998713809</v>
      </c>
    </row>
    <row r="561" spans="1:7" outlineLevel="1">
      <c r="A561" s="12">
        <f t="shared" si="32"/>
        <v>0</v>
      </c>
      <c r="B561" t="str">
        <f>YEAR(C561)&amp;VLOOKUP(MONTH(C561),lookup!$G$2:$N$13,8)</f>
        <v>2009M10</v>
      </c>
      <c r="C561" s="2">
        <f t="shared" si="33"/>
        <v>40098</v>
      </c>
      <c r="D561" s="4">
        <v>32.995310663224814</v>
      </c>
      <c r="E561">
        <f t="shared" si="34"/>
        <v>33.059075683561701</v>
      </c>
      <c r="F561" s="4">
        <v>28.909319763532793</v>
      </c>
      <c r="G561">
        <f t="shared" si="35"/>
        <v>29.022523724750336</v>
      </c>
    </row>
    <row r="562" spans="1:7" outlineLevel="1">
      <c r="A562" s="12">
        <f t="shared" si="32"/>
        <v>0</v>
      </c>
      <c r="B562" t="str">
        <f>YEAR(C562)&amp;VLOOKUP(MONTH(C562),lookup!$G$2:$N$13,8)</f>
        <v>2009M10</v>
      </c>
      <c r="C562" s="2">
        <f t="shared" si="33"/>
        <v>40099</v>
      </c>
      <c r="D562" s="4">
        <v>33.044649086329485</v>
      </c>
      <c r="E562">
        <f t="shared" si="34"/>
        <v>33.045715696178959</v>
      </c>
      <c r="F562" s="4">
        <v>29.085310161254458</v>
      </c>
      <c r="G562">
        <f t="shared" si="35"/>
        <v>29.010818112930913</v>
      </c>
    </row>
    <row r="563" spans="1:7" outlineLevel="1">
      <c r="A563" s="12">
        <f t="shared" si="32"/>
        <v>0</v>
      </c>
      <c r="B563" t="str">
        <f>YEAR(C563)&amp;VLOOKUP(MONTH(C563),lookup!$G$2:$N$13,8)</f>
        <v>2009M10</v>
      </c>
      <c r="C563" s="2">
        <f t="shared" si="33"/>
        <v>40100</v>
      </c>
      <c r="D563" s="4">
        <v>32.936306501150852</v>
      </c>
      <c r="E563">
        <f t="shared" si="34"/>
        <v>33.041924647226253</v>
      </c>
      <c r="F563" s="4">
        <v>28.81356778093004</v>
      </c>
      <c r="G563">
        <f t="shared" si="35"/>
        <v>29.002535706355211</v>
      </c>
    </row>
    <row r="564" spans="1:7" outlineLevel="1">
      <c r="A564" s="12">
        <f t="shared" si="32"/>
        <v>0</v>
      </c>
      <c r="B564" t="str">
        <f>YEAR(C564)&amp;VLOOKUP(MONTH(C564),lookup!$G$2:$N$13,8)</f>
        <v>2009M10</v>
      </c>
      <c r="C564" s="2">
        <f t="shared" si="33"/>
        <v>40101</v>
      </c>
      <c r="D564" s="4">
        <v>33.143810546239493</v>
      </c>
      <c r="E564">
        <f t="shared" si="34"/>
        <v>33.058697937423631</v>
      </c>
      <c r="F564" s="4">
        <v>29.187102896437427</v>
      </c>
      <c r="G564">
        <f t="shared" si="35"/>
        <v>29.023698773332466</v>
      </c>
    </row>
    <row r="565" spans="1:7" outlineLevel="1">
      <c r="A565" s="12">
        <f t="shared" si="32"/>
        <v>0</v>
      </c>
      <c r="B565" t="str">
        <f>YEAR(C565)&amp;VLOOKUP(MONTH(C565),lookup!$G$2:$N$13,8)</f>
        <v>2009M10</v>
      </c>
      <c r="C565" s="2">
        <f t="shared" si="33"/>
        <v>40102</v>
      </c>
      <c r="D565" s="4">
        <v>33.102836248360532</v>
      </c>
      <c r="E565">
        <f t="shared" si="34"/>
        <v>33.056649210891493</v>
      </c>
      <c r="F565" s="4">
        <v>28.972014433964404</v>
      </c>
      <c r="G565">
        <f t="shared" si="35"/>
        <v>29.018317480787086</v>
      </c>
    </row>
    <row r="566" spans="1:7" outlineLevel="1">
      <c r="A566" s="12">
        <f t="shared" si="32"/>
        <v>0</v>
      </c>
      <c r="B566" t="str">
        <f>YEAR(C566)&amp;VLOOKUP(MONTH(C566),lookup!$G$2:$N$13,8)</f>
        <v>2009M10</v>
      </c>
      <c r="C566" s="2">
        <f t="shared" si="33"/>
        <v>40103</v>
      </c>
      <c r="D566" s="4">
        <v>33.157554302517035</v>
      </c>
      <c r="E566">
        <f t="shared" si="34"/>
        <v>33.075163572405408</v>
      </c>
      <c r="F566" s="4">
        <v>29.236791786202463</v>
      </c>
      <c r="G566">
        <f t="shared" si="35"/>
        <v>29.044319344178547</v>
      </c>
    </row>
    <row r="567" spans="1:7" outlineLevel="1">
      <c r="A567" s="12">
        <f t="shared" si="32"/>
        <v>0</v>
      </c>
      <c r="B567" t="str">
        <f>YEAR(C567)&amp;VLOOKUP(MONTH(C567),lookup!$G$2:$N$13,8)</f>
        <v>2009M10</v>
      </c>
      <c r="C567" s="2">
        <f t="shared" si="33"/>
        <v>40104</v>
      </c>
      <c r="D567" s="4">
        <v>33.014167303531629</v>
      </c>
      <c r="E567">
        <f t="shared" si="34"/>
        <v>33.066670496175774</v>
      </c>
      <c r="F567" s="4">
        <v>28.897223459201236</v>
      </c>
      <c r="G567">
        <f t="shared" si="35"/>
        <v>29.033764676230696</v>
      </c>
    </row>
    <row r="568" spans="1:7" outlineLevel="1">
      <c r="A568" s="12">
        <f t="shared" si="32"/>
        <v>0</v>
      </c>
      <c r="B568" t="str">
        <f>YEAR(C568)&amp;VLOOKUP(MONTH(C568),lookup!$G$2:$N$13,8)</f>
        <v>2009M10</v>
      </c>
      <c r="C568" s="2">
        <f t="shared" si="33"/>
        <v>40105</v>
      </c>
      <c r="D568" s="4">
        <v>32.756155896815379</v>
      </c>
      <c r="E568">
        <f t="shared" si="34"/>
        <v>33.018660309145147</v>
      </c>
      <c r="F568" s="4">
        <v>28.842387148640675</v>
      </c>
      <c r="G568">
        <f t="shared" si="35"/>
        <v>28.992239631499906</v>
      </c>
    </row>
    <row r="569" spans="1:7" outlineLevel="1">
      <c r="A569" s="12">
        <f t="shared" si="32"/>
        <v>0</v>
      </c>
      <c r="B569" t="str">
        <f>YEAR(C569)&amp;VLOOKUP(MONTH(C569),lookup!$G$2:$N$13,8)</f>
        <v>2009M10</v>
      </c>
      <c r="C569" s="2">
        <f t="shared" si="33"/>
        <v>40106</v>
      </c>
      <c r="D569" s="4">
        <v>32.860708160427379</v>
      </c>
      <c r="E569">
        <f t="shared" si="34"/>
        <v>33.003947790993358</v>
      </c>
      <c r="F569" s="4">
        <v>28.761611927223431</v>
      </c>
      <c r="G569">
        <f t="shared" si="35"/>
        <v>28.978678237255018</v>
      </c>
    </row>
    <row r="570" spans="1:7" outlineLevel="1">
      <c r="A570" s="12">
        <f t="shared" si="32"/>
        <v>0</v>
      </c>
      <c r="B570" t="str">
        <f>YEAR(C570)&amp;VLOOKUP(MONTH(C570),lookup!$G$2:$N$13,8)</f>
        <v>2009M10</v>
      </c>
      <c r="C570" s="2">
        <f t="shared" si="33"/>
        <v>40107</v>
      </c>
      <c r="D570" s="4">
        <v>33.091199933219343</v>
      </c>
      <c r="E570">
        <f t="shared" si="34"/>
        <v>33.002473001172291</v>
      </c>
      <c r="F570" s="4">
        <v>29.178137289489865</v>
      </c>
      <c r="G570">
        <f t="shared" si="35"/>
        <v>28.983732798857439</v>
      </c>
    </row>
    <row r="571" spans="1:7" outlineLevel="1">
      <c r="A571" s="12">
        <f t="shared" si="32"/>
        <v>0</v>
      </c>
      <c r="B571" t="str">
        <f>YEAR(C571)&amp;VLOOKUP(MONTH(C571),lookup!$G$2:$N$13,8)</f>
        <v>2009M10</v>
      </c>
      <c r="C571" s="2">
        <f t="shared" si="33"/>
        <v>40108</v>
      </c>
      <c r="D571" s="4">
        <v>32.773648077221459</v>
      </c>
      <c r="E571">
        <f t="shared" si="34"/>
        <v>32.964874502081784</v>
      </c>
      <c r="F571" s="4">
        <v>28.738101425811575</v>
      </c>
      <c r="G571">
        <f t="shared" si="35"/>
        <v>28.95952340098313</v>
      </c>
    </row>
    <row r="572" spans="1:7" outlineLevel="1">
      <c r="A572" s="12">
        <f t="shared" si="32"/>
        <v>0</v>
      </c>
      <c r="B572" t="str">
        <f>YEAR(C572)&amp;VLOOKUP(MONTH(C572),lookup!$G$2:$N$13,8)</f>
        <v>2009M10</v>
      </c>
      <c r="C572" s="2">
        <f t="shared" si="33"/>
        <v>40109</v>
      </c>
      <c r="D572" s="4">
        <v>32.71334090482263</v>
      </c>
      <c r="E572">
        <f t="shared" si="34"/>
        <v>32.90095236635203</v>
      </c>
      <c r="F572" s="4">
        <v>28.821525698861436</v>
      </c>
      <c r="G572">
        <f t="shared" si="35"/>
        <v>28.90206931885621</v>
      </c>
    </row>
    <row r="573" spans="1:7" outlineLevel="1">
      <c r="A573" s="12">
        <f t="shared" si="32"/>
        <v>0</v>
      </c>
      <c r="B573" t="str">
        <f>YEAR(C573)&amp;VLOOKUP(MONTH(C573),lookup!$G$2:$N$13,8)</f>
        <v>2009M10</v>
      </c>
      <c r="C573" s="2">
        <f t="shared" si="33"/>
        <v>40110</v>
      </c>
      <c r="D573" s="4">
        <v>33.083750568725442</v>
      </c>
      <c r="E573">
        <f t="shared" si="34"/>
        <v>32.905558116807654</v>
      </c>
      <c r="F573" s="4">
        <v>28.98809844222642</v>
      </c>
      <c r="G573">
        <f t="shared" si="35"/>
        <v>28.91064748462469</v>
      </c>
    </row>
    <row r="574" spans="1:7" outlineLevel="1">
      <c r="A574" s="12">
        <f t="shared" si="32"/>
        <v>0</v>
      </c>
      <c r="B574" t="str">
        <f>YEAR(C574)&amp;VLOOKUP(MONTH(C574),lookup!$G$2:$N$13,8)</f>
        <v>2009M10</v>
      </c>
      <c r="C574" s="2">
        <f t="shared" si="33"/>
        <v>40111</v>
      </c>
      <c r="D574" s="4">
        <v>33.249936756942716</v>
      </c>
      <c r="E574">
        <f t="shared" si="34"/>
        <v>32.952480425219875</v>
      </c>
      <c r="F574" s="4">
        <v>29.307573530968078</v>
      </c>
      <c r="G574">
        <f t="shared" si="35"/>
        <v>28.953836875533156</v>
      </c>
    </row>
    <row r="575" spans="1:7" outlineLevel="1">
      <c r="A575" s="12">
        <f t="shared" si="32"/>
        <v>0</v>
      </c>
      <c r="B575" t="str">
        <f>YEAR(C575)&amp;VLOOKUP(MONTH(C575),lookup!$G$2:$N$13,8)</f>
        <v>2009M10</v>
      </c>
      <c r="C575" s="2">
        <f t="shared" si="33"/>
        <v>40112</v>
      </c>
      <c r="D575" s="4">
        <v>32.922798767107928</v>
      </c>
      <c r="E575">
        <f t="shared" si="34"/>
        <v>32.951944108916763</v>
      </c>
      <c r="F575" s="4">
        <v>28.83221608193546</v>
      </c>
      <c r="G575">
        <f t="shared" si="35"/>
        <v>28.955657594013381</v>
      </c>
    </row>
    <row r="576" spans="1:7" outlineLevel="1">
      <c r="A576" s="12">
        <f t="shared" si="32"/>
        <v>0</v>
      </c>
      <c r="B576" t="str">
        <f>YEAR(C576)&amp;VLOOKUP(MONTH(C576),lookup!$G$2:$N$13,8)</f>
        <v>2009M10</v>
      </c>
      <c r="C576" s="2">
        <f t="shared" si="33"/>
        <v>40113</v>
      </c>
      <c r="D576" s="4">
        <v>33.028434777785407</v>
      </c>
      <c r="E576">
        <f t="shared" si="34"/>
        <v>32.963731109357902</v>
      </c>
      <c r="F576" s="4">
        <v>29.124498366411796</v>
      </c>
      <c r="G576">
        <f t="shared" si="35"/>
        <v>28.968819634867565</v>
      </c>
    </row>
    <row r="577" spans="1:7" outlineLevel="1">
      <c r="A577" s="12">
        <f t="shared" si="32"/>
        <v>0</v>
      </c>
      <c r="B577" t="str">
        <f>YEAR(C577)&amp;VLOOKUP(MONTH(C577),lookup!$G$2:$N$13,8)</f>
        <v>2009M10</v>
      </c>
      <c r="C577" s="2">
        <f t="shared" si="33"/>
        <v>40114</v>
      </c>
      <c r="D577" s="4">
        <v>32.857669199583981</v>
      </c>
      <c r="E577">
        <f t="shared" si="34"/>
        <v>32.970542934502063</v>
      </c>
      <c r="F577" s="4">
        <v>28.8059677338642</v>
      </c>
      <c r="G577">
        <f t="shared" si="35"/>
        <v>28.977247398453667</v>
      </c>
    </row>
    <row r="578" spans="1:7" outlineLevel="1">
      <c r="A578" s="12">
        <f t="shared" ref="A578:A641" si="36">IF(D578+D579=D578,IF(D578+D579&gt;0,1,0),0)</f>
        <v>0</v>
      </c>
      <c r="B578" t="str">
        <f>YEAR(C578)&amp;VLOOKUP(MONTH(C578),lookup!$G$2:$N$13,8)</f>
        <v>2009M10</v>
      </c>
      <c r="C578" s="2">
        <f t="shared" ref="C578:C641" si="37">C579-1</f>
        <v>40115</v>
      </c>
      <c r="D578" s="4">
        <v>32.970436154225801</v>
      </c>
      <c r="E578">
        <f t="shared" si="34"/>
        <v>32.984419802431901</v>
      </c>
      <c r="F578" s="4">
        <v>29.112451841110413</v>
      </c>
      <c r="G578">
        <f t="shared" si="35"/>
        <v>28.997385903117369</v>
      </c>
    </row>
    <row r="579" spans="1:7" outlineLevel="1">
      <c r="A579" s="12">
        <f t="shared" si="36"/>
        <v>0</v>
      </c>
      <c r="B579" t="str">
        <f>YEAR(C579)&amp;VLOOKUP(MONTH(C579),lookup!$G$2:$N$13,8)</f>
        <v>2009M10</v>
      </c>
      <c r="C579" s="2">
        <f t="shared" si="37"/>
        <v>40116</v>
      </c>
      <c r="D579" s="4">
        <v>33.068701008960502</v>
      </c>
      <c r="E579">
        <f t="shared" si="34"/>
        <v>33.001606480685176</v>
      </c>
      <c r="F579" s="4">
        <v>28.971489736078816</v>
      </c>
      <c r="G579">
        <f t="shared" si="35"/>
        <v>29.010588613663437</v>
      </c>
    </row>
    <row r="580" spans="1:7" outlineLevel="1">
      <c r="A580" s="12">
        <f t="shared" si="36"/>
        <v>0</v>
      </c>
      <c r="B580" t="str">
        <f>YEAR(C580)&amp;VLOOKUP(MONTH(C580),lookup!$G$2:$N$13,8)</f>
        <v>2009M10</v>
      </c>
      <c r="C580" s="2">
        <f t="shared" si="37"/>
        <v>40117</v>
      </c>
      <c r="D580" s="4">
        <v>33.047012101838234</v>
      </c>
      <c r="E580">
        <f t="shared" si="34"/>
        <v>33.005550542573282</v>
      </c>
      <c r="F580" s="4">
        <v>29.148431316890512</v>
      </c>
      <c r="G580">
        <f t="shared" si="35"/>
        <v>29.017758363617119</v>
      </c>
    </row>
    <row r="581" spans="1:7" outlineLevel="1">
      <c r="A581" s="12">
        <f t="shared" si="36"/>
        <v>0</v>
      </c>
      <c r="B581" t="str">
        <f>YEAR(C581)&amp;VLOOKUP(MONTH(C581),lookup!$G$2:$N$13,8)</f>
        <v>2009M11</v>
      </c>
      <c r="C581" s="2">
        <f t="shared" si="37"/>
        <v>40118</v>
      </c>
      <c r="D581" s="4">
        <v>32.974930223020408</v>
      </c>
      <c r="E581">
        <f t="shared" si="34"/>
        <v>33.003093558959421</v>
      </c>
      <c r="F581" s="4">
        <v>28.932025002619824</v>
      </c>
      <c r="G581">
        <f t="shared" si="35"/>
        <v>29.022571183698741</v>
      </c>
    </row>
    <row r="582" spans="1:7" outlineLevel="1">
      <c r="A582" s="12">
        <f t="shared" si="36"/>
        <v>0</v>
      </c>
      <c r="B582" t="str">
        <f>YEAR(C582)&amp;VLOOKUP(MONTH(C582),lookup!$G$2:$N$13,8)</f>
        <v>2009M11</v>
      </c>
      <c r="C582" s="2">
        <f t="shared" si="37"/>
        <v>40119</v>
      </c>
      <c r="D582" s="4">
        <v>32.570051963860124</v>
      </c>
      <c r="E582">
        <f t="shared" si="34"/>
        <v>32.922402191564657</v>
      </c>
      <c r="F582" s="4">
        <v>28.754802295121038</v>
      </c>
      <c r="G582">
        <f t="shared" si="35"/>
        <v>28.957214975517402</v>
      </c>
    </row>
    <row r="583" spans="1:7" outlineLevel="1">
      <c r="A583" s="12">
        <f t="shared" si="36"/>
        <v>0</v>
      </c>
      <c r="B583" t="str">
        <f>YEAR(C583)&amp;VLOOKUP(MONTH(C583),lookup!$G$2:$N$13,8)</f>
        <v>2009M11</v>
      </c>
      <c r="C583" s="2">
        <f t="shared" si="37"/>
        <v>40120</v>
      </c>
      <c r="D583" s="4">
        <v>32.490745266049281</v>
      </c>
      <c r="E583">
        <f t="shared" si="34"/>
        <v>32.864821853287253</v>
      </c>
      <c r="F583" s="4">
        <v>28.467284473254633</v>
      </c>
      <c r="G583">
        <f t="shared" si="35"/>
        <v>28.906183144924057</v>
      </c>
    </row>
    <row r="584" spans="1:7" outlineLevel="1">
      <c r="A584" s="12">
        <f t="shared" si="36"/>
        <v>0</v>
      </c>
      <c r="B584" t="str">
        <f>YEAR(C584)&amp;VLOOKUP(MONTH(C584),lookup!$G$2:$N$13,8)</f>
        <v>2009M11</v>
      </c>
      <c r="C584" s="2">
        <f t="shared" si="37"/>
        <v>40121</v>
      </c>
      <c r="D584" s="4">
        <v>32.567549788100415</v>
      </c>
      <c r="E584">
        <f t="shared" si="34"/>
        <v>32.802442677588175</v>
      </c>
      <c r="F584" s="4">
        <v>28.741571343684488</v>
      </c>
      <c r="G584">
        <f t="shared" si="35"/>
        <v>28.85134349788477</v>
      </c>
    </row>
    <row r="585" spans="1:7" outlineLevel="1">
      <c r="A585" s="12">
        <f t="shared" si="36"/>
        <v>0</v>
      </c>
      <c r="B585" t="str">
        <f>YEAR(C585)&amp;VLOOKUP(MONTH(C585),lookup!$G$2:$N$13,8)</f>
        <v>2009M11</v>
      </c>
      <c r="C585" s="2">
        <f t="shared" si="37"/>
        <v>40122</v>
      </c>
      <c r="D585" s="4">
        <v>32.558192431817325</v>
      </c>
      <c r="E585">
        <f t="shared" si="34"/>
        <v>32.741182998174153</v>
      </c>
      <c r="F585" s="4">
        <v>28.53150781259766</v>
      </c>
      <c r="G585">
        <f t="shared" si="35"/>
        <v>28.797524592515515</v>
      </c>
    </row>
    <row r="586" spans="1:7" outlineLevel="1">
      <c r="A586" s="12">
        <f t="shared" si="36"/>
        <v>0</v>
      </c>
      <c r="B586" t="str">
        <f>YEAR(C586)&amp;VLOOKUP(MONTH(C586),lookup!$G$2:$N$13,8)</f>
        <v>2009M11</v>
      </c>
      <c r="C586" s="2">
        <f t="shared" si="37"/>
        <v>40123</v>
      </c>
      <c r="D586" s="4">
        <v>32.789950533886191</v>
      </c>
      <c r="E586">
        <f t="shared" si="34"/>
        <v>32.708480849573597</v>
      </c>
      <c r="F586" s="4">
        <v>28.954992342943658</v>
      </c>
      <c r="G586">
        <f t="shared" si="35"/>
        <v>28.771563459384524</v>
      </c>
    </row>
    <row r="587" spans="1:7" outlineLevel="1">
      <c r="A587" s="12">
        <f t="shared" si="36"/>
        <v>0</v>
      </c>
      <c r="B587" t="str">
        <f>YEAR(C587)&amp;VLOOKUP(MONTH(C587),lookup!$G$2:$N$13,8)</f>
        <v>2009M11</v>
      </c>
      <c r="C587" s="2">
        <f t="shared" si="37"/>
        <v>40124</v>
      </c>
      <c r="D587" s="4">
        <v>32.58023640499578</v>
      </c>
      <c r="E587">
        <f t="shared" ref="E587:E650" si="38">AVERAGE(SUM(D580:D587)/8,SUM(D582:D587)/6)</f>
        <v>32.64506066032375</v>
      </c>
      <c r="F587" s="4">
        <v>28.550359633488466</v>
      </c>
      <c r="G587">
        <f t="shared" ref="G587:G650" si="39">AVERAGE(SUM(F580:F587)/8,SUM(F582:F587)/6)</f>
        <v>28.71343738054501</v>
      </c>
    </row>
    <row r="588" spans="1:7" outlineLevel="1">
      <c r="A588" s="12">
        <f t="shared" si="36"/>
        <v>0</v>
      </c>
      <c r="B588" t="str">
        <f>YEAR(C588)&amp;VLOOKUP(MONTH(C588),lookup!$G$2:$N$13,8)</f>
        <v>2009M11</v>
      </c>
      <c r="C588" s="2">
        <f t="shared" si="37"/>
        <v>40125</v>
      </c>
      <c r="D588" s="4">
        <v>32.857545542815068</v>
      </c>
      <c r="E588">
        <f t="shared" si="38"/>
        <v>32.657176798631042</v>
      </c>
      <c r="F588" s="4">
        <v>29.040834927904008</v>
      </c>
      <c r="G588">
        <f t="shared" si="39"/>
        <v>28.730548658965269</v>
      </c>
    </row>
    <row r="589" spans="1:7" outlineLevel="1">
      <c r="A589" s="12">
        <f t="shared" si="36"/>
        <v>0</v>
      </c>
      <c r="B589" t="str">
        <f>YEAR(C589)&amp;VLOOKUP(MONTH(C589),lookup!$G$2:$N$13,8)</f>
        <v>2009M11</v>
      </c>
      <c r="C589" s="2">
        <f t="shared" si="37"/>
        <v>40126</v>
      </c>
      <c r="D589" s="4">
        <v>32.446529002986743</v>
      </c>
      <c r="E589">
        <f t="shared" si="38"/>
        <v>32.620467033790398</v>
      </c>
      <c r="F589" s="4">
        <v>28.438072618467753</v>
      </c>
      <c r="G589">
        <f t="shared" si="39"/>
        <v>28.697242313723521</v>
      </c>
    </row>
    <row r="590" spans="1:7" outlineLevel="1">
      <c r="A590" s="12">
        <f t="shared" si="36"/>
        <v>0</v>
      </c>
      <c r="B590" t="str">
        <f>YEAR(C590)&amp;VLOOKUP(MONTH(C590),lookup!$G$2:$N$13,8)</f>
        <v>2009M11</v>
      </c>
      <c r="C590" s="2">
        <f t="shared" si="37"/>
        <v>40127</v>
      </c>
      <c r="D590" s="4">
        <v>32.679248085601003</v>
      </c>
      <c r="E590">
        <f t="shared" si="38"/>
        <v>32.636599982857582</v>
      </c>
      <c r="F590" s="4">
        <v>28.82047184573446</v>
      </c>
      <c r="G590">
        <f t="shared" si="39"/>
        <v>28.707921702474358</v>
      </c>
    </row>
    <row r="591" spans="1:7" outlineLevel="1">
      <c r="A591" s="12">
        <f t="shared" si="36"/>
        <v>0</v>
      </c>
      <c r="B591" t="str">
        <f>YEAR(C591)&amp;VLOOKUP(MONTH(C591),lookup!$G$2:$N$13,8)</f>
        <v>2009M11</v>
      </c>
      <c r="C591" s="2">
        <f t="shared" si="37"/>
        <v>40128</v>
      </c>
      <c r="D591" s="4">
        <v>32.717545043243149</v>
      </c>
      <c r="E591">
        <f t="shared" si="38"/>
        <v>32.664054353217686</v>
      </c>
      <c r="F591" s="4">
        <v>28.684638199444251</v>
      </c>
      <c r="G591">
        <f t="shared" si="39"/>
        <v>28.734267175931762</v>
      </c>
    </row>
    <row r="592" spans="1:7" outlineLevel="1">
      <c r="A592" s="12">
        <f t="shared" si="36"/>
        <v>0</v>
      </c>
      <c r="B592" t="str">
        <f>YEAR(C592)&amp;VLOOKUP(MONTH(C592),lookup!$G$2:$N$13,8)</f>
        <v>2009M11</v>
      </c>
      <c r="C592" s="2">
        <f t="shared" si="37"/>
        <v>40129</v>
      </c>
      <c r="D592" s="4">
        <v>32.649478609895787</v>
      </c>
      <c r="E592">
        <f t="shared" si="38"/>
        <v>32.657468910914027</v>
      </c>
      <c r="F592" s="4">
        <v>28.803492303932554</v>
      </c>
      <c r="G592">
        <f t="shared" si="39"/>
        <v>28.725512232696346</v>
      </c>
    </row>
    <row r="593" spans="1:7" outlineLevel="1">
      <c r="A593" s="12">
        <f t="shared" si="36"/>
        <v>0</v>
      </c>
      <c r="B593" t="str">
        <f>YEAR(C593)&amp;VLOOKUP(MONTH(C593),lookup!$G$2:$N$13,8)</f>
        <v>2009M11</v>
      </c>
      <c r="C593" s="2">
        <f t="shared" si="37"/>
        <v>40130</v>
      </c>
      <c r="D593" s="4">
        <v>32.617806699554983</v>
      </c>
      <c r="E593">
        <f t="shared" si="38"/>
        <v>32.664325660527567</v>
      </c>
      <c r="F593" s="4">
        <v>28.544090925900075</v>
      </c>
      <c r="G593">
        <f t="shared" si="39"/>
        <v>28.725776284978707</v>
      </c>
    </row>
    <row r="594" spans="1:7" outlineLevel="1">
      <c r="A594" s="12">
        <f t="shared" si="36"/>
        <v>0</v>
      </c>
      <c r="B594" t="str">
        <f>YEAR(C594)&amp;VLOOKUP(MONTH(C594),lookup!$G$2:$N$13,8)</f>
        <v>2009M11</v>
      </c>
      <c r="C594" s="2">
        <f t="shared" si="37"/>
        <v>40131</v>
      </c>
      <c r="D594" s="4">
        <v>33.039501420886268</v>
      </c>
      <c r="E594">
        <f t="shared" si="38"/>
        <v>32.695085580804339</v>
      </c>
      <c r="F594" s="4">
        <v>29.18207708177048</v>
      </c>
      <c r="G594">
        <f t="shared" si="39"/>
        <v>28.751739260644257</v>
      </c>
    </row>
    <row r="595" spans="1:7" outlineLevel="1">
      <c r="A595" s="12">
        <f t="shared" si="36"/>
        <v>0</v>
      </c>
      <c r="B595" t="str">
        <f>YEAR(C595)&amp;VLOOKUP(MONTH(C595),lookup!$G$2:$N$13,8)</f>
        <v>2009M11</v>
      </c>
      <c r="C595" s="2">
        <f t="shared" si="37"/>
        <v>40132</v>
      </c>
      <c r="D595" s="4">
        <v>32.758144727852567</v>
      </c>
      <c r="E595">
        <f t="shared" si="38"/>
        <v>32.732172828055042</v>
      </c>
      <c r="F595" s="4">
        <v>28.737169538934925</v>
      </c>
      <c r="G595">
        <f t="shared" si="39"/>
        <v>28.788339623106925</v>
      </c>
    </row>
    <row r="596" spans="1:7" outlineLevel="1">
      <c r="A596" s="12">
        <f t="shared" si="36"/>
        <v>0</v>
      </c>
      <c r="B596" t="str">
        <f>YEAR(C596)&amp;VLOOKUP(MONTH(C596),lookup!$G$2:$N$13,8)</f>
        <v>2009M11</v>
      </c>
      <c r="C596" s="2">
        <f t="shared" si="37"/>
        <v>40133</v>
      </c>
      <c r="D596" s="4">
        <v>32.737195630912325</v>
      </c>
      <c r="E596">
        <f t="shared" si="38"/>
        <v>32.729479920670393</v>
      </c>
      <c r="F596" s="4">
        <v>28.863852807596118</v>
      </c>
      <c r="G596">
        <f t="shared" si="39"/>
        <v>28.78089332074282</v>
      </c>
    </row>
    <row r="597" spans="1:7" outlineLevel="1">
      <c r="A597" s="12">
        <f t="shared" si="36"/>
        <v>0</v>
      </c>
      <c r="B597" t="str">
        <f>YEAR(C597)&amp;VLOOKUP(MONTH(C597),lookup!$G$2:$N$13,8)</f>
        <v>2009M11</v>
      </c>
      <c r="C597" s="2">
        <f t="shared" si="37"/>
        <v>40134</v>
      </c>
      <c r="D597" s="4">
        <v>32.693653030554323</v>
      </c>
      <c r="E597">
        <f t="shared" si="38"/>
        <v>32.742934171335961</v>
      </c>
      <c r="F597" s="4">
        <v>28.637035537210565</v>
      </c>
      <c r="G597">
        <f t="shared" si="39"/>
        <v>28.789361614644775</v>
      </c>
    </row>
    <row r="598" spans="1:7" outlineLevel="1">
      <c r="A598" s="12">
        <f t="shared" si="36"/>
        <v>0</v>
      </c>
      <c r="B598" t="str">
        <f>YEAR(C598)&amp;VLOOKUP(MONTH(C598),lookup!$G$2:$N$13,8)</f>
        <v>2009M11</v>
      </c>
      <c r="C598" s="2">
        <f t="shared" si="37"/>
        <v>40135</v>
      </c>
      <c r="D598" s="4">
        <v>32.719838006982812</v>
      </c>
      <c r="E598">
        <f t="shared" si="38"/>
        <v>32.751334324512911</v>
      </c>
      <c r="F598" s="4">
        <v>28.853158102132827</v>
      </c>
      <c r="G598">
        <f t="shared" si="39"/>
        <v>28.795543322186361</v>
      </c>
    </row>
    <row r="599" spans="1:7" outlineLevel="1">
      <c r="A599" s="12">
        <f t="shared" si="36"/>
        <v>0</v>
      </c>
      <c r="B599" t="str">
        <f>YEAR(C599)&amp;VLOOKUP(MONTH(C599),lookup!$G$2:$N$13,8)</f>
        <v>2009M11</v>
      </c>
      <c r="C599" s="2">
        <f t="shared" si="37"/>
        <v>40136</v>
      </c>
      <c r="D599" s="4">
        <v>32.779528985794485</v>
      </c>
      <c r="E599">
        <f t="shared" si="38"/>
        <v>32.768685178108996</v>
      </c>
      <c r="F599" s="4">
        <v>28.744869673105992</v>
      </c>
      <c r="G599">
        <f t="shared" si="39"/>
        <v>28.816039351557382</v>
      </c>
    </row>
    <row r="600" spans="1:7" outlineLevel="1">
      <c r="A600" s="12">
        <f t="shared" si="36"/>
        <v>0</v>
      </c>
      <c r="B600" t="str">
        <f>YEAR(C600)&amp;VLOOKUP(MONTH(C600),lookup!$G$2:$N$13,8)</f>
        <v>2009M11</v>
      </c>
      <c r="C600" s="2">
        <f t="shared" si="37"/>
        <v>40137</v>
      </c>
      <c r="D600" s="4">
        <v>32.953190304644416</v>
      </c>
      <c r="E600">
        <f t="shared" si="38"/>
        <v>32.780474566010639</v>
      </c>
      <c r="F600" s="4">
        <v>29.032910335292275</v>
      </c>
      <c r="G600">
        <f t="shared" si="39"/>
        <v>28.817947416310844</v>
      </c>
    </row>
    <row r="601" spans="1:7" outlineLevel="1">
      <c r="A601" s="12">
        <f t="shared" si="36"/>
        <v>0</v>
      </c>
      <c r="B601" t="str">
        <f>YEAR(C601)&amp;VLOOKUP(MONTH(C601),lookup!$G$2:$N$13,8)</f>
        <v>2009M11</v>
      </c>
      <c r="C601" s="2">
        <f t="shared" si="37"/>
        <v>40138</v>
      </c>
      <c r="D601" s="4">
        <v>33.271518945859995</v>
      </c>
      <c r="E601">
        <f t="shared" si="38"/>
        <v>32.864112766238648</v>
      </c>
      <c r="F601" s="4">
        <v>29.182931905532531</v>
      </c>
      <c r="G601">
        <f t="shared" si="39"/>
        <v>28.895021841421009</v>
      </c>
    </row>
    <row r="602" spans="1:7" outlineLevel="1">
      <c r="A602" s="12">
        <f t="shared" si="36"/>
        <v>0</v>
      </c>
      <c r="B602" t="str">
        <f>YEAR(C602)&amp;VLOOKUP(MONTH(C602),lookup!$G$2:$N$13,8)</f>
        <v>2009M11</v>
      </c>
      <c r="C602" s="2">
        <f t="shared" si="37"/>
        <v>40139</v>
      </c>
      <c r="D602" s="4">
        <v>32.902731154903805</v>
      </c>
      <c r="E602">
        <f t="shared" si="38"/>
        <v>32.869359251614028</v>
      </c>
      <c r="F602" s="4">
        <v>28.990560269382652</v>
      </c>
      <c r="G602">
        <f t="shared" si="39"/>
        <v>28.893610995795648</v>
      </c>
    </row>
    <row r="603" spans="1:7" outlineLevel="1">
      <c r="A603" s="12">
        <f t="shared" si="36"/>
        <v>0</v>
      </c>
      <c r="B603" t="str">
        <f>YEAR(C603)&amp;VLOOKUP(MONTH(C603),lookup!$G$2:$N$13,8)</f>
        <v>2009M11</v>
      </c>
      <c r="C603" s="2">
        <f t="shared" si="37"/>
        <v>40140</v>
      </c>
      <c r="D603" s="4">
        <v>32.951640740949301</v>
      </c>
      <c r="E603">
        <f t="shared" si="38"/>
        <v>32.902951728298831</v>
      </c>
      <c r="F603" s="4">
        <v>28.882451944733358</v>
      </c>
      <c r="G603">
        <f t="shared" si="39"/>
        <v>28.923142513451616</v>
      </c>
    </row>
    <row r="604" spans="1:7" outlineLevel="1">
      <c r="A604" s="12">
        <f t="shared" si="36"/>
        <v>0</v>
      </c>
      <c r="B604" t="str">
        <f>YEAR(C604)&amp;VLOOKUP(MONTH(C604),lookup!$G$2:$N$13,8)</f>
        <v>2009M11</v>
      </c>
      <c r="C604" s="2">
        <f t="shared" si="37"/>
        <v>40141</v>
      </c>
      <c r="D604" s="4">
        <v>32.742895961085082</v>
      </c>
      <c r="E604">
        <f t="shared" si="38"/>
        <v>32.905229495109808</v>
      </c>
      <c r="F604" s="4">
        <v>28.809368545265407</v>
      </c>
      <c r="G604">
        <f t="shared" si="39"/>
        <v>28.916088117316995</v>
      </c>
    </row>
    <row r="605" spans="1:7" outlineLevel="1">
      <c r="A605" s="12">
        <f t="shared" si="36"/>
        <v>0</v>
      </c>
      <c r="B605" t="str">
        <f>YEAR(C605)&amp;VLOOKUP(MONTH(C605),lookup!$G$2:$N$13,8)</f>
        <v>2009M11</v>
      </c>
      <c r="C605" s="2">
        <f t="shared" si="37"/>
        <v>40142</v>
      </c>
      <c r="D605" s="4">
        <v>33.293098468353953</v>
      </c>
      <c r="E605">
        <f t="shared" si="38"/>
        <v>32.985492291852239</v>
      </c>
      <c r="F605" s="4">
        <v>29.17677475513322</v>
      </c>
      <c r="G605">
        <f t="shared" si="39"/>
        <v>28.985813908606094</v>
      </c>
    </row>
    <row r="606" spans="1:7" outlineLevel="1">
      <c r="A606" s="12">
        <f t="shared" si="36"/>
        <v>0</v>
      </c>
      <c r="B606" t="str">
        <f>YEAR(C606)&amp;VLOOKUP(MONTH(C606),lookup!$G$2:$N$13,8)</f>
        <v>2009M11</v>
      </c>
      <c r="C606" s="2">
        <f t="shared" si="37"/>
        <v>40143</v>
      </c>
      <c r="D606" s="4">
        <v>33.001069172804492</v>
      </c>
      <c r="E606">
        <f t="shared" si="38"/>
        <v>33.007059145396106</v>
      </c>
      <c r="F606" s="4">
        <v>29.07604936590052</v>
      </c>
      <c r="G606">
        <f t="shared" si="39"/>
        <v>29.00333953180893</v>
      </c>
    </row>
    <row r="607" spans="1:7" outlineLevel="1">
      <c r="A607" s="12">
        <f t="shared" si="36"/>
        <v>0</v>
      </c>
      <c r="B607" t="str">
        <f>YEAR(C607)&amp;VLOOKUP(MONTH(C607),lookup!$G$2:$N$13,8)</f>
        <v>2009M11</v>
      </c>
      <c r="C607" s="2">
        <f t="shared" si="37"/>
        <v>40144</v>
      </c>
      <c r="D607" s="4">
        <v>33.150413081191502</v>
      </c>
      <c r="E607">
        <f t="shared" si="38"/>
        <v>33.020147245969383</v>
      </c>
      <c r="F607" s="4">
        <v>29.032486955598806</v>
      </c>
      <c r="G607">
        <f t="shared" si="39"/>
        <v>29.008778532803589</v>
      </c>
    </row>
    <row r="608" spans="1:7" outlineLevel="1">
      <c r="A608" s="12">
        <f t="shared" si="36"/>
        <v>0</v>
      </c>
      <c r="B608" t="str">
        <f>YEAR(C608)&amp;VLOOKUP(MONTH(C608),lookup!$G$2:$N$13,8)</f>
        <v>2009M11</v>
      </c>
      <c r="C608" s="2">
        <f t="shared" si="37"/>
        <v>40145</v>
      </c>
      <c r="D608" s="4">
        <v>33.148524594023918</v>
      </c>
      <c r="E608">
        <f t="shared" si="38"/>
        <v>33.052838425648943</v>
      </c>
      <c r="F608" s="4">
        <v>29.185371379004426</v>
      </c>
      <c r="G608">
        <f t="shared" si="39"/>
        <v>29.034541607170745</v>
      </c>
    </row>
    <row r="609" spans="1:7" outlineLevel="1">
      <c r="A609" s="12">
        <f t="shared" si="36"/>
        <v>0</v>
      </c>
      <c r="B609" t="str">
        <f>YEAR(C609)&amp;VLOOKUP(MONTH(C609),lookup!$G$2:$N$13,8)</f>
        <v>2009M11</v>
      </c>
      <c r="C609" s="2">
        <f t="shared" si="37"/>
        <v>40146</v>
      </c>
      <c r="D609" s="4">
        <v>33.102471449425401</v>
      </c>
      <c r="E609">
        <f t="shared" si="38"/>
        <v>33.054842182828125</v>
      </c>
      <c r="F609" s="4">
        <v>28.981470374566989</v>
      </c>
      <c r="G609">
        <f t="shared" si="39"/>
        <v>29.030201797304869</v>
      </c>
    </row>
    <row r="610" spans="1:7" outlineLevel="1">
      <c r="A610" s="12">
        <f t="shared" si="36"/>
        <v>0</v>
      </c>
      <c r="B610" t="str">
        <f>YEAR(C610)&amp;VLOOKUP(MONTH(C610),lookup!$G$2:$N$13,8)</f>
        <v>2009M11</v>
      </c>
      <c r="C610" s="2">
        <f t="shared" si="37"/>
        <v>40147</v>
      </c>
      <c r="D610" s="4">
        <v>33.454774727949058</v>
      </c>
      <c r="E610">
        <f t="shared" si="38"/>
        <v>33.148668136715443</v>
      </c>
      <c r="F610" s="4">
        <v>29.477336703746044</v>
      </c>
      <c r="G610">
        <f t="shared" si="39"/>
        <v>29.116289337659296</v>
      </c>
    </row>
    <row r="611" spans="1:7" outlineLevel="1">
      <c r="A611" s="12">
        <f t="shared" si="36"/>
        <v>0</v>
      </c>
      <c r="B611" t="str">
        <f>YEAR(C611)&amp;VLOOKUP(MONTH(C611),lookup!$G$2:$N$13,8)</f>
        <v>2009M12</v>
      </c>
      <c r="C611" s="2">
        <f t="shared" si="37"/>
        <v>40148</v>
      </c>
      <c r="D611" s="4">
        <v>32.97130947012802</v>
      </c>
      <c r="E611">
        <f t="shared" si="38"/>
        <v>33.123081682436947</v>
      </c>
      <c r="F611" s="4">
        <v>28.820263448736938</v>
      </c>
      <c r="G611">
        <f t="shared" si="39"/>
        <v>29.082693281126495</v>
      </c>
    </row>
    <row r="612" spans="1:7" outlineLevel="1">
      <c r="A612" s="12">
        <f t="shared" si="36"/>
        <v>0</v>
      </c>
      <c r="B612" t="str">
        <f>YEAR(C612)&amp;VLOOKUP(MONTH(C612),lookup!$G$2:$N$13,8)</f>
        <v>2009M12</v>
      </c>
      <c r="C612" s="2">
        <f t="shared" si="37"/>
        <v>40149</v>
      </c>
      <c r="D612" s="4">
        <v>33.30120172515602</v>
      </c>
      <c r="E612">
        <f t="shared" si="38"/>
        <v>33.18298683872068</v>
      </c>
      <c r="F612" s="4">
        <v>29.254937799733803</v>
      </c>
      <c r="G612">
        <f t="shared" si="39"/>
        <v>29.125448729016881</v>
      </c>
    </row>
    <row r="613" spans="1:7" outlineLevel="1">
      <c r="A613" s="12">
        <f t="shared" si="36"/>
        <v>0</v>
      </c>
      <c r="B613" t="str">
        <f>YEAR(C613)&amp;VLOOKUP(MONTH(C613),lookup!$G$2:$N$13,8)</f>
        <v>2009M12</v>
      </c>
      <c r="C613" s="2">
        <f t="shared" si="37"/>
        <v>40150</v>
      </c>
      <c r="D613" s="4">
        <v>33.309407456015656</v>
      </c>
      <c r="E613">
        <f t="shared" si="38"/>
        <v>33.197255681684879</v>
      </c>
      <c r="F613" s="4">
        <v>29.167088576062927</v>
      </c>
      <c r="G613">
        <f t="shared" si="39"/>
        <v>29.13606014453033</v>
      </c>
    </row>
    <row r="614" spans="1:7" outlineLevel="1">
      <c r="A614" s="12">
        <f t="shared" si="36"/>
        <v>0</v>
      </c>
      <c r="B614" t="str">
        <f>YEAR(C614)&amp;VLOOKUP(MONTH(C614),lookup!$G$2:$N$13,8)</f>
        <v>2009M12</v>
      </c>
      <c r="C614" s="2">
        <f t="shared" si="37"/>
        <v>40151</v>
      </c>
      <c r="D614" s="4">
        <v>33.600987136833481</v>
      </c>
      <c r="E614">
        <f t="shared" si="38"/>
        <v>33.272455766337501</v>
      </c>
      <c r="F614" s="4">
        <v>29.519880224343687</v>
      </c>
      <c r="G614">
        <f t="shared" si="39"/>
        <v>29.191675310294634</v>
      </c>
    </row>
    <row r="615" spans="1:7" outlineLevel="1">
      <c r="A615" s="12">
        <f t="shared" si="36"/>
        <v>0</v>
      </c>
      <c r="B615" t="str">
        <f>YEAR(C615)&amp;VLOOKUP(MONTH(C615),lookup!$G$2:$N$13,8)</f>
        <v>2009M12</v>
      </c>
      <c r="C615" s="2">
        <f t="shared" si="37"/>
        <v>40152</v>
      </c>
      <c r="D615" s="4">
        <v>33.459075107205891</v>
      </c>
      <c r="E615">
        <f t="shared" si="38"/>
        <v>33.321464114445099</v>
      </c>
      <c r="F615" s="4">
        <v>29.249547812937816</v>
      </c>
      <c r="G615">
        <f t="shared" si="39"/>
        <v>29.227581400409225</v>
      </c>
    </row>
    <row r="616" spans="1:7" outlineLevel="1">
      <c r="A616" s="12">
        <f t="shared" si="36"/>
        <v>0</v>
      </c>
      <c r="B616" t="str">
        <f>YEAR(C616)&amp;VLOOKUP(MONTH(C616),lookup!$G$2:$N$13,8)</f>
        <v>2009M12</v>
      </c>
      <c r="C616" s="2">
        <f t="shared" si="37"/>
        <v>40153</v>
      </c>
      <c r="D616" s="4">
        <v>33.906521608067422</v>
      </c>
      <c r="E616">
        <f t="shared" si="38"/>
        <v>33.40648450116602</v>
      </c>
      <c r="F616" s="4">
        <v>29.811102885175291</v>
      </c>
      <c r="G616">
        <f t="shared" si="39"/>
        <v>29.294503467997341</v>
      </c>
    </row>
    <row r="617" spans="1:7" outlineLevel="1">
      <c r="A617" s="12">
        <f t="shared" si="36"/>
        <v>0</v>
      </c>
      <c r="B617" t="str">
        <f>YEAR(C617)&amp;VLOOKUP(MONTH(C617),lookup!$G$2:$N$13,8)</f>
        <v>2009M12</v>
      </c>
      <c r="C617" s="2">
        <f t="shared" si="37"/>
        <v>40154</v>
      </c>
      <c r="D617" s="4">
        <v>33.382905676921126</v>
      </c>
      <c r="E617">
        <f t="shared" si="38"/>
        <v>33.458311324283919</v>
      </c>
      <c r="F617" s="4">
        <v>29.187159255853093</v>
      </c>
      <c r="G617">
        <f t="shared" si="39"/>
        <v>29.337933673670733</v>
      </c>
    </row>
    <row r="618" spans="1:7" outlineLevel="1">
      <c r="A618" s="12">
        <f t="shared" si="36"/>
        <v>0</v>
      </c>
      <c r="B618" t="str">
        <f>YEAR(C618)&amp;VLOOKUP(MONTH(C618),lookup!$G$2:$N$13,8)</f>
        <v>2009M12</v>
      </c>
      <c r="C618" s="2">
        <f t="shared" si="37"/>
        <v>40155</v>
      </c>
      <c r="D618" s="4">
        <v>33.682222750576187</v>
      </c>
      <c r="E618">
        <f t="shared" si="38"/>
        <v>33.504278577816464</v>
      </c>
      <c r="F618" s="4">
        <v>29.57491560805893</v>
      </c>
      <c r="G618">
        <f t="shared" si="39"/>
        <v>29.370697172550717</v>
      </c>
    </row>
    <row r="619" spans="1:7" outlineLevel="1">
      <c r="A619" s="12">
        <f t="shared" si="36"/>
        <v>0</v>
      </c>
      <c r="B619" t="str">
        <f>YEAR(C619)&amp;VLOOKUP(MONTH(C619),lookup!$G$2:$N$13,8)</f>
        <v>2009M12</v>
      </c>
      <c r="C619" s="2">
        <f t="shared" si="37"/>
        <v>40156</v>
      </c>
      <c r="D619" s="4">
        <v>34.006364543838053</v>
      </c>
      <c r="E619">
        <f t="shared" si="38"/>
        <v>33.627049277241881</v>
      </c>
      <c r="F619" s="4">
        <v>29.703542134141035</v>
      </c>
      <c r="G619">
        <f t="shared" si="39"/>
        <v>29.470606553561645</v>
      </c>
    </row>
    <row r="620" spans="1:7" outlineLevel="1">
      <c r="A620" s="12">
        <f t="shared" si="36"/>
        <v>0</v>
      </c>
      <c r="B620" t="str">
        <f>YEAR(C620)&amp;VLOOKUP(MONTH(C620),lookup!$G$2:$N$13,8)</f>
        <v>2009M12</v>
      </c>
      <c r="C620" s="2">
        <f t="shared" si="37"/>
        <v>40157</v>
      </c>
      <c r="D620" s="4">
        <v>33.635510940574967</v>
      </c>
      <c r="E620">
        <f t="shared" si="38"/>
        <v>33.650820586850685</v>
      </c>
      <c r="F620" s="4">
        <v>29.576880144829513</v>
      </c>
      <c r="G620">
        <f t="shared" si="39"/>
        <v>29.49547794350395</v>
      </c>
    </row>
    <row r="621" spans="1:7" outlineLevel="1">
      <c r="A621" s="12">
        <f t="shared" si="36"/>
        <v>0</v>
      </c>
      <c r="B621" t="str">
        <f>YEAR(C621)&amp;VLOOKUP(MONTH(C621),lookup!$G$2:$N$13,8)</f>
        <v>2009M12</v>
      </c>
      <c r="C621" s="2">
        <f t="shared" si="37"/>
        <v>40158</v>
      </c>
      <c r="D621" s="4">
        <v>34.004355177412585</v>
      </c>
      <c r="E621">
        <f t="shared" si="38"/>
        <v>33.739694825288552</v>
      </c>
      <c r="F621" s="4">
        <v>29.665308603053365</v>
      </c>
      <c r="G621">
        <f t="shared" si="39"/>
        <v>29.561263427700482</v>
      </c>
    </row>
    <row r="622" spans="1:7" outlineLevel="1">
      <c r="A622" s="12">
        <f t="shared" si="36"/>
        <v>0</v>
      </c>
      <c r="B622" t="str">
        <f>YEAR(C622)&amp;VLOOKUP(MONTH(C622),lookup!$G$2:$N$13,8)</f>
        <v>2009M12</v>
      </c>
      <c r="C622" s="2">
        <f t="shared" si="37"/>
        <v>40159</v>
      </c>
      <c r="D622" s="4">
        <v>33.827665544097236</v>
      </c>
      <c r="E622">
        <f t="shared" si="38"/>
        <v>33.74729088707835</v>
      </c>
      <c r="F622" s="4">
        <v>29.730820166014617</v>
      </c>
      <c r="G622">
        <f t="shared" si="39"/>
        <v>29.567756947458193</v>
      </c>
    </row>
    <row r="623" spans="1:7" outlineLevel="1">
      <c r="A623" s="12">
        <f t="shared" si="36"/>
        <v>0</v>
      </c>
      <c r="B623" t="str">
        <f>YEAR(C623)&amp;VLOOKUP(MONTH(C623),lookup!$G$2:$N$13,8)</f>
        <v>2009M12</v>
      </c>
      <c r="C623" s="2">
        <f t="shared" si="37"/>
        <v>40160</v>
      </c>
      <c r="D623" s="4">
        <v>33.845434344755702</v>
      </c>
      <c r="E623">
        <f t="shared" si="38"/>
        <v>33.809982395078094</v>
      </c>
      <c r="F623" s="4">
        <v>29.526461084975864</v>
      </c>
      <c r="G623">
        <f t="shared" si="39"/>
        <v>29.613339179387467</v>
      </c>
    </row>
    <row r="624" spans="1:7" outlineLevel="1">
      <c r="A624" s="12">
        <f t="shared" si="36"/>
        <v>0</v>
      </c>
      <c r="B624" t="str">
        <f>YEAR(C624)&amp;VLOOKUP(MONTH(C624),lookup!$G$2:$N$13,8)</f>
        <v>2009M12</v>
      </c>
      <c r="C624" s="2">
        <f t="shared" si="37"/>
        <v>40161</v>
      </c>
      <c r="D624" s="4">
        <v>33.728928951738823</v>
      </c>
      <c r="E624">
        <f t="shared" si="38"/>
        <v>33.802775037487777</v>
      </c>
      <c r="F624" s="4">
        <v>29.616856780364483</v>
      </c>
      <c r="G624">
        <f t="shared" si="39"/>
        <v>29.604693895528921</v>
      </c>
    </row>
    <row r="625" spans="1:7" outlineLevel="1">
      <c r="A625" s="12">
        <f t="shared" si="36"/>
        <v>0</v>
      </c>
      <c r="B625" t="str">
        <f>YEAR(C625)&amp;VLOOKUP(MONTH(C625),lookup!$G$2:$N$13,8)</f>
        <v>2009M12</v>
      </c>
      <c r="C625" s="2">
        <f t="shared" si="37"/>
        <v>40162</v>
      </c>
      <c r="D625" s="4">
        <v>33.942601864518096</v>
      </c>
      <c r="E625">
        <f t="shared" si="38"/>
        <v>33.832442492602596</v>
      </c>
      <c r="F625" s="4">
        <v>29.590928945584086</v>
      </c>
      <c r="G625">
        <f t="shared" si="39"/>
        <v>29.620545068757366</v>
      </c>
    </row>
    <row r="626" spans="1:7" outlineLevel="1">
      <c r="A626" s="12">
        <f t="shared" si="36"/>
        <v>0</v>
      </c>
      <c r="B626" t="str">
        <f>YEAR(C626)&amp;VLOOKUP(MONTH(C626),lookup!$G$2:$N$13,8)</f>
        <v>2009M12</v>
      </c>
      <c r="C626" s="2">
        <f t="shared" si="37"/>
        <v>40163</v>
      </c>
      <c r="D626" s="4">
        <v>33.849750346052005</v>
      </c>
      <c r="E626">
        <f t="shared" si="38"/>
        <v>33.860766251109595</v>
      </c>
      <c r="F626" s="4">
        <v>29.69196824465827</v>
      </c>
      <c r="G626">
        <f t="shared" si="39"/>
        <v>29.637451533530555</v>
      </c>
    </row>
    <row r="627" spans="1:7" outlineLevel="1">
      <c r="A627" s="12">
        <f t="shared" si="36"/>
        <v>0</v>
      </c>
      <c r="B627" t="str">
        <f>YEAR(C627)&amp;VLOOKUP(MONTH(C627),lookup!$G$2:$N$13,8)</f>
        <v>2009M12</v>
      </c>
      <c r="C627" s="2">
        <f t="shared" si="37"/>
        <v>40164</v>
      </c>
      <c r="D627" s="4">
        <v>33.860572600114672</v>
      </c>
      <c r="E627">
        <f t="shared" si="38"/>
        <v>33.83967237318538</v>
      </c>
      <c r="F627" s="4">
        <v>29.52148020789911</v>
      </c>
      <c r="G627">
        <f t="shared" si="39"/>
        <v>29.614086963544246</v>
      </c>
    </row>
    <row r="628" spans="1:7" outlineLevel="1">
      <c r="A628" s="12">
        <f t="shared" si="36"/>
        <v>0</v>
      </c>
      <c r="B628" t="str">
        <f>YEAR(C628)&amp;VLOOKUP(MONTH(C628),lookup!$G$2:$N$13,8)</f>
        <v>2009M12</v>
      </c>
      <c r="C628" s="2">
        <f t="shared" si="37"/>
        <v>40165</v>
      </c>
      <c r="D628" s="4">
        <v>33.803787316002776</v>
      </c>
      <c r="E628">
        <f t="shared" si="38"/>
        <v>33.848199794308414</v>
      </c>
      <c r="F628" s="4">
        <v>29.632362443782597</v>
      </c>
      <c r="G628">
        <f t="shared" si="39"/>
        <v>29.60934979704281</v>
      </c>
    </row>
    <row r="629" spans="1:7" outlineLevel="1">
      <c r="A629" s="12">
        <f t="shared" si="36"/>
        <v>0</v>
      </c>
      <c r="B629" t="str">
        <f>YEAR(C629)&amp;VLOOKUP(MONTH(C629),lookup!$G$2:$N$13,8)</f>
        <v>2009M12</v>
      </c>
      <c r="C629" s="2">
        <f t="shared" si="37"/>
        <v>40166</v>
      </c>
      <c r="D629" s="4">
        <v>33.419768366355349</v>
      </c>
      <c r="E629">
        <f t="shared" si="38"/>
        <v>33.776190953750643</v>
      </c>
      <c r="F629" s="4">
        <v>29.079174542931575</v>
      </c>
      <c r="G629">
        <f t="shared" si="39"/>
        <v>29.535442539781506</v>
      </c>
    </row>
    <row r="630" spans="1:7" outlineLevel="1">
      <c r="A630" s="12">
        <f t="shared" si="36"/>
        <v>0</v>
      </c>
      <c r="B630" t="str">
        <f>YEAR(C630)&amp;VLOOKUP(MONTH(C630),lookup!$G$2:$N$13,8)</f>
        <v>2009M12</v>
      </c>
      <c r="C630" s="2">
        <f t="shared" si="37"/>
        <v>40167</v>
      </c>
      <c r="D630" s="4">
        <v>33.119720741473721</v>
      </c>
      <c r="E630">
        <f t="shared" si="38"/>
        <v>33.681177052731243</v>
      </c>
      <c r="F630" s="4">
        <v>29.225387386152395</v>
      </c>
      <c r="G630">
        <f t="shared" si="39"/>
        <v>29.471230541522445</v>
      </c>
    </row>
    <row r="631" spans="1:7" outlineLevel="1">
      <c r="A631" s="12">
        <f t="shared" si="36"/>
        <v>0</v>
      </c>
      <c r="B631" t="str">
        <f>YEAR(C631)&amp;VLOOKUP(MONTH(C631),lookup!$G$2:$N$13,8)</f>
        <v>2009M12</v>
      </c>
      <c r="C631" s="2">
        <f t="shared" si="37"/>
        <v>40168</v>
      </c>
      <c r="D631" s="4">
        <v>33.083755466214171</v>
      </c>
      <c r="E631">
        <f t="shared" si="38"/>
        <v>33.562001589630412</v>
      </c>
      <c r="F631" s="4">
        <v>28.622535185622812</v>
      </c>
      <c r="G631">
        <f t="shared" si="39"/>
        <v>29.334035692816105</v>
      </c>
    </row>
    <row r="632" spans="1:7" outlineLevel="1">
      <c r="A632" s="12">
        <f t="shared" si="36"/>
        <v>0</v>
      </c>
      <c r="B632" t="str">
        <f>YEAR(C632)&amp;VLOOKUP(MONTH(C632),lookup!$G$2:$N$13,8)</f>
        <v>2009M12</v>
      </c>
      <c r="C632" s="2">
        <f t="shared" si="37"/>
        <v>40169</v>
      </c>
      <c r="D632" s="4">
        <v>33.545235281232102</v>
      </c>
      <c r="E632">
        <f t="shared" si="38"/>
        <v>33.525144479822075</v>
      </c>
      <c r="F632" s="4">
        <v>29.358318340567568</v>
      </c>
      <c r="G632">
        <f t="shared" si="39"/>
        <v>29.290072881654574</v>
      </c>
    </row>
    <row r="633" spans="1:7" outlineLevel="1">
      <c r="A633" s="12">
        <f t="shared" si="36"/>
        <v>0</v>
      </c>
      <c r="B633" t="str">
        <f>YEAR(C633)&amp;VLOOKUP(MONTH(C633),lookup!$G$2:$N$13,8)</f>
        <v>2009M12</v>
      </c>
      <c r="C633" s="2">
        <f t="shared" si="37"/>
        <v>40170</v>
      </c>
      <c r="D633" s="4">
        <v>33.314504488085852</v>
      </c>
      <c r="E633">
        <f t="shared" si="38"/>
        <v>33.440382717792659</v>
      </c>
      <c r="F633" s="4">
        <v>29.012717842005095</v>
      </c>
      <c r="G633">
        <f t="shared" si="39"/>
        <v>29.211537823856382</v>
      </c>
    </row>
    <row r="634" spans="1:7" outlineLevel="1">
      <c r="A634" s="12">
        <f t="shared" si="36"/>
        <v>0</v>
      </c>
      <c r="B634" t="str">
        <f>YEAR(C634)&amp;VLOOKUP(MONTH(C634),lookup!$G$2:$N$13,8)</f>
        <v>2009M12</v>
      </c>
      <c r="C634" s="2">
        <f t="shared" si="37"/>
        <v>40171</v>
      </c>
      <c r="D634" s="4">
        <v>34.72614680030933</v>
      </c>
      <c r="E634">
        <f t="shared" si="38"/>
        <v>33.572020786542623</v>
      </c>
      <c r="F634" s="4">
        <v>30.365497862227624</v>
      </c>
      <c r="G634">
        <f t="shared" si="39"/>
        <v>29.314728043158219</v>
      </c>
    </row>
    <row r="635" spans="1:7" outlineLevel="1">
      <c r="A635" s="12">
        <f t="shared" si="36"/>
        <v>0</v>
      </c>
      <c r="B635" t="str">
        <f>YEAR(C635)&amp;VLOOKUP(MONTH(C635),lookup!$G$2:$N$13,8)</f>
        <v>2009M12</v>
      </c>
      <c r="C635" s="2">
        <f t="shared" si="37"/>
        <v>40172</v>
      </c>
      <c r="D635" s="4">
        <v>33.342803883200212</v>
      </c>
      <c r="E635">
        <f t="shared" si="38"/>
        <v>33.533246534805869</v>
      </c>
      <c r="F635" s="4">
        <v>29.48379890742255</v>
      </c>
      <c r="G635">
        <f t="shared" si="39"/>
        <v>29.346091658919349</v>
      </c>
    </row>
    <row r="636" spans="1:7" outlineLevel="1">
      <c r="A636" s="12">
        <f t="shared" si="36"/>
        <v>0</v>
      </c>
      <c r="B636" t="str">
        <f>YEAR(C636)&amp;VLOOKUP(MONTH(C636),lookup!$G$2:$N$13,8)</f>
        <v>2009M12</v>
      </c>
      <c r="C636" s="2">
        <f t="shared" si="37"/>
        <v>40173</v>
      </c>
      <c r="D636" s="4">
        <v>34.53761831093658</v>
      </c>
      <c r="E636">
        <f t="shared" si="38"/>
        <v>33.69726910277781</v>
      </c>
      <c r="F636" s="4">
        <v>30.324457271383221</v>
      </c>
      <c r="G636">
        <f t="shared" si="39"/>
        <v>29.480936742746955</v>
      </c>
    </row>
    <row r="637" spans="1:7" outlineLevel="1">
      <c r="A637" s="12">
        <f t="shared" si="36"/>
        <v>0</v>
      </c>
      <c r="B637" t="str">
        <f>YEAR(C637)&amp;VLOOKUP(MONTH(C637),lookup!$G$2:$N$13,8)</f>
        <v>2009M12</v>
      </c>
      <c r="C637" s="2">
        <f t="shared" si="37"/>
        <v>40174</v>
      </c>
      <c r="D637" s="4">
        <v>34.577986524490605</v>
      </c>
      <c r="E637">
        <f t="shared" si="38"/>
        <v>33.894176992517636</v>
      </c>
      <c r="F637" s="4">
        <v>30.036430527071182</v>
      </c>
      <c r="G637">
        <f t="shared" si="39"/>
        <v>29.658589853543049</v>
      </c>
    </row>
    <row r="638" spans="1:7" outlineLevel="1">
      <c r="A638" s="12">
        <f t="shared" si="36"/>
        <v>0</v>
      </c>
      <c r="B638" t="str">
        <f>YEAR(C638)&amp;VLOOKUP(MONTH(C638),lookup!$G$2:$N$13,8)</f>
        <v>2009M12</v>
      </c>
      <c r="C638" s="2">
        <f t="shared" si="37"/>
        <v>40175</v>
      </c>
      <c r="D638" s="4">
        <v>34.027738425501333</v>
      </c>
      <c r="E638">
        <f t="shared" si="38"/>
        <v>33.991136693125128</v>
      </c>
      <c r="F638" s="4">
        <v>29.842574629220302</v>
      </c>
      <c r="G638">
        <f t="shared" si="39"/>
        <v>29.737518746955853</v>
      </c>
    </row>
    <row r="639" spans="1:7" outlineLevel="1">
      <c r="A639" s="12">
        <f t="shared" si="36"/>
        <v>0</v>
      </c>
      <c r="B639" t="str">
        <f>YEAR(C639)&amp;VLOOKUP(MONTH(C639),lookup!$G$2:$N$13,8)</f>
        <v>2009M12</v>
      </c>
      <c r="C639" s="2">
        <f t="shared" si="37"/>
        <v>40176</v>
      </c>
      <c r="D639" s="4">
        <v>34.179889389978037</v>
      </c>
      <c r="E639">
        <f t="shared" si="38"/>
        <v>34.131760471851379</v>
      </c>
      <c r="F639" s="4">
        <v>29.607622782444203</v>
      </c>
      <c r="G639">
        <f t="shared" si="39"/>
        <v>29.848662133460451</v>
      </c>
    </row>
    <row r="640" spans="1:7" outlineLevel="1">
      <c r="A640" s="12">
        <f t="shared" si="36"/>
        <v>0</v>
      </c>
      <c r="B640" t="str">
        <f>YEAR(C640)&amp;VLOOKUP(MONTH(C640),lookup!$G$2:$N$13,8)</f>
        <v>2009M12</v>
      </c>
      <c r="C640" s="2">
        <f t="shared" si="37"/>
        <v>40177</v>
      </c>
      <c r="D640" s="4">
        <v>34.081825858250618</v>
      </c>
      <c r="E640">
        <f t="shared" si="38"/>
        <v>34.111603971076818</v>
      </c>
      <c r="F640" s="4">
        <v>29.91057865601557</v>
      </c>
      <c r="G640">
        <f t="shared" si="39"/>
        <v>29.845268469324942</v>
      </c>
    </row>
    <row r="641" spans="1:7" outlineLevel="1">
      <c r="A641" s="12">
        <f t="shared" si="36"/>
        <v>0</v>
      </c>
      <c r="B641" t="str">
        <f>YEAR(C641)&amp;VLOOKUP(MONTH(C641),lookup!$G$2:$N$13,8)</f>
        <v>2009M12</v>
      </c>
      <c r="C641" s="2">
        <f t="shared" si="37"/>
        <v>40178</v>
      </c>
      <c r="D641" s="4">
        <v>34.424403903963366</v>
      </c>
      <c r="E641">
        <f t="shared" si="38"/>
        <v>34.271106019632754</v>
      </c>
      <c r="F641" s="4">
        <v>29.963291700730537</v>
      </c>
      <c r="G641">
        <f t="shared" si="39"/>
        <v>29.94463706827095</v>
      </c>
    </row>
    <row r="642" spans="1:7" outlineLevel="1">
      <c r="A642" s="12">
        <f t="shared" ref="A642:A705" si="40">IF(D642+D643=D642,IF(D642+D643&gt;0,1,0),0)</f>
        <v>0</v>
      </c>
      <c r="B642" t="str">
        <f>YEAR(C642)&amp;VLOOKUP(MONTH(C642),lookup!$G$2:$N$13,8)</f>
        <v>2010M01</v>
      </c>
      <c r="C642" s="2">
        <f t="shared" ref="C642:C705" si="41">C643-1</f>
        <v>40179</v>
      </c>
      <c r="D642" s="4">
        <v>33.236632358891832</v>
      </c>
      <c r="E642">
        <f t="shared" si="38"/>
        <v>34.069595871040434</v>
      </c>
      <c r="F642" s="4">
        <v>28.995767287207478</v>
      </c>
      <c r="G642">
        <f t="shared" si="39"/>
        <v>29.748304741984214</v>
      </c>
    </row>
    <row r="643" spans="1:7" outlineLevel="1">
      <c r="A643" s="12">
        <f t="shared" si="40"/>
        <v>0</v>
      </c>
      <c r="B643" t="str">
        <f>YEAR(C643)&amp;VLOOKUP(MONTH(C643),lookup!$G$2:$N$13,8)</f>
        <v>2010M01</v>
      </c>
      <c r="C643" s="2">
        <f t="shared" si="41"/>
        <v>40180</v>
      </c>
      <c r="D643" s="4">
        <v>32.794597213182321</v>
      </c>
      <c r="E643">
        <f t="shared" si="38"/>
        <v>33.886717178221957</v>
      </c>
      <c r="F643" s="4">
        <v>28.346725991463789</v>
      </c>
      <c r="G643">
        <f t="shared" si="39"/>
        <v>29.536428973436173</v>
      </c>
    </row>
    <row r="644" spans="1:7" outlineLevel="1">
      <c r="A644" s="12">
        <f t="shared" si="40"/>
        <v>0</v>
      </c>
      <c r="B644" t="str">
        <f>YEAR(C644)&amp;VLOOKUP(MONTH(C644),lookup!$G$2:$N$13,8)</f>
        <v>2010M01</v>
      </c>
      <c r="C644" s="2">
        <f t="shared" si="41"/>
        <v>40181</v>
      </c>
      <c r="D644" s="4">
        <v>34.253892058759995</v>
      </c>
      <c r="E644">
        <f t="shared" si="38"/>
        <v>33.887830423565816</v>
      </c>
      <c r="F644" s="4">
        <v>29.940097945707393</v>
      </c>
      <c r="G644">
        <f t="shared" si="39"/>
        <v>29.520533458622026</v>
      </c>
    </row>
    <row r="645" spans="1:7" outlineLevel="1">
      <c r="A645" s="12">
        <f t="shared" si="40"/>
        <v>0</v>
      </c>
      <c r="B645" t="str">
        <f>YEAR(C645)&amp;VLOOKUP(MONTH(C645),lookup!$G$2:$N$13,8)</f>
        <v>2010M01</v>
      </c>
      <c r="C645" s="2">
        <f t="shared" si="41"/>
        <v>40182</v>
      </c>
      <c r="D645" s="4">
        <v>33.427180596991377</v>
      </c>
      <c r="E645">
        <f t="shared" si="38"/>
        <v>33.753179320348224</v>
      </c>
      <c r="F645" s="4">
        <v>28.984663335192288</v>
      </c>
      <c r="G645">
        <f t="shared" si="39"/>
        <v>29.402884721858602</v>
      </c>
    </row>
    <row r="646" spans="1:7" outlineLevel="1">
      <c r="A646" s="12">
        <f t="shared" si="40"/>
        <v>0</v>
      </c>
      <c r="B646" t="str">
        <f>YEAR(C646)&amp;VLOOKUP(MONTH(C646),lookup!$G$2:$N$13,8)</f>
        <v>2010M01</v>
      </c>
      <c r="C646" s="2">
        <f t="shared" si="41"/>
        <v>40183</v>
      </c>
      <c r="D646" s="4">
        <v>31.073056294096329</v>
      </c>
      <c r="E646">
        <f t="shared" si="38"/>
        <v>33.317780890122549</v>
      </c>
      <c r="F646" s="4">
        <v>26.947731837999843</v>
      </c>
      <c r="G646">
        <f t="shared" si="39"/>
        <v>28.97505314590601</v>
      </c>
    </row>
    <row r="647" spans="1:7" outlineLevel="1">
      <c r="A647" s="12">
        <f t="shared" si="40"/>
        <v>0</v>
      </c>
      <c r="B647" t="str">
        <f>YEAR(C647)&amp;VLOOKUP(MONTH(C647),lookup!$G$2:$N$13,8)</f>
        <v>2010M01</v>
      </c>
      <c r="C647" s="2">
        <f t="shared" si="41"/>
        <v>40184</v>
      </c>
      <c r="D647" s="4">
        <v>29.887322398072182</v>
      </c>
      <c r="E647">
        <f t="shared" si="38"/>
        <v>32.671405327637501</v>
      </c>
      <c r="F647" s="4">
        <v>25.57167084365723</v>
      </c>
      <c r="G647">
        <f t="shared" si="39"/>
        <v>28.356837744975714</v>
      </c>
    </row>
    <row r="648" spans="1:7" outlineLevel="1">
      <c r="A648" s="12">
        <f t="shared" si="40"/>
        <v>0</v>
      </c>
      <c r="B648" t="str">
        <f>YEAR(C648)&amp;VLOOKUP(MONTH(C648),lookup!$G$2:$N$13,8)</f>
        <v>2010M01</v>
      </c>
      <c r="C648" s="2">
        <f t="shared" si="41"/>
        <v>40185</v>
      </c>
      <c r="D648" s="4">
        <v>32.671748784712975</v>
      </c>
      <c r="E648">
        <f t="shared" si="38"/>
        <v>32.536201879359822</v>
      </c>
      <c r="F648" s="4">
        <v>28.313968187169863</v>
      </c>
      <c r="G648">
        <f t="shared" si="39"/>
        <v>28.200232999003056</v>
      </c>
    </row>
    <row r="649" spans="1:7" outlineLevel="1">
      <c r="A649" s="12">
        <f t="shared" si="40"/>
        <v>0</v>
      </c>
      <c r="B649" t="str">
        <f>YEAR(C649)&amp;VLOOKUP(MONTH(C649),lookup!$G$2:$N$13,8)</f>
        <v>2010M01</v>
      </c>
      <c r="C649" s="2">
        <f t="shared" si="41"/>
        <v>40186</v>
      </c>
      <c r="D649" s="4">
        <v>33.495155455078091</v>
      </c>
      <c r="E649">
        <f t="shared" si="38"/>
        <v>32.536503704795813</v>
      </c>
      <c r="F649" s="4">
        <v>29.01257082755825</v>
      </c>
      <c r="G649">
        <f t="shared" si="39"/>
        <v>28.196300014104331</v>
      </c>
    </row>
    <row r="650" spans="1:7" outlineLevel="1">
      <c r="A650" s="12">
        <f t="shared" si="40"/>
        <v>0</v>
      </c>
      <c r="B650" t="str">
        <f>YEAR(C650)&amp;VLOOKUP(MONTH(C650),lookup!$G$2:$N$13,8)</f>
        <v>2010M01</v>
      </c>
      <c r="C650" s="2">
        <f t="shared" si="41"/>
        <v>40187</v>
      </c>
      <c r="D650" s="4">
        <v>33.851194455565533</v>
      </c>
      <c r="E650">
        <f t="shared" si="38"/>
        <v>32.541355702238377</v>
      </c>
      <c r="F650" s="4">
        <v>29.539376983205155</v>
      </c>
      <c r="G650">
        <f t="shared" si="39"/>
        <v>28.196882206562332</v>
      </c>
    </row>
    <row r="651" spans="1:7" outlineLevel="1">
      <c r="A651" s="12">
        <f t="shared" si="40"/>
        <v>0</v>
      </c>
      <c r="B651" t="str">
        <f>YEAR(C651)&amp;VLOOKUP(MONTH(C651),lookup!$G$2:$N$13,8)</f>
        <v>2010M01</v>
      </c>
      <c r="C651" s="2">
        <f t="shared" si="41"/>
        <v>40188</v>
      </c>
      <c r="D651" s="4">
        <v>33.633038930297801</v>
      </c>
      <c r="E651">
        <f t="shared" ref="E651:E714" si="42">AVERAGE(SUM(D644:D651)/8,SUM(D646:D651)/6)</f>
        <v>32.610913170666969</v>
      </c>
      <c r="F651" s="4">
        <v>29.228772335898171</v>
      </c>
      <c r="G651">
        <f t="shared" ref="G651:G714" si="43">AVERAGE(SUM(F644:F651)/8,SUM(F646:F651)/6)</f>
        <v>28.272352519814973</v>
      </c>
    </row>
    <row r="652" spans="1:7" outlineLevel="1">
      <c r="A652" s="12">
        <f t="shared" si="40"/>
        <v>0</v>
      </c>
      <c r="B652" t="str">
        <f>YEAR(C652)&amp;VLOOKUP(MONTH(C652),lookup!$G$2:$N$13,8)</f>
        <v>2010M01</v>
      </c>
      <c r="C652" s="2">
        <f t="shared" si="41"/>
        <v>40189</v>
      </c>
      <c r="D652" s="4">
        <v>33.460225704409488</v>
      </c>
      <c r="E652">
        <f t="shared" si="42"/>
        <v>32.760239807712821</v>
      </c>
      <c r="F652" s="4">
        <v>29.162778166794912</v>
      </c>
      <c r="G652">
        <f t="shared" si="43"/>
        <v>28.408357227699199</v>
      </c>
    </row>
    <row r="653" spans="1:7" outlineLevel="1">
      <c r="A653" s="12">
        <f t="shared" si="40"/>
        <v>0</v>
      </c>
      <c r="B653" t="str">
        <f>YEAR(C653)&amp;VLOOKUP(MONTH(C653),lookup!$G$2:$N$13,8)</f>
        <v>2010M01</v>
      </c>
      <c r="C653" s="2">
        <f t="shared" si="41"/>
        <v>40190</v>
      </c>
      <c r="D653" s="4">
        <v>33.689485609454678</v>
      </c>
      <c r="E653">
        <f t="shared" si="42"/>
        <v>33.093480805273657</v>
      </c>
      <c r="F653" s="4">
        <v>29.213443570769524</v>
      </c>
      <c r="G653">
        <f t="shared" si="43"/>
        <v>28.726137053015464</v>
      </c>
    </row>
    <row r="654" spans="1:7" outlineLevel="1">
      <c r="A654" s="12">
        <f t="shared" si="40"/>
        <v>0</v>
      </c>
      <c r="B654" t="str">
        <f>YEAR(C654)&amp;VLOOKUP(MONTH(C654),lookup!$G$2:$N$13,8)</f>
        <v>2010M01</v>
      </c>
      <c r="C654" s="2">
        <f t="shared" si="41"/>
        <v>40191</v>
      </c>
      <c r="D654" s="4">
        <v>33.24202948319666</v>
      </c>
      <c r="E654">
        <f t="shared" si="42"/>
        <v>33.276565021132733</v>
      </c>
      <c r="F654" s="4">
        <v>28.872076244697627</v>
      </c>
      <c r="G654">
        <f t="shared" si="43"/>
        <v>28.892917583228058</v>
      </c>
    </row>
    <row r="655" spans="1:7" outlineLevel="1">
      <c r="A655" s="12">
        <f t="shared" si="40"/>
        <v>0</v>
      </c>
      <c r="B655" t="str">
        <f>YEAR(C655)&amp;VLOOKUP(MONTH(C655),lookup!$G$2:$N$13,8)</f>
        <v>2010M01</v>
      </c>
      <c r="C655" s="2">
        <f t="shared" si="41"/>
        <v>40192</v>
      </c>
      <c r="D655" s="4">
        <v>34.285316344916517</v>
      </c>
      <c r="E655">
        <f t="shared" si="42"/>
        <v>33.617286383630372</v>
      </c>
      <c r="F655" s="4">
        <v>29.799287917323937</v>
      </c>
      <c r="G655">
        <f t="shared" si="43"/>
        <v>29.222703407812702</v>
      </c>
    </row>
    <row r="656" spans="1:7" outlineLevel="1">
      <c r="A656" s="12">
        <f t="shared" si="40"/>
        <v>0</v>
      </c>
      <c r="B656" t="str">
        <f>YEAR(C656)&amp;VLOOKUP(MONTH(C656),lookup!$G$2:$N$13,8)</f>
        <v>2010M01</v>
      </c>
      <c r="C656" s="2">
        <f t="shared" si="41"/>
        <v>40193</v>
      </c>
      <c r="D656" s="4">
        <v>34.212453763492903</v>
      </c>
      <c r="E656">
        <f t="shared" si="42"/>
        <v>33.7436853871314</v>
      </c>
      <c r="F656" s="4">
        <v>29.756980471646543</v>
      </c>
      <c r="G656">
        <f t="shared" si="43"/>
        <v>29.331025299629275</v>
      </c>
    </row>
    <row r="657" spans="1:7" outlineLevel="1">
      <c r="A657" s="12">
        <f t="shared" si="40"/>
        <v>0</v>
      </c>
      <c r="B657" t="str">
        <f>YEAR(C657)&amp;VLOOKUP(MONTH(C657),lookup!$G$2:$N$13,8)</f>
        <v>2010M01</v>
      </c>
      <c r="C657" s="2">
        <f t="shared" si="41"/>
        <v>40194</v>
      </c>
      <c r="D657" s="4">
        <v>34.19004292752097</v>
      </c>
      <c r="E657">
        <f t="shared" si="42"/>
        <v>33.833532853927679</v>
      </c>
      <c r="F657" s="4">
        <v>29.665495877794562</v>
      </c>
      <c r="G657">
        <f t="shared" si="43"/>
        <v>29.408226743760412</v>
      </c>
    </row>
    <row r="658" spans="1:7" outlineLevel="1">
      <c r="A658" s="12">
        <f t="shared" si="40"/>
        <v>0</v>
      </c>
      <c r="B658" t="str">
        <f>YEAR(C658)&amp;VLOOKUP(MONTH(C658),lookup!$G$2:$N$13,8)</f>
        <v>2010M01</v>
      </c>
      <c r="C658" s="2">
        <f t="shared" si="41"/>
        <v>40195</v>
      </c>
      <c r="D658" s="4">
        <v>34.509148653816212</v>
      </c>
      <c r="E658">
        <f t="shared" si="42"/>
        <v>33.962065237102237</v>
      </c>
      <c r="F658" s="4">
        <v>30.047270273219496</v>
      </c>
      <c r="G658">
        <f t="shared" si="43"/>
        <v>29.51367774992169</v>
      </c>
    </row>
    <row r="659" spans="1:7" outlineLevel="1">
      <c r="A659" s="12">
        <f t="shared" si="40"/>
        <v>0</v>
      </c>
      <c r="B659" t="str">
        <f>YEAR(C659)&amp;VLOOKUP(MONTH(C659),lookup!$G$2:$N$13,8)</f>
        <v>2010M01</v>
      </c>
      <c r="C659" s="2">
        <f t="shared" si="41"/>
        <v>40196</v>
      </c>
      <c r="D659" s="4">
        <v>34.286424758120631</v>
      </c>
      <c r="E659">
        <f t="shared" si="42"/>
        <v>34.052646780396657</v>
      </c>
      <c r="F659" s="4">
        <v>29.7230820178827</v>
      </c>
      <c r="G659">
        <f t="shared" si="43"/>
        <v>29.587041975638485</v>
      </c>
    </row>
    <row r="660" spans="1:7" outlineLevel="1">
      <c r="A660" s="12">
        <f t="shared" si="40"/>
        <v>0</v>
      </c>
      <c r="B660" t="str">
        <f>YEAR(C660)&amp;VLOOKUP(MONTH(C660),lookup!$G$2:$N$13,8)</f>
        <v>2010M01</v>
      </c>
      <c r="C660" s="2">
        <f t="shared" si="41"/>
        <v>40197</v>
      </c>
      <c r="D660" s="4">
        <v>34.676416606121734</v>
      </c>
      <c r="E660">
        <f t="shared" si="42"/>
        <v>34.248190971997431</v>
      </c>
      <c r="F660" s="4">
        <v>30.176913568610694</v>
      </c>
      <c r="G660">
        <f t="shared" si="43"/>
        <v>29.759161881911396</v>
      </c>
    </row>
    <row r="661" spans="1:7" outlineLevel="1">
      <c r="A661" s="12">
        <f t="shared" si="40"/>
        <v>0</v>
      </c>
      <c r="B661" t="str">
        <f>YEAR(C661)&amp;VLOOKUP(MONTH(C661),lookup!$G$2:$N$13,8)</f>
        <v>2010M01</v>
      </c>
      <c r="C661" s="2">
        <f t="shared" si="41"/>
        <v>40198</v>
      </c>
      <c r="D661" s="4">
        <v>34.529704716960417</v>
      </c>
      <c r="E661">
        <f t="shared" si="42"/>
        <v>34.321070363886868</v>
      </c>
      <c r="F661" s="4">
        <v>29.95065131240526</v>
      </c>
      <c r="G661">
        <f t="shared" si="43"/>
        <v>29.817850982020403</v>
      </c>
    </row>
    <row r="662" spans="1:7" outlineLevel="1">
      <c r="A662" s="12">
        <f t="shared" si="40"/>
        <v>0</v>
      </c>
      <c r="B662" t="str">
        <f>YEAR(C662)&amp;VLOOKUP(MONTH(C662),lookup!$G$2:$N$13,8)</f>
        <v>2010M01</v>
      </c>
      <c r="C662" s="2">
        <f t="shared" si="41"/>
        <v>40199</v>
      </c>
      <c r="D662" s="4">
        <v>34.843676940467098</v>
      </c>
      <c r="E662">
        <f t="shared" si="42"/>
        <v>34.473775261380787</v>
      </c>
      <c r="F662" s="4">
        <v>30.304249759384366</v>
      </c>
      <c r="G662">
        <f t="shared" si="43"/>
        <v>29.952967600666476</v>
      </c>
    </row>
    <row r="663" spans="1:7" outlineLevel="1">
      <c r="A663" s="12">
        <f t="shared" si="40"/>
        <v>0</v>
      </c>
      <c r="B663" t="str">
        <f>YEAR(C663)&amp;VLOOKUP(MONTH(C663),lookup!$G$2:$N$13,8)</f>
        <v>2010M01</v>
      </c>
      <c r="C663" s="2">
        <f t="shared" si="41"/>
        <v>40200</v>
      </c>
      <c r="D663" s="4">
        <v>34.528206785424658</v>
      </c>
      <c r="E663">
        <f t="shared" si="42"/>
        <v>34.517136235404521</v>
      </c>
      <c r="F663" s="4">
        <v>29.935254566648059</v>
      </c>
      <c r="G663">
        <f t="shared" si="43"/>
        <v>29.983945406987029</v>
      </c>
    </row>
    <row r="664" spans="1:7" outlineLevel="1">
      <c r="A664" s="12">
        <f t="shared" si="40"/>
        <v>0</v>
      </c>
      <c r="B664" t="str">
        <f>YEAR(C664)&amp;VLOOKUP(MONTH(C664),lookup!$G$2:$N$13,8)</f>
        <v>2010M01</v>
      </c>
      <c r="C664" s="2">
        <f t="shared" si="41"/>
        <v>40201</v>
      </c>
      <c r="D664" s="4">
        <v>34.907288712105164</v>
      </c>
      <c r="E664">
        <f t="shared" si="42"/>
        <v>34.593741757883535</v>
      </c>
      <c r="F664" s="4">
        <v>30.353840568720756</v>
      </c>
      <c r="G664">
        <f t="shared" si="43"/>
        <v>30.046796687679269</v>
      </c>
    </row>
    <row r="665" spans="1:7" outlineLevel="1">
      <c r="A665" s="12">
        <f t="shared" si="40"/>
        <v>0</v>
      </c>
      <c r="B665" t="str">
        <f>YEAR(C665)&amp;VLOOKUP(MONTH(C665),lookup!$G$2:$N$13,8)</f>
        <v>2010M01</v>
      </c>
      <c r="C665" s="2">
        <f t="shared" si="41"/>
        <v>40202</v>
      </c>
      <c r="D665" s="4">
        <v>34.536028626261199</v>
      </c>
      <c r="E665">
        <f t="shared" si="42"/>
        <v>34.636166186399841</v>
      </c>
      <c r="F665" s="4">
        <v>29.966432254632569</v>
      </c>
      <c r="G665">
        <f t="shared" si="43"/>
        <v>30.085884397627471</v>
      </c>
    </row>
    <row r="666" spans="1:7" outlineLevel="1">
      <c r="A666" s="12">
        <f t="shared" si="40"/>
        <v>0</v>
      </c>
      <c r="B666" t="str">
        <f>YEAR(C666)&amp;VLOOKUP(MONTH(C666),lookup!$G$2:$N$13,8)</f>
        <v>2010M01</v>
      </c>
      <c r="C666" s="2">
        <f t="shared" si="41"/>
        <v>40203</v>
      </c>
      <c r="D666" s="4">
        <v>34.569802050765688</v>
      </c>
      <c r="E666">
        <f t="shared" si="42"/>
        <v>34.631072477429512</v>
      </c>
      <c r="F666" s="4">
        <v>30.020764375795636</v>
      </c>
      <c r="G666">
        <f t="shared" si="43"/>
        <v>30.071215346303887</v>
      </c>
    </row>
    <row r="667" spans="1:7" outlineLevel="1">
      <c r="A667" s="12">
        <f t="shared" si="40"/>
        <v>0</v>
      </c>
      <c r="B667" t="str">
        <f>YEAR(C667)&amp;VLOOKUP(MONTH(C667),lookup!$G$2:$N$13,8)</f>
        <v>2010M01</v>
      </c>
      <c r="C667" s="2">
        <f t="shared" si="41"/>
        <v>40204</v>
      </c>
      <c r="D667" s="4">
        <v>34.459709696121323</v>
      </c>
      <c r="E667">
        <f t="shared" si="42"/>
        <v>34.636069867651301</v>
      </c>
      <c r="F667" s="4">
        <v>29.869323563681238</v>
      </c>
      <c r="G667">
        <f t="shared" si="43"/>
        <v>30.07357813052263</v>
      </c>
    </row>
    <row r="668" spans="1:7" outlineLevel="1">
      <c r="A668" s="12">
        <f t="shared" si="40"/>
        <v>0</v>
      </c>
      <c r="B668" t="str">
        <f>YEAR(C668)&amp;VLOOKUP(MONTH(C668),lookup!$G$2:$N$13,8)</f>
        <v>2010M01</v>
      </c>
      <c r="C668" s="2">
        <f t="shared" si="41"/>
        <v>40205</v>
      </c>
      <c r="D668" s="4">
        <v>34.86328577040647</v>
      </c>
      <c r="E668">
        <f t="shared" si="42"/>
        <v>34.649383259580709</v>
      </c>
      <c r="F668" s="4">
        <v>30.259258715806695</v>
      </c>
      <c r="G668">
        <f t="shared" si="43"/>
        <v>30.074975448590905</v>
      </c>
    </row>
    <row r="669" spans="1:7" outlineLevel="1">
      <c r="A669" s="12">
        <f t="shared" si="40"/>
        <v>0</v>
      </c>
      <c r="B669" t="str">
        <f>YEAR(C669)&amp;VLOOKUP(MONTH(C669),lookup!$G$2:$N$13,8)</f>
        <v>2010M01</v>
      </c>
      <c r="C669" s="2">
        <f t="shared" si="41"/>
        <v>40206</v>
      </c>
      <c r="D669" s="4">
        <v>34.635730885129973</v>
      </c>
      <c r="E669">
        <f t="shared" si="42"/>
        <v>34.664970236733417</v>
      </c>
      <c r="F669" s="4">
        <v>30.052827930327776</v>
      </c>
      <c r="G669">
        <f t="shared" si="43"/>
        <v>30.091159267517707</v>
      </c>
    </row>
    <row r="670" spans="1:7" outlineLevel="1">
      <c r="A670" s="12">
        <f t="shared" si="40"/>
        <v>0</v>
      </c>
      <c r="B670" t="str">
        <f>YEAR(C670)&amp;VLOOKUP(MONTH(C670),lookup!$G$2:$N$13,8)</f>
        <v>2010M01</v>
      </c>
      <c r="C670" s="2">
        <f t="shared" si="41"/>
        <v>40207</v>
      </c>
      <c r="D670" s="4">
        <v>34.948155058941907</v>
      </c>
      <c r="E670">
        <f t="shared" si="42"/>
        <v>34.674905648041147</v>
      </c>
      <c r="F670" s="4">
        <v>30.313873929105636</v>
      </c>
      <c r="G670">
        <f t="shared" si="43"/>
        <v>30.088430224824023</v>
      </c>
    </row>
    <row r="671" spans="1:7" outlineLevel="1">
      <c r="A671" s="12">
        <f t="shared" si="40"/>
        <v>0</v>
      </c>
      <c r="B671" t="str">
        <f>YEAR(C671)&amp;VLOOKUP(MONTH(C671),lookup!$G$2:$N$13,8)</f>
        <v>2010M01</v>
      </c>
      <c r="C671" s="2">
        <f t="shared" si="41"/>
        <v>40208</v>
      </c>
      <c r="D671" s="4">
        <v>34.615829164669485</v>
      </c>
      <c r="E671">
        <f t="shared" si="42"/>
        <v>34.687032091611314</v>
      </c>
      <c r="F671" s="4">
        <v>30.044003544035267</v>
      </c>
      <c r="G671">
        <f t="shared" si="43"/>
        <v>30.101691310027618</v>
      </c>
    </row>
    <row r="672" spans="1:7" outlineLevel="1">
      <c r="A672" s="12">
        <f t="shared" si="40"/>
        <v>0</v>
      </c>
      <c r="B672" t="str">
        <f>YEAR(C672)&amp;VLOOKUP(MONTH(C672),lookup!$G$2:$N$13,8)</f>
        <v>2010M01</v>
      </c>
      <c r="C672" s="2">
        <f t="shared" si="41"/>
        <v>40209</v>
      </c>
      <c r="D672" s="4">
        <v>34.887219196048392</v>
      </c>
      <c r="E672">
        <f t="shared" si="42"/>
        <v>34.712229175631322</v>
      </c>
      <c r="F672" s="4">
        <v>30.264444694124339</v>
      </c>
      <c r="G672">
        <f t="shared" si="43"/>
        <v>30.116410761059399</v>
      </c>
    </row>
    <row r="673" spans="1:7" outlineLevel="1">
      <c r="A673" s="12">
        <f t="shared" si="40"/>
        <v>0</v>
      </c>
      <c r="B673" t="str">
        <f>YEAR(C673)&amp;VLOOKUP(MONTH(C673),lookup!$G$2:$N$13,8)</f>
        <v>2010M02</v>
      </c>
      <c r="C673" s="2">
        <f t="shared" si="41"/>
        <v>40210</v>
      </c>
      <c r="D673" s="4">
        <v>34.331287797177467</v>
      </c>
      <c r="E673">
        <f t="shared" si="42"/>
        <v>34.688731048901602</v>
      </c>
      <c r="F673" s="4">
        <v>29.728961745048725</v>
      </c>
      <c r="G673">
        <f t="shared" si="43"/>
        <v>30.089872035991036</v>
      </c>
    </row>
    <row r="674" spans="1:7" outlineLevel="1">
      <c r="A674" s="12">
        <f t="shared" si="40"/>
        <v>0</v>
      </c>
      <c r="B674" t="str">
        <f>YEAR(C674)&amp;VLOOKUP(MONTH(C674),lookup!$G$2:$N$13,8)</f>
        <v>2010M02</v>
      </c>
      <c r="C674" s="2">
        <f t="shared" si="41"/>
        <v>40211</v>
      </c>
      <c r="D674" s="4">
        <v>34.736210071015925</v>
      </c>
      <c r="E674">
        <f t="shared" si="42"/>
        <v>34.688541908551365</v>
      </c>
      <c r="F674" s="4">
        <v>30.073043237432941</v>
      </c>
      <c r="G674">
        <f t="shared" si="43"/>
        <v>30.07762150831222</v>
      </c>
    </row>
    <row r="675" spans="1:7" outlineLevel="1">
      <c r="A675" s="12">
        <f t="shared" si="40"/>
        <v>0</v>
      </c>
      <c r="B675" t="str">
        <f>YEAR(C675)&amp;VLOOKUP(MONTH(C675),lookup!$G$2:$N$13,8)</f>
        <v>2010M02</v>
      </c>
      <c r="C675" s="2">
        <f t="shared" si="41"/>
        <v>40212</v>
      </c>
      <c r="D675" s="4">
        <v>34.659943935112757</v>
      </c>
      <c r="E675">
        <f t="shared" si="42"/>
        <v>34.703074302653562</v>
      </c>
      <c r="F675" s="4">
        <v>29.993016354977723</v>
      </c>
      <c r="G675">
        <f t="shared" si="43"/>
        <v>30.080368009822415</v>
      </c>
    </row>
    <row r="676" spans="1:7" outlineLevel="1">
      <c r="A676" s="12">
        <f t="shared" si="40"/>
        <v>0</v>
      </c>
      <c r="B676" t="str">
        <f>YEAR(C676)&amp;VLOOKUP(MONTH(C676),lookup!$G$2:$N$13,8)</f>
        <v>2010M02</v>
      </c>
      <c r="C676" s="2">
        <f t="shared" si="41"/>
        <v>40213</v>
      </c>
      <c r="D676" s="4">
        <v>35.087639792675354</v>
      </c>
      <c r="E676">
        <f t="shared" si="42"/>
        <v>34.728720156856483</v>
      </c>
      <c r="F676" s="4">
        <v>30.361760592949569</v>
      </c>
      <c r="G676">
        <f t="shared" si="43"/>
        <v>30.090764932464168</v>
      </c>
    </row>
    <row r="677" spans="1:7" outlineLevel="1">
      <c r="A677" s="12">
        <f t="shared" si="40"/>
        <v>0</v>
      </c>
      <c r="B677" t="str">
        <f>YEAR(C677)&amp;VLOOKUP(MONTH(C677),lookup!$G$2:$N$13,8)</f>
        <v>2010M02</v>
      </c>
      <c r="C677" s="2">
        <f t="shared" si="41"/>
        <v>40214</v>
      </c>
      <c r="D677" s="4">
        <v>34.710101196655657</v>
      </c>
      <c r="E677">
        <f t="shared" si="42"/>
        <v>34.741224303992354</v>
      </c>
      <c r="F677" s="4">
        <v>30.026727633719954</v>
      </c>
      <c r="G677">
        <f t="shared" si="43"/>
        <v>30.087694004733237</v>
      </c>
    </row>
    <row r="678" spans="1:7" outlineLevel="1">
      <c r="A678" s="12">
        <f t="shared" si="40"/>
        <v>0</v>
      </c>
      <c r="B678" t="str">
        <f>YEAR(C678)&amp;VLOOKUP(MONTH(C678),lookup!$G$2:$N$13,8)</f>
        <v>2010M02</v>
      </c>
      <c r="C678" s="2">
        <f t="shared" si="41"/>
        <v>40215</v>
      </c>
      <c r="D678" s="4">
        <v>35.30105903892651</v>
      </c>
      <c r="E678">
        <f t="shared" si="42"/>
        <v>34.797767456314567</v>
      </c>
      <c r="F678" s="4">
        <v>30.537270864590798</v>
      </c>
      <c r="G678">
        <f t="shared" si="43"/>
        <v>30.124391827406598</v>
      </c>
    </row>
    <row r="679" spans="1:7" outlineLevel="1">
      <c r="A679" s="12">
        <f t="shared" si="40"/>
        <v>0</v>
      </c>
      <c r="B679" t="str">
        <f>YEAR(C679)&amp;VLOOKUP(MONTH(C679),lookup!$G$2:$N$13,8)</f>
        <v>2010M02</v>
      </c>
      <c r="C679" s="2">
        <f t="shared" si="41"/>
        <v>40216</v>
      </c>
      <c r="D679" s="4">
        <v>34.75108886860302</v>
      </c>
      <c r="E679">
        <f t="shared" si="42"/>
        <v>34.841204610429202</v>
      </c>
      <c r="F679" s="4">
        <v>30.045214246592792</v>
      </c>
      <c r="G679">
        <f t="shared" si="43"/>
        <v>30.150821871445117</v>
      </c>
    </row>
    <row r="680" spans="1:7" outlineLevel="1">
      <c r="A680" s="12">
        <f t="shared" si="40"/>
        <v>0</v>
      </c>
      <c r="B680" t="str">
        <f>YEAR(C680)&amp;VLOOKUP(MONTH(C680),lookup!$G$2:$N$13,8)</f>
        <v>2010M02</v>
      </c>
      <c r="C680" s="2">
        <f t="shared" si="41"/>
        <v>40217</v>
      </c>
      <c r="D680" s="4">
        <v>34.912863816862469</v>
      </c>
      <c r="E680">
        <f t="shared" si="42"/>
        <v>34.857528544717297</v>
      </c>
      <c r="F680" s="4">
        <v>30.18617079450123</v>
      </c>
      <c r="G680">
        <f t="shared" si="43"/>
        <v>30.155357049141031</v>
      </c>
    </row>
    <row r="681" spans="1:7" outlineLevel="1">
      <c r="A681" s="12">
        <f t="shared" si="40"/>
        <v>0</v>
      </c>
      <c r="B681" t="str">
        <f>YEAR(C681)&amp;VLOOKUP(MONTH(C681),lookup!$G$2:$N$13,8)</f>
        <v>2010M02</v>
      </c>
      <c r="C681" s="2">
        <f t="shared" si="41"/>
        <v>40218</v>
      </c>
      <c r="D681" s="4">
        <v>34.700304746704582</v>
      </c>
      <c r="E681">
        <f t="shared" si="42"/>
        <v>34.88395550502873</v>
      </c>
      <c r="F681" s="4">
        <v>29.959028754278588</v>
      </c>
      <c r="G681">
        <f t="shared" si="43"/>
        <v>30.166903937159638</v>
      </c>
    </row>
    <row r="682" spans="1:7" outlineLevel="1">
      <c r="A682" s="12">
        <f t="shared" si="40"/>
        <v>0</v>
      </c>
      <c r="B682" t="str">
        <f>YEAR(C682)&amp;VLOOKUP(MONTH(C682),lookup!$G$2:$N$13,8)</f>
        <v>2010M02</v>
      </c>
      <c r="C682" s="2">
        <f t="shared" si="41"/>
        <v>40219</v>
      </c>
      <c r="D682" s="4">
        <v>34.942538486563613</v>
      </c>
      <c r="E682">
        <f t="shared" si="42"/>
        <v>34.884759255491147</v>
      </c>
      <c r="F682" s="4">
        <v>30.226810340845823</v>
      </c>
      <c r="G682">
        <f t="shared" si="43"/>
        <v>30.165268526780963</v>
      </c>
    </row>
    <row r="683" spans="1:7" outlineLevel="1">
      <c r="A683" s="12">
        <f t="shared" si="40"/>
        <v>0</v>
      </c>
      <c r="B683" t="str">
        <f>YEAR(C683)&amp;VLOOKUP(MONTH(C683),lookup!$G$2:$N$13,8)</f>
        <v>2010M02</v>
      </c>
      <c r="C683" s="2">
        <f t="shared" si="41"/>
        <v>40220</v>
      </c>
      <c r="D683" s="4">
        <v>34.604182879315218</v>
      </c>
      <c r="E683">
        <f t="shared" si="42"/>
        <v>34.872447663058765</v>
      </c>
      <c r="F683" s="4">
        <v>29.893791162121641</v>
      </c>
      <c r="G683">
        <f t="shared" si="43"/>
        <v>30.147988912927595</v>
      </c>
    </row>
    <row r="684" spans="1:7" outlineLevel="1">
      <c r="A684" s="12">
        <f t="shared" si="40"/>
        <v>0</v>
      </c>
      <c r="B684" t="str">
        <f>YEAR(C684)&amp;VLOOKUP(MONTH(C684),lookup!$G$2:$N$13,8)</f>
        <v>2010M02</v>
      </c>
      <c r="C684" s="2">
        <f t="shared" si="41"/>
        <v>40221</v>
      </c>
      <c r="D684" s="4">
        <v>34.898735565082248</v>
      </c>
      <c r="E684">
        <f t="shared" si="42"/>
        <v>34.827114192680511</v>
      </c>
      <c r="F684" s="4">
        <v>30.142498446190626</v>
      </c>
      <c r="G684">
        <f t="shared" si="43"/>
        <v>30.101387327221815</v>
      </c>
    </row>
    <row r="685" spans="1:7" outlineLevel="1">
      <c r="A685" s="12">
        <f t="shared" si="40"/>
        <v>0</v>
      </c>
      <c r="B685" t="str">
        <f>YEAR(C685)&amp;VLOOKUP(MONTH(C685),lookup!$G$2:$N$13,8)</f>
        <v>2010M02</v>
      </c>
      <c r="C685" s="2">
        <f t="shared" si="41"/>
        <v>40222</v>
      </c>
      <c r="D685" s="4">
        <v>34.818039241195471</v>
      </c>
      <c r="E685">
        <f t="shared" si="42"/>
        <v>34.839439518180285</v>
      </c>
      <c r="F685" s="4">
        <v>30.084806465325119</v>
      </c>
      <c r="G685">
        <f t="shared" si="43"/>
        <v>30.108316605758169</v>
      </c>
    </row>
    <row r="686" spans="1:7" outlineLevel="1">
      <c r="A686" s="12">
        <f t="shared" si="40"/>
        <v>0</v>
      </c>
      <c r="B686" t="str">
        <f>YEAR(C686)&amp;VLOOKUP(MONTH(C686),lookup!$G$2:$N$13,8)</f>
        <v>2010M02</v>
      </c>
      <c r="C686" s="2">
        <f t="shared" si="41"/>
        <v>40223</v>
      </c>
      <c r="D686" s="4">
        <v>35.071410293739191</v>
      </c>
      <c r="E686">
        <f t="shared" si="42"/>
        <v>34.838298678012471</v>
      </c>
      <c r="F686" s="4">
        <v>30.314168516586886</v>
      </c>
      <c r="G686">
        <f t="shared" si="43"/>
        <v>30.105039185848391</v>
      </c>
    </row>
    <row r="687" spans="1:7" outlineLevel="1">
      <c r="A687" s="12">
        <f t="shared" si="40"/>
        <v>0</v>
      </c>
      <c r="B687" t="str">
        <f>YEAR(C687)&amp;VLOOKUP(MONTH(C687),lookup!$G$2:$N$13,8)</f>
        <v>2010M02</v>
      </c>
      <c r="C687" s="2">
        <f t="shared" si="41"/>
        <v>40224</v>
      </c>
      <c r="D687" s="4">
        <v>34.767513734331601</v>
      </c>
      <c r="E687">
        <f t="shared" si="42"/>
        <v>34.844925981089432</v>
      </c>
      <c r="F687" s="4">
        <v>30.013931905247343</v>
      </c>
      <c r="G687">
        <f t="shared" si="43"/>
        <v>30.107659302095033</v>
      </c>
    </row>
    <row r="688" spans="1:7" outlineLevel="1">
      <c r="A688" s="12">
        <f t="shared" si="40"/>
        <v>0</v>
      </c>
      <c r="B688" t="str">
        <f>YEAR(C688)&amp;VLOOKUP(MONTH(C688),lookup!$G$2:$N$13,8)</f>
        <v>2010M02</v>
      </c>
      <c r="C688" s="2">
        <f t="shared" si="41"/>
        <v>40225</v>
      </c>
      <c r="D688" s="4">
        <v>34.883402785668153</v>
      </c>
      <c r="E688">
        <f t="shared" si="42"/>
        <v>34.83815669156516</v>
      </c>
      <c r="F688" s="4">
        <v>30.099250690155259</v>
      </c>
      <c r="G688">
        <f t="shared" si="43"/>
        <v>30.091596824682529</v>
      </c>
    </row>
    <row r="689" spans="1:7" outlineLevel="1">
      <c r="A689" s="12">
        <f t="shared" si="40"/>
        <v>0</v>
      </c>
      <c r="B689" t="str">
        <f>YEAR(C689)&amp;VLOOKUP(MONTH(C689),lookup!$G$2:$N$13,8)</f>
        <v>2010M02</v>
      </c>
      <c r="C689" s="2">
        <f t="shared" si="41"/>
        <v>40226</v>
      </c>
      <c r="D689" s="4">
        <v>34.911785785712908</v>
      </c>
      <c r="E689">
        <f t="shared" si="42"/>
        <v>34.877007832036327</v>
      </c>
      <c r="F689" s="4">
        <v>30.147183788250118</v>
      </c>
      <c r="G689">
        <f t="shared" si="43"/>
        <v>30.124472566483124</v>
      </c>
    </row>
    <row r="690" spans="1:7" outlineLevel="1">
      <c r="A690" s="12">
        <f t="shared" si="40"/>
        <v>0</v>
      </c>
      <c r="B690" t="str">
        <f>YEAR(C690)&amp;VLOOKUP(MONTH(C690),lookup!$G$2:$N$13,8)</f>
        <v>2010M02</v>
      </c>
      <c r="C690" s="2">
        <f t="shared" si="41"/>
        <v>40227</v>
      </c>
      <c r="D690" s="4">
        <v>34.88636842546682</v>
      </c>
      <c r="E690">
        <f t="shared" si="42"/>
        <v>34.872466608249823</v>
      </c>
      <c r="F690" s="4">
        <v>30.144268254626791</v>
      </c>
      <c r="G690">
        <f t="shared" si="43"/>
        <v>30.119461170130776</v>
      </c>
    </row>
    <row r="691" spans="1:7" outlineLevel="1">
      <c r="A691" s="12">
        <f t="shared" si="40"/>
        <v>0</v>
      </c>
      <c r="B691" t="str">
        <f>YEAR(C691)&amp;VLOOKUP(MONTH(C691),lookup!$G$2:$N$13,8)</f>
        <v>2010M02</v>
      </c>
      <c r="C691" s="2">
        <f t="shared" si="41"/>
        <v>40228</v>
      </c>
      <c r="D691" s="4">
        <v>34.98720298965474</v>
      </c>
      <c r="E691">
        <f t="shared" si="42"/>
        <v>34.910502344184309</v>
      </c>
      <c r="F691" s="4">
        <v>30.20424764213066</v>
      </c>
      <c r="G691">
        <f t="shared" si="43"/>
        <v>30.148818131531804</v>
      </c>
    </row>
    <row r="692" spans="1:7" outlineLevel="1">
      <c r="A692" s="12">
        <f t="shared" si="40"/>
        <v>0</v>
      </c>
      <c r="B692" t="str">
        <f>YEAR(C692)&amp;VLOOKUP(MONTH(C692),lookup!$G$2:$N$13,8)</f>
        <v>2010M02</v>
      </c>
      <c r="C692" s="2">
        <f t="shared" si="41"/>
        <v>40229</v>
      </c>
      <c r="D692" s="4">
        <v>35.208834668770194</v>
      </c>
      <c r="E692">
        <f t="shared" si="42"/>
        <v>34.941335569417397</v>
      </c>
      <c r="F692" s="4">
        <v>30.405732177720822</v>
      </c>
      <c r="G692">
        <f t="shared" si="43"/>
        <v>30.172900544846939</v>
      </c>
    </row>
    <row r="693" spans="1:7" outlineLevel="1">
      <c r="A693" s="12">
        <f t="shared" si="40"/>
        <v>0</v>
      </c>
      <c r="B693" t="str">
        <f>YEAR(C693)&amp;VLOOKUP(MONTH(C693),lookup!$G$2:$N$13,8)</f>
        <v>2010M02</v>
      </c>
      <c r="C693" s="2">
        <f t="shared" si="41"/>
        <v>40230</v>
      </c>
      <c r="D693" s="4">
        <v>34.876802480220483</v>
      </c>
      <c r="E693">
        <f t="shared" si="42"/>
        <v>34.954115667347196</v>
      </c>
      <c r="F693" s="4">
        <v>30.103194680623062</v>
      </c>
      <c r="G693">
        <f t="shared" si="43"/>
        <v>30.181488372917698</v>
      </c>
    </row>
    <row r="694" spans="1:7" outlineLevel="1">
      <c r="A694" s="12">
        <f t="shared" si="40"/>
        <v>0</v>
      </c>
      <c r="B694" t="str">
        <f>YEAR(C694)&amp;VLOOKUP(MONTH(C694),lookup!$G$2:$N$13,8)</f>
        <v>2010M02</v>
      </c>
      <c r="C694" s="2">
        <f t="shared" si="41"/>
        <v>40231</v>
      </c>
      <c r="D694" s="4">
        <v>35.070873386439153</v>
      </c>
      <c r="E694">
        <f t="shared" si="42"/>
        <v>34.96970466070519</v>
      </c>
      <c r="F694" s="4">
        <v>30.291421153929793</v>
      </c>
      <c r="G694">
        <f t="shared" si="43"/>
        <v>30.196080868066179</v>
      </c>
    </row>
    <row r="695" spans="1:7" outlineLevel="1">
      <c r="A695" s="12">
        <f t="shared" si="40"/>
        <v>0</v>
      </c>
      <c r="B695" t="str">
        <f>YEAR(C695)&amp;VLOOKUP(MONTH(C695),lookup!$G$2:$N$13,8)</f>
        <v>2010M02</v>
      </c>
      <c r="C695" s="2">
        <f t="shared" si="41"/>
        <v>40232</v>
      </c>
      <c r="D695" s="4">
        <v>34.801501934147502</v>
      </c>
      <c r="E695">
        <f t="shared" si="42"/>
        <v>34.962638602229909</v>
      </c>
      <c r="F695" s="4">
        <v>29.990819258442343</v>
      </c>
      <c r="G695">
        <f t="shared" si="43"/>
        <v>30.181605950156882</v>
      </c>
    </row>
    <row r="696" spans="1:7" outlineLevel="1">
      <c r="A696" s="12">
        <f t="shared" si="40"/>
        <v>0</v>
      </c>
      <c r="B696" t="str">
        <f>YEAR(C696)&amp;VLOOKUP(MONTH(C696),lookup!$G$2:$N$13,8)</f>
        <v>2010M02</v>
      </c>
      <c r="C696" s="2">
        <f t="shared" si="41"/>
        <v>40233</v>
      </c>
      <c r="D696" s="4">
        <v>34.860996041748493</v>
      </c>
      <c r="E696">
        <f t="shared" si="42"/>
        <v>34.959123815425066</v>
      </c>
      <c r="F696" s="4">
        <v>30.128534078027112</v>
      </c>
      <c r="G696">
        <f t="shared" si="43"/>
        <v>30.182124980515567</v>
      </c>
    </row>
    <row r="697" spans="1:7" outlineLevel="1">
      <c r="A697" s="12">
        <f t="shared" si="40"/>
        <v>0</v>
      </c>
      <c r="B697" t="str">
        <f>YEAR(C697)&amp;VLOOKUP(MONTH(C697),lookup!$G$2:$N$13,8)</f>
        <v>2010M02</v>
      </c>
      <c r="C697" s="2">
        <f t="shared" si="41"/>
        <v>40234</v>
      </c>
      <c r="D697" s="4">
        <v>34.978889359603009</v>
      </c>
      <c r="E697">
        <f t="shared" si="42"/>
        <v>34.962624986288887</v>
      </c>
      <c r="F697" s="4">
        <v>30.208509739826898</v>
      </c>
      <c r="G697">
        <f t="shared" si="43"/>
        <v>30.186313027297135</v>
      </c>
    </row>
    <row r="698" spans="1:7" outlineLevel="1">
      <c r="A698" s="12">
        <f t="shared" si="40"/>
        <v>0</v>
      </c>
      <c r="B698" t="str">
        <f>YEAR(C698)&amp;VLOOKUP(MONTH(C698),lookup!$G$2:$N$13,8)</f>
        <v>2010M02</v>
      </c>
      <c r="C698" s="2">
        <f t="shared" si="41"/>
        <v>40235</v>
      </c>
      <c r="D698" s="4">
        <v>35.351375123833023</v>
      </c>
      <c r="E698">
        <f t="shared" si="42"/>
        <v>35.003566276192018</v>
      </c>
      <c r="F698" s="4">
        <v>30.528258725059789</v>
      </c>
      <c r="G698">
        <f t="shared" si="43"/>
        <v>30.220522977310782</v>
      </c>
    </row>
    <row r="699" spans="1:7" outlineLevel="1">
      <c r="A699" s="12">
        <f t="shared" si="40"/>
        <v>0</v>
      </c>
      <c r="B699" t="str">
        <f>YEAR(C699)&amp;VLOOKUP(MONTH(C699),lookup!$G$2:$N$13,8)</f>
        <v>2010M02</v>
      </c>
      <c r="C699" s="2">
        <f t="shared" si="41"/>
        <v>40236</v>
      </c>
      <c r="D699" s="4">
        <v>35.206509944491991</v>
      </c>
      <c r="E699">
        <f t="shared" si="42"/>
        <v>35.044748582891962</v>
      </c>
      <c r="F699" s="4">
        <v>30.410123674967608</v>
      </c>
      <c r="G699">
        <f t="shared" si="43"/>
        <v>30.258967645558471</v>
      </c>
    </row>
    <row r="700" spans="1:7" outlineLevel="1">
      <c r="A700" s="12">
        <f t="shared" si="40"/>
        <v>0</v>
      </c>
      <c r="B700" t="str">
        <f>YEAR(C700)&amp;VLOOKUP(MONTH(C700),lookup!$G$2:$N$13,8)</f>
        <v>2010M02</v>
      </c>
      <c r="C700" s="2">
        <f t="shared" si="41"/>
        <v>40237</v>
      </c>
      <c r="D700" s="4">
        <v>35.582537610282508</v>
      </c>
      <c r="E700">
        <f t="shared" si="42"/>
        <v>35.110743702056766</v>
      </c>
      <c r="F700" s="4">
        <v>30.724470228965036</v>
      </c>
      <c r="G700">
        <f t="shared" si="43"/>
        <v>30.314976196680835</v>
      </c>
    </row>
    <row r="701" spans="1:7" outlineLevel="1">
      <c r="A701" s="12">
        <f t="shared" si="40"/>
        <v>0</v>
      </c>
      <c r="B701" t="str">
        <f>YEAR(C701)&amp;VLOOKUP(MONTH(C701),lookup!$G$2:$N$13,8)</f>
        <v>2010M03</v>
      </c>
      <c r="C701" s="2">
        <f t="shared" si="41"/>
        <v>40238</v>
      </c>
      <c r="D701" s="4">
        <v>35.111351535687888</v>
      </c>
      <c r="E701">
        <f t="shared" si="42"/>
        <v>35.151223818151834</v>
      </c>
      <c r="F701" s="4">
        <v>30.287111108185282</v>
      </c>
      <c r="G701">
        <f t="shared" si="43"/>
        <v>30.351161960882052</v>
      </c>
    </row>
    <row r="702" spans="1:7" outlineLevel="1">
      <c r="A702" s="12">
        <f t="shared" si="40"/>
        <v>0</v>
      </c>
      <c r="B702" t="str">
        <f>YEAR(C702)&amp;VLOOKUP(MONTH(C702),lookup!$G$2:$N$13,8)</f>
        <v>2010M03</v>
      </c>
      <c r="C702" s="2">
        <f t="shared" si="41"/>
        <v>40239</v>
      </c>
      <c r="D702" s="4">
        <v>35.754350012982783</v>
      </c>
      <c r="E702">
        <f t="shared" si="42"/>
        <v>35.268387271580345</v>
      </c>
      <c r="F702" s="4">
        <v>30.847549674369457</v>
      </c>
      <c r="G702">
        <f t="shared" si="43"/>
        <v>30.445837959771389</v>
      </c>
    </row>
    <row r="703" spans="1:7" outlineLevel="1">
      <c r="A703" s="12">
        <f t="shared" si="40"/>
        <v>0</v>
      </c>
      <c r="B703" t="str">
        <f>YEAR(C703)&amp;VLOOKUP(MONTH(C703),lookup!$G$2:$N$13,8)</f>
        <v>2010M03</v>
      </c>
      <c r="C703" s="2">
        <f t="shared" si="41"/>
        <v>40240</v>
      </c>
      <c r="D703" s="4">
        <v>35.689996964501148</v>
      </c>
      <c r="E703">
        <f t="shared" si="42"/>
        <v>35.383177178052293</v>
      </c>
      <c r="F703" s="4">
        <v>30.786562016074654</v>
      </c>
      <c r="G703">
        <f t="shared" si="43"/>
        <v>30.543742905144057</v>
      </c>
    </row>
    <row r="704" spans="1:7" outlineLevel="1">
      <c r="A704" s="12">
        <f t="shared" si="40"/>
        <v>0</v>
      </c>
      <c r="B704" t="str">
        <f>YEAR(C704)&amp;VLOOKUP(MONTH(C704),lookup!$G$2:$N$13,8)</f>
        <v>2010M03</v>
      </c>
      <c r="C704" s="2">
        <f t="shared" si="41"/>
        <v>40241</v>
      </c>
      <c r="D704" s="4">
        <v>35.412772810475715</v>
      </c>
      <c r="E704">
        <f t="shared" si="42"/>
        <v>35.42277969998463</v>
      </c>
      <c r="F704" s="4">
        <v>30.548173278828791</v>
      </c>
      <c r="G704">
        <f t="shared" si="43"/>
        <v>30.571629901341577</v>
      </c>
    </row>
    <row r="705" spans="1:7" outlineLevel="1">
      <c r="A705" s="12">
        <f t="shared" si="40"/>
        <v>0</v>
      </c>
      <c r="B705" t="str">
        <f>YEAR(C705)&amp;VLOOKUP(MONTH(C705),lookup!$G$2:$N$13,8)</f>
        <v>2010M03</v>
      </c>
      <c r="C705" s="2">
        <f t="shared" si="41"/>
        <v>40242</v>
      </c>
      <c r="D705" s="4">
        <v>35.747808448499001</v>
      </c>
      <c r="E705">
        <f t="shared" si="42"/>
        <v>35.515945351707884</v>
      </c>
      <c r="F705" s="4">
        <v>30.830665347428877</v>
      </c>
      <c r="G705">
        <f t="shared" si="43"/>
        <v>30.645559766188477</v>
      </c>
    </row>
    <row r="706" spans="1:7" outlineLevel="1">
      <c r="A706" s="12">
        <f t="shared" ref="A706:A769" si="44">IF(D706+D707=D706,IF(D706+D707&gt;0,1,0),0)</f>
        <v>0</v>
      </c>
      <c r="B706" t="str">
        <f>YEAR(C706)&amp;VLOOKUP(MONTH(C706),lookup!$G$2:$N$13,8)</f>
        <v>2010M03</v>
      </c>
      <c r="C706" s="2">
        <f t="shared" ref="C706:C769" si="45">C707-1</f>
        <v>40243</v>
      </c>
      <c r="D706" s="4">
        <v>35.730277736652091</v>
      </c>
      <c r="E706">
        <f t="shared" si="42"/>
        <v>35.551938442206534</v>
      </c>
      <c r="F706" s="4">
        <v>30.776562031947876</v>
      </c>
      <c r="G706">
        <f t="shared" si="43"/>
        <v>30.665419706450891</v>
      </c>
    </row>
    <row r="707" spans="1:7" outlineLevel="1">
      <c r="A707" s="12">
        <f t="shared" si="44"/>
        <v>0</v>
      </c>
      <c r="B707" t="str">
        <f>YEAR(C707)&amp;VLOOKUP(MONTH(C707),lookup!$G$2:$N$13,8)</f>
        <v>2010M03</v>
      </c>
      <c r="C707" s="2">
        <f t="shared" si="45"/>
        <v>40244</v>
      </c>
      <c r="D707" s="4">
        <v>35.848736659408821</v>
      </c>
      <c r="E707">
        <f t="shared" si="42"/>
        <v>35.653526372198911</v>
      </c>
      <c r="F707" s="4">
        <v>30.92316452033052</v>
      </c>
      <c r="G707">
        <f t="shared" si="43"/>
        <v>30.75048921029817</v>
      </c>
    </row>
    <row r="708" spans="1:7" outlineLevel="1">
      <c r="A708" s="12">
        <f t="shared" si="44"/>
        <v>0</v>
      </c>
      <c r="B708" t="str">
        <f>YEAR(C708)&amp;VLOOKUP(MONTH(C708),lookup!$G$2:$N$13,8)</f>
        <v>2010M03</v>
      </c>
      <c r="C708" s="2">
        <f t="shared" si="45"/>
        <v>40245</v>
      </c>
      <c r="D708" s="4">
        <v>35.522967883065881</v>
      </c>
      <c r="E708">
        <f t="shared" si="42"/>
        <v>35.630521420088137</v>
      </c>
      <c r="F708" s="4">
        <v>30.583412678674723</v>
      </c>
      <c r="G708">
        <f t="shared" si="43"/>
        <v>30.719661697097134</v>
      </c>
    </row>
    <row r="709" spans="1:7" outlineLevel="1">
      <c r="A709" s="12">
        <f t="shared" si="44"/>
        <v>0</v>
      </c>
      <c r="B709" t="str">
        <f>YEAR(C709)&amp;VLOOKUP(MONTH(C709),lookup!$G$2:$N$13,8)</f>
        <v>2010M03</v>
      </c>
      <c r="C709" s="2">
        <f t="shared" si="45"/>
        <v>40246</v>
      </c>
      <c r="D709" s="4">
        <v>35.629325408067963</v>
      </c>
      <c r="E709">
        <f t="shared" si="42"/>
        <v>35.657838824075796</v>
      </c>
      <c r="F709" s="4">
        <v>30.708436970016461</v>
      </c>
      <c r="G709">
        <f t="shared" si="43"/>
        <v>30.739484142956734</v>
      </c>
    </row>
    <row r="710" spans="1:7" outlineLevel="1">
      <c r="A710" s="12">
        <f t="shared" si="44"/>
        <v>0</v>
      </c>
      <c r="B710" t="str">
        <f>YEAR(C710)&amp;VLOOKUP(MONTH(C710),lookup!$G$2:$N$13,8)</f>
        <v>2010M03</v>
      </c>
      <c r="C710" s="2">
        <f t="shared" si="45"/>
        <v>40247</v>
      </c>
      <c r="D710" s="4">
        <v>35.856319539947926</v>
      </c>
      <c r="E710">
        <f t="shared" si="42"/>
        <v>35.701174146967134</v>
      </c>
      <c r="F710" s="4">
        <v>30.898063879901287</v>
      </c>
      <c r="G710">
        <f t="shared" si="43"/>
        <v>30.771798830891846</v>
      </c>
    </row>
    <row r="711" spans="1:7" outlineLevel="1">
      <c r="A711" s="12">
        <f t="shared" si="44"/>
        <v>0</v>
      </c>
      <c r="B711" t="str">
        <f>YEAR(C711)&amp;VLOOKUP(MONTH(C711),lookup!$G$2:$N$13,8)</f>
        <v>2010M03</v>
      </c>
      <c r="C711" s="2">
        <f t="shared" si="45"/>
        <v>40248</v>
      </c>
      <c r="D711" s="4">
        <v>35.549846321736389</v>
      </c>
      <c r="E711">
        <f t="shared" si="42"/>
        <v>35.675917887897448</v>
      </c>
      <c r="F711" s="4">
        <v>30.639374494607043</v>
      </c>
      <c r="G711">
        <f t="shared" si="43"/>
        <v>30.7466587063983</v>
      </c>
    </row>
    <row r="712" spans="1:7" outlineLevel="1">
      <c r="A712" s="12">
        <f t="shared" si="44"/>
        <v>0</v>
      </c>
      <c r="B712" t="str">
        <f>YEAR(C712)&amp;VLOOKUP(MONTH(C712),lookup!$G$2:$N$13,8)</f>
        <v>2010M03</v>
      </c>
      <c r="C712" s="2">
        <f t="shared" si="45"/>
        <v>40249</v>
      </c>
      <c r="D712" s="4">
        <v>35.970333717198763</v>
      </c>
      <c r="E712">
        <f t="shared" si="42"/>
        <v>35.730770109613196</v>
      </c>
      <c r="F712" s="4">
        <v>30.984994354159269</v>
      </c>
      <c r="G712">
        <f t="shared" si="43"/>
        <v>30.791329383790739</v>
      </c>
    </row>
    <row r="713" spans="1:7" outlineLevel="1">
      <c r="A713" s="12">
        <f t="shared" si="44"/>
        <v>0</v>
      </c>
      <c r="B713" t="str">
        <f>YEAR(C713)&amp;VLOOKUP(MONTH(C713),lookup!$G$2:$N$13,8)</f>
        <v>2010M03</v>
      </c>
      <c r="C713" s="2">
        <f t="shared" si="45"/>
        <v>40250</v>
      </c>
      <c r="D713" s="4">
        <v>35.973653444132623</v>
      </c>
      <c r="E713">
        <f t="shared" si="42"/>
        <v>35.755295153900619</v>
      </c>
      <c r="F713" s="4">
        <v>30.968669210004549</v>
      </c>
      <c r="G713">
        <f t="shared" si="43"/>
        <v>30.80374668267455</v>
      </c>
    </row>
    <row r="714" spans="1:7" outlineLevel="1">
      <c r="A714" s="12">
        <f t="shared" si="44"/>
        <v>0</v>
      </c>
      <c r="B714" t="str">
        <f>YEAR(C714)&amp;VLOOKUP(MONTH(C714),lookup!$G$2:$N$13,8)</f>
        <v>2010M03</v>
      </c>
      <c r="C714" s="2">
        <f t="shared" si="45"/>
        <v>40251</v>
      </c>
      <c r="D714" s="4">
        <v>36.210896168905855</v>
      </c>
      <c r="E714">
        <f t="shared" si="42"/>
        <v>35.842661163069806</v>
      </c>
      <c r="F714" s="4">
        <v>31.203165436422289</v>
      </c>
      <c r="G714">
        <f t="shared" si="43"/>
        <v>30.882055458599837</v>
      </c>
    </row>
    <row r="715" spans="1:7" outlineLevel="1">
      <c r="A715" s="12">
        <f t="shared" si="44"/>
        <v>0</v>
      </c>
      <c r="B715" t="str">
        <f>YEAR(C715)&amp;VLOOKUP(MONTH(C715),lookup!$G$2:$N$13,8)</f>
        <v>2010M03</v>
      </c>
      <c r="C715" s="2">
        <f t="shared" si="45"/>
        <v>40252</v>
      </c>
      <c r="D715" s="4">
        <v>35.932372497841349</v>
      </c>
      <c r="E715">
        <f t="shared" ref="E715:E778" si="46">AVERAGE(SUM(D708:D715)/8,SUM(D710:D715)/6)</f>
        <v>35.873142327119623</v>
      </c>
      <c r="F715" s="4">
        <v>30.931436616043552</v>
      </c>
      <c r="G715">
        <f t="shared" ref="G715:G778" si="47">AVERAGE(SUM(F708:F715)/8,SUM(F710:F715)/6)</f>
        <v>30.901155768417489</v>
      </c>
    </row>
    <row r="716" spans="1:7" outlineLevel="1">
      <c r="A716" s="12">
        <f t="shared" si="44"/>
        <v>0</v>
      </c>
      <c r="B716" t="str">
        <f>YEAR(C716)&amp;VLOOKUP(MONTH(C716),lookup!$G$2:$N$13,8)</f>
        <v>2010M03</v>
      </c>
      <c r="C716" s="2">
        <f t="shared" si="45"/>
        <v>40253</v>
      </c>
      <c r="D716" s="4">
        <v>36.119288729771881</v>
      </c>
      <c r="E716">
        <f t="shared" si="46"/>
        <v>35.932326479190749</v>
      </c>
      <c r="F716" s="4">
        <v>31.098716622624661</v>
      </c>
      <c r="G716">
        <f t="shared" si="47"/>
        <v>30.950083326807977</v>
      </c>
    </row>
    <row r="717" spans="1:7" outlineLevel="1">
      <c r="A717" s="12">
        <f t="shared" si="44"/>
        <v>0</v>
      </c>
      <c r="B717" t="str">
        <f>YEAR(C717)&amp;VLOOKUP(MONTH(C717),lookup!$G$2:$N$13,8)</f>
        <v>2010M03</v>
      </c>
      <c r="C717" s="2">
        <f t="shared" si="45"/>
        <v>40254</v>
      </c>
      <c r="D717" s="4">
        <v>35.955580793957203</v>
      </c>
      <c r="E717">
        <f t="shared" si="46"/>
        <v>35.986528646827225</v>
      </c>
      <c r="F717" s="4">
        <v>30.920735952756875</v>
      </c>
      <c r="G717">
        <f t="shared" si="47"/>
        <v>30.986798801408405</v>
      </c>
    </row>
    <row r="718" spans="1:7" outlineLevel="1">
      <c r="A718" s="12">
        <f t="shared" si="44"/>
        <v>0</v>
      </c>
      <c r="B718" t="str">
        <f>YEAR(C718)&amp;VLOOKUP(MONTH(C718),lookup!$G$2:$N$13,8)</f>
        <v>2010M03</v>
      </c>
      <c r="C718" s="2">
        <f t="shared" si="45"/>
        <v>40255</v>
      </c>
      <c r="D718" s="4">
        <v>36.272692743911065</v>
      </c>
      <c r="E718">
        <f t="shared" si="46"/>
        <v>36.037748557634281</v>
      </c>
      <c r="F718" s="4">
        <v>31.265004794045446</v>
      </c>
      <c r="G718">
        <f t="shared" si="47"/>
        <v>31.033066811866263</v>
      </c>
    </row>
    <row r="719" spans="1:7" outlineLevel="1">
      <c r="A719" s="12">
        <f t="shared" si="44"/>
        <v>0</v>
      </c>
      <c r="B719" t="str">
        <f>YEAR(C719)&amp;VLOOKUP(MONTH(C719),lookup!$G$2:$N$13,8)</f>
        <v>2010M03</v>
      </c>
      <c r="C719" s="2">
        <f t="shared" si="45"/>
        <v>40256</v>
      </c>
      <c r="D719" s="4">
        <v>36.435252962166139</v>
      </c>
      <c r="E719">
        <f t="shared" si="46"/>
        <v>36.131553099163931</v>
      </c>
      <c r="F719" s="4">
        <v>31.390389629032565</v>
      </c>
      <c r="G719">
        <f t="shared" si="47"/>
        <v>31.115148626020193</v>
      </c>
    </row>
    <row r="720" spans="1:7" outlineLevel="1">
      <c r="A720" s="12">
        <f t="shared" si="44"/>
        <v>0</v>
      </c>
      <c r="B720" t="str">
        <f>YEAR(C720)&amp;VLOOKUP(MONTH(C720),lookup!$G$2:$N$13,8)</f>
        <v>2010M03</v>
      </c>
      <c r="C720" s="2">
        <f t="shared" si="45"/>
        <v>40257</v>
      </c>
      <c r="D720" s="4">
        <v>36.545313259517535</v>
      </c>
      <c r="E720">
        <f t="shared" si="46"/>
        <v>36.195357411443169</v>
      </c>
      <c r="F720" s="4">
        <v>31.442963695240305</v>
      </c>
      <c r="G720">
        <f t="shared" si="47"/>
        <v>31.16375489807259</v>
      </c>
    </row>
    <row r="721" spans="1:7" outlineLevel="1">
      <c r="A721" s="12">
        <f t="shared" si="44"/>
        <v>0</v>
      </c>
      <c r="B721" t="str">
        <f>YEAR(C721)&amp;VLOOKUP(MONTH(C721),lookup!$G$2:$N$13,8)</f>
        <v>2010M03</v>
      </c>
      <c r="C721" s="2">
        <f t="shared" si="45"/>
        <v>40258</v>
      </c>
      <c r="D721" s="4">
        <v>36.222238974602284</v>
      </c>
      <c r="E721">
        <f t="shared" si="46"/>
        <v>36.235049546827597</v>
      </c>
      <c r="F721" s="4">
        <v>31.177129131783403</v>
      </c>
      <c r="G721">
        <f t="shared" si="47"/>
        <v>31.197258019495422</v>
      </c>
    </row>
    <row r="722" spans="1:7" outlineLevel="1">
      <c r="A722" s="12">
        <f t="shared" si="44"/>
        <v>0</v>
      </c>
      <c r="B722" t="str">
        <f>YEAR(C722)&amp;VLOOKUP(MONTH(C722),lookup!$G$2:$N$13,8)</f>
        <v>2010M03</v>
      </c>
      <c r="C722" s="2">
        <f t="shared" si="45"/>
        <v>40259</v>
      </c>
      <c r="D722" s="4">
        <v>35.806226319736545</v>
      </c>
      <c r="E722">
        <f t="shared" si="46"/>
        <v>36.183669147084899</v>
      </c>
      <c r="F722" s="4">
        <v>30.743196681605355</v>
      </c>
      <c r="G722">
        <f t="shared" si="47"/>
        <v>31.138883310567756</v>
      </c>
    </row>
    <row r="723" spans="1:7" outlineLevel="1">
      <c r="A723" s="12">
        <f t="shared" si="44"/>
        <v>0</v>
      </c>
      <c r="B723" t="str">
        <f>YEAR(C723)&amp;VLOOKUP(MONTH(C723),lookup!$G$2:$N$13,8)</f>
        <v>2010M03</v>
      </c>
      <c r="C723" s="2">
        <f t="shared" si="45"/>
        <v>40260</v>
      </c>
      <c r="D723" s="4">
        <v>36.09613130370856</v>
      </c>
      <c r="E723">
        <f t="shared" si="46"/>
        <v>36.205616614930875</v>
      </c>
      <c r="F723" s="4">
        <v>31.024400899965904</v>
      </c>
      <c r="G723">
        <f t="shared" si="47"/>
        <v>31.153332323913656</v>
      </c>
    </row>
    <row r="724" spans="1:7" outlineLevel="1">
      <c r="A724" s="12">
        <f t="shared" si="44"/>
        <v>0</v>
      </c>
      <c r="B724" t="str">
        <f>YEAR(C724)&amp;VLOOKUP(MONTH(C724),lookup!$G$2:$N$13,8)</f>
        <v>2010M03</v>
      </c>
      <c r="C724" s="2">
        <f t="shared" si="45"/>
        <v>40261</v>
      </c>
      <c r="D724" s="4">
        <v>35.979591256080631</v>
      </c>
      <c r="E724">
        <f t="shared" si="46"/>
        <v>36.172460398839306</v>
      </c>
      <c r="F724" s="4">
        <v>30.893177395918173</v>
      </c>
      <c r="G724">
        <f t="shared" si="47"/>
        <v>31.109500505733898</v>
      </c>
    </row>
    <row r="725" spans="1:7" outlineLevel="1">
      <c r="A725" s="12">
        <f t="shared" si="44"/>
        <v>0</v>
      </c>
      <c r="B725" t="str">
        <f>YEAR(C725)&amp;VLOOKUP(MONTH(C725),lookup!$G$2:$N$13,8)</f>
        <v>2010M03</v>
      </c>
      <c r="C725" s="2">
        <f t="shared" si="45"/>
        <v>40262</v>
      </c>
      <c r="D725" s="4">
        <v>36.21549210588261</v>
      </c>
      <c r="E725">
        <f t="shared" si="46"/>
        <v>36.170391451144347</v>
      </c>
      <c r="F725" s="4">
        <v>31.161334987757634</v>
      </c>
      <c r="G725">
        <f t="shared" si="47"/>
        <v>31.105450058648533</v>
      </c>
    </row>
    <row r="726" spans="1:7" outlineLevel="1">
      <c r="A726" s="12">
        <f t="shared" si="44"/>
        <v>0</v>
      </c>
      <c r="B726" t="str">
        <f>YEAR(C726)&amp;VLOOKUP(MONTH(C726),lookup!$G$2:$N$13,8)</f>
        <v>2010M03</v>
      </c>
      <c r="C726" s="2">
        <f t="shared" si="45"/>
        <v>40263</v>
      </c>
      <c r="D726" s="4">
        <v>36.482160825343357</v>
      </c>
      <c r="E726">
        <f t="shared" si="46"/>
        <v>36.178220503386015</v>
      </c>
      <c r="F726" s="4">
        <v>31.347724779360014</v>
      </c>
      <c r="G726">
        <f t="shared" si="47"/>
        <v>31.102683481407336</v>
      </c>
    </row>
    <row r="727" spans="1:7" outlineLevel="1">
      <c r="A727" s="12">
        <f t="shared" si="44"/>
        <v>0</v>
      </c>
      <c r="B727" t="str">
        <f>YEAR(C727)&amp;VLOOKUP(MONTH(C727),lookup!$G$2:$N$13,8)</f>
        <v>2010M03</v>
      </c>
      <c r="C727" s="2">
        <f t="shared" si="45"/>
        <v>40264</v>
      </c>
      <c r="D727" s="4">
        <v>36.406228253151937</v>
      </c>
      <c r="E727">
        <f t="shared" si="46"/>
        <v>36.191738898951769</v>
      </c>
      <c r="F727" s="4">
        <v>31.304097443362966</v>
      </c>
      <c r="G727">
        <f t="shared" si="47"/>
        <v>31.107870912434617</v>
      </c>
    </row>
    <row r="728" spans="1:7" outlineLevel="1">
      <c r="A728" s="12">
        <f t="shared" si="44"/>
        <v>0</v>
      </c>
      <c r="B728" t="str">
        <f>YEAR(C728)&amp;VLOOKUP(MONTH(C728),lookup!$G$2:$N$13,8)</f>
        <v>2010M03</v>
      </c>
      <c r="C728" s="2">
        <f t="shared" si="45"/>
        <v>40265</v>
      </c>
      <c r="D728" s="4">
        <v>36.125539463477267</v>
      </c>
      <c r="E728">
        <f t="shared" si="46"/>
        <v>36.192112465344316</v>
      </c>
      <c r="F728" s="4">
        <v>31.082911205536124</v>
      </c>
      <c r="G728">
        <f t="shared" si="47"/>
        <v>31.113677175489002</v>
      </c>
    </row>
    <row r="729" spans="1:7" outlineLevel="1">
      <c r="A729" s="12">
        <f t="shared" si="44"/>
        <v>0</v>
      </c>
      <c r="B729" t="str">
        <f>YEAR(C729)&amp;VLOOKUP(MONTH(C729),lookup!$G$2:$N$13,8)</f>
        <v>2010M03</v>
      </c>
      <c r="C729" s="2">
        <f t="shared" si="45"/>
        <v>40266</v>
      </c>
      <c r="D729" s="4">
        <v>36.297837547405003</v>
      </c>
      <c r="E729">
        <f t="shared" si="46"/>
        <v>36.213646229785851</v>
      </c>
      <c r="F729" s="4">
        <v>31.233173552054961</v>
      </c>
      <c r="G729">
        <f t="shared" si="47"/>
        <v>31.134577672763392</v>
      </c>
    </row>
    <row r="730" spans="1:7" outlineLevel="1">
      <c r="A730" s="12">
        <f t="shared" si="44"/>
        <v>0</v>
      </c>
      <c r="B730" t="str">
        <f>YEAR(C730)&amp;VLOOKUP(MONTH(C730),lookup!$G$2:$N$13,8)</f>
        <v>2010M03</v>
      </c>
      <c r="C730" s="2">
        <f t="shared" si="45"/>
        <v>40267</v>
      </c>
      <c r="D730" s="4">
        <v>36.445563977275249</v>
      </c>
      <c r="E730">
        <f t="shared" si="46"/>
        <v>36.292435893481581</v>
      </c>
      <c r="F730" s="4">
        <v>31.26849322388232</v>
      </c>
      <c r="G730">
        <f t="shared" si="47"/>
        <v>31.198685025652715</v>
      </c>
    </row>
    <row r="731" spans="1:7" outlineLevel="1">
      <c r="A731" s="12">
        <f t="shared" si="44"/>
        <v>0</v>
      </c>
      <c r="B731" t="str">
        <f>YEAR(C731)&amp;VLOOKUP(MONTH(C731),lookup!$G$2:$N$13,8)</f>
        <v>2010M03</v>
      </c>
      <c r="C731" s="2">
        <f t="shared" si="45"/>
        <v>40268</v>
      </c>
      <c r="D731" s="4">
        <v>36.553852334908527</v>
      </c>
      <c r="E731">
        <f t="shared" si="46"/>
        <v>36.34924014368373</v>
      </c>
      <c r="F731" s="4">
        <v>31.542812516339612</v>
      </c>
      <c r="G731">
        <f t="shared" si="47"/>
        <v>31.262875545724569</v>
      </c>
    </row>
    <row r="732" spans="1:7" outlineLevel="1">
      <c r="A732" s="12">
        <f t="shared" si="44"/>
        <v>0</v>
      </c>
      <c r="B732" t="str">
        <f>YEAR(C732)&amp;VLOOKUP(MONTH(C732),lookup!$G$2:$N$13,8)</f>
        <v>2010M04</v>
      </c>
      <c r="C732" s="2">
        <f t="shared" si="45"/>
        <v>40269</v>
      </c>
      <c r="D732" s="4">
        <v>35.972397135172955</v>
      </c>
      <c r="E732">
        <f t="shared" si="46"/>
        <v>36.306310203612796</v>
      </c>
      <c r="F732" s="4">
        <v>30.826520403392042</v>
      </c>
      <c r="G732">
        <f t="shared" si="47"/>
        <v>31.215275785694356</v>
      </c>
    </row>
    <row r="733" spans="1:7" outlineLevel="1">
      <c r="A733" s="12">
        <f t="shared" si="44"/>
        <v>0</v>
      </c>
      <c r="B733" t="str">
        <f>YEAR(C733)&amp;VLOOKUP(MONTH(C733),lookup!$G$2:$N$13,8)</f>
        <v>2010M04</v>
      </c>
      <c r="C733" s="2">
        <f t="shared" si="45"/>
        <v>40270</v>
      </c>
      <c r="D733" s="4">
        <v>36.466849726140453</v>
      </c>
      <c r="E733">
        <f t="shared" si="46"/>
        <v>36.327071844294622</v>
      </c>
      <c r="F733" s="4">
        <v>31.345398731904261</v>
      </c>
      <c r="G733">
        <f t="shared" si="47"/>
        <v>31.230221543748627</v>
      </c>
    </row>
    <row r="734" spans="1:7" outlineLevel="1">
      <c r="A734" s="12">
        <f t="shared" si="44"/>
        <v>0</v>
      </c>
      <c r="B734" t="str">
        <f>YEAR(C734)&amp;VLOOKUP(MONTH(C734),lookup!$G$2:$N$13,8)</f>
        <v>2010M04</v>
      </c>
      <c r="C734" s="2">
        <f t="shared" si="45"/>
        <v>40271</v>
      </c>
      <c r="D734" s="4">
        <v>36.512706937254201</v>
      </c>
      <c r="E734">
        <f t="shared" si="46"/>
        <v>36.361244932437131</v>
      </c>
      <c r="F734" s="4">
        <v>31.357634442555515</v>
      </c>
      <c r="G734">
        <f t="shared" si="47"/>
        <v>31.253734500783295</v>
      </c>
    </row>
    <row r="735" spans="1:7" outlineLevel="1">
      <c r="A735" s="12">
        <f t="shared" si="44"/>
        <v>0</v>
      </c>
      <c r="B735" t="str">
        <f>YEAR(C735)&amp;VLOOKUP(MONTH(C735),lookup!$G$2:$N$13,8)</f>
        <v>2010M04</v>
      </c>
      <c r="C735" s="2">
        <f t="shared" si="45"/>
        <v>40272</v>
      </c>
      <c r="D735" s="4">
        <v>36.375559513619137</v>
      </c>
      <c r="E735">
        <f t="shared" si="46"/>
        <v>36.365804966734174</v>
      </c>
      <c r="F735" s="4">
        <v>31.19979920721234</v>
      </c>
      <c r="G735">
        <f t="shared" si="47"/>
        <v>31.244434665620332</v>
      </c>
    </row>
    <row r="736" spans="1:7" outlineLevel="1">
      <c r="A736" s="12">
        <f t="shared" si="44"/>
        <v>0</v>
      </c>
      <c r="B736" t="str">
        <f>YEAR(C736)&amp;VLOOKUP(MONTH(C736),lookup!$G$2:$N$13,8)</f>
        <v>2010M04</v>
      </c>
      <c r="C736" s="2">
        <f t="shared" si="45"/>
        <v>40273</v>
      </c>
      <c r="D736" s="4">
        <v>36.464717327517107</v>
      </c>
      <c r="E736">
        <f t="shared" si="46"/>
        <v>36.388599695756824</v>
      </c>
      <c r="F736" s="4">
        <v>31.272209898403851</v>
      </c>
      <c r="G736">
        <f t="shared" si="47"/>
        <v>31.256575556801359</v>
      </c>
    </row>
    <row r="737" spans="1:7" outlineLevel="1">
      <c r="A737" s="12">
        <f t="shared" si="44"/>
        <v>0</v>
      </c>
      <c r="B737" t="str">
        <f>YEAR(C737)&amp;VLOOKUP(MONTH(C737),lookup!$G$2:$N$13,8)</f>
        <v>2010M04</v>
      </c>
      <c r="C737" s="2">
        <f t="shared" si="45"/>
        <v>40274</v>
      </c>
      <c r="D737" s="4">
        <v>36.102714640662434</v>
      </c>
      <c r="E737">
        <f t="shared" si="46"/>
        <v>36.338809706231572</v>
      </c>
      <c r="F737" s="4">
        <v>30.897892213490522</v>
      </c>
      <c r="G737">
        <f t="shared" si="47"/>
        <v>31.181877114570327</v>
      </c>
    </row>
    <row r="738" spans="1:7" outlineLevel="1">
      <c r="A738" s="12">
        <f t="shared" si="44"/>
        <v>0</v>
      </c>
      <c r="B738" t="str">
        <f>YEAR(C738)&amp;VLOOKUP(MONTH(C738),lookup!$G$2:$N$13,8)</f>
        <v>2010M04</v>
      </c>
      <c r="C738" s="2">
        <f t="shared" si="45"/>
        <v>40275</v>
      </c>
      <c r="D738" s="4">
        <v>36.914203689629986</v>
      </c>
      <c r="E738">
        <f t="shared" si="46"/>
        <v>36.446583567791826</v>
      </c>
      <c r="F738" s="4">
        <v>31.648685468358781</v>
      </c>
      <c r="G738">
        <f t="shared" si="47"/>
        <v>31.274152885264002</v>
      </c>
    </row>
    <row r="739" spans="1:7" outlineLevel="1">
      <c r="A739" s="12">
        <f t="shared" si="44"/>
        <v>0</v>
      </c>
      <c r="B739" t="str">
        <f>YEAR(C739)&amp;VLOOKUP(MONTH(C739),lookup!$G$2:$N$13,8)</f>
        <v>2010M04</v>
      </c>
      <c r="C739" s="2">
        <f t="shared" si="45"/>
        <v>40276</v>
      </c>
      <c r="D739" s="4">
        <v>36.412905574139749</v>
      </c>
      <c r="E739">
        <f t="shared" si="46"/>
        <v>36.433279049243723</v>
      </c>
      <c r="F739" s="4">
        <v>31.222605702736995</v>
      </c>
      <c r="G739">
        <f t="shared" si="47"/>
        <v>31.243907206983231</v>
      </c>
    </row>
    <row r="740" spans="1:7" outlineLevel="1">
      <c r="A740" s="12">
        <f t="shared" si="44"/>
        <v>0</v>
      </c>
      <c r="B740" t="str">
        <f>YEAR(C740)&amp;VLOOKUP(MONTH(C740),lookup!$G$2:$N$13,8)</f>
        <v>2010M04</v>
      </c>
      <c r="C740" s="2">
        <f t="shared" si="45"/>
        <v>40277</v>
      </c>
      <c r="D740" s="4">
        <v>36.988502813719322</v>
      </c>
      <c r="E740">
        <f t="shared" si="46"/>
        <v>36.536435310524965</v>
      </c>
      <c r="F740" s="4">
        <v>31.6927408167758</v>
      </c>
      <c r="G740">
        <f t="shared" si="47"/>
        <v>31.325971514004735</v>
      </c>
    </row>
    <row r="741" spans="1:7" outlineLevel="1">
      <c r="A741" s="12">
        <f t="shared" si="44"/>
        <v>0</v>
      </c>
      <c r="B741" t="str">
        <f>YEAR(C741)&amp;VLOOKUP(MONTH(C741),lookup!$G$2:$N$13,8)</f>
        <v>2010M04</v>
      </c>
      <c r="C741" s="2">
        <f t="shared" si="45"/>
        <v>40278</v>
      </c>
      <c r="D741" s="4">
        <v>37.043932409072426</v>
      </c>
      <c r="E741">
        <f t="shared" si="46"/>
        <v>36.628200719495979</v>
      </c>
      <c r="F741" s="4">
        <v>31.750685937505917</v>
      </c>
      <c r="G741">
        <f t="shared" si="47"/>
        <v>31.397209191879305</v>
      </c>
    </row>
    <row r="742" spans="1:7" outlineLevel="1">
      <c r="A742" s="12">
        <f t="shared" si="44"/>
        <v>0</v>
      </c>
      <c r="B742" t="str">
        <f>YEAR(C742)&amp;VLOOKUP(MONTH(C742),lookup!$G$2:$N$13,8)</f>
        <v>2010M04</v>
      </c>
      <c r="C742" s="2">
        <f t="shared" si="45"/>
        <v>40279</v>
      </c>
      <c r="D742" s="4">
        <v>37.370078735043563</v>
      </c>
      <c r="E742">
        <f t="shared" si="46"/>
        <v>36.757233240818351</v>
      </c>
      <c r="F742" s="4">
        <v>32.028886072089115</v>
      </c>
      <c r="G742">
        <f t="shared" si="47"/>
        <v>31.502218766532259</v>
      </c>
    </row>
    <row r="743" spans="1:7" outlineLevel="1">
      <c r="A743" s="12">
        <f t="shared" si="44"/>
        <v>0</v>
      </c>
      <c r="B743" t="str">
        <f>YEAR(C743)&amp;VLOOKUP(MONTH(C743),lookup!$G$2:$N$13,8)</f>
        <v>2010M04</v>
      </c>
      <c r="C743" s="2">
        <f t="shared" si="45"/>
        <v>40280</v>
      </c>
      <c r="D743" s="4">
        <v>37.079601493430168</v>
      </c>
      <c r="E743">
        <f t="shared" si="46"/>
        <v>36.88264310228719</v>
      </c>
      <c r="F743" s="4">
        <v>31.760416111403391</v>
      </c>
      <c r="G743">
        <f t="shared" si="47"/>
        <v>31.609134314536941</v>
      </c>
    </row>
    <row r="744" spans="1:7" outlineLevel="1">
      <c r="A744" s="12">
        <f t="shared" si="44"/>
        <v>0</v>
      </c>
      <c r="B744" t="str">
        <f>YEAR(C744)&amp;VLOOKUP(MONTH(C744),lookup!$G$2:$N$13,8)</f>
        <v>2010M04</v>
      </c>
      <c r="C744" s="2">
        <f t="shared" si="45"/>
        <v>40281</v>
      </c>
      <c r="D744" s="4">
        <v>37.367723590855434</v>
      </c>
      <c r="E744">
        <f t="shared" si="46"/>
        <v>36.976874318847962</v>
      </c>
      <c r="F744" s="4">
        <v>32.009872511064899</v>
      </c>
      <c r="G744">
        <f t="shared" si="47"/>
        <v>31.685337148053762</v>
      </c>
    </row>
    <row r="745" spans="1:7" outlineLevel="1">
      <c r="A745" s="12">
        <f t="shared" si="44"/>
        <v>0</v>
      </c>
      <c r="B745" t="str">
        <f>YEAR(C745)&amp;VLOOKUP(MONTH(C745),lookup!$G$2:$N$13,8)</f>
        <v>2010M04</v>
      </c>
      <c r="C745" s="2">
        <f t="shared" si="45"/>
        <v>40282</v>
      </c>
      <c r="D745" s="4">
        <v>37.611832867193804</v>
      </c>
      <c r="E745">
        <f t="shared" si="46"/>
        <v>37.171104815760671</v>
      </c>
      <c r="F745" s="4">
        <v>32.179669138130187</v>
      </c>
      <c r="G745">
        <f t="shared" si="47"/>
        <v>31.845203492126508</v>
      </c>
    </row>
    <row r="746" spans="1:7" outlineLevel="1">
      <c r="A746" s="12">
        <f t="shared" si="44"/>
        <v>0</v>
      </c>
      <c r="B746" t="str">
        <f>YEAR(C746)&amp;VLOOKUP(MONTH(C746),lookup!$G$2:$N$13,8)</f>
        <v>2010M04</v>
      </c>
      <c r="C746" s="2">
        <f t="shared" si="45"/>
        <v>40283</v>
      </c>
      <c r="D746" s="4">
        <v>37.914260337419634</v>
      </c>
      <c r="E746">
        <f t="shared" si="46"/>
        <v>37.310754816555885</v>
      </c>
      <c r="F746" s="4">
        <v>32.484179445649829</v>
      </c>
      <c r="G746">
        <f t="shared" si="47"/>
        <v>31.963375084780036</v>
      </c>
    </row>
    <row r="747" spans="1:7" outlineLevel="1">
      <c r="A747" s="12">
        <f t="shared" si="44"/>
        <v>0</v>
      </c>
      <c r="B747" t="str">
        <f>YEAR(C747)&amp;VLOOKUP(MONTH(C747),lookup!$G$2:$N$13,8)</f>
        <v>2010M04</v>
      </c>
      <c r="C747" s="2">
        <f t="shared" si="45"/>
        <v>40284</v>
      </c>
      <c r="D747" s="4">
        <v>37.588860280028598</v>
      </c>
      <c r="E747">
        <f t="shared" si="46"/>
        <v>37.429662641586958</v>
      </c>
      <c r="F747" s="4">
        <v>32.172409192609472</v>
      </c>
      <c r="G747">
        <f t="shared" si="47"/>
        <v>32.057881407489035</v>
      </c>
    </row>
    <row r="748" spans="1:7" outlineLevel="1">
      <c r="A748" s="12">
        <f t="shared" si="44"/>
        <v>0</v>
      </c>
      <c r="B748" t="str">
        <f>YEAR(C748)&amp;VLOOKUP(MONTH(C748),lookup!$G$2:$N$13,8)</f>
        <v>2010M04</v>
      </c>
      <c r="C748" s="2">
        <f t="shared" si="45"/>
        <v>40285</v>
      </c>
      <c r="D748" s="4">
        <v>38.28889993348136</v>
      </c>
      <c r="E748">
        <f t="shared" si="46"/>
        <v>37.587505894775227</v>
      </c>
      <c r="F748" s="4">
        <v>32.738824818718491</v>
      </c>
      <c r="G748">
        <f t="shared" si="47"/>
        <v>32.182423219829559</v>
      </c>
    </row>
    <row r="749" spans="1:7" outlineLevel="1">
      <c r="A749" s="12">
        <f t="shared" si="44"/>
        <v>0</v>
      </c>
      <c r="B749" t="str">
        <f>YEAR(C749)&amp;VLOOKUP(MONTH(C749),lookup!$G$2:$N$13,8)</f>
        <v>2010M04</v>
      </c>
      <c r="C749" s="2">
        <f t="shared" si="45"/>
        <v>40286</v>
      </c>
      <c r="D749" s="4">
        <v>38.29914481069973</v>
      </c>
      <c r="E749">
        <f t="shared" si="46"/>
        <v>37.767585279649403</v>
      </c>
      <c r="F749" s="4">
        <v>32.817949533601436</v>
      </c>
      <c r="G749">
        <f t="shared" si="47"/>
        <v>32.337254979768701</v>
      </c>
    </row>
    <row r="750" spans="1:7" outlineLevel="1">
      <c r="A750" s="12">
        <f t="shared" si="44"/>
        <v>0</v>
      </c>
      <c r="B750" t="str">
        <f>YEAR(C750)&amp;VLOOKUP(MONTH(C750),lookup!$G$2:$N$13,8)</f>
        <v>2010M04</v>
      </c>
      <c r="C750" s="2">
        <f t="shared" si="45"/>
        <v>40287</v>
      </c>
      <c r="D750" s="4">
        <v>38.031912558470893</v>
      </c>
      <c r="E750">
        <f t="shared" si="46"/>
        <v>37.864298974248229</v>
      </c>
      <c r="F750" s="4">
        <v>32.510125670700099</v>
      </c>
      <c r="G750">
        <f t="shared" si="47"/>
        <v>32.409020217984825</v>
      </c>
    </row>
    <row r="751" spans="1:7" outlineLevel="1">
      <c r="A751" s="12">
        <f t="shared" si="44"/>
        <v>0</v>
      </c>
      <c r="B751" t="str">
        <f>YEAR(C751)&amp;VLOOKUP(MONTH(C751),lookup!$G$2:$N$13,8)</f>
        <v>2010M04</v>
      </c>
      <c r="C751" s="2">
        <f t="shared" si="45"/>
        <v>40288</v>
      </c>
      <c r="D751" s="4">
        <v>38.300838812001317</v>
      </c>
      <c r="E751">
        <f t="shared" si="46"/>
        <v>37.998043468726216</v>
      </c>
      <c r="F751" s="4">
        <v>32.782425232277774</v>
      </c>
      <c r="G751">
        <f t="shared" si="47"/>
        <v>32.523125462551768</v>
      </c>
    </row>
    <row r="752" spans="1:7" outlineLevel="1">
      <c r="A752" s="12">
        <f t="shared" si="44"/>
        <v>0</v>
      </c>
      <c r="B752" t="str">
        <f>YEAR(C752)&amp;VLOOKUP(MONTH(C752),lookup!$G$2:$N$13,8)</f>
        <v>2010M04</v>
      </c>
      <c r="C752" s="2">
        <f t="shared" si="45"/>
        <v>40289</v>
      </c>
      <c r="D752" s="4">
        <v>38.548706387709792</v>
      </c>
      <c r="E752">
        <f t="shared" si="46"/>
        <v>38.124725397720454</v>
      </c>
      <c r="F752" s="4">
        <v>32.954799370865381</v>
      </c>
      <c r="G752">
        <f t="shared" si="47"/>
        <v>32.621401718390601</v>
      </c>
    </row>
    <row r="753" spans="1:7" outlineLevel="1">
      <c r="A753" s="12">
        <f t="shared" si="44"/>
        <v>0</v>
      </c>
      <c r="B753" t="str">
        <f>YEAR(C753)&amp;VLOOKUP(MONTH(C753),lookup!$G$2:$N$13,8)</f>
        <v>2010M04</v>
      </c>
      <c r="C753" s="2">
        <f t="shared" si="45"/>
        <v>40290</v>
      </c>
      <c r="D753" s="4">
        <v>38.534969938294424</v>
      </c>
      <c r="E753">
        <f t="shared" si="46"/>
        <v>38.261263936186396</v>
      </c>
      <c r="F753" s="4">
        <v>33.001648155110331</v>
      </c>
      <c r="G753">
        <f t="shared" si="47"/>
        <v>32.74187865382693</v>
      </c>
    </row>
    <row r="754" spans="1:7" outlineLevel="1">
      <c r="A754" s="12">
        <f t="shared" si="44"/>
        <v>0</v>
      </c>
      <c r="B754" t="str">
        <f>YEAR(C754)&amp;VLOOKUP(MONTH(C754),lookup!$G$2:$N$13,8)</f>
        <v>2010M04</v>
      </c>
      <c r="C754" s="2">
        <f t="shared" si="45"/>
        <v>40291</v>
      </c>
      <c r="D754" s="4">
        <v>38.427634951301066</v>
      </c>
      <c r="E754">
        <f t="shared" si="46"/>
        <v>38.304911101038968</v>
      </c>
      <c r="F754" s="4">
        <v>32.803987786519798</v>
      </c>
      <c r="G754">
        <f t="shared" si="47"/>
        <v>32.767296922448075</v>
      </c>
    </row>
    <row r="755" spans="1:7" outlineLevel="1">
      <c r="A755" s="12">
        <f t="shared" si="44"/>
        <v>0</v>
      </c>
      <c r="B755" t="str">
        <f>YEAR(C755)&amp;VLOOKUP(MONTH(C755),lookup!$G$2:$N$13,8)</f>
        <v>2010M04</v>
      </c>
      <c r="C755" s="2">
        <f t="shared" si="45"/>
        <v>40292</v>
      </c>
      <c r="D755" s="4">
        <v>38.98652627352206</v>
      </c>
      <c r="E755">
        <f t="shared" si="46"/>
        <v>38.449547014200832</v>
      </c>
      <c r="F755" s="4">
        <v>33.328700145326998</v>
      </c>
      <c r="G755">
        <f t="shared" si="47"/>
        <v>32.882127657970045</v>
      </c>
    </row>
    <row r="756" spans="1:7" outlineLevel="1">
      <c r="A756" s="12">
        <f t="shared" si="44"/>
        <v>0</v>
      </c>
      <c r="B756" t="str">
        <f>YEAR(C756)&amp;VLOOKUP(MONTH(C756),lookup!$G$2:$N$13,8)</f>
        <v>2010M04</v>
      </c>
      <c r="C756" s="2">
        <f t="shared" si="45"/>
        <v>40293</v>
      </c>
      <c r="D756" s="4">
        <v>39.098554523752973</v>
      </c>
      <c r="E756">
        <f t="shared" si="46"/>
        <v>38.58903725653299</v>
      </c>
      <c r="F756" s="4">
        <v>33.385697371935628</v>
      </c>
      <c r="G756">
        <f t="shared" si="47"/>
        <v>32.99552150098242</v>
      </c>
    </row>
    <row r="757" spans="1:7" outlineLevel="1">
      <c r="A757" s="12">
        <f t="shared" si="44"/>
        <v>0</v>
      </c>
      <c r="B757" t="str">
        <f>YEAR(C757)&amp;VLOOKUP(MONTH(C757),lookup!$G$2:$N$13,8)</f>
        <v>2010M04</v>
      </c>
      <c r="C757" s="2">
        <f t="shared" si="45"/>
        <v>40294</v>
      </c>
      <c r="D757" s="4">
        <v>39.024154667592938</v>
      </c>
      <c r="E757">
        <f t="shared" si="46"/>
        <v>38.694626693888111</v>
      </c>
      <c r="F757" s="4">
        <v>33.307069690359938</v>
      </c>
      <c r="G757">
        <f t="shared" si="47"/>
        <v>33.069811882286672</v>
      </c>
    </row>
    <row r="758" spans="1:7" outlineLevel="1">
      <c r="A758" s="12">
        <f t="shared" si="44"/>
        <v>0</v>
      </c>
      <c r="B758" t="str">
        <f>YEAR(C758)&amp;VLOOKUP(MONTH(C758),lookup!$G$2:$N$13,8)</f>
        <v>2010M04</v>
      </c>
      <c r="C758" s="2">
        <f t="shared" si="45"/>
        <v>40295</v>
      </c>
      <c r="D758" s="4">
        <v>39.09275888278399</v>
      </c>
      <c r="E758">
        <f t="shared" si="46"/>
        <v>38.806267297080524</v>
      </c>
      <c r="F758" s="4">
        <v>33.413866666723528</v>
      </c>
      <c r="G758">
        <f t="shared" si="47"/>
        <v>33.16455130252632</v>
      </c>
    </row>
    <row r="759" spans="1:7" outlineLevel="1">
      <c r="A759" s="12">
        <f t="shared" si="44"/>
        <v>0</v>
      </c>
      <c r="B759" t="str">
        <f>YEAR(C759)&amp;VLOOKUP(MONTH(C759),lookup!$G$2:$N$13,8)</f>
        <v>2010M04</v>
      </c>
      <c r="C759" s="2">
        <f t="shared" si="45"/>
        <v>40296</v>
      </c>
      <c r="D759" s="4">
        <v>39.440650567171694</v>
      </c>
      <c r="E759">
        <f t="shared" si="46"/>
        <v>38.95297891751845</v>
      </c>
      <c r="F759" s="4">
        <v>33.636968078970057</v>
      </c>
      <c r="G759">
        <f t="shared" si="47"/>
        <v>33.270903557432888</v>
      </c>
    </row>
    <row r="760" spans="1:7" outlineLevel="1">
      <c r="A760" s="12">
        <f t="shared" si="44"/>
        <v>0</v>
      </c>
      <c r="B760" t="str">
        <f>YEAR(C760)&amp;VLOOKUP(MONTH(C760),lookup!$G$2:$N$13,8)</f>
        <v>2010M04</v>
      </c>
      <c r="C760" s="2">
        <f t="shared" si="45"/>
        <v>40297</v>
      </c>
      <c r="D760" s="4">
        <v>39.20222910592382</v>
      </c>
      <c r="E760">
        <f t="shared" si="46"/>
        <v>39.058373600292057</v>
      </c>
      <c r="F760" s="4">
        <v>33.474499298150519</v>
      </c>
      <c r="G760">
        <f t="shared" si="47"/>
        <v>33.359260762190772</v>
      </c>
    </row>
    <row r="761" spans="1:7" outlineLevel="1">
      <c r="A761" s="12">
        <f t="shared" si="44"/>
        <v>0</v>
      </c>
      <c r="B761" t="str">
        <f>YEAR(C761)&amp;VLOOKUP(MONTH(C761),lookup!$G$2:$N$13,8)</f>
        <v>2010M04</v>
      </c>
      <c r="C761" s="2">
        <f t="shared" si="45"/>
        <v>40298</v>
      </c>
      <c r="D761" s="4">
        <v>39.636171516395017</v>
      </c>
      <c r="E761">
        <f t="shared" si="46"/>
        <v>39.181335802496093</v>
      </c>
      <c r="F761" s="4">
        <v>33.78666065936708</v>
      </c>
      <c r="G761">
        <f t="shared" si="47"/>
        <v>33.446487419876831</v>
      </c>
    </row>
    <row r="762" spans="1:7" outlineLevel="1">
      <c r="A762" s="12">
        <f t="shared" si="44"/>
        <v>0</v>
      </c>
      <c r="B762" t="str">
        <f>YEAR(C762)&amp;VLOOKUP(MONTH(C762),lookup!$G$2:$N$13,8)</f>
        <v>2010M05</v>
      </c>
      <c r="C762" s="2">
        <f t="shared" si="45"/>
        <v>40299</v>
      </c>
      <c r="D762" s="4">
        <v>39.52377275725653</v>
      </c>
      <c r="E762">
        <f t="shared" si="46"/>
        <v>39.285279268160266</v>
      </c>
      <c r="F762" s="4">
        <v>33.665416407866914</v>
      </c>
      <c r="G762">
        <f t="shared" si="47"/>
        <v>33.52363662837196</v>
      </c>
    </row>
    <row r="763" spans="1:7" outlineLevel="1">
      <c r="A763" s="12">
        <f t="shared" si="44"/>
        <v>0</v>
      </c>
      <c r="B763" t="str">
        <f>YEAR(C763)&amp;VLOOKUP(MONTH(C763),lookup!$G$2:$N$13,8)</f>
        <v>2010M05</v>
      </c>
      <c r="C763" s="2">
        <f t="shared" si="45"/>
        <v>40300</v>
      </c>
      <c r="D763" s="4">
        <v>39.780798023619298</v>
      </c>
      <c r="E763">
        <f t="shared" si="46"/>
        <v>39.397974865543546</v>
      </c>
      <c r="F763" s="4">
        <v>33.816439613374655</v>
      </c>
      <c r="G763">
        <f t="shared" si="47"/>
        <v>33.596567838709497</v>
      </c>
    </row>
    <row r="764" spans="1:7" outlineLevel="1">
      <c r="A764" s="12">
        <f t="shared" si="44"/>
        <v>0</v>
      </c>
      <c r="B764" t="str">
        <f>YEAR(C764)&amp;VLOOKUP(MONTH(C764),lookup!$G$2:$N$13,8)</f>
        <v>2010M05</v>
      </c>
      <c r="C764" s="2">
        <f t="shared" si="45"/>
        <v>40301</v>
      </c>
      <c r="D764" s="4">
        <v>39.575440559563731</v>
      </c>
      <c r="E764">
        <f t="shared" si="46"/>
        <v>39.468003715846692</v>
      </c>
      <c r="F764" s="4">
        <v>33.660695656171953</v>
      </c>
      <c r="G764">
        <f t="shared" si="47"/>
        <v>33.634324313928303</v>
      </c>
    </row>
    <row r="765" spans="1:7" outlineLevel="1">
      <c r="A765" s="12">
        <f t="shared" si="44"/>
        <v>0</v>
      </c>
      <c r="B765" t="str">
        <f>YEAR(C765)&amp;VLOOKUP(MONTH(C765),lookup!$G$2:$N$13,8)</f>
        <v>2010M05</v>
      </c>
      <c r="C765" s="2">
        <f t="shared" si="45"/>
        <v>40302</v>
      </c>
      <c r="D765" s="4">
        <v>39.35406737343947</v>
      </c>
      <c r="E765">
        <f t="shared" si="46"/>
        <v>39.481407993817754</v>
      </c>
      <c r="F765" s="4">
        <v>33.402955140571095</v>
      </c>
      <c r="G765">
        <f t="shared" si="47"/>
        <v>33.620816076366587</v>
      </c>
    </row>
    <row r="766" spans="1:7" outlineLevel="1">
      <c r="A766" s="12">
        <f t="shared" si="44"/>
        <v>0</v>
      </c>
      <c r="B766" t="str">
        <f>YEAR(C766)&amp;VLOOKUP(MONTH(C766),lookup!$G$2:$N$13,8)</f>
        <v>2010M05</v>
      </c>
      <c r="C766" s="2">
        <f t="shared" si="45"/>
        <v>40303</v>
      </c>
      <c r="D766" s="4">
        <v>39.993663213616138</v>
      </c>
      <c r="E766">
        <f t="shared" si="46"/>
        <v>39.603667356802454</v>
      </c>
      <c r="F766" s="4">
        <v>33.997505699008634</v>
      </c>
      <c r="G766">
        <f t="shared" si="47"/>
        <v>33.700877382622586</v>
      </c>
    </row>
    <row r="767" spans="1:7" outlineLevel="1">
      <c r="A767" s="12">
        <f t="shared" si="44"/>
        <v>0</v>
      </c>
      <c r="B767" t="str">
        <f>YEAR(C767)&amp;VLOOKUP(MONTH(C767),lookup!$G$2:$N$13,8)</f>
        <v>2010M05</v>
      </c>
      <c r="C767" s="2">
        <f t="shared" si="45"/>
        <v>40304</v>
      </c>
      <c r="D767" s="4">
        <v>39.682935407302566</v>
      </c>
      <c r="E767">
        <f t="shared" si="46"/>
        <v>39.622707150219597</v>
      </c>
      <c r="F767" s="4">
        <v>33.704422861228799</v>
      </c>
      <c r="G767">
        <f t="shared" si="47"/>
        <v>33.698240156668902</v>
      </c>
    </row>
    <row r="768" spans="1:7" outlineLevel="1">
      <c r="A768" s="12">
        <f t="shared" si="44"/>
        <v>0</v>
      </c>
      <c r="B768" t="str">
        <f>YEAR(C768)&amp;VLOOKUP(MONTH(C768),lookup!$G$2:$N$13,8)</f>
        <v>2010M05</v>
      </c>
      <c r="C768" s="2">
        <f t="shared" si="45"/>
        <v>40305</v>
      </c>
      <c r="D768" s="4">
        <v>40.144765281834545</v>
      </c>
      <c r="E768">
        <f t="shared" si="46"/>
        <v>39.733365038262185</v>
      </c>
      <c r="F768" s="4">
        <v>34.089784344269511</v>
      </c>
      <c r="G768">
        <f t="shared" si="47"/>
        <v>33.772059466751557</v>
      </c>
    </row>
    <row r="769" spans="1:7" outlineLevel="1">
      <c r="A769" s="12">
        <f t="shared" si="44"/>
        <v>0</v>
      </c>
      <c r="B769" t="str">
        <f>YEAR(C769)&amp;VLOOKUP(MONTH(C769),lookup!$G$2:$N$13,8)</f>
        <v>2010M05</v>
      </c>
      <c r="C769" s="2">
        <f t="shared" si="45"/>
        <v>40306</v>
      </c>
      <c r="D769" s="4">
        <v>40.225584833056644</v>
      </c>
      <c r="E769">
        <f t="shared" si="46"/>
        <v>39.807268938006651</v>
      </c>
      <c r="F769" s="4">
        <v>34.187990140418236</v>
      </c>
      <c r="G769">
        <f t="shared" si="47"/>
        <v>33.828105103237547</v>
      </c>
    </row>
    <row r="770" spans="1:7" outlineLevel="1">
      <c r="A770" s="12">
        <f t="shared" ref="A770:A833" si="48">IF(D770+D771=D770,IF(D770+D771&gt;0,1,0),0)</f>
        <v>0</v>
      </c>
      <c r="B770" t="str">
        <f>YEAR(C770)&amp;VLOOKUP(MONTH(C770),lookup!$G$2:$N$13,8)</f>
        <v>2010M05</v>
      </c>
      <c r="C770" s="2">
        <f t="shared" ref="C770:C833" si="49">C771-1</f>
        <v>40307</v>
      </c>
      <c r="D770" s="4">
        <v>39.838589987265578</v>
      </c>
      <c r="E770">
        <f t="shared" si="46"/>
        <v>39.848874133857365</v>
      </c>
      <c r="F770" s="4">
        <v>33.79595669795863</v>
      </c>
      <c r="G770">
        <f t="shared" si="47"/>
        <v>33.847535624850501</v>
      </c>
    </row>
    <row r="771" spans="1:7" outlineLevel="1">
      <c r="A771" s="12">
        <f t="shared" si="48"/>
        <v>0</v>
      </c>
      <c r="B771" t="str">
        <f>YEAR(C771)&amp;VLOOKUP(MONTH(C771),lookup!$G$2:$N$13,8)</f>
        <v>2010M05</v>
      </c>
      <c r="C771" s="2">
        <f t="shared" si="49"/>
        <v>40308</v>
      </c>
      <c r="D771" s="4">
        <v>40.001354749890766</v>
      </c>
      <c r="E771">
        <f t="shared" si="46"/>
        <v>39.916599543953609</v>
      </c>
      <c r="F771" s="4">
        <v>33.908203564623214</v>
      </c>
      <c r="G771">
        <f t="shared" si="47"/>
        <v>33.895374907141218</v>
      </c>
    </row>
    <row r="772" spans="1:7" outlineLevel="1">
      <c r="A772" s="12">
        <f t="shared" si="48"/>
        <v>0</v>
      </c>
      <c r="B772" t="str">
        <f>YEAR(C772)&amp;VLOOKUP(MONTH(C772),lookup!$G$2:$N$13,8)</f>
        <v>2010M05</v>
      </c>
      <c r="C772" s="2">
        <f t="shared" si="49"/>
        <v>40309</v>
      </c>
      <c r="D772" s="4">
        <v>39.894069360438777</v>
      </c>
      <c r="E772">
        <f t="shared" si="46"/>
        <v>39.928214356243515</v>
      </c>
      <c r="F772" s="4">
        <v>33.818593703129899</v>
      </c>
      <c r="G772">
        <f t="shared" si="47"/>
        <v>33.890334202086194</v>
      </c>
    </row>
    <row r="773" spans="1:7" outlineLevel="1">
      <c r="A773" s="12">
        <f t="shared" si="48"/>
        <v>0</v>
      </c>
      <c r="B773" t="str">
        <f>YEAR(C773)&amp;VLOOKUP(MONTH(C773),lookup!$G$2:$N$13,8)</f>
        <v>2010M05</v>
      </c>
      <c r="C773" s="2">
        <f t="shared" si="49"/>
        <v>40310</v>
      </c>
      <c r="D773" s="4">
        <v>40.080535681862074</v>
      </c>
      <c r="E773">
        <f t="shared" si="46"/>
        <v>40.006751981733217</v>
      </c>
      <c r="F773" s="4">
        <v>33.954437520147451</v>
      </c>
      <c r="G773">
        <f t="shared" si="47"/>
        <v>33.945636405719597</v>
      </c>
    </row>
    <row r="774" spans="1:7" outlineLevel="1">
      <c r="A774" s="12">
        <f t="shared" si="48"/>
        <v>0</v>
      </c>
      <c r="B774" t="str">
        <f>YEAR(C774)&amp;VLOOKUP(MONTH(C774),lookup!$G$2:$N$13,8)</f>
        <v>2010M05</v>
      </c>
      <c r="C774" s="2">
        <f t="shared" si="49"/>
        <v>40311</v>
      </c>
      <c r="D774" s="4">
        <v>40.066539023687625</v>
      </c>
      <c r="E774">
        <f t="shared" si="46"/>
        <v>40.004787865017121</v>
      </c>
      <c r="F774" s="4">
        <v>33.978851445123141</v>
      </c>
      <c r="G774">
        <f t="shared" si="47"/>
        <v>33.93522610658956</v>
      </c>
    </row>
    <row r="775" spans="1:7" outlineLevel="1">
      <c r="A775" s="12">
        <f t="shared" si="48"/>
        <v>0</v>
      </c>
      <c r="B775" t="str">
        <f>YEAR(C775)&amp;VLOOKUP(MONTH(C775),lookup!$G$2:$N$13,8)</f>
        <v>2010M05</v>
      </c>
      <c r="C775" s="2">
        <f t="shared" si="49"/>
        <v>40312</v>
      </c>
      <c r="D775" s="4">
        <v>40.320825658572097</v>
      </c>
      <c r="E775">
        <f t="shared" si="46"/>
        <v>40.052592741181087</v>
      </c>
      <c r="F775" s="4">
        <v>34.177978116416774</v>
      </c>
      <c r="G775">
        <f t="shared" si="47"/>
        <v>33.963988974705352</v>
      </c>
    </row>
    <row r="776" spans="1:7" outlineLevel="1">
      <c r="A776" s="12">
        <f t="shared" si="48"/>
        <v>0</v>
      </c>
      <c r="B776" t="str">
        <f>YEAR(C776)&amp;VLOOKUP(MONTH(C776),lookup!$G$2:$N$13,8)</f>
        <v>2010M05</v>
      </c>
      <c r="C776" s="2">
        <f t="shared" si="49"/>
        <v>40313</v>
      </c>
      <c r="D776" s="4">
        <v>40.314430768835059</v>
      </c>
      <c r="E776">
        <f t="shared" si="46"/>
        <v>40.102850232582739</v>
      </c>
      <c r="F776" s="4">
        <v>34.168339177493024</v>
      </c>
      <c r="G776">
        <f t="shared" si="47"/>
        <v>33.999930525076358</v>
      </c>
    </row>
    <row r="777" spans="1:7" outlineLevel="1">
      <c r="A777" s="12">
        <f t="shared" si="48"/>
        <v>0</v>
      </c>
      <c r="B777" t="str">
        <f>YEAR(C777)&amp;VLOOKUP(MONTH(C777),lookup!$G$2:$N$13,8)</f>
        <v>2010M05</v>
      </c>
      <c r="C777" s="2">
        <f t="shared" si="49"/>
        <v>40314</v>
      </c>
      <c r="D777" s="4">
        <v>40.381988903216119</v>
      </c>
      <c r="E777">
        <f t="shared" si="46"/>
        <v>40.144344999744817</v>
      </c>
      <c r="F777" s="4">
        <v>34.202579945555698</v>
      </c>
      <c r="G777">
        <f t="shared" si="47"/>
        <v>34.025373752975156</v>
      </c>
    </row>
    <row r="778" spans="1:7" outlineLevel="1">
      <c r="A778" s="12">
        <f t="shared" si="48"/>
        <v>0</v>
      </c>
      <c r="B778" t="str">
        <f>YEAR(C778)&amp;VLOOKUP(MONTH(C778),lookup!$G$2:$N$13,8)</f>
        <v>2010M05</v>
      </c>
      <c r="C778" s="2">
        <f t="shared" si="49"/>
        <v>40315</v>
      </c>
      <c r="D778" s="4">
        <v>40.114154449343282</v>
      </c>
      <c r="E778">
        <f t="shared" si="46"/>
        <v>40.179908202700048</v>
      </c>
      <c r="F778" s="4">
        <v>33.961867904341119</v>
      </c>
      <c r="G778">
        <f t="shared" si="47"/>
        <v>34.047682720141665</v>
      </c>
    </row>
    <row r="779" spans="1:7" outlineLevel="1">
      <c r="A779" s="12">
        <f t="shared" si="48"/>
        <v>0</v>
      </c>
      <c r="B779" t="str">
        <f>YEAR(C779)&amp;VLOOKUP(MONTH(C779),lookup!$G$2:$N$13,8)</f>
        <v>2010M05</v>
      </c>
      <c r="C779" s="2">
        <f t="shared" si="49"/>
        <v>40316</v>
      </c>
      <c r="D779" s="4">
        <v>40.310791609211975</v>
      </c>
      <c r="E779">
        <f t="shared" ref="E779:E842" si="50">AVERAGE(SUM(D772:D779)/8,SUM(D774:D779)/6)</f>
        <v>40.218436000353449</v>
      </c>
      <c r="F779" s="4">
        <v>34.124851618325508</v>
      </c>
      <c r="G779">
        <f t="shared" ref="G779:G842" si="51">AVERAGE(SUM(F772:F779)/8,SUM(F774:F779)/6)</f>
        <v>34.075424398346229</v>
      </c>
    </row>
    <row r="780" spans="1:7" outlineLevel="1">
      <c r="A780" s="12">
        <f t="shared" si="48"/>
        <v>0</v>
      </c>
      <c r="B780" t="str">
        <f>YEAR(C780)&amp;VLOOKUP(MONTH(C780),lookup!$G$2:$N$13,8)</f>
        <v>2010M05</v>
      </c>
      <c r="C780" s="2">
        <f t="shared" si="49"/>
        <v>40317</v>
      </c>
      <c r="D780" s="4">
        <v>40.352621996469153</v>
      </c>
      <c r="E780">
        <f t="shared" si="50"/>
        <v>40.270935787837146</v>
      </c>
      <c r="F780" s="4">
        <v>34.17187940085816</v>
      </c>
      <c r="G780">
        <f t="shared" si="51"/>
        <v>34.113590417432164</v>
      </c>
    </row>
    <row r="781" spans="1:7" outlineLevel="1">
      <c r="A781" s="12">
        <f t="shared" si="48"/>
        <v>0</v>
      </c>
      <c r="B781" t="str">
        <f>YEAR(C781)&amp;VLOOKUP(MONTH(C781),lookup!$G$2:$N$13,8)</f>
        <v>2010M05</v>
      </c>
      <c r="C781" s="2">
        <f t="shared" si="49"/>
        <v>40318</v>
      </c>
      <c r="D781" s="4">
        <v>40.353660738585532</v>
      </c>
      <c r="E781">
        <f t="shared" si="50"/>
        <v>40.290742360550148</v>
      </c>
      <c r="F781" s="4">
        <v>34.120023298305213</v>
      </c>
      <c r="G781">
        <f t="shared" si="51"/>
        <v>34.119109960391057</v>
      </c>
    </row>
    <row r="782" spans="1:7" outlineLevel="1">
      <c r="A782" s="12">
        <f t="shared" si="48"/>
        <v>0</v>
      </c>
      <c r="B782" t="str">
        <f>YEAR(C782)&amp;VLOOKUP(MONTH(C782),lookup!$G$2:$N$13,8)</f>
        <v>2010M05</v>
      </c>
      <c r="C782" s="2">
        <f t="shared" si="49"/>
        <v>40319</v>
      </c>
      <c r="D782" s="4">
        <v>40.242643571900636</v>
      </c>
      <c r="E782">
        <f t="shared" si="50"/>
        <v>40.295766628402262</v>
      </c>
      <c r="F782" s="4">
        <v>34.078902242294845</v>
      </c>
      <c r="G782">
        <f t="shared" si="51"/>
        <v>34.117910057281108</v>
      </c>
    </row>
    <row r="783" spans="1:7" outlineLevel="1">
      <c r="A783" s="12">
        <f t="shared" si="48"/>
        <v>0</v>
      </c>
      <c r="B783" t="str">
        <f>YEAR(C783)&amp;VLOOKUP(MONTH(C783),lookup!$G$2:$N$13,8)</f>
        <v>2010M05</v>
      </c>
      <c r="C783" s="2">
        <f t="shared" si="49"/>
        <v>40320</v>
      </c>
      <c r="D783" s="4">
        <v>40.741674378084703</v>
      </c>
      <c r="E783">
        <f t="shared" si="50"/>
        <v>40.352043462944181</v>
      </c>
      <c r="F783" s="4">
        <v>34.531109950591087</v>
      </c>
      <c r="G783">
        <f t="shared" si="51"/>
        <v>34.167358297336619</v>
      </c>
    </row>
    <row r="784" spans="1:7" outlineLevel="1">
      <c r="A784" s="12">
        <f t="shared" si="48"/>
        <v>0</v>
      </c>
      <c r="B784" t="str">
        <f>YEAR(C784)&amp;VLOOKUP(MONTH(C784),lookup!$G$2:$N$13,8)</f>
        <v>2010M05</v>
      </c>
      <c r="C784" s="2">
        <f t="shared" si="49"/>
        <v>40321</v>
      </c>
      <c r="D784" s="4">
        <v>40.070262251602699</v>
      </c>
      <c r="E784">
        <f t="shared" si="50"/>
        <v>40.333125247472104</v>
      </c>
      <c r="F784" s="4">
        <v>33.911747872861461</v>
      </c>
      <c r="G784">
        <f t="shared" si="51"/>
        <v>34.147144671507178</v>
      </c>
    </row>
    <row r="785" spans="1:7" outlineLevel="1">
      <c r="A785" s="12">
        <f t="shared" si="48"/>
        <v>0</v>
      </c>
      <c r="B785" t="str">
        <f>YEAR(C785)&amp;VLOOKUP(MONTH(C785),lookup!$G$2:$N$13,8)</f>
        <v>2010M05</v>
      </c>
      <c r="C785" s="2">
        <f t="shared" si="49"/>
        <v>40322</v>
      </c>
      <c r="D785" s="4">
        <v>40.410097635355719</v>
      </c>
      <c r="E785">
        <f t="shared" si="50"/>
        <v>40.343157545409476</v>
      </c>
      <c r="F785" s="4">
        <v>34.230472820799811</v>
      </c>
      <c r="G785">
        <f t="shared" si="51"/>
        <v>34.157689743082791</v>
      </c>
    </row>
    <row r="786" spans="1:7" outlineLevel="1">
      <c r="A786" s="12">
        <f t="shared" si="48"/>
        <v>0</v>
      </c>
      <c r="B786" t="str">
        <f>YEAR(C786)&amp;VLOOKUP(MONTH(C786),lookup!$G$2:$N$13,8)</f>
        <v>2010M05</v>
      </c>
      <c r="C786" s="2">
        <f t="shared" si="49"/>
        <v>40323</v>
      </c>
      <c r="D786" s="4">
        <v>39.857278796042536</v>
      </c>
      <c r="E786">
        <f t="shared" si="50"/>
        <v>40.285824217042631</v>
      </c>
      <c r="F786" s="4">
        <v>33.763664414371156</v>
      </c>
      <c r="G786">
        <f t="shared" si="51"/>
        <v>34.111284109419088</v>
      </c>
    </row>
    <row r="787" spans="1:7" outlineLevel="1">
      <c r="A787" s="12">
        <f t="shared" si="48"/>
        <v>0</v>
      </c>
      <c r="B787" t="str">
        <f>YEAR(C787)&amp;VLOOKUP(MONTH(C787),lookup!$G$2:$N$13,8)</f>
        <v>2010M05</v>
      </c>
      <c r="C787" s="2">
        <f t="shared" si="49"/>
        <v>40324</v>
      </c>
      <c r="D787" s="4">
        <v>40.361926504041101</v>
      </c>
      <c r="E787">
        <f t="shared" si="50"/>
        <v>40.289708961757412</v>
      </c>
      <c r="F787" s="4">
        <v>34.156281993686015</v>
      </c>
      <c r="G787">
        <f t="shared" si="51"/>
        <v>34.116270065827521</v>
      </c>
    </row>
    <row r="788" spans="1:7" outlineLevel="1">
      <c r="A788" s="12">
        <f t="shared" si="48"/>
        <v>0</v>
      </c>
      <c r="B788" t="str">
        <f>YEAR(C788)&amp;VLOOKUP(MONTH(C788),lookup!$G$2:$N$13,8)</f>
        <v>2010M05</v>
      </c>
      <c r="C788" s="2">
        <f t="shared" si="49"/>
        <v>40325</v>
      </c>
      <c r="D788" s="4">
        <v>39.738904941364702</v>
      </c>
      <c r="E788">
        <f t="shared" si="50"/>
        <v>40.209373426602056</v>
      </c>
      <c r="F788" s="4">
        <v>33.649635181404662</v>
      </c>
      <c r="G788">
        <f t="shared" si="51"/>
        <v>34.047857547037495</v>
      </c>
    </row>
    <row r="789" spans="1:7" outlineLevel="1">
      <c r="A789" s="12">
        <f t="shared" si="48"/>
        <v>0</v>
      </c>
      <c r="B789" t="str">
        <f>YEAR(C789)&amp;VLOOKUP(MONTH(C789),lookup!$G$2:$N$13,8)</f>
        <v>2010M05</v>
      </c>
      <c r="C789" s="2">
        <f t="shared" si="49"/>
        <v>40326</v>
      </c>
      <c r="D789" s="4">
        <v>40.260216694700738</v>
      </c>
      <c r="E789">
        <f t="shared" si="50"/>
        <v>40.163411700243927</v>
      </c>
      <c r="F789" s="4">
        <v>34.061254228819678</v>
      </c>
      <c r="G789">
        <f t="shared" si="51"/>
        <v>34.005029836713689</v>
      </c>
    </row>
    <row r="790" spans="1:7" outlineLevel="1">
      <c r="A790" s="12">
        <f t="shared" si="48"/>
        <v>0</v>
      </c>
      <c r="B790" t="str">
        <f>YEAR(C790)&amp;VLOOKUP(MONTH(C790),lookup!$G$2:$N$13,8)</f>
        <v>2010M05</v>
      </c>
      <c r="C790" s="2">
        <f t="shared" si="49"/>
        <v>40327</v>
      </c>
      <c r="D790" s="4">
        <v>40.294040645809879</v>
      </c>
      <c r="E790">
        <f t="shared" si="50"/>
        <v>40.18527221688052</v>
      </c>
      <c r="F790" s="4">
        <v>34.155576672261731</v>
      </c>
      <c r="G790">
        <f t="shared" si="51"/>
        <v>34.030141055203316</v>
      </c>
    </row>
    <row r="791" spans="1:7" outlineLevel="1">
      <c r="A791" s="12">
        <f t="shared" si="48"/>
        <v>0</v>
      </c>
      <c r="B791" t="str">
        <f>YEAR(C791)&amp;VLOOKUP(MONTH(C791),lookup!$G$2:$N$13,8)</f>
        <v>2010M05</v>
      </c>
      <c r="C791" s="2">
        <f t="shared" si="49"/>
        <v>40328</v>
      </c>
      <c r="D791" s="4">
        <v>40.403905079474001</v>
      </c>
      <c r="E791">
        <f t="shared" si="50"/>
        <v>40.16364558939388</v>
      </c>
      <c r="F791" s="4">
        <v>34.141592789969458</v>
      </c>
      <c r="G791">
        <f t="shared" si="51"/>
        <v>33.998389563428603</v>
      </c>
    </row>
    <row r="792" spans="1:7" outlineLevel="1">
      <c r="A792" s="12">
        <f t="shared" si="48"/>
        <v>0</v>
      </c>
      <c r="B792" t="str">
        <f>YEAR(C792)&amp;VLOOKUP(MONTH(C792),lookup!$G$2:$N$13,8)</f>
        <v>2010M05</v>
      </c>
      <c r="C792" s="2">
        <f t="shared" si="49"/>
        <v>40329</v>
      </c>
      <c r="D792" s="4">
        <v>40.20845912455632</v>
      </c>
      <c r="E792">
        <f t="shared" si="50"/>
        <v>40.20154792132962</v>
      </c>
      <c r="F792" s="4">
        <v>34.101525631222401</v>
      </c>
      <c r="G792">
        <f t="shared" si="51"/>
        <v>34.038405774730421</v>
      </c>
    </row>
    <row r="793" spans="1:7" outlineLevel="1">
      <c r="A793" s="12">
        <f t="shared" si="48"/>
        <v>0</v>
      </c>
      <c r="B793" t="str">
        <f>YEAR(C793)&amp;VLOOKUP(MONTH(C793),lookup!$G$2:$N$13,8)</f>
        <v>2010M06</v>
      </c>
      <c r="C793" s="2">
        <f t="shared" si="49"/>
        <v>40330</v>
      </c>
      <c r="D793" s="4">
        <v>39.957878866116481</v>
      </c>
      <c r="E793">
        <f t="shared" si="50"/>
        <v>40.139613611758449</v>
      </c>
      <c r="F793" s="4">
        <v>33.73504544911097</v>
      </c>
      <c r="G793">
        <f t="shared" si="51"/>
        <v>33.972338518618614</v>
      </c>
    </row>
    <row r="794" spans="1:7" outlineLevel="1">
      <c r="A794" s="12">
        <f t="shared" si="48"/>
        <v>0</v>
      </c>
      <c r="B794" t="str">
        <f>YEAR(C794)&amp;VLOOKUP(MONTH(C794),lookup!$G$2:$N$13,8)</f>
        <v>2010M06</v>
      </c>
      <c r="C794" s="2">
        <f t="shared" si="49"/>
        <v>40331</v>
      </c>
      <c r="D794" s="4">
        <v>40.08996111198087</v>
      </c>
      <c r="E794">
        <f t="shared" si="50"/>
        <v>40.183410937389276</v>
      </c>
      <c r="F794" s="4">
        <v>33.915088265618465</v>
      </c>
      <c r="G794">
        <f t="shared" si="51"/>
        <v>34.003923599672731</v>
      </c>
    </row>
    <row r="795" spans="1:7" outlineLevel="1">
      <c r="A795" s="12">
        <f t="shared" si="48"/>
        <v>0</v>
      </c>
      <c r="B795" t="str">
        <f>YEAR(C795)&amp;VLOOKUP(MONTH(C795),lookup!$G$2:$N$13,8)</f>
        <v>2010M06</v>
      </c>
      <c r="C795" s="2">
        <f t="shared" si="49"/>
        <v>40332</v>
      </c>
      <c r="D795" s="4">
        <v>40.098913023553663</v>
      </c>
      <c r="E795">
        <f t="shared" si="50"/>
        <v>40.153530622263233</v>
      </c>
      <c r="F795" s="4">
        <v>33.857253236787791</v>
      </c>
      <c r="G795">
        <f t="shared" si="51"/>
        <v>33.968234219697266</v>
      </c>
    </row>
    <row r="796" spans="1:7" outlineLevel="1">
      <c r="A796" s="12">
        <f t="shared" si="48"/>
        <v>0</v>
      </c>
      <c r="B796" t="str">
        <f>YEAR(C796)&amp;VLOOKUP(MONTH(C796),lookup!$G$2:$N$13,8)</f>
        <v>2010M06</v>
      </c>
      <c r="C796" s="2">
        <f t="shared" si="49"/>
        <v>40333</v>
      </c>
      <c r="D796" s="4">
        <v>40.192909527832285</v>
      </c>
      <c r="E796">
        <f t="shared" si="50"/>
        <v>40.173478315752646</v>
      </c>
      <c r="F796" s="4">
        <v>33.967771940926369</v>
      </c>
      <c r="G796">
        <f t="shared" si="51"/>
        <v>33.972467372889426</v>
      </c>
    </row>
    <row r="797" spans="1:7" outlineLevel="1">
      <c r="A797" s="12">
        <f t="shared" si="48"/>
        <v>0</v>
      </c>
      <c r="B797" t="str">
        <f>YEAR(C797)&amp;VLOOKUP(MONTH(C797),lookup!$G$2:$N$13,8)</f>
        <v>2010M06</v>
      </c>
      <c r="C797" s="2">
        <f t="shared" si="49"/>
        <v>40334</v>
      </c>
      <c r="D797" s="4">
        <v>40.621467966736205</v>
      </c>
      <c r="E797">
        <f t="shared" si="50"/>
        <v>40.214186760860045</v>
      </c>
      <c r="F797" s="4">
        <v>34.392323396559959</v>
      </c>
      <c r="G797">
        <f t="shared" si="51"/>
        <v>34.014053413089073</v>
      </c>
    </row>
    <row r="798" spans="1:7" outlineLevel="1">
      <c r="A798" s="12">
        <f t="shared" si="48"/>
        <v>0</v>
      </c>
      <c r="B798" t="str">
        <f>YEAR(C798)&amp;VLOOKUP(MONTH(C798),lookup!$G$2:$N$13,8)</f>
        <v>2010M06</v>
      </c>
      <c r="C798" s="2">
        <f t="shared" si="49"/>
        <v>40335</v>
      </c>
      <c r="D798" s="4">
        <v>39.983125606485252</v>
      </c>
      <c r="E798">
        <f t="shared" si="50"/>
        <v>40.175976777729673</v>
      </c>
      <c r="F798" s="4">
        <v>33.813748660331427</v>
      </c>
      <c r="G798">
        <f t="shared" si="51"/>
        <v>33.96870774810251</v>
      </c>
    </row>
    <row r="799" spans="1:7" outlineLevel="1">
      <c r="A799" s="12">
        <f t="shared" si="48"/>
        <v>0</v>
      </c>
      <c r="B799" t="str">
        <f>YEAR(C799)&amp;VLOOKUP(MONTH(C799),lookup!$G$2:$N$13,8)</f>
        <v>2010M06</v>
      </c>
      <c r="C799" s="2">
        <f t="shared" si="49"/>
        <v>40336</v>
      </c>
      <c r="D799" s="4">
        <v>39.724865536586094</v>
      </c>
      <c r="E799">
        <f t="shared" si="50"/>
        <v>40.114119028838317</v>
      </c>
      <c r="F799" s="4">
        <v>33.518899363227654</v>
      </c>
      <c r="G799">
        <f t="shared" si="51"/>
        <v>33.911777235107543</v>
      </c>
    </row>
    <row r="800" spans="1:7" outlineLevel="1">
      <c r="A800" s="12">
        <f t="shared" si="48"/>
        <v>0</v>
      </c>
      <c r="B800" t="str">
        <f>YEAR(C800)&amp;VLOOKUP(MONTH(C800),lookup!$G$2:$N$13,8)</f>
        <v>2010M06</v>
      </c>
      <c r="C800" s="2">
        <f t="shared" si="49"/>
        <v>40337</v>
      </c>
      <c r="D800" s="4">
        <v>39.896817315634863</v>
      </c>
      <c r="E800">
        <f t="shared" si="50"/>
        <v>40.078546099418553</v>
      </c>
      <c r="F800" s="4">
        <v>33.770413788401328</v>
      </c>
      <c r="G800">
        <f t="shared" si="51"/>
        <v>33.879026538496461</v>
      </c>
    </row>
    <row r="801" spans="1:7" outlineLevel="1">
      <c r="A801" s="12">
        <f t="shared" si="48"/>
        <v>0</v>
      </c>
      <c r="B801" t="str">
        <f>YEAR(C801)&amp;VLOOKUP(MONTH(C801),lookup!$G$2:$N$13,8)</f>
        <v>2010M06</v>
      </c>
      <c r="C801" s="2">
        <f t="shared" si="49"/>
        <v>40338</v>
      </c>
      <c r="D801" s="4">
        <v>39.767802618214347</v>
      </c>
      <c r="E801">
        <f t="shared" si="50"/>
        <v>40.03907380014639</v>
      </c>
      <c r="F801" s="4">
        <v>33.539863346559684</v>
      </c>
      <c r="G801">
        <f t="shared" si="51"/>
        <v>33.84037849956799</v>
      </c>
    </row>
    <row r="802" spans="1:7" outlineLevel="1">
      <c r="A802" s="12">
        <f t="shared" si="48"/>
        <v>0</v>
      </c>
      <c r="B802" t="str">
        <f>YEAR(C802)&amp;VLOOKUP(MONTH(C802),lookup!$G$2:$N$13,8)</f>
        <v>2010M06</v>
      </c>
      <c r="C802" s="2">
        <f t="shared" si="49"/>
        <v>40339</v>
      </c>
      <c r="D802" s="4">
        <v>39.316620830441295</v>
      </c>
      <c r="E802">
        <f t="shared" si="50"/>
        <v>39.917715974434252</v>
      </c>
      <c r="F802" s="4">
        <v>33.289408206090215</v>
      </c>
      <c r="G802">
        <f t="shared" si="51"/>
        <v>33.744743184611139</v>
      </c>
    </row>
    <row r="803" spans="1:7" outlineLevel="1">
      <c r="A803" s="12">
        <f t="shared" si="48"/>
        <v>0</v>
      </c>
      <c r="B803" t="str">
        <f>YEAR(C803)&amp;VLOOKUP(MONTH(C803),lookup!$G$2:$N$13,8)</f>
        <v>2010M06</v>
      </c>
      <c r="C803" s="2">
        <f t="shared" si="49"/>
        <v>40340</v>
      </c>
      <c r="D803" s="4">
        <v>39.750501988854325</v>
      </c>
      <c r="E803">
        <f t="shared" si="50"/>
        <v>39.823359786608719</v>
      </c>
      <c r="F803" s="4">
        <v>33.60634098896535</v>
      </c>
      <c r="G803">
        <f t="shared" si="51"/>
        <v>33.663562635156012</v>
      </c>
    </row>
    <row r="804" spans="1:7" outlineLevel="1">
      <c r="A804" s="12">
        <f t="shared" si="48"/>
        <v>0</v>
      </c>
      <c r="B804" t="str">
        <f>YEAR(C804)&amp;VLOOKUP(MONTH(C804),lookup!$G$2:$N$13,8)</f>
        <v>2010M06</v>
      </c>
      <c r="C804" s="2">
        <f t="shared" si="49"/>
        <v>40341</v>
      </c>
      <c r="D804" s="4">
        <v>39.301599729140214</v>
      </c>
      <c r="E804">
        <f t="shared" si="50"/>
        <v>39.710859101078377</v>
      </c>
      <c r="F804" s="4">
        <v>33.251577782584278</v>
      </c>
      <c r="G804">
        <f t="shared" si="51"/>
        <v>33.57195292711404</v>
      </c>
    </row>
    <row r="805" spans="1:7" outlineLevel="1">
      <c r="A805" s="12">
        <f t="shared" si="48"/>
        <v>0</v>
      </c>
      <c r="B805" t="str">
        <f>YEAR(C805)&amp;VLOOKUP(MONTH(C805),lookup!$G$2:$N$13,8)</f>
        <v>2010M06</v>
      </c>
      <c r="C805" s="2">
        <f t="shared" si="49"/>
        <v>40342</v>
      </c>
      <c r="D805" s="4">
        <v>39.664745312273382</v>
      </c>
      <c r="E805">
        <f t="shared" si="50"/>
        <v>39.646053916481733</v>
      </c>
      <c r="F805" s="4">
        <v>33.512944650374955</v>
      </c>
      <c r="G805">
        <f t="shared" si="51"/>
        <v>33.516495529406413</v>
      </c>
    </row>
    <row r="806" spans="1:7" outlineLevel="1">
      <c r="A806" s="12">
        <f t="shared" si="48"/>
        <v>0</v>
      </c>
      <c r="B806" t="str">
        <f>YEAR(C806)&amp;VLOOKUP(MONTH(C806),lookup!$G$2:$N$13,8)</f>
        <v>2010M06</v>
      </c>
      <c r="C806" s="2">
        <f t="shared" si="49"/>
        <v>40343</v>
      </c>
      <c r="D806" s="4">
        <v>39.240724438022319</v>
      </c>
      <c r="E806">
        <f t="shared" si="50"/>
        <v>39.544979436985088</v>
      </c>
      <c r="F806" s="4">
        <v>33.163737898643838</v>
      </c>
      <c r="G806">
        <f t="shared" si="51"/>
        <v>33.425313532654485</v>
      </c>
    </row>
    <row r="807" spans="1:7" outlineLevel="1">
      <c r="A807" s="12">
        <f t="shared" si="48"/>
        <v>0</v>
      </c>
      <c r="B807" t="str">
        <f>YEAR(C807)&amp;VLOOKUP(MONTH(C807),lookup!$G$2:$N$13,8)</f>
        <v>2010M06</v>
      </c>
      <c r="C807" s="2">
        <f t="shared" si="49"/>
        <v>40344</v>
      </c>
      <c r="D807" s="4">
        <v>39.133539338028655</v>
      </c>
      <c r="E807">
        <f t="shared" si="50"/>
        <v>39.455166276226436</v>
      </c>
      <c r="F807" s="4">
        <v>33.077002462708947</v>
      </c>
      <c r="G807">
        <f t="shared" si="51"/>
        <v>33.359123236051168</v>
      </c>
    </row>
    <row r="808" spans="1:7" outlineLevel="1">
      <c r="A808" s="12">
        <f t="shared" si="48"/>
        <v>0</v>
      </c>
      <c r="B808" t="str">
        <f>YEAR(C808)&amp;VLOOKUP(MONTH(C808),lookup!$G$2:$N$13,8)</f>
        <v>2010M06</v>
      </c>
      <c r="C808" s="2">
        <f t="shared" si="49"/>
        <v>40345</v>
      </c>
      <c r="D808" s="4">
        <v>39.354971633429265</v>
      </c>
      <c r="E808">
        <f t="shared" si="50"/>
        <v>39.424496821337584</v>
      </c>
      <c r="F808" s="4">
        <v>33.303789296105421</v>
      </c>
      <c r="G808">
        <f t="shared" si="51"/>
        <v>33.331157629450615</v>
      </c>
    </row>
    <row r="809" spans="1:7" outlineLevel="1">
      <c r="A809" s="12">
        <f t="shared" si="48"/>
        <v>0</v>
      </c>
      <c r="B809" t="str">
        <f>YEAR(C809)&amp;VLOOKUP(MONTH(C809),lookup!$G$2:$N$13,8)</f>
        <v>2010M06</v>
      </c>
      <c r="C809" s="2">
        <f t="shared" si="49"/>
        <v>40346</v>
      </c>
      <c r="D809" s="4">
        <v>39.358619451429313</v>
      </c>
      <c r="E809">
        <f t="shared" si="50"/>
        <v>39.366265995294768</v>
      </c>
      <c r="F809" s="4">
        <v>33.279964970355067</v>
      </c>
      <c r="G809">
        <f t="shared" si="51"/>
        <v>33.287715979386967</v>
      </c>
    </row>
    <row r="810" spans="1:7" outlineLevel="1">
      <c r="A810" s="12">
        <f t="shared" si="48"/>
        <v>0</v>
      </c>
      <c r="B810" t="str">
        <f>YEAR(C810)&amp;VLOOKUP(MONTH(C810),lookup!$G$2:$N$13,8)</f>
        <v>2010M06</v>
      </c>
      <c r="C810" s="2">
        <f t="shared" si="49"/>
        <v>40347</v>
      </c>
      <c r="D810" s="4">
        <v>39.278214149644214</v>
      </c>
      <c r="E810">
        <f t="shared" si="50"/>
        <v>39.361916779453622</v>
      </c>
      <c r="F810" s="4">
        <v>33.275745623141809</v>
      </c>
      <c r="G810">
        <f t="shared" si="51"/>
        <v>33.28887605466582</v>
      </c>
    </row>
    <row r="811" spans="1:7" outlineLevel="1">
      <c r="A811" s="12">
        <f t="shared" si="48"/>
        <v>0</v>
      </c>
      <c r="B811" t="str">
        <f>YEAR(C811)&amp;VLOOKUP(MONTH(C811),lookup!$G$2:$N$13,8)</f>
        <v>2010M06</v>
      </c>
      <c r="C811" s="2">
        <f t="shared" si="49"/>
        <v>40348</v>
      </c>
      <c r="D811" s="4">
        <v>39.271593345646473</v>
      </c>
      <c r="E811">
        <f t="shared" si="50"/>
        <v>39.299222325367552</v>
      </c>
      <c r="F811" s="4">
        <v>33.209304932528156</v>
      </c>
      <c r="G811">
        <f t="shared" si="51"/>
        <v>33.238757991317925</v>
      </c>
    </row>
    <row r="812" spans="1:7" outlineLevel="1">
      <c r="A812" s="12">
        <f t="shared" si="48"/>
        <v>0</v>
      </c>
      <c r="B812" t="str">
        <f>YEAR(C812)&amp;VLOOKUP(MONTH(C812),lookup!$G$2:$N$13,8)</f>
        <v>2010M06</v>
      </c>
      <c r="C812" s="2">
        <f t="shared" si="49"/>
        <v>40349</v>
      </c>
      <c r="D812" s="4">
        <v>39.177548127380419</v>
      </c>
      <c r="E812">
        <f t="shared" si="50"/>
        <v>39.286204407704076</v>
      </c>
      <c r="F812" s="4">
        <v>33.199104869349306</v>
      </c>
      <c r="G812">
        <f t="shared" si="51"/>
        <v>33.238425681799527</v>
      </c>
    </row>
    <row r="813" spans="1:7" outlineLevel="1">
      <c r="A813" s="12">
        <f t="shared" si="48"/>
        <v>0</v>
      </c>
      <c r="B813" t="str">
        <f>YEAR(C813)&amp;VLOOKUP(MONTH(C813),lookup!$G$2:$N$13,8)</f>
        <v>2010M06</v>
      </c>
      <c r="C813" s="2">
        <f t="shared" si="49"/>
        <v>40350</v>
      </c>
      <c r="D813" s="4">
        <v>38.888881932737696</v>
      </c>
      <c r="E813">
        <f t="shared" si="50"/>
        <v>39.217324829375514</v>
      </c>
      <c r="F813" s="4">
        <v>32.870666393311069</v>
      </c>
      <c r="G813">
        <f t="shared" si="51"/>
        <v>33.181088618283212</v>
      </c>
    </row>
    <row r="814" spans="1:7" outlineLevel="1">
      <c r="A814" s="12">
        <f t="shared" si="48"/>
        <v>0</v>
      </c>
      <c r="B814" t="str">
        <f>YEAR(C814)&amp;VLOOKUP(MONTH(C814),lookup!$G$2:$N$13,8)</f>
        <v>2010M06</v>
      </c>
      <c r="C814" s="2">
        <f t="shared" si="49"/>
        <v>40351</v>
      </c>
      <c r="D814" s="4">
        <v>38.946364437907398</v>
      </c>
      <c r="E814">
        <f t="shared" si="50"/>
        <v>39.164876729741508</v>
      </c>
      <c r="F814" s="4">
        <v>32.982828767901516</v>
      </c>
      <c r="G814">
        <f t="shared" si="51"/>
        <v>33.143035086928158</v>
      </c>
    </row>
    <row r="815" spans="1:7" outlineLevel="1">
      <c r="A815" s="12">
        <f t="shared" si="48"/>
        <v>0</v>
      </c>
      <c r="B815" t="str">
        <f>YEAR(C815)&amp;VLOOKUP(MONTH(C815),lookup!$G$2:$N$13,8)</f>
        <v>2010M06</v>
      </c>
      <c r="C815" s="2">
        <f t="shared" si="49"/>
        <v>40352</v>
      </c>
      <c r="D815" s="4">
        <v>38.851253242975183</v>
      </c>
      <c r="E815">
        <f t="shared" si="50"/>
        <v>39.104953331429485</v>
      </c>
      <c r="F815" s="4">
        <v>32.828464709669184</v>
      </c>
      <c r="G815">
        <f t="shared" si="51"/>
        <v>33.089876455639349</v>
      </c>
    </row>
    <row r="816" spans="1:7" outlineLevel="1">
      <c r="A816" s="12">
        <f t="shared" si="48"/>
        <v>0</v>
      </c>
      <c r="B816" t="str">
        <f>YEAR(C816)&amp;VLOOKUP(MONTH(C816),lookup!$G$2:$N$13,8)</f>
        <v>2010M06</v>
      </c>
      <c r="C816" s="2">
        <f t="shared" si="49"/>
        <v>40353</v>
      </c>
      <c r="D816" s="4">
        <v>38.804794426608467</v>
      </c>
      <c r="E816">
        <f t="shared" si="50"/>
        <v>39.031115612416869</v>
      </c>
      <c r="F816" s="4">
        <v>32.874587389018494</v>
      </c>
      <c r="G816">
        <f t="shared" si="51"/>
        <v>33.02962148360281</v>
      </c>
    </row>
    <row r="817" spans="1:7" outlineLevel="1">
      <c r="A817" s="12">
        <f t="shared" si="48"/>
        <v>0</v>
      </c>
      <c r="B817" t="str">
        <f>YEAR(C817)&amp;VLOOKUP(MONTH(C817),lookup!$G$2:$N$13,8)</f>
        <v>2010M06</v>
      </c>
      <c r="C817" s="2">
        <f t="shared" si="49"/>
        <v>40354</v>
      </c>
      <c r="D817" s="4">
        <v>38.658055001584401</v>
      </c>
      <c r="E817">
        <f t="shared" si="50"/>
        <v>38.936202138963061</v>
      </c>
      <c r="F817" s="4">
        <v>32.683029299253676</v>
      </c>
      <c r="G817">
        <f t="shared" si="51"/>
        <v>32.948456701386093</v>
      </c>
    </row>
    <row r="818" spans="1:7" outlineLevel="1">
      <c r="A818" s="12">
        <f t="shared" si="48"/>
        <v>0</v>
      </c>
      <c r="B818" t="str">
        <f>YEAR(C818)&amp;VLOOKUP(MONTH(C818),lookup!$G$2:$N$13,8)</f>
        <v>2010M06</v>
      </c>
      <c r="C818" s="2">
        <f t="shared" si="49"/>
        <v>40355</v>
      </c>
      <c r="D818" s="4">
        <v>38.678917483084305</v>
      </c>
      <c r="E818">
        <f t="shared" si="50"/>
        <v>38.857193543611729</v>
      </c>
      <c r="F818" s="4">
        <v>32.748966350628123</v>
      </c>
      <c r="G818">
        <f t="shared" si="51"/>
        <v>32.878021453627227</v>
      </c>
    </row>
    <row r="819" spans="1:7" outlineLevel="1">
      <c r="A819" s="12">
        <f t="shared" si="48"/>
        <v>0</v>
      </c>
      <c r="B819" t="str">
        <f>YEAR(C819)&amp;VLOOKUP(MONTH(C819),lookup!$G$2:$N$13,8)</f>
        <v>2010M06</v>
      </c>
      <c r="C819" s="2">
        <f t="shared" si="49"/>
        <v>40356</v>
      </c>
      <c r="D819" s="4">
        <v>38.562395057911409</v>
      </c>
      <c r="E819">
        <f t="shared" si="50"/>
        <v>38.785661411059422</v>
      </c>
      <c r="F819" s="4">
        <v>32.587213302579258</v>
      </c>
      <c r="G819">
        <f t="shared" si="51"/>
        <v>32.815519635861094</v>
      </c>
    </row>
    <row r="820" spans="1:7" outlineLevel="1">
      <c r="A820" s="12">
        <f t="shared" si="48"/>
        <v>0</v>
      </c>
      <c r="B820" t="str">
        <f>YEAR(C820)&amp;VLOOKUP(MONTH(C820),lookup!$G$2:$N$13,8)</f>
        <v>2010M06</v>
      </c>
      <c r="C820" s="2">
        <f t="shared" si="49"/>
        <v>40357</v>
      </c>
      <c r="D820" s="4">
        <v>38.23837970156513</v>
      </c>
      <c r="E820">
        <f t="shared" si="50"/>
        <v>38.667964656417453</v>
      </c>
      <c r="F820" s="4">
        <v>32.399335337581377</v>
      </c>
      <c r="G820">
        <f t="shared" si="51"/>
        <v>32.71690958759892</v>
      </c>
    </row>
    <row r="821" spans="1:7" outlineLevel="1">
      <c r="A821" s="12">
        <f t="shared" si="48"/>
        <v>0</v>
      </c>
      <c r="B821" t="str">
        <f>YEAR(C821)&amp;VLOOKUP(MONTH(C821),lookup!$G$2:$N$13,8)</f>
        <v>2010M06</v>
      </c>
      <c r="C821" s="2">
        <f t="shared" si="49"/>
        <v>40358</v>
      </c>
      <c r="D821" s="4">
        <v>38.314486710341534</v>
      </c>
      <c r="E821">
        <f t="shared" si="50"/>
        <v>38.587334410631556</v>
      </c>
      <c r="F821" s="4">
        <v>32.398555244194561</v>
      </c>
      <c r="G821">
        <f t="shared" si="51"/>
        <v>32.651576851989589</v>
      </c>
    </row>
    <row r="822" spans="1:7" outlineLevel="1">
      <c r="A822" s="12">
        <f t="shared" si="48"/>
        <v>0</v>
      </c>
      <c r="B822" t="str">
        <f>YEAR(C822)&amp;VLOOKUP(MONTH(C822),lookup!$G$2:$N$13,8)</f>
        <v>2010M06</v>
      </c>
      <c r="C822" s="2">
        <f t="shared" si="49"/>
        <v>40359</v>
      </c>
      <c r="D822" s="4">
        <v>37.874052087854572</v>
      </c>
      <c r="E822">
        <f t="shared" si="50"/>
        <v>38.44275302719042</v>
      </c>
      <c r="F822" s="4">
        <v>32.043492317722766</v>
      </c>
      <c r="G822">
        <f t="shared" si="51"/>
        <v>32.523610401245449</v>
      </c>
    </row>
    <row r="823" spans="1:7" outlineLevel="1">
      <c r="A823" s="12">
        <f t="shared" si="48"/>
        <v>0</v>
      </c>
      <c r="B823" t="str">
        <f>YEAR(C823)&amp;VLOOKUP(MONTH(C823),lookup!$G$2:$N$13,8)</f>
        <v>2010M07</v>
      </c>
      <c r="C823" s="2">
        <f t="shared" si="49"/>
        <v>40360</v>
      </c>
      <c r="D823" s="4">
        <v>37.582714775632247</v>
      </c>
      <c r="E823">
        <f t="shared" si="50"/>
        <v>38.273857687485474</v>
      </c>
      <c r="F823" s="4">
        <v>31.746048900201831</v>
      </c>
      <c r="G823">
        <f t="shared" si="51"/>
        <v>32.377877713232749</v>
      </c>
    </row>
    <row r="824" spans="1:7" outlineLevel="1">
      <c r="A824" s="12">
        <f t="shared" si="48"/>
        <v>0</v>
      </c>
      <c r="B824" t="str">
        <f>YEAR(C824)&amp;VLOOKUP(MONTH(C824),lookup!$G$2:$N$13,8)</f>
        <v>2010M07</v>
      </c>
      <c r="C824" s="2">
        <f t="shared" si="49"/>
        <v>40361</v>
      </c>
      <c r="D824" s="4">
        <v>37.786866087260492</v>
      </c>
      <c r="E824">
        <f t="shared" si="50"/>
        <v>38.135899549957578</v>
      </c>
      <c r="F824" s="4">
        <v>31.973815959471818</v>
      </c>
      <c r="G824">
        <f t="shared" si="51"/>
        <v>32.256983632956391</v>
      </c>
    </row>
    <row r="825" spans="1:7" outlineLevel="1">
      <c r="A825" s="12">
        <f t="shared" si="48"/>
        <v>0</v>
      </c>
      <c r="B825" t="str">
        <f>YEAR(C825)&amp;VLOOKUP(MONTH(C825),lookup!$G$2:$N$13,8)</f>
        <v>2010M07</v>
      </c>
      <c r="C825" s="2">
        <f t="shared" si="49"/>
        <v>40362</v>
      </c>
      <c r="D825" s="4">
        <v>37.389141622503111</v>
      </c>
      <c r="E825">
        <f t="shared" si="50"/>
        <v>37.958821344147637</v>
      </c>
      <c r="F825" s="4">
        <v>31.565671010099045</v>
      </c>
      <c r="G825">
        <f t="shared" si="51"/>
        <v>32.102020215510876</v>
      </c>
    </row>
    <row r="826" spans="1:7" outlineLevel="1">
      <c r="A826" s="12">
        <f t="shared" si="48"/>
        <v>0</v>
      </c>
      <c r="B826" t="str">
        <f>YEAR(C826)&amp;VLOOKUP(MONTH(C826),lookup!$G$2:$N$13,8)</f>
        <v>2010M07</v>
      </c>
      <c r="C826" s="2">
        <f t="shared" si="49"/>
        <v>40363</v>
      </c>
      <c r="D826" s="4">
        <v>37.675513815286919</v>
      </c>
      <c r="E826">
        <f t="shared" si="50"/>
        <v>37.849203124387117</v>
      </c>
      <c r="F826" s="4">
        <v>31.833315585915472</v>
      </c>
      <c r="G826">
        <f t="shared" si="51"/>
        <v>31.997623730077507</v>
      </c>
    </row>
    <row r="827" spans="1:7" outlineLevel="1">
      <c r="A827" s="12">
        <f t="shared" si="48"/>
        <v>0</v>
      </c>
      <c r="B827" t="str">
        <f>YEAR(C827)&amp;VLOOKUP(MONTH(C827),lookup!$G$2:$N$13,8)</f>
        <v>2010M07</v>
      </c>
      <c r="C827" s="2">
        <f t="shared" si="49"/>
        <v>40364</v>
      </c>
      <c r="D827" s="4">
        <v>37.29312482139148</v>
      </c>
      <c r="E827">
        <f t="shared" si="50"/>
        <v>37.684760243858783</v>
      </c>
      <c r="F827" s="4">
        <v>31.533475679514734</v>
      </c>
      <c r="G827">
        <f t="shared" si="51"/>
        <v>31.859675164912655</v>
      </c>
    </row>
    <row r="828" spans="1:7" outlineLevel="1">
      <c r="A828" s="12">
        <f t="shared" si="48"/>
        <v>0</v>
      </c>
      <c r="B828" t="str">
        <f>YEAR(C828)&amp;VLOOKUP(MONTH(C828),lookup!$G$2:$N$13,8)</f>
        <v>2010M07</v>
      </c>
      <c r="C828" s="2">
        <f t="shared" si="49"/>
        <v>40365</v>
      </c>
      <c r="D828" s="4">
        <v>37.384588725905857</v>
      </c>
      <c r="E828">
        <f t="shared" si="50"/>
        <v>37.590609694384355</v>
      </c>
      <c r="F828" s="4">
        <v>31.606594919228147</v>
      </c>
      <c r="G828">
        <f t="shared" si="51"/>
        <v>31.773720772224358</v>
      </c>
    </row>
    <row r="829" spans="1:7" outlineLevel="1">
      <c r="A829" s="12">
        <f t="shared" si="48"/>
        <v>0</v>
      </c>
      <c r="B829" t="str">
        <f>YEAR(C829)&amp;VLOOKUP(MONTH(C829),lookup!$G$2:$N$13,8)</f>
        <v>2010M07</v>
      </c>
      <c r="C829" s="2">
        <f t="shared" si="49"/>
        <v>40366</v>
      </c>
      <c r="D829" s="4">
        <v>37.397762821679876</v>
      </c>
      <c r="E829">
        <f t="shared" si="50"/>
        <v>37.51790178851364</v>
      </c>
      <c r="F829" s="4">
        <v>31.71408003789486</v>
      </c>
      <c r="G829">
        <f t="shared" si="51"/>
        <v>31.728276999971715</v>
      </c>
    </row>
    <row r="830" spans="1:7" outlineLevel="1">
      <c r="A830" s="12">
        <f t="shared" si="48"/>
        <v>0</v>
      </c>
      <c r="B830" t="str">
        <f>YEAR(C830)&amp;VLOOKUP(MONTH(C830),lookup!$G$2:$N$13,8)</f>
        <v>2010M07</v>
      </c>
      <c r="C830" s="2">
        <f t="shared" si="49"/>
        <v>40367</v>
      </c>
      <c r="D830" s="4">
        <v>37.293861004043784</v>
      </c>
      <c r="E830">
        <f t="shared" si="50"/>
        <v>37.440556088840736</v>
      </c>
      <c r="F830" s="4">
        <v>31.50671558758663</v>
      </c>
      <c r="G830">
        <f t="shared" si="51"/>
        <v>31.655803423347773</v>
      </c>
    </row>
    <row r="831" spans="1:7" outlineLevel="1">
      <c r="A831" s="12">
        <f t="shared" si="48"/>
        <v>0</v>
      </c>
      <c r="B831" t="str">
        <f>YEAR(C831)&amp;VLOOKUP(MONTH(C831),lookup!$G$2:$N$13,8)</f>
        <v>2010M07</v>
      </c>
      <c r="C831" s="2">
        <f t="shared" si="49"/>
        <v>40368</v>
      </c>
      <c r="D831" s="4">
        <v>37.186532720742498</v>
      </c>
      <c r="E831">
        <f t="shared" si="50"/>
        <v>37.398910635263405</v>
      </c>
      <c r="F831" s="4">
        <v>31.450535083605018</v>
      </c>
      <c r="G831">
        <f t="shared" si="51"/>
        <v>31.627739149269303</v>
      </c>
    </row>
    <row r="832" spans="1:7" outlineLevel="1">
      <c r="A832" s="12">
        <f t="shared" si="48"/>
        <v>0</v>
      </c>
      <c r="B832" t="str">
        <f>YEAR(C832)&amp;VLOOKUP(MONTH(C832),lookup!$G$2:$N$13,8)</f>
        <v>2010M07</v>
      </c>
      <c r="C832" s="2">
        <f t="shared" si="49"/>
        <v>40369</v>
      </c>
      <c r="D832" s="4">
        <v>37.430785259448484</v>
      </c>
      <c r="E832">
        <f t="shared" si="50"/>
        <v>37.356261537205285</v>
      </c>
      <c r="F832" s="4">
        <v>31.694258606560503</v>
      </c>
      <c r="G832">
        <f t="shared" si="51"/>
        <v>31.598678733099433</v>
      </c>
    </row>
    <row r="833" spans="1:7" outlineLevel="1">
      <c r="A833" s="12">
        <f t="shared" si="48"/>
        <v>0</v>
      </c>
      <c r="B833" t="str">
        <f>YEAR(C833)&amp;VLOOKUP(MONTH(C833),lookup!$G$2:$N$13,8)</f>
        <v>2010M07</v>
      </c>
      <c r="C833" s="2">
        <f t="shared" si="49"/>
        <v>40370</v>
      </c>
      <c r="D833" s="4">
        <v>37.003970858818576</v>
      </c>
      <c r="E833">
        <f t="shared" si="50"/>
        <v>37.308092200927263</v>
      </c>
      <c r="F833" s="4">
        <v>31.323725126694022</v>
      </c>
      <c r="G833">
        <f t="shared" si="51"/>
        <v>31.566077902651561</v>
      </c>
    </row>
    <row r="834" spans="1:7" outlineLevel="1">
      <c r="A834" s="12">
        <f t="shared" ref="A834:A897" si="52">IF(D834+D835=D834,IF(D834+D835&gt;0,1,0),0)</f>
        <v>0</v>
      </c>
      <c r="B834" t="str">
        <f>YEAR(C834)&amp;VLOOKUP(MONTH(C834),lookup!$G$2:$N$13,8)</f>
        <v>2010M07</v>
      </c>
      <c r="C834" s="2">
        <f t="shared" ref="C834:C897" si="53">C835-1</f>
        <v>40371</v>
      </c>
      <c r="D834" s="4">
        <v>36.670515854347606</v>
      </c>
      <c r="E834">
        <f t="shared" si="50"/>
        <v>37.185773755738701</v>
      </c>
      <c r="F834" s="4">
        <v>31.038650679122647</v>
      </c>
      <c r="G834">
        <f t="shared" si="51"/>
        <v>31.469082659301549</v>
      </c>
    </row>
    <row r="835" spans="1:7" outlineLevel="1">
      <c r="A835" s="12">
        <f t="shared" si="52"/>
        <v>0</v>
      </c>
      <c r="B835" t="str">
        <f>YEAR(C835)&amp;VLOOKUP(MONTH(C835),lookup!$G$2:$N$13,8)</f>
        <v>2010M07</v>
      </c>
      <c r="C835" s="2">
        <f t="shared" si="53"/>
        <v>40372</v>
      </c>
      <c r="D835" s="4">
        <v>36.988383799322058</v>
      </c>
      <c r="E835">
        <f t="shared" si="50"/>
        <v>37.132612523329541</v>
      </c>
      <c r="F835" s="4">
        <v>31.351328335461872</v>
      </c>
      <c r="G835">
        <f t="shared" si="51"/>
        <v>31.42746914176216</v>
      </c>
    </row>
    <row r="836" spans="1:7" outlineLevel="1">
      <c r="A836" s="12">
        <f t="shared" si="52"/>
        <v>0</v>
      </c>
      <c r="B836" t="str">
        <f>YEAR(C836)&amp;VLOOKUP(MONTH(C836),lookup!$G$2:$N$13,8)</f>
        <v>2010M07</v>
      </c>
      <c r="C836" s="2">
        <f t="shared" si="53"/>
        <v>40373</v>
      </c>
      <c r="D836" s="4">
        <v>36.722527516102986</v>
      </c>
      <c r="E836">
        <f t="shared" si="50"/>
        <v>37.043622573721805</v>
      </c>
      <c r="F836" s="4">
        <v>31.01383330301945</v>
      </c>
      <c r="G836">
        <f t="shared" si="51"/>
        <v>31.34934801703519</v>
      </c>
    </row>
    <row r="837" spans="1:7" outlineLevel="1">
      <c r="A837" s="12">
        <f t="shared" si="52"/>
        <v>0</v>
      </c>
      <c r="B837" t="str">
        <f>YEAR(C837)&amp;VLOOKUP(MONTH(C837),lookup!$G$2:$N$13,8)</f>
        <v>2010M07</v>
      </c>
      <c r="C837" s="2">
        <f t="shared" si="53"/>
        <v>40374</v>
      </c>
      <c r="D837" s="4">
        <v>36.61539507168203</v>
      </c>
      <c r="E837">
        <f t="shared" si="50"/>
        <v>36.947129785258568</v>
      </c>
      <c r="F837" s="4">
        <v>31.059551245441202</v>
      </c>
      <c r="G837">
        <f t="shared" si="51"/>
        <v>31.275857980993184</v>
      </c>
    </row>
    <row r="838" spans="1:7" outlineLevel="1">
      <c r="A838" s="12">
        <f t="shared" si="52"/>
        <v>0</v>
      </c>
      <c r="B838" t="str">
        <f>YEAR(C838)&amp;VLOOKUP(MONTH(C838),lookup!$G$2:$N$13,8)</f>
        <v>2010M07</v>
      </c>
      <c r="C838" s="2">
        <f t="shared" si="53"/>
        <v>40375</v>
      </c>
      <c r="D838" s="4">
        <v>36.675316051136797</v>
      </c>
      <c r="E838">
        <f t="shared" si="50"/>
        <v>36.845514958342569</v>
      </c>
      <c r="F838" s="4">
        <v>31.016100714326335</v>
      </c>
      <c r="G838">
        <f t="shared" si="51"/>
        <v>31.188681393728238</v>
      </c>
    </row>
    <row r="839" spans="1:7" outlineLevel="1">
      <c r="A839" s="12">
        <f t="shared" si="52"/>
        <v>0</v>
      </c>
      <c r="B839" t="str">
        <f>YEAR(C839)&amp;VLOOKUP(MONTH(C839),lookup!$G$2:$N$13,8)</f>
        <v>2010M07</v>
      </c>
      <c r="C839" s="2">
        <f t="shared" si="53"/>
        <v>40376</v>
      </c>
      <c r="D839" s="4">
        <v>36.530489625437092</v>
      </c>
      <c r="E839">
        <f t="shared" si="50"/>
        <v>36.765055495437522</v>
      </c>
      <c r="F839" s="4">
        <v>31.029523734692411</v>
      </c>
      <c r="G839">
        <f t="shared" si="51"/>
        <v>31.137851401754396</v>
      </c>
    </row>
    <row r="840" spans="1:7" outlineLevel="1">
      <c r="A840" s="12">
        <f t="shared" si="52"/>
        <v>0</v>
      </c>
      <c r="B840" t="str">
        <f>YEAR(C840)&amp;VLOOKUP(MONTH(C840),lookup!$G$2:$N$13,8)</f>
        <v>2010M07</v>
      </c>
      <c r="C840" s="2">
        <f t="shared" si="53"/>
        <v>40377</v>
      </c>
      <c r="D840" s="4">
        <v>36.819177577243686</v>
      </c>
      <c r="E840">
        <f t="shared" si="50"/>
        <v>36.739218492207733</v>
      </c>
      <c r="F840" s="4">
        <v>31.22210362643705</v>
      </c>
      <c r="G840">
        <f t="shared" si="51"/>
        <v>31.123629461106216</v>
      </c>
    </row>
    <row r="841" spans="1:7" outlineLevel="1">
      <c r="A841" s="12">
        <f t="shared" si="52"/>
        <v>0</v>
      </c>
      <c r="B841" t="str">
        <f>YEAR(C841)&amp;VLOOKUP(MONTH(C841),lookup!$G$2:$N$13,8)</f>
        <v>2010M07</v>
      </c>
      <c r="C841" s="2">
        <f t="shared" si="53"/>
        <v>40378</v>
      </c>
      <c r="D841" s="4">
        <v>36.273430367542808</v>
      </c>
      <c r="E841">
        <f t="shared" si="50"/>
        <v>36.63398025885472</v>
      </c>
      <c r="F841" s="4">
        <v>30.810302442225261</v>
      </c>
      <c r="G841">
        <f t="shared" si="51"/>
        <v>31.046455052223866</v>
      </c>
    </row>
    <row r="842" spans="1:7" outlineLevel="1">
      <c r="A842" s="12">
        <f t="shared" si="52"/>
        <v>0</v>
      </c>
      <c r="B842" t="str">
        <f>YEAR(C842)&amp;VLOOKUP(MONTH(C842),lookup!$G$2:$N$13,8)</f>
        <v>2010M07</v>
      </c>
      <c r="C842" s="2">
        <f t="shared" si="53"/>
        <v>40379</v>
      </c>
      <c r="D842" s="4">
        <v>36.47410947011776</v>
      </c>
      <c r="E842">
        <f t="shared" si="50"/>
        <v>36.601003356008263</v>
      </c>
      <c r="F842" s="4">
        <v>30.90566468672052</v>
      </c>
      <c r="G842">
        <f t="shared" si="51"/>
        <v>31.029129376340485</v>
      </c>
    </row>
    <row r="843" spans="1:7" outlineLevel="1">
      <c r="A843" s="12">
        <f t="shared" si="52"/>
        <v>0</v>
      </c>
      <c r="B843" t="str">
        <f>YEAR(C843)&amp;VLOOKUP(MONTH(C843),lookup!$G$2:$N$13,8)</f>
        <v>2010M07</v>
      </c>
      <c r="C843" s="2">
        <f t="shared" si="53"/>
        <v>40380</v>
      </c>
      <c r="D843" s="4">
        <v>36.288222635671012</v>
      </c>
      <c r="E843">
        <f t="shared" ref="E843:E906" si="54">AVERAGE(SUM(D836:D843)/8,SUM(D838:D843)/6)</f>
        <v>36.529978913612482</v>
      </c>
      <c r="F843" s="4">
        <v>30.854823922723948</v>
      </c>
      <c r="G843">
        <f t="shared" ref="G843:G906" si="55">AVERAGE(SUM(F836:F843)/8,SUM(F838:F843)/6)</f>
        <v>30.981037240317928</v>
      </c>
    </row>
    <row r="844" spans="1:7" outlineLevel="1">
      <c r="A844" s="12">
        <f t="shared" si="52"/>
        <v>0</v>
      </c>
      <c r="B844" t="str">
        <f>YEAR(C844)&amp;VLOOKUP(MONTH(C844),lookup!$G$2:$N$13,8)</f>
        <v>2010M07</v>
      </c>
      <c r="C844" s="2">
        <f t="shared" si="53"/>
        <v>40381</v>
      </c>
      <c r="D844" s="4">
        <v>36.275816171128618</v>
      </c>
      <c r="E844">
        <f t="shared" si="54"/>
        <v>36.46876779788424</v>
      </c>
      <c r="F844" s="4">
        <v>30.777771502025132</v>
      </c>
      <c r="G844">
        <f t="shared" si="55"/>
        <v>30.946422610064015</v>
      </c>
    </row>
    <row r="845" spans="1:7" outlineLevel="1">
      <c r="A845" s="12">
        <f t="shared" si="52"/>
        <v>0</v>
      </c>
      <c r="B845" t="str">
        <f>YEAR(C845)&amp;VLOOKUP(MONTH(C845),lookup!$G$2:$N$13,8)</f>
        <v>2010M07</v>
      </c>
      <c r="C845" s="2">
        <f t="shared" si="53"/>
        <v>40382</v>
      </c>
      <c r="D845" s="4">
        <v>36.083569576254504</v>
      </c>
      <c r="E845">
        <f t="shared" si="54"/>
        <v>36.398285366988134</v>
      </c>
      <c r="F845" s="4">
        <v>30.716344028196183</v>
      </c>
      <c r="G845">
        <f t="shared" si="55"/>
        <v>30.898873850111521</v>
      </c>
    </row>
    <row r="846" spans="1:7" outlineLevel="1">
      <c r="A846" s="12">
        <f t="shared" si="52"/>
        <v>0</v>
      </c>
      <c r="B846" t="str">
        <f>YEAR(C846)&amp;VLOOKUP(MONTH(C846),lookup!$G$2:$N$13,8)</f>
        <v>2010M07</v>
      </c>
      <c r="C846" s="2">
        <f t="shared" si="53"/>
        <v>40383</v>
      </c>
      <c r="D846" s="4">
        <v>36.734349322966168</v>
      </c>
      <c r="E846">
        <f t="shared" si="54"/>
        <v>36.394905925287674</v>
      </c>
      <c r="F846" s="4">
        <v>31.230785819912985</v>
      </c>
      <c r="G846">
        <f t="shared" si="55"/>
        <v>30.913015185333681</v>
      </c>
    </row>
    <row r="847" spans="1:7" outlineLevel="1">
      <c r="A847" s="12">
        <f t="shared" si="52"/>
        <v>0</v>
      </c>
      <c r="B847" t="str">
        <f>YEAR(C847)&amp;VLOOKUP(MONTH(C847),lookup!$G$2:$N$13,8)</f>
        <v>2010M07</v>
      </c>
      <c r="C847" s="2">
        <f t="shared" si="53"/>
        <v>40384</v>
      </c>
      <c r="D847" s="4">
        <v>36.303673894484085</v>
      </c>
      <c r="E847">
        <f t="shared" si="54"/>
        <v>36.383250236014888</v>
      </c>
      <c r="F847" s="4">
        <v>30.943420768500296</v>
      </c>
      <c r="G847">
        <f t="shared" si="55"/>
        <v>30.918726943802923</v>
      </c>
    </row>
    <row r="848" spans="1:7" outlineLevel="1">
      <c r="A848" s="12">
        <f t="shared" si="52"/>
        <v>0</v>
      </c>
      <c r="B848" t="str">
        <f>YEAR(C848)&amp;VLOOKUP(MONTH(C848),lookup!$G$2:$N$13,8)</f>
        <v>2010M07</v>
      </c>
      <c r="C848" s="2">
        <f t="shared" si="53"/>
        <v>40385</v>
      </c>
      <c r="D848" s="4">
        <v>36.547093045838047</v>
      </c>
      <c r="E848">
        <f t="shared" si="54"/>
        <v>36.372326917445392</v>
      </c>
      <c r="F848" s="4">
        <v>31.051125534110692</v>
      </c>
      <c r="G848">
        <f t="shared" si="55"/>
        <v>30.920162550315045</v>
      </c>
    </row>
    <row r="849" spans="1:7" outlineLevel="1">
      <c r="A849" s="12">
        <f t="shared" si="52"/>
        <v>0</v>
      </c>
      <c r="B849" t="str">
        <f>YEAR(C849)&amp;VLOOKUP(MONTH(C849),lookup!$G$2:$N$13,8)</f>
        <v>2010M07</v>
      </c>
      <c r="C849" s="2">
        <f t="shared" si="53"/>
        <v>40386</v>
      </c>
      <c r="D849" s="4">
        <v>36.070945830618612</v>
      </c>
      <c r="E849">
        <f t="shared" si="54"/>
        <v>36.341565233466596</v>
      </c>
      <c r="F849" s="4">
        <v>30.784626942348286</v>
      </c>
      <c r="G849">
        <f t="shared" si="55"/>
        <v>30.912708083208095</v>
      </c>
    </row>
    <row r="850" spans="1:7" outlineLevel="1">
      <c r="A850" s="12">
        <f t="shared" si="52"/>
        <v>0</v>
      </c>
      <c r="B850" t="str">
        <f>YEAR(C850)&amp;VLOOKUP(MONTH(C850),lookup!$G$2:$N$13,8)</f>
        <v>2010M07</v>
      </c>
      <c r="C850" s="2">
        <f t="shared" si="53"/>
        <v>40387</v>
      </c>
      <c r="D850" s="4">
        <v>36.332876759345993</v>
      </c>
      <c r="E850">
        <f t="shared" si="54"/>
        <v>36.337493238061469</v>
      </c>
      <c r="F850" s="4">
        <v>30.909319557292804</v>
      </c>
      <c r="G850">
        <f t="shared" si="55"/>
        <v>30.923898850557833</v>
      </c>
    </row>
    <row r="851" spans="1:7" outlineLevel="1">
      <c r="A851" s="12">
        <f t="shared" si="52"/>
        <v>0</v>
      </c>
      <c r="B851" t="str">
        <f>YEAR(C851)&amp;VLOOKUP(MONTH(C851),lookup!$G$2:$N$13,8)</f>
        <v>2010M07</v>
      </c>
      <c r="C851" s="2">
        <f t="shared" si="53"/>
        <v>40388</v>
      </c>
      <c r="D851" s="4">
        <v>36.199587387918527</v>
      </c>
      <c r="E851">
        <f t="shared" si="54"/>
        <v>36.341621686048946</v>
      </c>
      <c r="F851" s="4">
        <v>30.929840584606808</v>
      </c>
      <c r="G851">
        <f t="shared" si="55"/>
        <v>30.946378771626396</v>
      </c>
    </row>
    <row r="852" spans="1:7" outlineLevel="1">
      <c r="A852" s="12">
        <f t="shared" si="52"/>
        <v>0</v>
      </c>
      <c r="B852" t="str">
        <f>YEAR(C852)&amp;VLOOKUP(MONTH(C852),lookup!$G$2:$N$13,8)</f>
        <v>2010M07</v>
      </c>
      <c r="C852" s="2">
        <f t="shared" si="53"/>
        <v>40389</v>
      </c>
      <c r="D852" s="4">
        <v>36.396917502691899</v>
      </c>
      <c r="E852">
        <f t="shared" si="54"/>
        <v>36.321071200915469</v>
      </c>
      <c r="F852" s="4">
        <v>30.964508239360995</v>
      </c>
      <c r="G852">
        <f t="shared" si="55"/>
        <v>30.935860019330555</v>
      </c>
    </row>
    <row r="853" spans="1:7" outlineLevel="1">
      <c r="A853" s="12">
        <f t="shared" si="52"/>
        <v>0</v>
      </c>
      <c r="B853" t="str">
        <f>YEAR(C853)&amp;VLOOKUP(MONTH(C853),lookup!$G$2:$N$13,8)</f>
        <v>2010M07</v>
      </c>
      <c r="C853" s="2">
        <f t="shared" si="53"/>
        <v>40390</v>
      </c>
      <c r="D853" s="4">
        <v>36.472740027436394</v>
      </c>
      <c r="E853">
        <f t="shared" si="54"/>
        <v>36.359483198527016</v>
      </c>
      <c r="F853" s="4">
        <v>31.193309412813061</v>
      </c>
      <c r="G853">
        <f t="shared" si="55"/>
        <v>30.986494409561836</v>
      </c>
    </row>
    <row r="854" spans="1:7" outlineLevel="1">
      <c r="A854" s="12">
        <f t="shared" si="52"/>
        <v>0</v>
      </c>
      <c r="B854" t="str">
        <f>YEAR(C854)&amp;VLOOKUP(MONTH(C854),lookup!$G$2:$N$13,8)</f>
        <v>2010M08</v>
      </c>
      <c r="C854" s="2">
        <f t="shared" si="53"/>
        <v>40391</v>
      </c>
      <c r="D854" s="4">
        <v>36.264739166009356</v>
      </c>
      <c r="E854">
        <f t="shared" si="54"/>
        <v>36.306603073731502</v>
      </c>
      <c r="F854" s="4">
        <v>31.062746879731975</v>
      </c>
      <c r="G854">
        <f t="shared" si="55"/>
        <v>30.976960421268966</v>
      </c>
    </row>
    <row r="855" spans="1:7" outlineLevel="1">
      <c r="A855" s="12">
        <f t="shared" si="52"/>
        <v>0</v>
      </c>
      <c r="B855" t="str">
        <f>YEAR(C855)&amp;VLOOKUP(MONTH(C855),lookup!$G$2:$N$13,8)</f>
        <v>2010M08</v>
      </c>
      <c r="C855" s="2">
        <f t="shared" si="53"/>
        <v>40392</v>
      </c>
      <c r="D855" s="4">
        <v>35.800746823263644</v>
      </c>
      <c r="E855">
        <f t="shared" si="54"/>
        <v>36.252653547833972</v>
      </c>
      <c r="F855" s="4">
        <v>30.68373161190144</v>
      </c>
      <c r="G855">
        <f t="shared" si="55"/>
        <v>30.952321904777634</v>
      </c>
    </row>
    <row r="856" spans="1:7" outlineLevel="1">
      <c r="A856" s="12">
        <f t="shared" si="52"/>
        <v>0</v>
      </c>
      <c r="B856" t="str">
        <f>YEAR(C856)&amp;VLOOKUP(MONTH(C856),lookup!$G$2:$N$13,8)</f>
        <v>2010M08</v>
      </c>
      <c r="C856" s="2">
        <f t="shared" si="53"/>
        <v>40393</v>
      </c>
      <c r="D856" s="4">
        <v>36.449002038369493</v>
      </c>
      <c r="E856">
        <f t="shared" si="54"/>
        <v>36.256199966452478</v>
      </c>
      <c r="F856" s="4">
        <v>31.256347626403521</v>
      </c>
      <c r="G856">
        <f t="shared" si="55"/>
        <v>30.994067291305161</v>
      </c>
    </row>
    <row r="857" spans="1:7" outlineLevel="1">
      <c r="A857" s="12">
        <f t="shared" si="52"/>
        <v>0</v>
      </c>
      <c r="B857" t="str">
        <f>YEAR(C857)&amp;VLOOKUP(MONTH(C857),lookup!$G$2:$N$13,8)</f>
        <v>2010M08</v>
      </c>
      <c r="C857" s="2">
        <f t="shared" si="53"/>
        <v>40394</v>
      </c>
      <c r="D857" s="4">
        <v>36.08830617692832</v>
      </c>
      <c r="E857">
        <f t="shared" si="54"/>
        <v>36.248011553847647</v>
      </c>
      <c r="F857" s="4">
        <v>30.918085732784053</v>
      </c>
      <c r="G857">
        <f t="shared" si="55"/>
        <v>31.001428894722167</v>
      </c>
    </row>
    <row r="858" spans="1:7" outlineLevel="1">
      <c r="A858" s="12">
        <f t="shared" si="52"/>
        <v>0</v>
      </c>
      <c r="B858" t="str">
        <f>YEAR(C858)&amp;VLOOKUP(MONTH(C858),lookup!$G$2:$N$13,8)</f>
        <v>2010M08</v>
      </c>
      <c r="C858" s="2">
        <f t="shared" si="53"/>
        <v>40395</v>
      </c>
      <c r="D858" s="4">
        <v>36.032051828576485</v>
      </c>
      <c r="E858">
        <f t="shared" si="54"/>
        <v>36.198804522831608</v>
      </c>
      <c r="F858" s="4">
        <v>30.928095981151753</v>
      </c>
      <c r="G858">
        <f t="shared" si="55"/>
        <v>30.999568066362585</v>
      </c>
    </row>
    <row r="859" spans="1:7" outlineLevel="1">
      <c r="A859" s="12">
        <f t="shared" si="52"/>
        <v>0</v>
      </c>
      <c r="B859" t="str">
        <f>YEAR(C859)&amp;VLOOKUP(MONTH(C859),lookup!$G$2:$N$13,8)</f>
        <v>2010M08</v>
      </c>
      <c r="C859" s="2">
        <f t="shared" si="53"/>
        <v>40396</v>
      </c>
      <c r="D859" s="4">
        <v>35.992889559919597</v>
      </c>
      <c r="E859">
        <f t="shared" si="54"/>
        <v>36.145898369621946</v>
      </c>
      <c r="F859" s="4">
        <v>30.806371853240595</v>
      </c>
      <c r="G859">
        <f t="shared" si="55"/>
        <v>30.959606474021154</v>
      </c>
    </row>
    <row r="860" spans="1:7" outlineLevel="1">
      <c r="A860" s="12">
        <f t="shared" si="52"/>
        <v>0</v>
      </c>
      <c r="B860" t="str">
        <f>YEAR(C860)&amp;VLOOKUP(MONTH(C860),lookup!$G$2:$N$13,8)</f>
        <v>2010M08</v>
      </c>
      <c r="C860" s="2">
        <f t="shared" si="53"/>
        <v>40397</v>
      </c>
      <c r="D860" s="4">
        <v>36.328309307182423</v>
      </c>
      <c r="E860">
        <f t="shared" si="54"/>
        <v>36.146907869167023</v>
      </c>
      <c r="F860" s="4">
        <v>31.267074357511923</v>
      </c>
      <c r="G860">
        <f t="shared" si="55"/>
        <v>30.995544146220585</v>
      </c>
    </row>
    <row r="861" spans="1:7" outlineLevel="1">
      <c r="A861" s="12">
        <f t="shared" si="52"/>
        <v>0</v>
      </c>
      <c r="B861" t="str">
        <f>YEAR(C861)&amp;VLOOKUP(MONTH(C861),lookup!$G$2:$N$13,8)</f>
        <v>2010M08</v>
      </c>
      <c r="C861" s="2">
        <f t="shared" si="53"/>
        <v>40398</v>
      </c>
      <c r="D861" s="4">
        <v>36.033521270468547</v>
      </c>
      <c r="E861">
        <f t="shared" si="54"/>
        <v>36.138854567456939</v>
      </c>
      <c r="F861" s="4">
        <v>30.878454939355649</v>
      </c>
      <c r="G861">
        <f t="shared" si="55"/>
        <v>30.992092685584012</v>
      </c>
    </row>
    <row r="862" spans="1:7" outlineLevel="1">
      <c r="A862" s="12">
        <f t="shared" si="52"/>
        <v>0</v>
      </c>
      <c r="B862" t="str">
        <f>YEAR(C862)&amp;VLOOKUP(MONTH(C862),lookup!$G$2:$N$13,8)</f>
        <v>2010M08</v>
      </c>
      <c r="C862" s="2">
        <f t="shared" si="53"/>
        <v>40399</v>
      </c>
      <c r="D862" s="4">
        <v>35.856024399745536</v>
      </c>
      <c r="E862">
        <f t="shared" si="54"/>
        <v>36.063895091346794</v>
      </c>
      <c r="F862" s="4">
        <v>30.823065627632239</v>
      </c>
      <c r="G862">
        <f t="shared" si="55"/>
        <v>30.941005774096844</v>
      </c>
    </row>
    <row r="863" spans="1:7" outlineLevel="1">
      <c r="A863" s="12">
        <f t="shared" si="52"/>
        <v>0</v>
      </c>
      <c r="B863" t="str">
        <f>YEAR(C863)&amp;VLOOKUP(MONTH(C863),lookup!$G$2:$N$13,8)</f>
        <v>2010M08</v>
      </c>
      <c r="C863" s="2">
        <f t="shared" si="53"/>
        <v>40400</v>
      </c>
      <c r="D863" s="4">
        <v>35.753483345808235</v>
      </c>
      <c r="E863">
        <f t="shared" si="54"/>
        <v>36.03303922141248</v>
      </c>
      <c r="F863" s="4">
        <v>30.656538083758182</v>
      </c>
      <c r="G863">
        <f t="shared" si="55"/>
        <v>30.917510541169065</v>
      </c>
    </row>
    <row r="864" spans="1:7" outlineLevel="1">
      <c r="A864" s="12">
        <f t="shared" si="52"/>
        <v>0</v>
      </c>
      <c r="B864" t="str">
        <f>YEAR(C864)&amp;VLOOKUP(MONTH(C864),lookup!$G$2:$N$13,8)</f>
        <v>2010M08</v>
      </c>
      <c r="C864" s="2">
        <f t="shared" si="53"/>
        <v>40401</v>
      </c>
      <c r="D864" s="4">
        <v>35.9644203727863</v>
      </c>
      <c r="E864">
        <f t="shared" si="54"/>
        <v>35.997116912664353</v>
      </c>
      <c r="F864" s="4">
        <v>30.912832437574561</v>
      </c>
      <c r="G864">
        <f t="shared" si="55"/>
        <v>30.894768879902493</v>
      </c>
    </row>
    <row r="865" spans="1:7" outlineLevel="1">
      <c r="A865" s="12">
        <f t="shared" si="52"/>
        <v>0</v>
      </c>
      <c r="B865" t="str">
        <f>YEAR(C865)&amp;VLOOKUP(MONTH(C865),lookup!$G$2:$N$13,8)</f>
        <v>2010M08</v>
      </c>
      <c r="C865" s="2">
        <f t="shared" si="53"/>
        <v>40402</v>
      </c>
      <c r="D865" s="4">
        <v>35.919456022100782</v>
      </c>
      <c r="E865">
        <f t="shared" si="54"/>
        <v>35.980444316502727</v>
      </c>
      <c r="F865" s="4">
        <v>30.886708164208461</v>
      </c>
      <c r="G865">
        <f t="shared" si="55"/>
        <v>30.899502474447171</v>
      </c>
    </row>
    <row r="866" spans="1:7" outlineLevel="1">
      <c r="A866" s="12">
        <f t="shared" si="52"/>
        <v>0</v>
      </c>
      <c r="B866" t="str">
        <f>YEAR(C866)&amp;VLOOKUP(MONTH(C866),lookup!$G$2:$N$13,8)</f>
        <v>2010M08</v>
      </c>
      <c r="C866" s="2">
        <f t="shared" si="53"/>
        <v>40403</v>
      </c>
      <c r="D866" s="4">
        <v>35.891618023807411</v>
      </c>
      <c r="E866">
        <f t="shared" si="54"/>
        <v>35.935276263423404</v>
      </c>
      <c r="F866" s="4">
        <v>30.815567170857417</v>
      </c>
      <c r="G866">
        <f t="shared" si="55"/>
        <v>30.8548438249159</v>
      </c>
    </row>
    <row r="867" spans="1:7" outlineLevel="1">
      <c r="A867" s="12">
        <f t="shared" si="52"/>
        <v>0</v>
      </c>
      <c r="B867" t="str">
        <f>YEAR(C867)&amp;VLOOKUP(MONTH(C867),lookup!$G$2:$N$13,8)</f>
        <v>2010M08</v>
      </c>
      <c r="C867" s="2">
        <f t="shared" si="53"/>
        <v>40404</v>
      </c>
      <c r="D867" s="4">
        <v>35.782967861595822</v>
      </c>
      <c r="E867">
        <f t="shared" si="54"/>
        <v>35.901276706538781</v>
      </c>
      <c r="F867" s="4">
        <v>30.781143183300369</v>
      </c>
      <c r="G867">
        <f t="shared" si="55"/>
        <v>30.845157720040028</v>
      </c>
    </row>
    <row r="868" spans="1:7" outlineLevel="1">
      <c r="A868" s="12">
        <f t="shared" si="52"/>
        <v>0</v>
      </c>
      <c r="B868" t="str">
        <f>YEAR(C868)&amp;VLOOKUP(MONTH(C868),lookup!$G$2:$N$13,8)</f>
        <v>2010M08</v>
      </c>
      <c r="C868" s="2">
        <f t="shared" si="53"/>
        <v>40405</v>
      </c>
      <c r="D868" s="4">
        <v>35.8172262784963</v>
      </c>
      <c r="E868">
        <f t="shared" si="54"/>
        <v>35.866100840475127</v>
      </c>
      <c r="F868" s="4">
        <v>30.779278140440987</v>
      </c>
      <c r="G868">
        <f t="shared" si="55"/>
        <v>30.811021499207158</v>
      </c>
    </row>
    <row r="869" spans="1:7" outlineLevel="1">
      <c r="A869" s="12">
        <f t="shared" si="52"/>
        <v>0</v>
      </c>
      <c r="B869" t="str">
        <f>YEAR(C869)&amp;VLOOKUP(MONTH(C869),lookup!$G$2:$N$13,8)</f>
        <v>2010M08</v>
      </c>
      <c r="C869" s="2">
        <f t="shared" si="53"/>
        <v>40406</v>
      </c>
      <c r="D869" s="4">
        <v>35.710792417369731</v>
      </c>
      <c r="E869">
        <f t="shared" si="54"/>
        <v>35.842372709786574</v>
      </c>
      <c r="F869" s="4">
        <v>30.679261798772906</v>
      </c>
      <c r="G869">
        <f t="shared" si="55"/>
        <v>30.800465570838629</v>
      </c>
    </row>
    <row r="870" spans="1:7" outlineLevel="1">
      <c r="A870" s="12">
        <f t="shared" si="52"/>
        <v>0</v>
      </c>
      <c r="B870" t="str">
        <f>YEAR(C870)&amp;VLOOKUP(MONTH(C870),lookup!$G$2:$N$13,8)</f>
        <v>2010M08</v>
      </c>
      <c r="C870" s="2">
        <f t="shared" si="53"/>
        <v>40407</v>
      </c>
      <c r="D870" s="4">
        <v>35.873065070394702</v>
      </c>
      <c r="E870">
        <f t="shared" si="54"/>
        <v>35.835824809836183</v>
      </c>
      <c r="F870" s="4">
        <v>30.806574218594839</v>
      </c>
      <c r="G870">
        <f t="shared" si="55"/>
        <v>30.790580006192148</v>
      </c>
    </row>
    <row r="871" spans="1:7" outlineLevel="1">
      <c r="A871" s="12">
        <f t="shared" si="52"/>
        <v>0</v>
      </c>
      <c r="B871" t="str">
        <f>YEAR(C871)&amp;VLOOKUP(MONTH(C871),lookup!$G$2:$N$13,8)</f>
        <v>2010M08</v>
      </c>
      <c r="C871" s="2">
        <f t="shared" si="53"/>
        <v>40408</v>
      </c>
      <c r="D871" s="4">
        <v>35.924242775475122</v>
      </c>
      <c r="E871">
        <f t="shared" si="54"/>
        <v>35.846896170304902</v>
      </c>
      <c r="F871" s="4">
        <v>30.892096825431938</v>
      </c>
      <c r="G871">
        <f t="shared" si="55"/>
        <v>30.805751482648716</v>
      </c>
    </row>
    <row r="872" spans="1:7" outlineLevel="1">
      <c r="A872" s="12">
        <f t="shared" si="52"/>
        <v>0</v>
      </c>
      <c r="B872" t="str">
        <f>YEAR(C872)&amp;VLOOKUP(MONTH(C872),lookup!$G$2:$N$13,8)</f>
        <v>2010M08</v>
      </c>
      <c r="C872" s="2">
        <f t="shared" si="53"/>
        <v>40409</v>
      </c>
      <c r="D872" s="4">
        <v>35.573501704538891</v>
      </c>
      <c r="E872">
        <f t="shared" si="54"/>
        <v>35.79595406026705</v>
      </c>
      <c r="F872" s="4">
        <v>30.599877151903375</v>
      </c>
      <c r="G872">
        <f t="shared" si="55"/>
        <v>30.768217609048094</v>
      </c>
    </row>
    <row r="873" spans="1:7" outlineLevel="1">
      <c r="A873" s="12">
        <f t="shared" si="52"/>
        <v>0</v>
      </c>
      <c r="B873" t="str">
        <f>YEAR(C873)&amp;VLOOKUP(MONTH(C873),lookup!$G$2:$N$13,8)</f>
        <v>2010M08</v>
      </c>
      <c r="C873" s="2">
        <f t="shared" si="53"/>
        <v>40410</v>
      </c>
      <c r="D873" s="4">
        <v>35.910123852261492</v>
      </c>
      <c r="E873">
        <f t="shared" si="54"/>
        <v>35.80596713220757</v>
      </c>
      <c r="F873" s="4">
        <v>30.918189650128127</v>
      </c>
      <c r="G873">
        <f t="shared" si="55"/>
        <v>30.781605740820382</v>
      </c>
    </row>
    <row r="874" spans="1:7" outlineLevel="1">
      <c r="A874" s="12">
        <f t="shared" si="52"/>
        <v>0</v>
      </c>
      <c r="B874" t="str">
        <f>YEAR(C874)&amp;VLOOKUP(MONTH(C874),lookup!$G$2:$N$13,8)</f>
        <v>2010M08</v>
      </c>
      <c r="C874" s="2">
        <f t="shared" si="53"/>
        <v>40411</v>
      </c>
      <c r="D874" s="4">
        <v>35.694705670125721</v>
      </c>
      <c r="E874">
        <f t="shared" si="54"/>
        <v>35.78345005940492</v>
      </c>
      <c r="F874" s="4">
        <v>30.8002243219387</v>
      </c>
      <c r="G874">
        <f t="shared" si="55"/>
        <v>30.782392327887777</v>
      </c>
    </row>
    <row r="875" spans="1:7" outlineLevel="1">
      <c r="A875" s="12">
        <f t="shared" si="52"/>
        <v>0</v>
      </c>
      <c r="B875" t="str">
        <f>YEAR(C875)&amp;VLOOKUP(MONTH(C875),lookup!$G$2:$N$13,8)</f>
        <v>2010M08</v>
      </c>
      <c r="C875" s="2">
        <f t="shared" si="53"/>
        <v>40412</v>
      </c>
      <c r="D875" s="4">
        <v>35.60771870859692</v>
      </c>
      <c r="E875">
        <f t="shared" si="54"/>
        <v>35.763907511611421</v>
      </c>
      <c r="F875" s="4">
        <v>30.667886951597534</v>
      </c>
      <c r="G875">
        <f t="shared" si="55"/>
        <v>30.774365909475065</v>
      </c>
    </row>
    <row r="876" spans="1:7" outlineLevel="1">
      <c r="A876" s="12">
        <f t="shared" si="52"/>
        <v>0</v>
      </c>
      <c r="B876" t="str">
        <f>YEAR(C876)&amp;VLOOKUP(MONTH(C876),lookup!$G$2:$N$13,8)</f>
        <v>2010M08</v>
      </c>
      <c r="C876" s="2">
        <f t="shared" si="53"/>
        <v>40413</v>
      </c>
      <c r="D876" s="4">
        <v>35.496810832457875</v>
      </c>
      <c r="E876">
        <f t="shared" si="54"/>
        <v>35.712527026405951</v>
      </c>
      <c r="F876" s="4">
        <v>30.534983505197875</v>
      </c>
      <c r="G876">
        <f t="shared" si="55"/>
        <v>30.73646493532263</v>
      </c>
    </row>
    <row r="877" spans="1:7" outlineLevel="1">
      <c r="A877" s="12">
        <f t="shared" si="52"/>
        <v>0</v>
      </c>
      <c r="B877" t="str">
        <f>YEAR(C877)&amp;VLOOKUP(MONTH(C877),lookup!$G$2:$N$13,8)</f>
        <v>2010M08</v>
      </c>
      <c r="C877" s="2">
        <f t="shared" si="53"/>
        <v>40414</v>
      </c>
      <c r="D877" s="4">
        <v>35.356825428810396</v>
      </c>
      <c r="E877">
        <f t="shared" si="54"/>
        <v>35.64311931073226</v>
      </c>
      <c r="F877" s="4">
        <v>30.462763685735361</v>
      </c>
      <c r="G877">
        <f t="shared" si="55"/>
        <v>30.687156041616397</v>
      </c>
    </row>
    <row r="878" spans="1:7" outlineLevel="1">
      <c r="A878" s="12">
        <f t="shared" si="52"/>
        <v>0</v>
      </c>
      <c r="B878" t="str">
        <f>YEAR(C878)&amp;VLOOKUP(MONTH(C878),lookup!$G$2:$N$13,8)</f>
        <v>2010M08</v>
      </c>
      <c r="C878" s="2">
        <f t="shared" si="53"/>
        <v>40415</v>
      </c>
      <c r="D878" s="4">
        <v>35.270042675435697</v>
      </c>
      <c r="E878">
        <f t="shared" si="54"/>
        <v>35.580142158622053</v>
      </c>
      <c r="F878" s="4">
        <v>30.349882103404571</v>
      </c>
      <c r="G878">
        <f t="shared" si="55"/>
        <v>30.637779863708776</v>
      </c>
    </row>
    <row r="879" spans="1:7" outlineLevel="1">
      <c r="A879" s="12">
        <f t="shared" si="52"/>
        <v>0</v>
      </c>
      <c r="B879" t="str">
        <f>YEAR(C879)&amp;VLOOKUP(MONTH(C879),lookup!$G$2:$N$13,8)</f>
        <v>2010M08</v>
      </c>
      <c r="C879" s="2">
        <f t="shared" si="53"/>
        <v>40416</v>
      </c>
      <c r="D879" s="4">
        <v>35.304613830698045</v>
      </c>
      <c r="E879">
        <f t="shared" si="54"/>
        <v>35.490956181109865</v>
      </c>
      <c r="F879" s="4">
        <v>30.474202797584034</v>
      </c>
      <c r="G879">
        <f t="shared" si="55"/>
        <v>30.574662582589607</v>
      </c>
    </row>
    <row r="880" spans="1:7" outlineLevel="1">
      <c r="A880" s="12">
        <f t="shared" si="52"/>
        <v>0</v>
      </c>
      <c r="B880" t="str">
        <f>YEAR(C880)&amp;VLOOKUP(MONTH(C880),lookup!$G$2:$N$13,8)</f>
        <v>2010M08</v>
      </c>
      <c r="C880" s="2">
        <f t="shared" si="53"/>
        <v>40417</v>
      </c>
      <c r="D880" s="4">
        <v>35.306834415870206</v>
      </c>
      <c r="E880">
        <f t="shared" si="54"/>
        <v>35.44196687104678</v>
      </c>
      <c r="F880" s="4">
        <v>30.355422538643737</v>
      </c>
      <c r="G880">
        <f t="shared" si="55"/>
        <v>30.522317353986296</v>
      </c>
    </row>
    <row r="881" spans="1:7" outlineLevel="1">
      <c r="A881" s="12">
        <f t="shared" si="52"/>
        <v>0</v>
      </c>
      <c r="B881" t="str">
        <f>YEAR(C881)&amp;VLOOKUP(MONTH(C881),lookup!$G$2:$N$13,8)</f>
        <v>2010M08</v>
      </c>
      <c r="C881" s="2">
        <f t="shared" si="53"/>
        <v>40418</v>
      </c>
      <c r="D881" s="4">
        <v>35.63853129140066</v>
      </c>
      <c r="E881">
        <f t="shared" si="54"/>
        <v>35.427560051226621</v>
      </c>
      <c r="F881" s="4">
        <v>30.746437525047543</v>
      </c>
      <c r="G881">
        <f t="shared" si="55"/>
        <v>30.5181287272896</v>
      </c>
    </row>
    <row r="882" spans="1:7" outlineLevel="1">
      <c r="A882" s="12">
        <f t="shared" si="52"/>
        <v>0</v>
      </c>
      <c r="B882" t="str">
        <f>YEAR(C882)&amp;VLOOKUP(MONTH(C882),lookup!$G$2:$N$13,8)</f>
        <v>2010M08</v>
      </c>
      <c r="C882" s="2">
        <f t="shared" si="53"/>
        <v>40419</v>
      </c>
      <c r="D882" s="4">
        <v>35.35213149732428</v>
      </c>
      <c r="E882">
        <f t="shared" si="54"/>
        <v>35.394092554165397</v>
      </c>
      <c r="F882" s="4">
        <v>30.368838814696716</v>
      </c>
      <c r="G882">
        <f t="shared" si="55"/>
        <v>30.477321742211874</v>
      </c>
    </row>
    <row r="883" spans="1:7" outlineLevel="1">
      <c r="A883" s="12">
        <f t="shared" si="52"/>
        <v>0</v>
      </c>
      <c r="B883" t="str">
        <f>YEAR(C883)&amp;VLOOKUP(MONTH(C883),lookup!$G$2:$N$13,8)</f>
        <v>2010M08</v>
      </c>
      <c r="C883" s="2">
        <f t="shared" si="53"/>
        <v>40420</v>
      </c>
      <c r="D883" s="4">
        <v>35.61388565204772</v>
      </c>
      <c r="E883">
        <f t="shared" si="54"/>
        <v>35.415899673400858</v>
      </c>
      <c r="F883" s="4">
        <v>30.749457281026245</v>
      </c>
      <c r="G883">
        <f t="shared" si="55"/>
        <v>30.506311020742075</v>
      </c>
    </row>
    <row r="884" spans="1:7" outlineLevel="1">
      <c r="A884" s="12">
        <f t="shared" si="52"/>
        <v>0</v>
      </c>
      <c r="B884" t="str">
        <f>YEAR(C884)&amp;VLOOKUP(MONTH(C884),lookup!$G$2:$N$13,8)</f>
        <v>2010M08</v>
      </c>
      <c r="C884" s="2">
        <f t="shared" si="53"/>
        <v>40421</v>
      </c>
      <c r="D884" s="4">
        <v>35.291411702134269</v>
      </c>
      <c r="E884">
        <f t="shared" si="54"/>
        <v>35.404842979980508</v>
      </c>
      <c r="F884" s="4">
        <v>30.358265224937472</v>
      </c>
      <c r="G884">
        <f t="shared" si="55"/>
        <v>30.495964721686875</v>
      </c>
    </row>
    <row r="885" spans="1:7" outlineLevel="1">
      <c r="A885" s="12">
        <f t="shared" si="52"/>
        <v>0</v>
      </c>
      <c r="B885" t="str">
        <f>YEAR(C885)&amp;VLOOKUP(MONTH(C885),lookup!$G$2:$N$13,8)</f>
        <v>2010M09</v>
      </c>
      <c r="C885" s="2">
        <f t="shared" si="53"/>
        <v>40422</v>
      </c>
      <c r="D885" s="4">
        <v>35.514240513259089</v>
      </c>
      <c r="E885">
        <f t="shared" si="54"/>
        <v>35.43215031297197</v>
      </c>
      <c r="F885" s="4">
        <v>30.771806841928619</v>
      </c>
      <c r="G885">
        <f t="shared" si="55"/>
        <v>30.540080255977671</v>
      </c>
    </row>
    <row r="886" spans="1:7" outlineLevel="1">
      <c r="A886" s="12">
        <f t="shared" si="52"/>
        <v>0</v>
      </c>
      <c r="B886" t="str">
        <f>YEAR(C886)&amp;VLOOKUP(MONTH(C886),lookup!$G$2:$N$13,8)</f>
        <v>2010M09</v>
      </c>
      <c r="C886" s="2">
        <f t="shared" si="53"/>
        <v>40423</v>
      </c>
      <c r="D886" s="4">
        <v>35.759614380283253</v>
      </c>
      <c r="E886">
        <f t="shared" si="54"/>
        <v>35.500480208226037</v>
      </c>
      <c r="F886" s="4">
        <v>30.910501281916975</v>
      </c>
      <c r="G886">
        <f t="shared" si="55"/>
        <v>30.62137551657413</v>
      </c>
    </row>
    <row r="887" spans="1:7" outlineLevel="1">
      <c r="A887" s="12">
        <f t="shared" si="52"/>
        <v>0</v>
      </c>
      <c r="B887" t="str">
        <f>YEAR(C887)&amp;VLOOKUP(MONTH(C887),lookup!$G$2:$N$13,8)</f>
        <v>2010M09</v>
      </c>
      <c r="C887" s="2">
        <f t="shared" si="53"/>
        <v>40424</v>
      </c>
      <c r="D887" s="4">
        <v>35.517830863066777</v>
      </c>
      <c r="E887">
        <f t="shared" si="54"/>
        <v>35.503747903721248</v>
      </c>
      <c r="F887" s="4">
        <v>30.748548019947858</v>
      </c>
      <c r="G887">
        <f t="shared" si="55"/>
        <v>30.638697967546896</v>
      </c>
    </row>
    <row r="888" spans="1:7" outlineLevel="1">
      <c r="A888" s="12">
        <f t="shared" si="52"/>
        <v>0</v>
      </c>
      <c r="B888" t="str">
        <f>YEAR(C888)&amp;VLOOKUP(MONTH(C888),lookup!$G$2:$N$13,8)</f>
        <v>2010M09</v>
      </c>
      <c r="C888" s="2">
        <f t="shared" si="53"/>
        <v>40425</v>
      </c>
      <c r="D888" s="4">
        <v>35.870886684180171</v>
      </c>
      <c r="E888">
        <f t="shared" si="54"/>
        <v>35.582230769395281</v>
      </c>
      <c r="F888" s="4">
        <v>30.974770234352501</v>
      </c>
      <c r="G888">
        <f t="shared" si="55"/>
        <v>30.727901483500005</v>
      </c>
    </row>
    <row r="889" spans="1:7" outlineLevel="1">
      <c r="A889" s="12">
        <f t="shared" si="52"/>
        <v>0</v>
      </c>
      <c r="B889" t="str">
        <f>YEAR(C889)&amp;VLOOKUP(MONTH(C889),lookup!$G$2:$N$13,8)</f>
        <v>2010M09</v>
      </c>
      <c r="C889" s="2">
        <f t="shared" si="53"/>
        <v>40426</v>
      </c>
      <c r="D889" s="4">
        <v>36.032784918175473</v>
      </c>
      <c r="E889">
        <f t="shared" si="54"/>
        <v>35.641779893246024</v>
      </c>
      <c r="F889" s="4">
        <v>31.254661906199203</v>
      </c>
      <c r="G889">
        <f t="shared" si="55"/>
        <v>30.801765892753068</v>
      </c>
    </row>
    <row r="890" spans="1:7" outlineLevel="1">
      <c r="A890" s="12">
        <f t="shared" si="52"/>
        <v>0</v>
      </c>
      <c r="B890" t="str">
        <f>YEAR(C890)&amp;VLOOKUP(MONTH(C890),lookup!$G$2:$N$13,8)</f>
        <v>2010M09</v>
      </c>
      <c r="C890" s="2">
        <f t="shared" si="53"/>
        <v>40427</v>
      </c>
      <c r="D890" s="4">
        <v>35.541340804673197</v>
      </c>
      <c r="E890">
        <f t="shared" si="54"/>
        <v>35.674432900166913</v>
      </c>
      <c r="F890" s="4">
        <v>30.724400535429147</v>
      </c>
      <c r="G890">
        <f t="shared" si="55"/>
        <v>30.854499776173149</v>
      </c>
    </row>
    <row r="891" spans="1:7" outlineLevel="1">
      <c r="A891" s="12">
        <f t="shared" si="52"/>
        <v>0</v>
      </c>
      <c r="B891" t="str">
        <f>YEAR(C891)&amp;VLOOKUP(MONTH(C891),lookup!$G$2:$N$13,8)</f>
        <v>2010M09</v>
      </c>
      <c r="C891" s="2">
        <f t="shared" si="53"/>
        <v>40428</v>
      </c>
      <c r="D891" s="4">
        <v>35.731893340790307</v>
      </c>
      <c r="E891">
        <f t="shared" si="54"/>
        <v>35.699946116340925</v>
      </c>
      <c r="F891" s="4">
        <v>31.093881185078754</v>
      </c>
      <c r="G891">
        <f t="shared" si="55"/>
        <v>30.902865798772275</v>
      </c>
    </row>
    <row r="892" spans="1:7" outlineLevel="1">
      <c r="A892" s="12">
        <f t="shared" si="52"/>
        <v>0</v>
      </c>
      <c r="B892" t="str">
        <f>YEAR(C892)&amp;VLOOKUP(MONTH(C892),lookup!$G$2:$N$13,8)</f>
        <v>2010M09</v>
      </c>
      <c r="C892" s="2">
        <f t="shared" si="53"/>
        <v>40429</v>
      </c>
      <c r="D892" s="4">
        <v>35.540340472711677</v>
      </c>
      <c r="E892">
        <f t="shared" si="54"/>
        <v>35.697231338871049</v>
      </c>
      <c r="F892" s="4">
        <v>30.782559932916307</v>
      </c>
      <c r="G892">
        <f t="shared" si="55"/>
        <v>30.918722438937564</v>
      </c>
    </row>
    <row r="893" spans="1:7" outlineLevel="1">
      <c r="A893" s="12">
        <f t="shared" si="52"/>
        <v>0</v>
      </c>
      <c r="B893" t="str">
        <f>YEAR(C893)&amp;VLOOKUP(MONTH(C893),lookup!$G$2:$N$13,8)</f>
        <v>2010M09</v>
      </c>
      <c r="C893" s="2">
        <f t="shared" si="53"/>
        <v>40430</v>
      </c>
      <c r="D893" s="4">
        <v>35.395659079109784</v>
      </c>
      <c r="E893">
        <f t="shared" si="54"/>
        <v>35.679639017240298</v>
      </c>
      <c r="F893" s="4">
        <v>30.860053226174973</v>
      </c>
      <c r="G893">
        <f t="shared" si="55"/>
        <v>30.933529938471892</v>
      </c>
    </row>
    <row r="894" spans="1:7" outlineLevel="1">
      <c r="A894" s="12">
        <f t="shared" si="52"/>
        <v>0</v>
      </c>
      <c r="B894" t="str">
        <f>YEAR(C894)&amp;VLOOKUP(MONTH(C894),lookup!$G$2:$N$13,8)</f>
        <v>2010M09</v>
      </c>
      <c r="C894" s="2">
        <f t="shared" si="53"/>
        <v>40431</v>
      </c>
      <c r="D894" s="4">
        <v>35.754390107371499</v>
      </c>
      <c r="E894">
        <f t="shared" si="54"/>
        <v>35.669604452115919</v>
      </c>
      <c r="F894" s="4">
        <v>30.987295164844856</v>
      </c>
      <c r="G894">
        <f t="shared" si="55"/>
        <v>30.939373300362575</v>
      </c>
    </row>
    <row r="895" spans="1:7" outlineLevel="1">
      <c r="A895" s="12">
        <f t="shared" si="52"/>
        <v>0</v>
      </c>
      <c r="B895" t="str">
        <f>YEAR(C895)&amp;VLOOKUP(MONTH(C895),lookup!$G$2:$N$13,8)</f>
        <v>2010M09</v>
      </c>
      <c r="C895" s="2">
        <f t="shared" si="53"/>
        <v>40432</v>
      </c>
      <c r="D895" s="4">
        <v>35.915041137180822</v>
      </c>
      <c r="E895">
        <f t="shared" si="54"/>
        <v>35.684618112498498</v>
      </c>
      <c r="F895" s="4">
        <v>31.279388118481815</v>
      </c>
      <c r="G895">
        <f t="shared" si="55"/>
        <v>30.974611324211168</v>
      </c>
    </row>
    <row r="896" spans="1:7" outlineLevel="1">
      <c r="A896" s="12">
        <f t="shared" si="52"/>
        <v>0</v>
      </c>
      <c r="B896" t="str">
        <f>YEAR(C896)&amp;VLOOKUP(MONTH(C896),lookup!$G$2:$N$13,8)</f>
        <v>2010M09</v>
      </c>
      <c r="C896" s="2">
        <f t="shared" si="53"/>
        <v>40433</v>
      </c>
      <c r="D896" s="4">
        <v>35.602680703911545</v>
      </c>
      <c r="E896">
        <f t="shared" si="54"/>
        <v>35.672966897001572</v>
      </c>
      <c r="F896" s="4">
        <v>30.867708340815106</v>
      </c>
      <c r="G896">
        <f t="shared" si="55"/>
        <v>30.979862272980576</v>
      </c>
    </row>
    <row r="897" spans="1:7" outlineLevel="1">
      <c r="A897" s="12">
        <f t="shared" si="52"/>
        <v>0</v>
      </c>
      <c r="B897" t="str">
        <f>YEAR(C897)&amp;VLOOKUP(MONTH(C897),lookup!$G$2:$N$13,8)</f>
        <v>2010M09</v>
      </c>
      <c r="C897" s="2">
        <f t="shared" si="53"/>
        <v>40434</v>
      </c>
      <c r="D897" s="4">
        <v>35.519780297435737</v>
      </c>
      <c r="E897">
        <f t="shared" si="54"/>
        <v>35.623228021259123</v>
      </c>
      <c r="F897" s="4">
        <v>30.928249984744646</v>
      </c>
      <c r="G897">
        <f t="shared" si="55"/>
        <v>30.945658927861825</v>
      </c>
    </row>
    <row r="898" spans="1:7" outlineLevel="1">
      <c r="A898" s="12">
        <f t="shared" ref="A898:A961" si="56">IF(D898+D899=D898,IF(D898+D899&gt;0,1,0),0)</f>
        <v>0</v>
      </c>
      <c r="B898" t="str">
        <f>YEAR(C898)&amp;VLOOKUP(MONTH(C898),lookup!$G$2:$N$13,8)</f>
        <v>2010M09</v>
      </c>
      <c r="C898" s="2">
        <f t="shared" ref="C898:C961" si="57">C899-1</f>
        <v>40435</v>
      </c>
      <c r="D898" s="4">
        <v>35.322485010175406</v>
      </c>
      <c r="E898">
        <f t="shared" si="54"/>
        <v>35.591394912224992</v>
      </c>
      <c r="F898" s="4">
        <v>30.651852484627003</v>
      </c>
      <c r="G898">
        <f t="shared" si="55"/>
        <v>30.930232387329248</v>
      </c>
    </row>
    <row r="899" spans="1:7" outlineLevel="1">
      <c r="A899" s="12">
        <f t="shared" si="56"/>
        <v>0</v>
      </c>
      <c r="B899" t="str">
        <f>YEAR(C899)&amp;VLOOKUP(MONTH(C899),lookup!$G$2:$N$13,8)</f>
        <v>2010M09</v>
      </c>
      <c r="C899" s="2">
        <f t="shared" si="57"/>
        <v>40436</v>
      </c>
      <c r="D899" s="4">
        <v>35.518540085584441</v>
      </c>
      <c r="E899">
        <f t="shared" si="54"/>
        <v>35.58830041764751</v>
      </c>
      <c r="F899" s="4">
        <v>30.931729071152841</v>
      </c>
      <c r="G899">
        <f t="shared" si="55"/>
        <v>30.926070867290367</v>
      </c>
    </row>
    <row r="900" spans="1:7" outlineLevel="1">
      <c r="A900" s="12">
        <f t="shared" si="56"/>
        <v>0</v>
      </c>
      <c r="B900" t="str">
        <f>YEAR(C900)&amp;VLOOKUP(MONTH(C900),lookup!$G$2:$N$13,8)</f>
        <v>2010M09</v>
      </c>
      <c r="C900" s="2">
        <f t="shared" si="57"/>
        <v>40437</v>
      </c>
      <c r="D900" s="4">
        <v>35.079103245031824</v>
      </c>
      <c r="E900">
        <f t="shared" si="54"/>
        <v>35.503199185722551</v>
      </c>
      <c r="F900" s="4">
        <v>30.506305194789714</v>
      </c>
      <c r="G900">
        <f t="shared" si="55"/>
        <v>30.868722448652861</v>
      </c>
    </row>
    <row r="901" spans="1:7" outlineLevel="1">
      <c r="A901" s="12">
        <f t="shared" si="56"/>
        <v>0</v>
      </c>
      <c r="B901" t="str">
        <f>YEAR(C901)&amp;VLOOKUP(MONTH(C901),lookup!$G$2:$N$13,8)</f>
        <v>2010M09</v>
      </c>
      <c r="C901" s="2">
        <f t="shared" si="57"/>
        <v>40438</v>
      </c>
      <c r="D901" s="4">
        <v>35.464971666891678</v>
      </c>
      <c r="E901">
        <f t="shared" si="54"/>
        <v>35.470025433268155</v>
      </c>
      <c r="F901" s="4">
        <v>30.865067038271771</v>
      </c>
      <c r="G901">
        <f t="shared" si="55"/>
        <v>30.834509055224743</v>
      </c>
    </row>
    <row r="902" spans="1:7" outlineLevel="1">
      <c r="A902" s="12">
        <f t="shared" si="56"/>
        <v>0</v>
      </c>
      <c r="B902" t="str">
        <f>YEAR(C902)&amp;VLOOKUP(MONTH(C902),lookup!$G$2:$N$13,8)</f>
        <v>2010M09</v>
      </c>
      <c r="C902" s="2">
        <f t="shared" si="57"/>
        <v>40439</v>
      </c>
      <c r="D902" s="4">
        <v>35.491351319731507</v>
      </c>
      <c r="E902">
        <f t="shared" si="54"/>
        <v>35.444308060358992</v>
      </c>
      <c r="F902" s="4">
        <v>30.884233624121013</v>
      </c>
      <c r="G902">
        <f t="shared" si="55"/>
        <v>30.829444815871661</v>
      </c>
    </row>
    <row r="903" spans="1:7" outlineLevel="1">
      <c r="A903" s="12">
        <f t="shared" si="56"/>
        <v>0</v>
      </c>
      <c r="B903" t="str">
        <f>YEAR(C903)&amp;VLOOKUP(MONTH(C903),lookup!$G$2:$N$13,8)</f>
        <v>2010M09</v>
      </c>
      <c r="C903" s="2">
        <f t="shared" si="57"/>
        <v>40440</v>
      </c>
      <c r="D903" s="4">
        <v>35.690154810772334</v>
      </c>
      <c r="E903">
        <f t="shared" si="54"/>
        <v>35.444450541069841</v>
      </c>
      <c r="F903" s="4">
        <v>31.080297539340577</v>
      </c>
      <c r="G903">
        <f t="shared" si="55"/>
        <v>30.829672284224994</v>
      </c>
    </row>
    <row r="904" spans="1:7" outlineLevel="1">
      <c r="A904" s="12">
        <f t="shared" si="56"/>
        <v>0</v>
      </c>
      <c r="B904" t="str">
        <f>YEAR(C904)&amp;VLOOKUP(MONTH(C904),lookup!$G$2:$N$13,8)</f>
        <v>2010M09</v>
      </c>
      <c r="C904" s="2">
        <f t="shared" si="57"/>
        <v>40441</v>
      </c>
      <c r="D904" s="4">
        <v>35.124185252633033</v>
      </c>
      <c r="E904">
        <f t="shared" si="54"/>
        <v>35.398019595569735</v>
      </c>
      <c r="F904" s="4">
        <v>30.562522700064328</v>
      </c>
      <c r="G904">
        <f t="shared" si="55"/>
        <v>30.803154032964514</v>
      </c>
    </row>
    <row r="905" spans="1:7" outlineLevel="1">
      <c r="A905" s="12">
        <f t="shared" si="56"/>
        <v>0</v>
      </c>
      <c r="B905" t="str">
        <f>YEAR(C905)&amp;VLOOKUP(MONTH(C905),lookup!$G$2:$N$13,8)</f>
        <v>2010M09</v>
      </c>
      <c r="C905" s="2">
        <f t="shared" si="57"/>
        <v>40442</v>
      </c>
      <c r="D905" s="4">
        <v>35.47228650517237</v>
      </c>
      <c r="E905">
        <f t="shared" si="54"/>
        <v>35.391196768518931</v>
      </c>
      <c r="F905" s="4">
        <v>30.892910426401219</v>
      </c>
      <c r="G905">
        <f t="shared" si="55"/>
        <v>30.797710423505414</v>
      </c>
    </row>
    <row r="906" spans="1:7" outlineLevel="1">
      <c r="A906" s="12">
        <f t="shared" si="56"/>
        <v>0</v>
      </c>
      <c r="B906" t="str">
        <f>YEAR(C906)&amp;VLOOKUP(MONTH(C906),lookup!$G$2:$N$13,8)</f>
        <v>2010M09</v>
      </c>
      <c r="C906" s="2">
        <f t="shared" si="57"/>
        <v>40443</v>
      </c>
      <c r="D906" s="4">
        <v>35.603399201975201</v>
      </c>
      <c r="E906">
        <f t="shared" si="54"/>
        <v>35.452445235251702</v>
      </c>
      <c r="F906" s="4">
        <v>31.015121410564237</v>
      </c>
      <c r="G906">
        <f t="shared" si="55"/>
        <v>30.862816082691033</v>
      </c>
    </row>
    <row r="907" spans="1:7" outlineLevel="1">
      <c r="A907" s="12">
        <f t="shared" si="56"/>
        <v>0</v>
      </c>
      <c r="B907" t="str">
        <f>YEAR(C907)&amp;VLOOKUP(MONTH(C907),lookup!$G$2:$N$13,8)</f>
        <v>2010M09</v>
      </c>
      <c r="C907" s="2">
        <f t="shared" si="57"/>
        <v>40444</v>
      </c>
      <c r="D907" s="4">
        <v>35.568448231122694</v>
      </c>
      <c r="E907">
        <f t="shared" ref="E907:E970" si="58">AVERAGE(SUM(D900:D907)/8,SUM(D902:D907)/6)</f>
        <v>35.464187541367096</v>
      </c>
      <c r="F907" s="4">
        <v>30.973684091250572</v>
      </c>
      <c r="G907">
        <f t="shared" ref="G907:G970" si="59">AVERAGE(SUM(F900:F907)/8,SUM(F902:F907)/6)</f>
        <v>30.874489692528705</v>
      </c>
    </row>
    <row r="908" spans="1:7" outlineLevel="1">
      <c r="A908" s="12">
        <f t="shared" si="56"/>
        <v>0</v>
      </c>
      <c r="B908" t="str">
        <f>YEAR(C908)&amp;VLOOKUP(MONTH(C908),lookup!$G$2:$N$13,8)</f>
        <v>2010M09</v>
      </c>
      <c r="C908" s="2">
        <f t="shared" si="57"/>
        <v>40445</v>
      </c>
      <c r="D908" s="4">
        <v>35.378991636441313</v>
      </c>
      <c r="E908">
        <f t="shared" si="58"/>
        <v>35.473567258889332</v>
      </c>
      <c r="F908" s="4">
        <v>30.846058162595156</v>
      </c>
      <c r="G908">
        <f t="shared" si="59"/>
        <v>30.892542964556061</v>
      </c>
    </row>
    <row r="909" spans="1:7" outlineLevel="1">
      <c r="A909" s="12">
        <f t="shared" si="56"/>
        <v>0</v>
      </c>
      <c r="B909" t="str">
        <f>YEAR(C909)&amp;VLOOKUP(MONTH(C909),lookup!$G$2:$N$13,8)</f>
        <v>2010M09</v>
      </c>
      <c r="C909" s="2">
        <f t="shared" si="57"/>
        <v>40446</v>
      </c>
      <c r="D909" s="4">
        <v>35.411486014609437</v>
      </c>
      <c r="E909">
        <f t="shared" si="58"/>
        <v>35.447002005941457</v>
      </c>
      <c r="F909" s="4">
        <v>30.847588636966062</v>
      </c>
      <c r="G909">
        <f t="shared" si="59"/>
        <v>30.872058155943243</v>
      </c>
    </row>
    <row r="910" spans="1:7" outlineLevel="1">
      <c r="A910" s="12">
        <f t="shared" si="56"/>
        <v>0</v>
      </c>
      <c r="B910" t="str">
        <f>YEAR(C910)&amp;VLOOKUP(MONTH(C910),lookup!$G$2:$N$13,8)</f>
        <v>2010M09</v>
      </c>
      <c r="C910" s="2">
        <f t="shared" si="57"/>
        <v>40447</v>
      </c>
      <c r="D910" s="4">
        <v>35.19626908815998</v>
      </c>
      <c r="E910">
        <f t="shared" si="58"/>
        <v>35.434566352762147</v>
      </c>
      <c r="F910" s="4">
        <v>30.696784798505409</v>
      </c>
      <c r="G910">
        <f t="shared" si="59"/>
        <v>30.871531112545693</v>
      </c>
    </row>
    <row r="911" spans="1:7" outlineLevel="1">
      <c r="A911" s="12">
        <f t="shared" si="56"/>
        <v>0</v>
      </c>
      <c r="B911" t="str">
        <f>YEAR(C911)&amp;VLOOKUP(MONTH(C911),lookup!$G$2:$N$13,8)</f>
        <v>2010M09</v>
      </c>
      <c r="C911" s="2">
        <f t="shared" si="57"/>
        <v>40448</v>
      </c>
      <c r="D911" s="4">
        <v>35.353095739000857</v>
      </c>
      <c r="E911">
        <f t="shared" si="58"/>
        <v>35.403567596928802</v>
      </c>
      <c r="F911" s="4">
        <v>30.779370073250785</v>
      </c>
      <c r="G911">
        <f t="shared" si="59"/>
        <v>30.843261449819213</v>
      </c>
    </row>
    <row r="912" spans="1:7" outlineLevel="1">
      <c r="A912" s="12">
        <f t="shared" si="56"/>
        <v>0</v>
      </c>
      <c r="B912" t="str">
        <f>YEAR(C912)&amp;VLOOKUP(MONTH(C912),lookup!$G$2:$N$13,8)</f>
        <v>2010M09</v>
      </c>
      <c r="C912" s="2">
        <f t="shared" si="57"/>
        <v>40449</v>
      </c>
      <c r="D912" s="4">
        <v>35.30873865099516</v>
      </c>
      <c r="E912">
        <f t="shared" si="58"/>
        <v>35.390547138411435</v>
      </c>
      <c r="F912" s="4">
        <v>30.74635790563752</v>
      </c>
      <c r="G912">
        <f t="shared" si="59"/>
        <v>30.832354191423647</v>
      </c>
    </row>
    <row r="913" spans="1:7" outlineLevel="1">
      <c r="A913" s="12">
        <f t="shared" si="56"/>
        <v>0</v>
      </c>
      <c r="B913" t="str">
        <f>YEAR(C913)&amp;VLOOKUP(MONTH(C913),lookup!$G$2:$N$13,8)</f>
        <v>2010M09</v>
      </c>
      <c r="C913" s="2">
        <f t="shared" si="57"/>
        <v>40450</v>
      </c>
      <c r="D913" s="4">
        <v>35.482903437831048</v>
      </c>
      <c r="E913">
        <f t="shared" si="58"/>
        <v>35.384081963928296</v>
      </c>
      <c r="F913" s="4">
        <v>30.871966515476089</v>
      </c>
      <c r="G913">
        <f t="shared" si="59"/>
        <v>30.822568732342951</v>
      </c>
    </row>
    <row r="914" spans="1:7" outlineLevel="1">
      <c r="A914" s="12">
        <f t="shared" si="56"/>
        <v>0</v>
      </c>
      <c r="B914" t="str">
        <f>YEAR(C914)&amp;VLOOKUP(MONTH(C914),lookup!$G$2:$N$13,8)</f>
        <v>2010M09</v>
      </c>
      <c r="C914" s="2">
        <f t="shared" si="57"/>
        <v>40451</v>
      </c>
      <c r="D914" s="4">
        <v>35.137106801722325</v>
      </c>
      <c r="E914">
        <f t="shared" si="58"/>
        <v>35.334781619352583</v>
      </c>
      <c r="F914" s="4">
        <v>30.611563706787919</v>
      </c>
      <c r="G914">
        <f t="shared" si="59"/>
        <v>30.777805171206325</v>
      </c>
    </row>
    <row r="915" spans="1:7" outlineLevel="1">
      <c r="A915" s="12">
        <f t="shared" si="56"/>
        <v>0</v>
      </c>
      <c r="B915" t="str">
        <f>YEAR(C915)&amp;VLOOKUP(MONTH(C915),lookup!$G$2:$N$13,8)</f>
        <v>2010M10</v>
      </c>
      <c r="C915" s="2">
        <f t="shared" si="57"/>
        <v>40452</v>
      </c>
      <c r="D915" s="4">
        <v>34.817751577554425</v>
      </c>
      <c r="E915">
        <f t="shared" si="58"/>
        <v>35.238385208749975</v>
      </c>
      <c r="F915" s="4">
        <v>30.306065901164445</v>
      </c>
      <c r="G915">
        <f t="shared" si="59"/>
        <v>30.690952139675808</v>
      </c>
    </row>
    <row r="916" spans="1:7" outlineLevel="1">
      <c r="A916" s="12">
        <f t="shared" si="56"/>
        <v>0</v>
      </c>
      <c r="B916" t="str">
        <f>YEAR(C916)&amp;VLOOKUP(MONTH(C916),lookup!$G$2:$N$13,8)</f>
        <v>2010M10</v>
      </c>
      <c r="C916" s="2">
        <f t="shared" si="57"/>
        <v>40453</v>
      </c>
      <c r="D916" s="4">
        <v>34.511192449673786</v>
      </c>
      <c r="E916">
        <f t="shared" si="58"/>
        <v>35.127058039703158</v>
      </c>
      <c r="F916" s="4">
        <v>29.991970807614234</v>
      </c>
      <c r="G916">
        <f t="shared" si="59"/>
        <v>30.578837180748572</v>
      </c>
    </row>
    <row r="917" spans="1:7" outlineLevel="1">
      <c r="A917" s="12">
        <f t="shared" si="56"/>
        <v>0</v>
      </c>
      <c r="B917" t="str">
        <f>YEAR(C917)&amp;VLOOKUP(MONTH(C917),lookup!$G$2:$N$13,8)</f>
        <v>2010M10</v>
      </c>
      <c r="C917" s="2">
        <f t="shared" si="57"/>
        <v>40454</v>
      </c>
      <c r="D917" s="4">
        <v>34.738317448283027</v>
      </c>
      <c r="E917">
        <f t="shared" si="58"/>
        <v>35.033753480081273</v>
      </c>
      <c r="F917" s="4">
        <v>30.240933582676032</v>
      </c>
      <c r="G917">
        <f t="shared" si="59"/>
        <v>30.496051532307547</v>
      </c>
    </row>
    <row r="918" spans="1:7" outlineLevel="1">
      <c r="A918" s="12">
        <f t="shared" si="56"/>
        <v>0</v>
      </c>
      <c r="B918" t="str">
        <f>YEAR(C918)&amp;VLOOKUP(MONTH(C918),lookup!$G$2:$N$13,8)</f>
        <v>2010M10</v>
      </c>
      <c r="C918" s="2">
        <f t="shared" si="57"/>
        <v>40455</v>
      </c>
      <c r="D918" s="4">
        <v>34.310197709411028</v>
      </c>
      <c r="E918">
        <f t="shared" si="58"/>
        <v>34.895162273777444</v>
      </c>
      <c r="F918" s="4">
        <v>29.886103768697136</v>
      </c>
      <c r="G918">
        <f t="shared" si="59"/>
        <v>30.373696123199494</v>
      </c>
    </row>
    <row r="919" spans="1:7" outlineLevel="1">
      <c r="A919" s="12">
        <f t="shared" si="56"/>
        <v>0</v>
      </c>
      <c r="B919" t="str">
        <f>YEAR(C919)&amp;VLOOKUP(MONTH(C919),lookup!$G$2:$N$13,8)</f>
        <v>2010M10</v>
      </c>
      <c r="C919" s="2">
        <f t="shared" si="57"/>
        <v>40456</v>
      </c>
      <c r="D919" s="4">
        <v>34.904859000685633</v>
      </c>
      <c r="E919">
        <f t="shared" si="58"/>
        <v>34.81897710787063</v>
      </c>
      <c r="F919" s="4">
        <v>30.398782988707339</v>
      </c>
      <c r="G919">
        <f t="shared" si="59"/>
        <v>30.31047746985147</v>
      </c>
    </row>
    <row r="920" spans="1:7" outlineLevel="1">
      <c r="A920" s="12">
        <f t="shared" si="56"/>
        <v>0</v>
      </c>
      <c r="B920" t="str">
        <f>YEAR(C920)&amp;VLOOKUP(MONTH(C920),lookup!$G$2:$N$13,8)</f>
        <v>2010M10</v>
      </c>
      <c r="C920" s="2">
        <f t="shared" si="57"/>
        <v>40457</v>
      </c>
      <c r="D920" s="4">
        <v>34.90393516816485</v>
      </c>
      <c r="E920">
        <f t="shared" si="58"/>
        <v>34.774245920730607</v>
      </c>
      <c r="F920" s="4">
        <v>30.438215278937236</v>
      </c>
      <c r="G920">
        <f t="shared" si="59"/>
        <v>30.276772853361813</v>
      </c>
    </row>
    <row r="921" spans="1:7" outlineLevel="1">
      <c r="A921" s="12">
        <f t="shared" si="56"/>
        <v>0</v>
      </c>
      <c r="B921" t="str">
        <f>YEAR(C921)&amp;VLOOKUP(MONTH(C921),lookup!$G$2:$N$13,8)</f>
        <v>2010M10</v>
      </c>
      <c r="C921" s="2">
        <f t="shared" si="57"/>
        <v>40458</v>
      </c>
      <c r="D921" s="4">
        <v>34.700559836642306</v>
      </c>
      <c r="E921">
        <f t="shared" si="58"/>
        <v>34.715583467246972</v>
      </c>
      <c r="F921" s="4">
        <v>30.223662871855471</v>
      </c>
      <c r="G921">
        <f t="shared" si="59"/>
        <v>30.229386956526444</v>
      </c>
    </row>
    <row r="922" spans="1:7" outlineLevel="1">
      <c r="A922" s="12">
        <f t="shared" si="56"/>
        <v>0</v>
      </c>
      <c r="B922" t="str">
        <f>YEAR(C922)&amp;VLOOKUP(MONTH(C922),lookup!$G$2:$N$13,8)</f>
        <v>2010M10</v>
      </c>
      <c r="C922" s="2">
        <f t="shared" si="57"/>
        <v>40459</v>
      </c>
      <c r="D922" s="4">
        <v>34.772300986124996</v>
      </c>
      <c r="E922">
        <f t="shared" si="58"/>
        <v>34.714542148476404</v>
      </c>
      <c r="F922" s="4">
        <v>30.301135851584206</v>
      </c>
      <c r="G922">
        <f t="shared" si="59"/>
        <v>30.235748969240376</v>
      </c>
    </row>
    <row r="923" spans="1:7" outlineLevel="1">
      <c r="A923" s="12">
        <f t="shared" si="56"/>
        <v>0</v>
      </c>
      <c r="B923" t="str">
        <f>YEAR(C923)&amp;VLOOKUP(MONTH(C923),lookup!$G$2:$N$13,8)</f>
        <v>2010M10</v>
      </c>
      <c r="C923" s="2">
        <f t="shared" si="57"/>
        <v>40460</v>
      </c>
      <c r="D923" s="4">
        <v>35.181851269488014</v>
      </c>
      <c r="E923">
        <f t="shared" si="58"/>
        <v>34.77425953098934</v>
      </c>
      <c r="F923" s="4">
        <v>30.636364361285185</v>
      </c>
      <c r="G923">
        <f t="shared" si="59"/>
        <v>30.289345187882017</v>
      </c>
    </row>
    <row r="924" spans="1:7" outlineLevel="1">
      <c r="A924" s="12">
        <f t="shared" si="56"/>
        <v>0</v>
      </c>
      <c r="B924" t="str">
        <f>YEAR(C924)&amp;VLOOKUP(MONTH(C924),lookup!$G$2:$N$13,8)</f>
        <v>2010M10</v>
      </c>
      <c r="C924" s="2">
        <f t="shared" si="57"/>
        <v>40461</v>
      </c>
      <c r="D924" s="4">
        <v>34.546679148801474</v>
      </c>
      <c r="E924">
        <f t="shared" si="58"/>
        <v>34.796184236300689</v>
      </c>
      <c r="F924" s="4">
        <v>30.085545823763166</v>
      </c>
      <c r="G924">
        <f t="shared" si="59"/>
        <v>30.311813797646828</v>
      </c>
    </row>
    <row r="925" spans="1:7" outlineLevel="1">
      <c r="A925" s="12">
        <f t="shared" si="56"/>
        <v>0</v>
      </c>
      <c r="B925" t="str">
        <f>YEAR(C925)&amp;VLOOKUP(MONTH(C925),lookup!$G$2:$N$13,8)</f>
        <v>2010M10</v>
      </c>
      <c r="C925" s="2">
        <f t="shared" si="57"/>
        <v>40462</v>
      </c>
      <c r="D925" s="4">
        <v>34.613646460524599</v>
      </c>
      <c r="E925">
        <f t="shared" si="58"/>
        <v>34.764124587885703</v>
      </c>
      <c r="F925" s="4">
        <v>30.106511707398731</v>
      </c>
      <c r="G925">
        <f t="shared" si="59"/>
        <v>30.279056490332945</v>
      </c>
    </row>
    <row r="926" spans="1:7" outlineLevel="1">
      <c r="A926" s="12">
        <f t="shared" si="56"/>
        <v>0</v>
      </c>
      <c r="B926" t="str">
        <f>YEAR(C926)&amp;VLOOKUP(MONTH(C926),lookup!$G$2:$N$13,8)</f>
        <v>2010M10</v>
      </c>
      <c r="C926" s="2">
        <f t="shared" si="57"/>
        <v>40463</v>
      </c>
      <c r="D926" s="4">
        <v>34.277714520579195</v>
      </c>
      <c r="E926">
        <f t="shared" si="58"/>
        <v>34.709909334618239</v>
      </c>
      <c r="F926" s="4">
        <v>29.815278046829398</v>
      </c>
      <c r="G926">
        <f t="shared" si="59"/>
        <v>30.222718446707226</v>
      </c>
    </row>
    <row r="927" spans="1:7" outlineLevel="1">
      <c r="A927" s="12">
        <f t="shared" si="56"/>
        <v>0</v>
      </c>
      <c r="B927" t="str">
        <f>YEAR(C927)&amp;VLOOKUP(MONTH(C927),lookup!$G$2:$N$13,8)</f>
        <v>2010M10</v>
      </c>
      <c r="C927" s="2">
        <f t="shared" si="57"/>
        <v>40464</v>
      </c>
      <c r="D927" s="4">
        <v>34.917414404913991</v>
      </c>
      <c r="E927">
        <f t="shared" si="58"/>
        <v>34.728765261405158</v>
      </c>
      <c r="F927" s="4">
        <v>30.382171599398195</v>
      </c>
      <c r="G927">
        <f t="shared" si="59"/>
        <v>30.234889295503965</v>
      </c>
    </row>
    <row r="928" spans="1:7" outlineLevel="1">
      <c r="A928" s="12">
        <f t="shared" si="56"/>
        <v>0</v>
      </c>
      <c r="B928" t="str">
        <f>YEAR(C928)&amp;VLOOKUP(MONTH(C928),lookup!$G$2:$N$13,8)</f>
        <v>2010M10</v>
      </c>
      <c r="C928" s="2">
        <f t="shared" si="57"/>
        <v>40465</v>
      </c>
      <c r="D928" s="4">
        <v>34.581693385635432</v>
      </c>
      <c r="E928">
        <f t="shared" si="58"/>
        <v>34.692741183289598</v>
      </c>
      <c r="F928" s="4">
        <v>30.129881142199885</v>
      </c>
      <c r="G928">
        <f t="shared" si="59"/>
        <v>30.201347186175852</v>
      </c>
    </row>
    <row r="929" spans="1:7" outlineLevel="1">
      <c r="A929" s="12">
        <f t="shared" si="56"/>
        <v>0</v>
      </c>
      <c r="B929" t="str">
        <f>YEAR(C929)&amp;VLOOKUP(MONTH(C929),lookup!$G$2:$N$13,8)</f>
        <v>2010M10</v>
      </c>
      <c r="C929" s="2">
        <f t="shared" si="57"/>
        <v>40466</v>
      </c>
      <c r="D929" s="4">
        <v>35.041088440987131</v>
      </c>
      <c r="E929">
        <f t="shared" si="58"/>
        <v>34.702293985352746</v>
      </c>
      <c r="F929" s="4">
        <v>30.474476610996451</v>
      </c>
      <c r="G929">
        <f t="shared" si="59"/>
        <v>30.203532399014769</v>
      </c>
    </row>
    <row r="930" spans="1:7" outlineLevel="1">
      <c r="A930" s="12">
        <f t="shared" si="56"/>
        <v>0</v>
      </c>
      <c r="B930" t="str">
        <f>YEAR(C930)&amp;VLOOKUP(MONTH(C930),lookup!$G$2:$N$13,8)</f>
        <v>2010M10</v>
      </c>
      <c r="C930" s="2">
        <f t="shared" si="57"/>
        <v>40467</v>
      </c>
      <c r="D930" s="4">
        <v>34.860772081674249</v>
      </c>
      <c r="E930">
        <f t="shared" si="58"/>
        <v>34.733997839897299</v>
      </c>
      <c r="F930" s="4">
        <v>30.398031524312564</v>
      </c>
      <c r="G930">
        <f t="shared" si="59"/>
        <v>30.235628853606073</v>
      </c>
    </row>
    <row r="931" spans="1:7" outlineLevel="1">
      <c r="A931" s="12">
        <f t="shared" si="56"/>
        <v>0</v>
      </c>
      <c r="B931" t="str">
        <f>YEAR(C931)&amp;VLOOKUP(MONTH(C931),lookup!$G$2:$N$13,8)</f>
        <v>2010M10</v>
      </c>
      <c r="C931" s="2">
        <f t="shared" si="57"/>
        <v>40468</v>
      </c>
      <c r="D931" s="4">
        <v>34.983865664072233</v>
      </c>
      <c r="E931">
        <f t="shared" si="58"/>
        <v>34.752475339854456</v>
      </c>
      <c r="F931" s="4">
        <v>30.400107036004851</v>
      </c>
      <c r="G931">
        <f t="shared" si="59"/>
        <v>30.245329048159896</v>
      </c>
    </row>
    <row r="932" spans="1:7" outlineLevel="1">
      <c r="A932" s="12">
        <f t="shared" si="56"/>
        <v>0</v>
      </c>
      <c r="B932" t="str">
        <f>YEAR(C932)&amp;VLOOKUP(MONTH(C932),lookup!$G$2:$N$13,8)</f>
        <v>2010M10</v>
      </c>
      <c r="C932" s="2">
        <f t="shared" si="57"/>
        <v>40469</v>
      </c>
      <c r="D932" s="4">
        <v>34.604828570512723</v>
      </c>
      <c r="E932">
        <f t="shared" si="58"/>
        <v>34.783369182872534</v>
      </c>
      <c r="F932" s="4">
        <v>30.16839875893956</v>
      </c>
      <c r="G932">
        <f t="shared" si="59"/>
        <v>30.279934082617601</v>
      </c>
    </row>
    <row r="933" spans="1:7" outlineLevel="1">
      <c r="A933" s="12">
        <f t="shared" si="56"/>
        <v>0</v>
      </c>
      <c r="B933" t="str">
        <f>YEAR(C933)&amp;VLOOKUP(MONTH(C933),lookup!$G$2:$N$13,8)</f>
        <v>2010M10</v>
      </c>
      <c r="C933" s="2">
        <f t="shared" si="57"/>
        <v>40470</v>
      </c>
      <c r="D933" s="4">
        <v>34.895166492975243</v>
      </c>
      <c r="E933">
        <f t="shared" si="58"/>
        <v>34.799110192239141</v>
      </c>
      <c r="F933" s="4">
        <v>30.312095720642827</v>
      </c>
      <c r="G933">
        <f t="shared" si="59"/>
        <v>30.286943426882409</v>
      </c>
    </row>
    <row r="934" spans="1:7" outlineLevel="1">
      <c r="A934" s="12">
        <f t="shared" si="56"/>
        <v>0</v>
      </c>
      <c r="B934" t="str">
        <f>YEAR(C934)&amp;VLOOKUP(MONTH(C934),lookup!$G$2:$N$13,8)</f>
        <v>2010M10</v>
      </c>
      <c r="C934" s="2">
        <f t="shared" si="57"/>
        <v>40471</v>
      </c>
      <c r="D934" s="4">
        <v>34.673353882894929</v>
      </c>
      <c r="E934">
        <f t="shared" si="58"/>
        <v>34.831476027155496</v>
      </c>
      <c r="F934" s="4">
        <v>30.246889093377511</v>
      </c>
      <c r="G934">
        <f t="shared" si="59"/>
        <v>30.323669779889805</v>
      </c>
    </row>
    <row r="935" spans="1:7" outlineLevel="1">
      <c r="A935" s="12">
        <f t="shared" si="56"/>
        <v>0</v>
      </c>
      <c r="B935" t="str">
        <f>YEAR(C935)&amp;VLOOKUP(MONTH(C935),lookup!$G$2:$N$13,8)</f>
        <v>2010M10</v>
      </c>
      <c r="C935" s="2">
        <f t="shared" si="57"/>
        <v>40472</v>
      </c>
      <c r="D935" s="4">
        <v>34.641317845876813</v>
      </c>
      <c r="E935">
        <f t="shared" si="58"/>
        <v>34.780905775956484</v>
      </c>
      <c r="F935" s="4">
        <v>30.097886485003482</v>
      </c>
      <c r="G935">
        <f t="shared" si="59"/>
        <v>30.274519449740719</v>
      </c>
    </row>
    <row r="936" spans="1:7" outlineLevel="1">
      <c r="A936" s="12">
        <f t="shared" si="56"/>
        <v>0</v>
      </c>
      <c r="B936" t="str">
        <f>YEAR(C936)&amp;VLOOKUP(MONTH(C936),lookup!$G$2:$N$13,8)</f>
        <v>2010M10</v>
      </c>
      <c r="C936" s="2">
        <f t="shared" si="57"/>
        <v>40473</v>
      </c>
      <c r="D936" s="4">
        <v>34.537678460878332</v>
      </c>
      <c r="E936">
        <f t="shared" si="58"/>
        <v>34.751230374759501</v>
      </c>
      <c r="F936" s="4">
        <v>30.110032592355186</v>
      </c>
      <c r="G936">
        <f t="shared" si="59"/>
        <v>30.24927900437898</v>
      </c>
    </row>
    <row r="937" spans="1:7" outlineLevel="1">
      <c r="A937" s="12">
        <f t="shared" si="56"/>
        <v>0</v>
      </c>
      <c r="B937" t="str">
        <f>YEAR(C937)&amp;VLOOKUP(MONTH(C937),lookup!$G$2:$N$13,8)</f>
        <v>2010M10</v>
      </c>
      <c r="C937" s="2">
        <f t="shared" si="57"/>
        <v>40474</v>
      </c>
      <c r="D937" s="4">
        <v>35.119486246715439</v>
      </c>
      <c r="E937">
        <f t="shared" si="58"/>
        <v>34.767431952837782</v>
      </c>
      <c r="F937" s="4">
        <v>30.526760266424279</v>
      </c>
      <c r="G937">
        <f t="shared" si="59"/>
        <v>30.263101168711501</v>
      </c>
    </row>
    <row r="938" spans="1:7" outlineLevel="1">
      <c r="A938" s="12">
        <f t="shared" si="56"/>
        <v>0</v>
      </c>
      <c r="B938" t="str">
        <f>YEAR(C938)&amp;VLOOKUP(MONTH(C938),lookup!$G$2:$N$13,8)</f>
        <v>2010M10</v>
      </c>
      <c r="C938" s="2">
        <f t="shared" si="57"/>
        <v>40475</v>
      </c>
      <c r="D938" s="4">
        <v>34.635871874258882</v>
      </c>
      <c r="E938">
        <f t="shared" si="58"/>
        <v>34.75596263185318</v>
      </c>
      <c r="F938" s="4">
        <v>30.211784276100616</v>
      </c>
      <c r="G938">
        <f t="shared" si="59"/>
        <v>30.255076175461678</v>
      </c>
    </row>
    <row r="939" spans="1:7" outlineLevel="1">
      <c r="A939" s="12">
        <f t="shared" si="56"/>
        <v>0</v>
      </c>
      <c r="B939" t="str">
        <f>YEAR(C939)&amp;VLOOKUP(MONTH(C939),lookup!$G$2:$N$13,8)</f>
        <v>2010M10</v>
      </c>
      <c r="C939" s="2">
        <f t="shared" si="57"/>
        <v>40476</v>
      </c>
      <c r="D939" s="4">
        <v>34.72235497221623</v>
      </c>
      <c r="E939">
        <f t="shared" si="58"/>
        <v>34.725217253548919</v>
      </c>
      <c r="F939" s="4">
        <v>30.193955573918959</v>
      </c>
      <c r="G939">
        <f t="shared" si="59"/>
        <v>30.232346696854322</v>
      </c>
    </row>
    <row r="940" spans="1:7" outlineLevel="1">
      <c r="A940" s="12">
        <f t="shared" si="56"/>
        <v>0</v>
      </c>
      <c r="B940" t="str">
        <f>YEAR(C940)&amp;VLOOKUP(MONTH(C940),lookup!$G$2:$N$13,8)</f>
        <v>2010M10</v>
      </c>
      <c r="C940" s="2">
        <f t="shared" si="57"/>
        <v>40477</v>
      </c>
      <c r="D940" s="4">
        <v>34.034278323733986</v>
      </c>
      <c r="E940">
        <f t="shared" si="58"/>
        <v>34.636301566528509</v>
      </c>
      <c r="F940" s="4">
        <v>29.639644523882581</v>
      </c>
      <c r="G940">
        <f t="shared" si="59"/>
        <v>30.148695843038681</v>
      </c>
    </row>
    <row r="941" spans="1:7" outlineLevel="1">
      <c r="A941" s="12">
        <f t="shared" si="56"/>
        <v>0</v>
      </c>
      <c r="B941" t="str">
        <f>YEAR(C941)&amp;VLOOKUP(MONTH(C941),lookup!$G$2:$N$13,8)</f>
        <v>2010M10</v>
      </c>
      <c r="C941" s="2">
        <f t="shared" si="57"/>
        <v>40478</v>
      </c>
      <c r="D941" s="4">
        <v>34.85359262340242</v>
      </c>
      <c r="E941">
        <f t="shared" si="58"/>
        <v>34.651392764474004</v>
      </c>
      <c r="F941" s="4">
        <v>30.301995131258924</v>
      </c>
      <c r="G941">
        <f t="shared" si="59"/>
        <v>30.165073610056808</v>
      </c>
    </row>
    <row r="942" spans="1:7" outlineLevel="1">
      <c r="A942" s="12">
        <f t="shared" si="56"/>
        <v>0</v>
      </c>
      <c r="B942" t="str">
        <f>YEAR(C942)&amp;VLOOKUP(MONTH(C942),lookup!$G$2:$N$13,8)</f>
        <v>2010M10</v>
      </c>
      <c r="C942" s="2">
        <f t="shared" si="57"/>
        <v>40479</v>
      </c>
      <c r="D942" s="4">
        <v>34.269632743694601</v>
      </c>
      <c r="E942">
        <f t="shared" si="58"/>
        <v>34.603823050175343</v>
      </c>
      <c r="F942" s="4">
        <v>29.866505842090895</v>
      </c>
      <c r="G942">
        <f t="shared" si="59"/>
        <v>30.121005760996038</v>
      </c>
    </row>
    <row r="943" spans="1:7" outlineLevel="1">
      <c r="A943" s="12">
        <f t="shared" si="56"/>
        <v>0</v>
      </c>
      <c r="B943" t="str">
        <f>YEAR(C943)&amp;VLOOKUP(MONTH(C943),lookup!$G$2:$N$13,8)</f>
        <v>2010M10</v>
      </c>
      <c r="C943" s="2">
        <f t="shared" si="57"/>
        <v>40480</v>
      </c>
      <c r="D943" s="4">
        <v>34.593350267823041</v>
      </c>
      <c r="E943">
        <f t="shared" si="58"/>
        <v>34.55698041163928</v>
      </c>
      <c r="F943" s="4">
        <v>30.061364396690777</v>
      </c>
      <c r="G943">
        <f t="shared" si="59"/>
        <v>30.079940141332035</v>
      </c>
    </row>
    <row r="944" spans="1:7" outlineLevel="1">
      <c r="A944" s="12">
        <f t="shared" si="56"/>
        <v>0</v>
      </c>
      <c r="B944" t="str">
        <f>YEAR(C944)&amp;VLOOKUP(MONTH(C944),lookup!$G$2:$N$13,8)</f>
        <v>2010M10</v>
      </c>
      <c r="C944" s="2">
        <f t="shared" si="57"/>
        <v>40481</v>
      </c>
      <c r="D944" s="4">
        <v>34.735039741120254</v>
      </c>
      <c r="E944">
        <f t="shared" si="58"/>
        <v>34.577579480559514</v>
      </c>
      <c r="F944" s="4">
        <v>30.224135745890301</v>
      </c>
      <c r="G944">
        <f t="shared" si="59"/>
        <v>30.088100877577119</v>
      </c>
    </row>
    <row r="945" spans="1:7" outlineLevel="1">
      <c r="A945" s="12">
        <f t="shared" si="56"/>
        <v>0</v>
      </c>
      <c r="B945" t="str">
        <f>YEAR(C945)&amp;VLOOKUP(MONTH(C945),lookup!$G$2:$N$13,8)</f>
        <v>2010M10</v>
      </c>
      <c r="C945" s="2">
        <f t="shared" si="57"/>
        <v>40482</v>
      </c>
      <c r="D945" s="4">
        <v>34.920208400680792</v>
      </c>
      <c r="E945">
        <f t="shared" si="58"/>
        <v>34.581612400887728</v>
      </c>
      <c r="F945" s="4">
        <v>30.401372987349518</v>
      </c>
      <c r="G945">
        <f t="shared" si="59"/>
        <v>30.09754895708749</v>
      </c>
    </row>
    <row r="946" spans="1:7" outlineLevel="1">
      <c r="A946" s="12">
        <f t="shared" si="56"/>
        <v>0</v>
      </c>
      <c r="B946" t="str">
        <f>YEAR(C946)&amp;VLOOKUP(MONTH(C946),lookup!$G$2:$N$13,8)</f>
        <v>2010M11</v>
      </c>
      <c r="C946" s="2">
        <f t="shared" si="57"/>
        <v>40483</v>
      </c>
      <c r="D946" s="4">
        <v>34.474678063695329</v>
      </c>
      <c r="E946">
        <f t="shared" si="58"/>
        <v>34.608237766057613</v>
      </c>
      <c r="F946" s="4">
        <v>30.035446736825392</v>
      </c>
      <c r="G946">
        <f t="shared" si="59"/>
        <v>30.119511378628026</v>
      </c>
    </row>
    <row r="947" spans="1:7" outlineLevel="1">
      <c r="A947" s="12">
        <f t="shared" si="56"/>
        <v>0</v>
      </c>
      <c r="B947" t="str">
        <f>YEAR(C947)&amp;VLOOKUP(MONTH(C947),lookup!$G$2:$N$13,8)</f>
        <v>2010M11</v>
      </c>
      <c r="C947" s="2">
        <f t="shared" si="57"/>
        <v>40484</v>
      </c>
      <c r="D947" s="4">
        <v>34.443212661004821</v>
      </c>
      <c r="E947">
        <f t="shared" si="58"/>
        <v>34.556593041407105</v>
      </c>
      <c r="F947" s="4">
        <v>29.909771421727744</v>
      </c>
      <c r="G947">
        <f t="shared" si="59"/>
        <v>30.06906455998848</v>
      </c>
    </row>
    <row r="948" spans="1:7" outlineLevel="1">
      <c r="A948" s="12">
        <f t="shared" si="56"/>
        <v>0</v>
      </c>
      <c r="B948" t="str">
        <f>YEAR(C948)&amp;VLOOKUP(MONTH(C948),lookup!$G$2:$N$13,8)</f>
        <v>2010M11</v>
      </c>
      <c r="C948" s="2">
        <f t="shared" si="57"/>
        <v>40485</v>
      </c>
      <c r="D948" s="4">
        <v>34.381155346698769</v>
      </c>
      <c r="E948">
        <f t="shared" si="58"/>
        <v>34.587566405592753</v>
      </c>
      <c r="F948" s="4">
        <v>29.946441318597056</v>
      </c>
      <c r="G948">
        <f t="shared" si="59"/>
        <v>30.094900649366984</v>
      </c>
    </row>
    <row r="949" spans="1:7" outlineLevel="1">
      <c r="A949" s="12">
        <f t="shared" si="56"/>
        <v>0</v>
      </c>
      <c r="B949" t="str">
        <f>YEAR(C949)&amp;VLOOKUP(MONTH(C949),lookup!$G$2:$N$13,8)</f>
        <v>2010M11</v>
      </c>
      <c r="C949" s="2">
        <f t="shared" si="57"/>
        <v>40486</v>
      </c>
      <c r="D949" s="4">
        <v>34.524247273342624</v>
      </c>
      <c r="E949">
        <f t="shared" si="58"/>
        <v>34.561223738340644</v>
      </c>
      <c r="F949" s="4">
        <v>30.021772115551784</v>
      </c>
      <c r="G949">
        <f t="shared" si="59"/>
        <v>30.074087354123698</v>
      </c>
    </row>
    <row r="950" spans="1:7" outlineLevel="1">
      <c r="A950" s="12">
        <f t="shared" si="56"/>
        <v>0</v>
      </c>
      <c r="B950" t="str">
        <f>YEAR(C950)&amp;VLOOKUP(MONTH(C950),lookup!$G$2:$N$13,8)</f>
        <v>2010M11</v>
      </c>
      <c r="C950" s="2">
        <f t="shared" si="57"/>
        <v>40487</v>
      </c>
      <c r="D950" s="4">
        <v>34.294395141250277</v>
      </c>
      <c r="E950">
        <f t="shared" si="58"/>
        <v>34.52605100486538</v>
      </c>
      <c r="F950" s="4">
        <v>29.857426432282775</v>
      </c>
      <c r="G950">
        <f t="shared" si="59"/>
        <v>30.0429607815434</v>
      </c>
    </row>
    <row r="951" spans="1:7" outlineLevel="1">
      <c r="A951" s="12">
        <f t="shared" si="56"/>
        <v>0</v>
      </c>
      <c r="B951" t="str">
        <f>YEAR(C951)&amp;VLOOKUP(MONTH(C951),lookup!$G$2:$N$13,8)</f>
        <v>2010M11</v>
      </c>
      <c r="C951" s="2">
        <f t="shared" si="57"/>
        <v>40488</v>
      </c>
      <c r="D951" s="4">
        <v>34.700162740412885</v>
      </c>
      <c r="E951">
        <f t="shared" si="58"/>
        <v>34.514389646046588</v>
      </c>
      <c r="F951" s="4">
        <v>30.160065684048199</v>
      </c>
      <c r="G951">
        <f t="shared" si="59"/>
        <v>30.029020670061456</v>
      </c>
    </row>
    <row r="952" spans="1:7" outlineLevel="1">
      <c r="A952" s="12">
        <f t="shared" si="56"/>
        <v>0</v>
      </c>
      <c r="B952" t="str">
        <f>YEAR(C952)&amp;VLOOKUP(MONTH(C952),lookup!$G$2:$N$13,8)</f>
        <v>2010M11</v>
      </c>
      <c r="C952" s="2">
        <f t="shared" si="57"/>
        <v>40489</v>
      </c>
      <c r="D952" s="4">
        <v>34.230154099256829</v>
      </c>
      <c r="E952">
        <f t="shared" si="58"/>
        <v>34.46245729639358</v>
      </c>
      <c r="F952" s="4">
        <v>29.82063345029616</v>
      </c>
      <c r="G952">
        <f t="shared" si="59"/>
        <v>29.985900669376058</v>
      </c>
    </row>
    <row r="953" spans="1:7" outlineLevel="1">
      <c r="A953" s="12">
        <f t="shared" si="56"/>
        <v>0</v>
      </c>
      <c r="B953" t="str">
        <f>YEAR(C953)&amp;VLOOKUP(MONTH(C953),lookup!$G$2:$N$13,8)</f>
        <v>2010M11</v>
      </c>
      <c r="C953" s="2">
        <f t="shared" si="57"/>
        <v>40490</v>
      </c>
      <c r="D953" s="4">
        <v>33.962963041423173</v>
      </c>
      <c r="E953">
        <f t="shared" si="58"/>
        <v>34.362608659808174</v>
      </c>
      <c r="F953" s="4">
        <v>29.479173693567947</v>
      </c>
      <c r="G953">
        <f t="shared" si="59"/>
        <v>29.892380069501392</v>
      </c>
    </row>
    <row r="954" spans="1:7" outlineLevel="1">
      <c r="A954" s="12">
        <f t="shared" si="56"/>
        <v>0</v>
      </c>
      <c r="B954" t="str">
        <f>YEAR(C954)&amp;VLOOKUP(MONTH(C954),lookup!$G$2:$N$13,8)</f>
        <v>2010M11</v>
      </c>
      <c r="C954" s="2">
        <f t="shared" si="57"/>
        <v>40491</v>
      </c>
      <c r="D954" s="4">
        <v>34.209682004401643</v>
      </c>
      <c r="E954">
        <f t="shared" si="58"/>
        <v>34.331756960910887</v>
      </c>
      <c r="F954" s="4">
        <v>29.783841820893254</v>
      </c>
      <c r="G954">
        <f t="shared" si="59"/>
        <v>29.863104804113654</v>
      </c>
    </row>
    <row r="955" spans="1:7" outlineLevel="1">
      <c r="A955" s="12">
        <f t="shared" si="56"/>
        <v>0</v>
      </c>
      <c r="B955" t="str">
        <f>YEAR(C955)&amp;VLOOKUP(MONTH(C955),lookup!$G$2:$N$13,8)</f>
        <v>2010M11</v>
      </c>
      <c r="C955" s="2">
        <f t="shared" si="57"/>
        <v>40492</v>
      </c>
      <c r="D955" s="4">
        <v>34.126133991938481</v>
      </c>
      <c r="E955">
        <f t="shared" si="58"/>
        <v>34.278763437310559</v>
      </c>
      <c r="F955" s="4">
        <v>29.638248358132383</v>
      </c>
      <c r="G955">
        <f t="shared" si="59"/>
        <v>29.814174299520658</v>
      </c>
    </row>
    <row r="956" spans="1:7" outlineLevel="1">
      <c r="A956" s="12">
        <f t="shared" si="56"/>
        <v>0</v>
      </c>
      <c r="B956" t="str">
        <f>YEAR(C956)&amp;VLOOKUP(MONTH(C956),lookup!$G$2:$N$13,8)</f>
        <v>2010M11</v>
      </c>
      <c r="C956" s="2">
        <f t="shared" si="57"/>
        <v>40493</v>
      </c>
      <c r="D956" s="4">
        <v>33.859072548909495</v>
      </c>
      <c r="E956">
        <f t="shared" si="58"/>
        <v>34.209856379753674</v>
      </c>
      <c r="F956" s="4">
        <v>29.428792655664946</v>
      </c>
      <c r="G956">
        <f t="shared" si="59"/>
        <v>29.746101776702581</v>
      </c>
    </row>
    <row r="957" spans="1:7" outlineLevel="1">
      <c r="A957" s="12">
        <f t="shared" si="56"/>
        <v>0</v>
      </c>
      <c r="B957" t="str">
        <f>YEAR(C957)&amp;VLOOKUP(MONTH(C957),lookup!$G$2:$N$13,8)</f>
        <v>2010M11</v>
      </c>
      <c r="C957" s="2">
        <f t="shared" si="57"/>
        <v>40494</v>
      </c>
      <c r="D957" s="4">
        <v>34.391330108865453</v>
      </c>
      <c r="E957">
        <f t="shared" si="58"/>
        <v>34.175813004344889</v>
      </c>
      <c r="F957" s="4">
        <v>29.888561556624733</v>
      </c>
      <c r="G957">
        <f t="shared" si="59"/>
        <v>29.71515077281768</v>
      </c>
    </row>
    <row r="958" spans="1:7" outlineLevel="1">
      <c r="A958" s="12">
        <f t="shared" si="56"/>
        <v>0</v>
      </c>
      <c r="B958" t="str">
        <f>YEAR(C958)&amp;VLOOKUP(MONTH(C958),lookup!$G$2:$N$13,8)</f>
        <v>2010M11</v>
      </c>
      <c r="C958" s="2">
        <f t="shared" si="57"/>
        <v>40495</v>
      </c>
      <c r="D958" s="4">
        <v>34.150116957372369</v>
      </c>
      <c r="E958">
        <f t="shared" si="58"/>
        <v>34.160125856028827</v>
      </c>
      <c r="F958" s="4">
        <v>29.685583377528147</v>
      </c>
      <c r="G958">
        <f t="shared" si="59"/>
        <v>29.693156409164857</v>
      </c>
    </row>
    <row r="959" spans="1:7" outlineLevel="1">
      <c r="A959" s="12">
        <f t="shared" si="56"/>
        <v>0</v>
      </c>
      <c r="B959" t="str">
        <f>YEAR(C959)&amp;VLOOKUP(MONTH(C959),lookup!$G$2:$N$13,8)</f>
        <v>2010M11</v>
      </c>
      <c r="C959" s="2">
        <f t="shared" si="57"/>
        <v>40496</v>
      </c>
      <c r="D959" s="4">
        <v>34.53244681859465</v>
      </c>
      <c r="E959">
        <f t="shared" si="58"/>
        <v>34.197100592346132</v>
      </c>
      <c r="F959" s="4">
        <v>30.005092053282137</v>
      </c>
      <c r="G959">
        <f t="shared" si="59"/>
        <v>29.727297087218155</v>
      </c>
    </row>
    <row r="960" spans="1:7" outlineLevel="1">
      <c r="A960" s="12">
        <f t="shared" si="56"/>
        <v>0</v>
      </c>
      <c r="B960" t="str">
        <f>YEAR(C960)&amp;VLOOKUP(MONTH(C960),lookup!$G$2:$N$13,8)</f>
        <v>2010M11</v>
      </c>
      <c r="C960" s="2">
        <f t="shared" si="57"/>
        <v>40497</v>
      </c>
      <c r="D960" s="4">
        <v>34.010179460594372</v>
      </c>
      <c r="E960">
        <f t="shared" si="58"/>
        <v>34.166726965445797</v>
      </c>
      <c r="F960" s="4">
        <v>29.576001103371482</v>
      </c>
      <c r="G960">
        <f t="shared" si="59"/>
        <v>29.694687505741882</v>
      </c>
    </row>
    <row r="961" spans="1:7" outlineLevel="1">
      <c r="A961" s="12">
        <f t="shared" si="56"/>
        <v>0</v>
      </c>
      <c r="B961" t="str">
        <f>YEAR(C961)&amp;VLOOKUP(MONTH(C961),lookup!$G$2:$N$13,8)</f>
        <v>2010M11</v>
      </c>
      <c r="C961" s="2">
        <f t="shared" si="57"/>
        <v>40498</v>
      </c>
      <c r="D961" s="4">
        <v>34.271475862528639</v>
      </c>
      <c r="E961">
        <f t="shared" si="58"/>
        <v>34.198120839314072</v>
      </c>
      <c r="F961" s="4">
        <v>29.758609371846848</v>
      </c>
      <c r="G961">
        <f t="shared" si="59"/>
        <v>29.72218232011052</v>
      </c>
    </row>
    <row r="962" spans="1:7" outlineLevel="1">
      <c r="A962" s="12">
        <f t="shared" ref="A962:A1025" si="60">IF(D962+D963=D962,IF(D962+D963&gt;0,1,0),0)</f>
        <v>0</v>
      </c>
      <c r="B962" t="str">
        <f>YEAR(C962)&amp;VLOOKUP(MONTH(C962),lookup!$G$2:$N$13,8)</f>
        <v>2010M11</v>
      </c>
      <c r="C962" s="2">
        <f t="shared" ref="C962:C1025" si="61">C963-1</f>
        <v>40499</v>
      </c>
      <c r="D962" s="4">
        <v>34.007119424118869</v>
      </c>
      <c r="E962">
        <f t="shared" si="58"/>
        <v>34.197797917647179</v>
      </c>
      <c r="F962" s="4">
        <v>29.53523558303862</v>
      </c>
      <c r="G962">
        <f t="shared" si="59"/>
        <v>29.715514674192413</v>
      </c>
    </row>
    <row r="963" spans="1:7" outlineLevel="1">
      <c r="A963" s="12">
        <f t="shared" si="60"/>
        <v>0</v>
      </c>
      <c r="B963" t="str">
        <f>YEAR(C963)&amp;VLOOKUP(MONTH(C963),lookup!$G$2:$N$13,8)</f>
        <v>2010M11</v>
      </c>
      <c r="C963" s="2">
        <f t="shared" si="61"/>
        <v>40500</v>
      </c>
      <c r="D963" s="4">
        <v>34.451303724300764</v>
      </c>
      <c r="E963">
        <f t="shared" si="58"/>
        <v>34.223118827206093</v>
      </c>
      <c r="F963" s="4">
        <v>29.923757137253865</v>
      </c>
      <c r="G963">
        <f t="shared" si="59"/>
        <v>29.736291937939932</v>
      </c>
    </row>
    <row r="964" spans="1:7" outlineLevel="1">
      <c r="A964" s="12">
        <f t="shared" si="60"/>
        <v>0</v>
      </c>
      <c r="B964" t="str">
        <f>YEAR(C964)&amp;VLOOKUP(MONTH(C964),lookup!$G$2:$N$13,8)</f>
        <v>2010M11</v>
      </c>
      <c r="C964" s="2">
        <f t="shared" si="61"/>
        <v>40501</v>
      </c>
      <c r="D964" s="4">
        <v>34.202138986312413</v>
      </c>
      <c r="E964">
        <f t="shared" si="58"/>
        <v>34.248895648622117</v>
      </c>
      <c r="F964" s="4">
        <v>29.685770034079656</v>
      </c>
      <c r="G964">
        <f t="shared" si="59"/>
        <v>29.752368578803477</v>
      </c>
    </row>
    <row r="965" spans="1:7" outlineLevel="1">
      <c r="A965" s="12">
        <f t="shared" si="60"/>
        <v>0</v>
      </c>
      <c r="B965" t="str">
        <f>YEAR(C965)&amp;VLOOKUP(MONTH(C965),lookup!$G$2:$N$13,8)</f>
        <v>2010M11</v>
      </c>
      <c r="C965" s="2">
        <f t="shared" si="61"/>
        <v>40502</v>
      </c>
      <c r="D965" s="4">
        <v>34.692577456626474</v>
      </c>
      <c r="E965">
        <f t="shared" si="58"/>
        <v>34.281067827693164</v>
      </c>
      <c r="F965" s="4">
        <v>30.130830939813997</v>
      </c>
      <c r="G965">
        <f t="shared" si="59"/>
        <v>29.777988655797127</v>
      </c>
    </row>
    <row r="966" spans="1:7" outlineLevel="1">
      <c r="A966" s="12">
        <f t="shared" si="60"/>
        <v>0</v>
      </c>
      <c r="B966" t="str">
        <f>YEAR(C966)&amp;VLOOKUP(MONTH(C966),lookup!$G$2:$N$13,8)</f>
        <v>2010M11</v>
      </c>
      <c r="C966" s="2">
        <f t="shared" si="61"/>
        <v>40503</v>
      </c>
      <c r="D966" s="4">
        <v>34.444205904888442</v>
      </c>
      <c r="E966">
        <f t="shared" si="58"/>
        <v>34.335617257270755</v>
      </c>
      <c r="F966" s="4">
        <v>29.90610997763401</v>
      </c>
      <c r="G966">
        <f t="shared" si="59"/>
        <v>29.819280641158954</v>
      </c>
    </row>
    <row r="967" spans="1:7" outlineLevel="1">
      <c r="A967" s="12">
        <f t="shared" si="60"/>
        <v>0</v>
      </c>
      <c r="B967" t="str">
        <f>YEAR(C967)&amp;VLOOKUP(MONTH(C967),lookup!$G$2:$N$13,8)</f>
        <v>2010M11</v>
      </c>
      <c r="C967" s="2">
        <f t="shared" si="61"/>
        <v>40504</v>
      </c>
      <c r="D967" s="4">
        <v>34.387661446350634</v>
      </c>
      <c r="E967">
        <f t="shared" si="58"/>
        <v>34.336250303490665</v>
      </c>
      <c r="F967" s="4">
        <v>29.820092416813527</v>
      </c>
      <c r="G967">
        <f t="shared" si="59"/>
        <v>29.812841750960224</v>
      </c>
    </row>
    <row r="968" spans="1:7" outlineLevel="1">
      <c r="A968" s="12">
        <f t="shared" si="60"/>
        <v>0</v>
      </c>
      <c r="B968" t="str">
        <f>YEAR(C968)&amp;VLOOKUP(MONTH(C968),lookup!$G$2:$N$13,8)</f>
        <v>2010M11</v>
      </c>
      <c r="C968" s="2">
        <f t="shared" si="61"/>
        <v>40505</v>
      </c>
      <c r="D968" s="4">
        <v>34.299591004289702</v>
      </c>
      <c r="E968">
        <f t="shared" si="58"/>
        <v>34.378711156652528</v>
      </c>
      <c r="F968" s="4">
        <v>29.755380754539221</v>
      </c>
      <c r="G968">
        <f t="shared" si="59"/>
        <v>29.842398410116594</v>
      </c>
    </row>
    <row r="969" spans="1:7" outlineLevel="1">
      <c r="A969" s="12">
        <f t="shared" si="60"/>
        <v>0</v>
      </c>
      <c r="B969" t="str">
        <f>YEAR(C969)&amp;VLOOKUP(MONTH(C969),lookup!$G$2:$N$13,8)</f>
        <v>2010M11</v>
      </c>
      <c r="C969" s="2">
        <f t="shared" si="61"/>
        <v>40506</v>
      </c>
      <c r="D969" s="4">
        <v>34.49926965516854</v>
      </c>
      <c r="E969">
        <f t="shared" si="58"/>
        <v>34.396945429598169</v>
      </c>
      <c r="F969" s="4">
        <v>29.91044230324621</v>
      </c>
      <c r="G969">
        <f t="shared" si="59"/>
        <v>29.850778398828414</v>
      </c>
    </row>
    <row r="970" spans="1:7" outlineLevel="1">
      <c r="A970" s="12">
        <f t="shared" si="60"/>
        <v>0</v>
      </c>
      <c r="B970" t="str">
        <f>YEAR(C970)&amp;VLOOKUP(MONTH(C970),lookup!$G$2:$N$13,8)</f>
        <v>2010M11</v>
      </c>
      <c r="C970" s="2">
        <f t="shared" si="61"/>
        <v>40507</v>
      </c>
      <c r="D970" s="4">
        <v>34.300713862977993</v>
      </c>
      <c r="E970">
        <f t="shared" si="58"/>
        <v>34.423509655082334</v>
      </c>
      <c r="F970" s="4">
        <v>29.770160436701111</v>
      </c>
      <c r="G970">
        <f t="shared" si="59"/>
        <v>29.872493735734103</v>
      </c>
    </row>
    <row r="971" spans="1:7" outlineLevel="1">
      <c r="A971" s="12">
        <f t="shared" si="60"/>
        <v>0</v>
      </c>
      <c r="B971" t="str">
        <f>YEAR(C971)&amp;VLOOKUP(MONTH(C971),lookup!$G$2:$N$13,8)</f>
        <v>2010M11</v>
      </c>
      <c r="C971" s="2">
        <f t="shared" si="61"/>
        <v>40508</v>
      </c>
      <c r="D971" s="4">
        <v>33.978147697561717</v>
      </c>
      <c r="E971">
        <f t="shared" ref="E971:E1034" si="62">AVERAGE(SUM(D964:D971)/8,SUM(D966:D971)/6)</f>
        <v>34.33440159015575</v>
      </c>
      <c r="F971" s="4">
        <v>29.402530890417829</v>
      </c>
      <c r="G971">
        <f t="shared" ref="G971:G1034" si="63">AVERAGE(SUM(F964:F971)/8,SUM(F966:F971)/6)</f>
        <v>29.77922542452384</v>
      </c>
    </row>
    <row r="972" spans="1:7" outlineLevel="1">
      <c r="A972" s="12">
        <f t="shared" si="60"/>
        <v>0</v>
      </c>
      <c r="B972" t="str">
        <f>YEAR(C972)&amp;VLOOKUP(MONTH(C972),lookup!$G$2:$N$13,8)</f>
        <v>2010M11</v>
      </c>
      <c r="C972" s="2">
        <f t="shared" si="61"/>
        <v>40509</v>
      </c>
      <c r="D972" s="4">
        <v>34.199204338071858</v>
      </c>
      <c r="E972">
        <f t="shared" si="62"/>
        <v>34.313801377406001</v>
      </c>
      <c r="F972" s="4">
        <v>29.703943348761378</v>
      </c>
      <c r="G972">
        <f t="shared" si="63"/>
        <v>29.763514037618727</v>
      </c>
    </row>
    <row r="973" spans="1:7" outlineLevel="1">
      <c r="A973" s="12">
        <f t="shared" si="60"/>
        <v>0</v>
      </c>
      <c r="B973" t="str">
        <f>YEAR(C973)&amp;VLOOKUP(MONTH(C973),lookup!$G$2:$N$13,8)</f>
        <v>2010M11</v>
      </c>
      <c r="C973" s="2">
        <f t="shared" si="61"/>
        <v>40510</v>
      </c>
      <c r="D973" s="4">
        <v>33.98809422496366</v>
      </c>
      <c r="E973">
        <f t="shared" si="62"/>
        <v>34.236473906978162</v>
      </c>
      <c r="F973" s="4">
        <v>29.493193223686735</v>
      </c>
      <c r="G973">
        <f t="shared" si="63"/>
        <v>29.696420080933546</v>
      </c>
    </row>
    <row r="974" spans="1:7" outlineLevel="1">
      <c r="A974" s="12">
        <f t="shared" si="60"/>
        <v>0</v>
      </c>
      <c r="B974" t="str">
        <f>YEAR(C974)&amp;VLOOKUP(MONTH(C974),lookup!$G$2:$N$13,8)</f>
        <v>2010M11</v>
      </c>
      <c r="C974" s="2">
        <f t="shared" si="61"/>
        <v>40511</v>
      </c>
      <c r="D974" s="4">
        <v>34.121948279061542</v>
      </c>
      <c r="E974">
        <f t="shared" si="62"/>
        <v>34.201529244928295</v>
      </c>
      <c r="F974" s="4">
        <v>29.510471127954695</v>
      </c>
      <c r="G974">
        <f t="shared" si="63"/>
        <v>29.651283517279879</v>
      </c>
    </row>
    <row r="975" spans="1:7" outlineLevel="1">
      <c r="A975" s="12">
        <f t="shared" si="60"/>
        <v>0</v>
      </c>
      <c r="B975" t="str">
        <f>YEAR(C975)&amp;VLOOKUP(MONTH(C975),lookup!$G$2:$N$13,8)</f>
        <v>2010M11</v>
      </c>
      <c r="C975" s="2">
        <f t="shared" si="61"/>
        <v>40512</v>
      </c>
      <c r="D975" s="4">
        <v>33.566617875017528</v>
      </c>
      <c r="E975">
        <f t="shared" si="62"/>
        <v>34.072493040040726</v>
      </c>
      <c r="F975" s="4">
        <v>28.961422234274139</v>
      </c>
      <c r="G975">
        <f t="shared" si="63"/>
        <v>29.518531625123494</v>
      </c>
    </row>
    <row r="976" spans="1:7" outlineLevel="1">
      <c r="A976" s="12">
        <f t="shared" si="60"/>
        <v>0</v>
      </c>
      <c r="B976" t="str">
        <f>YEAR(C976)&amp;VLOOKUP(MONTH(C976),lookup!$G$2:$N$13,8)</f>
        <v>2010M12</v>
      </c>
      <c r="C976" s="2">
        <f t="shared" si="61"/>
        <v>40513</v>
      </c>
      <c r="D976" s="4">
        <v>33.777967273811399</v>
      </c>
      <c r="E976">
        <f t="shared" si="62"/>
        <v>33.99632934112195</v>
      </c>
      <c r="F976" s="4">
        <v>29.197698848113045</v>
      </c>
      <c r="G976">
        <f t="shared" si="63"/>
        <v>29.435971373589517</v>
      </c>
    </row>
    <row r="977" spans="1:7" outlineLevel="1">
      <c r="A977" s="12">
        <f t="shared" si="60"/>
        <v>0</v>
      </c>
      <c r="B977" t="str">
        <f>YEAR(C977)&amp;VLOOKUP(MONTH(C977),lookup!$G$2:$N$13,8)</f>
        <v>2010M12</v>
      </c>
      <c r="C977" s="2">
        <f t="shared" si="61"/>
        <v>40514</v>
      </c>
      <c r="D977" s="4">
        <v>34.036169415126956</v>
      </c>
      <c r="E977">
        <f t="shared" si="62"/>
        <v>33.972220719249783</v>
      </c>
      <c r="F977" s="4">
        <v>29.423323370858586</v>
      </c>
      <c r="G977">
        <f t="shared" si="63"/>
        <v>29.407259147018685</v>
      </c>
    </row>
    <row r="978" spans="1:7" outlineLevel="1">
      <c r="A978" s="12">
        <f t="shared" si="60"/>
        <v>0</v>
      </c>
      <c r="B978" t="str">
        <f>YEAR(C978)&amp;VLOOKUP(MONTH(C978),lookup!$G$2:$N$13,8)</f>
        <v>2010M12</v>
      </c>
      <c r="C978" s="2">
        <f t="shared" si="61"/>
        <v>40515</v>
      </c>
      <c r="D978" s="4">
        <v>34.158131083373611</v>
      </c>
      <c r="E978">
        <f t="shared" si="62"/>
        <v>33.959886524299662</v>
      </c>
      <c r="F978" s="4">
        <v>29.488621318730775</v>
      </c>
      <c r="G978">
        <f t="shared" si="63"/>
        <v>29.371719449642988</v>
      </c>
    </row>
    <row r="979" spans="1:7" outlineLevel="1">
      <c r="A979" s="12">
        <f t="shared" si="60"/>
        <v>0</v>
      </c>
      <c r="B979" t="str">
        <f>YEAR(C979)&amp;VLOOKUP(MONTH(C979),lookup!$G$2:$N$13,8)</f>
        <v>2010M12</v>
      </c>
      <c r="C979" s="2">
        <f t="shared" si="61"/>
        <v>40516</v>
      </c>
      <c r="D979" s="4">
        <v>34.703648741747621</v>
      </c>
      <c r="E979">
        <f t="shared" si="62"/>
        <v>34.064859882626607</v>
      </c>
      <c r="F979" s="4">
        <v>30.067231392876913</v>
      </c>
      <c r="G979">
        <f t="shared" si="63"/>
        <v>29.461099745145859</v>
      </c>
    </row>
    <row r="980" spans="1:7" outlineLevel="1">
      <c r="A980" s="12">
        <f t="shared" si="60"/>
        <v>0</v>
      </c>
      <c r="B980" t="str">
        <f>YEAR(C980)&amp;VLOOKUP(MONTH(C980),lookup!$G$2:$N$13,8)</f>
        <v>2010M12</v>
      </c>
      <c r="C980" s="2">
        <f t="shared" si="61"/>
        <v>40517</v>
      </c>
      <c r="D980" s="4">
        <v>34.256350367331756</v>
      </c>
      <c r="E980">
        <f t="shared" si="62"/>
        <v>34.079631683477871</v>
      </c>
      <c r="F980" s="4">
        <v>29.609074699514871</v>
      </c>
      <c r="G980">
        <f t="shared" si="63"/>
        <v>29.463387418864642</v>
      </c>
    </row>
    <row r="981" spans="1:7" outlineLevel="1">
      <c r="A981" s="12">
        <f t="shared" si="60"/>
        <v>0</v>
      </c>
      <c r="B981" t="str">
        <f>YEAR(C981)&amp;VLOOKUP(MONTH(C981),lookup!$G$2:$N$13,8)</f>
        <v>2010M12</v>
      </c>
      <c r="C981" s="2">
        <f t="shared" si="61"/>
        <v>40518</v>
      </c>
      <c r="D981" s="4">
        <v>33.270128577077912</v>
      </c>
      <c r="E981">
        <f t="shared" si="62"/>
        <v>34.010051388990043</v>
      </c>
      <c r="F981" s="4">
        <v>29.01905039819983</v>
      </c>
      <c r="G981">
        <f t="shared" si="63"/>
        <v>29.438555839265511</v>
      </c>
    </row>
    <row r="982" spans="1:7" outlineLevel="1">
      <c r="A982" s="12">
        <f t="shared" si="60"/>
        <v>0</v>
      </c>
      <c r="B982" t="str">
        <f>YEAR(C982)&amp;VLOOKUP(MONTH(C982),lookup!$G$2:$N$13,8)</f>
        <v>2010M12</v>
      </c>
      <c r="C982" s="2">
        <f t="shared" si="61"/>
        <v>40519</v>
      </c>
      <c r="D982" s="4">
        <v>33.916099897108317</v>
      </c>
      <c r="E982">
        <f t="shared" si="62"/>
        <v>34.008696917059375</v>
      </c>
      <c r="F982" s="4">
        <v>29.078452102580204</v>
      </c>
      <c r="G982">
        <f t="shared" si="63"/>
        <v>29.401617421385204</v>
      </c>
    </row>
    <row r="983" spans="1:7" outlineLevel="1">
      <c r="A983" s="12">
        <f t="shared" si="60"/>
        <v>0</v>
      </c>
      <c r="B983" t="str">
        <f>YEAR(C983)&amp;VLOOKUP(MONTH(C983),lookup!$G$2:$N$13,8)</f>
        <v>2010M12</v>
      </c>
      <c r="C983" s="2">
        <f t="shared" si="61"/>
        <v>40520</v>
      </c>
      <c r="D983" s="4">
        <v>34.353541554716095</v>
      </c>
      <c r="E983">
        <f t="shared" si="62"/>
        <v>34.084327325339629</v>
      </c>
      <c r="F983" s="4">
        <v>29.632858971664067</v>
      </c>
      <c r="G983">
        <f t="shared" si="63"/>
        <v>29.461043517539196</v>
      </c>
    </row>
    <row r="984" spans="1:7" outlineLevel="1">
      <c r="A984" s="12">
        <f t="shared" si="60"/>
        <v>0</v>
      </c>
      <c r="B984" t="str">
        <f>YEAR(C984)&amp;VLOOKUP(MONTH(C984),lookup!$G$2:$N$13,8)</f>
        <v>2010M12</v>
      </c>
      <c r="C984" s="2">
        <f t="shared" si="61"/>
        <v>40521</v>
      </c>
      <c r="D984" s="4">
        <v>34.33856556748546</v>
      </c>
      <c r="E984">
        <f t="shared" si="62"/>
        <v>34.134400925703581</v>
      </c>
      <c r="F984" s="4">
        <v>29.649274634160932</v>
      </c>
      <c r="G984">
        <f t="shared" si="63"/>
        <v>29.502654780453039</v>
      </c>
    </row>
    <row r="985" spans="1:7" outlineLevel="1">
      <c r="A985" s="12">
        <f t="shared" si="60"/>
        <v>0</v>
      </c>
      <c r="B985" t="str">
        <f>YEAR(C985)&amp;VLOOKUP(MONTH(C985),lookup!$G$2:$N$13,8)</f>
        <v>2010M12</v>
      </c>
      <c r="C985" s="2">
        <f t="shared" si="61"/>
        <v>40522</v>
      </c>
      <c r="D985" s="4">
        <v>34.725572512289325</v>
      </c>
      <c r="E985">
        <f t="shared" si="62"/>
        <v>34.179315600154702</v>
      </c>
      <c r="F985" s="4">
        <v>30.019677762047916</v>
      </c>
      <c r="G985">
        <f t="shared" si="63"/>
        <v>29.535964127333287</v>
      </c>
    </row>
    <row r="986" spans="1:7" outlineLevel="1">
      <c r="A986" s="12">
        <f t="shared" si="60"/>
        <v>0</v>
      </c>
      <c r="B986" t="str">
        <f>YEAR(C986)&amp;VLOOKUP(MONTH(C986),lookup!$G$2:$N$13,8)</f>
        <v>2010M12</v>
      </c>
      <c r="C986" s="2">
        <f t="shared" si="61"/>
        <v>40523</v>
      </c>
      <c r="D986" s="4">
        <v>34.849065719173439</v>
      </c>
      <c r="E986">
        <f t="shared" si="62"/>
        <v>34.271891960879003</v>
      </c>
      <c r="F986" s="4">
        <v>30.083249814779823</v>
      </c>
      <c r="G986">
        <f t="shared" si="63"/>
        <v>29.612643001275099</v>
      </c>
    </row>
    <row r="987" spans="1:7" outlineLevel="1">
      <c r="A987" s="12">
        <f t="shared" si="60"/>
        <v>0</v>
      </c>
      <c r="B987" t="str">
        <f>YEAR(C987)&amp;VLOOKUP(MONTH(C987),lookup!$G$2:$N$13,8)</f>
        <v>2010M12</v>
      </c>
      <c r="C987" s="2">
        <f t="shared" si="61"/>
        <v>40524</v>
      </c>
      <c r="D987" s="4">
        <v>34.868585412444872</v>
      </c>
      <c r="E987">
        <f t="shared" si="62"/>
        <v>34.415405239078154</v>
      </c>
      <c r="F987" s="4">
        <v>30.135672015482147</v>
      </c>
      <c r="G987">
        <f t="shared" si="63"/>
        <v>29.709972341628124</v>
      </c>
    </row>
    <row r="988" spans="1:7" outlineLevel="1">
      <c r="A988" s="12">
        <f t="shared" si="60"/>
        <v>0</v>
      </c>
      <c r="B988" t="str">
        <f>YEAR(C988)&amp;VLOOKUP(MONTH(C988),lookup!$G$2:$N$13,8)</f>
        <v>2010M12</v>
      </c>
      <c r="C988" s="2">
        <f t="shared" si="61"/>
        <v>40525</v>
      </c>
      <c r="D988" s="4">
        <v>34.591164794598207</v>
      </c>
      <c r="E988">
        <f t="shared" si="62"/>
        <v>34.492586548906466</v>
      </c>
      <c r="F988" s="4">
        <v>29.906803135257661</v>
      </c>
      <c r="G988">
        <f t="shared" si="63"/>
        <v>29.797609621585167</v>
      </c>
    </row>
    <row r="989" spans="1:7" outlineLevel="1">
      <c r="A989" s="12">
        <f t="shared" si="60"/>
        <v>0</v>
      </c>
      <c r="B989" t="str">
        <f>YEAR(C989)&amp;VLOOKUP(MONTH(C989),lookup!$G$2:$N$13,8)</f>
        <v>2010M12</v>
      </c>
      <c r="C989" s="2">
        <f t="shared" si="61"/>
        <v>40526</v>
      </c>
      <c r="D989" s="4">
        <v>35.142206174041419</v>
      </c>
      <c r="E989">
        <f t="shared" si="62"/>
        <v>34.675313450327124</v>
      </c>
      <c r="F989" s="4">
        <v>30.284688757472377</v>
      </c>
      <c r="G989">
        <f t="shared" si="63"/>
        <v>29.931031167857057</v>
      </c>
    </row>
    <row r="990" spans="1:7" outlineLevel="1">
      <c r="A990" s="12">
        <f t="shared" si="60"/>
        <v>0</v>
      </c>
      <c r="B990" t="str">
        <f>YEAR(C990)&amp;VLOOKUP(MONTH(C990),lookup!$G$2:$N$13,8)</f>
        <v>2010M12</v>
      </c>
      <c r="C990" s="2">
        <f t="shared" si="61"/>
        <v>40527</v>
      </c>
      <c r="D990" s="4">
        <v>34.723493692532095</v>
      </c>
      <c r="E990">
        <f t="shared" si="62"/>
        <v>34.757852906295</v>
      </c>
      <c r="F990" s="4">
        <v>30.002162570125467</v>
      </c>
      <c r="G990">
        <f t="shared" si="63"/>
        <v>30.018170400075682</v>
      </c>
    </row>
    <row r="991" spans="1:7" outlineLevel="1">
      <c r="A991" s="12">
        <f t="shared" si="60"/>
        <v>0</v>
      </c>
      <c r="B991" t="str">
        <f>YEAR(C991)&amp;VLOOKUP(MONTH(C991),lookup!$G$2:$N$13,8)</f>
        <v>2010M12</v>
      </c>
      <c r="C991" s="2">
        <f t="shared" si="61"/>
        <v>40528</v>
      </c>
      <c r="D991" s="4">
        <v>35.085591568489825</v>
      </c>
      <c r="E991">
        <f t="shared" si="62"/>
        <v>34.833607620172572</v>
      </c>
      <c r="F991" s="4">
        <v>30.220636762179858</v>
      </c>
      <c r="G991">
        <f t="shared" si="63"/>
        <v>30.071653095327246</v>
      </c>
    </row>
    <row r="992" spans="1:7" outlineLevel="1">
      <c r="A992" s="12">
        <f t="shared" si="60"/>
        <v>0</v>
      </c>
      <c r="B992" t="str">
        <f>YEAR(C992)&amp;VLOOKUP(MONTH(C992),lookup!$G$2:$N$13,8)</f>
        <v>2010M12</v>
      </c>
      <c r="C992" s="2">
        <f t="shared" si="61"/>
        <v>40529</v>
      </c>
      <c r="D992" s="4">
        <v>33.365793882477185</v>
      </c>
      <c r="E992">
        <f t="shared" si="62"/>
        <v>34.649203403468199</v>
      </c>
      <c r="F992" s="4">
        <v>29.158263567716094</v>
      </c>
      <c r="G992">
        <f t="shared" si="63"/>
        <v>29.963882716419135</v>
      </c>
    </row>
    <row r="993" spans="1:7" outlineLevel="1">
      <c r="A993" s="12">
        <f t="shared" si="60"/>
        <v>0</v>
      </c>
      <c r="B993" t="str">
        <f>YEAR(C993)&amp;VLOOKUP(MONTH(C993),lookup!$G$2:$N$13,8)</f>
        <v>2010M12</v>
      </c>
      <c r="C993" s="2">
        <f t="shared" si="61"/>
        <v>40530</v>
      </c>
      <c r="D993" s="4">
        <v>33.131632513864254</v>
      </c>
      <c r="E993">
        <f t="shared" si="62"/>
        <v>34.404836078684916</v>
      </c>
      <c r="F993" s="4">
        <v>28.455380908850145</v>
      </c>
      <c r="G993">
        <f t="shared" si="63"/>
        <v>29.726089904208273</v>
      </c>
    </row>
    <row r="994" spans="1:7" outlineLevel="1">
      <c r="A994" s="12">
        <f t="shared" si="60"/>
        <v>0</v>
      </c>
      <c r="B994" t="str">
        <f>YEAR(C994)&amp;VLOOKUP(MONTH(C994),lookup!$G$2:$N$13,8)</f>
        <v>2010M12</v>
      </c>
      <c r="C994" s="2">
        <f t="shared" si="61"/>
        <v>40531</v>
      </c>
      <c r="D994" s="4">
        <v>35.060828797477114</v>
      </c>
      <c r="E994">
        <f t="shared" si="62"/>
        <v>34.457209937985468</v>
      </c>
      <c r="F994" s="4">
        <v>30.2382149321671</v>
      </c>
      <c r="G994">
        <f t="shared" si="63"/>
        <v>29.763392873787431</v>
      </c>
    </row>
    <row r="995" spans="1:7" outlineLevel="1">
      <c r="A995" s="12">
        <f t="shared" si="60"/>
        <v>0</v>
      </c>
      <c r="B995" t="str">
        <f>YEAR(C995)&amp;VLOOKUP(MONTH(C995),lookup!$G$2:$N$13,8)</f>
        <v>2010M12</v>
      </c>
      <c r="C995" s="2">
        <f t="shared" si="61"/>
        <v>40532</v>
      </c>
      <c r="D995" s="4">
        <v>33.189721416086606</v>
      </c>
      <c r="E995">
        <f t="shared" si="62"/>
        <v>34.189573875050172</v>
      </c>
      <c r="F995" s="4">
        <v>28.468628845202396</v>
      </c>
      <c r="G995">
        <f t="shared" si="63"/>
        <v>29.507864349622448</v>
      </c>
    </row>
    <row r="996" spans="1:7" outlineLevel="1">
      <c r="A996" s="12">
        <f t="shared" si="60"/>
        <v>0</v>
      </c>
      <c r="B996" t="str">
        <f>YEAR(C996)&amp;VLOOKUP(MONTH(C996),lookup!$G$2:$N$13,8)</f>
        <v>2010M12</v>
      </c>
      <c r="C996" s="2">
        <f t="shared" si="61"/>
        <v>40533</v>
      </c>
      <c r="D996" s="4">
        <v>35.218361083106203</v>
      </c>
      <c r="E996">
        <f t="shared" si="62"/>
        <v>34.270012592296439</v>
      </c>
      <c r="F996" s="4">
        <v>30.406931177245468</v>
      </c>
      <c r="G996">
        <f t="shared" si="63"/>
        <v>29.572853069506685</v>
      </c>
    </row>
    <row r="997" spans="1:7" outlineLevel="1">
      <c r="A997" s="12">
        <f t="shared" si="60"/>
        <v>0</v>
      </c>
      <c r="B997" t="str">
        <f>YEAR(C997)&amp;VLOOKUP(MONTH(C997),lookup!$G$2:$N$13,8)</f>
        <v>2010M12</v>
      </c>
      <c r="C997" s="2">
        <f t="shared" si="61"/>
        <v>40534</v>
      </c>
      <c r="D997" s="4">
        <v>34.937109517442032</v>
      </c>
      <c r="E997">
        <f t="shared" si="62"/>
        <v>34.244820547004991</v>
      </c>
      <c r="F997" s="4">
        <v>30.200044770107088</v>
      </c>
      <c r="G997">
        <f t="shared" si="63"/>
        <v>29.56584682095696</v>
      </c>
    </row>
    <row r="998" spans="1:7" outlineLevel="1">
      <c r="A998" s="12">
        <f t="shared" si="60"/>
        <v>0</v>
      </c>
      <c r="B998" t="str">
        <f>YEAR(C998)&amp;VLOOKUP(MONTH(C998),lookup!$G$2:$N$13,8)</f>
        <v>2010M12</v>
      </c>
      <c r="C998" s="2">
        <f t="shared" si="61"/>
        <v>40535</v>
      </c>
      <c r="D998" s="4">
        <v>34.871097326898614</v>
      </c>
      <c r="E998">
        <f t="shared" si="62"/>
        <v>34.379487727854681</v>
      </c>
      <c r="F998" s="4">
        <v>30.131377282185987</v>
      </c>
      <c r="G998">
        <f t="shared" si="63"/>
        <v>29.655015549999899</v>
      </c>
    </row>
    <row r="999" spans="1:7" outlineLevel="1">
      <c r="A999" s="12">
        <f t="shared" si="60"/>
        <v>0</v>
      </c>
      <c r="B999" t="str">
        <f>YEAR(C999)&amp;VLOOKUP(MONTH(C999),lookup!$G$2:$N$13,8)</f>
        <v>2010M12</v>
      </c>
      <c r="C999" s="2">
        <f t="shared" si="61"/>
        <v>40536</v>
      </c>
      <c r="D999" s="4">
        <v>35.364919820250236</v>
      </c>
      <c r="E999">
        <f t="shared" si="62"/>
        <v>34.583053019121877</v>
      </c>
      <c r="F999" s="4">
        <v>30.406984560481153</v>
      </c>
      <c r="G999">
        <f t="shared" si="63"/>
        <v>29.829295925029648</v>
      </c>
    </row>
    <row r="1000" spans="1:7" outlineLevel="1">
      <c r="A1000" s="12">
        <f t="shared" si="60"/>
        <v>0</v>
      </c>
      <c r="B1000" t="str">
        <f>YEAR(C1000)&amp;VLOOKUP(MONTH(C1000),lookup!$G$2:$N$13,8)</f>
        <v>2010M12</v>
      </c>
      <c r="C1000" s="2">
        <f t="shared" si="61"/>
        <v>40537</v>
      </c>
      <c r="D1000" s="4">
        <v>33.665047764427143</v>
      </c>
      <c r="E1000">
        <f t="shared" si="62"/>
        <v>34.485441300656248</v>
      </c>
      <c r="F1000" s="4">
        <v>29.487154375650032</v>
      </c>
      <c r="G1000">
        <f t="shared" si="63"/>
        <v>29.787263220815763</v>
      </c>
    </row>
    <row r="1001" spans="1:7" outlineLevel="1">
      <c r="A1001" s="12">
        <f t="shared" si="60"/>
        <v>0</v>
      </c>
      <c r="B1001" t="str">
        <f>YEAR(C1001)&amp;VLOOKUP(MONTH(C1001),lookup!$G$2:$N$13,8)</f>
        <v>2010M12</v>
      </c>
      <c r="C1001" s="2">
        <f t="shared" si="61"/>
        <v>40538</v>
      </c>
      <c r="D1001" s="4">
        <v>34.872851942518039</v>
      </c>
      <c r="E1001">
        <f t="shared" si="62"/>
        <v>34.734528392149727</v>
      </c>
      <c r="F1001" s="4">
        <v>30.167754955466101</v>
      </c>
      <c r="G1001">
        <f t="shared" si="63"/>
        <v>30.035880441251237</v>
      </c>
    </row>
    <row r="1002" spans="1:7" outlineLevel="1">
      <c r="A1002" s="12">
        <f t="shared" si="60"/>
        <v>0</v>
      </c>
      <c r="B1002" t="str">
        <f>YEAR(C1002)&amp;VLOOKUP(MONTH(C1002),lookup!$G$2:$N$13,8)</f>
        <v>2010M12</v>
      </c>
      <c r="C1002" s="2">
        <f t="shared" si="61"/>
        <v>40539</v>
      </c>
      <c r="D1002" s="4">
        <v>35.091456102866168</v>
      </c>
      <c r="E1002">
        <f t="shared" si="62"/>
        <v>34.725867183716538</v>
      </c>
      <c r="F1002" s="4">
        <v>30.130360108836729</v>
      </c>
      <c r="G1002">
        <f t="shared" si="63"/>
        <v>30.006091925759026</v>
      </c>
    </row>
    <row r="1003" spans="1:7" outlineLevel="1">
      <c r="A1003" s="12">
        <f t="shared" si="60"/>
        <v>0</v>
      </c>
      <c r="B1003" t="str">
        <f>YEAR(C1003)&amp;VLOOKUP(MONTH(C1003),lookup!$G$2:$N$13,8)</f>
        <v>2010M12</v>
      </c>
      <c r="C1003" s="2">
        <f t="shared" si="61"/>
        <v>40540</v>
      </c>
      <c r="D1003" s="4">
        <v>35.050425574678279</v>
      </c>
      <c r="E1003">
        <f t="shared" si="62"/>
        <v>34.851604198398213</v>
      </c>
      <c r="F1003" s="4">
        <v>30.133726485610737</v>
      </c>
      <c r="G1003">
        <f t="shared" si="63"/>
        <v>30.104634004576518</v>
      </c>
    </row>
    <row r="1004" spans="1:7" outlineLevel="1">
      <c r="A1004" s="12">
        <f t="shared" si="60"/>
        <v>0</v>
      </c>
      <c r="B1004" t="str">
        <f>YEAR(C1004)&amp;VLOOKUP(MONTH(C1004),lookup!$G$2:$N$13,8)</f>
        <v>2010M12</v>
      </c>
      <c r="C1004" s="2">
        <f t="shared" si="61"/>
        <v>40541</v>
      </c>
      <c r="D1004" s="4">
        <v>35.372914156363777</v>
      </c>
      <c r="E1004">
        <f t="shared" si="62"/>
        <v>34.903081834598908</v>
      </c>
      <c r="F1004" s="4">
        <v>30.42013559808079</v>
      </c>
      <c r="G1004">
        <f t="shared" si="63"/>
        <v>30.129522473869962</v>
      </c>
    </row>
    <row r="1005" spans="1:7" outlineLevel="1">
      <c r="A1005" s="12">
        <f t="shared" si="60"/>
        <v>0</v>
      </c>
      <c r="B1005" t="str">
        <f>YEAR(C1005)&amp;VLOOKUP(MONTH(C1005),lookup!$G$2:$N$13,8)</f>
        <v>2010M12</v>
      </c>
      <c r="C1005" s="2">
        <f t="shared" si="61"/>
        <v>40542</v>
      </c>
      <c r="D1005" s="4">
        <v>35.70924880896289</v>
      </c>
      <c r="E1005">
        <f t="shared" si="62"/>
        <v>34.980034622711685</v>
      </c>
      <c r="F1005" s="4">
        <v>30.874646626060102</v>
      </c>
      <c r="G1005">
        <f t="shared" si="63"/>
        <v>30.210656928665266</v>
      </c>
    </row>
    <row r="1006" spans="1:7" outlineLevel="1">
      <c r="A1006" s="12">
        <f t="shared" si="60"/>
        <v>0</v>
      </c>
      <c r="B1006" t="str">
        <f>YEAR(C1006)&amp;VLOOKUP(MONTH(C1006),lookup!$G$2:$N$13,8)</f>
        <v>2010M12</v>
      </c>
      <c r="C1006" s="2">
        <f t="shared" si="61"/>
        <v>40543</v>
      </c>
      <c r="D1006" s="4">
        <v>35.902308941232917</v>
      </c>
      <c r="E1006">
        <f t="shared" si="62"/>
        <v>35.230923780008055</v>
      </c>
      <c r="F1006" s="4">
        <v>30.977167237778623</v>
      </c>
      <c r="G1006">
        <f t="shared" si="63"/>
        <v>30.387686539400526</v>
      </c>
    </row>
    <row r="1007" spans="1:7" outlineLevel="1">
      <c r="A1007" s="12">
        <f t="shared" si="60"/>
        <v>0</v>
      </c>
      <c r="B1007" t="str">
        <f>YEAR(C1007)&amp;VLOOKUP(MONTH(C1007),lookup!$G$2:$N$13,8)</f>
        <v>2011M01</v>
      </c>
      <c r="C1007" s="2">
        <f t="shared" si="61"/>
        <v>40544</v>
      </c>
      <c r="D1007" s="4">
        <v>35.085648389209908</v>
      </c>
      <c r="E1007">
        <f t="shared" si="62"/>
        <v>35.231202352792359</v>
      </c>
      <c r="F1007" s="4">
        <v>30.106845071987117</v>
      </c>
      <c r="G1007">
        <f t="shared" si="63"/>
        <v>30.363851997746394</v>
      </c>
    </row>
    <row r="1008" spans="1:7" outlineLevel="1">
      <c r="A1008" s="12">
        <f t="shared" si="60"/>
        <v>0</v>
      </c>
      <c r="B1008" t="str">
        <f>YEAR(C1008)&amp;VLOOKUP(MONTH(C1008),lookup!$G$2:$N$13,8)</f>
        <v>2011M01</v>
      </c>
      <c r="C1008" s="2">
        <f t="shared" si="61"/>
        <v>40545</v>
      </c>
      <c r="D1008" s="4">
        <v>34.899177437388673</v>
      </c>
      <c r="E1008">
        <f t="shared" si="62"/>
        <v>35.292312235229332</v>
      </c>
      <c r="F1008" s="4">
        <v>29.914672834747932</v>
      </c>
      <c r="G1008">
        <f t="shared" si="63"/>
        <v>30.37259796193262</v>
      </c>
    </row>
    <row r="1009" spans="1:7" outlineLevel="1">
      <c r="A1009" s="12">
        <f t="shared" si="60"/>
        <v>0</v>
      </c>
      <c r="B1009" t="str">
        <f>YEAR(C1009)&amp;VLOOKUP(MONTH(C1009),lookup!$G$2:$N$13,8)</f>
        <v>2011M01</v>
      </c>
      <c r="C1009" s="2">
        <f t="shared" si="61"/>
        <v>40546</v>
      </c>
      <c r="D1009" s="4">
        <v>35.047051470745721</v>
      </c>
      <c r="E1009">
        <f t="shared" si="62"/>
        <v>35.302918530415845</v>
      </c>
      <c r="F1009" s="4">
        <v>30.110182034879116</v>
      </c>
      <c r="G1009">
        <f t="shared" si="63"/>
        <v>30.367037616834963</v>
      </c>
    </row>
    <row r="1010" spans="1:7" outlineLevel="1">
      <c r="A1010" s="12">
        <f t="shared" si="60"/>
        <v>0</v>
      </c>
      <c r="B1010" t="str">
        <f>YEAR(C1010)&amp;VLOOKUP(MONTH(C1010),lookup!$G$2:$N$13,8)</f>
        <v>2011M01</v>
      </c>
      <c r="C1010" s="2">
        <f t="shared" si="61"/>
        <v>40547</v>
      </c>
      <c r="D1010" s="4">
        <v>34.70289340176803</v>
      </c>
      <c r="E1010">
        <f t="shared" si="62"/>
        <v>35.222798298714231</v>
      </c>
      <c r="F1010" s="4">
        <v>29.675716404447897</v>
      </c>
      <c r="G1010">
        <f t="shared" si="63"/>
        <v>30.276587452507918</v>
      </c>
    </row>
    <row r="1011" spans="1:7" outlineLevel="1">
      <c r="A1011" s="12">
        <f t="shared" si="60"/>
        <v>0</v>
      </c>
      <c r="B1011" t="str">
        <f>YEAR(C1011)&amp;VLOOKUP(MONTH(C1011),lookup!$G$2:$N$13,8)</f>
        <v>2011M01</v>
      </c>
      <c r="C1011" s="2">
        <f t="shared" si="61"/>
        <v>40548</v>
      </c>
      <c r="D1011" s="4">
        <v>34.923834522344031</v>
      </c>
      <c r="E1011">
        <f t="shared" si="62"/>
        <v>35.149435167391772</v>
      </c>
      <c r="F1011" s="4">
        <v>29.95385446301125</v>
      </c>
      <c r="G1011">
        <f t="shared" si="63"/>
        <v>30.188612770841381</v>
      </c>
    </row>
    <row r="1012" spans="1:7" outlineLevel="1">
      <c r="A1012" s="12">
        <f t="shared" si="60"/>
        <v>0</v>
      </c>
      <c r="B1012" t="str">
        <f>YEAR(C1012)&amp;VLOOKUP(MONTH(C1012),lookup!$G$2:$N$13,8)</f>
        <v>2011M01</v>
      </c>
      <c r="C1012" s="2">
        <f t="shared" si="61"/>
        <v>40549</v>
      </c>
      <c r="D1012" s="4">
        <v>35.098848957362733</v>
      </c>
      <c r="E1012">
        <f t="shared" si="62"/>
        <v>35.065351093798355</v>
      </c>
      <c r="F1012" s="4">
        <v>30.082871241821778</v>
      </c>
      <c r="G1012">
        <f t="shared" si="63"/>
        <v>30.093009082245452</v>
      </c>
    </row>
    <row r="1013" spans="1:7" outlineLevel="1">
      <c r="A1013" s="12">
        <f t="shared" si="60"/>
        <v>0</v>
      </c>
      <c r="B1013" t="str">
        <f>YEAR(C1013)&amp;VLOOKUP(MONTH(C1013),lookup!$G$2:$N$13,8)</f>
        <v>2011M01</v>
      </c>
      <c r="C1013" s="2">
        <f t="shared" si="61"/>
        <v>40550</v>
      </c>
      <c r="D1013" s="4">
        <v>35.012577109559835</v>
      </c>
      <c r="E1013">
        <f t="shared" si="62"/>
        <v>35.015719839281495</v>
      </c>
      <c r="F1013" s="4">
        <v>30.022162800563823</v>
      </c>
      <c r="G1013">
        <f t="shared" si="63"/>
        <v>30.032671987199997</v>
      </c>
    </row>
    <row r="1014" spans="1:7" outlineLevel="1">
      <c r="A1014" s="12">
        <f t="shared" si="60"/>
        <v>0</v>
      </c>
      <c r="B1014" t="str">
        <f>YEAR(C1014)&amp;VLOOKUP(MONTH(C1014),lookup!$G$2:$N$13,8)</f>
        <v>2011M01</v>
      </c>
      <c r="C1014" s="2">
        <f t="shared" si="61"/>
        <v>40551</v>
      </c>
      <c r="D1014" s="4">
        <v>34.943850586037961</v>
      </c>
      <c r="E1014">
        <f t="shared" si="62"/>
        <v>34.959538954469252</v>
      </c>
      <c r="F1014" s="4">
        <v>29.977337288640701</v>
      </c>
      <c r="G1014">
        <f t="shared" si="63"/>
        <v>29.975404653203274</v>
      </c>
    </row>
    <row r="1015" spans="1:7" outlineLevel="1">
      <c r="A1015" s="12">
        <f t="shared" si="60"/>
        <v>0</v>
      </c>
      <c r="B1015" t="str">
        <f>YEAR(C1015)&amp;VLOOKUP(MONTH(C1015),lookup!$G$2:$N$13,8)</f>
        <v>2011M01</v>
      </c>
      <c r="C1015" s="2">
        <f t="shared" si="61"/>
        <v>40552</v>
      </c>
      <c r="D1015" s="4">
        <v>35.177627533258438</v>
      </c>
      <c r="E1015">
        <f t="shared" si="62"/>
        <v>34.97616898951501</v>
      </c>
      <c r="F1015" s="4">
        <v>30.247380443619178</v>
      </c>
      <c r="G1015">
        <f t="shared" si="63"/>
        <v>29.995621314658614</v>
      </c>
    </row>
    <row r="1016" spans="1:7" outlineLevel="1">
      <c r="A1016" s="12">
        <f t="shared" si="60"/>
        <v>0</v>
      </c>
      <c r="B1016" t="str">
        <f>YEAR(C1016)&amp;VLOOKUP(MONTH(C1016),lookup!$G$2:$N$13,8)</f>
        <v>2011M01</v>
      </c>
      <c r="C1016" s="2">
        <f t="shared" si="61"/>
        <v>40553</v>
      </c>
      <c r="D1016" s="4">
        <v>35.046843246666242</v>
      </c>
      <c r="E1016">
        <f t="shared" si="62"/>
        <v>35.014060589669704</v>
      </c>
      <c r="F1016" s="4">
        <v>29.931489740102112</v>
      </c>
      <c r="G1016">
        <f t="shared" si="63"/>
        <v>30.017986815881102</v>
      </c>
    </row>
    <row r="1017" spans="1:7" outlineLevel="1">
      <c r="A1017" s="12">
        <f t="shared" si="60"/>
        <v>0</v>
      </c>
      <c r="B1017" t="str">
        <f>YEAR(C1017)&amp;VLOOKUP(MONTH(C1017),lookup!$G$2:$N$13,8)</f>
        <v>2011M01</v>
      </c>
      <c r="C1017" s="2">
        <f t="shared" si="61"/>
        <v>40554</v>
      </c>
      <c r="D1017" s="4">
        <v>35.300707528909861</v>
      </c>
      <c r="E1017">
        <f t="shared" si="62"/>
        <v>35.061320177185451</v>
      </c>
      <c r="F1017" s="4">
        <v>30.220938248259834</v>
      </c>
      <c r="G1017">
        <f t="shared" si="63"/>
        <v>30.047166061321445</v>
      </c>
    </row>
    <row r="1018" spans="1:7" outlineLevel="1">
      <c r="A1018" s="12">
        <f t="shared" si="60"/>
        <v>0</v>
      </c>
      <c r="B1018" t="str">
        <f>YEAR(C1018)&amp;VLOOKUP(MONTH(C1018),lookup!$G$2:$N$13,8)</f>
        <v>2011M01</v>
      </c>
      <c r="C1018" s="2">
        <f t="shared" si="61"/>
        <v>40555</v>
      </c>
      <c r="D1018" s="4">
        <v>35.118176064874227</v>
      </c>
      <c r="E1018">
        <f t="shared" si="62"/>
        <v>35.088885935922214</v>
      </c>
      <c r="F1018" s="4">
        <v>30.056759940823579</v>
      </c>
      <c r="G1018">
        <f t="shared" si="63"/>
        <v>30.068805340595077</v>
      </c>
    </row>
    <row r="1019" spans="1:7" outlineLevel="1">
      <c r="A1019" s="12">
        <f t="shared" si="60"/>
        <v>0</v>
      </c>
      <c r="B1019" t="str">
        <f>YEAR(C1019)&amp;VLOOKUP(MONTH(C1019),lookup!$G$2:$N$13,8)</f>
        <v>2011M01</v>
      </c>
      <c r="C1019" s="2">
        <f t="shared" si="61"/>
        <v>40556</v>
      </c>
      <c r="D1019" s="4">
        <v>35.513653683320051</v>
      </c>
      <c r="E1019">
        <f t="shared" si="62"/>
        <v>35.167506014629907</v>
      </c>
      <c r="F1019" s="4">
        <v>30.484878537077563</v>
      </c>
      <c r="G1019">
        <f t="shared" si="63"/>
        <v>30.1405539899337</v>
      </c>
    </row>
    <row r="1020" spans="1:7" outlineLevel="1">
      <c r="A1020" s="12">
        <f t="shared" si="60"/>
        <v>0</v>
      </c>
      <c r="B1020" t="str">
        <f>YEAR(C1020)&amp;VLOOKUP(MONTH(C1020),lookup!$G$2:$N$13,8)</f>
        <v>2011M01</v>
      </c>
      <c r="C1020" s="2">
        <f t="shared" si="61"/>
        <v>40557</v>
      </c>
      <c r="D1020" s="4">
        <v>35.419776765446471</v>
      </c>
      <c r="E1020">
        <f t="shared" si="62"/>
        <v>35.227224517585846</v>
      </c>
      <c r="F1020" s="4">
        <v>30.364431655370332</v>
      </c>
      <c r="G1020">
        <f t="shared" si="63"/>
        <v>30.19040937967462</v>
      </c>
    </row>
    <row r="1021" spans="1:7" outlineLevel="1">
      <c r="A1021" s="12">
        <f t="shared" si="60"/>
        <v>0</v>
      </c>
      <c r="B1021" t="str">
        <f>YEAR(C1021)&amp;VLOOKUP(MONTH(C1021),lookup!$G$2:$N$13,8)</f>
        <v>2011M01</v>
      </c>
      <c r="C1021" s="2">
        <f t="shared" si="61"/>
        <v>40558</v>
      </c>
      <c r="D1021" s="4">
        <v>35.990249254232403</v>
      </c>
      <c r="E1021">
        <f t="shared" si="62"/>
        <v>35.356047503375713</v>
      </c>
      <c r="F1021" s="4">
        <v>30.815816928517862</v>
      </c>
      <c r="G1021">
        <f t="shared" si="63"/>
        <v>30.287382469746639</v>
      </c>
    </row>
    <row r="1022" spans="1:7" outlineLevel="1">
      <c r="A1022" s="12">
        <f t="shared" si="60"/>
        <v>0</v>
      </c>
      <c r="B1022" t="str">
        <f>YEAR(C1022)&amp;VLOOKUP(MONTH(C1022),lookup!$G$2:$N$13,8)</f>
        <v>2011M01</v>
      </c>
      <c r="C1022" s="2">
        <f t="shared" si="61"/>
        <v>40559</v>
      </c>
      <c r="D1022" s="4">
        <v>35.386280638191025</v>
      </c>
      <c r="E1022">
        <f t="shared" si="62"/>
        <v>35.411985830929005</v>
      </c>
      <c r="F1022" s="4">
        <v>30.32724473303406</v>
      </c>
      <c r="G1022">
        <f t="shared" si="63"/>
        <v>30.342231267765552</v>
      </c>
    </row>
    <row r="1023" spans="1:7" outlineLevel="1">
      <c r="A1023" s="12">
        <f t="shared" si="60"/>
        <v>0</v>
      </c>
      <c r="B1023" t="str">
        <f>YEAR(C1023)&amp;VLOOKUP(MONTH(C1023),lookup!$G$2:$N$13,8)</f>
        <v>2011M01</v>
      </c>
      <c r="C1023" s="2">
        <f t="shared" si="61"/>
        <v>40560</v>
      </c>
      <c r="D1023" s="4">
        <v>35.66669139435281</v>
      </c>
      <c r="E1023">
        <f t="shared" si="62"/>
        <v>35.473050977700993</v>
      </c>
      <c r="F1023" s="4">
        <v>30.500387876004652</v>
      </c>
      <c r="G1023">
        <f t="shared" si="63"/>
        <v>30.381331701268376</v>
      </c>
    </row>
    <row r="1024" spans="1:7" outlineLevel="1">
      <c r="A1024" s="12">
        <f t="shared" si="60"/>
        <v>0</v>
      </c>
      <c r="B1024" t="str">
        <f>YEAR(C1024)&amp;VLOOKUP(MONTH(C1024),lookup!$G$2:$N$13,8)</f>
        <v>2011M01</v>
      </c>
      <c r="C1024" s="2">
        <f t="shared" si="61"/>
        <v>40561</v>
      </c>
      <c r="D1024" s="4">
        <v>35.485400889931789</v>
      </c>
      <c r="E1024">
        <f t="shared" si="62"/>
        <v>35.531062899159878</v>
      </c>
      <c r="F1024" s="4">
        <v>30.419055909987925</v>
      </c>
      <c r="G1024">
        <f t="shared" si="63"/>
        <v>30.441995917649937</v>
      </c>
    </row>
    <row r="1025" spans="1:7" outlineLevel="1">
      <c r="A1025" s="12">
        <f t="shared" si="60"/>
        <v>0</v>
      </c>
      <c r="B1025" t="str">
        <f>YEAR(C1025)&amp;VLOOKUP(MONTH(C1025),lookup!$G$2:$N$13,8)</f>
        <v>2011M01</v>
      </c>
      <c r="C1025" s="2">
        <f t="shared" si="61"/>
        <v>40562</v>
      </c>
      <c r="D1025" s="4">
        <v>35.58810567028911</v>
      </c>
      <c r="E1025">
        <f t="shared" si="62"/>
        <v>35.555229615243505</v>
      </c>
      <c r="F1025" s="4">
        <v>30.411245201963222</v>
      </c>
      <c r="G1025">
        <f t="shared" si="63"/>
        <v>30.447753990996869</v>
      </c>
    </row>
    <row r="1026" spans="1:7" outlineLevel="1">
      <c r="A1026" s="12">
        <f t="shared" ref="A1026:A1089" si="64">IF(D1026+D1027=D1026,IF(D1026+D1027&gt;0,1,0),0)</f>
        <v>0</v>
      </c>
      <c r="B1026" t="str">
        <f>YEAR(C1026)&amp;VLOOKUP(MONTH(C1026),lookup!$G$2:$N$13,8)</f>
        <v>2011M01</v>
      </c>
      <c r="C1026" s="2">
        <f t="shared" ref="C1026:C1089" si="65">C1027-1</f>
        <v>40563</v>
      </c>
      <c r="D1026" s="4">
        <v>35.259284911863737</v>
      </c>
      <c r="E1026">
        <f t="shared" si="62"/>
        <v>35.550674597048456</v>
      </c>
      <c r="F1026" s="4">
        <v>30.229366714708767</v>
      </c>
      <c r="G1026">
        <f t="shared" si="63"/>
        <v>30.447286502642896</v>
      </c>
    </row>
    <row r="1027" spans="1:7" outlineLevel="1">
      <c r="A1027" s="12">
        <f t="shared" si="64"/>
        <v>0</v>
      </c>
      <c r="B1027" t="str">
        <f>YEAR(C1027)&amp;VLOOKUP(MONTH(C1027),lookup!$G$2:$N$13,8)</f>
        <v>2011M01</v>
      </c>
      <c r="C1027" s="2">
        <f t="shared" si="65"/>
        <v>40564</v>
      </c>
      <c r="D1027" s="4">
        <v>35.790315008574161</v>
      </c>
      <c r="E1027">
        <f t="shared" si="62"/>
        <v>35.551304742738651</v>
      </c>
      <c r="F1027" s="4">
        <v>30.597319910047485</v>
      </c>
      <c r="G1027">
        <f t="shared" si="63"/>
        <v>30.436106003580981</v>
      </c>
    </row>
    <row r="1028" spans="1:7" outlineLevel="1">
      <c r="A1028" s="12">
        <f t="shared" si="64"/>
        <v>0</v>
      </c>
      <c r="B1028" t="str">
        <f>YEAR(C1028)&amp;VLOOKUP(MONTH(C1028),lookup!$G$2:$N$13,8)</f>
        <v>2011M01</v>
      </c>
      <c r="C1028" s="2">
        <f t="shared" si="65"/>
        <v>40565</v>
      </c>
      <c r="D1028" s="4">
        <v>35.56068158078763</v>
      </c>
      <c r="E1028">
        <f t="shared" si="62"/>
        <v>35.574644705580525</v>
      </c>
      <c r="F1028" s="4">
        <v>30.511806399966972</v>
      </c>
      <c r="G1028">
        <f t="shared" si="63"/>
        <v>30.460697064029354</v>
      </c>
    </row>
    <row r="1029" spans="1:7" outlineLevel="1">
      <c r="A1029" s="12">
        <f t="shared" si="64"/>
        <v>0</v>
      </c>
      <c r="B1029" t="str">
        <f>YEAR(C1029)&amp;VLOOKUP(MONTH(C1029),lookup!$G$2:$N$13,8)</f>
        <v>2011M01</v>
      </c>
      <c r="C1029" s="2">
        <f t="shared" si="65"/>
        <v>40566</v>
      </c>
      <c r="D1029" s="4">
        <v>35.846785658424601</v>
      </c>
      <c r="E1029">
        <f t="shared" si="62"/>
        <v>35.580686086181849</v>
      </c>
      <c r="F1029" s="4">
        <v>30.684223710145382</v>
      </c>
      <c r="G1029">
        <f t="shared" si="63"/>
        <v>30.467792140726132</v>
      </c>
    </row>
    <row r="1030" spans="1:7" outlineLevel="1">
      <c r="A1030" s="12">
        <f t="shared" si="64"/>
        <v>0</v>
      </c>
      <c r="B1030" t="str">
        <f>YEAR(C1030)&amp;VLOOKUP(MONTH(C1030),lookup!$G$2:$N$13,8)</f>
        <v>2011M01</v>
      </c>
      <c r="C1030" s="2">
        <f t="shared" si="65"/>
        <v>40567</v>
      </c>
      <c r="D1030" s="4">
        <v>35.174852143850067</v>
      </c>
      <c r="E1030">
        <f t="shared" si="62"/>
        <v>35.541592743112062</v>
      </c>
      <c r="F1030" s="4">
        <v>30.109374812748104</v>
      </c>
      <c r="G1030">
        <f t="shared" si="63"/>
        <v>30.428368512604941</v>
      </c>
    </row>
    <row r="1031" spans="1:7" outlineLevel="1">
      <c r="A1031" s="12">
        <f t="shared" si="64"/>
        <v>0</v>
      </c>
      <c r="B1031" t="str">
        <f>YEAR(C1031)&amp;VLOOKUP(MONTH(C1031),lookup!$G$2:$N$13,8)</f>
        <v>2011M01</v>
      </c>
      <c r="C1031" s="2">
        <f t="shared" si="65"/>
        <v>40568</v>
      </c>
      <c r="D1031" s="4">
        <v>35.732149219069953</v>
      </c>
      <c r="E1031">
        <f t="shared" si="62"/>
        <v>35.557687486221951</v>
      </c>
      <c r="F1031" s="4">
        <v>30.534483337716864</v>
      </c>
      <c r="G1031">
        <f t="shared" si="63"/>
        <v>30.440769323608095</v>
      </c>
    </row>
    <row r="1032" spans="1:7" outlineLevel="1">
      <c r="A1032" s="12">
        <f t="shared" si="64"/>
        <v>0</v>
      </c>
      <c r="B1032" t="str">
        <f>YEAR(C1032)&amp;VLOOKUP(MONTH(C1032),lookup!$G$2:$N$13,8)</f>
        <v>2011M01</v>
      </c>
      <c r="C1032" s="2">
        <f t="shared" si="65"/>
        <v>40569</v>
      </c>
      <c r="D1032" s="4">
        <v>35.709248762758257</v>
      </c>
      <c r="E1032">
        <f t="shared" si="62"/>
        <v>35.609174965848155</v>
      </c>
      <c r="F1032" s="4">
        <v>30.571619558497801</v>
      </c>
      <c r="G1032">
        <f t="shared" si="63"/>
        <v>30.478825621955707</v>
      </c>
    </row>
    <row r="1033" spans="1:7" outlineLevel="1">
      <c r="A1033" s="12">
        <f t="shared" si="64"/>
        <v>0</v>
      </c>
      <c r="B1033" t="str">
        <f>YEAR(C1033)&amp;VLOOKUP(MONTH(C1033),lookup!$G$2:$N$13,8)</f>
        <v>2011M01</v>
      </c>
      <c r="C1033" s="2">
        <f t="shared" si="65"/>
        <v>40570</v>
      </c>
      <c r="D1033" s="4">
        <v>35.819506906535651</v>
      </c>
      <c r="E1033">
        <f t="shared" si="62"/>
        <v>35.626070201277017</v>
      </c>
      <c r="F1033" s="4">
        <v>30.647534463602273</v>
      </c>
      <c r="G1033">
        <f t="shared" si="63"/>
        <v>30.49777824693772</v>
      </c>
    </row>
    <row r="1034" spans="1:7" outlineLevel="1">
      <c r="A1034" s="12">
        <f t="shared" si="64"/>
        <v>0</v>
      </c>
      <c r="B1034" t="str">
        <f>YEAR(C1034)&amp;VLOOKUP(MONTH(C1034),lookup!$G$2:$N$13,8)</f>
        <v>2011M01</v>
      </c>
      <c r="C1034" s="2">
        <f t="shared" si="65"/>
        <v>40571</v>
      </c>
      <c r="D1034" s="4">
        <v>35.419181440225941</v>
      </c>
      <c r="E1034">
        <f t="shared" si="62"/>
        <v>35.624272055919519</v>
      </c>
      <c r="F1034" s="4">
        <v>30.277543866289914</v>
      </c>
      <c r="G1034">
        <f t="shared" si="63"/>
        <v>30.481267441105118</v>
      </c>
    </row>
    <row r="1035" spans="1:7" outlineLevel="1">
      <c r="A1035" s="12">
        <f t="shared" si="64"/>
        <v>0</v>
      </c>
      <c r="B1035" t="str">
        <f>YEAR(C1035)&amp;VLOOKUP(MONTH(C1035),lookup!$G$2:$N$13,8)</f>
        <v>2011M01</v>
      </c>
      <c r="C1035" s="2">
        <f t="shared" si="65"/>
        <v>40572</v>
      </c>
      <c r="D1035" s="4">
        <v>35.680438376029635</v>
      </c>
      <c r="E1035">
        <f t="shared" ref="E1035:E1098" si="66">AVERAGE(SUM(D1028:D1035)/8,SUM(D1030:D1035)/6)</f>
        <v>35.603542492852569</v>
      </c>
      <c r="F1035" s="4">
        <v>30.508332009174975</v>
      </c>
      <c r="G1035">
        <f t="shared" ref="G1035:G1098" si="67">AVERAGE(SUM(F1028:F1035)/8,SUM(F1030:F1035)/6)</f>
        <v>30.461048055553054</v>
      </c>
    </row>
    <row r="1036" spans="1:7" outlineLevel="1">
      <c r="A1036" s="12">
        <f t="shared" si="64"/>
        <v>0</v>
      </c>
      <c r="B1036" t="str">
        <f>YEAR(C1036)&amp;VLOOKUP(MONTH(C1036),lookup!$G$2:$N$13,8)</f>
        <v>2011M01</v>
      </c>
      <c r="C1036" s="2">
        <f t="shared" si="65"/>
        <v>40573</v>
      </c>
      <c r="D1036" s="4">
        <v>35.197631019658978</v>
      </c>
      <c r="E1036">
        <f t="shared" si="66"/>
        <v>35.582750072432773</v>
      </c>
      <c r="F1036" s="4">
        <v>30.060659957830104</v>
      </c>
      <c r="G1036">
        <f t="shared" si="67"/>
        <v>30.428791831676328</v>
      </c>
    </row>
    <row r="1037" spans="1:7" outlineLevel="1">
      <c r="A1037" s="12">
        <f t="shared" si="64"/>
        <v>0</v>
      </c>
      <c r="B1037" t="str">
        <f>YEAR(C1037)&amp;VLOOKUP(MONTH(C1037),lookup!$G$2:$N$13,8)</f>
        <v>2011M01</v>
      </c>
      <c r="C1037" s="2">
        <f t="shared" si="65"/>
        <v>40574</v>
      </c>
      <c r="D1037" s="4">
        <v>35.602530428332031</v>
      </c>
      <c r="E1037">
        <f t="shared" si="66"/>
        <v>35.556682554657158</v>
      </c>
      <c r="F1037" s="4">
        <v>30.429998106180378</v>
      </c>
      <c r="G1037">
        <f t="shared" si="67"/>
        <v>30.40419562880048</v>
      </c>
    </row>
    <row r="1038" spans="1:7" outlineLevel="1">
      <c r="A1038" s="12">
        <f t="shared" si="64"/>
        <v>0</v>
      </c>
      <c r="B1038" t="str">
        <f>YEAR(C1038)&amp;VLOOKUP(MONTH(C1038),lookup!$G$2:$N$13,8)</f>
        <v>2011M02</v>
      </c>
      <c r="C1038" s="2">
        <f t="shared" si="65"/>
        <v>40575</v>
      </c>
      <c r="D1038" s="4">
        <v>35.609669417874457</v>
      </c>
      <c r="E1038">
        <f t="shared" si="66"/>
        <v>35.575560355543359</v>
      </c>
      <c r="F1038" s="4">
        <v>30.375558989348118</v>
      </c>
      <c r="G1038">
        <f t="shared" si="67"/>
        <v>30.404493759075507</v>
      </c>
    </row>
    <row r="1039" spans="1:7" outlineLevel="1">
      <c r="A1039" s="12">
        <f t="shared" si="64"/>
        <v>0</v>
      </c>
      <c r="B1039" t="str">
        <f>YEAR(C1039)&amp;VLOOKUP(MONTH(C1039),lookup!$G$2:$N$13,8)</f>
        <v>2011M02</v>
      </c>
      <c r="C1039" s="2">
        <f t="shared" si="65"/>
        <v>40576</v>
      </c>
      <c r="D1039" s="4">
        <v>36.430918127505066</v>
      </c>
      <c r="E1039">
        <f t="shared" si="66"/>
        <v>35.670184347401346</v>
      </c>
      <c r="F1039" s="4">
        <v>31.085994978965186</v>
      </c>
      <c r="G1039">
        <f t="shared" si="67"/>
        <v>30.475501612933769</v>
      </c>
    </row>
    <row r="1040" spans="1:7" outlineLevel="1">
      <c r="A1040" s="12">
        <f t="shared" si="64"/>
        <v>0</v>
      </c>
      <c r="B1040" t="str">
        <f>YEAR(C1040)&amp;VLOOKUP(MONTH(C1040),lookup!$G$2:$N$13,8)</f>
        <v>2011M02</v>
      </c>
      <c r="C1040" s="2">
        <f t="shared" si="65"/>
        <v>40577</v>
      </c>
      <c r="D1040" s="4">
        <v>35.836532758012027</v>
      </c>
      <c r="E1040">
        <f t="shared" si="66"/>
        <v>35.712918873586879</v>
      </c>
      <c r="F1040" s="4">
        <v>30.605721875116373</v>
      </c>
      <c r="G1040">
        <f t="shared" si="67"/>
        <v>30.504981175124634</v>
      </c>
    </row>
    <row r="1041" spans="1:7" outlineLevel="1">
      <c r="A1041" s="12">
        <f t="shared" si="64"/>
        <v>0</v>
      </c>
      <c r="B1041" t="str">
        <f>YEAR(C1041)&amp;VLOOKUP(MONTH(C1041),lookup!$G$2:$N$13,8)</f>
        <v>2011M02</v>
      </c>
      <c r="C1041" s="2">
        <f t="shared" si="65"/>
        <v>40578</v>
      </c>
      <c r="D1041" s="4">
        <v>36.505048942824885</v>
      </c>
      <c r="E1041">
        <f t="shared" si="66"/>
        <v>35.824482798087899</v>
      </c>
      <c r="F1041" s="4">
        <v>31.134980582190117</v>
      </c>
      <c r="G1041">
        <f t="shared" si="67"/>
        <v>30.587667271954302</v>
      </c>
    </row>
    <row r="1042" spans="1:7" outlineLevel="1">
      <c r="A1042" s="12">
        <f t="shared" si="64"/>
        <v>0</v>
      </c>
      <c r="B1042" t="str">
        <f>YEAR(C1042)&amp;VLOOKUP(MONTH(C1042),lookup!$G$2:$N$13,8)</f>
        <v>2011M02</v>
      </c>
      <c r="C1042" s="2">
        <f t="shared" si="65"/>
        <v>40579</v>
      </c>
      <c r="D1042" s="4">
        <v>36.333205090169571</v>
      </c>
      <c r="E1042">
        <f t="shared" si="66"/>
        <v>35.976240448751923</v>
      </c>
      <c r="F1042" s="4">
        <v>31.070360032387498</v>
      </c>
      <c r="G1042">
        <f t="shared" si="67"/>
        <v>30.721359955215185</v>
      </c>
    </row>
    <row r="1043" spans="1:7" outlineLevel="1">
      <c r="A1043" s="12">
        <f t="shared" si="64"/>
        <v>0</v>
      </c>
      <c r="B1043" t="str">
        <f>YEAR(C1043)&amp;VLOOKUP(MONTH(C1043),lookup!$G$2:$N$13,8)</f>
        <v>2011M02</v>
      </c>
      <c r="C1043" s="2">
        <f t="shared" si="65"/>
        <v>40580</v>
      </c>
      <c r="D1043" s="4">
        <v>36.655636463936915</v>
      </c>
      <c r="E1043">
        <f t="shared" si="66"/>
        <v>36.124949165546539</v>
      </c>
      <c r="F1043" s="4">
        <v>31.251258701922442</v>
      </c>
      <c r="G1043">
        <f t="shared" si="67"/>
        <v>30.836231256490407</v>
      </c>
    </row>
    <row r="1044" spans="1:7" outlineLevel="1">
      <c r="A1044" s="12">
        <f t="shared" si="64"/>
        <v>0</v>
      </c>
      <c r="B1044" t="str">
        <f>YEAR(C1044)&amp;VLOOKUP(MONTH(C1044),lookup!$G$2:$N$13,8)</f>
        <v>2011M02</v>
      </c>
      <c r="C1044" s="2">
        <f t="shared" si="65"/>
        <v>40581</v>
      </c>
      <c r="D1044" s="4">
        <v>36.141613245230182</v>
      </c>
      <c r="E1044">
        <f t="shared" si="66"/>
        <v>36.228276706924376</v>
      </c>
      <c r="F1044" s="4">
        <v>30.880769996078886</v>
      </c>
      <c r="G1044">
        <f t="shared" si="67"/>
        <v>30.929589051108522</v>
      </c>
    </row>
    <row r="1045" spans="1:7" outlineLevel="1">
      <c r="A1045" s="12">
        <f t="shared" si="64"/>
        <v>0</v>
      </c>
      <c r="B1045" t="str">
        <f>YEAR(C1045)&amp;VLOOKUP(MONTH(C1045),lookup!$G$2:$N$13,8)</f>
        <v>2011M02</v>
      </c>
      <c r="C1045" s="2">
        <f t="shared" si="65"/>
        <v>40582</v>
      </c>
      <c r="D1045" s="4">
        <v>36.378661792206799</v>
      </c>
      <c r="E1045">
        <f t="shared" si="66"/>
        <v>36.272430222558363</v>
      </c>
      <c r="F1045" s="4">
        <v>31.009152152165598</v>
      </c>
      <c r="G1045">
        <f t="shared" si="67"/>
        <v>30.959382610082635</v>
      </c>
    </row>
    <row r="1046" spans="1:7" outlineLevel="1">
      <c r="A1046" s="12">
        <f t="shared" si="64"/>
        <v>0</v>
      </c>
      <c r="B1046" t="str">
        <f>YEAR(C1046)&amp;VLOOKUP(MONTH(C1046),lookup!$G$2:$N$13,8)</f>
        <v>2011M02</v>
      </c>
      <c r="C1046" s="2">
        <f t="shared" si="65"/>
        <v>40583</v>
      </c>
      <c r="D1046" s="4">
        <v>36.169425653836825</v>
      </c>
      <c r="E1046">
        <f t="shared" si="66"/>
        <v>36.335156061958074</v>
      </c>
      <c r="F1046" s="4">
        <v>30.917440904333333</v>
      </c>
      <c r="G1046">
        <f t="shared" si="67"/>
        <v>31.019226815537287</v>
      </c>
    </row>
    <row r="1047" spans="1:7" outlineLevel="1">
      <c r="A1047" s="12">
        <f t="shared" si="64"/>
        <v>0</v>
      </c>
      <c r="B1047" t="str">
        <f>YEAR(C1047)&amp;VLOOKUP(MONTH(C1047),lookup!$G$2:$N$13,8)</f>
        <v>2011M02</v>
      </c>
      <c r="C1047" s="2">
        <f t="shared" si="65"/>
        <v>40584</v>
      </c>
      <c r="D1047" s="4">
        <v>36.519509914022876</v>
      </c>
      <c r="E1047">
        <f t="shared" si="66"/>
        <v>36.341898129548603</v>
      </c>
      <c r="F1047" s="4">
        <v>31.120360874233217</v>
      </c>
      <c r="G1047">
        <f t="shared" si="67"/>
        <v>31.020156374995132</v>
      </c>
    </row>
    <row r="1048" spans="1:7" outlineLevel="1">
      <c r="A1048" s="12">
        <f t="shared" si="64"/>
        <v>0</v>
      </c>
      <c r="B1048" t="str">
        <f>YEAR(C1048)&amp;VLOOKUP(MONTH(C1048),lookup!$G$2:$N$13,8)</f>
        <v>2011M02</v>
      </c>
      <c r="C1048" s="2">
        <f t="shared" si="65"/>
        <v>40585</v>
      </c>
      <c r="D1048" s="4">
        <v>36.461341287634013</v>
      </c>
      <c r="E1048">
        <f t="shared" si="66"/>
        <v>36.391626679105343</v>
      </c>
      <c r="F1048" s="4">
        <v>31.178611379302733</v>
      </c>
      <c r="G1048">
        <f t="shared" si="67"/>
        <v>31.064982914583048</v>
      </c>
    </row>
    <row r="1049" spans="1:7" outlineLevel="1">
      <c r="A1049" s="12">
        <f t="shared" si="64"/>
        <v>0</v>
      </c>
      <c r="B1049" t="str">
        <f>YEAR(C1049)&amp;VLOOKUP(MONTH(C1049),lookup!$G$2:$N$13,8)</f>
        <v>2011M02</v>
      </c>
      <c r="C1049" s="2">
        <f t="shared" si="65"/>
        <v>40586</v>
      </c>
      <c r="D1049" s="4">
        <v>36.739869876391317</v>
      </c>
      <c r="E1049">
        <f t="shared" si="66"/>
        <v>36.413322438491114</v>
      </c>
      <c r="F1049" s="4">
        <v>31.324716040898231</v>
      </c>
      <c r="G1049">
        <f t="shared" si="67"/>
        <v>31.082962825666954</v>
      </c>
    </row>
    <row r="1050" spans="1:7" outlineLevel="1">
      <c r="A1050" s="12">
        <f t="shared" si="64"/>
        <v>0</v>
      </c>
      <c r="B1050" t="str">
        <f>YEAR(C1050)&amp;VLOOKUP(MONTH(C1050),lookup!$G$2:$N$13,8)</f>
        <v>2011M02</v>
      </c>
      <c r="C1050" s="2">
        <f t="shared" si="65"/>
        <v>40587</v>
      </c>
      <c r="D1050" s="4">
        <v>36.548968819497922</v>
      </c>
      <c r="E1050">
        <f t="shared" si="66"/>
        <v>36.460753969429781</v>
      </c>
      <c r="F1050" s="4">
        <v>31.238346008299825</v>
      </c>
      <c r="G1050">
        <f t="shared" si="67"/>
        <v>31.123259950179886</v>
      </c>
    </row>
    <row r="1051" spans="1:7" outlineLevel="1">
      <c r="A1051" s="12">
        <f t="shared" si="64"/>
        <v>0</v>
      </c>
      <c r="B1051" t="str">
        <f>YEAR(C1051)&amp;VLOOKUP(MONTH(C1051),lookup!$G$2:$N$13,8)</f>
        <v>2011M02</v>
      </c>
      <c r="C1051" s="2">
        <f t="shared" si="65"/>
        <v>40588</v>
      </c>
      <c r="D1051" s="4">
        <v>36.535966336875404</v>
      </c>
      <c r="E1051">
        <f t="shared" si="66"/>
        <v>36.466383298544159</v>
      </c>
      <c r="F1051" s="4">
        <v>31.131158827167823</v>
      </c>
      <c r="G1051">
        <f t="shared" si="67"/>
        <v>31.125920930924572</v>
      </c>
    </row>
    <row r="1052" spans="1:7" outlineLevel="1">
      <c r="A1052" s="12">
        <f t="shared" si="64"/>
        <v>0</v>
      </c>
      <c r="B1052" t="str">
        <f>YEAR(C1052)&amp;VLOOKUP(MONTH(C1052),lookup!$G$2:$N$13,8)</f>
        <v>2011M02</v>
      </c>
      <c r="C1052" s="2">
        <f t="shared" si="65"/>
        <v>40589</v>
      </c>
      <c r="D1052" s="4">
        <v>36.049417966431179</v>
      </c>
      <c r="E1052">
        <f t="shared" si="66"/>
        <v>36.450620453002074</v>
      </c>
      <c r="F1052" s="4">
        <v>30.773620869406567</v>
      </c>
      <c r="G1052">
        <f t="shared" si="67"/>
        <v>31.107239107596989</v>
      </c>
    </row>
    <row r="1053" spans="1:7" outlineLevel="1">
      <c r="A1053" s="12">
        <f t="shared" si="64"/>
        <v>0</v>
      </c>
      <c r="B1053" t="str">
        <f>YEAR(C1053)&amp;VLOOKUP(MONTH(C1053),lookup!$G$2:$N$13,8)</f>
        <v>2011M02</v>
      </c>
      <c r="C1053" s="2">
        <f t="shared" si="65"/>
        <v>40590</v>
      </c>
      <c r="D1053" s="4">
        <v>36.807357732027548</v>
      </c>
      <c r="E1053">
        <f t="shared" si="66"/>
        <v>36.501401267407928</v>
      </c>
      <c r="F1053" s="4">
        <v>31.391013705102523</v>
      </c>
      <c r="G1053">
        <f t="shared" si="67"/>
        <v>31.153659857227989</v>
      </c>
    </row>
    <row r="1054" spans="1:7" outlineLevel="1">
      <c r="A1054" s="12">
        <f t="shared" si="64"/>
        <v>0</v>
      </c>
      <c r="B1054" t="str">
        <f>YEAR(C1054)&amp;VLOOKUP(MONTH(C1054),lookup!$G$2:$N$13,8)</f>
        <v>2011M02</v>
      </c>
      <c r="C1054" s="2">
        <f t="shared" si="65"/>
        <v>40591</v>
      </c>
      <c r="D1054" s="4">
        <v>36.277322473706128</v>
      </c>
      <c r="E1054">
        <f t="shared" si="66"/>
        <v>36.492809917489105</v>
      </c>
      <c r="F1054" s="4">
        <v>30.969832381699753</v>
      </c>
      <c r="G1054">
        <f t="shared" si="67"/>
        <v>31.139536074763143</v>
      </c>
    </row>
    <row r="1055" spans="1:7" outlineLevel="1">
      <c r="A1055" s="12">
        <f t="shared" si="64"/>
        <v>0</v>
      </c>
      <c r="B1055" t="str">
        <f>YEAR(C1055)&amp;VLOOKUP(MONTH(C1055),lookup!$G$2:$N$13,8)</f>
        <v>2011M02</v>
      </c>
      <c r="C1055" s="2">
        <f t="shared" si="65"/>
        <v>40592</v>
      </c>
      <c r="D1055" s="4">
        <v>36.857325208789888</v>
      </c>
      <c r="E1055">
        <f t="shared" si="66"/>
        <v>36.523711317778591</v>
      </c>
      <c r="F1055" s="4">
        <v>31.405274613868144</v>
      </c>
      <c r="G1055">
        <f t="shared" si="67"/>
        <v>31.164056397904488</v>
      </c>
    </row>
    <row r="1056" spans="1:7" outlineLevel="1">
      <c r="A1056" s="12">
        <f t="shared" si="64"/>
        <v>0</v>
      </c>
      <c r="B1056" t="str">
        <f>YEAR(C1056)&amp;VLOOKUP(MONTH(C1056),lookup!$G$2:$N$13,8)</f>
        <v>2011M02</v>
      </c>
      <c r="C1056" s="2">
        <f t="shared" si="65"/>
        <v>40593</v>
      </c>
      <c r="D1056" s="4">
        <v>36.555882397178912</v>
      </c>
      <c r="E1056">
        <f t="shared" si="66"/>
        <v>36.530196268598566</v>
      </c>
      <c r="F1056" s="4">
        <v>31.209908454215025</v>
      </c>
      <c r="G1056">
        <f t="shared" si="67"/>
        <v>31.163642668912768</v>
      </c>
    </row>
    <row r="1057" spans="1:7" outlineLevel="1">
      <c r="A1057" s="12">
        <f t="shared" si="64"/>
        <v>0</v>
      </c>
      <c r="B1057" t="str">
        <f>YEAR(C1057)&amp;VLOOKUP(MONTH(C1057),lookup!$G$2:$N$13,8)</f>
        <v>2011M02</v>
      </c>
      <c r="C1057" s="2">
        <f t="shared" si="65"/>
        <v>40594</v>
      </c>
      <c r="D1057" s="4">
        <v>36.939336705055091</v>
      </c>
      <c r="E1057">
        <f t="shared" si="66"/>
        <v>36.576277142738363</v>
      </c>
      <c r="F1057" s="4">
        <v>31.465122047156431</v>
      </c>
      <c r="G1057">
        <f t="shared" si="67"/>
        <v>31.20024831263629</v>
      </c>
    </row>
    <row r="1058" spans="1:7" outlineLevel="1">
      <c r="A1058" s="12">
        <f t="shared" si="64"/>
        <v>0</v>
      </c>
      <c r="B1058" t="str">
        <f>YEAR(C1058)&amp;VLOOKUP(MONTH(C1058),lookup!$G$2:$N$13,8)</f>
        <v>2011M02</v>
      </c>
      <c r="C1058" s="2">
        <f t="shared" si="65"/>
        <v>40595</v>
      </c>
      <c r="D1058" s="4">
        <v>36.207354902630549</v>
      </c>
      <c r="E1058">
        <f t="shared" si="66"/>
        <v>36.568087684284095</v>
      </c>
      <c r="F1058" s="4">
        <v>30.876732146089115</v>
      </c>
      <c r="G1058">
        <f t="shared" si="67"/>
        <v>31.186240052638336</v>
      </c>
    </row>
    <row r="1059" spans="1:7" outlineLevel="1">
      <c r="A1059" s="12">
        <f t="shared" si="64"/>
        <v>0</v>
      </c>
      <c r="B1059" t="str">
        <f>YEAR(C1059)&amp;VLOOKUP(MONTH(C1059),lookup!$G$2:$N$13,8)</f>
        <v>2011M02</v>
      </c>
      <c r="C1059" s="2">
        <f t="shared" si="65"/>
        <v>40596</v>
      </c>
      <c r="D1059" s="4">
        <v>36.661083007210941</v>
      </c>
      <c r="E1059">
        <f t="shared" si="66"/>
        <v>36.563717915778689</v>
      </c>
      <c r="F1059" s="4">
        <v>31.217157828784334</v>
      </c>
      <c r="G1059">
        <f t="shared" si="67"/>
        <v>31.177127000546186</v>
      </c>
    </row>
    <row r="1060" spans="1:7" outlineLevel="1">
      <c r="A1060" s="12">
        <f t="shared" si="64"/>
        <v>0</v>
      </c>
      <c r="B1060" t="str">
        <f>YEAR(C1060)&amp;VLOOKUP(MONTH(C1060),lookup!$G$2:$N$13,8)</f>
        <v>2011M02</v>
      </c>
      <c r="C1060" s="2">
        <f t="shared" si="65"/>
        <v>40597</v>
      </c>
      <c r="D1060" s="4">
        <v>36.829480041162505</v>
      </c>
      <c r="E1060">
        <f t="shared" si="66"/>
        <v>36.658484926070756</v>
      </c>
      <c r="F1060" s="4">
        <v>31.47570526421141</v>
      </c>
      <c r="G1060">
        <f t="shared" si="67"/>
        <v>31.263163348764124</v>
      </c>
    </row>
    <row r="1061" spans="1:7" outlineLevel="1">
      <c r="A1061" s="12">
        <f t="shared" si="64"/>
        <v>0</v>
      </c>
      <c r="B1061" t="str">
        <f>YEAR(C1061)&amp;VLOOKUP(MONTH(C1061),lookup!$G$2:$N$13,8)</f>
        <v>2011M02</v>
      </c>
      <c r="C1061" s="2">
        <f t="shared" si="65"/>
        <v>40598</v>
      </c>
      <c r="D1061" s="4">
        <v>36.917175939678394</v>
      </c>
      <c r="E1061">
        <f t="shared" si="66"/>
        <v>36.670336124956307</v>
      </c>
      <c r="F1061" s="4">
        <v>31.418677938203082</v>
      </c>
      <c r="G1061">
        <f t="shared" si="67"/>
        <v>31.266009307027488</v>
      </c>
    </row>
    <row r="1062" spans="1:7" outlineLevel="1">
      <c r="A1062" s="12">
        <f t="shared" si="64"/>
        <v>0</v>
      </c>
      <c r="B1062" t="str">
        <f>YEAR(C1062)&amp;VLOOKUP(MONTH(C1062),lookup!$G$2:$N$13,8)</f>
        <v>2011M02</v>
      </c>
      <c r="C1062" s="2">
        <f t="shared" si="65"/>
        <v>40599</v>
      </c>
      <c r="D1062" s="4">
        <v>36.804343902119633</v>
      </c>
      <c r="E1062">
        <f t="shared" si="66"/>
        <v>36.723980089643874</v>
      </c>
      <c r="F1062" s="4">
        <v>31.404879119305022</v>
      </c>
      <c r="G1062">
        <f t="shared" si="67"/>
        <v>31.309447283551982</v>
      </c>
    </row>
    <row r="1063" spans="1:7" outlineLevel="1">
      <c r="A1063" s="12">
        <f t="shared" si="64"/>
        <v>0</v>
      </c>
      <c r="B1063" t="str">
        <f>YEAR(C1063)&amp;VLOOKUP(MONTH(C1063),lookup!$G$2:$N$13,8)</f>
        <v>2011M02</v>
      </c>
      <c r="C1063" s="2">
        <f t="shared" si="65"/>
        <v>40600</v>
      </c>
      <c r="D1063" s="4">
        <v>37.340882538210188</v>
      </c>
      <c r="E1063">
        <f t="shared" si="66"/>
        <v>36.787664575495569</v>
      </c>
      <c r="F1063" s="4">
        <v>31.789870651550746</v>
      </c>
      <c r="G1063">
        <f t="shared" si="67"/>
        <v>31.360546919606676</v>
      </c>
    </row>
    <row r="1064" spans="1:7" outlineLevel="1">
      <c r="A1064" s="12">
        <f t="shared" si="64"/>
        <v>0</v>
      </c>
      <c r="B1064" t="str">
        <f>YEAR(C1064)&amp;VLOOKUP(MONTH(C1064),lookup!$G$2:$N$13,8)</f>
        <v>2011M02</v>
      </c>
      <c r="C1064" s="2">
        <f t="shared" si="65"/>
        <v>40601</v>
      </c>
      <c r="D1064" s="4">
        <v>36.881794772975994</v>
      </c>
      <c r="E1064">
        <f t="shared" si="66"/>
        <v>36.864237421511675</v>
      </c>
      <c r="F1064" s="4">
        <v>31.488699503104773</v>
      </c>
      <c r="G1064">
        <f t="shared" si="67"/>
        <v>31.428968639913592</v>
      </c>
    </row>
    <row r="1065" spans="1:7" outlineLevel="1">
      <c r="A1065" s="12">
        <f t="shared" si="64"/>
        <v>0</v>
      </c>
      <c r="B1065" t="str">
        <f>YEAR(C1065)&amp;VLOOKUP(MONTH(C1065),lookup!$G$2:$N$13,8)</f>
        <v>2011M02</v>
      </c>
      <c r="C1065" s="2">
        <f t="shared" si="65"/>
        <v>40602</v>
      </c>
      <c r="D1065" s="4">
        <v>37.004874686804776</v>
      </c>
      <c r="E1065">
        <f t="shared" si="66"/>
        <v>36.896982852003859</v>
      </c>
      <c r="F1065" s="4">
        <v>31.453673091143703</v>
      </c>
      <c r="G1065">
        <f t="shared" si="67"/>
        <v>31.447962685359407</v>
      </c>
    </row>
    <row r="1066" spans="1:7" outlineLevel="1">
      <c r="A1066" s="12">
        <f t="shared" si="64"/>
        <v>0</v>
      </c>
      <c r="B1066" t="str">
        <f>YEAR(C1066)&amp;VLOOKUP(MONTH(C1066),lookup!$G$2:$N$13,8)</f>
        <v>2011M03</v>
      </c>
      <c r="C1066" s="2">
        <f t="shared" si="65"/>
        <v>40603</v>
      </c>
      <c r="D1066" s="4">
        <v>36.7477226567798</v>
      </c>
      <c r="E1066">
        <f t="shared" si="66"/>
        <v>36.923942721272951</v>
      </c>
      <c r="F1066" s="4">
        <v>31.340922546337087</v>
      </c>
      <c r="G1066">
        <f t="shared" si="67"/>
        <v>31.465742692218711</v>
      </c>
    </row>
    <row r="1067" spans="1:7" outlineLevel="1">
      <c r="A1067" s="12">
        <f t="shared" si="64"/>
        <v>0</v>
      </c>
      <c r="B1067" t="str">
        <f>YEAR(C1067)&amp;VLOOKUP(MONTH(C1067),lookup!$G$2:$N$13,8)</f>
        <v>2011M03</v>
      </c>
      <c r="C1067" s="2">
        <f t="shared" si="65"/>
        <v>40604</v>
      </c>
      <c r="D1067" s="4">
        <v>37.206781261290367</v>
      </c>
      <c r="E1067">
        <f t="shared" si="66"/>
        <v>36.982182638953915</v>
      </c>
      <c r="F1067" s="4">
        <v>31.588590788674146</v>
      </c>
      <c r="G1067">
        <f t="shared" si="67"/>
        <v>31.503116656417745</v>
      </c>
    </row>
    <row r="1068" spans="1:7" outlineLevel="1">
      <c r="A1068" s="12">
        <f t="shared" si="64"/>
        <v>0</v>
      </c>
      <c r="B1068" t="str">
        <f>YEAR(C1068)&amp;VLOOKUP(MONTH(C1068),lookup!$G$2:$N$13,8)</f>
        <v>2011M03</v>
      </c>
      <c r="C1068" s="2">
        <f t="shared" si="65"/>
        <v>40605</v>
      </c>
      <c r="D1068" s="4">
        <v>36.905866967038783</v>
      </c>
      <c r="E1068">
        <f t="shared" si="66"/>
        <v>36.99541707723111</v>
      </c>
      <c r="F1068" s="4">
        <v>31.476900826854006</v>
      </c>
      <c r="G1068">
        <f t="shared" si="67"/>
        <v>31.509193188045323</v>
      </c>
    </row>
    <row r="1069" spans="1:7" outlineLevel="1">
      <c r="A1069" s="12">
        <f t="shared" si="64"/>
        <v>0</v>
      </c>
      <c r="B1069" t="str">
        <f>YEAR(C1069)&amp;VLOOKUP(MONTH(C1069),lookup!$G$2:$N$13,8)</f>
        <v>2011M03</v>
      </c>
      <c r="C1069" s="2">
        <f t="shared" si="65"/>
        <v>40606</v>
      </c>
      <c r="D1069" s="4">
        <v>37.234976590600304</v>
      </c>
      <c r="E1069">
        <f t="shared" si="66"/>
        <v>37.006454122279578</v>
      </c>
      <c r="F1069" s="4">
        <v>31.592435483761175</v>
      </c>
      <c r="G1069">
        <f t="shared" si="67"/>
        <v>31.50360010399357</v>
      </c>
    </row>
    <row r="1070" spans="1:7" outlineLevel="1">
      <c r="A1070" s="12">
        <f t="shared" si="64"/>
        <v>0</v>
      </c>
      <c r="B1070" t="str">
        <f>YEAR(C1070)&amp;VLOOKUP(MONTH(C1070),lookup!$G$2:$N$13,8)</f>
        <v>2011M03</v>
      </c>
      <c r="C1070" s="2">
        <f t="shared" si="65"/>
        <v>40607</v>
      </c>
      <c r="D1070" s="4">
        <v>37.190845890907788</v>
      </c>
      <c r="E1070">
        <f t="shared" si="66"/>
        <v>37.056364756406481</v>
      </c>
      <c r="F1070" s="4">
        <v>31.714663212981733</v>
      </c>
      <c r="G1070">
        <f t="shared" si="67"/>
        <v>31.54179191900478</v>
      </c>
    </row>
    <row r="1071" spans="1:7" outlineLevel="1">
      <c r="A1071" s="12">
        <f t="shared" si="64"/>
        <v>0</v>
      </c>
      <c r="B1071" t="str">
        <f>YEAR(C1071)&amp;VLOOKUP(MONTH(C1071),lookup!$G$2:$N$13,8)</f>
        <v>2011M03</v>
      </c>
      <c r="C1071" s="2">
        <f t="shared" si="65"/>
        <v>40608</v>
      </c>
      <c r="D1071" s="4">
        <v>37.268022375292546</v>
      </c>
      <c r="E1071">
        <f t="shared" si="66"/>
        <v>37.073739970264782</v>
      </c>
      <c r="F1071" s="4">
        <v>31.586674582816073</v>
      </c>
      <c r="G1071">
        <f t="shared" si="67"/>
        <v>31.540175622348229</v>
      </c>
    </row>
    <row r="1072" spans="1:7" outlineLevel="1">
      <c r="A1072" s="12">
        <f t="shared" si="64"/>
        <v>0</v>
      </c>
      <c r="B1072" t="str">
        <f>YEAR(C1072)&amp;VLOOKUP(MONTH(C1072),lookup!$G$2:$N$13,8)</f>
        <v>2011M03</v>
      </c>
      <c r="C1072" s="2">
        <f t="shared" si="65"/>
        <v>40609</v>
      </c>
      <c r="D1072" s="4">
        <v>36.912250275095751</v>
      </c>
      <c r="E1072">
        <f t="shared" si="66"/>
        <v>37.08935407400692</v>
      </c>
      <c r="F1072" s="4">
        <v>31.478213782719724</v>
      </c>
      <c r="G1072">
        <f t="shared" si="67"/>
        <v>31.550961201189384</v>
      </c>
    </row>
    <row r="1073" spans="1:7" outlineLevel="1">
      <c r="A1073" s="12">
        <f t="shared" si="64"/>
        <v>0</v>
      </c>
      <c r="B1073" t="str">
        <f>YEAR(C1073)&amp;VLOOKUP(MONTH(C1073),lookup!$G$2:$N$13,8)</f>
        <v>2011M03</v>
      </c>
      <c r="C1073" s="2">
        <f t="shared" si="65"/>
        <v>40610</v>
      </c>
      <c r="D1073" s="4">
        <v>37.084151616081989</v>
      </c>
      <c r="E1073">
        <f t="shared" si="66"/>
        <v>37.084089744986052</v>
      </c>
      <c r="F1073" s="4">
        <v>31.458346112722587</v>
      </c>
      <c r="G1073">
        <f t="shared" si="67"/>
        <v>31.540399542042103</v>
      </c>
    </row>
    <row r="1074" spans="1:7" outlineLevel="1">
      <c r="A1074" s="12">
        <f t="shared" si="64"/>
        <v>0</v>
      </c>
      <c r="B1074" t="str">
        <f>YEAR(C1074)&amp;VLOOKUP(MONTH(C1074),lookup!$G$2:$N$13,8)</f>
        <v>2011M03</v>
      </c>
      <c r="C1074" s="2">
        <f t="shared" si="65"/>
        <v>40611</v>
      </c>
      <c r="D1074" s="4">
        <v>37.17482750889576</v>
      </c>
      <c r="E1074">
        <f t="shared" si="66"/>
        <v>37.133197176731386</v>
      </c>
      <c r="F1074" s="4">
        <v>31.669206551792982</v>
      </c>
      <c r="G1074">
        <f t="shared" si="67"/>
        <v>31.57694276946134</v>
      </c>
    </row>
    <row r="1075" spans="1:7" outlineLevel="1">
      <c r="A1075" s="12">
        <f t="shared" si="64"/>
        <v>0</v>
      </c>
      <c r="B1075" t="str">
        <f>YEAR(C1075)&amp;VLOOKUP(MONTH(C1075),lookup!$G$2:$N$13,8)</f>
        <v>2011M03</v>
      </c>
      <c r="C1075" s="2">
        <f t="shared" si="65"/>
        <v>40612</v>
      </c>
      <c r="D1075" s="4">
        <v>37.543204495652596</v>
      </c>
      <c r="E1075">
        <f t="shared" si="66"/>
        <v>37.179909287633379</v>
      </c>
      <c r="F1075" s="4">
        <v>31.807226601514802</v>
      </c>
      <c r="G1075">
        <f t="shared" si="67"/>
        <v>31.608506767576682</v>
      </c>
    </row>
    <row r="1076" spans="1:7" outlineLevel="1">
      <c r="A1076" s="12">
        <f t="shared" si="64"/>
        <v>0</v>
      </c>
      <c r="B1076" t="str">
        <f>YEAR(C1076)&amp;VLOOKUP(MONTH(C1076),lookup!$G$2:$N$13,8)</f>
        <v>2011M03</v>
      </c>
      <c r="C1076" s="2">
        <f t="shared" si="65"/>
        <v>40613</v>
      </c>
      <c r="D1076" s="4">
        <v>37.122135161490952</v>
      </c>
      <c r="E1076">
        <f t="shared" si="66"/>
        <v>37.187700155668566</v>
      </c>
      <c r="F1076" s="4">
        <v>31.635556939662774</v>
      </c>
      <c r="G1076">
        <f t="shared" si="67"/>
        <v>31.611830585183988</v>
      </c>
    </row>
    <row r="1077" spans="1:7" outlineLevel="1">
      <c r="A1077" s="12">
        <f t="shared" si="64"/>
        <v>0</v>
      </c>
      <c r="B1077" t="str">
        <f>YEAR(C1077)&amp;VLOOKUP(MONTH(C1077),lookup!$G$2:$N$13,8)</f>
        <v>2011M03</v>
      </c>
      <c r="C1077" s="2">
        <f t="shared" si="65"/>
        <v>40614</v>
      </c>
      <c r="D1077" s="4">
        <v>37.642353299609255</v>
      </c>
      <c r="E1077">
        <f t="shared" si="66"/>
        <v>37.244355443674692</v>
      </c>
      <c r="F1077" s="4">
        <v>31.965702558217256</v>
      </c>
      <c r="G1077">
        <f t="shared" si="67"/>
        <v>31.666745441954255</v>
      </c>
    </row>
    <row r="1078" spans="1:7" outlineLevel="1">
      <c r="A1078" s="12">
        <f t="shared" si="64"/>
        <v>0</v>
      </c>
      <c r="B1078" t="str">
        <f>YEAR(C1078)&amp;VLOOKUP(MONTH(C1078),lookup!$G$2:$N$13,8)</f>
        <v>2011M03</v>
      </c>
      <c r="C1078" s="2">
        <f t="shared" si="65"/>
        <v>40615</v>
      </c>
      <c r="D1078" s="4">
        <v>37.483189950037143</v>
      </c>
      <c r="E1078">
        <f t="shared" si="66"/>
        <v>37.310205253615386</v>
      </c>
      <c r="F1078" s="4">
        <v>31.973611684248265</v>
      </c>
      <c r="G1078">
        <f t="shared" si="67"/>
        <v>31.724212879869125</v>
      </c>
    </row>
    <row r="1079" spans="1:7" outlineLevel="1">
      <c r="A1079" s="12">
        <f t="shared" si="64"/>
        <v>0</v>
      </c>
      <c r="B1079" t="str">
        <f>YEAR(C1079)&amp;VLOOKUP(MONTH(C1079),lookup!$G$2:$N$13,8)</f>
        <v>2011M03</v>
      </c>
      <c r="C1079" s="2">
        <f t="shared" si="65"/>
        <v>40616</v>
      </c>
      <c r="D1079" s="4">
        <v>37.58946344177577</v>
      </c>
      <c r="E1079">
        <f t="shared" si="66"/>
        <v>37.372404639078404</v>
      </c>
      <c r="F1079" s="4">
        <v>31.894797482192576</v>
      </c>
      <c r="G1079">
        <f t="shared" si="67"/>
        <v>31.779841508535991</v>
      </c>
    </row>
    <row r="1080" spans="1:7" outlineLevel="1">
      <c r="A1080" s="12">
        <f t="shared" si="64"/>
        <v>0</v>
      </c>
      <c r="B1080" t="str">
        <f>YEAR(C1080)&amp;VLOOKUP(MONTH(C1080),lookup!$G$2:$N$13,8)</f>
        <v>2011M03</v>
      </c>
      <c r="C1080" s="2">
        <f t="shared" si="65"/>
        <v>40617</v>
      </c>
      <c r="D1080" s="4">
        <v>37.214618704097539</v>
      </c>
      <c r="E1080">
        <f t="shared" si="66"/>
        <v>37.394618598824493</v>
      </c>
      <c r="F1080" s="4">
        <v>31.718574784199141</v>
      </c>
      <c r="G1080">
        <f t="shared" si="67"/>
        <v>31.798978090495638</v>
      </c>
    </row>
    <row r="1081" spans="1:7" outlineLevel="1">
      <c r="A1081" s="12">
        <f t="shared" si="64"/>
        <v>0</v>
      </c>
      <c r="B1081" t="str">
        <f>YEAR(C1081)&amp;VLOOKUP(MONTH(C1081),lookup!$G$2:$N$13,8)</f>
        <v>2011M03</v>
      </c>
      <c r="C1081" s="2">
        <f t="shared" si="65"/>
        <v>40618</v>
      </c>
      <c r="D1081" s="4">
        <v>37.863974312925336</v>
      </c>
      <c r="E1081">
        <f t="shared" si="66"/>
        <v>37.470088335483268</v>
      </c>
      <c r="F1081" s="4">
        <v>32.123517942529894</v>
      </c>
      <c r="G1081">
        <f t="shared" si="67"/>
        <v>31.86690894160985</v>
      </c>
    </row>
    <row r="1082" spans="1:7" outlineLevel="1">
      <c r="A1082" s="12">
        <f t="shared" si="64"/>
        <v>0</v>
      </c>
      <c r="B1082" t="str">
        <f>YEAR(C1082)&amp;VLOOKUP(MONTH(C1082),lookup!$G$2:$N$13,8)</f>
        <v>2011M03</v>
      </c>
      <c r="C1082" s="2">
        <f t="shared" si="65"/>
        <v>40619</v>
      </c>
      <c r="D1082" s="4">
        <v>37.28969986045643</v>
      </c>
      <c r="E1082">
        <f t="shared" si="66"/>
        <v>37.491231582369601</v>
      </c>
      <c r="F1082" s="4">
        <v>31.770527983767117</v>
      </c>
      <c r="G1082">
        <f t="shared" si="67"/>
        <v>31.884489118116932</v>
      </c>
    </row>
    <row r="1083" spans="1:7" outlineLevel="1">
      <c r="A1083" s="12">
        <f t="shared" si="64"/>
        <v>0</v>
      </c>
      <c r="B1083" t="str">
        <f>YEAR(C1083)&amp;VLOOKUP(MONTH(C1083),lookup!$G$2:$N$13,8)</f>
        <v>2011M03</v>
      </c>
      <c r="C1083" s="2">
        <f t="shared" si="65"/>
        <v>40620</v>
      </c>
      <c r="D1083" s="4">
        <v>37.859979736067267</v>
      </c>
      <c r="E1083">
        <f t="shared" si="66"/>
        <v>37.529165571267022</v>
      </c>
      <c r="F1083" s="4">
        <v>32.107915331867858</v>
      </c>
      <c r="G1083">
        <f t="shared" si="67"/>
        <v>31.915133228234879</v>
      </c>
    </row>
    <row r="1084" spans="1:7" outlineLevel="1">
      <c r="A1084" s="12">
        <f t="shared" si="64"/>
        <v>0</v>
      </c>
      <c r="B1084" t="str">
        <f>YEAR(C1084)&amp;VLOOKUP(MONTH(C1084),lookup!$G$2:$N$13,8)</f>
        <v>2011M03</v>
      </c>
      <c r="C1084" s="2">
        <f t="shared" si="65"/>
        <v>40621</v>
      </c>
      <c r="D1084" s="4">
        <v>37.458246386625284</v>
      </c>
      <c r="E1084">
        <f t="shared" si="66"/>
        <v>37.548093892553595</v>
      </c>
      <c r="F1084" s="4">
        <v>31.911607957658312</v>
      </c>
      <c r="G1084">
        <f t="shared" si="67"/>
        <v>31.927219439643771</v>
      </c>
    </row>
    <row r="1085" spans="1:7" outlineLevel="1">
      <c r="A1085" s="12">
        <f t="shared" si="64"/>
        <v>0</v>
      </c>
      <c r="B1085" t="str">
        <f>YEAR(C1085)&amp;VLOOKUP(MONTH(C1085),lookup!$G$2:$N$13,8)</f>
        <v>2011M03</v>
      </c>
      <c r="C1085" s="2">
        <f t="shared" si="65"/>
        <v>40622</v>
      </c>
      <c r="D1085" s="4">
        <v>38.170630721958219</v>
      </c>
      <c r="E1085">
        <f t="shared" si="66"/>
        <v>37.629541838132276</v>
      </c>
      <c r="F1085" s="4">
        <v>32.37089957287963</v>
      </c>
      <c r="G1085">
        <f t="shared" si="67"/>
        <v>31.992219427284091</v>
      </c>
    </row>
    <row r="1086" spans="1:7" outlineLevel="1">
      <c r="A1086" s="12">
        <f t="shared" si="64"/>
        <v>0</v>
      </c>
      <c r="B1086" t="str">
        <f>YEAR(C1086)&amp;VLOOKUP(MONTH(C1086),lookup!$G$2:$N$13,8)</f>
        <v>2011M03</v>
      </c>
      <c r="C1086" s="2">
        <f t="shared" si="65"/>
        <v>40623</v>
      </c>
      <c r="D1086" s="4">
        <v>37.398323440049218</v>
      </c>
      <c r="E1086">
        <f t="shared" si="66"/>
        <v>37.63954640925401</v>
      </c>
      <c r="F1086" s="4">
        <v>31.837516029298442</v>
      </c>
      <c r="G1086">
        <f t="shared" si="67"/>
        <v>31.993625219274666</v>
      </c>
    </row>
    <row r="1087" spans="1:7" outlineLevel="1">
      <c r="A1087" s="12">
        <f t="shared" si="64"/>
        <v>0</v>
      </c>
      <c r="B1087" t="str">
        <f>YEAR(C1087)&amp;VLOOKUP(MONTH(C1087),lookup!$G$2:$N$13,8)</f>
        <v>2011M03</v>
      </c>
      <c r="C1087" s="2">
        <f t="shared" si="65"/>
        <v>40624</v>
      </c>
      <c r="D1087" s="4">
        <v>38.260984586899163</v>
      </c>
      <c r="E1087">
        <f t="shared" si="66"/>
        <v>37.714600670322035</v>
      </c>
      <c r="F1087" s="4">
        <v>32.437207938555318</v>
      </c>
      <c r="G1087">
        <f t="shared" si="67"/>
        <v>32.053666705799458</v>
      </c>
    </row>
    <row r="1088" spans="1:7" outlineLevel="1">
      <c r="A1088" s="12">
        <f t="shared" si="64"/>
        <v>0</v>
      </c>
      <c r="B1088" t="str">
        <f>YEAR(C1088)&amp;VLOOKUP(MONTH(C1088),lookup!$G$2:$N$13,8)</f>
        <v>2011M03</v>
      </c>
      <c r="C1088" s="2">
        <f t="shared" si="65"/>
        <v>40625</v>
      </c>
      <c r="D1088" s="4">
        <v>37.941163678425021</v>
      </c>
      <c r="E1088">
        <f t="shared" si="66"/>
        <v>37.814298382714881</v>
      </c>
      <c r="F1088" s="4">
        <v>32.309612376257974</v>
      </c>
      <c r="G1088">
        <f t="shared" si="67"/>
        <v>32.13553025467737</v>
      </c>
    </row>
    <row r="1089" spans="1:7" outlineLevel="1">
      <c r="A1089" s="12">
        <f t="shared" si="64"/>
        <v>0</v>
      </c>
      <c r="B1089" t="str">
        <f>YEAR(C1089)&amp;VLOOKUP(MONTH(C1089),lookup!$G$2:$N$13,8)</f>
        <v>2011M03</v>
      </c>
      <c r="C1089" s="2">
        <f t="shared" si="65"/>
        <v>40626</v>
      </c>
      <c r="D1089" s="4">
        <v>38.270918788967194</v>
      </c>
      <c r="E1089">
        <f t="shared" si="66"/>
        <v>37.873977333542499</v>
      </c>
      <c r="F1089" s="4">
        <v>32.424132972657631</v>
      </c>
      <c r="G1089">
        <f t="shared" si="67"/>
        <v>32.18067016412617</v>
      </c>
    </row>
    <row r="1090" spans="1:7" outlineLevel="1">
      <c r="A1090" s="12">
        <f t="shared" ref="A1090:A1153" si="68">IF(D1090+D1091=D1090,IF(D1090+D1091&gt;0,1,0),0)</f>
        <v>0</v>
      </c>
      <c r="B1090" t="str">
        <f>YEAR(C1090)&amp;VLOOKUP(MONTH(C1090),lookup!$G$2:$N$13,8)</f>
        <v>2011M03</v>
      </c>
      <c r="C1090" s="2">
        <f t="shared" ref="C1090:C1153" si="69">C1091-1</f>
        <v>40627</v>
      </c>
      <c r="D1090" s="4">
        <v>38.149311045541936</v>
      </c>
      <c r="E1090">
        <f t="shared" si="66"/>
        <v>37.985291754186726</v>
      </c>
      <c r="F1090" s="4">
        <v>32.462978450672232</v>
      </c>
      <c r="G1090">
        <f t="shared" si="67"/>
        <v>32.269895859392228</v>
      </c>
    </row>
    <row r="1091" spans="1:7" outlineLevel="1">
      <c r="A1091" s="12">
        <f t="shared" si="68"/>
        <v>0</v>
      </c>
      <c r="B1091" t="str">
        <f>YEAR(C1091)&amp;VLOOKUP(MONTH(C1091),lookup!$G$2:$N$13,8)</f>
        <v>2011M03</v>
      </c>
      <c r="C1091" s="2">
        <f t="shared" si="69"/>
        <v>40628</v>
      </c>
      <c r="D1091" s="4">
        <v>38.533062358565132</v>
      </c>
      <c r="E1091">
        <f t="shared" si="66"/>
        <v>38.057562054476747</v>
      </c>
      <c r="F1091" s="4">
        <v>32.667824132465896</v>
      </c>
      <c r="G1091">
        <f t="shared" si="67"/>
        <v>32.329633872728465</v>
      </c>
    </row>
    <row r="1092" spans="1:7" outlineLevel="1">
      <c r="A1092" s="12">
        <f t="shared" si="68"/>
        <v>0</v>
      </c>
      <c r="B1092" t="str">
        <f>YEAR(C1092)&amp;VLOOKUP(MONTH(C1092),lookup!$G$2:$N$13,8)</f>
        <v>2011M03</v>
      </c>
      <c r="C1092" s="2">
        <f t="shared" si="69"/>
        <v>40629</v>
      </c>
      <c r="D1092" s="4">
        <v>37.662994570640109</v>
      </c>
      <c r="E1092">
        <f t="shared" si="66"/>
        <v>38.092414743526916</v>
      </c>
      <c r="F1092" s="4">
        <v>32.028616619071698</v>
      </c>
      <c r="G1092">
        <f t="shared" si="67"/>
        <v>32.352871963214568</v>
      </c>
    </row>
    <row r="1093" spans="1:7" outlineLevel="1">
      <c r="A1093" s="12">
        <f t="shared" si="68"/>
        <v>0</v>
      </c>
      <c r="B1093" t="str">
        <f>YEAR(C1093)&amp;VLOOKUP(MONTH(C1093),lookup!$G$2:$N$13,8)</f>
        <v>2011M03</v>
      </c>
      <c r="C1093" s="2">
        <f t="shared" si="69"/>
        <v>40630</v>
      </c>
      <c r="D1093" s="4">
        <v>38.056542687172268</v>
      </c>
      <c r="E1093">
        <f t="shared" si="66"/>
        <v>38.068247416375556</v>
      </c>
      <c r="F1093" s="4">
        <v>32.244483214187255</v>
      </c>
      <c r="G1093">
        <f t="shared" si="67"/>
        <v>32.328910547098957</v>
      </c>
    </row>
    <row r="1094" spans="1:7" outlineLevel="1">
      <c r="A1094" s="12">
        <f t="shared" si="68"/>
        <v>0</v>
      </c>
      <c r="B1094" t="str">
        <f>YEAR(C1094)&amp;VLOOKUP(MONTH(C1094),lookup!$G$2:$N$13,8)</f>
        <v>2011M03</v>
      </c>
      <c r="C1094" s="2">
        <f t="shared" si="69"/>
        <v>40631</v>
      </c>
      <c r="D1094" s="4">
        <v>38.377949404015723</v>
      </c>
      <c r="E1094">
        <f t="shared" si="66"/>
        <v>38.165872849589363</v>
      </c>
      <c r="F1094" s="4">
        <v>32.645012547913296</v>
      </c>
      <c r="G1094">
        <f t="shared" si="67"/>
        <v>32.407329093816998</v>
      </c>
    </row>
    <row r="1095" spans="1:7" outlineLevel="1">
      <c r="A1095" s="12">
        <f t="shared" si="68"/>
        <v>0</v>
      </c>
      <c r="B1095" t="str">
        <f>YEAR(C1095)&amp;VLOOKUP(MONTH(C1095),lookup!$G$2:$N$13,8)</f>
        <v>2011M03</v>
      </c>
      <c r="C1095" s="2">
        <f t="shared" si="69"/>
        <v>40632</v>
      </c>
      <c r="D1095" s="4">
        <v>38.907439082401524</v>
      </c>
      <c r="E1095">
        <f t="shared" si="66"/>
        <v>38.259319613344452</v>
      </c>
      <c r="F1095" s="4">
        <v>32.97616403806137</v>
      </c>
      <c r="G1095">
        <f t="shared" si="67"/>
        <v>32.487016438819765</v>
      </c>
    </row>
    <row r="1096" spans="1:7" outlineLevel="1">
      <c r="A1096" s="12">
        <f t="shared" si="68"/>
        <v>0</v>
      </c>
      <c r="B1096" t="str">
        <f>YEAR(C1096)&amp;VLOOKUP(MONTH(C1096),lookup!$G$2:$N$13,8)</f>
        <v>2011M03</v>
      </c>
      <c r="C1096" s="2">
        <f t="shared" si="69"/>
        <v>40633</v>
      </c>
      <c r="D1096" s="4">
        <v>38.478369144643807</v>
      </c>
      <c r="E1096">
        <f t="shared" si="66"/>
        <v>38.32031646324161</v>
      </c>
      <c r="F1096" s="4">
        <v>32.676923380653776</v>
      </c>
      <c r="G1096">
        <f t="shared" si="67"/>
        <v>32.527802120759638</v>
      </c>
    </row>
    <row r="1097" spans="1:7" outlineLevel="1">
      <c r="A1097" s="12">
        <f t="shared" si="68"/>
        <v>0</v>
      </c>
      <c r="B1097" t="str">
        <f>YEAR(C1097)&amp;VLOOKUP(MONTH(C1097),lookup!$G$2:$N$13,8)</f>
        <v>2011M04</v>
      </c>
      <c r="C1097" s="2">
        <f t="shared" si="69"/>
        <v>40634</v>
      </c>
      <c r="D1097" s="4">
        <v>38.843723834493787</v>
      </c>
      <c r="E1097">
        <f t="shared" si="66"/>
        <v>38.382005234914416</v>
      </c>
      <c r="F1097" s="4">
        <v>32.886331849176429</v>
      </c>
      <c r="G1097">
        <f t="shared" si="67"/>
        <v>32.574898526934604</v>
      </c>
    </row>
    <row r="1098" spans="1:7" outlineLevel="1">
      <c r="A1098" s="12">
        <f t="shared" si="68"/>
        <v>0</v>
      </c>
      <c r="B1098" t="str">
        <f>YEAR(C1098)&amp;VLOOKUP(MONTH(C1098),lookup!$G$2:$N$13,8)</f>
        <v>2011M04</v>
      </c>
      <c r="C1098" s="2">
        <f t="shared" si="69"/>
        <v>40635</v>
      </c>
      <c r="D1098" s="4">
        <v>38.419983722239486</v>
      </c>
      <c r="E1098">
        <f t="shared" si="66"/>
        <v>38.462004706507955</v>
      </c>
      <c r="F1098" s="4">
        <v>32.54191762533253</v>
      </c>
      <c r="G1098">
        <f t="shared" si="67"/>
        <v>32.622607309205947</v>
      </c>
    </row>
    <row r="1099" spans="1:7" outlineLevel="1">
      <c r="A1099" s="12">
        <f t="shared" si="68"/>
        <v>0</v>
      </c>
      <c r="B1099" t="str">
        <f>YEAR(C1099)&amp;VLOOKUP(MONTH(C1099),lookup!$G$2:$N$13,8)</f>
        <v>2011M04</v>
      </c>
      <c r="C1099" s="2">
        <f t="shared" si="69"/>
        <v>40636</v>
      </c>
      <c r="D1099" s="4">
        <v>38.859365509653969</v>
      </c>
      <c r="E1099">
        <f t="shared" ref="E1099:E1162" si="70">AVERAGE(SUM(D1092:D1099)/8,SUM(D1094:D1099)/6)</f>
        <v>38.549300555324479</v>
      </c>
      <c r="F1099" s="4">
        <v>32.861934964489073</v>
      </c>
      <c r="G1099">
        <f t="shared" ref="G1099:G1162" si="71">AVERAGE(SUM(F1092:F1099)/8,SUM(F1094:F1099)/6)</f>
        <v>32.686193548732547</v>
      </c>
    </row>
    <row r="1100" spans="1:7" outlineLevel="1">
      <c r="A1100" s="12">
        <f t="shared" si="68"/>
        <v>0</v>
      </c>
      <c r="B1100" t="str">
        <f>YEAR(C1100)&amp;VLOOKUP(MONTH(C1100),lookup!$G$2:$N$13,8)</f>
        <v>2011M04</v>
      </c>
      <c r="C1100" s="2">
        <f t="shared" si="69"/>
        <v>40637</v>
      </c>
      <c r="D1100" s="4">
        <v>38.731647781389242</v>
      </c>
      <c r="E1100">
        <f t="shared" si="70"/>
        <v>38.645566245777431</v>
      </c>
      <c r="F1100" s="4">
        <v>32.86526887975598</v>
      </c>
      <c r="G1100">
        <f t="shared" si="71"/>
        <v>32.756839009345541</v>
      </c>
    </row>
    <row r="1101" spans="1:7" outlineLevel="1">
      <c r="A1101" s="12">
        <f t="shared" si="68"/>
        <v>0</v>
      </c>
      <c r="B1101" t="str">
        <f>YEAR(C1101)&amp;VLOOKUP(MONTH(C1101),lookup!$G$2:$N$13,8)</f>
        <v>2011M04</v>
      </c>
      <c r="C1101" s="2">
        <f t="shared" si="69"/>
        <v>40638</v>
      </c>
      <c r="D1101" s="4">
        <v>38.782365559375407</v>
      </c>
      <c r="E1101">
        <f t="shared" si="70"/>
        <v>38.680507381704615</v>
      </c>
      <c r="F1101" s="4">
        <v>32.769350362557844</v>
      </c>
      <c r="G1101">
        <f t="shared" si="71"/>
        <v>32.77240873316007</v>
      </c>
    </row>
    <row r="1102" spans="1:7" outlineLevel="1">
      <c r="A1102" s="12">
        <f t="shared" si="68"/>
        <v>0</v>
      </c>
      <c r="B1102" t="str">
        <f>YEAR(C1102)&amp;VLOOKUP(MONTH(C1102),lookup!$G$2:$N$13,8)</f>
        <v>2011M04</v>
      </c>
      <c r="C1102" s="2">
        <f t="shared" si="69"/>
        <v>40639</v>
      </c>
      <c r="D1102" s="4">
        <v>38.820105395879665</v>
      </c>
      <c r="E1102">
        <f t="shared" si="70"/>
        <v>38.736620152132446</v>
      </c>
      <c r="F1102" s="4">
        <v>32.912408762976824</v>
      </c>
      <c r="G1102">
        <f t="shared" si="71"/>
        <v>32.808744778461801</v>
      </c>
    </row>
    <row r="1103" spans="1:7" outlineLevel="1">
      <c r="A1103" s="12">
        <f t="shared" si="68"/>
        <v>0</v>
      </c>
      <c r="B1103" t="str">
        <f>YEAR(C1103)&amp;VLOOKUP(MONTH(C1103),lookup!$G$2:$N$13,8)</f>
        <v>2011M04</v>
      </c>
      <c r="C1103" s="2">
        <f t="shared" si="69"/>
        <v>40640</v>
      </c>
      <c r="D1103" s="4">
        <v>38.862611077843013</v>
      </c>
      <c r="E1103">
        <f t="shared" si="70"/>
        <v>38.735392338793304</v>
      </c>
      <c r="F1103" s="4">
        <v>32.85330778796267</v>
      </c>
      <c r="G1103">
        <f t="shared" si="71"/>
        <v>32.79831425772948</v>
      </c>
    </row>
    <row r="1104" spans="1:7" outlineLevel="1">
      <c r="A1104" s="12">
        <f t="shared" si="68"/>
        <v>0</v>
      </c>
      <c r="B1104" t="str">
        <f>YEAR(C1104)&amp;VLOOKUP(MONTH(C1104),lookup!$G$2:$N$13,8)</f>
        <v>2011M04</v>
      </c>
      <c r="C1104" s="2">
        <f t="shared" si="69"/>
        <v>40641</v>
      </c>
      <c r="D1104" s="4">
        <v>38.994450735458145</v>
      </c>
      <c r="E1104">
        <f t="shared" si="70"/>
        <v>38.815519689320752</v>
      </c>
      <c r="F1104" s="4">
        <v>33.049909720654142</v>
      </c>
      <c r="G1104">
        <f t="shared" si="71"/>
        <v>32.863958578589646</v>
      </c>
    </row>
    <row r="1105" spans="1:7" outlineLevel="1">
      <c r="A1105" s="12">
        <f t="shared" si="68"/>
        <v>0</v>
      </c>
      <c r="B1105" t="str">
        <f>YEAR(C1105)&amp;VLOOKUP(MONTH(C1105),lookup!$G$2:$N$13,8)</f>
        <v>2011M04</v>
      </c>
      <c r="C1105" s="2">
        <f t="shared" si="69"/>
        <v>40642</v>
      </c>
      <c r="D1105" s="4">
        <v>39.533516800280303</v>
      </c>
      <c r="E1105">
        <f t="shared" si="70"/>
        <v>38.914811023901265</v>
      </c>
      <c r="F1105" s="4">
        <v>33.4513458662855</v>
      </c>
      <c r="G1105">
        <f t="shared" si="71"/>
        <v>32.948389529808658</v>
      </c>
    </row>
    <row r="1106" spans="1:7" outlineLevel="1">
      <c r="A1106" s="12">
        <f t="shared" si="68"/>
        <v>0</v>
      </c>
      <c r="B1106" t="str">
        <f>YEAR(C1106)&amp;VLOOKUP(MONTH(C1106),lookup!$G$2:$N$13,8)</f>
        <v>2011M04</v>
      </c>
      <c r="C1106" s="2">
        <f t="shared" si="69"/>
        <v>40643</v>
      </c>
      <c r="D1106" s="4">
        <v>39.066006273974757</v>
      </c>
      <c r="E1106">
        <f t="shared" si="70"/>
        <v>38.983050641100178</v>
      </c>
      <c r="F1106" s="4">
        <v>33.074093333832472</v>
      </c>
      <c r="G1106">
        <f t="shared" si="71"/>
        <v>32.999052549429607</v>
      </c>
    </row>
    <row r="1107" spans="1:7" outlineLevel="1">
      <c r="A1107" s="12">
        <f t="shared" si="68"/>
        <v>0</v>
      </c>
      <c r="B1107" t="str">
        <f>YEAR(C1107)&amp;VLOOKUP(MONTH(C1107),lookup!$G$2:$N$13,8)</f>
        <v>2011M04</v>
      </c>
      <c r="C1107" s="2">
        <f t="shared" si="69"/>
        <v>40644</v>
      </c>
      <c r="D1107" s="4">
        <v>39.607380907984755</v>
      </c>
      <c r="E1107">
        <f t="shared" si="70"/>
        <v>39.098552882546628</v>
      </c>
      <c r="F1107" s="4">
        <v>33.476769206106617</v>
      </c>
      <c r="G1107">
        <f t="shared" si="71"/>
        <v>33.096431259826431</v>
      </c>
    </row>
    <row r="1108" spans="1:7" outlineLevel="1">
      <c r="A1108" s="12">
        <f t="shared" si="68"/>
        <v>0</v>
      </c>
      <c r="B1108" t="str">
        <f>YEAR(C1108)&amp;VLOOKUP(MONTH(C1108),lookup!$G$2:$N$13,8)</f>
        <v>2011M04</v>
      </c>
      <c r="C1108" s="2">
        <f t="shared" si="69"/>
        <v>40645</v>
      </c>
      <c r="D1108" s="4">
        <v>39.139025783195848</v>
      </c>
      <c r="E1108">
        <f t="shared" si="70"/>
        <v>39.150590706602557</v>
      </c>
      <c r="F1108" s="4">
        <v>33.114638311616147</v>
      </c>
      <c r="G1108">
        <f t="shared" si="71"/>
        <v>33.128869311704307</v>
      </c>
    </row>
    <row r="1109" spans="1:7" outlineLevel="1">
      <c r="A1109" s="12">
        <f t="shared" si="68"/>
        <v>0</v>
      </c>
      <c r="B1109" t="str">
        <f>YEAR(C1109)&amp;VLOOKUP(MONTH(C1109),lookup!$G$2:$N$13,8)</f>
        <v>2011M04</v>
      </c>
      <c r="C1109" s="2">
        <f t="shared" si="69"/>
        <v>40646</v>
      </c>
      <c r="D1109" s="4">
        <v>39.681523661000817</v>
      </c>
      <c r="E1109">
        <f t="shared" si="70"/>
        <v>39.275030803217298</v>
      </c>
      <c r="F1109" s="4">
        <v>33.531507058829668</v>
      </c>
      <c r="G1109">
        <f t="shared" si="71"/>
        <v>33.233020711126883</v>
      </c>
    </row>
    <row r="1110" spans="1:7" outlineLevel="1">
      <c r="A1110" s="12">
        <f t="shared" si="68"/>
        <v>0</v>
      </c>
      <c r="B1110" t="str">
        <f>YEAR(C1110)&amp;VLOOKUP(MONTH(C1110),lookup!$G$2:$N$13,8)</f>
        <v>2011M04</v>
      </c>
      <c r="C1110" s="2">
        <f t="shared" si="69"/>
        <v>40647</v>
      </c>
      <c r="D1110" s="4">
        <v>39.509853605165347</v>
      </c>
      <c r="E1110">
        <f t="shared" si="70"/>
        <v>39.361090305439916</v>
      </c>
      <c r="F1110" s="4">
        <v>33.434390093345328</v>
      </c>
      <c r="G1110">
        <f t="shared" si="71"/>
        <v>33.297684575332511</v>
      </c>
    </row>
    <row r="1111" spans="1:7" outlineLevel="1">
      <c r="A1111" s="12">
        <f t="shared" si="68"/>
        <v>0</v>
      </c>
      <c r="B1111" t="str">
        <f>YEAR(C1111)&amp;VLOOKUP(MONTH(C1111),lookup!$G$2:$N$13,8)</f>
        <v>2011M04</v>
      </c>
      <c r="C1111" s="2">
        <f t="shared" si="69"/>
        <v>40648</v>
      </c>
      <c r="D1111" s="4">
        <v>39.750360603031673</v>
      </c>
      <c r="E1111">
        <f t="shared" si="70"/>
        <v>39.434644967660162</v>
      </c>
      <c r="F1111" s="4">
        <v>33.589858143699175</v>
      </c>
      <c r="G1111">
        <f t="shared" si="71"/>
        <v>33.355261662350514</v>
      </c>
    </row>
    <row r="1112" spans="1:7" outlineLevel="1">
      <c r="A1112" s="12">
        <f t="shared" si="68"/>
        <v>0</v>
      </c>
      <c r="B1112" t="str">
        <f>YEAR(C1112)&amp;VLOOKUP(MONTH(C1112),lookup!$G$2:$N$13,8)</f>
        <v>2011M04</v>
      </c>
      <c r="C1112" s="2">
        <f t="shared" si="69"/>
        <v>40649</v>
      </c>
      <c r="D1112" s="4">
        <v>39.703221901353629</v>
      </c>
      <c r="E1112">
        <f t="shared" si="70"/>
        <v>39.532044467810202</v>
      </c>
      <c r="F1112" s="4">
        <v>33.539627887515287</v>
      </c>
      <c r="G1112">
        <f t="shared" si="71"/>
        <v>33.424663593919576</v>
      </c>
    </row>
    <row r="1113" spans="1:7" outlineLevel="1">
      <c r="A1113" s="12">
        <f t="shared" si="68"/>
        <v>0</v>
      </c>
      <c r="B1113" t="str">
        <f>YEAR(C1113)&amp;VLOOKUP(MONTH(C1113),lookup!$G$2:$N$13,8)</f>
        <v>2011M04</v>
      </c>
      <c r="C1113" s="2">
        <f t="shared" si="69"/>
        <v>40650</v>
      </c>
      <c r="D1113" s="4">
        <v>40.122812652853789</v>
      </c>
      <c r="E1113">
        <f t="shared" si="70"/>
        <v>39.611828104001802</v>
      </c>
      <c r="F1113" s="4">
        <v>33.94355036615832</v>
      </c>
      <c r="G1113">
        <f t="shared" si="71"/>
        <v>33.494324805165931</v>
      </c>
    </row>
    <row r="1114" spans="1:7" outlineLevel="1">
      <c r="A1114" s="12">
        <f t="shared" si="68"/>
        <v>0</v>
      </c>
      <c r="B1114" t="str">
        <f>YEAR(C1114)&amp;VLOOKUP(MONTH(C1114),lookup!$G$2:$N$13,8)</f>
        <v>2011M04</v>
      </c>
      <c r="C1114" s="2">
        <f t="shared" si="69"/>
        <v>40651</v>
      </c>
      <c r="D1114" s="4">
        <v>39.584615008523492</v>
      </c>
      <c r="E1114">
        <f t="shared" si="70"/>
        <v>39.681373585355061</v>
      </c>
      <c r="F1114" s="4">
        <v>33.439203837695828</v>
      </c>
      <c r="G1114">
        <f t="shared" si="71"/>
        <v>33.5441913388307</v>
      </c>
    </row>
    <row r="1115" spans="1:7" outlineLevel="1">
      <c r="A1115" s="12">
        <f t="shared" si="68"/>
        <v>0</v>
      </c>
      <c r="B1115" t="str">
        <f>YEAR(C1115)&amp;VLOOKUP(MONTH(C1115),lookup!$G$2:$N$13,8)</f>
        <v>2011M04</v>
      </c>
      <c r="C1115" s="2">
        <f t="shared" si="69"/>
        <v>40652</v>
      </c>
      <c r="D1115" s="4">
        <v>40.051618053859976</v>
      </c>
      <c r="E1115">
        <f t="shared" si="70"/>
        <v>39.73997960637719</v>
      </c>
      <c r="F1115" s="4">
        <v>33.79839640117001</v>
      </c>
      <c r="G1115">
        <f t="shared" si="71"/>
        <v>33.586533817050523</v>
      </c>
    </row>
    <row r="1116" spans="1:7" outlineLevel="1">
      <c r="A1116" s="12">
        <f t="shared" si="68"/>
        <v>0</v>
      </c>
      <c r="B1116" t="str">
        <f>YEAR(C1116)&amp;VLOOKUP(MONTH(C1116),lookup!$G$2:$N$13,8)</f>
        <v>2011M04</v>
      </c>
      <c r="C1116" s="2">
        <f t="shared" si="69"/>
        <v>40653</v>
      </c>
      <c r="D1116" s="4">
        <v>39.751856336414164</v>
      </c>
      <c r="E1116">
        <f t="shared" si="70"/>
        <v>39.798448410224076</v>
      </c>
      <c r="F1116" s="4">
        <v>33.571370943729669</v>
      </c>
      <c r="G1116">
        <f t="shared" si="71"/>
        <v>33.626494677422983</v>
      </c>
    </row>
    <row r="1117" spans="1:7" outlineLevel="1">
      <c r="A1117" s="12">
        <f t="shared" si="68"/>
        <v>0</v>
      </c>
      <c r="B1117" t="str">
        <f>YEAR(C1117)&amp;VLOOKUP(MONTH(C1117),lookup!$G$2:$N$13,8)</f>
        <v>2011M04</v>
      </c>
      <c r="C1117" s="2">
        <f t="shared" si="69"/>
        <v>40654</v>
      </c>
      <c r="D1117" s="4">
        <v>40.577420313098187</v>
      </c>
      <c r="E1117">
        <f t="shared" si="70"/>
        <v>39.923363593485703</v>
      </c>
      <c r="F1117" s="4">
        <v>34.227004712996496</v>
      </c>
      <c r="G1117">
        <f t="shared" si="71"/>
        <v>33.723058828249847</v>
      </c>
    </row>
    <row r="1118" spans="1:7" outlineLevel="1">
      <c r="A1118" s="12">
        <f t="shared" si="68"/>
        <v>0</v>
      </c>
      <c r="B1118" t="str">
        <f>YEAR(C1118)&amp;VLOOKUP(MONTH(C1118),lookup!$G$2:$N$13,8)</f>
        <v>2011M04</v>
      </c>
      <c r="C1118" s="2">
        <f t="shared" si="69"/>
        <v>40655</v>
      </c>
      <c r="D1118" s="4">
        <v>40.194827306443401</v>
      </c>
      <c r="E1118">
        <f t="shared" si="70"/>
        <v>40.007141566906398</v>
      </c>
      <c r="F1118" s="4">
        <v>33.893398538851947</v>
      </c>
      <c r="G1118">
        <f t="shared" si="71"/>
        <v>33.781227743705401</v>
      </c>
    </row>
    <row r="1119" spans="1:7" outlineLevel="1">
      <c r="A1119" s="12">
        <f t="shared" si="68"/>
        <v>0</v>
      </c>
      <c r="B1119" t="str">
        <f>YEAR(C1119)&amp;VLOOKUP(MONTH(C1119),lookup!$G$2:$N$13,8)</f>
        <v>2011M04</v>
      </c>
      <c r="C1119" s="2">
        <f t="shared" si="69"/>
        <v>40656</v>
      </c>
      <c r="D1119" s="4">
        <v>40.786762348807628</v>
      </c>
      <c r="E1119">
        <f t="shared" si="70"/>
        <v>40.127245817346889</v>
      </c>
      <c r="F1119" s="4">
        <v>34.391154977685531</v>
      </c>
      <c r="G1119">
        <f t="shared" si="71"/>
        <v>33.868609180123485</v>
      </c>
    </row>
    <row r="1120" spans="1:7" outlineLevel="1">
      <c r="A1120" s="12">
        <f t="shared" si="68"/>
        <v>0</v>
      </c>
      <c r="B1120" t="str">
        <f>YEAR(C1120)&amp;VLOOKUP(MONTH(C1120),lookup!$G$2:$N$13,8)</f>
        <v>2011M04</v>
      </c>
      <c r="C1120" s="2">
        <f t="shared" si="69"/>
        <v>40657</v>
      </c>
      <c r="D1120" s="4">
        <v>40.103474956980108</v>
      </c>
      <c r="E1120">
        <f t="shared" si="70"/>
        <v>40.195499962361581</v>
      </c>
      <c r="F1120" s="4">
        <v>33.820225772077734</v>
      </c>
      <c r="G1120">
        <f t="shared" si="71"/>
        <v>33.917898375773795</v>
      </c>
    </row>
    <row r="1121" spans="1:7" outlineLevel="1">
      <c r="A1121" s="12">
        <f t="shared" si="68"/>
        <v>0</v>
      </c>
      <c r="B1121" t="str">
        <f>YEAR(C1121)&amp;VLOOKUP(MONTH(C1121),lookup!$G$2:$N$13,8)</f>
        <v>2011M04</v>
      </c>
      <c r="C1121" s="2">
        <f t="shared" si="69"/>
        <v>40658</v>
      </c>
      <c r="D1121" s="4">
        <v>40.714372318114293</v>
      </c>
      <c r="E1121">
        <f t="shared" si="70"/>
        <v>40.287701963461558</v>
      </c>
      <c r="F1121" s="4">
        <v>34.308567993719358</v>
      </c>
      <c r="G1121">
        <f t="shared" si="71"/>
        <v>33.98322627687547</v>
      </c>
    </row>
    <row r="1122" spans="1:7" outlineLevel="1">
      <c r="A1122" s="12">
        <f t="shared" si="68"/>
        <v>0</v>
      </c>
      <c r="B1122" t="str">
        <f>YEAR(C1122)&amp;VLOOKUP(MONTH(C1122),lookup!$G$2:$N$13,8)</f>
        <v>2011M04</v>
      </c>
      <c r="C1122" s="2">
        <f t="shared" si="69"/>
        <v>40659</v>
      </c>
      <c r="D1122" s="4">
        <v>39.974469396498023</v>
      </c>
      <c r="E1122">
        <f t="shared" si="70"/>
        <v>40.33061895105029</v>
      </c>
      <c r="F1122" s="4">
        <v>33.694582710302257</v>
      </c>
      <c r="G1122">
        <f t="shared" si="71"/>
        <v>34.009455103627758</v>
      </c>
    </row>
    <row r="1123" spans="1:7" outlineLevel="1">
      <c r="A1123" s="12">
        <f t="shared" si="68"/>
        <v>0</v>
      </c>
      <c r="B1123" t="str">
        <f>YEAR(C1123)&amp;VLOOKUP(MONTH(C1123),lookup!$G$2:$N$13,8)</f>
        <v>2011M04</v>
      </c>
      <c r="C1123" s="2">
        <f t="shared" si="69"/>
        <v>40660</v>
      </c>
      <c r="D1123" s="4">
        <v>40.880636943656263</v>
      </c>
      <c r="E1123">
        <f t="shared" si="70"/>
        <v>40.407700684209061</v>
      </c>
      <c r="F1123" s="4">
        <v>34.449362964252217</v>
      </c>
      <c r="G1123">
        <f t="shared" si="71"/>
        <v>34.068670368091702</v>
      </c>
    </row>
    <row r="1124" spans="1:7" outlineLevel="1">
      <c r="A1124" s="12">
        <f t="shared" si="68"/>
        <v>0</v>
      </c>
      <c r="B1124" t="str">
        <f>YEAR(C1124)&amp;VLOOKUP(MONTH(C1124),lookup!$G$2:$N$13,8)</f>
        <v>2011M04</v>
      </c>
      <c r="C1124" s="2">
        <f t="shared" si="69"/>
        <v>40661</v>
      </c>
      <c r="D1124" s="4">
        <v>40.443091616533799</v>
      </c>
      <c r="E1124">
        <f t="shared" si="70"/>
        <v>40.471591581724077</v>
      </c>
      <c r="F1124" s="4">
        <v>34.095491868914536</v>
      </c>
      <c r="G1124">
        <f t="shared" si="71"/>
        <v>34.118269036754313</v>
      </c>
    </row>
    <row r="1125" spans="1:7" outlineLevel="1">
      <c r="A1125" s="12">
        <f t="shared" si="68"/>
        <v>0</v>
      </c>
      <c r="B1125" t="str">
        <f>YEAR(C1125)&amp;VLOOKUP(MONTH(C1125),lookup!$G$2:$N$13,8)</f>
        <v>2011M04</v>
      </c>
      <c r="C1125" s="2">
        <f t="shared" si="69"/>
        <v>40662</v>
      </c>
      <c r="D1125" s="4">
        <v>41.151537936858766</v>
      </c>
      <c r="E1125">
        <f t="shared" si="70"/>
        <v>40.537871898880041</v>
      </c>
      <c r="F1125" s="4">
        <v>34.610803992804016</v>
      </c>
      <c r="G1125">
        <f t="shared" si="71"/>
        <v>34.160560576335484</v>
      </c>
    </row>
    <row r="1126" spans="1:7" outlineLevel="1">
      <c r="A1126" s="12">
        <f t="shared" si="68"/>
        <v>0</v>
      </c>
      <c r="B1126" t="str">
        <f>YEAR(C1126)&amp;VLOOKUP(MONTH(C1126),lookup!$G$2:$N$13,8)</f>
        <v>2011M04</v>
      </c>
      <c r="C1126" s="2">
        <f t="shared" si="69"/>
        <v>40663</v>
      </c>
      <c r="D1126" s="4">
        <v>40.757361659038203</v>
      </c>
      <c r="E1126">
        <f t="shared" si="70"/>
        <v>40.627520854422059</v>
      </c>
      <c r="F1126" s="4">
        <v>34.376863034690359</v>
      </c>
      <c r="G1126">
        <f t="shared" si="71"/>
        <v>34.237163545876442</v>
      </c>
    </row>
    <row r="1127" spans="1:7" outlineLevel="1">
      <c r="A1127" s="12">
        <f t="shared" si="68"/>
        <v>0</v>
      </c>
      <c r="B1127" t="str">
        <f>YEAR(C1127)&amp;VLOOKUP(MONTH(C1127),lookup!$G$2:$N$13,8)</f>
        <v>2011M05</v>
      </c>
      <c r="C1127" s="2">
        <f t="shared" si="69"/>
        <v>40664</v>
      </c>
      <c r="D1127" s="4">
        <v>41.524382449587804</v>
      </c>
      <c r="E1127">
        <f t="shared" si="70"/>
        <v>40.741122955010276</v>
      </c>
      <c r="F1127" s="4">
        <v>34.906261348447707</v>
      </c>
      <c r="G1127">
        <f t="shared" si="71"/>
        <v>34.319165473609772</v>
      </c>
    </row>
    <row r="1128" spans="1:7" outlineLevel="1">
      <c r="A1128" s="12">
        <f t="shared" si="68"/>
        <v>0</v>
      </c>
      <c r="B1128" t="str">
        <f>YEAR(C1128)&amp;VLOOKUP(MONTH(C1128),lookup!$G$2:$N$13,8)</f>
        <v>2011M05</v>
      </c>
      <c r="C1128" s="2">
        <f t="shared" si="69"/>
        <v>40665</v>
      </c>
      <c r="D1128" s="4">
        <v>40.987269791474006</v>
      </c>
      <c r="E1128">
        <f t="shared" si="70"/>
        <v>40.880760165080808</v>
      </c>
      <c r="F1128" s="4">
        <v>34.573978284955963</v>
      </c>
      <c r="G1128">
        <f t="shared" si="71"/>
        <v>34.439557970219134</v>
      </c>
    </row>
    <row r="1129" spans="1:7" outlineLevel="1">
      <c r="A1129" s="12">
        <f t="shared" si="68"/>
        <v>0</v>
      </c>
      <c r="B1129" t="str">
        <f>YEAR(C1129)&amp;VLOOKUP(MONTH(C1129),lookup!$G$2:$N$13,8)</f>
        <v>2011M05</v>
      </c>
      <c r="C1129" s="2">
        <f t="shared" si="69"/>
        <v>40666</v>
      </c>
      <c r="D1129" s="4">
        <v>41.014545530464773</v>
      </c>
      <c r="E1129">
        <f t="shared" si="70"/>
        <v>40.91068003975343</v>
      </c>
      <c r="F1129" s="4">
        <v>34.450470398902688</v>
      </c>
      <c r="G1129">
        <f t="shared" si="71"/>
        <v>34.448519156763965</v>
      </c>
    </row>
    <row r="1130" spans="1:7" outlineLevel="1">
      <c r="A1130" s="12">
        <f t="shared" si="68"/>
        <v>0</v>
      </c>
      <c r="B1130" t="str">
        <f>YEAR(C1130)&amp;VLOOKUP(MONTH(C1130),lookup!$G$2:$N$13,8)</f>
        <v>2011M05</v>
      </c>
      <c r="C1130" s="2">
        <f t="shared" si="69"/>
        <v>40667</v>
      </c>
      <c r="D1130" s="4">
        <v>40.699289171404871</v>
      </c>
      <c r="E1130">
        <f t="shared" si="70"/>
        <v>40.977331071924361</v>
      </c>
      <c r="F1130" s="4">
        <v>34.300104510089504</v>
      </c>
      <c r="G1130">
        <f t="shared" si="71"/>
        <v>34.503415322681917</v>
      </c>
    </row>
    <row r="1131" spans="1:7" outlineLevel="1">
      <c r="A1131" s="12">
        <f t="shared" si="68"/>
        <v>0</v>
      </c>
      <c r="B1131" t="str">
        <f>YEAR(C1131)&amp;VLOOKUP(MONTH(C1131),lookup!$G$2:$N$13,8)</f>
        <v>2011M05</v>
      </c>
      <c r="C1131" s="2">
        <f t="shared" si="69"/>
        <v>40668</v>
      </c>
      <c r="D1131" s="4">
        <v>41.292685031445281</v>
      </c>
      <c r="E1131">
        <f t="shared" si="70"/>
        <v>41.014846335293377</v>
      </c>
      <c r="F1131" s="4">
        <v>34.678822088400594</v>
      </c>
      <c r="G1131">
        <f t="shared" si="71"/>
        <v>34.523424692574238</v>
      </c>
    </row>
    <row r="1132" spans="1:7" outlineLevel="1">
      <c r="A1132" s="12">
        <f t="shared" si="68"/>
        <v>0</v>
      </c>
      <c r="B1132" t="str">
        <f>YEAR(C1132)&amp;VLOOKUP(MONTH(C1132),lookup!$G$2:$N$13,8)</f>
        <v>2011M05</v>
      </c>
      <c r="C1132" s="2">
        <f t="shared" si="69"/>
        <v>40669</v>
      </c>
      <c r="D1132" s="4">
        <v>40.652912299928843</v>
      </c>
      <c r="E1132">
        <f t="shared" si="70"/>
        <v>41.01925601474646</v>
      </c>
      <c r="F1132" s="4">
        <v>34.254738407365352</v>
      </c>
      <c r="G1132">
        <f t="shared" si="71"/>
        <v>34.523200548950328</v>
      </c>
    </row>
    <row r="1133" spans="1:7" outlineLevel="1">
      <c r="A1133" s="12">
        <f t="shared" si="68"/>
        <v>0</v>
      </c>
      <c r="B1133" t="str">
        <f>YEAR(C1133)&amp;VLOOKUP(MONTH(C1133),lookup!$G$2:$N$13,8)</f>
        <v>2011M05</v>
      </c>
      <c r="C1133" s="2">
        <f t="shared" si="69"/>
        <v>40670</v>
      </c>
      <c r="D1133" s="4">
        <v>41.443027652704266</v>
      </c>
      <c r="E1133">
        <f t="shared" si="70"/>
        <v>41.030694555579835</v>
      </c>
      <c r="F1133" s="4">
        <v>34.747272242116878</v>
      </c>
      <c r="G1133">
        <f t="shared" si="71"/>
        <v>34.518480722338147</v>
      </c>
    </row>
    <row r="1134" spans="1:7" outlineLevel="1">
      <c r="A1134" s="12">
        <f t="shared" si="68"/>
        <v>0</v>
      </c>
      <c r="B1134" t="str">
        <f>YEAR(C1134)&amp;VLOOKUP(MONTH(C1134),lookup!$G$2:$N$13,8)</f>
        <v>2011M05</v>
      </c>
      <c r="C1134" s="2">
        <f t="shared" si="69"/>
        <v>40671</v>
      </c>
      <c r="D1134" s="4">
        <v>40.135981833767261</v>
      </c>
      <c r="E1134">
        <f t="shared" si="70"/>
        <v>40.920917653358174</v>
      </c>
      <c r="F1134" s="4">
        <v>33.78161820014197</v>
      </c>
      <c r="G1134">
        <f t="shared" si="71"/>
        <v>34.415247913111045</v>
      </c>
    </row>
    <row r="1135" spans="1:7" outlineLevel="1">
      <c r="A1135" s="12">
        <f t="shared" si="68"/>
        <v>0</v>
      </c>
      <c r="B1135" t="str">
        <f>YEAR(C1135)&amp;VLOOKUP(MONTH(C1135),lookup!$G$2:$N$13,8)</f>
        <v>2011M05</v>
      </c>
      <c r="C1135" s="2">
        <f t="shared" si="69"/>
        <v>40672</v>
      </c>
      <c r="D1135" s="4">
        <v>40.456384093855547</v>
      </c>
      <c r="E1135">
        <f t="shared" si="70"/>
        <v>40.807654303074145</v>
      </c>
      <c r="F1135" s="4">
        <v>33.867189174551619</v>
      </c>
      <c r="G1135">
        <f t="shared" si="71"/>
        <v>34.301699133546606</v>
      </c>
    </row>
    <row r="1136" spans="1:7" outlineLevel="1">
      <c r="A1136" s="12">
        <f t="shared" si="68"/>
        <v>0</v>
      </c>
      <c r="B1136" t="str">
        <f>YEAR(C1136)&amp;VLOOKUP(MONTH(C1136),lookup!$G$2:$N$13,8)</f>
        <v>2011M05</v>
      </c>
      <c r="C1136" s="2">
        <f t="shared" si="69"/>
        <v>40673</v>
      </c>
      <c r="D1136" s="4">
        <v>39.830244884410376</v>
      </c>
      <c r="E1136">
        <f t="shared" si="70"/>
        <v>40.662919889133121</v>
      </c>
      <c r="F1136" s="4">
        <v>33.454256182024082</v>
      </c>
      <c r="G1136">
        <f t="shared" si="71"/>
        <v>34.161229141441247</v>
      </c>
    </row>
    <row r="1137" spans="1:7" outlineLevel="1">
      <c r="A1137" s="12">
        <f t="shared" si="68"/>
        <v>0</v>
      </c>
      <c r="B1137" t="str">
        <f>YEAR(C1137)&amp;VLOOKUP(MONTH(C1137),lookup!$G$2:$N$13,8)</f>
        <v>2011M05</v>
      </c>
      <c r="C1137" s="2">
        <f t="shared" si="69"/>
        <v>40674</v>
      </c>
      <c r="D1137" s="4">
        <v>40.735232224969216</v>
      </c>
      <c r="E1137">
        <f t="shared" si="70"/>
        <v>40.599008406999971</v>
      </c>
      <c r="F1137" s="4">
        <v>34.116275512734148</v>
      </c>
      <c r="G1137">
        <f t="shared" si="71"/>
        <v>34.09346307975018</v>
      </c>
    </row>
    <row r="1138" spans="1:7" outlineLevel="1">
      <c r="A1138" s="12">
        <f t="shared" si="68"/>
        <v>0</v>
      </c>
      <c r="B1138" t="str">
        <f>YEAR(C1138)&amp;VLOOKUP(MONTH(C1138),lookup!$G$2:$N$13,8)</f>
        <v>2011M05</v>
      </c>
      <c r="C1138" s="2">
        <f t="shared" si="69"/>
        <v>40675</v>
      </c>
      <c r="D1138" s="4">
        <v>40.422635040335408</v>
      </c>
      <c r="E1138">
        <f t="shared" si="70"/>
        <v>40.562527752175356</v>
      </c>
      <c r="F1138" s="4">
        <v>34.035653191246027</v>
      </c>
      <c r="G1138">
        <f t="shared" si="71"/>
        <v>34.05867777097918</v>
      </c>
    </row>
    <row r="1139" spans="1:7" outlineLevel="1">
      <c r="A1139" s="12">
        <f t="shared" si="68"/>
        <v>0</v>
      </c>
      <c r="B1139" t="str">
        <f>YEAR(C1139)&amp;VLOOKUP(MONTH(C1139),lookup!$G$2:$N$13,8)</f>
        <v>2011M05</v>
      </c>
      <c r="C1139" s="2">
        <f t="shared" si="69"/>
        <v>40676</v>
      </c>
      <c r="D1139" s="4">
        <v>40.428102650749402</v>
      </c>
      <c r="E1139">
        <f t="shared" si="70"/>
        <v>40.423914269885621</v>
      </c>
      <c r="F1139" s="4">
        <v>33.844022300916464</v>
      </c>
      <c r="G1139">
        <f t="shared" si="71"/>
        <v>33.931231955828054</v>
      </c>
    </row>
    <row r="1140" spans="1:7" outlineLevel="1">
      <c r="A1140" s="12">
        <f t="shared" si="68"/>
        <v>0</v>
      </c>
      <c r="B1140" t="str">
        <f>YEAR(C1140)&amp;VLOOKUP(MONTH(C1140),lookup!$G$2:$N$13,8)</f>
        <v>2011M05</v>
      </c>
      <c r="C1140" s="2">
        <f t="shared" si="69"/>
        <v>40677</v>
      </c>
      <c r="D1140" s="4">
        <v>40.697893648259175</v>
      </c>
      <c r="E1140">
        <f t="shared" si="70"/>
        <v>40.473551588697262</v>
      </c>
      <c r="F1140" s="4">
        <v>34.247129767224905</v>
      </c>
      <c r="G1140">
        <f t="shared" si="71"/>
        <v>33.969549046409526</v>
      </c>
    </row>
    <row r="1141" spans="1:7" outlineLevel="1">
      <c r="A1141" s="12">
        <f t="shared" si="68"/>
        <v>0</v>
      </c>
      <c r="B1141" t="str">
        <f>YEAR(C1141)&amp;VLOOKUP(MONTH(C1141),lookup!$G$2:$N$13,8)</f>
        <v>2011M05</v>
      </c>
      <c r="C1141" s="2">
        <f t="shared" si="69"/>
        <v>40678</v>
      </c>
      <c r="D1141" s="4">
        <v>41.133641765361048</v>
      </c>
      <c r="E1141">
        <f t="shared" si="70"/>
        <v>40.510653110030439</v>
      </c>
      <c r="F1141" s="4">
        <v>34.540109345462888</v>
      </c>
      <c r="G1141">
        <f t="shared" si="71"/>
        <v>34.012678046277927</v>
      </c>
    </row>
    <row r="1142" spans="1:7" outlineLevel="1">
      <c r="A1142" s="12">
        <f t="shared" si="68"/>
        <v>0</v>
      </c>
      <c r="B1142" t="str">
        <f>YEAR(C1142)&amp;VLOOKUP(MONTH(C1142),lookup!$G$2:$N$13,8)</f>
        <v>2011M05</v>
      </c>
      <c r="C1142" s="2">
        <f t="shared" si="69"/>
        <v>40679</v>
      </c>
      <c r="D1142" s="4">
        <v>40.341226625220933</v>
      </c>
      <c r="E1142">
        <f t="shared" si="70"/>
        <v>40.566062721230495</v>
      </c>
      <c r="F1142" s="4">
        <v>33.919665601180604</v>
      </c>
      <c r="G1142">
        <f t="shared" si="71"/>
        <v>34.06009012710588</v>
      </c>
    </row>
    <row r="1143" spans="1:7" outlineLevel="1">
      <c r="A1143" s="12">
        <f t="shared" si="68"/>
        <v>0</v>
      </c>
      <c r="B1143" t="str">
        <f>YEAR(C1143)&amp;VLOOKUP(MONTH(C1143),lookup!$G$2:$N$13,8)</f>
        <v>2011M05</v>
      </c>
      <c r="C1143" s="2">
        <f t="shared" si="69"/>
        <v>40680</v>
      </c>
      <c r="D1143" s="4">
        <v>40.674597251488613</v>
      </c>
      <c r="E1143">
        <f t="shared" si="70"/>
        <v>40.574648129125848</v>
      </c>
      <c r="F1143" s="4">
        <v>34.141308656592429</v>
      </c>
      <c r="G1143">
        <f t="shared" si="71"/>
        <v>34.079308690054958</v>
      </c>
    </row>
    <row r="1144" spans="1:7" outlineLevel="1">
      <c r="A1144" s="12">
        <f t="shared" si="68"/>
        <v>0</v>
      </c>
      <c r="B1144" t="str">
        <f>YEAR(C1144)&amp;VLOOKUP(MONTH(C1144),lookup!$G$2:$N$13,8)</f>
        <v>2011M05</v>
      </c>
      <c r="C1144" s="2">
        <f t="shared" si="69"/>
        <v>40681</v>
      </c>
      <c r="D1144" s="4">
        <v>40.370355816032401</v>
      </c>
      <c r="E1144">
        <f t="shared" si="70"/>
        <v>40.604048460326979</v>
      </c>
      <c r="F1144" s="4">
        <v>33.986522799395779</v>
      </c>
      <c r="G1144">
        <f t="shared" si="71"/>
        <v>34.108481154319833</v>
      </c>
    </row>
    <row r="1145" spans="1:7" outlineLevel="1">
      <c r="A1145" s="12">
        <f t="shared" si="68"/>
        <v>0</v>
      </c>
      <c r="B1145" t="str">
        <f>YEAR(C1145)&amp;VLOOKUP(MONTH(C1145),lookup!$G$2:$N$13,8)</f>
        <v>2011M05</v>
      </c>
      <c r="C1145" s="2">
        <f t="shared" si="69"/>
        <v>40682</v>
      </c>
      <c r="D1145" s="4">
        <v>40.635345808161439</v>
      </c>
      <c r="E1145">
        <f t="shared" si="70"/>
        <v>40.615075822394161</v>
      </c>
      <c r="F1145" s="4">
        <v>34.091920134171382</v>
      </c>
      <c r="G1145">
        <f t="shared" si="71"/>
        <v>34.127617095930901</v>
      </c>
    </row>
    <row r="1146" spans="1:7" outlineLevel="1">
      <c r="A1146" s="12">
        <f t="shared" si="68"/>
        <v>0</v>
      </c>
      <c r="B1146" t="str">
        <f>YEAR(C1146)&amp;VLOOKUP(MONTH(C1146),lookup!$G$2:$N$13,8)</f>
        <v>2011M05</v>
      </c>
      <c r="C1146" s="2">
        <f t="shared" si="69"/>
        <v>40683</v>
      </c>
      <c r="D1146" s="4">
        <v>40.215516509081759</v>
      </c>
      <c r="E1146">
        <f t="shared" si="70"/>
        <v>40.561932819259354</v>
      </c>
      <c r="F1146" s="4">
        <v>33.821734727674894</v>
      </c>
      <c r="G1146">
        <f t="shared" si="71"/>
        <v>34.078797605328546</v>
      </c>
    </row>
    <row r="1147" spans="1:7" outlineLevel="1">
      <c r="A1147" s="12">
        <f t="shared" si="68"/>
        <v>0</v>
      </c>
      <c r="B1147" t="str">
        <f>YEAR(C1147)&amp;VLOOKUP(MONTH(C1147),lookup!$G$2:$N$13,8)</f>
        <v>2011M05</v>
      </c>
      <c r="C1147" s="2">
        <f t="shared" si="69"/>
        <v>40684</v>
      </c>
      <c r="D1147" s="4">
        <v>40.870584927828432</v>
      </c>
      <c r="E1147">
        <f t="shared" si="70"/>
        <v>40.567666558449076</v>
      </c>
      <c r="F1147" s="4">
        <v>34.30536788905458</v>
      </c>
      <c r="G1147">
        <f t="shared" si="71"/>
        <v>34.088069916553152</v>
      </c>
    </row>
    <row r="1148" spans="1:7" outlineLevel="1">
      <c r="A1148" s="12">
        <f t="shared" si="68"/>
        <v>0</v>
      </c>
      <c r="B1148" t="str">
        <f>YEAR(C1148)&amp;VLOOKUP(MONTH(C1148),lookup!$G$2:$N$13,8)</f>
        <v>2011M05</v>
      </c>
      <c r="C1148" s="2">
        <f t="shared" si="69"/>
        <v>40685</v>
      </c>
      <c r="D1148" s="4">
        <v>40.167722377339402</v>
      </c>
      <c r="E1148">
        <f t="shared" si="70"/>
        <v>40.52007216669314</v>
      </c>
      <c r="F1148" s="4">
        <v>33.819904347263744</v>
      </c>
      <c r="G1148">
        <f t="shared" si="71"/>
        <v>34.053054889979165</v>
      </c>
    </row>
    <row r="1149" spans="1:7" outlineLevel="1">
      <c r="A1149" s="12">
        <f t="shared" si="68"/>
        <v>0</v>
      </c>
      <c r="B1149" t="str">
        <f>YEAR(C1149)&amp;VLOOKUP(MONTH(C1149),lookup!$G$2:$N$13,8)</f>
        <v>2011M05</v>
      </c>
      <c r="C1149" s="2">
        <f t="shared" si="69"/>
        <v>40686</v>
      </c>
      <c r="D1149" s="4">
        <v>40.142960898637064</v>
      </c>
      <c r="E1149">
        <f t="shared" si="70"/>
        <v>40.413851583118586</v>
      </c>
      <c r="F1149" s="4">
        <v>33.669203026746267</v>
      </c>
      <c r="G1149">
        <f t="shared" si="71"/>
        <v>33.959281109238866</v>
      </c>
    </row>
    <row r="1150" spans="1:7" outlineLevel="1">
      <c r="A1150" s="12">
        <f t="shared" si="68"/>
        <v>0</v>
      </c>
      <c r="B1150" t="str">
        <f>YEAR(C1150)&amp;VLOOKUP(MONTH(C1150),lookup!$G$2:$N$13,8)</f>
        <v>2011M05</v>
      </c>
      <c r="C1150" s="2">
        <f t="shared" si="69"/>
        <v>40687</v>
      </c>
      <c r="D1150" s="4">
        <v>39.609779761078038</v>
      </c>
      <c r="E1150">
        <f t="shared" si="70"/>
        <v>40.304754816196791</v>
      </c>
      <c r="F1150" s="4">
        <v>33.31862306103001</v>
      </c>
      <c r="G1150">
        <f t="shared" si="71"/>
        <v>33.866057638948973</v>
      </c>
    </row>
    <row r="1151" spans="1:7" outlineLevel="1">
      <c r="A1151" s="12">
        <f t="shared" si="68"/>
        <v>0</v>
      </c>
      <c r="B1151" t="str">
        <f>YEAR(C1151)&amp;VLOOKUP(MONTH(C1151),lookup!$G$2:$N$13,8)</f>
        <v>2011M05</v>
      </c>
      <c r="C1151" s="2">
        <f t="shared" si="69"/>
        <v>40688</v>
      </c>
      <c r="D1151" s="4">
        <v>39.902426616379891</v>
      </c>
      <c r="E1151">
        <f t="shared" si="70"/>
        <v>40.195417552187365</v>
      </c>
      <c r="F1151" s="4">
        <v>33.472459218586486</v>
      </c>
      <c r="G1151">
        <f t="shared" si="71"/>
        <v>33.772632806108192</v>
      </c>
    </row>
    <row r="1152" spans="1:7" outlineLevel="1">
      <c r="A1152" s="12">
        <f t="shared" si="68"/>
        <v>0</v>
      </c>
      <c r="B1152" t="str">
        <f>YEAR(C1152)&amp;VLOOKUP(MONTH(C1152),lookup!$G$2:$N$13,8)</f>
        <v>2011M05</v>
      </c>
      <c r="C1152" s="2">
        <f t="shared" si="69"/>
        <v>40689</v>
      </c>
      <c r="D1152" s="4">
        <v>39.785204121283599</v>
      </c>
      <c r="E1152">
        <f t="shared" si="70"/>
        <v>40.122986205615717</v>
      </c>
      <c r="F1152" s="4">
        <v>33.505250083342681</v>
      </c>
      <c r="G1152">
        <f t="shared" si="71"/>
        <v>33.716179540993863</v>
      </c>
    </row>
    <row r="1153" spans="1:7" outlineLevel="1">
      <c r="A1153" s="12">
        <f t="shared" si="68"/>
        <v>0</v>
      </c>
      <c r="B1153" t="str">
        <f>YEAR(C1153)&amp;VLOOKUP(MONTH(C1153),lookup!$G$2:$N$13,8)</f>
        <v>2011M05</v>
      </c>
      <c r="C1153" s="2">
        <f t="shared" si="69"/>
        <v>40690</v>
      </c>
      <c r="D1153" s="4">
        <v>40.237178274379502</v>
      </c>
      <c r="E1153">
        <f t="shared" si="70"/>
        <v>40.045316846966941</v>
      </c>
      <c r="F1153" s="4">
        <v>33.793024258465707</v>
      </c>
      <c r="G1153">
        <f t="shared" si="71"/>
        <v>33.654803246213177</v>
      </c>
    </row>
    <row r="1154" spans="1:7" outlineLevel="1">
      <c r="A1154" s="12">
        <f t="shared" ref="A1154:A1217" si="72">IF(D1154+D1155=D1154,IF(D1154+D1155&gt;0,1,0),0)</f>
        <v>0</v>
      </c>
      <c r="B1154" t="str">
        <f>YEAR(C1154)&amp;VLOOKUP(MONTH(C1154),lookup!$G$2:$N$13,8)</f>
        <v>2011M05</v>
      </c>
      <c r="C1154" s="2">
        <f t="shared" ref="C1154:C1217" si="73">C1155-1</f>
        <v>40691</v>
      </c>
      <c r="D1154" s="4">
        <v>39.577475501510392</v>
      </c>
      <c r="E1154">
        <f t="shared" si="70"/>
        <v>39.956252044341312</v>
      </c>
      <c r="F1154" s="4">
        <v>33.338893902913597</v>
      </c>
      <c r="G1154">
        <f t="shared" si="71"/>
        <v>33.584541490969755</v>
      </c>
    </row>
    <row r="1155" spans="1:7" outlineLevel="1">
      <c r="A1155" s="12">
        <f t="shared" si="72"/>
        <v>0</v>
      </c>
      <c r="B1155" t="str">
        <f>YEAR(C1155)&amp;VLOOKUP(MONTH(C1155),lookup!$G$2:$N$13,8)</f>
        <v>2011M05</v>
      </c>
      <c r="C1155" s="2">
        <f t="shared" si="73"/>
        <v>40692</v>
      </c>
      <c r="D1155" s="4">
        <v>40.114004155649411</v>
      </c>
      <c r="E1155">
        <f t="shared" si="70"/>
        <v>39.906552684164481</v>
      </c>
      <c r="F1155" s="4">
        <v>33.679082387683337</v>
      </c>
      <c r="G1155">
        <f t="shared" si="71"/>
        <v>33.546221927212137</v>
      </c>
    </row>
    <row r="1156" spans="1:7" outlineLevel="1">
      <c r="A1156" s="12">
        <f t="shared" si="72"/>
        <v>0</v>
      </c>
      <c r="B1156" t="str">
        <f>YEAR(C1156)&amp;VLOOKUP(MONTH(C1156),lookup!$G$2:$N$13,8)</f>
        <v>2011M05</v>
      </c>
      <c r="C1156" s="2">
        <f t="shared" si="73"/>
        <v>40693</v>
      </c>
      <c r="D1156" s="4">
        <v>39.32182667469506</v>
      </c>
      <c r="E1156">
        <f t="shared" si="70"/>
        <v>39.829688112217298</v>
      </c>
      <c r="F1156" s="4">
        <v>33.088146970738165</v>
      </c>
      <c r="G1156">
        <f t="shared" si="71"/>
        <v>33.481280750321638</v>
      </c>
    </row>
    <row r="1157" spans="1:7" outlineLevel="1">
      <c r="A1157" s="12">
        <f t="shared" si="72"/>
        <v>0</v>
      </c>
      <c r="B1157" t="str">
        <f>YEAR(C1157)&amp;VLOOKUP(MONTH(C1157),lookup!$G$2:$N$13,8)</f>
        <v>2011M05</v>
      </c>
      <c r="C1157" s="2">
        <f t="shared" si="73"/>
        <v>40694</v>
      </c>
      <c r="D1157" s="4">
        <v>39.579566612516849</v>
      </c>
      <c r="E1157">
        <f t="shared" si="70"/>
        <v>39.767570969012858</v>
      </c>
      <c r="F1157" s="4">
        <v>33.195830210461622</v>
      </c>
      <c r="G1157">
        <f t="shared" si="71"/>
        <v>33.428642531960108</v>
      </c>
    </row>
    <row r="1158" spans="1:7" outlineLevel="1">
      <c r="A1158" s="12">
        <f t="shared" si="72"/>
        <v>0</v>
      </c>
      <c r="B1158" t="str">
        <f>YEAR(C1158)&amp;VLOOKUP(MONTH(C1158),lookup!$G$2:$N$13,8)</f>
        <v>2011M06</v>
      </c>
      <c r="C1158" s="2">
        <f t="shared" si="73"/>
        <v>40695</v>
      </c>
      <c r="D1158" s="4">
        <v>39.479601215480315</v>
      </c>
      <c r="E1158">
        <f t="shared" si="70"/>
        <v>39.733967901096065</v>
      </c>
      <c r="F1158" s="4">
        <v>33.194843209289722</v>
      </c>
      <c r="G1158">
        <f t="shared" si="71"/>
        <v>33.39503905172193</v>
      </c>
    </row>
    <row r="1159" spans="1:7" outlineLevel="1">
      <c r="A1159" s="12">
        <f t="shared" si="72"/>
        <v>0</v>
      </c>
      <c r="B1159" t="str">
        <f>YEAR(C1159)&amp;VLOOKUP(MONTH(C1159),lookup!$G$2:$N$13,8)</f>
        <v>2011M06</v>
      </c>
      <c r="C1159" s="2">
        <f t="shared" si="73"/>
        <v>40696</v>
      </c>
      <c r="D1159" s="4">
        <v>40.059483170507235</v>
      </c>
      <c r="E1159">
        <f t="shared" si="70"/>
        <v>39.728976010406335</v>
      </c>
      <c r="F1159" s="4">
        <v>33.583014198163227</v>
      </c>
      <c r="G1159">
        <f t="shared" si="71"/>
        <v>33.384447899586931</v>
      </c>
    </row>
    <row r="1160" spans="1:7" outlineLevel="1">
      <c r="A1160" s="12">
        <f t="shared" si="72"/>
        <v>0</v>
      </c>
      <c r="B1160" t="str">
        <f>YEAR(C1160)&amp;VLOOKUP(MONTH(C1160),lookup!$G$2:$N$13,8)</f>
        <v>2011M06</v>
      </c>
      <c r="C1160" s="2">
        <f t="shared" si="73"/>
        <v>40697</v>
      </c>
      <c r="D1160" s="4">
        <v>39.473377364153777</v>
      </c>
      <c r="E1160">
        <f t="shared" si="70"/>
        <v>39.700811993306004</v>
      </c>
      <c r="F1160" s="4">
        <v>33.195914722667759</v>
      </c>
      <c r="G1160">
        <f t="shared" si="71"/>
        <v>33.353199507857596</v>
      </c>
    </row>
    <row r="1161" spans="1:7" outlineLevel="1">
      <c r="A1161" s="12">
        <f t="shared" si="72"/>
        <v>0</v>
      </c>
      <c r="B1161" t="str">
        <f>YEAR(C1161)&amp;VLOOKUP(MONTH(C1161),lookup!$G$2:$N$13,8)</f>
        <v>2011M06</v>
      </c>
      <c r="C1161" s="2">
        <f t="shared" si="73"/>
        <v>40698</v>
      </c>
      <c r="D1161" s="4">
        <v>40.512611897698946</v>
      </c>
      <c r="E1161">
        <f t="shared" si="70"/>
        <v>39.751243906600934</v>
      </c>
      <c r="F1161" s="4">
        <v>34.004789345580491</v>
      </c>
      <c r="G1161">
        <f t="shared" si="71"/>
        <v>33.393577072293702</v>
      </c>
    </row>
    <row r="1162" spans="1:7" outlineLevel="1">
      <c r="A1162" s="12">
        <f t="shared" si="72"/>
        <v>0</v>
      </c>
      <c r="B1162" t="str">
        <f>YEAR(C1162)&amp;VLOOKUP(MONTH(C1162),lookup!$G$2:$N$13,8)</f>
        <v>2011M06</v>
      </c>
      <c r="C1162" s="2">
        <f t="shared" si="73"/>
        <v>40699</v>
      </c>
      <c r="D1162" s="4">
        <v>39.560152802878243</v>
      </c>
      <c r="E1162">
        <f t="shared" si="70"/>
        <v>39.770021748618348</v>
      </c>
      <c r="F1162" s="4">
        <v>33.271718742281472</v>
      </c>
      <c r="G1162">
        <f t="shared" si="71"/>
        <v>33.404676272382801</v>
      </c>
    </row>
    <row r="1163" spans="1:7" outlineLevel="1">
      <c r="A1163" s="12">
        <f t="shared" si="72"/>
        <v>0</v>
      </c>
      <c r="B1163" t="str">
        <f>YEAR(C1163)&amp;VLOOKUP(MONTH(C1163),lookup!$G$2:$N$13,8)</f>
        <v>2011M06</v>
      </c>
      <c r="C1163" s="2">
        <f t="shared" si="73"/>
        <v>40700</v>
      </c>
      <c r="D1163" s="4">
        <v>39.67359127314603</v>
      </c>
      <c r="E1163">
        <f t="shared" ref="E1163:E1226" si="74">AVERAGE(SUM(D1156:D1163)/8,SUM(D1158:D1163)/6)</f>
        <v>39.750331331847654</v>
      </c>
      <c r="F1163" s="4">
        <v>33.266677632710163</v>
      </c>
      <c r="G1163">
        <f t="shared" ref="G1163:G1226" si="75">AVERAGE(SUM(F1156:F1163)/8,SUM(F1158:F1163)/6)</f>
        <v>33.384804927051029</v>
      </c>
    </row>
    <row r="1164" spans="1:7" outlineLevel="1">
      <c r="A1164" s="12">
        <f t="shared" si="72"/>
        <v>0</v>
      </c>
      <c r="B1164" t="str">
        <f>YEAR(C1164)&amp;VLOOKUP(MONTH(C1164),lookup!$G$2:$N$13,8)</f>
        <v>2011M06</v>
      </c>
      <c r="C1164" s="2">
        <f t="shared" si="73"/>
        <v>40701</v>
      </c>
      <c r="D1164" s="4">
        <v>39.23229092366855</v>
      </c>
      <c r="E1164">
        <f t="shared" si="74"/>
        <v>39.724126156424191</v>
      </c>
      <c r="F1164" s="4">
        <v>33.04125592384846</v>
      </c>
      <c r="G1164">
        <f t="shared" si="75"/>
        <v>33.369075296166983</v>
      </c>
    </row>
    <row r="1165" spans="1:7" outlineLevel="1">
      <c r="A1165" s="12">
        <f t="shared" si="72"/>
        <v>0</v>
      </c>
      <c r="B1165" t="str">
        <f>YEAR(C1165)&amp;VLOOKUP(MONTH(C1165),lookup!$G$2:$N$13,8)</f>
        <v>2011M06</v>
      </c>
      <c r="C1165" s="2">
        <f t="shared" si="73"/>
        <v>40702</v>
      </c>
      <c r="D1165" s="4">
        <v>39.822634369838802</v>
      </c>
      <c r="E1165">
        <f t="shared" si="74"/>
        <v>39.7195804912011</v>
      </c>
      <c r="F1165" s="4">
        <v>33.430995319609515</v>
      </c>
      <c r="G1165">
        <f t="shared" si="75"/>
        <v>33.371104875609248</v>
      </c>
    </row>
    <row r="1166" spans="1:7" outlineLevel="1">
      <c r="A1166" s="12">
        <f t="shared" si="72"/>
        <v>0</v>
      </c>
      <c r="B1166" t="str">
        <f>YEAR(C1166)&amp;VLOOKUP(MONTH(C1166),lookup!$G$2:$N$13,8)</f>
        <v>2011M06</v>
      </c>
      <c r="C1166" s="2">
        <f t="shared" si="73"/>
        <v>40703</v>
      </c>
      <c r="D1166" s="4">
        <v>39.113148835022855</v>
      </c>
      <c r="E1166">
        <f t="shared" si="74"/>
        <v>39.666658173328273</v>
      </c>
      <c r="F1166" s="4">
        <v>32.895070686134012</v>
      </c>
      <c r="G1166">
        <f t="shared" si="75"/>
        <v>33.327298756534205</v>
      </c>
    </row>
    <row r="1167" spans="1:7" outlineLevel="1">
      <c r="A1167" s="12">
        <f t="shared" si="72"/>
        <v>0</v>
      </c>
      <c r="B1167" t="str">
        <f>YEAR(C1167)&amp;VLOOKUP(MONTH(C1167),lookup!$G$2:$N$13,8)</f>
        <v>2011M06</v>
      </c>
      <c r="C1167" s="2">
        <f t="shared" si="73"/>
        <v>40704</v>
      </c>
      <c r="D1167" s="4">
        <v>39.88175877158811</v>
      </c>
      <c r="E1167">
        <f t="shared" si="74"/>
        <v>39.602979304553259</v>
      </c>
      <c r="F1167" s="4">
        <v>33.534586512576084</v>
      </c>
      <c r="G1167">
        <f t="shared" si="75"/>
        <v>33.285088456767966</v>
      </c>
    </row>
    <row r="1168" spans="1:7" outlineLevel="1">
      <c r="A1168" s="12">
        <f t="shared" si="72"/>
        <v>0</v>
      </c>
      <c r="B1168" t="str">
        <f>YEAR(C1168)&amp;VLOOKUP(MONTH(C1168),lookup!$G$2:$N$13,8)</f>
        <v>2011M06</v>
      </c>
      <c r="C1168" s="2">
        <f t="shared" si="73"/>
        <v>40705</v>
      </c>
      <c r="D1168" s="4">
        <v>39.225775625311975</v>
      </c>
      <c r="E1168">
        <f t="shared" si="74"/>
        <v>39.559639431078452</v>
      </c>
      <c r="F1168" s="4">
        <v>33.014094725279925</v>
      </c>
      <c r="G1168">
        <f t="shared" si="75"/>
        <v>33.252256038847769</v>
      </c>
    </row>
    <row r="1169" spans="1:7" outlineLevel="1">
      <c r="A1169" s="12">
        <f t="shared" si="72"/>
        <v>0</v>
      </c>
      <c r="B1169" t="str">
        <f>YEAR(C1169)&amp;VLOOKUP(MONTH(C1169),lookup!$G$2:$N$13,8)</f>
        <v>2011M06</v>
      </c>
      <c r="C1169" s="2">
        <f t="shared" si="73"/>
        <v>40706</v>
      </c>
      <c r="D1169" s="4">
        <v>39.625438394842625</v>
      </c>
      <c r="E1169">
        <f t="shared" si="74"/>
        <v>39.50017834729131</v>
      </c>
      <c r="F1169" s="4">
        <v>33.262534540179779</v>
      </c>
      <c r="G1169">
        <f t="shared" si="75"/>
        <v>33.205519855799359</v>
      </c>
    </row>
    <row r="1170" spans="1:7" outlineLevel="1">
      <c r="A1170" s="12">
        <f t="shared" si="72"/>
        <v>0</v>
      </c>
      <c r="B1170" t="str">
        <f>YEAR(C1170)&amp;VLOOKUP(MONTH(C1170),lookup!$G$2:$N$13,8)</f>
        <v>2011M06</v>
      </c>
      <c r="C1170" s="2">
        <f t="shared" si="73"/>
        <v>40707</v>
      </c>
      <c r="D1170" s="4">
        <v>38.862766691514459</v>
      </c>
      <c r="E1170">
        <f t="shared" si="74"/>
        <v>39.425798029318244</v>
      </c>
      <c r="F1170" s="4">
        <v>32.658069137747688</v>
      </c>
      <c r="G1170">
        <f t="shared" si="75"/>
        <v>33.135234523340941</v>
      </c>
    </row>
    <row r="1171" spans="1:7" outlineLevel="1">
      <c r="A1171" s="12">
        <f t="shared" si="72"/>
        <v>0</v>
      </c>
      <c r="B1171" t="str">
        <f>YEAR(C1171)&amp;VLOOKUP(MONTH(C1171),lookup!$G$2:$N$13,8)</f>
        <v>2011M06</v>
      </c>
      <c r="C1171" s="2">
        <f t="shared" si="73"/>
        <v>40708</v>
      </c>
      <c r="D1171" s="4">
        <v>39.272139018850929</v>
      </c>
      <c r="E1171">
        <f t="shared" si="74"/>
        <v>39.354832650842475</v>
      </c>
      <c r="F1171" s="4">
        <v>32.949712316531382</v>
      </c>
      <c r="G1171">
        <f t="shared" si="75"/>
        <v>33.075317274156589</v>
      </c>
    </row>
    <row r="1172" spans="1:7" outlineLevel="1">
      <c r="A1172" s="12">
        <f t="shared" si="72"/>
        <v>0</v>
      </c>
      <c r="B1172" t="str">
        <f>YEAR(C1172)&amp;VLOOKUP(MONTH(C1172),lookup!$G$2:$N$13,8)</f>
        <v>2011M06</v>
      </c>
      <c r="C1172" s="2">
        <f t="shared" si="73"/>
        <v>40709</v>
      </c>
      <c r="D1172" s="4">
        <v>38.882010938908081</v>
      </c>
      <c r="E1172">
        <f t="shared" si="74"/>
        <v>39.313678660452048</v>
      </c>
      <c r="F1172" s="4">
        <v>32.697663777819471</v>
      </c>
      <c r="G1172">
        <f t="shared" si="75"/>
        <v>33.037392189336899</v>
      </c>
    </row>
    <row r="1173" spans="1:7" outlineLevel="1">
      <c r="A1173" s="12">
        <f t="shared" si="72"/>
        <v>0</v>
      </c>
      <c r="B1173" t="str">
        <f>YEAR(C1173)&amp;VLOOKUP(MONTH(C1173),lookup!$G$2:$N$13,8)</f>
        <v>2011M06</v>
      </c>
      <c r="C1173" s="2">
        <f t="shared" si="73"/>
        <v>40710</v>
      </c>
      <c r="D1173" s="4">
        <v>39.416293091614762</v>
      </c>
      <c r="E1173">
        <f t="shared" si="74"/>
        <v>39.2494935238986</v>
      </c>
      <c r="F1173" s="4">
        <v>33.100140580666398</v>
      </c>
      <c r="G1173">
        <f t="shared" si="75"/>
        <v>32.98050994049381</v>
      </c>
    </row>
    <row r="1174" spans="1:7" outlineLevel="1">
      <c r="A1174" s="12">
        <f t="shared" si="72"/>
        <v>0</v>
      </c>
      <c r="B1174" t="str">
        <f>YEAR(C1174)&amp;VLOOKUP(MONTH(C1174),lookup!$G$2:$N$13,8)</f>
        <v>2011M06</v>
      </c>
      <c r="C1174" s="2">
        <f t="shared" si="73"/>
        <v>40711</v>
      </c>
      <c r="D1174" s="4">
        <v>38.856201847162787</v>
      </c>
      <c r="E1174">
        <f t="shared" si="74"/>
        <v>39.202636522311579</v>
      </c>
      <c r="F1174" s="4">
        <v>32.612925390829517</v>
      </c>
      <c r="G1174">
        <f t="shared" si="75"/>
        <v>32.929445081666408</v>
      </c>
    </row>
    <row r="1175" spans="1:7" outlineLevel="1">
      <c r="A1175" s="12">
        <f t="shared" si="72"/>
        <v>0</v>
      </c>
      <c r="B1175" t="str">
        <f>YEAR(C1175)&amp;VLOOKUP(MONTH(C1175),lookup!$G$2:$N$13,8)</f>
        <v>2011M06</v>
      </c>
      <c r="C1175" s="2">
        <f t="shared" si="73"/>
        <v>40712</v>
      </c>
      <c r="D1175" s="4">
        <v>39.395989434266937</v>
      </c>
      <c r="E1175">
        <f t="shared" si="74"/>
        <v>39.153155192014367</v>
      </c>
      <c r="F1175" s="4">
        <v>33.131404620615108</v>
      </c>
      <c r="G1175">
        <f t="shared" si="75"/>
        <v>32.893318720121798</v>
      </c>
    </row>
    <row r="1176" spans="1:7" outlineLevel="1">
      <c r="A1176" s="12">
        <f t="shared" si="72"/>
        <v>0</v>
      </c>
      <c r="B1176" t="str">
        <f>YEAR(C1176)&amp;VLOOKUP(MONTH(C1176),lookup!$G$2:$N$13,8)</f>
        <v>2011M06</v>
      </c>
      <c r="C1176" s="2">
        <f t="shared" si="73"/>
        <v>40713</v>
      </c>
      <c r="D1176" s="4">
        <v>38.98693624142836</v>
      </c>
      <c r="E1176">
        <f t="shared" si="74"/>
        <v>39.148575193014466</v>
      </c>
      <c r="F1176" s="4">
        <v>32.793719677872318</v>
      </c>
      <c r="G1176">
        <f t="shared" si="75"/>
        <v>32.890849491335871</v>
      </c>
    </row>
    <row r="1177" spans="1:7" outlineLevel="1">
      <c r="A1177" s="12">
        <f t="shared" si="72"/>
        <v>0</v>
      </c>
      <c r="B1177" t="str">
        <f>YEAR(C1177)&amp;VLOOKUP(MONTH(C1177),lookup!$G$2:$N$13,8)</f>
        <v>2011M06</v>
      </c>
      <c r="C1177" s="2">
        <f t="shared" si="73"/>
        <v>40714</v>
      </c>
      <c r="D1177" s="4">
        <v>38.465026015146933</v>
      </c>
      <c r="E1177">
        <f t="shared" si="74"/>
        <v>39.008790002308146</v>
      </c>
      <c r="F1177" s="4">
        <v>32.294910768803852</v>
      </c>
      <c r="G1177">
        <f t="shared" si="75"/>
        <v>32.775806209980914</v>
      </c>
    </row>
    <row r="1178" spans="1:7" outlineLevel="1">
      <c r="A1178" s="12">
        <f t="shared" si="72"/>
        <v>0</v>
      </c>
      <c r="B1178" t="str">
        <f>YEAR(C1178)&amp;VLOOKUP(MONTH(C1178),lookup!$G$2:$N$13,8)</f>
        <v>2011M06</v>
      </c>
      <c r="C1178" s="2">
        <f t="shared" si="73"/>
        <v>40715</v>
      </c>
      <c r="D1178" s="4">
        <v>38.598414034621037</v>
      </c>
      <c r="E1178">
        <f t="shared" si="74"/>
        <v>38.968634885895057</v>
      </c>
      <c r="F1178" s="4">
        <v>32.462355553683416</v>
      </c>
      <c r="G1178">
        <f t="shared" si="75"/>
        <v>32.743965092298893</v>
      </c>
    </row>
    <row r="1179" spans="1:7" outlineLevel="1">
      <c r="A1179" s="12">
        <f t="shared" si="72"/>
        <v>0</v>
      </c>
      <c r="B1179" t="str">
        <f>YEAR(C1179)&amp;VLOOKUP(MONTH(C1179),lookup!$G$2:$N$13,8)</f>
        <v>2011M06</v>
      </c>
      <c r="C1179" s="2">
        <f t="shared" si="73"/>
        <v>40716</v>
      </c>
      <c r="D1179" s="4">
        <v>38.853183913166703</v>
      </c>
      <c r="E1179">
        <f t="shared" si="74"/>
        <v>38.895524426919124</v>
      </c>
      <c r="F1179" s="4">
        <v>32.685914605869819</v>
      </c>
      <c r="G1179">
        <f t="shared" si="75"/>
        <v>32.692958904149492</v>
      </c>
    </row>
    <row r="1180" spans="1:7" outlineLevel="1">
      <c r="A1180" s="12">
        <f t="shared" si="72"/>
        <v>0</v>
      </c>
      <c r="B1180" t="str">
        <f>YEAR(C1180)&amp;VLOOKUP(MONTH(C1180),lookup!$G$2:$N$13,8)</f>
        <v>2011M06</v>
      </c>
      <c r="C1180" s="2">
        <f t="shared" si="73"/>
        <v>40717</v>
      </c>
      <c r="D1180" s="4">
        <v>38.39349034162332</v>
      </c>
      <c r="E1180">
        <f t="shared" si="74"/>
        <v>38.826432597460531</v>
      </c>
      <c r="F1180" s="4">
        <v>32.264601652694637</v>
      </c>
      <c r="G1180">
        <f t="shared" si="75"/>
        <v>32.636865543151288</v>
      </c>
    </row>
    <row r="1181" spans="1:7" outlineLevel="1">
      <c r="A1181" s="12">
        <f t="shared" si="72"/>
        <v>0</v>
      </c>
      <c r="B1181" t="str">
        <f>YEAR(C1181)&amp;VLOOKUP(MONTH(C1181),lookup!$G$2:$N$13,8)</f>
        <v>2011M06</v>
      </c>
      <c r="C1181" s="2">
        <f t="shared" si="73"/>
        <v>40718</v>
      </c>
      <c r="D1181" s="4">
        <v>38.578876882962227</v>
      </c>
      <c r="E1181">
        <f t="shared" si="74"/>
        <v>38.706001371811027</v>
      </c>
      <c r="F1181" s="4">
        <v>32.453991642263624</v>
      </c>
      <c r="G1181">
        <f t="shared" si="75"/>
        <v>32.540030152971823</v>
      </c>
    </row>
    <row r="1182" spans="1:7" outlineLevel="1">
      <c r="A1182" s="12">
        <f t="shared" si="72"/>
        <v>0</v>
      </c>
      <c r="B1182" t="str">
        <f>YEAR(C1182)&amp;VLOOKUP(MONTH(C1182),lookup!$G$2:$N$13,8)</f>
        <v>2011M06</v>
      </c>
      <c r="C1182" s="2">
        <f t="shared" si="73"/>
        <v>40719</v>
      </c>
      <c r="D1182" s="4">
        <v>38.451699599698294</v>
      </c>
      <c r="E1182">
        <f t="shared" si="74"/>
        <v>38.636116927866993</v>
      </c>
      <c r="F1182" s="4">
        <v>32.353714923321363</v>
      </c>
      <c r="G1182">
        <f t="shared" si="75"/>
        <v>32.487162435873316</v>
      </c>
    </row>
    <row r="1183" spans="1:7" outlineLevel="1">
      <c r="A1183" s="12">
        <f t="shared" si="72"/>
        <v>0</v>
      </c>
      <c r="B1183" t="str">
        <f>YEAR(C1183)&amp;VLOOKUP(MONTH(C1183),lookup!$G$2:$N$13,8)</f>
        <v>2011M06</v>
      </c>
      <c r="C1183" s="2">
        <f t="shared" si="73"/>
        <v>40720</v>
      </c>
      <c r="D1183" s="4">
        <v>38.535936534791105</v>
      </c>
      <c r="E1183">
        <f t="shared" si="74"/>
        <v>38.588272831620102</v>
      </c>
      <c r="F1183" s="4">
        <v>32.455791840257561</v>
      </c>
      <c r="G1183">
        <f t="shared" si="75"/>
        <v>32.458343393055443</v>
      </c>
    </row>
    <row r="1184" spans="1:7" outlineLevel="1">
      <c r="A1184" s="12">
        <f t="shared" si="72"/>
        <v>0</v>
      </c>
      <c r="B1184" t="str">
        <f>YEAR(C1184)&amp;VLOOKUP(MONTH(C1184),lookup!$G$2:$N$13,8)</f>
        <v>2011M06</v>
      </c>
      <c r="C1184" s="2">
        <f t="shared" si="73"/>
        <v>40721</v>
      </c>
      <c r="D1184" s="4">
        <v>38.092227375610328</v>
      </c>
      <c r="E1184">
        <f t="shared" si="74"/>
        <v>38.490171305922246</v>
      </c>
      <c r="F1184" s="4">
        <v>32.022744982810394</v>
      </c>
      <c r="G1184">
        <f t="shared" si="75"/>
        <v>32.373523260374654</v>
      </c>
    </row>
    <row r="1185" spans="1:7" outlineLevel="1">
      <c r="A1185" s="12">
        <f t="shared" si="72"/>
        <v>0</v>
      </c>
      <c r="B1185" t="str">
        <f>YEAR(C1185)&amp;VLOOKUP(MONTH(C1185),lookup!$G$2:$N$13,8)</f>
        <v>2011M06</v>
      </c>
      <c r="C1185" s="2">
        <f t="shared" si="73"/>
        <v>40722</v>
      </c>
      <c r="D1185" s="4">
        <v>38.429481135363112</v>
      </c>
      <c r="E1185">
        <f t="shared" si="74"/>
        <v>38.45264118611879</v>
      </c>
      <c r="F1185" s="4">
        <v>32.388136596605626</v>
      </c>
      <c r="G1185">
        <f t="shared" si="75"/>
        <v>32.354535040506917</v>
      </c>
    </row>
    <row r="1186" spans="1:7" outlineLevel="1">
      <c r="A1186" s="12">
        <f t="shared" si="72"/>
        <v>0</v>
      </c>
      <c r="B1186" t="str">
        <f>YEAR(C1186)&amp;VLOOKUP(MONTH(C1186),lookup!$G$2:$N$13,8)</f>
        <v>2011M06</v>
      </c>
      <c r="C1186" s="2">
        <f t="shared" si="73"/>
        <v>40723</v>
      </c>
      <c r="D1186" s="4">
        <v>38.058936838603877</v>
      </c>
      <c r="E1186">
        <f t="shared" si="74"/>
        <v>38.391044402782761</v>
      </c>
      <c r="F1186" s="4">
        <v>31.978578367262877</v>
      </c>
      <c r="G1186">
        <f t="shared" si="75"/>
        <v>32.30046369256965</v>
      </c>
    </row>
    <row r="1187" spans="1:7" outlineLevel="1">
      <c r="A1187" s="12">
        <f t="shared" si="72"/>
        <v>0</v>
      </c>
      <c r="B1187" t="str">
        <f>YEAR(C1187)&amp;VLOOKUP(MONTH(C1187),lookup!$G$2:$N$13,8)</f>
        <v>2011M06</v>
      </c>
      <c r="C1187" s="2">
        <f t="shared" si="73"/>
        <v>40724</v>
      </c>
      <c r="D1187" s="4">
        <v>38.410525420529233</v>
      </c>
      <c r="E1187">
        <f t="shared" si="74"/>
        <v>38.349348958456844</v>
      </c>
      <c r="F1187" s="4">
        <v>32.332138918837337</v>
      </c>
      <c r="G1187">
        <f t="shared" si="75"/>
        <v>32.268198318511267</v>
      </c>
    </row>
    <row r="1188" spans="1:7" outlineLevel="1">
      <c r="A1188" s="12">
        <f t="shared" si="72"/>
        <v>0</v>
      </c>
      <c r="B1188" t="str">
        <f>YEAR(C1188)&amp;VLOOKUP(MONTH(C1188),lookup!$G$2:$N$13,8)</f>
        <v>2011M07</v>
      </c>
      <c r="C1188" s="2">
        <f t="shared" si="73"/>
        <v>40725</v>
      </c>
      <c r="D1188" s="4">
        <v>37.796178792294242</v>
      </c>
      <c r="E1188">
        <f t="shared" si="74"/>
        <v>38.257390252673432</v>
      </c>
      <c r="F1188" s="4">
        <v>31.790409379599442</v>
      </c>
      <c r="G1188">
        <f t="shared" si="75"/>
        <v>32.191619172799328</v>
      </c>
    </row>
    <row r="1189" spans="1:7" outlineLevel="1">
      <c r="A1189" s="12">
        <f t="shared" si="72"/>
        <v>0</v>
      </c>
      <c r="B1189" t="str">
        <f>YEAR(C1189)&amp;VLOOKUP(MONTH(C1189),lookup!$G$2:$N$13,8)</f>
        <v>2011M07</v>
      </c>
      <c r="C1189" s="2">
        <f t="shared" si="73"/>
        <v>40726</v>
      </c>
      <c r="D1189" s="4">
        <v>38.583999236090371</v>
      </c>
      <c r="E1189">
        <f t="shared" si="74"/>
        <v>38.261715624852215</v>
      </c>
      <c r="F1189" s="4">
        <v>32.531833483371521</v>
      </c>
      <c r="G1189">
        <f t="shared" si="75"/>
        <v>32.202821091461402</v>
      </c>
    </row>
    <row r="1190" spans="1:7" outlineLevel="1">
      <c r="A1190" s="12">
        <f t="shared" si="72"/>
        <v>0</v>
      </c>
      <c r="B1190" t="str">
        <f>YEAR(C1190)&amp;VLOOKUP(MONTH(C1190),lookup!$G$2:$N$13,8)</f>
        <v>2011M07</v>
      </c>
      <c r="C1190" s="2">
        <f t="shared" si="73"/>
        <v>40727</v>
      </c>
      <c r="D1190" s="4">
        <v>37.988340161760689</v>
      </c>
      <c r="E1190">
        <f t="shared" si="74"/>
        <v>38.224098392160315</v>
      </c>
      <c r="F1190" s="4">
        <v>31.939945778556151</v>
      </c>
      <c r="G1190">
        <f t="shared" si="75"/>
        <v>32.170060586225716</v>
      </c>
    </row>
    <row r="1191" spans="1:7" outlineLevel="1">
      <c r="A1191" s="12">
        <f t="shared" si="72"/>
        <v>0</v>
      </c>
      <c r="B1191" t="str">
        <f>YEAR(C1191)&amp;VLOOKUP(MONTH(C1191),lookup!$G$2:$N$13,8)</f>
        <v>2011M07</v>
      </c>
      <c r="C1191" s="2">
        <f t="shared" si="73"/>
        <v>40728</v>
      </c>
      <c r="D1191" s="4">
        <v>38.320146659989469</v>
      </c>
      <c r="E1191">
        <f t="shared" si="74"/>
        <v>38.20150031870407</v>
      </c>
      <c r="F1191" s="4">
        <v>32.293619469342815</v>
      </c>
      <c r="G1191">
        <f t="shared" si="75"/>
        <v>32.15204838577165</v>
      </c>
    </row>
    <row r="1192" spans="1:7" outlineLevel="1">
      <c r="A1192" s="12">
        <f t="shared" si="72"/>
        <v>0</v>
      </c>
      <c r="B1192" t="str">
        <f>YEAR(C1192)&amp;VLOOKUP(MONTH(C1192),lookup!$G$2:$N$13,8)</f>
        <v>2011M07</v>
      </c>
      <c r="C1192" s="2">
        <f t="shared" si="73"/>
        <v>40729</v>
      </c>
      <c r="D1192" s="4">
        <v>37.72596481332161</v>
      </c>
      <c r="E1192">
        <f t="shared" si="74"/>
        <v>38.150861239787503</v>
      </c>
      <c r="F1192" s="4">
        <v>31.677884685477796</v>
      </c>
      <c r="G1192">
        <f t="shared" si="75"/>
        <v>32.105436810372936</v>
      </c>
    </row>
    <row r="1193" spans="1:7" outlineLevel="1">
      <c r="A1193" s="12">
        <f t="shared" si="72"/>
        <v>0</v>
      </c>
      <c r="B1193" t="str">
        <f>YEAR(C1193)&amp;VLOOKUP(MONTH(C1193),lookup!$G$2:$N$13,8)</f>
        <v>2011M07</v>
      </c>
      <c r="C1193" s="2">
        <f t="shared" si="73"/>
        <v>40730</v>
      </c>
      <c r="D1193" s="4">
        <v>38.533374832578311</v>
      </c>
      <c r="E1193">
        <f t="shared" si="74"/>
        <v>38.167592046867547</v>
      </c>
      <c r="F1193" s="4">
        <v>32.483199192075944</v>
      </c>
      <c r="G1193">
        <f t="shared" si="75"/>
        <v>32.12396657869305</v>
      </c>
    </row>
    <row r="1194" spans="1:7" outlineLevel="1">
      <c r="A1194" s="12">
        <f t="shared" si="72"/>
        <v>0</v>
      </c>
      <c r="B1194" t="str">
        <f>YEAR(C1194)&amp;VLOOKUP(MONTH(C1194),lookup!$G$2:$N$13,8)</f>
        <v>2011M07</v>
      </c>
      <c r="C1194" s="2">
        <f t="shared" si="73"/>
        <v>40731</v>
      </c>
      <c r="D1194" s="4">
        <v>37.65850668300957</v>
      </c>
      <c r="E1194">
        <f t="shared" si="74"/>
        <v>38.131092486369177</v>
      </c>
      <c r="F1194" s="4">
        <v>31.670783297575092</v>
      </c>
      <c r="G1194">
        <f t="shared" si="75"/>
        <v>32.094760546668866</v>
      </c>
    </row>
    <row r="1195" spans="1:7" outlineLevel="1">
      <c r="A1195" s="12">
        <f t="shared" si="72"/>
        <v>0</v>
      </c>
      <c r="B1195" t="str">
        <f>YEAR(C1195)&amp;VLOOKUP(MONTH(C1195),lookup!$G$2:$N$13,8)</f>
        <v>2011M07</v>
      </c>
      <c r="C1195" s="2">
        <f t="shared" si="73"/>
        <v>40732</v>
      </c>
      <c r="D1195" s="4">
        <v>37.998158869271556</v>
      </c>
      <c r="E1195">
        <f t="shared" si="74"/>
        <v>38.056499546347339</v>
      </c>
      <c r="F1195" s="4">
        <v>32.042877248623377</v>
      </c>
      <c r="G1195">
        <f t="shared" si="75"/>
        <v>32.035935339384821</v>
      </c>
    </row>
    <row r="1196" spans="1:7" outlineLevel="1">
      <c r="A1196" s="12">
        <f t="shared" si="72"/>
        <v>0</v>
      </c>
      <c r="B1196" t="str">
        <f>YEAR(C1196)&amp;VLOOKUP(MONTH(C1196),lookup!$G$2:$N$13,8)</f>
        <v>2011M07</v>
      </c>
      <c r="C1196" s="2">
        <f t="shared" si="73"/>
        <v>40733</v>
      </c>
      <c r="D1196" s="4">
        <v>37.811262750902038</v>
      </c>
      <c r="E1196">
        <f t="shared" si="74"/>
        <v>38.042685842855434</v>
      </c>
      <c r="F1196" s="4">
        <v>31.847351632092238</v>
      </c>
      <c r="G1196">
        <f t="shared" si="75"/>
        <v>32.031778051293621</v>
      </c>
    </row>
    <row r="1197" spans="1:7" outlineLevel="1">
      <c r="A1197" s="12">
        <f t="shared" si="72"/>
        <v>0</v>
      </c>
      <c r="B1197" t="str">
        <f>YEAR(C1197)&amp;VLOOKUP(MONTH(C1197),lookup!$G$2:$N$13,8)</f>
        <v>2011M07</v>
      </c>
      <c r="C1197" s="2">
        <f t="shared" si="73"/>
        <v>40734</v>
      </c>
      <c r="D1197" s="4">
        <v>37.971470192868907</v>
      </c>
      <c r="E1197">
        <f t="shared" si="74"/>
        <v>37.975346405394049</v>
      </c>
      <c r="F1197" s="4">
        <v>32.021824339308395</v>
      </c>
      <c r="G1197">
        <f t="shared" si="75"/>
        <v>31.977252885620139</v>
      </c>
    </row>
    <row r="1198" spans="1:7" outlineLevel="1">
      <c r="A1198" s="12">
        <f t="shared" si="72"/>
        <v>0</v>
      </c>
      <c r="B1198" t="str">
        <f>YEAR(C1198)&amp;VLOOKUP(MONTH(C1198),lookup!$G$2:$N$13,8)</f>
        <v>2011M07</v>
      </c>
      <c r="C1198" s="2">
        <f t="shared" si="73"/>
        <v>40735</v>
      </c>
      <c r="D1198" s="4">
        <v>37.512765634406207</v>
      </c>
      <c r="E1198">
        <f t="shared" si="74"/>
        <v>37.927856399191441</v>
      </c>
      <c r="F1198" s="4">
        <v>31.588413272185722</v>
      </c>
      <c r="G1198">
        <f t="shared" si="75"/>
        <v>31.947826152864316</v>
      </c>
    </row>
    <row r="1199" spans="1:7" outlineLevel="1">
      <c r="A1199" s="12">
        <f t="shared" si="72"/>
        <v>0</v>
      </c>
      <c r="B1199" t="str">
        <f>YEAR(C1199)&amp;VLOOKUP(MONTH(C1199),lookup!$G$2:$N$13,8)</f>
        <v>2011M07</v>
      </c>
      <c r="C1199" s="2">
        <f t="shared" si="73"/>
        <v>40736</v>
      </c>
      <c r="D1199" s="4">
        <v>37.897813215175127</v>
      </c>
      <c r="E1199">
        <f t="shared" si="74"/>
        <v>37.84849709077362</v>
      </c>
      <c r="F1199" s="4">
        <v>31.980625521427275</v>
      </c>
      <c r="G1199">
        <f t="shared" si="75"/>
        <v>31.886382891898876</v>
      </c>
    </row>
    <row r="1200" spans="1:7" outlineLevel="1">
      <c r="A1200" s="12">
        <f t="shared" si="72"/>
        <v>0</v>
      </c>
      <c r="B1200" t="str">
        <f>YEAR(C1200)&amp;VLOOKUP(MONTH(C1200),lookup!$G$2:$N$13,8)</f>
        <v>2011M07</v>
      </c>
      <c r="C1200" s="2">
        <f t="shared" si="73"/>
        <v>40737</v>
      </c>
      <c r="D1200" s="4">
        <v>37.645852394236151</v>
      </c>
      <c r="E1200">
        <f t="shared" si="74"/>
        <v>37.842435540516327</v>
      </c>
      <c r="F1200" s="4">
        <v>31.74415648296408</v>
      </c>
      <c r="G1200">
        <f t="shared" si="75"/>
        <v>31.896639311357514</v>
      </c>
    </row>
    <row r="1201" spans="1:7" outlineLevel="1">
      <c r="A1201" s="12">
        <f t="shared" si="72"/>
        <v>0</v>
      </c>
      <c r="B1201" t="str">
        <f>YEAR(C1201)&amp;VLOOKUP(MONTH(C1201),lookup!$G$2:$N$13,8)</f>
        <v>2011M07</v>
      </c>
      <c r="C1201" s="2">
        <f t="shared" si="73"/>
        <v>40738</v>
      </c>
      <c r="D1201" s="4">
        <v>37.98122221493086</v>
      </c>
      <c r="E1201">
        <f t="shared" si="74"/>
        <v>37.806514614051636</v>
      </c>
      <c r="F1201" s="4">
        <v>31.969943068163055</v>
      </c>
      <c r="G1201">
        <f t="shared" si="75"/>
        <v>31.858482955241264</v>
      </c>
    </row>
    <row r="1202" spans="1:7" outlineLevel="1">
      <c r="A1202" s="12">
        <f t="shared" si="72"/>
        <v>0</v>
      </c>
      <c r="B1202" t="str">
        <f>YEAR(C1202)&amp;VLOOKUP(MONTH(C1202),lookup!$G$2:$N$13,8)</f>
        <v>2011M07</v>
      </c>
      <c r="C1202" s="2">
        <f t="shared" si="73"/>
        <v>40739</v>
      </c>
      <c r="D1202" s="4">
        <v>37.779788668697918</v>
      </c>
      <c r="E1202">
        <f t="shared" si="74"/>
        <v>37.811471897973476</v>
      </c>
      <c r="F1202" s="4">
        <v>31.855339312964141</v>
      </c>
      <c r="G1202">
        <f t="shared" si="75"/>
        <v>31.87068334627574</v>
      </c>
    </row>
    <row r="1203" spans="1:7" outlineLevel="1">
      <c r="A1203" s="12">
        <f t="shared" si="72"/>
        <v>0</v>
      </c>
      <c r="B1203" t="str">
        <f>YEAR(C1203)&amp;VLOOKUP(MONTH(C1203),lookup!$G$2:$N$13,8)</f>
        <v>2011M07</v>
      </c>
      <c r="C1203" s="2">
        <f t="shared" si="73"/>
        <v>40740</v>
      </c>
      <c r="D1203" s="4">
        <v>38.048022188855782</v>
      </c>
      <c r="E1203">
        <f t="shared" si="74"/>
        <v>37.820967688446402</v>
      </c>
      <c r="F1203" s="4">
        <v>32.082424966206752</v>
      </c>
      <c r="G1203">
        <f t="shared" si="75"/>
        <v>31.878205130866228</v>
      </c>
    </row>
    <row r="1204" spans="1:7" outlineLevel="1">
      <c r="A1204" s="12">
        <f t="shared" si="72"/>
        <v>0</v>
      </c>
      <c r="B1204" t="str">
        <f>YEAR(C1204)&amp;VLOOKUP(MONTH(C1204),lookup!$G$2:$N$13,8)</f>
        <v>2011M07</v>
      </c>
      <c r="C1204" s="2">
        <f t="shared" si="73"/>
        <v>40741</v>
      </c>
      <c r="D1204" s="4">
        <v>37.294520106628369</v>
      </c>
      <c r="E1204">
        <f t="shared" si="74"/>
        <v>37.770484145864472</v>
      </c>
      <c r="F1204" s="4">
        <v>31.439420797574591</v>
      </c>
      <c r="G1204">
        <f t="shared" si="75"/>
        <v>31.840293414157948</v>
      </c>
    </row>
    <row r="1205" spans="1:7" outlineLevel="1">
      <c r="A1205" s="12">
        <f t="shared" si="72"/>
        <v>0</v>
      </c>
      <c r="B1205" t="str">
        <f>YEAR(C1205)&amp;VLOOKUP(MONTH(C1205),lookup!$G$2:$N$13,8)</f>
        <v>2011M07</v>
      </c>
      <c r="C1205" s="2">
        <f t="shared" si="73"/>
        <v>40742</v>
      </c>
      <c r="D1205" s="4">
        <v>37.256844277675157</v>
      </c>
      <c r="E1205">
        <f t="shared" si="74"/>
        <v>37.672405948039867</v>
      </c>
      <c r="F1205" s="4">
        <v>31.416901777460097</v>
      </c>
      <c r="G1205">
        <f t="shared" si="75"/>
        <v>31.755508775378502</v>
      </c>
    </row>
    <row r="1206" spans="1:7" outlineLevel="1">
      <c r="A1206" s="12">
        <f t="shared" si="72"/>
        <v>0</v>
      </c>
      <c r="B1206" t="str">
        <f>YEAR(C1206)&amp;VLOOKUP(MONTH(C1206),lookup!$G$2:$N$13,8)</f>
        <v>2011M07</v>
      </c>
      <c r="C1206" s="2">
        <f t="shared" si="73"/>
        <v>40743</v>
      </c>
      <c r="D1206" s="4">
        <v>36.422433900026313</v>
      </c>
      <c r="E1206">
        <f t="shared" si="74"/>
        <v>37.502308673456966</v>
      </c>
      <c r="F1206" s="4">
        <v>30.741015035255902</v>
      </c>
      <c r="G1206">
        <f t="shared" si="75"/>
        <v>31.61895126492804</v>
      </c>
    </row>
    <row r="1207" spans="1:7" outlineLevel="1">
      <c r="A1207" s="12">
        <f t="shared" si="72"/>
        <v>0</v>
      </c>
      <c r="B1207" t="str">
        <f>YEAR(C1207)&amp;VLOOKUP(MONTH(C1207),lookup!$G$2:$N$13,8)</f>
        <v>2011M07</v>
      </c>
      <c r="C1207" s="2">
        <f t="shared" si="73"/>
        <v>40744</v>
      </c>
      <c r="D1207" s="4">
        <v>37.152177116552316</v>
      </c>
      <c r="E1207">
        <f t="shared" si="74"/>
        <v>37.386619325761501</v>
      </c>
      <c r="F1207" s="4">
        <v>31.410492029397837</v>
      </c>
      <c r="G1207">
        <f t="shared" si="75"/>
        <v>31.536697001779096</v>
      </c>
    </row>
    <row r="1208" spans="1:7" outlineLevel="1">
      <c r="A1208" s="12">
        <f t="shared" si="72"/>
        <v>0</v>
      </c>
      <c r="B1208" t="str">
        <f>YEAR(C1208)&amp;VLOOKUP(MONTH(C1208),lookup!$G$2:$N$13,8)</f>
        <v>2011M07</v>
      </c>
      <c r="C1208" s="2">
        <f t="shared" si="73"/>
        <v>40745</v>
      </c>
      <c r="D1208" s="4">
        <v>36.519704775054301</v>
      </c>
      <c r="E1208">
        <f t="shared" si="74"/>
        <v>37.211228108425672</v>
      </c>
      <c r="F1208" s="4">
        <v>30.835743463542826</v>
      </c>
      <c r="G1208">
        <f t="shared" si="75"/>
        <v>31.394954867280163</v>
      </c>
    </row>
    <row r="1209" spans="1:7" outlineLevel="1">
      <c r="A1209" s="12">
        <f t="shared" si="72"/>
        <v>0</v>
      </c>
      <c r="B1209" t="str">
        <f>YEAR(C1209)&amp;VLOOKUP(MONTH(C1209),lookup!$G$2:$N$13,8)</f>
        <v>2011M07</v>
      </c>
      <c r="C1209" s="2">
        <f t="shared" si="73"/>
        <v>40746</v>
      </c>
      <c r="D1209" s="4">
        <v>37.335912924516741</v>
      </c>
      <c r="E1209">
        <f t="shared" si="74"/>
        <v>37.11155383907986</v>
      </c>
      <c r="F1209" s="4">
        <v>31.582078072130216</v>
      </c>
      <c r="G1209">
        <f t="shared" si="75"/>
        <v>31.329017730521727</v>
      </c>
    </row>
    <row r="1210" spans="1:7" outlineLevel="1">
      <c r="A1210" s="12">
        <f t="shared" si="72"/>
        <v>0</v>
      </c>
      <c r="B1210" t="str">
        <f>YEAR(C1210)&amp;VLOOKUP(MONTH(C1210),lookup!$G$2:$N$13,8)</f>
        <v>2011M07</v>
      </c>
      <c r="C1210" s="2">
        <f t="shared" si="73"/>
        <v>40747</v>
      </c>
      <c r="D1210" s="4">
        <v>36.729098534330532</v>
      </c>
      <c r="E1210">
        <f t="shared" si="74"/>
        <v>36.998767241323748</v>
      </c>
      <c r="F1210" s="4">
        <v>31.023993746822168</v>
      </c>
      <c r="G1210">
        <f t="shared" si="75"/>
        <v>31.242439711741817</v>
      </c>
    </row>
    <row r="1211" spans="1:7" outlineLevel="1">
      <c r="A1211" s="12">
        <f t="shared" si="72"/>
        <v>0</v>
      </c>
      <c r="B1211" t="str">
        <f>YEAR(C1211)&amp;VLOOKUP(MONTH(C1211),lookup!$G$2:$N$13,8)</f>
        <v>2011M07</v>
      </c>
      <c r="C1211" s="2">
        <f t="shared" si="73"/>
        <v>40748</v>
      </c>
      <c r="D1211" s="4">
        <v>37.341099167853542</v>
      </c>
      <c r="E1211">
        <f t="shared" si="74"/>
        <v>36.961605793359311</v>
      </c>
      <c r="F1211" s="4">
        <v>31.58271932304017</v>
      </c>
      <c r="G1211">
        <f t="shared" si="75"/>
        <v>31.225026237842251</v>
      </c>
    </row>
    <row r="1212" spans="1:7" outlineLevel="1">
      <c r="A1212" s="12">
        <f t="shared" si="72"/>
        <v>0</v>
      </c>
      <c r="B1212" t="str">
        <f>YEAR(C1212)&amp;VLOOKUP(MONTH(C1212),lookup!$G$2:$N$13,8)</f>
        <v>2011M07</v>
      </c>
      <c r="C1212" s="2">
        <f t="shared" si="73"/>
        <v>40749</v>
      </c>
      <c r="D1212" s="4">
        <v>36.719713282237613</v>
      </c>
      <c r="E1212">
        <f t="shared" si="74"/>
        <v>36.950453648685823</v>
      </c>
      <c r="F1212" s="4">
        <v>30.994779211286186</v>
      </c>
      <c r="G1212">
        <f t="shared" si="75"/>
        <v>31.218383153368414</v>
      </c>
    </row>
    <row r="1213" spans="1:7" outlineLevel="1">
      <c r="A1213" s="12">
        <f t="shared" si="72"/>
        <v>0</v>
      </c>
      <c r="B1213" t="str">
        <f>YEAR(C1213)&amp;VLOOKUP(MONTH(C1213),lookup!$G$2:$N$13,8)</f>
        <v>2011M07</v>
      </c>
      <c r="C1213" s="2">
        <f t="shared" si="73"/>
        <v>40750</v>
      </c>
      <c r="D1213" s="4">
        <v>36.943080542428852</v>
      </c>
      <c r="E1213">
        <f t="shared" si="74"/>
        <v>36.913418700722644</v>
      </c>
      <c r="F1213" s="4">
        <v>31.244788376605864</v>
      </c>
      <c r="G1213">
        <f t="shared" si="75"/>
        <v>31.193817428082362</v>
      </c>
    </row>
    <row r="1214" spans="1:7" outlineLevel="1">
      <c r="A1214" s="12">
        <f t="shared" si="72"/>
        <v>0</v>
      </c>
      <c r="B1214" t="str">
        <f>YEAR(C1214)&amp;VLOOKUP(MONTH(C1214),lookup!$G$2:$N$13,8)</f>
        <v>2011M07</v>
      </c>
      <c r="C1214" s="2">
        <f t="shared" si="73"/>
        <v>40751</v>
      </c>
      <c r="D1214" s="4">
        <v>36.741533920869479</v>
      </c>
      <c r="E1214">
        <f t="shared" si="74"/>
        <v>36.951848214176607</v>
      </c>
      <c r="F1214" s="4">
        <v>31.038634147037602</v>
      </c>
      <c r="G1214">
        <f t="shared" si="75"/>
        <v>31.229326179526616</v>
      </c>
    </row>
    <row r="1215" spans="1:7" outlineLevel="1">
      <c r="A1215" s="12">
        <f t="shared" si="72"/>
        <v>0</v>
      </c>
      <c r="B1215" t="str">
        <f>YEAR(C1215)&amp;VLOOKUP(MONTH(C1215),lookup!$G$2:$N$13,8)</f>
        <v>2011M07</v>
      </c>
      <c r="C1215" s="2">
        <f t="shared" si="73"/>
        <v>40752</v>
      </c>
      <c r="D1215" s="4">
        <v>37.111007549949434</v>
      </c>
      <c r="E1215">
        <f t="shared" si="74"/>
        <v>36.930533001716654</v>
      </c>
      <c r="F1215" s="4">
        <v>31.408012617913922</v>
      </c>
      <c r="G1215">
        <f t="shared" si="75"/>
        <v>31.214665761790847</v>
      </c>
    </row>
    <row r="1216" spans="1:7" outlineLevel="1">
      <c r="A1216" s="12">
        <f t="shared" si="72"/>
        <v>0</v>
      </c>
      <c r="B1216" t="str">
        <f>YEAR(C1216)&amp;VLOOKUP(MONTH(C1216),lookup!$G$2:$N$13,8)</f>
        <v>2011M07</v>
      </c>
      <c r="C1216" s="2">
        <f t="shared" si="73"/>
        <v>40753</v>
      </c>
      <c r="D1216" s="4">
        <v>36.409984016650647</v>
      </c>
      <c r="E1216">
        <f t="shared" si="74"/>
        <v>36.897082577843101</v>
      </c>
      <c r="F1216" s="4">
        <v>30.747760249348559</v>
      </c>
      <c r="G1216">
        <f t="shared" si="75"/>
        <v>31.1861473527809</v>
      </c>
    </row>
    <row r="1217" spans="1:7" outlineLevel="1">
      <c r="A1217" s="12">
        <f t="shared" si="72"/>
        <v>0</v>
      </c>
      <c r="B1217" t="str">
        <f>YEAR(C1217)&amp;VLOOKUP(MONTH(C1217),lookup!$G$2:$N$13,8)</f>
        <v>2011M07</v>
      </c>
      <c r="C1217" s="2">
        <f t="shared" si="73"/>
        <v>40754</v>
      </c>
      <c r="D1217" s="4">
        <v>37.13983740913573</v>
      </c>
      <c r="E1217">
        <f t="shared" si="74"/>
        <v>36.868056044905302</v>
      </c>
      <c r="F1217" s="4">
        <v>31.452934694576843</v>
      </c>
      <c r="G1217">
        <f t="shared" si="75"/>
        <v>31.16726050597854</v>
      </c>
    </row>
    <row r="1218" spans="1:7" outlineLevel="1">
      <c r="A1218" s="12">
        <f t="shared" ref="A1218:A1281" si="76">IF(D1218+D1219=D1218,IF(D1218+D1219&gt;0,1,0),0)</f>
        <v>0</v>
      </c>
      <c r="B1218" t="str">
        <f>YEAR(C1218)&amp;VLOOKUP(MONTH(C1218),lookup!$G$2:$N$13,8)</f>
        <v>2011M07</v>
      </c>
      <c r="C1218" s="2">
        <f t="shared" ref="C1218:C1281" si="77">C1219-1</f>
        <v>40755</v>
      </c>
      <c r="D1218" s="4">
        <v>36.630185167702109</v>
      </c>
      <c r="E1218">
        <f t="shared" si="74"/>
        <v>36.854413283279733</v>
      </c>
      <c r="F1218" s="4">
        <v>30.976088369370412</v>
      </c>
      <c r="G1218">
        <f t="shared" si="75"/>
        <v>31.162708849728155</v>
      </c>
    </row>
    <row r="1219" spans="1:7" outlineLevel="1">
      <c r="A1219" s="12">
        <f t="shared" si="76"/>
        <v>0</v>
      </c>
      <c r="B1219" t="str">
        <f>YEAR(C1219)&amp;VLOOKUP(MONTH(C1219),lookup!$G$2:$N$13,8)</f>
        <v>2011M08</v>
      </c>
      <c r="C1219" s="2">
        <f t="shared" si="77"/>
        <v>40756</v>
      </c>
      <c r="D1219" s="4">
        <v>36.614729356464501</v>
      </c>
      <c r="E1219">
        <f t="shared" si="74"/>
        <v>36.781652571237558</v>
      </c>
      <c r="F1219" s="4">
        <v>31.125106217601136</v>
      </c>
      <c r="G1219">
        <f t="shared" si="75"/>
        <v>31.124134517387823</v>
      </c>
    </row>
    <row r="1220" spans="1:7" outlineLevel="1">
      <c r="A1220" s="12">
        <f t="shared" si="76"/>
        <v>0</v>
      </c>
      <c r="B1220" t="str">
        <f>YEAR(C1220)&amp;VLOOKUP(MONTH(C1220),lookup!$G$2:$N$13,8)</f>
        <v>2011M08</v>
      </c>
      <c r="C1220" s="2">
        <f t="shared" si="77"/>
        <v>40757</v>
      </c>
      <c r="D1220" s="4">
        <v>36.186238819948038</v>
      </c>
      <c r="E1220">
        <f t="shared" si="74"/>
        <v>36.702035825601001</v>
      </c>
      <c r="F1220" s="4">
        <v>30.692445532192291</v>
      </c>
      <c r="G1220">
        <f t="shared" si="75"/>
        <v>31.076389611207347</v>
      </c>
    </row>
    <row r="1221" spans="1:7" outlineLevel="1">
      <c r="A1221" s="12">
        <f t="shared" si="76"/>
        <v>0</v>
      </c>
      <c r="B1221" t="str">
        <f>YEAR(C1221)&amp;VLOOKUP(MONTH(C1221),lookup!$G$2:$N$13,8)</f>
        <v>2011M08</v>
      </c>
      <c r="C1221" s="2">
        <f t="shared" si="77"/>
        <v>40758</v>
      </c>
      <c r="D1221" s="4">
        <v>36.434615437237689</v>
      </c>
      <c r="E1221">
        <f t="shared" si="74"/>
        <v>36.613890747133908</v>
      </c>
      <c r="F1221" s="4">
        <v>31.023395823656266</v>
      </c>
      <c r="G1221">
        <f t="shared" si="75"/>
        <v>31.030501177126524</v>
      </c>
    </row>
    <row r="1222" spans="1:7" outlineLevel="1">
      <c r="A1222" s="12">
        <f t="shared" si="76"/>
        <v>0</v>
      </c>
      <c r="B1222" t="str">
        <f>YEAR(C1222)&amp;VLOOKUP(MONTH(C1222),lookup!$G$2:$N$13,8)</f>
        <v>2011M08</v>
      </c>
      <c r="C1222" s="2">
        <f t="shared" si="77"/>
        <v>40759</v>
      </c>
      <c r="D1222" s="4">
        <v>35.672660885116692</v>
      </c>
      <c r="E1222">
        <f t="shared" si="74"/>
        <v>36.485642588104866</v>
      </c>
      <c r="F1222" s="4">
        <v>30.231168075992692</v>
      </c>
      <c r="G1222">
        <f t="shared" si="75"/>
        <v>30.936985199906562</v>
      </c>
    </row>
    <row r="1223" spans="1:7" outlineLevel="1">
      <c r="A1223" s="12">
        <f t="shared" si="76"/>
        <v>0</v>
      </c>
      <c r="B1223" t="str">
        <f>YEAR(C1223)&amp;VLOOKUP(MONTH(C1223),lookup!$G$2:$N$13,8)</f>
        <v>2011M08</v>
      </c>
      <c r="C1223" s="2">
        <f t="shared" si="77"/>
        <v>40760</v>
      </c>
      <c r="D1223" s="4">
        <v>36.501038638207909</v>
      </c>
      <c r="E1223">
        <f t="shared" si="74"/>
        <v>36.394286300210368</v>
      </c>
      <c r="F1223" s="4">
        <v>31.109796203838481</v>
      </c>
      <c r="G1223">
        <f t="shared" si="75"/>
        <v>30.889751799798645</v>
      </c>
    </row>
    <row r="1224" spans="1:7" outlineLevel="1">
      <c r="A1224" s="12">
        <f t="shared" si="76"/>
        <v>0</v>
      </c>
      <c r="B1224" t="str">
        <f>YEAR(C1224)&amp;VLOOKUP(MONTH(C1224),lookup!$G$2:$N$13,8)</f>
        <v>2011M08</v>
      </c>
      <c r="C1224" s="2">
        <f t="shared" si="77"/>
        <v>40761</v>
      </c>
      <c r="D1224" s="4">
        <v>36.092119402755991</v>
      </c>
      <c r="E1224">
        <f t="shared" si="74"/>
        <v>36.329580948096442</v>
      </c>
      <c r="F1224" s="4">
        <v>30.670384874350994</v>
      </c>
      <c r="G1224">
        <f t="shared" si="75"/>
        <v>30.85944054760968</v>
      </c>
    </row>
    <row r="1225" spans="1:7" outlineLevel="1">
      <c r="A1225" s="12">
        <f t="shared" si="76"/>
        <v>0</v>
      </c>
      <c r="B1225" t="str">
        <f>YEAR(C1225)&amp;VLOOKUP(MONTH(C1225),lookup!$G$2:$N$13,8)</f>
        <v>2011M08</v>
      </c>
      <c r="C1225" s="2">
        <f t="shared" si="77"/>
        <v>40762</v>
      </c>
      <c r="D1225" s="4">
        <v>36.337168913315892</v>
      </c>
      <c r="E1225">
        <f t="shared" si="74"/>
        <v>36.256284130178656</v>
      </c>
      <c r="F1225" s="4">
        <v>30.925864951716672</v>
      </c>
      <c r="G1225">
        <f t="shared" si="75"/>
        <v>30.809895249857217</v>
      </c>
    </row>
    <row r="1226" spans="1:7" outlineLevel="1">
      <c r="A1226" s="12">
        <f t="shared" si="76"/>
        <v>0</v>
      </c>
      <c r="B1226" t="str">
        <f>YEAR(C1226)&amp;VLOOKUP(MONTH(C1226),lookup!$G$2:$N$13,8)</f>
        <v>2011M08</v>
      </c>
      <c r="C1226" s="2">
        <f t="shared" si="77"/>
        <v>40763</v>
      </c>
      <c r="D1226" s="4">
        <v>35.44292245295734</v>
      </c>
      <c r="E1226">
        <f t="shared" si="74"/>
        <v>36.120137179924548</v>
      </c>
      <c r="F1226" s="4">
        <v>30.172230662464102</v>
      </c>
      <c r="G1226">
        <f t="shared" si="75"/>
        <v>30.716302904031558</v>
      </c>
    </row>
    <row r="1227" spans="1:7" outlineLevel="1">
      <c r="A1227" s="12">
        <f t="shared" si="76"/>
        <v>0</v>
      </c>
      <c r="B1227" t="str">
        <f>YEAR(C1227)&amp;VLOOKUP(MONTH(C1227),lookup!$G$2:$N$13,8)</f>
        <v>2011M08</v>
      </c>
      <c r="C1227" s="2">
        <f t="shared" si="77"/>
        <v>40764</v>
      </c>
      <c r="D1227" s="4">
        <v>36.106203571712271</v>
      </c>
      <c r="E1227">
        <f t="shared" ref="E1227:E1290" si="78">AVERAGE(SUM(D1220:D1227)/8,SUM(D1222:D1227)/6)</f>
        <v>36.060986662917074</v>
      </c>
      <c r="F1227" s="4">
        <v>30.728826992309543</v>
      </c>
      <c r="G1227">
        <f t="shared" ref="G1227:G1290" si="79">AVERAGE(SUM(F1220:F1227)/8,SUM(F1222:F1227)/6)</f>
        <v>30.666988049838608</v>
      </c>
    </row>
    <row r="1228" spans="1:7" outlineLevel="1">
      <c r="A1228" s="12">
        <f t="shared" si="76"/>
        <v>0</v>
      </c>
      <c r="B1228" t="str">
        <f>YEAR(C1228)&amp;VLOOKUP(MONTH(C1228),lookup!$G$2:$N$13,8)</f>
        <v>2011M08</v>
      </c>
      <c r="C1228" s="2">
        <f t="shared" si="77"/>
        <v>40765</v>
      </c>
      <c r="D1228" s="4">
        <v>35.606706915591168</v>
      </c>
      <c r="E1228">
        <f t="shared" si="78"/>
        <v>36.019269754767649</v>
      </c>
      <c r="F1228" s="4">
        <v>30.314715746842925</v>
      </c>
      <c r="G1228">
        <f t="shared" si="79"/>
        <v>30.650342244158459</v>
      </c>
    </row>
    <row r="1229" spans="1:7" outlineLevel="1">
      <c r="A1229" s="12">
        <f t="shared" si="76"/>
        <v>0</v>
      </c>
      <c r="B1229" t="str">
        <f>YEAR(C1229)&amp;VLOOKUP(MONTH(C1229),lookup!$G$2:$N$13,8)</f>
        <v>2011M08</v>
      </c>
      <c r="C1229" s="2">
        <f t="shared" si="77"/>
        <v>40766</v>
      </c>
      <c r="D1229" s="4">
        <v>36.292412008252789</v>
      </c>
      <c r="E1229">
        <f t="shared" si="78"/>
        <v>35.992996487959829</v>
      </c>
      <c r="F1229" s="4">
        <v>30.885085156565143</v>
      </c>
      <c r="G1229">
        <f t="shared" si="79"/>
        <v>30.622971906859149</v>
      </c>
    </row>
    <row r="1230" spans="1:7" outlineLevel="1">
      <c r="A1230" s="12">
        <f t="shared" si="76"/>
        <v>0</v>
      </c>
      <c r="B1230" t="str">
        <f>YEAR(C1230)&amp;VLOOKUP(MONTH(C1230),lookup!$G$2:$N$13,8)</f>
        <v>2011M08</v>
      </c>
      <c r="C1230" s="2">
        <f t="shared" si="77"/>
        <v>40767</v>
      </c>
      <c r="D1230" s="4">
        <v>35.482143091729505</v>
      </c>
      <c r="E1230">
        <f t="shared" si="78"/>
        <v>35.930257766620926</v>
      </c>
      <c r="F1230" s="4">
        <v>30.268905735400629</v>
      </c>
      <c r="G1230">
        <f t="shared" si="79"/>
        <v>30.591873915659615</v>
      </c>
    </row>
    <row r="1231" spans="1:7" outlineLevel="1">
      <c r="A1231" s="12">
        <f t="shared" si="76"/>
        <v>0</v>
      </c>
      <c r="B1231" t="str">
        <f>YEAR(C1231)&amp;VLOOKUP(MONTH(C1231),lookup!$G$2:$N$13,8)</f>
        <v>2011M08</v>
      </c>
      <c r="C1231" s="2">
        <f t="shared" si="77"/>
        <v>40768</v>
      </c>
      <c r="D1231" s="4">
        <v>36.036966282684524</v>
      </c>
      <c r="E1231">
        <f t="shared" si="78"/>
        <v>35.876236358514767</v>
      </c>
      <c r="F1231" s="4">
        <v>30.754458193146039</v>
      </c>
      <c r="G1231">
        <f t="shared" si="79"/>
        <v>30.555381393443781</v>
      </c>
    </row>
    <row r="1232" spans="1:7" outlineLevel="1">
      <c r="A1232" s="12">
        <f t="shared" si="76"/>
        <v>0</v>
      </c>
      <c r="B1232" t="str">
        <f>YEAR(C1232)&amp;VLOOKUP(MONTH(C1232),lookup!$G$2:$N$13,8)</f>
        <v>2011M08</v>
      </c>
      <c r="C1232" s="2">
        <f t="shared" si="77"/>
        <v>40769</v>
      </c>
      <c r="D1232" s="4">
        <v>35.424242792796363</v>
      </c>
      <c r="E1232">
        <f t="shared" si="78"/>
        <v>35.83293743204554</v>
      </c>
      <c r="F1232" s="4">
        <v>30.276907725111666</v>
      </c>
      <c r="G1232">
        <f t="shared" si="79"/>
        <v>30.53951216017029</v>
      </c>
    </row>
    <row r="1233" spans="1:7" outlineLevel="1">
      <c r="A1233" s="12">
        <f t="shared" si="76"/>
        <v>0</v>
      </c>
      <c r="B1233" t="str">
        <f>YEAR(C1233)&amp;VLOOKUP(MONTH(C1233),lookup!$G$2:$N$13,8)</f>
        <v>2011M08</v>
      </c>
      <c r="C1233" s="2">
        <f t="shared" si="77"/>
        <v>40770</v>
      </c>
      <c r="D1233" s="4">
        <v>35.753187475179374</v>
      </c>
      <c r="E1233">
        <f t="shared" si="78"/>
        <v>35.767020584117603</v>
      </c>
      <c r="F1233" s="4">
        <v>30.528530291575265</v>
      </c>
      <c r="G1233">
        <f t="shared" si="79"/>
        <v>30.497987352183596</v>
      </c>
    </row>
    <row r="1234" spans="1:7" outlineLevel="1">
      <c r="A1234" s="12">
        <f t="shared" si="76"/>
        <v>0</v>
      </c>
      <c r="B1234" t="str">
        <f>YEAR(C1234)&amp;VLOOKUP(MONTH(C1234),lookup!$G$2:$N$13,8)</f>
        <v>2011M08</v>
      </c>
      <c r="C1234" s="2">
        <f t="shared" si="77"/>
        <v>40771</v>
      </c>
      <c r="D1234" s="4">
        <v>35.376750269855748</v>
      </c>
      <c r="E1234">
        <f t="shared" si="78"/>
        <v>35.743721768862471</v>
      </c>
      <c r="F1234" s="4">
        <v>30.256876537419501</v>
      </c>
      <c r="G1234">
        <f t="shared" si="79"/>
        <v>30.498457785249691</v>
      </c>
    </row>
    <row r="1235" spans="1:7" outlineLevel="1">
      <c r="A1235" s="12">
        <f t="shared" si="76"/>
        <v>0</v>
      </c>
      <c r="B1235" t="str">
        <f>YEAR(C1235)&amp;VLOOKUP(MONTH(C1235),lookup!$G$2:$N$13,8)</f>
        <v>2011M08</v>
      </c>
      <c r="C1235" s="2">
        <f t="shared" si="77"/>
        <v>40772</v>
      </c>
      <c r="D1235" s="4">
        <v>35.52055157136423</v>
      </c>
      <c r="E1235">
        <f t="shared" si="78"/>
        <v>35.642796815766673</v>
      </c>
      <c r="F1235" s="4">
        <v>30.333375559057028</v>
      </c>
      <c r="G1235">
        <f t="shared" si="79"/>
        <v>30.427766270879069</v>
      </c>
    </row>
    <row r="1236" spans="1:7" outlineLevel="1">
      <c r="A1236" s="12">
        <f t="shared" si="76"/>
        <v>0</v>
      </c>
      <c r="B1236" t="str">
        <f>YEAR(C1236)&amp;VLOOKUP(MONTH(C1236),lookup!$G$2:$N$13,8)</f>
        <v>2011M08</v>
      </c>
      <c r="C1236" s="2">
        <f t="shared" si="77"/>
        <v>40773</v>
      </c>
      <c r="D1236" s="4">
        <v>35.312268880687952</v>
      </c>
      <c r="E1236">
        <f t="shared" si="78"/>
        <v>35.610238254331762</v>
      </c>
      <c r="F1236" s="4">
        <v>30.243575299004998</v>
      </c>
      <c r="G1236">
        <f t="shared" si="79"/>
        <v>30.421209123189556</v>
      </c>
    </row>
    <row r="1237" spans="1:7" outlineLevel="1">
      <c r="A1237" s="12">
        <f t="shared" si="76"/>
        <v>0</v>
      </c>
      <c r="B1237" t="str">
        <f>YEAR(C1237)&amp;VLOOKUP(MONTH(C1237),lookup!$G$2:$N$13,8)</f>
        <v>2011M08</v>
      </c>
      <c r="C1237" s="2">
        <f t="shared" si="77"/>
        <v>40774</v>
      </c>
      <c r="D1237" s="4">
        <v>35.677087296928001</v>
      </c>
      <c r="E1237">
        <f t="shared" si="78"/>
        <v>35.541790544394246</v>
      </c>
      <c r="F1237" s="4">
        <v>30.477703860376188</v>
      </c>
      <c r="G1237">
        <f t="shared" si="79"/>
        <v>30.372684931113596</v>
      </c>
    </row>
    <row r="1238" spans="1:7" outlineLevel="1">
      <c r="A1238" s="12">
        <f t="shared" si="76"/>
        <v>0</v>
      </c>
      <c r="B1238" t="str">
        <f>YEAR(C1238)&amp;VLOOKUP(MONTH(C1238),lookup!$G$2:$N$13,8)</f>
        <v>2011M08</v>
      </c>
      <c r="C1238" s="2">
        <f t="shared" si="77"/>
        <v>40775</v>
      </c>
      <c r="D1238" s="4">
        <v>35.130495526696876</v>
      </c>
      <c r="E1238">
        <f t="shared" si="78"/>
        <v>35.495333632738081</v>
      </c>
      <c r="F1238" s="4">
        <v>30.04546396925387</v>
      </c>
      <c r="G1238">
        <f t="shared" si="79"/>
        <v>30.339432841074604</v>
      </c>
    </row>
    <row r="1239" spans="1:7" outlineLevel="1">
      <c r="A1239" s="12">
        <f t="shared" si="76"/>
        <v>0</v>
      </c>
      <c r="B1239" t="str">
        <f>YEAR(C1239)&amp;VLOOKUP(MONTH(C1239),lookup!$G$2:$N$13,8)</f>
        <v>2011M08</v>
      </c>
      <c r="C1239" s="2">
        <f t="shared" si="77"/>
        <v>40776</v>
      </c>
      <c r="D1239" s="4">
        <v>35.980063118635414</v>
      </c>
      <c r="E1239">
        <f t="shared" si="78"/>
        <v>35.510683488606347</v>
      </c>
      <c r="F1239" s="4">
        <v>30.779119497643418</v>
      </c>
      <c r="G1239">
        <f t="shared" si="79"/>
        <v>30.361856606444704</v>
      </c>
    </row>
    <row r="1240" spans="1:7" outlineLevel="1">
      <c r="A1240" s="12">
        <f t="shared" si="76"/>
        <v>0</v>
      </c>
      <c r="B1240" t="str">
        <f>YEAR(C1240)&amp;VLOOKUP(MONTH(C1240),lookup!$G$2:$N$13,8)</f>
        <v>2011M08</v>
      </c>
      <c r="C1240" s="2">
        <f t="shared" si="77"/>
        <v>40777</v>
      </c>
      <c r="D1240" s="4">
        <v>34.837360992758015</v>
      </c>
      <c r="E1240">
        <f t="shared" si="78"/>
        <v>35.429054269679142</v>
      </c>
      <c r="F1240" s="4">
        <v>29.790933093426329</v>
      </c>
      <c r="G1240">
        <f t="shared" si="79"/>
        <v>30.292654571631608</v>
      </c>
    </row>
    <row r="1241" spans="1:7" outlineLevel="1">
      <c r="A1241" s="12">
        <f t="shared" si="76"/>
        <v>0</v>
      </c>
      <c r="B1241" t="str">
        <f>YEAR(C1241)&amp;VLOOKUP(MONTH(C1241),lookup!$G$2:$N$13,8)</f>
        <v>2011M08</v>
      </c>
      <c r="C1241" s="2">
        <f t="shared" si="77"/>
        <v>40778</v>
      </c>
      <c r="D1241" s="4">
        <v>35.752956255496123</v>
      </c>
      <c r="E1241">
        <f t="shared" si="78"/>
        <v>35.448406875459924</v>
      </c>
      <c r="F1241" s="4">
        <v>30.616185190592695</v>
      </c>
      <c r="G1241">
        <f t="shared" si="79"/>
        <v>30.321700472114834</v>
      </c>
    </row>
    <row r="1242" spans="1:7" outlineLevel="1">
      <c r="A1242" s="12">
        <f t="shared" si="76"/>
        <v>0</v>
      </c>
      <c r="B1242" t="str">
        <f>YEAR(C1242)&amp;VLOOKUP(MONTH(C1242),lookup!$G$2:$N$13,8)</f>
        <v>2011M08</v>
      </c>
      <c r="C1242" s="2">
        <f t="shared" si="77"/>
        <v>40779</v>
      </c>
      <c r="D1242" s="4">
        <v>35.058243711048682</v>
      </c>
      <c r="E1242">
        <f t="shared" si="78"/>
        <v>35.40733145139788</v>
      </c>
      <c r="F1242" s="4">
        <v>29.982184786480342</v>
      </c>
      <c r="G1242">
        <f t="shared" si="79"/>
        <v>30.282749694970747</v>
      </c>
    </row>
    <row r="1243" spans="1:7" outlineLevel="1">
      <c r="A1243" s="12">
        <f t="shared" si="76"/>
        <v>0</v>
      </c>
      <c r="B1243" t="str">
        <f>YEAR(C1243)&amp;VLOOKUP(MONTH(C1243),lookup!$G$2:$N$13,8)</f>
        <v>2011M08</v>
      </c>
      <c r="C1243" s="2">
        <f t="shared" si="77"/>
        <v>40780</v>
      </c>
      <c r="D1243" s="4">
        <v>35.711750017694001</v>
      </c>
      <c r="E1243">
        <f t="shared" si="78"/>
        <v>35.422169914357319</v>
      </c>
      <c r="F1243" s="4">
        <v>30.58477738097687</v>
      </c>
      <c r="G1243">
        <f t="shared" si="79"/>
        <v>30.307385102224128</v>
      </c>
    </row>
    <row r="1244" spans="1:7" outlineLevel="1">
      <c r="A1244" s="12">
        <f t="shared" si="76"/>
        <v>0</v>
      </c>
      <c r="B1244" t="str">
        <f>YEAR(C1244)&amp;VLOOKUP(MONTH(C1244),lookup!$G$2:$N$13,8)</f>
        <v>2011M08</v>
      </c>
      <c r="C1244" s="2">
        <f t="shared" si="77"/>
        <v>40781</v>
      </c>
      <c r="D1244" s="4">
        <v>34.739974152416963</v>
      </c>
      <c r="E1244">
        <f t="shared" si="78"/>
        <v>35.353858045983728</v>
      </c>
      <c r="F1244" s="4">
        <v>29.693215002520567</v>
      </c>
      <c r="G1244">
        <f t="shared" si="79"/>
        <v>30.243633503132742</v>
      </c>
    </row>
    <row r="1245" spans="1:7" outlineLevel="1">
      <c r="A1245" s="12">
        <f t="shared" si="76"/>
        <v>0</v>
      </c>
      <c r="B1245" t="str">
        <f>YEAR(C1245)&amp;VLOOKUP(MONTH(C1245),lookup!$G$2:$N$13,8)</f>
        <v>2011M08</v>
      </c>
      <c r="C1245" s="2">
        <f t="shared" si="77"/>
        <v>40782</v>
      </c>
      <c r="D1245" s="4">
        <v>35.663792165140833</v>
      </c>
      <c r="E1245">
        <f t="shared" si="78"/>
        <v>35.326671187455808</v>
      </c>
      <c r="F1245" s="4">
        <v>30.570057858868754</v>
      </c>
      <c r="G1245">
        <f t="shared" si="79"/>
        <v>30.231983824807308</v>
      </c>
    </row>
    <row r="1246" spans="1:7" outlineLevel="1">
      <c r="A1246" s="12">
        <f t="shared" si="76"/>
        <v>0</v>
      </c>
      <c r="B1246" t="str">
        <f>YEAR(C1246)&amp;VLOOKUP(MONTH(C1246),lookup!$G$2:$N$13,8)</f>
        <v>2011M08</v>
      </c>
      <c r="C1246" s="2">
        <f t="shared" si="77"/>
        <v>40783</v>
      </c>
      <c r="D1246" s="4">
        <v>35.070229561379428</v>
      </c>
      <c r="E1246">
        <f t="shared" si="78"/>
        <v>35.342310278675257</v>
      </c>
      <c r="F1246" s="4">
        <v>30.019916927274682</v>
      </c>
      <c r="G1246">
        <f t="shared" si="79"/>
        <v>30.249469120837638</v>
      </c>
    </row>
    <row r="1247" spans="1:7" outlineLevel="1">
      <c r="A1247" s="12">
        <f t="shared" si="76"/>
        <v>0</v>
      </c>
      <c r="B1247" t="str">
        <f>YEAR(C1247)&amp;VLOOKUP(MONTH(C1247),lookup!$G$2:$N$13,8)</f>
        <v>2011M08</v>
      </c>
      <c r="C1247" s="2">
        <f t="shared" si="77"/>
        <v>40784</v>
      </c>
      <c r="D1247" s="4">
        <v>35.194211000663884</v>
      </c>
      <c r="E1247">
        <f t="shared" si="78"/>
        <v>35.24663241673268</v>
      </c>
      <c r="F1247" s="4">
        <v>30.120088041922898</v>
      </c>
      <c r="G1247">
        <f t="shared" si="79"/>
        <v>30.166938225799292</v>
      </c>
    </row>
    <row r="1248" spans="1:7" outlineLevel="1">
      <c r="A1248" s="12">
        <f t="shared" si="76"/>
        <v>0</v>
      </c>
      <c r="B1248" t="str">
        <f>YEAR(C1248)&amp;VLOOKUP(MONTH(C1248),lookup!$G$2:$N$13,8)</f>
        <v>2011M08</v>
      </c>
      <c r="C1248" s="2">
        <f t="shared" si="77"/>
        <v>40785</v>
      </c>
      <c r="D1248" s="4">
        <v>34.726219471509317</v>
      </c>
      <c r="E1248">
        <f t="shared" si="78"/>
        <v>35.212017385026364</v>
      </c>
      <c r="F1248" s="4">
        <v>29.727993305388818</v>
      </c>
      <c r="G1248">
        <f t="shared" si="79"/>
        <v>30.141821865622653</v>
      </c>
    </row>
    <row r="1249" spans="1:7" outlineLevel="1">
      <c r="A1249" s="12">
        <f t="shared" si="76"/>
        <v>0</v>
      </c>
      <c r="B1249" t="str">
        <f>YEAR(C1249)&amp;VLOOKUP(MONTH(C1249),lookup!$G$2:$N$13,8)</f>
        <v>2011M08</v>
      </c>
      <c r="C1249" s="2">
        <f t="shared" si="77"/>
        <v>40786</v>
      </c>
      <c r="D1249" s="4">
        <v>35.564689963774633</v>
      </c>
      <c r="E1249">
        <f t="shared" si="78"/>
        <v>35.187995737300483</v>
      </c>
      <c r="F1249" s="4">
        <v>30.500439168729322</v>
      </c>
      <c r="G1249">
        <f t="shared" si="79"/>
        <v>30.127559554902227</v>
      </c>
    </row>
    <row r="1250" spans="1:7" outlineLevel="1">
      <c r="A1250" s="12">
        <f t="shared" si="76"/>
        <v>0</v>
      </c>
      <c r="B1250" t="str">
        <f>YEAR(C1250)&amp;VLOOKUP(MONTH(C1250),lookup!$G$2:$N$13,8)</f>
        <v>2011M09</v>
      </c>
      <c r="C1250" s="2">
        <f t="shared" si="77"/>
        <v>40787</v>
      </c>
      <c r="D1250" s="4">
        <v>34.666345356273311</v>
      </c>
      <c r="E1250">
        <f t="shared" si="78"/>
        <v>35.157366357115059</v>
      </c>
      <c r="F1250" s="4">
        <v>29.773633966747827</v>
      </c>
      <c r="G1250">
        <f t="shared" si="79"/>
        <v>30.121226709021215</v>
      </c>
    </row>
    <row r="1251" spans="1:7" outlineLevel="1">
      <c r="A1251" s="12">
        <f t="shared" si="76"/>
        <v>0</v>
      </c>
      <c r="B1251" t="str">
        <f>YEAR(C1251)&amp;VLOOKUP(MONTH(C1251),lookup!$G$2:$N$13,8)</f>
        <v>2011M09</v>
      </c>
      <c r="C1251" s="2">
        <f t="shared" si="77"/>
        <v>40788</v>
      </c>
      <c r="D1251" s="4">
        <v>35.483139164088406</v>
      </c>
      <c r="E1251">
        <f t="shared" si="78"/>
        <v>35.128023762010343</v>
      </c>
      <c r="F1251" s="4">
        <v>30.51814236594943</v>
      </c>
      <c r="G1251">
        <f t="shared" si="79"/>
        <v>30.112735729505392</v>
      </c>
    </row>
    <row r="1252" spans="1:7" outlineLevel="1">
      <c r="A1252" s="12">
        <f t="shared" si="76"/>
        <v>0</v>
      </c>
      <c r="B1252" t="str">
        <f>YEAR(C1252)&amp;VLOOKUP(MONTH(C1252),lookup!$G$2:$N$13,8)</f>
        <v>2011M09</v>
      </c>
      <c r="C1252" s="2">
        <f t="shared" si="77"/>
        <v>40789</v>
      </c>
      <c r="D1252" s="4">
        <v>35.050809719382066</v>
      </c>
      <c r="E1252">
        <f t="shared" si="78"/>
        <v>35.145832664779206</v>
      </c>
      <c r="F1252" s="4">
        <v>30.135689289191525</v>
      </c>
      <c r="G1252">
        <f t="shared" si="79"/>
        <v>30.15003806924873</v>
      </c>
    </row>
    <row r="1253" spans="1:7" outlineLevel="1">
      <c r="A1253" s="12">
        <f t="shared" si="76"/>
        <v>0</v>
      </c>
      <c r="B1253" t="str">
        <f>YEAR(C1253)&amp;VLOOKUP(MONTH(C1253),lookup!$G$2:$N$13,8)</f>
        <v>2011M09</v>
      </c>
      <c r="C1253" s="2">
        <f t="shared" si="77"/>
        <v>40790</v>
      </c>
      <c r="D1253" s="4">
        <v>35.579830912208614</v>
      </c>
      <c r="E1253">
        <f t="shared" si="78"/>
        <v>35.172720079099676</v>
      </c>
      <c r="F1253" s="4">
        <v>30.598955840959068</v>
      </c>
      <c r="G1253">
        <f t="shared" si="79"/>
        <v>30.191749843049056</v>
      </c>
    </row>
    <row r="1254" spans="1:7" outlineLevel="1">
      <c r="A1254" s="12">
        <f t="shared" si="76"/>
        <v>0</v>
      </c>
      <c r="B1254" t="str">
        <f>YEAR(C1254)&amp;VLOOKUP(MONTH(C1254),lookup!$G$2:$N$13,8)</f>
        <v>2011M09</v>
      </c>
      <c r="C1254" s="2">
        <f t="shared" si="77"/>
        <v>40791</v>
      </c>
      <c r="D1254" s="4">
        <v>34.679921095611142</v>
      </c>
      <c r="E1254">
        <f t="shared" si="78"/>
        <v>35.144467601997647</v>
      </c>
      <c r="F1254" s="4">
        <v>29.862921964161114</v>
      </c>
      <c r="G1254">
        <f t="shared" si="79"/>
        <v>30.19318171275215</v>
      </c>
    </row>
    <row r="1255" spans="1:7" outlineLevel="1">
      <c r="A1255" s="12">
        <f t="shared" si="76"/>
        <v>0</v>
      </c>
      <c r="B1255" t="str">
        <f>YEAR(C1255)&amp;VLOOKUP(MONTH(C1255),lookup!$G$2:$N$13,8)</f>
        <v>2011M09</v>
      </c>
      <c r="C1255" s="2">
        <f t="shared" si="77"/>
        <v>40792</v>
      </c>
      <c r="D1255" s="4">
        <v>35.029705158164759</v>
      </c>
      <c r="E1255">
        <f t="shared" si="78"/>
        <v>35.089603919707294</v>
      </c>
      <c r="F1255" s="4">
        <v>30.127196876435292</v>
      </c>
      <c r="G1255">
        <f t="shared" si="79"/>
        <v>30.162522490551336</v>
      </c>
    </row>
    <row r="1256" spans="1:7" outlineLevel="1">
      <c r="A1256" s="12">
        <f t="shared" si="76"/>
        <v>0</v>
      </c>
      <c r="B1256" t="str">
        <f>YEAR(C1256)&amp;VLOOKUP(MONTH(C1256),lookup!$G$2:$N$13,8)</f>
        <v>2011M09</v>
      </c>
      <c r="C1256" s="2">
        <f t="shared" si="77"/>
        <v>40793</v>
      </c>
      <c r="D1256" s="4">
        <v>34.500201016855684</v>
      </c>
      <c r="E1256">
        <f t="shared" si="78"/>
        <v>35.061632404673304</v>
      </c>
      <c r="F1256" s="4">
        <v>29.718550947305086</v>
      </c>
      <c r="G1256">
        <f t="shared" si="79"/>
        <v>30.157342091550873</v>
      </c>
    </row>
    <row r="1257" spans="1:7" outlineLevel="1">
      <c r="A1257" s="12">
        <f t="shared" si="76"/>
        <v>0</v>
      </c>
      <c r="B1257" t="str">
        <f>YEAR(C1257)&amp;VLOOKUP(MONTH(C1257),lookup!$G$2:$N$13,8)</f>
        <v>2011M09</v>
      </c>
      <c r="C1257" s="2">
        <f t="shared" si="77"/>
        <v>40794</v>
      </c>
      <c r="D1257" s="4">
        <v>35.114823390864295</v>
      </c>
      <c r="E1257">
        <f t="shared" si="78"/>
        <v>35.002822762764396</v>
      </c>
      <c r="F1257" s="4">
        <v>30.234958727168902</v>
      </c>
      <c r="G1257">
        <f t="shared" si="79"/>
        <v>30.117150927388305</v>
      </c>
    </row>
    <row r="1258" spans="1:7" outlineLevel="1">
      <c r="A1258" s="12">
        <f t="shared" si="76"/>
        <v>0</v>
      </c>
      <c r="B1258" t="str">
        <f>YEAR(C1258)&amp;VLOOKUP(MONTH(C1258),lookup!$G$2:$N$13,8)</f>
        <v>2011M09</v>
      </c>
      <c r="C1258" s="2">
        <f t="shared" si="77"/>
        <v>40795</v>
      </c>
      <c r="D1258" s="4">
        <v>34.350831950472667</v>
      </c>
      <c r="E1258">
        <f t="shared" si="78"/>
        <v>34.924771694159404</v>
      </c>
      <c r="F1258" s="4">
        <v>29.582694362100796</v>
      </c>
      <c r="G1258">
        <f t="shared" si="79"/>
        <v>30.059134291506972</v>
      </c>
    </row>
    <row r="1259" spans="1:7" outlineLevel="1">
      <c r="A1259" s="12">
        <f t="shared" si="76"/>
        <v>0</v>
      </c>
      <c r="B1259" t="str">
        <f>YEAR(C1259)&amp;VLOOKUP(MONTH(C1259),lookup!$G$2:$N$13,8)</f>
        <v>2011M09</v>
      </c>
      <c r="C1259" s="2">
        <f t="shared" si="77"/>
        <v>40796</v>
      </c>
      <c r="D1259" s="4">
        <v>35.150272671890129</v>
      </c>
      <c r="E1259">
        <f t="shared" si="78"/>
        <v>34.868171018370475</v>
      </c>
      <c r="F1259" s="4">
        <v>30.282976433519675</v>
      </c>
      <c r="G1259">
        <f t="shared" si="79"/>
        <v>30.018104803443499</v>
      </c>
    </row>
    <row r="1260" spans="1:7" outlineLevel="1">
      <c r="A1260" s="12">
        <f t="shared" si="76"/>
        <v>0</v>
      </c>
      <c r="B1260" t="str">
        <f>YEAR(C1260)&amp;VLOOKUP(MONTH(C1260),lookup!$G$2:$N$13,8)</f>
        <v>2011M09</v>
      </c>
      <c r="C1260" s="2">
        <f t="shared" si="77"/>
        <v>40797</v>
      </c>
      <c r="D1260" s="4">
        <v>34.569807404247243</v>
      </c>
      <c r="E1260">
        <f t="shared" si="78"/>
        <v>34.828932232727553</v>
      </c>
      <c r="F1260" s="4">
        <v>29.767126006948079</v>
      </c>
      <c r="G1260">
        <f t="shared" si="79"/>
        <v>29.98708660186886</v>
      </c>
    </row>
    <row r="1261" spans="1:7" outlineLevel="1">
      <c r="A1261" s="12">
        <f t="shared" si="76"/>
        <v>0</v>
      </c>
      <c r="B1261" t="str">
        <f>YEAR(C1261)&amp;VLOOKUP(MONTH(C1261),lookup!$G$2:$N$13,8)</f>
        <v>2011M09</v>
      </c>
      <c r="C1261" s="2">
        <f t="shared" si="77"/>
        <v>40798</v>
      </c>
      <c r="D1261" s="4">
        <v>35.105000563692805</v>
      </c>
      <c r="E1261">
        <f t="shared" si="78"/>
        <v>34.80552995307265</v>
      </c>
      <c r="F1261" s="4">
        <v>30.277830892878683</v>
      </c>
      <c r="G1261">
        <f t="shared" si="79"/>
        <v>29.979569127317454</v>
      </c>
    </row>
    <row r="1262" spans="1:7" outlineLevel="1">
      <c r="A1262" s="12">
        <f t="shared" si="76"/>
        <v>0</v>
      </c>
      <c r="B1262" t="str">
        <f>YEAR(C1262)&amp;VLOOKUP(MONTH(C1262),lookup!$G$2:$N$13,8)</f>
        <v>2011M09</v>
      </c>
      <c r="C1262" s="2">
        <f t="shared" si="77"/>
        <v>40799</v>
      </c>
      <c r="D1262" s="4">
        <v>34.034548126854659</v>
      </c>
      <c r="E1262">
        <f t="shared" si="78"/>
        <v>34.726389735025293</v>
      </c>
      <c r="F1262" s="4">
        <v>29.320174080561376</v>
      </c>
      <c r="G1262">
        <f t="shared" si="79"/>
        <v>29.912449312363826</v>
      </c>
    </row>
    <row r="1263" spans="1:7" outlineLevel="1">
      <c r="A1263" s="12">
        <f t="shared" si="76"/>
        <v>0</v>
      </c>
      <c r="B1263" t="str">
        <f>YEAR(C1263)&amp;VLOOKUP(MONTH(C1263),lookup!$G$2:$N$13,8)</f>
        <v>2011M09</v>
      </c>
      <c r="C1263" s="2">
        <f t="shared" si="77"/>
        <v>40800</v>
      </c>
      <c r="D1263" s="4">
        <v>34.941592932342864</v>
      </c>
      <c r="E1263">
        <f t="shared" si="78"/>
        <v>34.706446849367971</v>
      </c>
      <c r="F1263" s="4">
        <v>30.179710566009955</v>
      </c>
      <c r="G1263">
        <f t="shared" si="79"/>
        <v>29.91112740453233</v>
      </c>
    </row>
    <row r="1264" spans="1:7" outlineLevel="1">
      <c r="A1264" s="12">
        <f t="shared" si="76"/>
        <v>0</v>
      </c>
      <c r="B1264" t="str">
        <f>YEAR(C1264)&amp;VLOOKUP(MONTH(C1264),lookup!$G$2:$N$13,8)</f>
        <v>2011M09</v>
      </c>
      <c r="C1264" s="2">
        <f t="shared" si="77"/>
        <v>40801</v>
      </c>
      <c r="D1264" s="4">
        <v>34.062064691585569</v>
      </c>
      <c r="E1264">
        <f t="shared" si="78"/>
        <v>34.654999390797997</v>
      </c>
      <c r="F1264" s="4">
        <v>29.380317317425064</v>
      </c>
      <c r="G1264">
        <f t="shared" si="79"/>
        <v>29.873123048941853</v>
      </c>
    </row>
    <row r="1265" spans="1:7" outlineLevel="1">
      <c r="A1265" s="12">
        <f t="shared" si="76"/>
        <v>0</v>
      </c>
      <c r="B1265" t="str">
        <f>YEAR(C1265)&amp;VLOOKUP(MONTH(C1265),lookup!$G$2:$N$13,8)</f>
        <v>2011M09</v>
      </c>
      <c r="C1265" s="2">
        <f t="shared" si="77"/>
        <v>40802</v>
      </c>
      <c r="D1265" s="4">
        <v>35.300584637691422</v>
      </c>
      <c r="E1265">
        <f t="shared" si="78"/>
        <v>34.679135465874793</v>
      </c>
      <c r="F1265" s="4">
        <v>30.46261071151098</v>
      </c>
      <c r="G1265">
        <f t="shared" si="79"/>
        <v>29.902320821129177</v>
      </c>
    </row>
    <row r="1266" spans="1:7" outlineLevel="1">
      <c r="A1266" s="12">
        <f t="shared" si="76"/>
        <v>0</v>
      </c>
      <c r="B1266" t="str">
        <f>YEAR(C1266)&amp;VLOOKUP(MONTH(C1266),lookup!$G$2:$N$13,8)</f>
        <v>2011M09</v>
      </c>
      <c r="C1266" s="2">
        <f t="shared" si="77"/>
        <v>40803</v>
      </c>
      <c r="D1266" s="4">
        <v>34.46572913156831</v>
      </c>
      <c r="E1266">
        <f t="shared" si="78"/>
        <v>34.67764335030337</v>
      </c>
      <c r="F1266" s="4">
        <v>29.742356125697146</v>
      </c>
      <c r="G1266">
        <f t="shared" si="79"/>
        <v>29.910235524583037</v>
      </c>
    </row>
    <row r="1267" spans="1:7" outlineLevel="1">
      <c r="A1267" s="12">
        <f t="shared" si="76"/>
        <v>0</v>
      </c>
      <c r="B1267" t="str">
        <f>YEAR(C1267)&amp;VLOOKUP(MONTH(C1267),lookup!$G$2:$N$13,8)</f>
        <v>2011M09</v>
      </c>
      <c r="C1267" s="2">
        <f t="shared" si="77"/>
        <v>40804</v>
      </c>
      <c r="D1267" s="4">
        <v>35.0536269188635</v>
      </c>
      <c r="E1267">
        <f t="shared" si="78"/>
        <v>34.667321853670089</v>
      </c>
      <c r="F1267" s="4">
        <v>30.258627663645086</v>
      </c>
      <c r="G1267">
        <f t="shared" si="79"/>
        <v>29.907113457363074</v>
      </c>
    </row>
    <row r="1268" spans="1:7" outlineLevel="1">
      <c r="A1268" s="12">
        <f t="shared" si="76"/>
        <v>0</v>
      </c>
      <c r="B1268" t="str">
        <f>YEAR(C1268)&amp;VLOOKUP(MONTH(C1268),lookup!$G$2:$N$13,8)</f>
        <v>2011M09</v>
      </c>
      <c r="C1268" s="2">
        <f t="shared" si="77"/>
        <v>40805</v>
      </c>
      <c r="D1268" s="4">
        <v>34.200649345872051</v>
      </c>
      <c r="E1268">
        <f t="shared" si="78"/>
        <v>34.658091243273091</v>
      </c>
      <c r="F1268" s="4">
        <v>29.526456726825536</v>
      </c>
      <c r="G1268">
        <f t="shared" si="79"/>
        <v>29.909261847877424</v>
      </c>
    </row>
    <row r="1269" spans="1:7" outlineLevel="1">
      <c r="A1269" s="12">
        <f t="shared" si="76"/>
        <v>0</v>
      </c>
      <c r="B1269" t="str">
        <f>YEAR(C1269)&amp;VLOOKUP(MONTH(C1269),lookup!$G$2:$N$13,8)</f>
        <v>2011M09</v>
      </c>
      <c r="C1269" s="2">
        <f t="shared" si="77"/>
        <v>40806</v>
      </c>
      <c r="D1269" s="4">
        <v>34.710331039197222</v>
      </c>
      <c r="E1269">
        <f t="shared" si="78"/>
        <v>34.614152573563317</v>
      </c>
      <c r="F1269" s="4">
        <v>29.976847729452363</v>
      </c>
      <c r="G1269">
        <f t="shared" si="79"/>
        <v>29.873545163783486</v>
      </c>
    </row>
    <row r="1270" spans="1:7" outlineLevel="1">
      <c r="A1270" s="12">
        <f t="shared" si="76"/>
        <v>0</v>
      </c>
      <c r="B1270" t="str">
        <f>YEAR(C1270)&amp;VLOOKUP(MONTH(C1270),lookup!$G$2:$N$13,8)</f>
        <v>2011M09</v>
      </c>
      <c r="C1270" s="2">
        <f t="shared" si="77"/>
        <v>40807</v>
      </c>
      <c r="D1270" s="4">
        <v>34.331545632798232</v>
      </c>
      <c r="E1270">
        <f t="shared" si="78"/>
        <v>34.655171662785847</v>
      </c>
      <c r="F1270" s="4">
        <v>29.655210842051719</v>
      </c>
      <c r="G1270">
        <f t="shared" si="79"/>
        <v>29.91739275509552</v>
      </c>
    </row>
    <row r="1271" spans="1:7" outlineLevel="1">
      <c r="A1271" s="12">
        <f t="shared" si="76"/>
        <v>0</v>
      </c>
      <c r="B1271" t="str">
        <f>YEAR(C1271)&amp;VLOOKUP(MONTH(C1271),lookup!$G$2:$N$13,8)</f>
        <v>2011M09</v>
      </c>
      <c r="C1271" s="2">
        <f t="shared" si="77"/>
        <v>40808</v>
      </c>
      <c r="D1271" s="4">
        <v>34.686173553643911</v>
      </c>
      <c r="E1271">
        <f t="shared" si="78"/>
        <v>34.588007027946531</v>
      </c>
      <c r="F1271" s="4">
        <v>29.989131520776652</v>
      </c>
      <c r="G1271">
        <f t="shared" si="79"/>
        <v>29.866024965540575</v>
      </c>
    </row>
    <row r="1272" spans="1:7" outlineLevel="1">
      <c r="A1272" s="12">
        <f t="shared" si="76"/>
        <v>0</v>
      </c>
      <c r="B1272" t="str">
        <f>YEAR(C1272)&amp;VLOOKUP(MONTH(C1272),lookup!$G$2:$N$13,8)</f>
        <v>2011M09</v>
      </c>
      <c r="C1272" s="2">
        <f t="shared" si="77"/>
        <v>40809</v>
      </c>
      <c r="D1272" s="4">
        <v>34.403930411311016</v>
      </c>
      <c r="E1272">
        <f t="shared" si="78"/>
        <v>34.604223742074602</v>
      </c>
      <c r="F1272" s="4">
        <v>29.724833213426013</v>
      </c>
      <c r="G1272">
        <f t="shared" si="79"/>
        <v>29.886096966351378</v>
      </c>
    </row>
    <row r="1273" spans="1:7" outlineLevel="1">
      <c r="A1273" s="12">
        <f t="shared" si="76"/>
        <v>0</v>
      </c>
      <c r="B1273" t="str">
        <f>YEAR(C1273)&amp;VLOOKUP(MONTH(C1273),lookup!$G$2:$N$13,8)</f>
        <v>2011M09</v>
      </c>
      <c r="C1273" s="2">
        <f t="shared" si="77"/>
        <v>40810</v>
      </c>
      <c r="D1273" s="4">
        <v>34.845979194228306</v>
      </c>
      <c r="E1273">
        <f t="shared" si="78"/>
        <v>34.558506924805215</v>
      </c>
      <c r="F1273" s="4">
        <v>30.122570156019396</v>
      </c>
      <c r="G1273">
        <f t="shared" si="79"/>
        <v>29.853506305997676</v>
      </c>
    </row>
    <row r="1274" spans="1:7" outlineLevel="1">
      <c r="A1274" s="12">
        <f t="shared" si="76"/>
        <v>0</v>
      </c>
      <c r="B1274" t="str">
        <f>YEAR(C1274)&amp;VLOOKUP(MONTH(C1274),lookup!$G$2:$N$13,8)</f>
        <v>2011M09</v>
      </c>
      <c r="C1274" s="2">
        <f t="shared" si="77"/>
        <v>40811</v>
      </c>
      <c r="D1274" s="4">
        <v>34.532232287490267</v>
      </c>
      <c r="E1274">
        <f t="shared" si="78"/>
        <v>34.590295283851859</v>
      </c>
      <c r="F1274" s="4">
        <v>29.84086040705607</v>
      </c>
      <c r="G1274">
        <f t="shared" si="79"/>
        <v>29.88586313026849</v>
      </c>
    </row>
    <row r="1275" spans="1:7" outlineLevel="1">
      <c r="A1275" s="12">
        <f t="shared" si="76"/>
        <v>0</v>
      </c>
      <c r="B1275" t="str">
        <f>YEAR(C1275)&amp;VLOOKUP(MONTH(C1275),lookup!$G$2:$N$13,8)</f>
        <v>2011M09</v>
      </c>
      <c r="C1275" s="2">
        <f t="shared" si="77"/>
        <v>40812</v>
      </c>
      <c r="D1275" s="4">
        <v>34.806795686542905</v>
      </c>
      <c r="E1275">
        <f t="shared" si="78"/>
        <v>34.582907052443971</v>
      </c>
      <c r="F1275" s="4">
        <v>30.080436999489674</v>
      </c>
      <c r="G1275">
        <f t="shared" si="79"/>
        <v>29.88335865292855</v>
      </c>
    </row>
    <row r="1276" spans="1:7" outlineLevel="1">
      <c r="A1276" s="12">
        <f t="shared" si="76"/>
        <v>0</v>
      </c>
      <c r="B1276" t="str">
        <f>YEAR(C1276)&amp;VLOOKUP(MONTH(C1276),lookup!$G$2:$N$13,8)</f>
        <v>2011M09</v>
      </c>
      <c r="C1276" s="2">
        <f t="shared" si="77"/>
        <v>40813</v>
      </c>
      <c r="D1276" s="4">
        <v>34.266395020096702</v>
      </c>
      <c r="E1276">
        <f t="shared" si="78"/>
        <v>34.581586939357877</v>
      </c>
      <c r="F1276" s="4">
        <v>29.586782995758028</v>
      </c>
      <c r="G1276">
        <f t="shared" si="79"/>
        <v>29.881426724212353</v>
      </c>
    </row>
    <row r="1277" spans="1:7" outlineLevel="1">
      <c r="A1277" s="12">
        <f t="shared" si="76"/>
        <v>0</v>
      </c>
      <c r="B1277" t="str">
        <f>YEAR(C1277)&amp;VLOOKUP(MONTH(C1277),lookup!$G$2:$N$13,8)</f>
        <v>2011M09</v>
      </c>
      <c r="C1277" s="2">
        <f t="shared" si="77"/>
        <v>40814</v>
      </c>
      <c r="D1277" s="4">
        <v>34.825420824747205</v>
      </c>
      <c r="E1277">
        <f t="shared" si="78"/>
        <v>34.600383990213359</v>
      </c>
      <c r="F1277" s="4">
        <v>30.144751440868699</v>
      </c>
      <c r="G1277">
        <f t="shared" si="79"/>
        <v>29.904889032850214</v>
      </c>
    </row>
    <row r="1278" spans="1:7" outlineLevel="1">
      <c r="A1278" s="12">
        <f t="shared" si="76"/>
        <v>0</v>
      </c>
      <c r="B1278" t="str">
        <f>YEAR(C1278)&amp;VLOOKUP(MONTH(C1278),lookup!$G$2:$N$13,8)</f>
        <v>2011M09</v>
      </c>
      <c r="C1278" s="2">
        <f t="shared" si="77"/>
        <v>40815</v>
      </c>
      <c r="D1278" s="4">
        <v>34.552891271238558</v>
      </c>
      <c r="E1278">
        <f t="shared" si="78"/>
        <v>34.626631497609836</v>
      </c>
      <c r="F1278" s="4">
        <v>29.809416048108208</v>
      </c>
      <c r="G1278">
        <f t="shared" si="79"/>
        <v>29.921575427785591</v>
      </c>
    </row>
    <row r="1279" spans="1:7" outlineLevel="1">
      <c r="A1279" s="12">
        <f t="shared" si="76"/>
        <v>0</v>
      </c>
      <c r="B1279" t="str">
        <f>YEAR(C1279)&amp;VLOOKUP(MONTH(C1279),lookup!$G$2:$N$13,8)</f>
        <v>2011M09</v>
      </c>
      <c r="C1279" s="2">
        <f t="shared" si="77"/>
        <v>40816</v>
      </c>
      <c r="D1279" s="4">
        <v>34.998820890176198</v>
      </c>
      <c r="E1279">
        <f t="shared" si="78"/>
        <v>34.658908764138772</v>
      </c>
      <c r="F1279" s="4">
        <v>30.288428862516632</v>
      </c>
      <c r="G1279">
        <f t="shared" si="79"/>
        <v>29.954103070519118</v>
      </c>
    </row>
    <row r="1280" spans="1:7" outlineLevel="1">
      <c r="A1280" s="12">
        <f t="shared" si="76"/>
        <v>0</v>
      </c>
      <c r="B1280" t="str">
        <f>YEAR(C1280)&amp;VLOOKUP(MONTH(C1280),lookup!$G$2:$N$13,8)</f>
        <v>2011M10</v>
      </c>
      <c r="C1280" s="2">
        <f t="shared" si="77"/>
        <v>40817</v>
      </c>
      <c r="D1280" s="4">
        <v>34.511428204703677</v>
      </c>
      <c r="E1280">
        <f t="shared" si="78"/>
        <v>34.66389370266026</v>
      </c>
      <c r="F1280" s="4">
        <v>29.831990448706772</v>
      </c>
      <c r="G1280">
        <f t="shared" si="79"/>
        <v>29.960061234528386</v>
      </c>
    </row>
    <row r="1281" spans="1:7" outlineLevel="1">
      <c r="A1281" s="12">
        <f t="shared" si="76"/>
        <v>0</v>
      </c>
      <c r="B1281" t="str">
        <f>YEAR(C1281)&amp;VLOOKUP(MONTH(C1281),lookup!$G$2:$N$13,8)</f>
        <v>2011M10</v>
      </c>
      <c r="C1281" s="2">
        <f t="shared" si="77"/>
        <v>40818</v>
      </c>
      <c r="D1281" s="4">
        <v>34.728768230090587</v>
      </c>
      <c r="E1281">
        <f t="shared" si="78"/>
        <v>34.650065729363959</v>
      </c>
      <c r="F1281" s="4">
        <v>30.126755746111748</v>
      </c>
      <c r="G1281">
        <f t="shared" si="79"/>
        <v>29.964182729460994</v>
      </c>
    </row>
    <row r="1282" spans="1:7" outlineLevel="1">
      <c r="A1282" s="12">
        <f t="shared" ref="A1282:A1345" si="80">IF(D1282+D1283=D1282,IF(D1282+D1283&gt;0,1,0),0)</f>
        <v>0</v>
      </c>
      <c r="B1282" t="str">
        <f>YEAR(C1282)&amp;VLOOKUP(MONTH(C1282),lookup!$G$2:$N$13,8)</f>
        <v>2011M10</v>
      </c>
      <c r="C1282" s="2">
        <f t="shared" ref="C1282:C1345" si="81">C1283-1</f>
        <v>40819</v>
      </c>
      <c r="D1282" s="4">
        <v>33.762813828772359</v>
      </c>
      <c r="E1282">
        <f t="shared" si="78"/>
        <v>34.560011976417059</v>
      </c>
      <c r="F1282" s="4">
        <v>29.159112782993454</v>
      </c>
      <c r="G1282">
        <f t="shared" si="79"/>
        <v>29.885934318560036</v>
      </c>
    </row>
    <row r="1283" spans="1:7" outlineLevel="1">
      <c r="A1283" s="12">
        <f t="shared" si="80"/>
        <v>0</v>
      </c>
      <c r="B1283" t="str">
        <f>YEAR(C1283)&amp;VLOOKUP(MONTH(C1283),lookup!$G$2:$N$13,8)</f>
        <v>2011M10</v>
      </c>
      <c r="C1283" s="2">
        <f t="shared" si="81"/>
        <v>40820</v>
      </c>
      <c r="D1283" s="4">
        <v>34.203902709777118</v>
      </c>
      <c r="E1283">
        <f t="shared" si="78"/>
        <v>34.470537989121695</v>
      </c>
      <c r="F1283" s="4">
        <v>29.680420637697797</v>
      </c>
      <c r="G1283">
        <f t="shared" si="79"/>
        <v>29.822239062350469</v>
      </c>
    </row>
    <row r="1284" spans="1:7" outlineLevel="1">
      <c r="A1284" s="12">
        <f t="shared" si="80"/>
        <v>0</v>
      </c>
      <c r="B1284" t="str">
        <f>YEAR(C1284)&amp;VLOOKUP(MONTH(C1284),lookup!$G$2:$N$13,8)</f>
        <v>2011M10</v>
      </c>
      <c r="C1284" s="2">
        <f t="shared" si="81"/>
        <v>40821</v>
      </c>
      <c r="D1284" s="4">
        <v>33.903515876282157</v>
      </c>
      <c r="E1284">
        <f t="shared" si="78"/>
        <v>34.393743426386912</v>
      </c>
      <c r="F1284" s="4">
        <v>29.298323293060569</v>
      </c>
      <c r="G1284">
        <f t="shared" si="79"/>
        <v>29.761619268011241</v>
      </c>
    </row>
    <row r="1285" spans="1:7" outlineLevel="1">
      <c r="A1285" s="12">
        <f t="shared" si="80"/>
        <v>0</v>
      </c>
      <c r="B1285" t="str">
        <f>YEAR(C1285)&amp;VLOOKUP(MONTH(C1285),lookup!$G$2:$N$13,8)</f>
        <v>2011M10</v>
      </c>
      <c r="C1285" s="2">
        <f t="shared" si="81"/>
        <v>40822</v>
      </c>
      <c r="D1285" s="4">
        <v>34.50309216395847</v>
      </c>
      <c r="E1285">
        <f t="shared" si="78"/>
        <v>34.332287157902805</v>
      </c>
      <c r="F1285" s="4">
        <v>29.938198196294238</v>
      </c>
      <c r="G1285">
        <f t="shared" si="79"/>
        <v>29.719523801373473</v>
      </c>
    </row>
    <row r="1286" spans="1:7" outlineLevel="1">
      <c r="A1286" s="12">
        <f t="shared" si="80"/>
        <v>0</v>
      </c>
      <c r="B1286" t="str">
        <f>YEAR(C1286)&amp;VLOOKUP(MONTH(C1286),lookup!$G$2:$N$13,8)</f>
        <v>2011M10</v>
      </c>
      <c r="C1286" s="2">
        <f t="shared" si="81"/>
        <v>40823</v>
      </c>
      <c r="D1286" s="4">
        <v>33.800316033964847</v>
      </c>
      <c r="E1286">
        <f t="shared" si="78"/>
        <v>34.225991858011632</v>
      </c>
      <c r="F1286" s="4">
        <v>29.217123765108525</v>
      </c>
      <c r="G1286">
        <f t="shared" si="79"/>
        <v>29.631266643386134</v>
      </c>
    </row>
    <row r="1287" spans="1:7" outlineLevel="1">
      <c r="A1287" s="12">
        <f t="shared" si="80"/>
        <v>0</v>
      </c>
      <c r="B1287" t="str">
        <f>YEAR(C1287)&amp;VLOOKUP(MONTH(C1287),lookup!$G$2:$N$13,8)</f>
        <v>2011M10</v>
      </c>
      <c r="C1287" s="2">
        <f t="shared" si="81"/>
        <v>40824</v>
      </c>
      <c r="D1287" s="4">
        <v>34.393942486813785</v>
      </c>
      <c r="E1287">
        <f t="shared" si="78"/>
        <v>34.160284812528417</v>
      </c>
      <c r="F1287" s="4">
        <v>29.857407138661813</v>
      </c>
      <c r="G1287">
        <f t="shared" si="79"/>
        <v>29.581882068357714</v>
      </c>
    </row>
    <row r="1288" spans="1:7" outlineLevel="1">
      <c r="A1288" s="12">
        <f t="shared" si="80"/>
        <v>0</v>
      </c>
      <c r="B1288" t="str">
        <f>YEAR(C1288)&amp;VLOOKUP(MONTH(C1288),lookup!$G$2:$N$13,8)</f>
        <v>2011M10</v>
      </c>
      <c r="C1288" s="2">
        <f t="shared" si="81"/>
        <v>40825</v>
      </c>
      <c r="D1288" s="4">
        <v>34.253531231423004</v>
      </c>
      <c r="E1288">
        <f t="shared" si="78"/>
        <v>34.185059368585925</v>
      </c>
      <c r="F1288" s="4">
        <v>29.612066749931039</v>
      </c>
      <c r="G1288">
        <f t="shared" si="79"/>
        <v>29.605883001095698</v>
      </c>
    </row>
    <row r="1289" spans="1:7" outlineLevel="1">
      <c r="A1289" s="12">
        <f t="shared" si="80"/>
        <v>0</v>
      </c>
      <c r="B1289" t="str">
        <f>YEAR(C1289)&amp;VLOOKUP(MONTH(C1289),lookup!$G$2:$N$13,8)</f>
        <v>2011M10</v>
      </c>
      <c r="C1289" s="2">
        <f t="shared" si="81"/>
        <v>40826</v>
      </c>
      <c r="D1289" s="4">
        <v>34.627829153953499</v>
      </c>
      <c r="E1289">
        <f t="shared" si="78"/>
        <v>34.21407788000873</v>
      </c>
      <c r="F1289" s="4">
        <v>30.098049435656208</v>
      </c>
      <c r="G1289">
        <f t="shared" si="79"/>
        <v>29.638891256522093</v>
      </c>
    </row>
    <row r="1290" spans="1:7" outlineLevel="1">
      <c r="A1290" s="12">
        <f t="shared" si="80"/>
        <v>0</v>
      </c>
      <c r="B1290" t="str">
        <f>YEAR(C1290)&amp;VLOOKUP(MONTH(C1290),lookup!$G$2:$N$13,8)</f>
        <v>2011M10</v>
      </c>
      <c r="C1290" s="2">
        <f t="shared" si="81"/>
        <v>40827</v>
      </c>
      <c r="D1290" s="4">
        <v>33.679290919842003</v>
      </c>
      <c r="E1290">
        <f t="shared" si="78"/>
        <v>34.190172285163897</v>
      </c>
      <c r="F1290" s="4">
        <v>29.091758896142959</v>
      </c>
      <c r="G1290">
        <f t="shared" si="79"/>
        <v>29.617467938850801</v>
      </c>
    </row>
    <row r="1291" spans="1:7" outlineLevel="1">
      <c r="A1291" s="12">
        <f t="shared" si="80"/>
        <v>0</v>
      </c>
      <c r="B1291" t="str">
        <f>YEAR(C1291)&amp;VLOOKUP(MONTH(C1291),lookup!$G$2:$N$13,8)</f>
        <v>2011M10</v>
      </c>
      <c r="C1291" s="2">
        <f t="shared" si="81"/>
        <v>40828</v>
      </c>
      <c r="D1291" s="4">
        <v>34.875535574004424</v>
      </c>
      <c r="E1291">
        <f t="shared" ref="E1291:E1354" si="82">AVERAGE(SUM(D1284:D1291)/8,SUM(D1286:D1291)/6)</f>
        <v>34.26318629001527</v>
      </c>
      <c r="F1291" s="4">
        <v>30.351508684285012</v>
      </c>
      <c r="G1291">
        <f t="shared" ref="G1291:G1354" si="83">AVERAGE(SUM(F1284:F1291)/8,SUM(F1286:F1291)/6)</f>
        <v>29.693853482428402</v>
      </c>
    </row>
    <row r="1292" spans="1:7" outlineLevel="1">
      <c r="A1292" s="12">
        <f t="shared" si="80"/>
        <v>0</v>
      </c>
      <c r="B1292" t="str">
        <f>YEAR(C1292)&amp;VLOOKUP(MONTH(C1292),lookup!$G$2:$N$13,8)</f>
        <v>2011M10</v>
      </c>
      <c r="C1292" s="2">
        <f t="shared" si="81"/>
        <v>40829</v>
      </c>
      <c r="D1292" s="4">
        <v>33.862059468451633</v>
      </c>
      <c r="E1292">
        <f t="shared" si="82"/>
        <v>34.265740550733099</v>
      </c>
      <c r="F1292" s="4">
        <v>29.279985844564653</v>
      </c>
      <c r="G1292">
        <f t="shared" si="83"/>
        <v>29.697945898518753</v>
      </c>
    </row>
    <row r="1293" spans="1:7" outlineLevel="1">
      <c r="A1293" s="12">
        <f t="shared" si="80"/>
        <v>0</v>
      </c>
      <c r="B1293" t="str">
        <f>YEAR(C1293)&amp;VLOOKUP(MONTH(C1293),lookup!$G$2:$N$13,8)</f>
        <v>2011M10</v>
      </c>
      <c r="C1293" s="2">
        <f t="shared" si="81"/>
        <v>40830</v>
      </c>
      <c r="D1293" s="4">
        <v>34.724835409226017</v>
      </c>
      <c r="E1293">
        <f t="shared" si="82"/>
        <v>34.307173913763336</v>
      </c>
      <c r="F1293" s="4">
        <v>30.20835008316871</v>
      </c>
      <c r="G1293">
        <f t="shared" si="83"/>
        <v>29.744075636823979</v>
      </c>
    </row>
    <row r="1294" spans="1:7" outlineLevel="1">
      <c r="A1294" s="12">
        <f t="shared" si="80"/>
        <v>0</v>
      </c>
      <c r="B1294" t="str">
        <f>YEAR(C1294)&amp;VLOOKUP(MONTH(C1294),lookup!$G$2:$N$13,8)</f>
        <v>2011M10</v>
      </c>
      <c r="C1294" s="2">
        <f t="shared" si="81"/>
        <v>40831</v>
      </c>
      <c r="D1294" s="4">
        <v>34.139037536365571</v>
      </c>
      <c r="E1294">
        <f t="shared" si="82"/>
        <v>34.318802866408589</v>
      </c>
      <c r="F1294" s="4">
        <v>29.553316696100531</v>
      </c>
      <c r="G1294">
        <f t="shared" si="83"/>
        <v>29.760191857191771</v>
      </c>
    </row>
    <row r="1295" spans="1:7" outlineLevel="1">
      <c r="A1295" s="12">
        <f t="shared" si="80"/>
        <v>0</v>
      </c>
      <c r="B1295" t="str">
        <f>YEAR(C1295)&amp;VLOOKUP(MONTH(C1295),lookup!$G$2:$N$13,8)</f>
        <v>2011M10</v>
      </c>
      <c r="C1295" s="2">
        <f t="shared" si="81"/>
        <v>40832</v>
      </c>
      <c r="D1295" s="4">
        <v>34.717825038435151</v>
      </c>
      <c r="E1295">
        <f t="shared" si="82"/>
        <v>34.34654518292507</v>
      </c>
      <c r="F1295" s="4">
        <v>30.165860973199255</v>
      </c>
      <c r="G1295">
        <f t="shared" si="83"/>
        <v>29.785121183312281</v>
      </c>
    </row>
    <row r="1296" spans="1:7" outlineLevel="1">
      <c r="A1296" s="12">
        <f t="shared" si="80"/>
        <v>0</v>
      </c>
      <c r="B1296" t="str">
        <f>YEAR(C1296)&amp;VLOOKUP(MONTH(C1296),lookup!$G$2:$N$13,8)</f>
        <v>2011M10</v>
      </c>
      <c r="C1296" s="2">
        <f t="shared" si="81"/>
        <v>40833</v>
      </c>
      <c r="D1296" s="4">
        <v>33.897360776429593</v>
      </c>
      <c r="E1296">
        <f t="shared" si="82"/>
        <v>34.342457017536944</v>
      </c>
      <c r="F1296" s="4">
        <v>29.358278266027892</v>
      </c>
      <c r="G1296">
        <f t="shared" si="83"/>
        <v>29.791469350558746</v>
      </c>
    </row>
    <row r="1297" spans="1:7" outlineLevel="1">
      <c r="A1297" s="12">
        <f t="shared" si="80"/>
        <v>0</v>
      </c>
      <c r="B1297" t="str">
        <f>YEAR(C1297)&amp;VLOOKUP(MONTH(C1297),lookup!$G$2:$N$13,8)</f>
        <v>2011M10</v>
      </c>
      <c r="C1297" s="2">
        <f t="shared" si="81"/>
        <v>40834</v>
      </c>
      <c r="D1297" s="4">
        <v>34.449413934419766</v>
      </c>
      <c r="E1297">
        <f t="shared" si="82"/>
        <v>34.295795929684033</v>
      </c>
      <c r="F1297" s="4">
        <v>29.95415722731035</v>
      </c>
      <c r="G1297">
        <f t="shared" si="83"/>
        <v>29.749363466122578</v>
      </c>
    </row>
    <row r="1298" spans="1:7" outlineLevel="1">
      <c r="A1298" s="12">
        <f t="shared" si="80"/>
        <v>0</v>
      </c>
      <c r="B1298" t="str">
        <f>YEAR(C1298)&amp;VLOOKUP(MONTH(C1298),lookup!$G$2:$N$13,8)</f>
        <v>2011M10</v>
      </c>
      <c r="C1298" s="2">
        <f t="shared" si="81"/>
        <v>40835</v>
      </c>
      <c r="D1298" s="4">
        <v>33.853791849381494</v>
      </c>
      <c r="E1298">
        <f t="shared" si="82"/>
        <v>34.306013269524399</v>
      </c>
      <c r="F1298" s="4">
        <v>29.312455819670888</v>
      </c>
      <c r="G1298">
        <f t="shared" si="83"/>
        <v>29.765862855101926</v>
      </c>
    </row>
    <row r="1299" spans="1:7" outlineLevel="1">
      <c r="A1299" s="12">
        <f t="shared" si="80"/>
        <v>0</v>
      </c>
      <c r="B1299" t="str">
        <f>YEAR(C1299)&amp;VLOOKUP(MONTH(C1299),lookup!$G$2:$N$13,8)</f>
        <v>2011M10</v>
      </c>
      <c r="C1299" s="2">
        <f t="shared" si="81"/>
        <v>40836</v>
      </c>
      <c r="D1299" s="4">
        <v>34.23943494090841</v>
      </c>
      <c r="E1299">
        <f t="shared" si="82"/>
        <v>34.225806940929431</v>
      </c>
      <c r="F1299" s="4">
        <v>29.775655697635766</v>
      </c>
      <c r="G1299">
        <f t="shared" si="83"/>
        <v>29.693814177975263</v>
      </c>
    </row>
    <row r="1300" spans="1:7" outlineLevel="1">
      <c r="A1300" s="12">
        <f t="shared" si="80"/>
        <v>0</v>
      </c>
      <c r="B1300" t="str">
        <f>YEAR(C1300)&amp;VLOOKUP(MONTH(C1300),lookup!$G$2:$N$13,8)</f>
        <v>2011M10</v>
      </c>
      <c r="C1300" s="2">
        <f t="shared" si="81"/>
        <v>40837</v>
      </c>
      <c r="D1300" s="4">
        <v>33.968845746903511</v>
      </c>
      <c r="E1300">
        <f t="shared" si="82"/>
        <v>34.218298434210837</v>
      </c>
      <c r="F1300" s="4">
        <v>29.422365756442883</v>
      </c>
      <c r="G1300">
        <f t="shared" si="83"/>
        <v>29.69180034416285</v>
      </c>
    </row>
    <row r="1301" spans="1:7" outlineLevel="1">
      <c r="A1301" s="12">
        <f t="shared" si="80"/>
        <v>0</v>
      </c>
      <c r="B1301" t="str">
        <f>YEAR(C1301)&amp;VLOOKUP(MONTH(C1301),lookup!$G$2:$N$13,8)</f>
        <v>2011M10</v>
      </c>
      <c r="C1301" s="2">
        <f t="shared" si="81"/>
        <v>40838</v>
      </c>
      <c r="D1301" s="4">
        <v>34.575755982875663</v>
      </c>
      <c r="E1301">
        <f t="shared" si="82"/>
        <v>34.197141882100645</v>
      </c>
      <c r="F1301" s="4">
        <v>30.051866333231043</v>
      </c>
      <c r="G1301">
        <f t="shared" si="83"/>
        <v>29.672520556461059</v>
      </c>
    </row>
    <row r="1302" spans="1:7" outlineLevel="1">
      <c r="A1302" s="12">
        <f t="shared" si="80"/>
        <v>0</v>
      </c>
      <c r="B1302" t="str">
        <f>YEAR(C1302)&amp;VLOOKUP(MONTH(C1302),lookup!$G$2:$N$13,8)</f>
        <v>2011M10</v>
      </c>
      <c r="C1302" s="2">
        <f t="shared" si="81"/>
        <v>40839</v>
      </c>
      <c r="D1302" s="4">
        <v>34.19402147953673</v>
      </c>
      <c r="E1302">
        <f t="shared" si="82"/>
        <v>34.225300103807768</v>
      </c>
      <c r="F1302" s="4">
        <v>29.599227940353103</v>
      </c>
      <c r="G1302">
        <f t="shared" si="83"/>
        <v>29.695469148753951</v>
      </c>
    </row>
    <row r="1303" spans="1:7" outlineLevel="1">
      <c r="A1303" s="12">
        <f t="shared" si="80"/>
        <v>0</v>
      </c>
      <c r="B1303" t="str">
        <f>YEAR(C1303)&amp;VLOOKUP(MONTH(C1303),lookup!$G$2:$N$13,8)</f>
        <v>2011M10</v>
      </c>
      <c r="C1303" s="2">
        <f t="shared" si="81"/>
        <v>40840</v>
      </c>
      <c r="D1303" s="4">
        <v>34.560232815345685</v>
      </c>
      <c r="E1303">
        <f t="shared" si="82"/>
        <v>34.224685496608508</v>
      </c>
      <c r="F1303" s="4">
        <v>30.053478356566004</v>
      </c>
      <c r="G1303">
        <f t="shared" si="83"/>
        <v>29.696721995985676</v>
      </c>
    </row>
    <row r="1304" spans="1:7" outlineLevel="1">
      <c r="A1304" s="12">
        <f t="shared" si="80"/>
        <v>0</v>
      </c>
      <c r="B1304" t="str">
        <f>YEAR(C1304)&amp;VLOOKUP(MONTH(C1304),lookup!$G$2:$N$13,8)</f>
        <v>2011M10</v>
      </c>
      <c r="C1304" s="2">
        <f t="shared" si="81"/>
        <v>40841</v>
      </c>
      <c r="D1304" s="4">
        <v>33.905795173332699</v>
      </c>
      <c r="E1304">
        <f t="shared" si="82"/>
        <v>34.229546256744221</v>
      </c>
      <c r="F1304" s="4">
        <v>29.34626322769655</v>
      </c>
      <c r="G1304">
        <f t="shared" si="83"/>
        <v>29.698788340092104</v>
      </c>
    </row>
    <row r="1305" spans="1:7" outlineLevel="1">
      <c r="A1305" s="12">
        <f t="shared" si="80"/>
        <v>0</v>
      </c>
      <c r="B1305" t="str">
        <f>YEAR(C1305)&amp;VLOOKUP(MONTH(C1305),lookup!$G$2:$N$13,8)</f>
        <v>2011M10</v>
      </c>
      <c r="C1305" s="2">
        <f t="shared" si="81"/>
        <v>40842</v>
      </c>
      <c r="D1305" s="4">
        <v>34.506975094018301</v>
      </c>
      <c r="E1305">
        <f t="shared" si="82"/>
        <v>34.25543884197829</v>
      </c>
      <c r="F1305" s="4">
        <v>29.995871746406145</v>
      </c>
      <c r="G1305">
        <f t="shared" si="83"/>
        <v>29.719746834933126</v>
      </c>
    </row>
    <row r="1306" spans="1:7" outlineLevel="1">
      <c r="A1306" s="12">
        <f t="shared" si="80"/>
        <v>0</v>
      </c>
      <c r="B1306" t="str">
        <f>YEAR(C1306)&amp;VLOOKUP(MONTH(C1306),lookup!$G$2:$N$13,8)</f>
        <v>2011M10</v>
      </c>
      <c r="C1306" s="2">
        <f t="shared" si="81"/>
        <v>40843</v>
      </c>
      <c r="D1306" s="4">
        <v>33.927149863210261</v>
      </c>
      <c r="E1306">
        <f t="shared" si="82"/>
        <v>34.256549060868153</v>
      </c>
      <c r="F1306" s="4">
        <v>29.374271450080759</v>
      </c>
      <c r="G1306">
        <f t="shared" si="83"/>
        <v>29.719602452970229</v>
      </c>
    </row>
    <row r="1307" spans="1:7" outlineLevel="1">
      <c r="A1307" s="12">
        <f t="shared" si="80"/>
        <v>0</v>
      </c>
      <c r="B1307" t="str">
        <f>YEAR(C1307)&amp;VLOOKUP(MONTH(C1307),lookup!$G$2:$N$13,8)</f>
        <v>2011M10</v>
      </c>
      <c r="C1307" s="2">
        <f t="shared" si="81"/>
        <v>40844</v>
      </c>
      <c r="D1307" s="4">
        <v>34.523252325425545</v>
      </c>
      <c r="E1307">
        <f t="shared" si="82"/>
        <v>34.269912342612955</v>
      </c>
      <c r="F1307" s="4">
        <v>30.014496080410826</v>
      </c>
      <c r="G1307">
        <f t="shared" si="83"/>
        <v>29.731415789158657</v>
      </c>
    </row>
    <row r="1308" spans="1:7" outlineLevel="1">
      <c r="A1308" s="12">
        <f t="shared" si="80"/>
        <v>0</v>
      </c>
      <c r="B1308" t="str">
        <f>YEAR(C1308)&amp;VLOOKUP(MONTH(C1308),lookup!$G$2:$N$13,8)</f>
        <v>2011M10</v>
      </c>
      <c r="C1308" s="2">
        <f t="shared" si="81"/>
        <v>40845</v>
      </c>
      <c r="D1308" s="4">
        <v>33.798213492908218</v>
      </c>
      <c r="E1308">
        <f t="shared" si="82"/>
        <v>34.226263827852549</v>
      </c>
      <c r="F1308" s="4">
        <v>29.228356015837381</v>
      </c>
      <c r="G1308">
        <f t="shared" si="83"/>
        <v>29.688384186661168</v>
      </c>
    </row>
    <row r="1309" spans="1:7" outlineLevel="1">
      <c r="A1309" s="12">
        <f t="shared" si="80"/>
        <v>0</v>
      </c>
      <c r="B1309" t="str">
        <f>YEAR(C1309)&amp;VLOOKUP(MONTH(C1309),lookup!$G$2:$N$13,8)</f>
        <v>2011M10</v>
      </c>
      <c r="C1309" s="2">
        <f t="shared" si="81"/>
        <v>40846</v>
      </c>
      <c r="D1309" s="4">
        <v>34.680741916002432</v>
      </c>
      <c r="E1309">
        <f t="shared" si="82"/>
        <v>34.24286787372769</v>
      </c>
      <c r="F1309" s="4">
        <v>30.067004325243506</v>
      </c>
      <c r="G1309">
        <f t="shared" si="83"/>
        <v>29.690457475218409</v>
      </c>
    </row>
    <row r="1310" spans="1:7" outlineLevel="1">
      <c r="A1310" s="12">
        <f t="shared" si="80"/>
        <v>0</v>
      </c>
      <c r="B1310" t="str">
        <f>YEAR(C1310)&amp;VLOOKUP(MONTH(C1310),lookup!$G$2:$N$13,8)</f>
        <v>2011M10</v>
      </c>
      <c r="C1310" s="2">
        <f t="shared" si="81"/>
        <v>40847</v>
      </c>
      <c r="D1310" s="4">
        <v>34.431290743237383</v>
      </c>
      <c r="E1310">
        <f t="shared" si="82"/>
        <v>34.301488500201046</v>
      </c>
      <c r="F1310" s="4">
        <v>29.814189885948686</v>
      </c>
      <c r="G1310">
        <f t="shared" si="83"/>
        <v>29.742886485005808</v>
      </c>
    </row>
    <row r="1311" spans="1:7" outlineLevel="1">
      <c r="A1311" s="12">
        <f t="shared" si="80"/>
        <v>0</v>
      </c>
      <c r="B1311" t="str">
        <f>YEAR(C1311)&amp;VLOOKUP(MONTH(C1311),lookup!$G$2:$N$13,8)</f>
        <v>2011M11</v>
      </c>
      <c r="C1311" s="2">
        <f t="shared" si="81"/>
        <v>40848</v>
      </c>
      <c r="D1311" s="4">
        <v>34.423501288598096</v>
      </c>
      <c r="E1311">
        <f t="shared" si="82"/>
        <v>34.285986629327638</v>
      </c>
      <c r="F1311" s="4">
        <v>29.814212441368554</v>
      </c>
      <c r="G1311">
        <f t="shared" si="83"/>
        <v>29.712794089886167</v>
      </c>
    </row>
    <row r="1312" spans="1:7" outlineLevel="1">
      <c r="A1312" s="12">
        <f t="shared" si="80"/>
        <v>0</v>
      </c>
      <c r="B1312" t="str">
        <f>YEAR(C1312)&amp;VLOOKUP(MONTH(C1312),lookup!$G$2:$N$13,8)</f>
        <v>2011M11</v>
      </c>
      <c r="C1312" s="2">
        <f t="shared" si="81"/>
        <v>40849</v>
      </c>
      <c r="D1312" s="4">
        <v>33.724634695026779</v>
      </c>
      <c r="E1312">
        <f t="shared" si="82"/>
        <v>34.257787835418227</v>
      </c>
      <c r="F1312" s="4">
        <v>29.110259336266207</v>
      </c>
      <c r="G1312">
        <f t="shared" si="83"/>
        <v>29.676042837187225</v>
      </c>
    </row>
    <row r="1313" spans="1:7" outlineLevel="1">
      <c r="A1313" s="12">
        <f t="shared" si="80"/>
        <v>0</v>
      </c>
      <c r="B1313" t="str">
        <f>YEAR(C1313)&amp;VLOOKUP(MONTH(C1313),lookup!$G$2:$N$13,8)</f>
        <v>2011M11</v>
      </c>
      <c r="C1313" s="2">
        <f t="shared" si="81"/>
        <v>40850</v>
      </c>
      <c r="D1313" s="4">
        <v>34.500312284770857</v>
      </c>
      <c r="E1313">
        <f t="shared" si="82"/>
        <v>34.255459739785707</v>
      </c>
      <c r="F1313" s="4">
        <v>29.894532300807722</v>
      </c>
      <c r="G1313">
        <f t="shared" si="83"/>
        <v>29.65971214020373</v>
      </c>
    </row>
    <row r="1314" spans="1:7" outlineLevel="1">
      <c r="A1314" s="12">
        <f t="shared" si="80"/>
        <v>0</v>
      </c>
      <c r="B1314" t="str">
        <f>YEAR(C1314)&amp;VLOOKUP(MONTH(C1314),lookup!$G$2:$N$13,8)</f>
        <v>2011M11</v>
      </c>
      <c r="C1314" s="2">
        <f t="shared" si="81"/>
        <v>40851</v>
      </c>
      <c r="D1314" s="4">
        <v>34.089094058191868</v>
      </c>
      <c r="E1314">
        <f t="shared" si="82"/>
        <v>34.289821299079023</v>
      </c>
      <c r="F1314" s="4">
        <v>29.424737076966149</v>
      </c>
      <c r="G1314">
        <f t="shared" si="83"/>
        <v>29.679231330311467</v>
      </c>
    </row>
    <row r="1315" spans="1:7" outlineLevel="1">
      <c r="A1315" s="12">
        <f t="shared" si="80"/>
        <v>0</v>
      </c>
      <c r="B1315" t="str">
        <f>YEAR(C1315)&amp;VLOOKUP(MONTH(C1315),lookup!$G$2:$N$13,8)</f>
        <v>2011M11</v>
      </c>
      <c r="C1315" s="2">
        <f t="shared" si="81"/>
        <v>40852</v>
      </c>
      <c r="D1315" s="4">
        <v>34.713770207276262</v>
      </c>
      <c r="E1315">
        <f t="shared" si="82"/>
        <v>34.304481024300848</v>
      </c>
      <c r="F1315" s="4">
        <v>30.075649512933779</v>
      </c>
      <c r="G1315">
        <f t="shared" si="83"/>
        <v>29.683773852151674</v>
      </c>
    </row>
    <row r="1316" spans="1:7" outlineLevel="1">
      <c r="A1316" s="12">
        <f t="shared" si="80"/>
        <v>0</v>
      </c>
      <c r="B1316" t="str">
        <f>YEAR(C1316)&amp;VLOOKUP(MONTH(C1316),lookup!$G$2:$N$13,8)</f>
        <v>2011M11</v>
      </c>
      <c r="C1316" s="2">
        <f t="shared" si="81"/>
        <v>40853</v>
      </c>
      <c r="D1316" s="4">
        <v>33.869872634756504</v>
      </c>
      <c r="E1316">
        <f t="shared" si="82"/>
        <v>34.262174878292967</v>
      </c>
      <c r="F1316" s="4">
        <v>29.22863673302281</v>
      </c>
      <c r="G1316">
        <f t="shared" si="83"/>
        <v>29.634995300898609</v>
      </c>
    </row>
    <row r="1317" spans="1:7" outlineLevel="1">
      <c r="A1317" s="12">
        <f t="shared" si="80"/>
        <v>0</v>
      </c>
      <c r="B1317" t="str">
        <f>YEAR(C1317)&amp;VLOOKUP(MONTH(C1317),lookup!$G$2:$N$13,8)</f>
        <v>2011M11</v>
      </c>
      <c r="C1317" s="2">
        <f t="shared" si="81"/>
        <v>40854</v>
      </c>
      <c r="D1317" s="4">
        <v>33.849220803415356</v>
      </c>
      <c r="E1317">
        <f t="shared" si="82"/>
        <v>34.162348101657699</v>
      </c>
      <c r="F1317" s="4">
        <v>29.283147300939014</v>
      </c>
      <c r="G1317">
        <f t="shared" si="83"/>
        <v>29.541748808510448</v>
      </c>
    </row>
    <row r="1318" spans="1:7" outlineLevel="1">
      <c r="A1318" s="12">
        <f t="shared" si="80"/>
        <v>0</v>
      </c>
      <c r="B1318" t="str">
        <f>YEAR(C1318)&amp;VLOOKUP(MONTH(C1318),lookup!$G$2:$N$13,8)</f>
        <v>2011M11</v>
      </c>
      <c r="C1318" s="2">
        <f t="shared" si="81"/>
        <v>40855</v>
      </c>
      <c r="D1318" s="4">
        <v>33.910091537481698</v>
      </c>
      <c r="E1318">
        <f t="shared" si="82"/>
        <v>34.145227888169217</v>
      </c>
      <c r="F1318" s="4">
        <v>29.220203940106316</v>
      </c>
      <c r="G1318">
        <f t="shared" si="83"/>
        <v>29.513786737215305</v>
      </c>
    </row>
    <row r="1319" spans="1:7" outlineLevel="1">
      <c r="A1319" s="12">
        <f t="shared" si="80"/>
        <v>0</v>
      </c>
      <c r="B1319" t="str">
        <f>YEAR(C1319)&amp;VLOOKUP(MONTH(C1319),lookup!$G$2:$N$13,8)</f>
        <v>2011M11</v>
      </c>
      <c r="C1319" s="2">
        <f t="shared" si="81"/>
        <v>40856</v>
      </c>
      <c r="D1319" s="4">
        <v>34.483635527746188</v>
      </c>
      <c r="E1319">
        <f t="shared" si="82"/>
        <v>34.147596548363921</v>
      </c>
      <c r="F1319" s="4">
        <v>29.841621408981784</v>
      </c>
      <c r="G1319">
        <f t="shared" si="83"/>
        <v>29.511090556705639</v>
      </c>
    </row>
    <row r="1320" spans="1:7" outlineLevel="1">
      <c r="A1320" s="12">
        <f t="shared" si="80"/>
        <v>0</v>
      </c>
      <c r="B1320" t="str">
        <f>YEAR(C1320)&amp;VLOOKUP(MONTH(C1320),lookup!$G$2:$N$13,8)</f>
        <v>2011M11</v>
      </c>
      <c r="C1320" s="2">
        <f t="shared" si="81"/>
        <v>40857</v>
      </c>
      <c r="D1320" s="4">
        <v>33.942508732410161</v>
      </c>
      <c r="E1320">
        <f t="shared" si="82"/>
        <v>34.14899823188523</v>
      </c>
      <c r="F1320" s="4">
        <v>29.245815150473785</v>
      </c>
      <c r="G1320">
        <f t="shared" si="83"/>
        <v>29.504652634552585</v>
      </c>
    </row>
    <row r="1321" spans="1:7" outlineLevel="1">
      <c r="A1321" s="12">
        <f t="shared" si="80"/>
        <v>0</v>
      </c>
      <c r="B1321" t="str">
        <f>YEAR(C1321)&amp;VLOOKUP(MONTH(C1321),lookup!$G$2:$N$13,8)</f>
        <v>2011M11</v>
      </c>
      <c r="C1321" s="2">
        <f t="shared" si="81"/>
        <v>40858</v>
      </c>
      <c r="D1321" s="4">
        <v>34.834342703823573</v>
      </c>
      <c r="E1321">
        <f t="shared" si="82"/>
        <v>34.179922841121638</v>
      </c>
      <c r="F1321" s="4">
        <v>30.146578959525392</v>
      </c>
      <c r="G1321">
        <f t="shared" si="83"/>
        <v>29.526316337938404</v>
      </c>
    </row>
    <row r="1322" spans="1:7" outlineLevel="1">
      <c r="A1322" s="12">
        <f t="shared" si="80"/>
        <v>0</v>
      </c>
      <c r="B1322" t="str">
        <f>YEAR(C1322)&amp;VLOOKUP(MONTH(C1322),lookup!$G$2:$N$13,8)</f>
        <v>2011M11</v>
      </c>
      <c r="C1322" s="2">
        <f t="shared" si="81"/>
        <v>40859</v>
      </c>
      <c r="D1322" s="4">
        <v>34.204284147109938</v>
      </c>
      <c r="E1322">
        <f t="shared" si="82"/>
        <v>34.214989847708466</v>
      </c>
      <c r="F1322" s="4">
        <v>29.455853577379532</v>
      </c>
      <c r="G1322">
        <f t="shared" si="83"/>
        <v>29.547195856243974</v>
      </c>
    </row>
    <row r="1323" spans="1:7" outlineLevel="1">
      <c r="A1323" s="12">
        <f t="shared" si="80"/>
        <v>0</v>
      </c>
      <c r="B1323" t="str">
        <f>YEAR(C1323)&amp;VLOOKUP(MONTH(C1323),lookup!$G$2:$N$13,8)</f>
        <v>2011M11</v>
      </c>
      <c r="C1323" s="2">
        <f t="shared" si="81"/>
        <v>40860</v>
      </c>
      <c r="D1323" s="4">
        <v>34.68432040175675</v>
      </c>
      <c r="E1323">
        <f t="shared" si="82"/>
        <v>34.282740868058625</v>
      </c>
      <c r="F1323" s="4">
        <v>29.984257599940726</v>
      </c>
      <c r="G1323">
        <f t="shared" si="83"/>
        <v>29.599909719932047</v>
      </c>
    </row>
    <row r="1324" spans="1:7" outlineLevel="1">
      <c r="A1324" s="12">
        <f t="shared" si="80"/>
        <v>0</v>
      </c>
      <c r="B1324" t="str">
        <f>YEAR(C1324)&amp;VLOOKUP(MONTH(C1324),lookup!$G$2:$N$13,8)</f>
        <v>2011M11</v>
      </c>
      <c r="C1324" s="2">
        <f t="shared" si="81"/>
        <v>40861</v>
      </c>
      <c r="D1324" s="4">
        <v>34.163961050336241</v>
      </c>
      <c r="E1324">
        <f t="shared" si="82"/>
        <v>34.322277186770236</v>
      </c>
      <c r="F1324" s="4">
        <v>29.440408711558401</v>
      </c>
      <c r="G1324">
        <f t="shared" si="83"/>
        <v>29.63149586621153</v>
      </c>
    </row>
    <row r="1325" spans="1:7" outlineLevel="1">
      <c r="A1325" s="12">
        <f t="shared" si="80"/>
        <v>0</v>
      </c>
      <c r="B1325" t="str">
        <f>YEAR(C1325)&amp;VLOOKUP(MONTH(C1325),lookup!$G$2:$N$13,8)</f>
        <v>2011M11</v>
      </c>
      <c r="C1325" s="2">
        <f t="shared" si="81"/>
        <v>40862</v>
      </c>
      <c r="D1325" s="4">
        <v>34.66068405321785</v>
      </c>
      <c r="E1325">
        <f t="shared" si="82"/>
        <v>34.387747683672188</v>
      </c>
      <c r="F1325" s="4">
        <v>29.951601530822192</v>
      </c>
      <c r="G1325">
        <f t="shared" si="83"/>
        <v>29.682439265732594</v>
      </c>
    </row>
    <row r="1326" spans="1:7" outlineLevel="1">
      <c r="A1326" s="12">
        <f t="shared" si="80"/>
        <v>0</v>
      </c>
      <c r="B1326" t="str">
        <f>YEAR(C1326)&amp;VLOOKUP(MONTH(C1326),lookup!$G$2:$N$13,8)</f>
        <v>2011M11</v>
      </c>
      <c r="C1326" s="2">
        <f t="shared" si="81"/>
        <v>40863</v>
      </c>
      <c r="D1326" s="4">
        <v>34.115816263345565</v>
      </c>
      <c r="E1326">
        <f t="shared" si="82"/>
        <v>34.415047773283298</v>
      </c>
      <c r="F1326" s="4">
        <v>29.360750033355515</v>
      </c>
      <c r="G1326">
        <f t="shared" si="83"/>
        <v>29.700801303467479</v>
      </c>
    </row>
    <row r="1327" spans="1:7" outlineLevel="1">
      <c r="A1327" s="12">
        <f t="shared" si="80"/>
        <v>0</v>
      </c>
      <c r="B1327" t="str">
        <f>YEAR(C1327)&amp;VLOOKUP(MONTH(C1327),lookup!$G$2:$N$13,8)</f>
        <v>2011M11</v>
      </c>
      <c r="C1327" s="2">
        <f t="shared" si="81"/>
        <v>40864</v>
      </c>
      <c r="D1327" s="4">
        <v>34.832147492226184</v>
      </c>
      <c r="E1327">
        <f t="shared" si="82"/>
        <v>34.436646836763515</v>
      </c>
      <c r="F1327" s="4">
        <v>30.118025219441076</v>
      </c>
      <c r="G1327">
        <f t="shared" si="83"/>
        <v>29.715697063280828</v>
      </c>
    </row>
    <row r="1328" spans="1:7" outlineLevel="1">
      <c r="A1328" s="12">
        <f t="shared" si="80"/>
        <v>0</v>
      </c>
      <c r="B1328" t="str">
        <f>YEAR(C1328)&amp;VLOOKUP(MONTH(C1328),lookup!$G$2:$N$13,8)</f>
        <v>2011M11</v>
      </c>
      <c r="C1328" s="2">
        <f t="shared" si="81"/>
        <v>40865</v>
      </c>
      <c r="D1328" s="4">
        <v>34.353334447162574</v>
      </c>
      <c r="E1328">
        <f t="shared" si="82"/>
        <v>34.474744302273265</v>
      </c>
      <c r="F1328" s="4">
        <v>29.56483919521164</v>
      </c>
      <c r="G1328">
        <f t="shared" si="83"/>
        <v>29.744718200896287</v>
      </c>
    </row>
    <row r="1329" spans="1:7" outlineLevel="1">
      <c r="A1329" s="12">
        <f t="shared" si="80"/>
        <v>0</v>
      </c>
      <c r="B1329" t="str">
        <f>YEAR(C1329)&amp;VLOOKUP(MONTH(C1329),lookup!$G$2:$N$13,8)</f>
        <v>2011M11</v>
      </c>
      <c r="C1329" s="2">
        <f t="shared" si="81"/>
        <v>40866</v>
      </c>
      <c r="D1329" s="4">
        <v>35.066569828218256</v>
      </c>
      <c r="E1329">
        <f t="shared" si="82"/>
        <v>34.521112616419721</v>
      </c>
      <c r="F1329" s="4">
        <v>30.311405704207882</v>
      </c>
      <c r="G1329">
        <f t="shared" si="83"/>
        <v>29.782282214461205</v>
      </c>
    </row>
    <row r="1330" spans="1:7" outlineLevel="1">
      <c r="A1330" s="12">
        <f t="shared" si="80"/>
        <v>0</v>
      </c>
      <c r="B1330" t="str">
        <f>YEAR(C1330)&amp;VLOOKUP(MONTH(C1330),lookup!$G$2:$N$13,8)</f>
        <v>2011M11</v>
      </c>
      <c r="C1330" s="2">
        <f t="shared" si="81"/>
        <v>40867</v>
      </c>
      <c r="D1330" s="4">
        <v>34.408563002136255</v>
      </c>
      <c r="E1330">
        <f t="shared" si="82"/>
        <v>34.5542635408422</v>
      </c>
      <c r="F1330" s="4">
        <v>29.592432583211028</v>
      </c>
      <c r="G1330">
        <f t="shared" si="83"/>
        <v>29.803487058296724</v>
      </c>
    </row>
    <row r="1331" spans="1:7" outlineLevel="1">
      <c r="A1331" s="12">
        <f t="shared" si="80"/>
        <v>0</v>
      </c>
      <c r="B1331" t="str">
        <f>YEAR(C1331)&amp;VLOOKUP(MONTH(C1331),lookup!$G$2:$N$13,8)</f>
        <v>2011M11</v>
      </c>
      <c r="C1331" s="2">
        <f t="shared" si="81"/>
        <v>40868</v>
      </c>
      <c r="D1331" s="4">
        <v>34.766067055734304</v>
      </c>
      <c r="E1331">
        <f t="shared" si="82"/>
        <v>34.568154623592172</v>
      </c>
      <c r="F1331" s="4">
        <v>30.037702627848041</v>
      </c>
      <c r="G1331">
        <f t="shared" si="83"/>
        <v>29.814002463959753</v>
      </c>
    </row>
    <row r="1332" spans="1:7" outlineLevel="1">
      <c r="A1332" s="12">
        <f t="shared" si="80"/>
        <v>0</v>
      </c>
      <c r="B1332" t="str">
        <f>YEAR(C1332)&amp;VLOOKUP(MONTH(C1332),lookup!$G$2:$N$13,8)</f>
        <v>2011M11</v>
      </c>
      <c r="C1332" s="2">
        <f t="shared" si="81"/>
        <v>40869</v>
      </c>
      <c r="D1332" s="4">
        <v>34.436272909777209</v>
      </c>
      <c r="E1332">
        <f t="shared" si="82"/>
        <v>34.611878835343205</v>
      </c>
      <c r="F1332" s="4">
        <v>29.587748305402727</v>
      </c>
      <c r="G1332">
        <f t="shared" si="83"/>
        <v>29.842127711245624</v>
      </c>
    </row>
    <row r="1333" spans="1:7" outlineLevel="1">
      <c r="A1333" s="12">
        <f t="shared" si="80"/>
        <v>0</v>
      </c>
      <c r="B1333" t="str">
        <f>YEAR(C1333)&amp;VLOOKUP(MONTH(C1333),lookup!$G$2:$N$13,8)</f>
        <v>2011M11</v>
      </c>
      <c r="C1333" s="2">
        <f t="shared" si="81"/>
        <v>40870</v>
      </c>
      <c r="D1333" s="4">
        <v>35.082440151853767</v>
      </c>
      <c r="E1333">
        <f t="shared" si="82"/>
        <v>34.659096313143579</v>
      </c>
      <c r="F1333" s="4">
        <v>30.35599445534902</v>
      </c>
      <c r="G1333">
        <f t="shared" si="83"/>
        <v>29.887233038687544</v>
      </c>
    </row>
    <row r="1334" spans="1:7" outlineLevel="1">
      <c r="A1334" s="12">
        <f t="shared" si="80"/>
        <v>0</v>
      </c>
      <c r="B1334" t="str">
        <f>YEAR(C1334)&amp;VLOOKUP(MONTH(C1334),lookup!$G$2:$N$13,8)</f>
        <v>2011M11</v>
      </c>
      <c r="C1334" s="2">
        <f t="shared" si="81"/>
        <v>40871</v>
      </c>
      <c r="D1334" s="4">
        <v>34.460243250197635</v>
      </c>
      <c r="E1334">
        <f t="shared" si="82"/>
        <v>34.689532066741421</v>
      </c>
      <c r="F1334" s="4">
        <v>29.585160955688838</v>
      </c>
      <c r="G1334">
        <f t="shared" si="83"/>
        <v>29.902952201373147</v>
      </c>
    </row>
    <row r="1335" spans="1:7" outlineLevel="1">
      <c r="A1335" s="12">
        <f t="shared" si="80"/>
        <v>0</v>
      </c>
      <c r="B1335" t="str">
        <f>YEAR(C1335)&amp;VLOOKUP(MONTH(C1335),lookup!$G$2:$N$13,8)</f>
        <v>2011M11</v>
      </c>
      <c r="C1335" s="2">
        <f t="shared" si="81"/>
        <v>40872</v>
      </c>
      <c r="D1335" s="4">
        <v>35.268694863803439</v>
      </c>
      <c r="E1335">
        <f t="shared" si="82"/>
        <v>34.733660030430435</v>
      </c>
      <c r="F1335" s="4">
        <v>30.482450831096084</v>
      </c>
      <c r="G1335">
        <f t="shared" si="83"/>
        <v>29.939982562675599</v>
      </c>
    </row>
    <row r="1336" spans="1:7" outlineLevel="1">
      <c r="A1336" s="12">
        <f t="shared" si="80"/>
        <v>0</v>
      </c>
      <c r="B1336" t="str">
        <f>YEAR(C1336)&amp;VLOOKUP(MONTH(C1336),lookup!$G$2:$N$13,8)</f>
        <v>2011M11</v>
      </c>
      <c r="C1336" s="2">
        <f t="shared" si="81"/>
        <v>40873</v>
      </c>
      <c r="D1336" s="4">
        <v>34.526736180936354</v>
      </c>
      <c r="E1336">
        <f t="shared" si="82"/>
        <v>34.754345403691303</v>
      </c>
      <c r="F1336" s="4">
        <v>29.661448156017446</v>
      </c>
      <c r="G1336">
        <f t="shared" si="83"/>
        <v>29.95177192045983</v>
      </c>
    </row>
    <row r="1337" spans="1:7" outlineLevel="1">
      <c r="A1337" s="12">
        <f t="shared" si="80"/>
        <v>0</v>
      </c>
      <c r="B1337" t="str">
        <f>YEAR(C1337)&amp;VLOOKUP(MONTH(C1337),lookup!$G$2:$N$13,8)</f>
        <v>2011M11</v>
      </c>
      <c r="C1337" s="2">
        <f t="shared" si="81"/>
        <v>40874</v>
      </c>
      <c r="D1337" s="4">
        <v>35.566447198869852</v>
      </c>
      <c r="E1337">
        <f t="shared" si="82"/>
        <v>34.852286084618328</v>
      </c>
      <c r="F1337" s="4">
        <v>30.748006624618743</v>
      </c>
      <c r="G1337">
        <f t="shared" si="83"/>
        <v>30.0382514777164</v>
      </c>
    </row>
    <row r="1338" spans="1:7" outlineLevel="1">
      <c r="A1338" s="12">
        <f t="shared" si="80"/>
        <v>0</v>
      </c>
      <c r="B1338" t="str">
        <f>YEAR(C1338)&amp;VLOOKUP(MONTH(C1338),lookup!$G$2:$N$13,8)</f>
        <v>2011M11</v>
      </c>
      <c r="C1338" s="2">
        <f t="shared" si="81"/>
        <v>40875</v>
      </c>
      <c r="D1338" s="4">
        <v>34.434304641381367</v>
      </c>
      <c r="E1338">
        <f t="shared" si="82"/>
        <v>34.853730914704819</v>
      </c>
      <c r="F1338" s="4">
        <v>29.555142781130769</v>
      </c>
      <c r="G1338">
        <f t="shared" si="83"/>
        <v>30.033203738063719</v>
      </c>
    </row>
    <row r="1339" spans="1:7" outlineLevel="1">
      <c r="A1339" s="12">
        <f t="shared" si="80"/>
        <v>0</v>
      </c>
      <c r="B1339" t="str">
        <f>YEAR(C1339)&amp;VLOOKUP(MONTH(C1339),lookup!$G$2:$N$13,8)</f>
        <v>2011M11</v>
      </c>
      <c r="C1339" s="2">
        <f t="shared" si="81"/>
        <v>40876</v>
      </c>
      <c r="D1339" s="4">
        <v>35.122339335854754</v>
      </c>
      <c r="E1339">
        <f t="shared" si="82"/>
        <v>34.87932286421244</v>
      </c>
      <c r="F1339" s="4">
        <v>30.333163211543205</v>
      </c>
      <c r="G1339">
        <f t="shared" si="83"/>
        <v>30.049767420894181</v>
      </c>
    </row>
    <row r="1340" spans="1:7" outlineLevel="1">
      <c r="A1340" s="12">
        <f t="shared" si="80"/>
        <v>0</v>
      </c>
      <c r="B1340" t="str">
        <f>YEAR(C1340)&amp;VLOOKUP(MONTH(C1340),lookup!$G$2:$N$13,8)</f>
        <v>2011M11</v>
      </c>
      <c r="C1340" s="2">
        <f t="shared" si="81"/>
        <v>40877</v>
      </c>
      <c r="D1340" s="4">
        <v>34.805789252584404</v>
      </c>
      <c r="E1340">
        <f t="shared" si="82"/>
        <v>34.931213135836771</v>
      </c>
      <c r="F1340" s="4">
        <v>29.891342511165732</v>
      </c>
      <c r="G1340">
        <f t="shared" si="83"/>
        <v>30.094257188377448</v>
      </c>
    </row>
    <row r="1341" spans="1:7" outlineLevel="1">
      <c r="A1341" s="12">
        <f t="shared" si="80"/>
        <v>0</v>
      </c>
      <c r="B1341" t="str">
        <f>YEAR(C1341)&amp;VLOOKUP(MONTH(C1341),lookup!$G$2:$N$13,8)</f>
        <v>2011M12</v>
      </c>
      <c r="C1341" s="2">
        <f t="shared" si="81"/>
        <v>40878</v>
      </c>
      <c r="D1341" s="4">
        <v>35.326937445760286</v>
      </c>
      <c r="E1341">
        <f t="shared" si="82"/>
        <v>34.951347765202335</v>
      </c>
      <c r="F1341" s="4">
        <v>30.483885729012304</v>
      </c>
      <c r="G1341">
        <f t="shared" si="83"/>
        <v>30.102369967807753</v>
      </c>
    </row>
    <row r="1342" spans="1:7" outlineLevel="1">
      <c r="A1342" s="12">
        <f t="shared" si="80"/>
        <v>0</v>
      </c>
      <c r="B1342" t="str">
        <f>YEAR(C1342)&amp;VLOOKUP(MONTH(C1342),lookup!$G$2:$N$13,8)</f>
        <v>2011M12</v>
      </c>
      <c r="C1342" s="2">
        <f t="shared" si="81"/>
        <v>40879</v>
      </c>
      <c r="D1342" s="4">
        <v>34.782012126442616</v>
      </c>
      <c r="E1342">
        <f t="shared" si="82"/>
        <v>34.992731315426504</v>
      </c>
      <c r="F1342" s="4">
        <v>29.773381397181314</v>
      </c>
      <c r="G1342">
        <f t="shared" si="83"/>
        <v>30.123461515498022</v>
      </c>
    </row>
    <row r="1343" spans="1:7" outlineLevel="1">
      <c r="A1343" s="12">
        <f t="shared" si="80"/>
        <v>0</v>
      </c>
      <c r="B1343" t="str">
        <f>YEAR(C1343)&amp;VLOOKUP(MONTH(C1343),lookup!$G$2:$N$13,8)</f>
        <v>2011M12</v>
      </c>
      <c r="C1343" s="2">
        <f t="shared" si="81"/>
        <v>40880</v>
      </c>
      <c r="D1343" s="4">
        <v>35.666344849442652</v>
      </c>
      <c r="E1343">
        <f t="shared" si="82"/>
        <v>35.025909243743357</v>
      </c>
      <c r="F1343" s="4">
        <v>30.795881249117713</v>
      </c>
      <c r="G1343">
        <f t="shared" si="83"/>
        <v>30.147040468665956</v>
      </c>
    </row>
    <row r="1344" spans="1:7" outlineLevel="1">
      <c r="A1344" s="12">
        <f t="shared" si="80"/>
        <v>0</v>
      </c>
      <c r="B1344" t="str">
        <f>YEAR(C1344)&amp;VLOOKUP(MONTH(C1344),lookup!$G$2:$N$13,8)</f>
        <v>2011M12</v>
      </c>
      <c r="C1344" s="2">
        <f t="shared" si="81"/>
        <v>40881</v>
      </c>
      <c r="D1344" s="4">
        <v>34.855489112723014</v>
      </c>
      <c r="E1344">
        <f t="shared" si="82"/>
        <v>35.081555007925161</v>
      </c>
      <c r="F1344" s="4">
        <v>29.828199058645282</v>
      </c>
      <c r="G1344">
        <f t="shared" si="83"/>
        <v>30.180217089873068</v>
      </c>
    </row>
    <row r="1345" spans="1:7" outlineLevel="1">
      <c r="A1345" s="12">
        <f t="shared" si="80"/>
        <v>0</v>
      </c>
      <c r="B1345" t="str">
        <f>YEAR(C1345)&amp;VLOOKUP(MONTH(C1345),lookup!$G$2:$N$13,8)</f>
        <v>2011M12</v>
      </c>
      <c r="C1345" s="2">
        <f t="shared" si="81"/>
        <v>40882</v>
      </c>
      <c r="D1345" s="4">
        <v>35.311835394229561</v>
      </c>
      <c r="E1345">
        <f t="shared" si="82"/>
        <v>35.081433108333044</v>
      </c>
      <c r="F1345" s="4">
        <v>30.437903048261106</v>
      </c>
      <c r="G1345">
        <f t="shared" si="83"/>
        <v>30.169563936077211</v>
      </c>
    </row>
    <row r="1346" spans="1:7" outlineLevel="1">
      <c r="A1346" s="12">
        <f t="shared" ref="A1346:A1409" si="84">IF(D1346+D1347=D1346,IF(D1346+D1347&gt;0,1,0),0)</f>
        <v>0</v>
      </c>
      <c r="B1346" t="str">
        <f>YEAR(C1346)&amp;VLOOKUP(MONTH(C1346),lookup!$G$2:$N$13,8)</f>
        <v>2011M12</v>
      </c>
      <c r="C1346" s="2">
        <f t="shared" ref="C1346:C1409" si="85">C1347-1</f>
        <v>40883</v>
      </c>
      <c r="D1346" s="4">
        <v>34.590102810195582</v>
      </c>
      <c r="E1346">
        <f t="shared" si="82"/>
        <v>35.073196623684865</v>
      </c>
      <c r="F1346" s="4">
        <v>29.608839460846056</v>
      </c>
      <c r="G1346">
        <f t="shared" si="83"/>
        <v>30.149378057699444</v>
      </c>
    </row>
    <row r="1347" spans="1:7" outlineLevel="1">
      <c r="A1347" s="12">
        <f t="shared" si="84"/>
        <v>0</v>
      </c>
      <c r="B1347" t="str">
        <f>YEAR(C1347)&amp;VLOOKUP(MONTH(C1347),lookup!$G$2:$N$13,8)</f>
        <v>2011M12</v>
      </c>
      <c r="C1347" s="2">
        <f t="shared" si="85"/>
        <v>40884</v>
      </c>
      <c r="D1347" s="4">
        <v>35.539657724076882</v>
      </c>
      <c r="E1347">
        <f t="shared" si="82"/>
        <v>35.117005712808464</v>
      </c>
      <c r="F1347" s="4">
        <v>30.642112077369028</v>
      </c>
      <c r="G1347">
        <f t="shared" si="83"/>
        <v>30.181872890843284</v>
      </c>
    </row>
    <row r="1348" spans="1:7" outlineLevel="1">
      <c r="A1348" s="12">
        <f t="shared" si="84"/>
        <v>0</v>
      </c>
      <c r="B1348" t="str">
        <f>YEAR(C1348)&amp;VLOOKUP(MONTH(C1348),lookup!$G$2:$N$13,8)</f>
        <v>2011M12</v>
      </c>
      <c r="C1348" s="2">
        <f t="shared" si="85"/>
        <v>40885</v>
      </c>
      <c r="D1348" s="4">
        <v>34.858176753826946</v>
      </c>
      <c r="E1348">
        <f t="shared" si="82"/>
        <v>35.126626983918143</v>
      </c>
      <c r="F1348" s="4">
        <v>29.848521156474373</v>
      </c>
      <c r="G1348">
        <f t="shared" si="83"/>
        <v>30.185458202782829</v>
      </c>
    </row>
    <row r="1349" spans="1:7" outlineLevel="1">
      <c r="A1349" s="12">
        <f t="shared" si="84"/>
        <v>0</v>
      </c>
      <c r="B1349" t="str">
        <f>YEAR(C1349)&amp;VLOOKUP(MONTH(C1349),lookup!$G$2:$N$13,8)</f>
        <v>2011M12</v>
      </c>
      <c r="C1349" s="2">
        <f t="shared" si="85"/>
        <v>40886</v>
      </c>
      <c r="D1349" s="4">
        <v>35.420344787142255</v>
      </c>
      <c r="E1349">
        <f t="shared" si="82"/>
        <v>35.111964937562817</v>
      </c>
      <c r="F1349" s="4">
        <v>30.542674752624418</v>
      </c>
      <c r="G1349">
        <f t="shared" si="83"/>
        <v>30.168031975384142</v>
      </c>
    </row>
    <row r="1350" spans="1:7" outlineLevel="1">
      <c r="A1350" s="12">
        <f t="shared" si="84"/>
        <v>0</v>
      </c>
      <c r="B1350" t="str">
        <f>YEAR(C1350)&amp;VLOOKUP(MONTH(C1350),lookup!$G$2:$N$13,8)</f>
        <v>2011M12</v>
      </c>
      <c r="C1350" s="2">
        <f t="shared" si="85"/>
        <v>40887</v>
      </c>
      <c r="D1350" s="4">
        <v>35.231551244492529</v>
      </c>
      <c r="E1350">
        <f t="shared" si="82"/>
        <v>35.171399643421729</v>
      </c>
      <c r="F1350" s="4">
        <v>30.176534868841703</v>
      </c>
      <c r="G1350">
        <f t="shared" si="83"/>
        <v>30.222257051545956</v>
      </c>
    </row>
    <row r="1351" spans="1:7" outlineLevel="1">
      <c r="A1351" s="12">
        <f t="shared" si="84"/>
        <v>0</v>
      </c>
      <c r="B1351" t="str">
        <f>YEAR(C1351)&amp;VLOOKUP(MONTH(C1351),lookup!$G$2:$N$13,8)</f>
        <v>2011M12</v>
      </c>
      <c r="C1351" s="2">
        <f t="shared" si="85"/>
        <v>40888</v>
      </c>
      <c r="D1351" s="4">
        <v>35.592690309887409</v>
      </c>
      <c r="E1351">
        <f t="shared" si="82"/>
        <v>35.190200811004352</v>
      </c>
      <c r="F1351" s="4">
        <v>30.683662214358041</v>
      </c>
      <c r="G1351">
        <f t="shared" si="83"/>
        <v>30.23572329238155</v>
      </c>
    </row>
    <row r="1352" spans="1:7" outlineLevel="1">
      <c r="A1352" s="12">
        <f t="shared" si="84"/>
        <v>0</v>
      </c>
      <c r="B1352" t="str">
        <f>YEAR(C1352)&amp;VLOOKUP(MONTH(C1352),lookup!$G$2:$N$13,8)</f>
        <v>2011M12</v>
      </c>
      <c r="C1352" s="2">
        <f t="shared" si="85"/>
        <v>40889</v>
      </c>
      <c r="D1352" s="4">
        <v>34.635761207574966</v>
      </c>
      <c r="E1352">
        <f t="shared" si="82"/>
        <v>35.180272683380878</v>
      </c>
      <c r="F1352" s="4">
        <v>29.622202779721547</v>
      </c>
      <c r="G1352">
        <f t="shared" si="83"/>
        <v>30.22396213485511</v>
      </c>
    </row>
    <row r="1353" spans="1:7" outlineLevel="1">
      <c r="A1353" s="12">
        <f t="shared" si="84"/>
        <v>0</v>
      </c>
      <c r="B1353" t="str">
        <f>YEAR(C1353)&amp;VLOOKUP(MONTH(C1353),lookup!$G$2:$N$13,8)</f>
        <v>2011M12</v>
      </c>
      <c r="C1353" s="2">
        <f t="shared" si="85"/>
        <v>40890</v>
      </c>
      <c r="D1353" s="4">
        <v>35.494980165352906</v>
      </c>
      <c r="E1353">
        <f t="shared" si="82"/>
        <v>35.18799610168243</v>
      </c>
      <c r="F1353" s="4">
        <v>30.578349955877385</v>
      </c>
      <c r="G1353">
        <f t="shared" si="83"/>
        <v>30.227426556456827</v>
      </c>
    </row>
    <row r="1354" spans="1:7" outlineLevel="1">
      <c r="A1354" s="12">
        <f t="shared" si="84"/>
        <v>0</v>
      </c>
      <c r="B1354" t="str">
        <f>YEAR(C1354)&amp;VLOOKUP(MONTH(C1354),lookup!$G$2:$N$13,8)</f>
        <v>2011M12</v>
      </c>
      <c r="C1354" s="2">
        <f t="shared" si="85"/>
        <v>40891</v>
      </c>
      <c r="D1354" s="4">
        <v>34.951661416796348</v>
      </c>
      <c r="E1354">
        <f t="shared" si="82"/>
        <v>35.218383903175763</v>
      </c>
      <c r="F1354" s="4">
        <v>29.919315955457169</v>
      </c>
      <c r="G1354">
        <f t="shared" si="83"/>
        <v>30.252730903951917</v>
      </c>
    </row>
    <row r="1355" spans="1:7" outlineLevel="1">
      <c r="A1355" s="12">
        <f t="shared" si="84"/>
        <v>0</v>
      </c>
      <c r="B1355" t="str">
        <f>YEAR(C1355)&amp;VLOOKUP(MONTH(C1355),lookup!$G$2:$N$13,8)</f>
        <v>2011M12</v>
      </c>
      <c r="C1355" s="2">
        <f t="shared" si="85"/>
        <v>40892</v>
      </c>
      <c r="D1355" s="4">
        <v>35.460079491795497</v>
      </c>
      <c r="E1355">
        <f t="shared" ref="E1355:E1418" si="86">AVERAGE(SUM(D1348:D1355)/8,SUM(D1350:D1355)/6)</f>
        <v>35.216721489045938</v>
      </c>
      <c r="F1355" s="4">
        <v>30.53629347705694</v>
      </c>
      <c r="G1355">
        <f t="shared" ref="G1355:G1418" si="87">AVERAGE(SUM(F1348:F1355)/8,SUM(F1350:F1355)/6)</f>
        <v>30.245585468468455</v>
      </c>
    </row>
    <row r="1356" spans="1:7" outlineLevel="1">
      <c r="A1356" s="12">
        <f t="shared" si="84"/>
        <v>0</v>
      </c>
      <c r="B1356" t="str">
        <f>YEAR(C1356)&amp;VLOOKUP(MONTH(C1356),lookup!$G$2:$N$13,8)</f>
        <v>2011M12</v>
      </c>
      <c r="C1356" s="2">
        <f t="shared" si="85"/>
        <v>40893</v>
      </c>
      <c r="D1356" s="4">
        <v>34.789933293510785</v>
      </c>
      <c r="E1356">
        <f t="shared" si="86"/>
        <v>35.175654776861037</v>
      </c>
      <c r="F1356" s="4">
        <v>29.749423217605965</v>
      </c>
      <c r="G1356">
        <f t="shared" si="87"/>
        <v>30.203799209686203</v>
      </c>
    </row>
    <row r="1357" spans="1:7" outlineLevel="1">
      <c r="A1357" s="12">
        <f t="shared" si="84"/>
        <v>0</v>
      </c>
      <c r="B1357" t="str">
        <f>YEAR(C1357)&amp;VLOOKUP(MONTH(C1357),lookup!$G$2:$N$13,8)</f>
        <v>2011M12</v>
      </c>
      <c r="C1357" s="2">
        <f t="shared" si="85"/>
        <v>40894</v>
      </c>
      <c r="D1357" s="4">
        <v>35.667508968897899</v>
      </c>
      <c r="E1357">
        <f t="shared" si="86"/>
        <v>35.197337426471634</v>
      </c>
      <c r="F1357" s="4">
        <v>30.753783715554178</v>
      </c>
      <c r="G1357">
        <f t="shared" si="87"/>
        <v>30.222836978302322</v>
      </c>
    </row>
    <row r="1358" spans="1:7" outlineLevel="1">
      <c r="A1358" s="12">
        <f t="shared" si="84"/>
        <v>0</v>
      </c>
      <c r="B1358" t="str">
        <f>YEAR(C1358)&amp;VLOOKUP(MONTH(C1358),lookup!$G$2:$N$13,8)</f>
        <v>2011M12</v>
      </c>
      <c r="C1358" s="2">
        <f t="shared" si="85"/>
        <v>40895</v>
      </c>
      <c r="D1358" s="4">
        <v>34.879952803858174</v>
      </c>
      <c r="E1358">
        <f t="shared" si="86"/>
        <v>35.195711823622261</v>
      </c>
      <c r="F1358" s="4">
        <v>29.828816248283054</v>
      </c>
      <c r="G1358">
        <f t="shared" si="87"/>
        <v>30.218322353564201</v>
      </c>
    </row>
    <row r="1359" spans="1:7" outlineLevel="1">
      <c r="A1359" s="12">
        <f t="shared" si="84"/>
        <v>0</v>
      </c>
      <c r="B1359" t="str">
        <f>YEAR(C1359)&amp;VLOOKUP(MONTH(C1359),lookup!$G$2:$N$13,8)</f>
        <v>2011M12</v>
      </c>
      <c r="C1359" s="2">
        <f t="shared" si="85"/>
        <v>40896</v>
      </c>
      <c r="D1359" s="4">
        <v>35.37786802989762</v>
      </c>
      <c r="E1359">
        <f t="shared" si="86"/>
        <v>35.17252608650162</v>
      </c>
      <c r="F1359" s="4">
        <v>30.422158554286447</v>
      </c>
      <c r="G1359">
        <f t="shared" si="87"/>
        <v>30.188962424677147</v>
      </c>
    </row>
    <row r="1360" spans="1:7" outlineLevel="1">
      <c r="A1360" s="12">
        <f t="shared" si="84"/>
        <v>0</v>
      </c>
      <c r="B1360" t="str">
        <f>YEAR(C1360)&amp;VLOOKUP(MONTH(C1360),lookup!$G$2:$N$13,8)</f>
        <v>2011M12</v>
      </c>
      <c r="C1360" s="2">
        <f t="shared" si="85"/>
        <v>40897</v>
      </c>
      <c r="D1360" s="4">
        <v>35.074495349721694</v>
      </c>
      <c r="E1360">
        <f t="shared" si="86"/>
        <v>35.210183131462905</v>
      </c>
      <c r="F1360" s="4">
        <v>30.000856149197812</v>
      </c>
      <c r="G1360">
        <f t="shared" si="87"/>
        <v>30.219423276414467</v>
      </c>
    </row>
    <row r="1361" spans="1:7" outlineLevel="1">
      <c r="A1361" s="12">
        <f t="shared" si="84"/>
        <v>0</v>
      </c>
      <c r="B1361" t="str">
        <f>YEAR(C1361)&amp;VLOOKUP(MONTH(C1361),lookup!$G$2:$N$13,8)</f>
        <v>2011M12</v>
      </c>
      <c r="C1361" s="2">
        <f t="shared" si="85"/>
        <v>40898</v>
      </c>
      <c r="D1361" s="4">
        <v>35.595503956541229</v>
      </c>
      <c r="E1361">
        <f t="shared" si="86"/>
        <v>35.227751240474319</v>
      </c>
      <c r="F1361" s="4">
        <v>30.611765779769019</v>
      </c>
      <c r="G1361">
        <f t="shared" si="87"/>
        <v>30.227801123967033</v>
      </c>
    </row>
    <row r="1362" spans="1:7" outlineLevel="1">
      <c r="A1362" s="12">
        <f t="shared" si="84"/>
        <v>0</v>
      </c>
      <c r="B1362" t="str">
        <f>YEAR(C1362)&amp;VLOOKUP(MONTH(C1362),lookup!$G$2:$N$13,8)</f>
        <v>2011M12</v>
      </c>
      <c r="C1362" s="2">
        <f t="shared" si="85"/>
        <v>40899</v>
      </c>
      <c r="D1362" s="4">
        <v>35.375939285855537</v>
      </c>
      <c r="E1362">
        <f t="shared" si="86"/>
        <v>35.303102439985921</v>
      </c>
      <c r="F1362" s="4">
        <v>30.240525528403204</v>
      </c>
      <c r="G1362">
        <f t="shared" si="87"/>
        <v>30.288801914842598</v>
      </c>
    </row>
    <row r="1363" spans="1:7" outlineLevel="1">
      <c r="A1363" s="12">
        <f t="shared" si="84"/>
        <v>0</v>
      </c>
      <c r="B1363" t="str">
        <f>YEAR(C1363)&amp;VLOOKUP(MONTH(C1363),lookup!$G$2:$N$13,8)</f>
        <v>2011M12</v>
      </c>
      <c r="C1363" s="2">
        <f t="shared" si="85"/>
        <v>40900</v>
      </c>
      <c r="D1363" s="4">
        <v>36.081212394934958</v>
      </c>
      <c r="E1363">
        <f t="shared" si="86"/>
        <v>35.376398531935223</v>
      </c>
      <c r="F1363" s="4">
        <v>31.023647489810141</v>
      </c>
      <c r="G1363">
        <f t="shared" si="87"/>
        <v>30.341750188494338</v>
      </c>
    </row>
    <row r="1364" spans="1:7" outlineLevel="1">
      <c r="A1364" s="12">
        <f t="shared" si="84"/>
        <v>0</v>
      </c>
      <c r="B1364" t="str">
        <f>YEAR(C1364)&amp;VLOOKUP(MONTH(C1364),lookup!$G$2:$N$13,8)</f>
        <v>2011M12</v>
      </c>
      <c r="C1364" s="2">
        <f t="shared" si="85"/>
        <v>40901</v>
      </c>
      <c r="D1364" s="4">
        <v>36.279172841339282</v>
      </c>
      <c r="E1364">
        <f t="shared" si="86"/>
        <v>35.586077673464594</v>
      </c>
      <c r="F1364" s="4">
        <v>30.887790502471219</v>
      </c>
      <c r="G1364">
        <f t="shared" si="87"/>
        <v>30.501145998314094</v>
      </c>
    </row>
    <row r="1365" spans="1:7" outlineLevel="1">
      <c r="A1365" s="12">
        <f t="shared" si="84"/>
        <v>0</v>
      </c>
      <c r="B1365" t="str">
        <f>YEAR(C1365)&amp;VLOOKUP(MONTH(C1365),lookup!$G$2:$N$13,8)</f>
        <v>2011M12</v>
      </c>
      <c r="C1365" s="2">
        <f t="shared" si="85"/>
        <v>40902</v>
      </c>
      <c r="D1365" s="4">
        <v>34.988407785283414</v>
      </c>
      <c r="E1365">
        <f t="shared" si="86"/>
        <v>35.511178829104175</v>
      </c>
      <c r="F1365" s="4">
        <v>30.320281209310913</v>
      </c>
      <c r="G1365">
        <f t="shared" si="87"/>
        <v>30.465562312925933</v>
      </c>
    </row>
    <row r="1366" spans="1:7" outlineLevel="1">
      <c r="A1366" s="12">
        <f t="shared" si="84"/>
        <v>0</v>
      </c>
      <c r="B1366" t="str">
        <f>YEAR(C1366)&amp;VLOOKUP(MONTH(C1366),lookup!$G$2:$N$13,8)</f>
        <v>2011M12</v>
      </c>
      <c r="C1366" s="2">
        <f t="shared" si="85"/>
        <v>40903</v>
      </c>
      <c r="D1366" s="4">
        <v>35.751367094231853</v>
      </c>
      <c r="E1366">
        <f t="shared" si="86"/>
        <v>35.622048200961707</v>
      </c>
      <c r="F1366" s="4">
        <v>30.520312234063802</v>
      </c>
      <c r="G1366">
        <f t="shared" si="87"/>
        <v>30.552068819109394</v>
      </c>
    </row>
    <row r="1367" spans="1:7" outlineLevel="1">
      <c r="A1367" s="12">
        <f t="shared" si="84"/>
        <v>0</v>
      </c>
      <c r="B1367" t="str">
        <f>YEAR(C1367)&amp;VLOOKUP(MONTH(C1367),lookup!$G$2:$N$13,8)</f>
        <v>2011M12</v>
      </c>
      <c r="C1367" s="2">
        <f t="shared" si="85"/>
        <v>40904</v>
      </c>
      <c r="D1367" s="4">
        <v>36.267177972118368</v>
      </c>
      <c r="E1367">
        <f t="shared" si="86"/>
        <v>35.733602906981929</v>
      </c>
      <c r="F1367" s="4">
        <v>31.104262583339846</v>
      </c>
      <c r="G1367">
        <f t="shared" si="87"/>
        <v>30.6357417212228</v>
      </c>
    </row>
    <row r="1368" spans="1:7" outlineLevel="1">
      <c r="A1368" s="12">
        <f t="shared" si="84"/>
        <v>0</v>
      </c>
      <c r="B1368" t="str">
        <f>YEAR(C1368)&amp;VLOOKUP(MONTH(C1368),lookup!$G$2:$N$13,8)</f>
        <v>2011M12</v>
      </c>
      <c r="C1368" s="2">
        <f t="shared" si="85"/>
        <v>40905</v>
      </c>
      <c r="D1368" s="4">
        <v>35.623752109816877</v>
      </c>
      <c r="E1368">
        <f t="shared" si="86"/>
        <v>35.788582523151319</v>
      </c>
      <c r="F1368" s="4">
        <v>30.397598238479127</v>
      </c>
      <c r="G1368">
        <f t="shared" si="87"/>
        <v>30.673627494309208</v>
      </c>
    </row>
    <row r="1369" spans="1:7" outlineLevel="1">
      <c r="A1369" s="12">
        <f t="shared" si="84"/>
        <v>0</v>
      </c>
      <c r="B1369" t="str">
        <f>YEAR(C1369)&amp;VLOOKUP(MONTH(C1369),lookup!$G$2:$N$13,8)</f>
        <v>2011M12</v>
      </c>
      <c r="C1369" s="2">
        <f t="shared" si="85"/>
        <v>40906</v>
      </c>
      <c r="D1369" s="4">
        <v>35.965009504072654</v>
      </c>
      <c r="E1369">
        <f t="shared" si="86"/>
        <v>35.801993045633509</v>
      </c>
      <c r="F1369" s="4">
        <v>30.886955722695074</v>
      </c>
      <c r="G1369">
        <f t="shared" si="87"/>
        <v>30.679435885149164</v>
      </c>
    </row>
    <row r="1370" spans="1:7" outlineLevel="1">
      <c r="A1370" s="12">
        <f t="shared" si="84"/>
        <v>0</v>
      </c>
      <c r="B1370" t="str">
        <f>YEAR(C1370)&amp;VLOOKUP(MONTH(C1370),lookup!$G$2:$N$13,8)</f>
        <v>2011M12</v>
      </c>
      <c r="C1370" s="2">
        <f t="shared" si="85"/>
        <v>40907</v>
      </c>
      <c r="D1370" s="4">
        <v>35.627434908388707</v>
      </c>
      <c r="E1370">
        <f t="shared" si="86"/>
        <v>35.763400027629281</v>
      </c>
      <c r="F1370" s="4">
        <v>30.428628781797283</v>
      </c>
      <c r="G1370">
        <f t="shared" si="87"/>
        <v>30.652928861763463</v>
      </c>
    </row>
    <row r="1371" spans="1:7" outlineLevel="1">
      <c r="A1371" s="12">
        <f t="shared" si="84"/>
        <v>0</v>
      </c>
      <c r="B1371" t="str">
        <f>YEAR(C1371)&amp;VLOOKUP(MONTH(C1371),lookup!$G$2:$N$13,8)</f>
        <v>2011M12</v>
      </c>
      <c r="C1371" s="2">
        <f t="shared" si="85"/>
        <v>40908</v>
      </c>
      <c r="D1371" s="4">
        <v>36.537638861791429</v>
      </c>
      <c r="E1371">
        <f t="shared" si="86"/>
        <v>35.921029271516815</v>
      </c>
      <c r="F1371" s="4">
        <v>31.405061106513433</v>
      </c>
      <c r="G1371">
        <f t="shared" si="87"/>
        <v>30.7671655375743</v>
      </c>
    </row>
    <row r="1372" spans="1:7" outlineLevel="1">
      <c r="A1372" s="12">
        <f t="shared" si="84"/>
        <v>0</v>
      </c>
      <c r="B1372" t="str">
        <f>YEAR(C1372)&amp;VLOOKUP(MONTH(C1372),lookup!$G$2:$N$13,8)</f>
        <v>2012M01</v>
      </c>
      <c r="C1372" s="2">
        <f t="shared" si="85"/>
        <v>40909</v>
      </c>
      <c r="D1372" s="4">
        <v>35.515049701224257</v>
      </c>
      <c r="E1372">
        <f t="shared" si="86"/>
        <v>35.853578459175665</v>
      </c>
      <c r="F1372" s="4">
        <v>30.275784941068313</v>
      </c>
      <c r="G1372">
        <f t="shared" si="87"/>
        <v>30.708537915570325</v>
      </c>
    </row>
    <row r="1373" spans="1:7" outlineLevel="1">
      <c r="A1373" s="12">
        <f t="shared" si="84"/>
        <v>0</v>
      </c>
      <c r="B1373" t="str">
        <f>YEAR(C1373)&amp;VLOOKUP(MONTH(C1373),lookup!$G$2:$N$13,8)</f>
        <v>2012M01</v>
      </c>
      <c r="C1373" s="2">
        <f t="shared" si="85"/>
        <v>40910</v>
      </c>
      <c r="D1373" s="4">
        <v>36.070980596817677</v>
      </c>
      <c r="E1373">
        <f t="shared" si="86"/>
        <v>35.904889478621499</v>
      </c>
      <c r="F1373" s="4">
        <v>30.883068905822721</v>
      </c>
      <c r="G1373">
        <f t="shared" si="87"/>
        <v>30.725279340142553</v>
      </c>
    </row>
    <row r="1374" spans="1:7" outlineLevel="1">
      <c r="A1374" s="12">
        <f t="shared" si="84"/>
        <v>0</v>
      </c>
      <c r="B1374" t="str">
        <f>YEAR(C1374)&amp;VLOOKUP(MONTH(C1374),lookup!$G$2:$N$13,8)</f>
        <v>2012M01</v>
      </c>
      <c r="C1374" s="2">
        <f t="shared" si="85"/>
        <v>40911</v>
      </c>
      <c r="D1374" s="4">
        <v>35.274084446268141</v>
      </c>
      <c r="E1374">
        <f t="shared" si="86"/>
        <v>35.845920341161374</v>
      </c>
      <c r="F1374" s="4">
        <v>30.033082627933076</v>
      </c>
      <c r="G1374">
        <f t="shared" si="87"/>
        <v>30.664451188880548</v>
      </c>
    </row>
    <row r="1375" spans="1:7" outlineLevel="1">
      <c r="A1375" s="12">
        <f t="shared" si="84"/>
        <v>0</v>
      </c>
      <c r="B1375" t="str">
        <f>YEAR(C1375)&amp;VLOOKUP(MONTH(C1375),lookup!$G$2:$N$13,8)</f>
        <v>2012M01</v>
      </c>
      <c r="C1375" s="2">
        <f t="shared" si="85"/>
        <v>40912</v>
      </c>
      <c r="D1375" s="4">
        <v>35.828756113196441</v>
      </c>
      <c r="E1375">
        <f t="shared" si="86"/>
        <v>35.807164525739068</v>
      </c>
      <c r="F1375" s="4">
        <v>30.664019068965892</v>
      </c>
      <c r="G1375">
        <f t="shared" si="87"/>
        <v>30.618357914754743</v>
      </c>
    </row>
    <row r="1376" spans="1:7" outlineLevel="1">
      <c r="A1376" s="12">
        <f t="shared" si="84"/>
        <v>0</v>
      </c>
      <c r="B1376" t="str">
        <f>YEAR(C1376)&amp;VLOOKUP(MONTH(C1376),lookup!$G$2:$N$13,8)</f>
        <v>2012M01</v>
      </c>
      <c r="C1376" s="2">
        <f t="shared" si="85"/>
        <v>40913</v>
      </c>
      <c r="D1376" s="4">
        <v>35.530705825421272</v>
      </c>
      <c r="E1376">
        <f t="shared" si="86"/>
        <v>35.793288376050384</v>
      </c>
      <c r="F1376" s="4">
        <v>30.259800631631705</v>
      </c>
      <c r="G1376">
        <f t="shared" si="87"/>
        <v>30.595676551812982</v>
      </c>
    </row>
    <row r="1377" spans="1:7" outlineLevel="1">
      <c r="A1377" s="12">
        <f t="shared" si="84"/>
        <v>0</v>
      </c>
      <c r="B1377" t="str">
        <f>YEAR(C1377)&amp;VLOOKUP(MONTH(C1377),lookup!$G$2:$N$13,8)</f>
        <v>2012M01</v>
      </c>
      <c r="C1377" s="2">
        <f t="shared" si="85"/>
        <v>40914</v>
      </c>
      <c r="D1377" s="4">
        <v>35.845210319960131</v>
      </c>
      <c r="E1377">
        <f t="shared" si="86"/>
        <v>35.728098548557412</v>
      </c>
      <c r="F1377" s="4">
        <v>30.655476951633691</v>
      </c>
      <c r="G1377">
        <f t="shared" si="87"/>
        <v>30.518743782381666</v>
      </c>
    </row>
    <row r="1378" spans="1:7" outlineLevel="1">
      <c r="A1378" s="12">
        <f t="shared" si="84"/>
        <v>0</v>
      </c>
      <c r="B1378" t="str">
        <f>YEAR(C1378)&amp;VLOOKUP(MONTH(C1378),lookup!$G$2:$N$13,8)</f>
        <v>2012M01</v>
      </c>
      <c r="C1378" s="2">
        <f t="shared" si="85"/>
        <v>40915</v>
      </c>
      <c r="D1378" s="4">
        <v>35.772262146893681</v>
      </c>
      <c r="E1378">
        <f t="shared" si="86"/>
        <v>35.758584621436427</v>
      </c>
      <c r="F1378" s="4">
        <v>30.481924269434526</v>
      </c>
      <c r="G1378">
        <f t="shared" si="87"/>
        <v>30.539253027722843</v>
      </c>
    </row>
    <row r="1379" spans="1:7" outlineLevel="1">
      <c r="A1379" s="12">
        <f t="shared" si="84"/>
        <v>0</v>
      </c>
      <c r="B1379" t="str">
        <f>YEAR(C1379)&amp;VLOOKUP(MONTH(C1379),lookup!$G$2:$N$13,8)</f>
        <v>2012M01</v>
      </c>
      <c r="C1379" s="2">
        <f t="shared" si="85"/>
        <v>40916</v>
      </c>
      <c r="D1379" s="4">
        <v>36.082534947823198</v>
      </c>
      <c r="E1379">
        <f t="shared" si="86"/>
        <v>35.731103489397206</v>
      </c>
      <c r="F1379" s="4">
        <v>30.846850328334185</v>
      </c>
      <c r="G1379">
        <f t="shared" si="87"/>
        <v>30.501346639295932</v>
      </c>
    </row>
    <row r="1380" spans="1:7" outlineLevel="1">
      <c r="A1380" s="12">
        <f t="shared" si="84"/>
        <v>0</v>
      </c>
      <c r="B1380" t="str">
        <f>YEAR(C1380)&amp;VLOOKUP(MONTH(C1380),lookup!$G$2:$N$13,8)</f>
        <v>2012M01</v>
      </c>
      <c r="C1380" s="2">
        <f t="shared" si="85"/>
        <v>40917</v>
      </c>
      <c r="D1380" s="4">
        <v>35.695780424001619</v>
      </c>
      <c r="E1380">
        <f t="shared" si="86"/>
        <v>35.777540491048583</v>
      </c>
      <c r="F1380" s="4">
        <v>30.389986583655258</v>
      </c>
      <c r="G1380">
        <f t="shared" si="87"/>
        <v>30.538226238267796</v>
      </c>
    </row>
    <row r="1381" spans="1:7" outlineLevel="1">
      <c r="A1381" s="12">
        <f t="shared" si="84"/>
        <v>0</v>
      </c>
      <c r="B1381" t="str">
        <f>YEAR(C1381)&amp;VLOOKUP(MONTH(C1381),lookup!$G$2:$N$13,8)</f>
        <v>2012M01</v>
      </c>
      <c r="C1381" s="2">
        <f t="shared" si="85"/>
        <v>40918</v>
      </c>
      <c r="D1381" s="4">
        <v>36.40053301667448</v>
      </c>
      <c r="E1381">
        <f t="shared" si="86"/>
        <v>35.845785592579468</v>
      </c>
      <c r="F1381" s="4">
        <v>31.119279209785482</v>
      </c>
      <c r="G1381">
        <f t="shared" si="87"/>
        <v>30.590927727333764</v>
      </c>
    </row>
    <row r="1382" spans="1:7" outlineLevel="1">
      <c r="A1382" s="12">
        <f t="shared" si="84"/>
        <v>0</v>
      </c>
      <c r="B1382" t="str">
        <f>YEAR(C1382)&amp;VLOOKUP(MONTH(C1382),lookup!$G$2:$N$13,8)</f>
        <v>2012M01</v>
      </c>
      <c r="C1382" s="2">
        <f t="shared" si="85"/>
        <v>40919</v>
      </c>
      <c r="D1382" s="4">
        <v>35.93993229843683</v>
      </c>
      <c r="E1382">
        <f t="shared" si="86"/>
        <v>35.921503289424635</v>
      </c>
      <c r="F1382" s="4">
        <v>30.620603332220725</v>
      </c>
      <c r="G1382">
        <f t="shared" si="87"/>
        <v>30.657714663067498</v>
      </c>
    </row>
    <row r="1383" spans="1:7" outlineLevel="1">
      <c r="A1383" s="12">
        <f t="shared" si="84"/>
        <v>0</v>
      </c>
      <c r="B1383" t="str">
        <f>YEAR(C1383)&amp;VLOOKUP(MONTH(C1383),lookup!$G$2:$N$13,8)</f>
        <v>2012M01</v>
      </c>
      <c r="C1383" s="2">
        <f t="shared" si="85"/>
        <v>40920</v>
      </c>
      <c r="D1383" s="4">
        <v>36.318206302676948</v>
      </c>
      <c r="E1383">
        <f t="shared" si="86"/>
        <v>35.991510258160233</v>
      </c>
      <c r="F1383" s="4">
        <v>31.022224421368488</v>
      </c>
      <c r="G1383">
        <f t="shared" si="87"/>
        <v>30.710664786737226</v>
      </c>
    </row>
    <row r="1384" spans="1:7" outlineLevel="1">
      <c r="A1384" s="12">
        <f t="shared" si="84"/>
        <v>0</v>
      </c>
      <c r="B1384" t="str">
        <f>YEAR(C1384)&amp;VLOOKUP(MONTH(C1384),lookup!$G$2:$N$13,8)</f>
        <v>2012M01</v>
      </c>
      <c r="C1384" s="2">
        <f t="shared" si="85"/>
        <v>40921</v>
      </c>
      <c r="D1384" s="4">
        <v>35.924024899585547</v>
      </c>
      <c r="E1384">
        <f t="shared" si="86"/>
        <v>36.028739596353162</v>
      </c>
      <c r="F1384" s="4">
        <v>30.594082610329735</v>
      </c>
      <c r="G1384">
        <f t="shared" si="87"/>
        <v>30.740903938813787</v>
      </c>
    </row>
    <row r="1385" spans="1:7" outlineLevel="1">
      <c r="A1385" s="12">
        <f t="shared" si="84"/>
        <v>0</v>
      </c>
      <c r="B1385" t="str">
        <f>YEAR(C1385)&amp;VLOOKUP(MONTH(C1385),lookup!$G$2:$N$13,8)</f>
        <v>2012M01</v>
      </c>
      <c r="C1385" s="2">
        <f t="shared" si="85"/>
        <v>40922</v>
      </c>
      <c r="D1385" s="4">
        <v>36.604298201224104</v>
      </c>
      <c r="E1385">
        <f t="shared" si="86"/>
        <v>36.119662860048898</v>
      </c>
      <c r="F1385" s="4">
        <v>31.3041673837815</v>
      </c>
      <c r="G1385">
        <f t="shared" si="87"/>
        <v>30.819556845443635</v>
      </c>
    </row>
    <row r="1386" spans="1:7" outlineLevel="1">
      <c r="A1386" s="12">
        <f t="shared" si="84"/>
        <v>0</v>
      </c>
      <c r="B1386" t="str">
        <f>YEAR(C1386)&amp;VLOOKUP(MONTH(C1386),lookup!$G$2:$N$13,8)</f>
        <v>2012M01</v>
      </c>
      <c r="C1386" s="2">
        <f t="shared" si="85"/>
        <v>40923</v>
      </c>
      <c r="D1386" s="4">
        <v>35.823387972855315</v>
      </c>
      <c r="E1386">
        <f t="shared" si="86"/>
        <v>36.133492186575978</v>
      </c>
      <c r="F1386" s="4">
        <v>30.485704581758277</v>
      </c>
      <c r="G1386">
        <f t="shared" si="87"/>
        <v>30.827769614805788</v>
      </c>
    </row>
    <row r="1387" spans="1:7" outlineLevel="1">
      <c r="A1387" s="12">
        <f t="shared" si="84"/>
        <v>0</v>
      </c>
      <c r="B1387" t="str">
        <f>YEAR(C1387)&amp;VLOOKUP(MONTH(C1387),lookup!$G$2:$N$13,8)</f>
        <v>2012M01</v>
      </c>
      <c r="C1387" s="2">
        <f t="shared" si="85"/>
        <v>40924</v>
      </c>
      <c r="D1387" s="4">
        <v>36.14112762856783</v>
      </c>
      <c r="E1387">
        <f t="shared" si="86"/>
        <v>36.115537113446962</v>
      </c>
      <c r="F1387" s="4">
        <v>30.883655623363786</v>
      </c>
      <c r="G1387">
        <f t="shared" si="87"/>
        <v>30.810434646876665</v>
      </c>
    </row>
    <row r="1388" spans="1:7" outlineLevel="1">
      <c r="A1388" s="12">
        <f t="shared" si="84"/>
        <v>0</v>
      </c>
      <c r="B1388" t="str">
        <f>YEAR(C1388)&amp;VLOOKUP(MONTH(C1388),lookup!$G$2:$N$13,8)</f>
        <v>2012M01</v>
      </c>
      <c r="C1388" s="2">
        <f t="shared" si="85"/>
        <v>40925</v>
      </c>
      <c r="D1388" s="4">
        <v>35.770687397213827</v>
      </c>
      <c r="E1388">
        <f t="shared" si="86"/>
        <v>36.106115057504141</v>
      </c>
      <c r="F1388" s="4">
        <v>30.440983364451903</v>
      </c>
      <c r="G1388">
        <f t="shared" si="87"/>
        <v>30.798653615029053</v>
      </c>
    </row>
    <row r="1389" spans="1:7" outlineLevel="1">
      <c r="A1389" s="12">
        <f t="shared" si="84"/>
        <v>0</v>
      </c>
      <c r="B1389" t="str">
        <f>YEAR(C1389)&amp;VLOOKUP(MONTH(C1389),lookup!$G$2:$N$13,8)</f>
        <v>2012M01</v>
      </c>
      <c r="C1389" s="2">
        <f t="shared" si="85"/>
        <v>40926</v>
      </c>
      <c r="D1389" s="4">
        <v>36.062313048942414</v>
      </c>
      <c r="E1389">
        <f t="shared" si="86"/>
        <v>36.063651871709681</v>
      </c>
      <c r="F1389" s="4">
        <v>30.760380958941123</v>
      </c>
      <c r="G1389">
        <f t="shared" si="87"/>
        <v>30.754402185815664</v>
      </c>
    </row>
    <row r="1390" spans="1:7" outlineLevel="1">
      <c r="A1390" s="12">
        <f t="shared" si="84"/>
        <v>0</v>
      </c>
      <c r="B1390" t="str">
        <f>YEAR(C1390)&amp;VLOOKUP(MONTH(C1390),lookup!$G$2:$N$13,8)</f>
        <v>2012M01</v>
      </c>
      <c r="C1390" s="2">
        <f t="shared" si="85"/>
        <v>40927</v>
      </c>
      <c r="D1390" s="4">
        <v>36.078197604643314</v>
      </c>
      <c r="E1390">
        <f t="shared" si="86"/>
        <v>36.085141178769064</v>
      </c>
      <c r="F1390" s="4">
        <v>30.699075101721089</v>
      </c>
      <c r="G1390">
        <f t="shared" si="87"/>
        <v>30.768056045692049</v>
      </c>
    </row>
    <row r="1391" spans="1:7" outlineLevel="1">
      <c r="A1391" s="12">
        <f t="shared" si="84"/>
        <v>0</v>
      </c>
      <c r="B1391" t="str">
        <f>YEAR(C1391)&amp;VLOOKUP(MONTH(C1391),lookup!$G$2:$N$13,8)</f>
        <v>2012M01</v>
      </c>
      <c r="C1391" s="2">
        <f t="shared" si="85"/>
        <v>40928</v>
      </c>
      <c r="D1391" s="4">
        <v>36.395260532025596</v>
      </c>
      <c r="E1391">
        <f t="shared" si="86"/>
        <v>36.072537262336809</v>
      </c>
      <c r="F1391" s="4">
        <v>31.071470578597129</v>
      </c>
      <c r="G1391">
        <f t="shared" si="87"/>
        <v>30.751742530086808</v>
      </c>
    </row>
    <row r="1392" spans="1:7" outlineLevel="1">
      <c r="A1392" s="12">
        <f t="shared" si="84"/>
        <v>0</v>
      </c>
      <c r="B1392" t="str">
        <f>YEAR(C1392)&amp;VLOOKUP(MONTH(C1392),lookup!$G$2:$N$13,8)</f>
        <v>2012M01</v>
      </c>
      <c r="C1392" s="2">
        <f t="shared" si="85"/>
        <v>40929</v>
      </c>
      <c r="D1392" s="4">
        <v>36.358307453182682</v>
      </c>
      <c r="E1392">
        <f t="shared" si="86"/>
        <v>36.144256545297246</v>
      </c>
      <c r="F1392" s="4">
        <v>30.972153320218997</v>
      </c>
      <c r="G1392">
        <f t="shared" si="87"/>
        <v>30.81590934432662</v>
      </c>
    </row>
    <row r="1393" spans="1:7" outlineLevel="1">
      <c r="A1393" s="12">
        <f t="shared" si="84"/>
        <v>0</v>
      </c>
      <c r="B1393" t="str">
        <f>YEAR(C1393)&amp;VLOOKUP(MONTH(C1393),lookup!$G$2:$N$13,8)</f>
        <v>2012M01</v>
      </c>
      <c r="C1393" s="2">
        <f t="shared" si="85"/>
        <v>40930</v>
      </c>
      <c r="D1393" s="4">
        <v>36.669983680164144</v>
      </c>
      <c r="E1393">
        <f t="shared" si="86"/>
        <v>36.192433225364027</v>
      </c>
      <c r="F1393" s="4">
        <v>31.310035920485742</v>
      </c>
      <c r="G1393">
        <f t="shared" si="87"/>
        <v>30.851807819297459</v>
      </c>
    </row>
    <row r="1394" spans="1:7" outlineLevel="1">
      <c r="A1394" s="12">
        <f t="shared" si="84"/>
        <v>0</v>
      </c>
      <c r="B1394" t="str">
        <f>YEAR(C1394)&amp;VLOOKUP(MONTH(C1394),lookup!$G$2:$N$13,8)</f>
        <v>2012M01</v>
      </c>
      <c r="C1394" s="2">
        <f t="shared" si="85"/>
        <v>40931</v>
      </c>
      <c r="D1394" s="4">
        <v>35.779704730829394</v>
      </c>
      <c r="E1394">
        <f t="shared" si="86"/>
        <v>36.19045446720537</v>
      </c>
      <c r="F1394" s="4">
        <v>30.422272383936981</v>
      </c>
      <c r="G1394">
        <f t="shared" si="87"/>
        <v>30.846284058557387</v>
      </c>
    </row>
    <row r="1395" spans="1:7" outlineLevel="1">
      <c r="A1395" s="12">
        <f t="shared" si="84"/>
        <v>0</v>
      </c>
      <c r="B1395" t="str">
        <f>YEAR(C1395)&amp;VLOOKUP(MONTH(C1395),lookup!$G$2:$N$13,8)</f>
        <v>2012M01</v>
      </c>
      <c r="C1395" s="2">
        <f t="shared" si="85"/>
        <v>40932</v>
      </c>
      <c r="D1395" s="4">
        <v>36.508902349810974</v>
      </c>
      <c r="E1395">
        <f t="shared" si="86"/>
        <v>36.25065616235544</v>
      </c>
      <c r="F1395" s="4">
        <v>31.168703696475564</v>
      </c>
      <c r="G1395">
        <f t="shared" si="87"/>
        <v>30.898126457921411</v>
      </c>
    </row>
    <row r="1396" spans="1:7" outlineLevel="1">
      <c r="A1396" s="12">
        <f t="shared" si="84"/>
        <v>0</v>
      </c>
      <c r="B1396" t="str">
        <f>YEAR(C1396)&amp;VLOOKUP(MONTH(C1396),lookup!$G$2:$N$13,8)</f>
        <v>2012M01</v>
      </c>
      <c r="C1396" s="2">
        <f t="shared" si="85"/>
        <v>40933</v>
      </c>
      <c r="D1396" s="4">
        <v>36.033530679453825</v>
      </c>
      <c r="E1396">
        <f t="shared" si="86"/>
        <v>36.263361623729651</v>
      </c>
      <c r="F1396" s="4">
        <v>30.656229746993802</v>
      </c>
      <c r="G1396">
        <f t="shared" si="87"/>
        <v>30.908008910603005</v>
      </c>
    </row>
    <row r="1397" spans="1:7" outlineLevel="1">
      <c r="A1397" s="12">
        <f t="shared" si="84"/>
        <v>0</v>
      </c>
      <c r="B1397" t="str">
        <f>YEAR(C1397)&amp;VLOOKUP(MONTH(C1397),lookup!$G$2:$N$13,8)</f>
        <v>2012M01</v>
      </c>
      <c r="C1397" s="2">
        <f t="shared" si="85"/>
        <v>40934</v>
      </c>
      <c r="D1397" s="4">
        <v>36.787141915412334</v>
      </c>
      <c r="E1397">
        <f t="shared" si="86"/>
        <v>36.341320209832922</v>
      </c>
      <c r="F1397" s="4">
        <v>31.419924984951823</v>
      </c>
      <c r="G1397">
        <f t="shared" si="87"/>
        <v>30.978268279424896</v>
      </c>
    </row>
    <row r="1398" spans="1:7" outlineLevel="1">
      <c r="A1398" s="12">
        <f t="shared" si="84"/>
        <v>0</v>
      </c>
      <c r="B1398" t="str">
        <f>YEAR(C1398)&amp;VLOOKUP(MONTH(C1398),lookup!$G$2:$N$13,8)</f>
        <v>2012M01</v>
      </c>
      <c r="C1398" s="2">
        <f t="shared" si="85"/>
        <v>40935</v>
      </c>
      <c r="D1398" s="4">
        <v>36.176540222456481</v>
      </c>
      <c r="E1398">
        <f t="shared" si="86"/>
        <v>36.332319354219059</v>
      </c>
      <c r="F1398" s="4">
        <v>30.779527553407643</v>
      </c>
      <c r="G1398">
        <f t="shared" si="87"/>
        <v>30.967244410421024</v>
      </c>
    </row>
    <row r="1399" spans="1:7" outlineLevel="1">
      <c r="A1399" s="12">
        <f t="shared" si="84"/>
        <v>0</v>
      </c>
      <c r="B1399" t="str">
        <f>YEAR(C1399)&amp;VLOOKUP(MONTH(C1399),lookup!$G$2:$N$13,8)</f>
        <v>2012M01</v>
      </c>
      <c r="C1399" s="2">
        <f t="shared" si="85"/>
        <v>40936</v>
      </c>
      <c r="D1399" s="4">
        <v>36.507019217600877</v>
      </c>
      <c r="E1399">
        <f t="shared" si="86"/>
        <v>36.325723900187242</v>
      </c>
      <c r="F1399" s="4">
        <v>31.157317836815558</v>
      </c>
      <c r="G1399">
        <f t="shared" si="87"/>
        <v>30.959883357087165</v>
      </c>
    </row>
    <row r="1400" spans="1:7" outlineLevel="1">
      <c r="A1400" s="12">
        <f t="shared" si="84"/>
        <v>0</v>
      </c>
      <c r="B1400" t="str">
        <f>YEAR(C1400)&amp;VLOOKUP(MONTH(C1400),lookup!$G$2:$N$13,8)</f>
        <v>2012M01</v>
      </c>
      <c r="C1400" s="2">
        <f t="shared" si="85"/>
        <v>40937</v>
      </c>
      <c r="D1400" s="4">
        <v>36.187102324117021</v>
      </c>
      <c r="E1400">
        <f t="shared" si="86"/>
        <v>36.34897337906127</v>
      </c>
      <c r="F1400" s="4">
        <v>30.795321281740428</v>
      </c>
      <c r="G1400">
        <f t="shared" si="87"/>
        <v>30.97991876283254</v>
      </c>
    </row>
    <row r="1401" spans="1:7" outlineLevel="1">
      <c r="A1401" s="12">
        <f t="shared" si="84"/>
        <v>0</v>
      </c>
      <c r="B1401" t="str">
        <f>YEAR(C1401)&amp;VLOOKUP(MONTH(C1401),lookup!$G$2:$N$13,8)</f>
        <v>2012M01</v>
      </c>
      <c r="C1401" s="2">
        <f t="shared" si="85"/>
        <v>40938</v>
      </c>
      <c r="D1401" s="4">
        <v>36.112226760236595</v>
      </c>
      <c r="E1401">
        <f t="shared" si="86"/>
        <v>36.281057272434602</v>
      </c>
      <c r="F1401" s="4">
        <v>30.766512225309928</v>
      </c>
      <c r="G1401">
        <f t="shared" si="87"/>
        <v>30.912432575953581</v>
      </c>
    </row>
    <row r="1402" spans="1:7" outlineLevel="1">
      <c r="A1402" s="12">
        <f t="shared" si="84"/>
        <v>0</v>
      </c>
      <c r="B1402" t="str">
        <f>YEAR(C1402)&amp;VLOOKUP(MONTH(C1402),lookup!$G$2:$N$13,8)</f>
        <v>2012M01</v>
      </c>
      <c r="C1402" s="2">
        <f t="shared" si="85"/>
        <v>40939</v>
      </c>
      <c r="D1402" s="4">
        <v>35.906207242283074</v>
      </c>
      <c r="E1402">
        <f t="shared" si="86"/>
        <v>36.278353392969564</v>
      </c>
      <c r="F1402" s="4">
        <v>30.501909420757883</v>
      </c>
      <c r="G1402">
        <f t="shared" si="87"/>
        <v>30.904549863568558</v>
      </c>
    </row>
    <row r="1403" spans="1:7" outlineLevel="1">
      <c r="A1403" s="12">
        <f t="shared" si="84"/>
        <v>0</v>
      </c>
      <c r="B1403" t="str">
        <f>YEAR(C1403)&amp;VLOOKUP(MONTH(C1403),lookup!$G$2:$N$13,8)</f>
        <v>2012M02</v>
      </c>
      <c r="C1403" s="2">
        <f t="shared" si="85"/>
        <v>40940</v>
      </c>
      <c r="D1403" s="4">
        <v>36.568328597250613</v>
      </c>
      <c r="E1403">
        <f t="shared" si="86"/>
        <v>36.263833090254394</v>
      </c>
      <c r="F1403" s="4">
        <v>31.142353149966638</v>
      </c>
      <c r="G1403">
        <f t="shared" si="87"/>
        <v>30.879771968162984</v>
      </c>
    </row>
    <row r="1404" spans="1:7" outlineLevel="1">
      <c r="A1404" s="12">
        <f t="shared" si="84"/>
        <v>0</v>
      </c>
      <c r="B1404" t="str">
        <f>YEAR(C1404)&amp;VLOOKUP(MONTH(C1404),lookup!$G$2:$N$13,8)</f>
        <v>2012M02</v>
      </c>
      <c r="C1404" s="2">
        <f t="shared" si="85"/>
        <v>40941</v>
      </c>
      <c r="D1404" s="4">
        <v>36.185748302879162</v>
      </c>
      <c r="E1404">
        <f t="shared" si="86"/>
        <v>36.274114031753712</v>
      </c>
      <c r="F1404" s="4">
        <v>30.695852806784078</v>
      </c>
      <c r="G1404">
        <f t="shared" si="87"/>
        <v>30.875275513847917</v>
      </c>
    </row>
    <row r="1405" spans="1:7" outlineLevel="1">
      <c r="A1405" s="12">
        <f t="shared" si="84"/>
        <v>0</v>
      </c>
      <c r="B1405" t="str">
        <f>YEAR(C1405)&amp;VLOOKUP(MONTH(C1405),lookup!$G$2:$N$13,8)</f>
        <v>2012M02</v>
      </c>
      <c r="C1405" s="2">
        <f t="shared" si="85"/>
        <v>40942</v>
      </c>
      <c r="D1405" s="4">
        <v>36.372677662409089</v>
      </c>
      <c r="E1405">
        <f t="shared" si="86"/>
        <v>36.23701488634169</v>
      </c>
      <c r="F1405" s="4">
        <v>30.930590188061551</v>
      </c>
      <c r="G1405">
        <f t="shared" si="87"/>
        <v>30.825798118312775</v>
      </c>
    </row>
    <row r="1406" spans="1:7" outlineLevel="1">
      <c r="A1406" s="12">
        <f t="shared" si="84"/>
        <v>0</v>
      </c>
      <c r="B1406" t="str">
        <f>YEAR(C1406)&amp;VLOOKUP(MONTH(C1406),lookup!$G$2:$N$13,8)</f>
        <v>2012M02</v>
      </c>
      <c r="C1406" s="2">
        <f t="shared" si="85"/>
        <v>40943</v>
      </c>
      <c r="D1406" s="4">
        <v>35.294791443489821</v>
      </c>
      <c r="E1406">
        <f t="shared" si="86"/>
        <v>36.107546347604007</v>
      </c>
      <c r="F1406" s="4">
        <v>29.828070253221274</v>
      </c>
      <c r="G1406">
        <f t="shared" si="87"/>
        <v>30.685727784674533</v>
      </c>
    </row>
    <row r="1407" spans="1:7" outlineLevel="1">
      <c r="A1407" s="12">
        <f t="shared" si="84"/>
        <v>0</v>
      </c>
      <c r="B1407" t="str">
        <f>YEAR(C1407)&amp;VLOOKUP(MONTH(C1407),lookup!$G$2:$N$13,8)</f>
        <v>2012M02</v>
      </c>
      <c r="C1407" s="2">
        <f t="shared" si="85"/>
        <v>40944</v>
      </c>
      <c r="D1407" s="4">
        <v>36.192098726896894</v>
      </c>
      <c r="E1407">
        <f t="shared" si="86"/>
        <v>36.094519814156698</v>
      </c>
      <c r="F1407" s="4">
        <v>30.758822069092048</v>
      </c>
      <c r="G1407">
        <f t="shared" si="87"/>
        <v>30.660180952840321</v>
      </c>
    </row>
    <row r="1408" spans="1:7" outlineLevel="1">
      <c r="A1408" s="12">
        <f t="shared" si="84"/>
        <v>0</v>
      </c>
      <c r="B1408" t="str">
        <f>YEAR(C1408)&amp;VLOOKUP(MONTH(C1408),lookup!$G$2:$N$13,8)</f>
        <v>2012M02</v>
      </c>
      <c r="C1408" s="2">
        <f t="shared" si="85"/>
        <v>40945</v>
      </c>
      <c r="D1408" s="4">
        <v>35.760303006307765</v>
      </c>
      <c r="E1408">
        <f t="shared" si="86"/>
        <v>36.055686170462344</v>
      </c>
      <c r="F1408" s="4">
        <v>30.268416489317449</v>
      </c>
      <c r="G1408">
        <f t="shared" si="87"/>
        <v>30.607791659027178</v>
      </c>
    </row>
    <row r="1409" spans="1:7" outlineLevel="1">
      <c r="A1409" s="12">
        <f t="shared" si="84"/>
        <v>0</v>
      </c>
      <c r="B1409" t="str">
        <f>YEAR(C1409)&amp;VLOOKUP(MONTH(C1409),lookup!$G$2:$N$13,8)</f>
        <v>2012M02</v>
      </c>
      <c r="C1409" s="2">
        <f t="shared" si="85"/>
        <v>40946</v>
      </c>
      <c r="D1409" s="4">
        <v>36.23551800550738</v>
      </c>
      <c r="E1409">
        <f t="shared" si="86"/>
        <v>36.035657657313166</v>
      </c>
      <c r="F1409" s="4">
        <v>30.769063380483914</v>
      </c>
      <c r="G1409">
        <f t="shared" si="87"/>
        <v>30.57684362543533</v>
      </c>
    </row>
    <row r="1410" spans="1:7" outlineLevel="1">
      <c r="A1410" s="12">
        <f t="shared" ref="A1410:A1473" si="88">IF(D1410+D1411=D1410,IF(D1410+D1411&gt;0,1,0),0)</f>
        <v>0</v>
      </c>
      <c r="B1410" t="str">
        <f>YEAR(C1410)&amp;VLOOKUP(MONTH(C1410),lookup!$G$2:$N$13,8)</f>
        <v>2012M02</v>
      </c>
      <c r="C1410" s="2">
        <f t="shared" ref="C1410:C1473" si="89">C1411-1</f>
        <v>40947</v>
      </c>
      <c r="D1410" s="4">
        <v>35.833607141358989</v>
      </c>
      <c r="E1410">
        <f t="shared" si="86"/>
        <v>36.001775054212061</v>
      </c>
      <c r="F1410" s="4">
        <v>30.295497301747925</v>
      </c>
      <c r="G1410">
        <f t="shared" si="87"/>
        <v>30.530579909244189</v>
      </c>
    </row>
    <row r="1411" spans="1:7" outlineLevel="1">
      <c r="A1411" s="12">
        <f t="shared" si="88"/>
        <v>0</v>
      </c>
      <c r="B1411" t="str">
        <f>YEAR(C1411)&amp;VLOOKUP(MONTH(C1411),lookup!$G$2:$N$13,8)</f>
        <v>2012M02</v>
      </c>
      <c r="C1411" s="2">
        <f t="shared" si="89"/>
        <v>40948</v>
      </c>
      <c r="D1411" s="4">
        <v>35.998248830469841</v>
      </c>
      <c r="E1411">
        <f t="shared" si="86"/>
        <v>35.934942666126659</v>
      </c>
      <c r="F1411" s="4">
        <v>30.527827865198297</v>
      </c>
      <c r="G1411">
        <f t="shared" si="87"/>
        <v>30.4586085520409</v>
      </c>
    </row>
    <row r="1412" spans="1:7" outlineLevel="1">
      <c r="A1412" s="12">
        <f t="shared" si="88"/>
        <v>0</v>
      </c>
      <c r="B1412" t="str">
        <f>YEAR(C1412)&amp;VLOOKUP(MONTH(C1412),lookup!$G$2:$N$13,8)</f>
        <v>2012M02</v>
      </c>
      <c r="C1412" s="2">
        <f t="shared" si="89"/>
        <v>40949</v>
      </c>
      <c r="D1412" s="4">
        <v>36.016473726783708</v>
      </c>
      <c r="E1412">
        <f t="shared" si="86"/>
        <v>35.984503195395177</v>
      </c>
      <c r="F1412" s="4">
        <v>30.445157236462773</v>
      </c>
      <c r="G1412">
        <f t="shared" si="87"/>
        <v>30.494363994165944</v>
      </c>
    </row>
    <row r="1413" spans="1:7" outlineLevel="1">
      <c r="A1413" s="12">
        <f t="shared" si="88"/>
        <v>0</v>
      </c>
      <c r="B1413" t="str">
        <f>YEAR(C1413)&amp;VLOOKUP(MONTH(C1413),lookup!$G$2:$N$13,8)</f>
        <v>2012M02</v>
      </c>
      <c r="C1413" s="2">
        <f t="shared" si="89"/>
        <v>40950</v>
      </c>
      <c r="D1413" s="4">
        <v>36.221276700954348</v>
      </c>
      <c r="E1413">
        <f t="shared" si="86"/>
        <v>35.977472133142385</v>
      </c>
      <c r="F1413" s="4">
        <v>30.727725324865776</v>
      </c>
      <c r="G1413">
        <f t="shared" si="87"/>
        <v>30.479093544864021</v>
      </c>
    </row>
    <row r="1414" spans="1:7" outlineLevel="1">
      <c r="A1414" s="12">
        <f t="shared" si="88"/>
        <v>0</v>
      </c>
      <c r="B1414" t="str">
        <f>YEAR(C1414)&amp;VLOOKUP(MONTH(C1414),lookup!$G$2:$N$13,8)</f>
        <v>2012M02</v>
      </c>
      <c r="C1414" s="2">
        <f t="shared" si="89"/>
        <v>40951</v>
      </c>
      <c r="D1414" s="4">
        <v>36.147190820212437</v>
      </c>
      <c r="E1414">
        <f t="shared" si="86"/>
        <v>36.06298774534627</v>
      </c>
      <c r="F1414" s="4">
        <v>30.576316472413243</v>
      </c>
      <c r="G1414">
        <f t="shared" si="87"/>
        <v>30.551517265488169</v>
      </c>
    </row>
    <row r="1415" spans="1:7" outlineLevel="1">
      <c r="A1415" s="12">
        <f t="shared" si="88"/>
        <v>0</v>
      </c>
      <c r="B1415" t="str">
        <f>YEAR(C1415)&amp;VLOOKUP(MONTH(C1415),lookup!$G$2:$N$13,8)</f>
        <v>2012M02</v>
      </c>
      <c r="C1415" s="2">
        <f t="shared" si="89"/>
        <v>40952</v>
      </c>
      <c r="D1415" s="4">
        <v>36.024386202503827</v>
      </c>
      <c r="E1415">
        <f t="shared" si="86"/>
        <v>36.034911395654738</v>
      </c>
      <c r="F1415" s="4">
        <v>30.53403542666695</v>
      </c>
      <c r="G1415">
        <f t="shared" si="87"/>
        <v>30.517882437518516</v>
      </c>
    </row>
    <row r="1416" spans="1:7" outlineLevel="1">
      <c r="A1416" s="12">
        <f t="shared" si="88"/>
        <v>0</v>
      </c>
      <c r="B1416" t="str">
        <f>YEAR(C1416)&amp;VLOOKUP(MONTH(C1416),lookup!$G$2:$N$13,8)</f>
        <v>2012M02</v>
      </c>
      <c r="C1416" s="2">
        <f t="shared" si="89"/>
        <v>40953</v>
      </c>
      <c r="D1416" s="4">
        <v>36.003555487220993</v>
      </c>
      <c r="E1416">
        <f t="shared" si="86"/>
        <v>36.064277037866987</v>
      </c>
      <c r="F1416" s="4">
        <v>30.444458217617768</v>
      </c>
      <c r="G1416">
        <f t="shared" si="87"/>
        <v>30.541298455193107</v>
      </c>
    </row>
    <row r="1417" spans="1:7" outlineLevel="1">
      <c r="A1417" s="12">
        <f t="shared" si="88"/>
        <v>0</v>
      </c>
      <c r="B1417" t="str">
        <f>YEAR(C1417)&amp;VLOOKUP(MONTH(C1417),lookup!$G$2:$N$13,8)</f>
        <v>2012M02</v>
      </c>
      <c r="C1417" s="2">
        <f t="shared" si="89"/>
        <v>40954</v>
      </c>
      <c r="D1417" s="4">
        <v>36.765286760613577</v>
      </c>
      <c r="E1417">
        <f t="shared" si="86"/>
        <v>36.161307412573095</v>
      </c>
      <c r="F1417" s="4">
        <v>31.171858598351641</v>
      </c>
      <c r="G1417">
        <f t="shared" si="87"/>
        <v>30.620142384072615</v>
      </c>
    </row>
    <row r="1418" spans="1:7" outlineLevel="1">
      <c r="A1418" s="12">
        <f t="shared" si="88"/>
        <v>0</v>
      </c>
      <c r="B1418" t="str">
        <f>YEAR(C1418)&amp;VLOOKUP(MONTH(C1418),lookup!$G$2:$N$13,8)</f>
        <v>2012M02</v>
      </c>
      <c r="C1418" s="2">
        <f t="shared" si="89"/>
        <v>40955</v>
      </c>
      <c r="D1418" s="4">
        <v>36.102097194938473</v>
      </c>
      <c r="E1418">
        <f t="shared" si="86"/>
        <v>36.185223329934715</v>
      </c>
      <c r="F1418" s="4">
        <v>30.534538446110311</v>
      </c>
      <c r="G1418">
        <f t="shared" si="87"/>
        <v>30.642530889732562</v>
      </c>
    </row>
    <row r="1419" spans="1:7" outlineLevel="1">
      <c r="A1419" s="12">
        <f t="shared" si="88"/>
        <v>0</v>
      </c>
      <c r="B1419" t="str">
        <f>YEAR(C1419)&amp;VLOOKUP(MONTH(C1419),lookup!$G$2:$N$13,8)</f>
        <v>2012M02</v>
      </c>
      <c r="C1419" s="2">
        <f t="shared" si="89"/>
        <v>40956</v>
      </c>
      <c r="D1419" s="4">
        <v>36.773187718901788</v>
      </c>
      <c r="E1419">
        <f t="shared" ref="E1419:E1482" si="90">AVERAGE(SUM(D1412:D1419)/8,SUM(D1414:D1419)/6)</f>
        <v>36.279649595290664</v>
      </c>
      <c r="F1419" s="4">
        <v>31.123149320481701</v>
      </c>
      <c r="G1419">
        <f t="shared" ref="G1419:G1482" si="91">AVERAGE(SUM(F1412:F1419)/8,SUM(F1414:F1419)/6)</f>
        <v>30.712690480322436</v>
      </c>
    </row>
    <row r="1420" spans="1:7" outlineLevel="1">
      <c r="A1420" s="12">
        <f t="shared" si="88"/>
        <v>0</v>
      </c>
      <c r="B1420" t="str">
        <f>YEAR(C1420)&amp;VLOOKUP(MONTH(C1420),lookup!$G$2:$N$13,8)</f>
        <v>2012M02</v>
      </c>
      <c r="C1420" s="2">
        <f t="shared" si="89"/>
        <v>40957</v>
      </c>
      <c r="D1420" s="4">
        <v>36.836026827386497</v>
      </c>
      <c r="E1420">
        <f t="shared" si="90"/>
        <v>36.388274664676175</v>
      </c>
      <c r="F1420" s="4">
        <v>31.221514978225294</v>
      </c>
      <c r="G1420">
        <f t="shared" si="91"/>
        <v>30.814979381333593</v>
      </c>
    </row>
    <row r="1421" spans="1:7" outlineLevel="1">
      <c r="A1421" s="12">
        <f t="shared" si="88"/>
        <v>0</v>
      </c>
      <c r="B1421" t="str">
        <f>YEAR(C1421)&amp;VLOOKUP(MONTH(C1421),lookup!$G$2:$N$13,8)</f>
        <v>2012M02</v>
      </c>
      <c r="C1421" s="2">
        <f t="shared" si="89"/>
        <v>40958</v>
      </c>
      <c r="D1421" s="4">
        <v>36.835820953291154</v>
      </c>
      <c r="E1421">
        <f t="shared" si="90"/>
        <v>36.494303243012837</v>
      </c>
      <c r="F1421" s="4">
        <v>31.20424235962782</v>
      </c>
      <c r="G1421">
        <f t="shared" si="91"/>
        <v>30.900612273752962</v>
      </c>
    </row>
    <row r="1422" spans="1:7" outlineLevel="1">
      <c r="A1422" s="12">
        <f t="shared" si="88"/>
        <v>0</v>
      </c>
      <c r="B1422" t="str">
        <f>YEAR(C1422)&amp;VLOOKUP(MONTH(C1422),lookup!$G$2:$N$13,8)</f>
        <v>2012M02</v>
      </c>
      <c r="C1422" s="2">
        <f t="shared" si="89"/>
        <v>40959</v>
      </c>
      <c r="D1422" s="4">
        <v>36.282478894429268</v>
      </c>
      <c r="E1422">
        <f t="shared" si="90"/>
        <v>36.526002364918739</v>
      </c>
      <c r="F1422" s="4">
        <v>30.677062906105395</v>
      </c>
      <c r="G1422">
        <f t="shared" si="91"/>
        <v>30.926292649899359</v>
      </c>
    </row>
    <row r="1423" spans="1:7" outlineLevel="1">
      <c r="A1423" s="12">
        <f t="shared" si="88"/>
        <v>0</v>
      </c>
      <c r="B1423" t="str">
        <f>YEAR(C1423)&amp;VLOOKUP(MONTH(C1423),lookup!$G$2:$N$13,8)</f>
        <v>2012M02</v>
      </c>
      <c r="C1423" s="2">
        <f t="shared" si="89"/>
        <v>40960</v>
      </c>
      <c r="D1423" s="4">
        <v>36.526770823572107</v>
      </c>
      <c r="E1423">
        <f t="shared" si="90"/>
        <v>36.537525075648723</v>
      </c>
      <c r="F1423" s="4">
        <v>30.912684340628019</v>
      </c>
      <c r="G1423">
        <f t="shared" si="91"/>
        <v>30.928360352211627</v>
      </c>
    </row>
    <row r="1424" spans="1:7" outlineLevel="1">
      <c r="A1424" s="12">
        <f t="shared" si="88"/>
        <v>0</v>
      </c>
      <c r="B1424" t="str">
        <f>YEAR(C1424)&amp;VLOOKUP(MONTH(C1424),lookup!$G$2:$N$13,8)</f>
        <v>2012M02</v>
      </c>
      <c r="C1424" s="2">
        <f t="shared" si="89"/>
        <v>40961</v>
      </c>
      <c r="D1424" s="4">
        <v>36.733962225184463</v>
      </c>
      <c r="E1424">
        <f t="shared" si="90"/>
        <v>36.635830915958607</v>
      </c>
      <c r="F1424" s="4">
        <v>31.101563344423013</v>
      </c>
      <c r="G1424">
        <f t="shared" si="91"/>
        <v>31.016681497496343</v>
      </c>
    </row>
    <row r="1425" spans="1:7" outlineLevel="1">
      <c r="A1425" s="12">
        <f t="shared" si="88"/>
        <v>0</v>
      </c>
      <c r="B1425" t="str">
        <f>YEAR(C1425)&amp;VLOOKUP(MONTH(C1425),lookup!$G$2:$N$13,8)</f>
        <v>2012M02</v>
      </c>
      <c r="C1425" s="2">
        <f t="shared" si="89"/>
        <v>40962</v>
      </c>
      <c r="D1425" s="4">
        <v>36.994964508345404</v>
      </c>
      <c r="E1425">
        <f t="shared" si="90"/>
        <v>36.668667174312148</v>
      </c>
      <c r="F1425" s="4">
        <v>31.27286819207956</v>
      </c>
      <c r="G1425">
        <f t="shared" si="91"/>
        <v>31.035471169737495</v>
      </c>
    </row>
    <row r="1426" spans="1:7" outlineLevel="1">
      <c r="A1426" s="12">
        <f t="shared" si="88"/>
        <v>0</v>
      </c>
      <c r="B1426" t="str">
        <f>YEAR(C1426)&amp;VLOOKUP(MONTH(C1426),lookup!$G$2:$N$13,8)</f>
        <v>2012M02</v>
      </c>
      <c r="C1426" s="2">
        <f t="shared" si="89"/>
        <v>40963</v>
      </c>
      <c r="D1426" s="4">
        <v>36.77127582520523</v>
      </c>
      <c r="E1426">
        <f t="shared" si="90"/>
        <v>36.705094921855377</v>
      </c>
      <c r="F1426" s="4">
        <v>31.125428670166482</v>
      </c>
      <c r="G1426">
        <f t="shared" si="91"/>
        <v>31.064394616402772</v>
      </c>
    </row>
    <row r="1427" spans="1:7" outlineLevel="1">
      <c r="A1427" s="12">
        <f t="shared" si="88"/>
        <v>0</v>
      </c>
      <c r="B1427" t="str">
        <f>YEAR(C1427)&amp;VLOOKUP(MONTH(C1427),lookup!$G$2:$N$13,8)</f>
        <v>2012M02</v>
      </c>
      <c r="C1427" s="2">
        <f t="shared" si="89"/>
        <v>40964</v>
      </c>
      <c r="D1427" s="4">
        <v>37.362121521714357</v>
      </c>
      <c r="E1427">
        <f t="shared" si="90"/>
        <v>36.785761665233096</v>
      </c>
      <c r="F1427" s="4">
        <v>31.591293205980779</v>
      </c>
      <c r="G1427">
        <f t="shared" si="91"/>
        <v>31.125907846442541</v>
      </c>
    </row>
    <row r="1428" spans="1:7" outlineLevel="1">
      <c r="A1428" s="12">
        <f t="shared" si="88"/>
        <v>0</v>
      </c>
      <c r="B1428" t="str">
        <f>YEAR(C1428)&amp;VLOOKUP(MONTH(C1428),lookup!$G$2:$N$13,8)</f>
        <v>2012M02</v>
      </c>
      <c r="C1428" s="2">
        <f t="shared" si="89"/>
        <v>40965</v>
      </c>
      <c r="D1428" s="4">
        <v>36.869061701453802</v>
      </c>
      <c r="E1428">
        <f t="shared" si="90"/>
        <v>36.836708245447682</v>
      </c>
      <c r="F1428" s="4">
        <v>31.247042872319717</v>
      </c>
      <c r="G1428">
        <f t="shared" si="91"/>
        <v>31.175001670341306</v>
      </c>
    </row>
    <row r="1429" spans="1:7" outlineLevel="1">
      <c r="A1429" s="12">
        <f t="shared" si="88"/>
        <v>0</v>
      </c>
      <c r="B1429" t="str">
        <f>YEAR(C1429)&amp;VLOOKUP(MONTH(C1429),lookup!$G$2:$N$13,8)</f>
        <v>2012M02</v>
      </c>
      <c r="C1429" s="2">
        <f t="shared" si="89"/>
        <v>40966</v>
      </c>
      <c r="D1429" s="4">
        <v>37.06027266629517</v>
      </c>
      <c r="E1429">
        <f t="shared" si="90"/>
        <v>36.895194964404027</v>
      </c>
      <c r="F1429" s="4">
        <v>31.292958816060018</v>
      </c>
      <c r="G1429">
        <f t="shared" si="91"/>
        <v>31.212235988487649</v>
      </c>
    </row>
    <row r="1430" spans="1:7" outlineLevel="1">
      <c r="A1430" s="25">
        <v>0</v>
      </c>
      <c r="B1430" t="str">
        <f>YEAR(C1430)&amp;VLOOKUP(MONTH(C1430),lookup!$G$2:$N$13,8)</f>
        <v>2012M02</v>
      </c>
      <c r="C1430" s="2">
        <f t="shared" si="89"/>
        <v>40967</v>
      </c>
      <c r="D1430" s="4">
        <v>37.03677278616788</v>
      </c>
      <c r="E1430">
        <f t="shared" si="90"/>
        <v>36.96757254605297</v>
      </c>
      <c r="F1430" s="4">
        <v>31.374092973961726</v>
      </c>
      <c r="G1430">
        <f t="shared" si="91"/>
        <v>31.278511170190228</v>
      </c>
    </row>
    <row r="1431" spans="1:7" outlineLevel="1">
      <c r="A1431" s="12">
        <f t="shared" si="88"/>
        <v>0</v>
      </c>
      <c r="B1431" t="str">
        <f>YEAR(C1431)&amp;VLOOKUP(MONTH(C1431),lookup!$G$2:$N$13,8)</f>
        <v>2012M02</v>
      </c>
      <c r="C1431" s="2">
        <f t="shared" si="89"/>
        <v>40968</v>
      </c>
      <c r="D1431" s="4">
        <v>0</v>
      </c>
      <c r="E1431">
        <f t="shared" si="90"/>
        <v>31.601735660550929</v>
      </c>
      <c r="F1431" s="4">
        <v>0</v>
      </c>
      <c r="G1431">
        <f t="shared" si="91"/>
        <v>26.740396049561017</v>
      </c>
    </row>
    <row r="1432" spans="1:7" outlineLevel="1">
      <c r="A1432" s="12">
        <f t="shared" si="88"/>
        <v>0</v>
      </c>
      <c r="B1432" t="str">
        <f>YEAR(C1432)&amp;VLOOKUP(MONTH(C1432),lookup!$G$2:$N$13,8)</f>
        <v>2012M03</v>
      </c>
      <c r="C1432" s="2">
        <f t="shared" si="89"/>
        <v>40969</v>
      </c>
      <c r="D1432" s="4">
        <v>37.495694938256023</v>
      </c>
      <c r="E1432">
        <f t="shared" si="90"/>
        <v>31.709712214538804</v>
      </c>
      <c r="F1432" s="4">
        <v>31.663063252609835</v>
      </c>
      <c r="G1432">
        <f t="shared" si="91"/>
        <v>26.820292675692972</v>
      </c>
    </row>
    <row r="1433" spans="1:7" outlineLevel="1">
      <c r="A1433" s="12">
        <f t="shared" si="88"/>
        <v>0</v>
      </c>
      <c r="B1433" t="str">
        <f>YEAR(C1433)&amp;VLOOKUP(MONTH(C1433),lookup!$G$2:$N$13,8)</f>
        <v>2012M03</v>
      </c>
      <c r="C1433" s="2">
        <f t="shared" si="89"/>
        <v>40970</v>
      </c>
      <c r="D1433" s="4">
        <v>37.675832586283732</v>
      </c>
      <c r="E1433">
        <f t="shared" si="90"/>
        <v>31.778409058124062</v>
      </c>
      <c r="F1433" s="4">
        <v>31.933062839937321</v>
      </c>
      <c r="G1433">
        <f t="shared" si="91"/>
        <v>26.890035644013796</v>
      </c>
    </row>
    <row r="1434" spans="1:7" outlineLevel="1">
      <c r="A1434" s="12">
        <f t="shared" si="88"/>
        <v>0</v>
      </c>
      <c r="B1434" t="str">
        <f>YEAR(C1434)&amp;VLOOKUP(MONTH(C1434),lookup!$G$2:$N$13,8)</f>
        <v>2012M03</v>
      </c>
      <c r="C1434" s="2">
        <f t="shared" si="89"/>
        <v>40971</v>
      </c>
      <c r="D1434" s="4">
        <v>38.215238068647864</v>
      </c>
      <c r="E1434">
        <f t="shared" si="90"/>
        <v>31.980838062272063</v>
      </c>
      <c r="F1434" s="4">
        <v>32.268121222957461</v>
      </c>
      <c r="G1434">
        <f t="shared" si="91"/>
        <v>27.046543791116378</v>
      </c>
    </row>
    <row r="1435" spans="1:7" outlineLevel="1">
      <c r="A1435" s="12">
        <f t="shared" si="88"/>
        <v>0</v>
      </c>
      <c r="B1435" t="str">
        <f>YEAR(C1435)&amp;VLOOKUP(MONTH(C1435),lookup!$G$2:$N$13,8)</f>
        <v>2012M03</v>
      </c>
      <c r="C1435" s="2">
        <f t="shared" si="89"/>
        <v>40972</v>
      </c>
      <c r="D1435" s="4">
        <v>37.760271967031841</v>
      </c>
      <c r="E1435">
        <f t="shared" si="90"/>
        <v>32.064055740165792</v>
      </c>
      <c r="F1435" s="4">
        <v>32.014683830264744</v>
      </c>
      <c r="G1435">
        <f t="shared" si="91"/>
        <v>27.133149456317852</v>
      </c>
    </row>
    <row r="1436" spans="1:7" outlineLevel="1">
      <c r="A1436" s="12">
        <f t="shared" si="88"/>
        <v>0</v>
      </c>
      <c r="B1436" t="str">
        <f>YEAR(C1436)&amp;VLOOKUP(MONTH(C1436),lookup!$G$2:$N$13,8)</f>
        <v>2012M03</v>
      </c>
      <c r="C1436" s="2">
        <f t="shared" si="89"/>
        <v>40973</v>
      </c>
      <c r="D1436" s="4">
        <v>38.365652145194339</v>
      </c>
      <c r="E1436">
        <f t="shared" si="90"/>
        <v>32.268332589485119</v>
      </c>
      <c r="F1436" s="4">
        <v>32.404501777803326</v>
      </c>
      <c r="G1436">
        <f t="shared" si="91"/>
        <v>27.291358038230708</v>
      </c>
    </row>
    <row r="1437" spans="1:7" outlineLevel="1">
      <c r="A1437" s="12">
        <f t="shared" si="88"/>
        <v>0</v>
      </c>
      <c r="B1437" t="str">
        <f>YEAR(C1437)&amp;VLOOKUP(MONTH(C1437),lookup!$G$2:$N$13,8)</f>
        <v>2012M03</v>
      </c>
      <c r="C1437" s="2">
        <f t="shared" si="89"/>
        <v>40974</v>
      </c>
      <c r="D1437" s="4">
        <v>37.560488862043414</v>
      </c>
      <c r="E1437">
        <f t="shared" si="90"/>
        <v>35.429636840222997</v>
      </c>
      <c r="F1437" s="4">
        <v>31.852183947048051</v>
      </c>
      <c r="G1437">
        <f t="shared" si="91"/>
        <v>29.980658271171464</v>
      </c>
    </row>
    <row r="1438" spans="1:7" outlineLevel="1">
      <c r="A1438" s="12">
        <f t="shared" si="88"/>
        <v>0</v>
      </c>
      <c r="B1438" t="str">
        <f>YEAR(C1438)&amp;VLOOKUP(MONTH(C1438),lookup!$G$2:$N$13,8)</f>
        <v>2012M03</v>
      </c>
      <c r="C1438" s="2">
        <f t="shared" si="89"/>
        <v>40975</v>
      </c>
      <c r="D1438" s="4">
        <v>38.088597237494241</v>
      </c>
      <c r="E1438">
        <f t="shared" si="90"/>
        <v>35.544784393367422</v>
      </c>
      <c r="F1438" s="4">
        <v>32.120139489434308</v>
      </c>
      <c r="G1438">
        <f t="shared" si="91"/>
        <v>30.065375864790539</v>
      </c>
    </row>
    <row r="1439" spans="1:7" outlineLevel="1">
      <c r="A1439" s="12">
        <f t="shared" si="88"/>
        <v>0</v>
      </c>
      <c r="B1439" t="str">
        <f>YEAR(C1439)&amp;VLOOKUP(MONTH(C1439),lookup!$G$2:$N$13,8)</f>
        <v>2012M03</v>
      </c>
      <c r="C1439" s="2">
        <f t="shared" si="89"/>
        <v>40976</v>
      </c>
      <c r="D1439" s="4">
        <v>37.609706133947135</v>
      </c>
      <c r="E1439">
        <f t="shared" si="90"/>
        <v>37.889880489044401</v>
      </c>
      <c r="F1439" s="4">
        <v>31.901405574691914</v>
      </c>
      <c r="G1439">
        <f t="shared" si="91"/>
        <v>32.05657560777167</v>
      </c>
    </row>
    <row r="1440" spans="1:7" outlineLevel="1">
      <c r="A1440" s="12">
        <f t="shared" si="88"/>
        <v>0</v>
      </c>
      <c r="B1440" t="str">
        <f>YEAR(C1440)&amp;VLOOKUP(MONTH(C1440),lookup!$G$2:$N$13,8)</f>
        <v>2012M03</v>
      </c>
      <c r="C1440" s="2">
        <f t="shared" si="89"/>
        <v>40977</v>
      </c>
      <c r="D1440" s="4">
        <v>38.446917771416949</v>
      </c>
      <c r="E1440">
        <f t="shared" si="90"/>
        <v>37.968638558014383</v>
      </c>
      <c r="F1440" s="4">
        <v>32.476075269108605</v>
      </c>
      <c r="G1440">
        <f t="shared" si="91"/>
        <v>32.124718362648771</v>
      </c>
    </row>
    <row r="1441" spans="1:7" outlineLevel="1">
      <c r="A1441" s="12">
        <f t="shared" si="88"/>
        <v>0</v>
      </c>
      <c r="B1441" t="str">
        <f>YEAR(C1441)&amp;VLOOKUP(MONTH(C1441),lookup!$G$2:$N$13,8)</f>
        <v>2012M03</v>
      </c>
      <c r="C1441" s="2">
        <f t="shared" si="89"/>
        <v>40978</v>
      </c>
      <c r="D1441" s="4">
        <v>37.86516637809649</v>
      </c>
      <c r="E1441">
        <f t="shared" si="90"/>
        <v>37.989213120924731</v>
      </c>
      <c r="F1441" s="4">
        <v>32.092358085153315</v>
      </c>
      <c r="G1441">
        <f t="shared" si="91"/>
        <v>32.141147170048818</v>
      </c>
    </row>
    <row r="1442" spans="1:7" outlineLevel="1">
      <c r="A1442" s="12">
        <f t="shared" si="88"/>
        <v>0</v>
      </c>
      <c r="B1442" t="str">
        <f>YEAR(C1442)&amp;VLOOKUP(MONTH(C1442),lookup!$G$2:$N$13,8)</f>
        <v>2012M03</v>
      </c>
      <c r="C1442" s="2">
        <f t="shared" si="89"/>
        <v>40979</v>
      </c>
      <c r="D1442" s="4">
        <v>38.784653406447134</v>
      </c>
      <c r="E1442">
        <f t="shared" si="90"/>
        <v>38.059718351308248</v>
      </c>
      <c r="F1442" s="4">
        <v>32.751539336697718</v>
      </c>
      <c r="G1442">
        <f t="shared" si="91"/>
        <v>32.200280598732121</v>
      </c>
    </row>
    <row r="1443" spans="1:7" outlineLevel="1">
      <c r="A1443" s="12">
        <f t="shared" si="88"/>
        <v>0</v>
      </c>
      <c r="B1443" t="str">
        <f>YEAR(C1443)&amp;VLOOKUP(MONTH(C1443),lookup!$G$2:$N$13,8)</f>
        <v>2012M03</v>
      </c>
      <c r="C1443" s="2">
        <f t="shared" si="89"/>
        <v>40980</v>
      </c>
      <c r="D1443" s="4">
        <v>38.084222563440235</v>
      </c>
      <c r="E1443">
        <f t="shared" si="90"/>
        <v>38.123609738700182</v>
      </c>
      <c r="F1443" s="4">
        <v>32.300883296186633</v>
      </c>
      <c r="G1443">
        <f t="shared" si="91"/>
        <v>32.255559677780454</v>
      </c>
    </row>
    <row r="1444" spans="1:7" outlineLevel="1">
      <c r="A1444" s="12">
        <f t="shared" si="88"/>
        <v>0</v>
      </c>
      <c r="B1444" t="str">
        <f>YEAR(C1444)&amp;VLOOKUP(MONTH(C1444),lookup!$G$2:$N$13,8)</f>
        <v>2012M03</v>
      </c>
      <c r="C1444" s="2">
        <f t="shared" si="89"/>
        <v>40981</v>
      </c>
      <c r="D1444" s="4">
        <v>38.165256177263053</v>
      </c>
      <c r="E1444">
        <f t="shared" si="90"/>
        <v>38.11747323568521</v>
      </c>
      <c r="F1444" s="4">
        <v>32.12611518041566</v>
      </c>
      <c r="G1444">
        <f t="shared" si="91"/>
        <v>32.23865848969217</v>
      </c>
    </row>
    <row r="1445" spans="1:7" outlineLevel="1">
      <c r="A1445" s="12">
        <f t="shared" si="88"/>
        <v>0</v>
      </c>
      <c r="B1445" t="str">
        <f>YEAR(C1445)&amp;VLOOKUP(MONTH(C1445),lookup!$G$2:$N$13,8)</f>
        <v>2012M03</v>
      </c>
      <c r="C1445" s="2">
        <f t="shared" si="89"/>
        <v>40982</v>
      </c>
      <c r="D1445" s="4">
        <v>38.543910628111206</v>
      </c>
      <c r="E1445">
        <f t="shared" si="90"/>
        <v>38.256787470578118</v>
      </c>
      <c r="F1445" s="4">
        <v>32.729001253828969</v>
      </c>
      <c r="G1445">
        <f t="shared" si="91"/>
        <v>32.362425877960732</v>
      </c>
    </row>
    <row r="1446" spans="1:7" outlineLevel="1">
      <c r="A1446" s="12">
        <f t="shared" si="88"/>
        <v>0</v>
      </c>
      <c r="B1446" t="str">
        <f>YEAR(C1446)&amp;VLOOKUP(MONTH(C1446),lookup!$G$2:$N$13,8)</f>
        <v>2012M03</v>
      </c>
      <c r="C1446" s="2">
        <f t="shared" si="89"/>
        <v>40983</v>
      </c>
      <c r="D1446" s="4">
        <v>38.900070090561613</v>
      </c>
      <c r="E1446">
        <f t="shared" si="90"/>
        <v>38.345267217156874</v>
      </c>
      <c r="F1446" s="4">
        <v>32.782533717152866</v>
      </c>
      <c r="G1446">
        <f t="shared" si="91"/>
        <v>32.429363721196829</v>
      </c>
    </row>
    <row r="1447" spans="1:7" outlineLevel="1">
      <c r="A1447" s="12">
        <f t="shared" si="88"/>
        <v>0</v>
      </c>
      <c r="B1447" t="str">
        <f>YEAR(C1447)&amp;VLOOKUP(MONTH(C1447),lookup!$G$2:$N$13,8)</f>
        <v>2012M03</v>
      </c>
      <c r="C1447" s="2">
        <f t="shared" si="89"/>
        <v>40984</v>
      </c>
      <c r="D1447" s="4">
        <v>38.230763929866868</v>
      </c>
      <c r="E1447">
        <f t="shared" si="90"/>
        <v>38.414549792049399</v>
      </c>
      <c r="F1447" s="4">
        <v>32.430351505232203</v>
      </c>
      <c r="G1447">
        <f t="shared" si="91"/>
        <v>32.490588960195502</v>
      </c>
    </row>
    <row r="1448" spans="1:7" outlineLevel="1">
      <c r="A1448" s="12">
        <f t="shared" si="88"/>
        <v>0</v>
      </c>
      <c r="B1448" t="str">
        <f>YEAR(C1448)&amp;VLOOKUP(MONTH(C1448),lookup!$G$2:$N$13,8)</f>
        <v>2012M03</v>
      </c>
      <c r="C1448" s="2">
        <f t="shared" si="89"/>
        <v>40985</v>
      </c>
      <c r="D1448" s="4">
        <v>38.910256748190349</v>
      </c>
      <c r="E1448">
        <f t="shared" si="90"/>
        <v>38.453975423243001</v>
      </c>
      <c r="F1448" s="4">
        <v>32.7421991927243</v>
      </c>
      <c r="G1448">
        <f t="shared" si="91"/>
        <v>32.506443360090366</v>
      </c>
    </row>
    <row r="1449" spans="1:7" outlineLevel="1">
      <c r="A1449" s="12">
        <f t="shared" si="88"/>
        <v>0</v>
      </c>
      <c r="B1449" t="str">
        <f>YEAR(C1449)&amp;VLOOKUP(MONTH(C1449),lookup!$G$2:$N$13,8)</f>
        <v>2012M03</v>
      </c>
      <c r="C1449" s="2">
        <f t="shared" si="89"/>
        <v>40986</v>
      </c>
      <c r="D1449" s="4">
        <v>38.519772583347603</v>
      </c>
      <c r="E1449">
        <f t="shared" si="90"/>
        <v>38.531184146063481</v>
      </c>
      <c r="F1449" s="4">
        <v>32.701160092638162</v>
      </c>
      <c r="G1449">
        <f t="shared" si="91"/>
        <v>32.577849885262467</v>
      </c>
    </row>
    <row r="1450" spans="1:7" outlineLevel="1">
      <c r="A1450" s="12">
        <f t="shared" si="88"/>
        <v>0</v>
      </c>
      <c r="B1450" t="str">
        <f>YEAR(C1450)&amp;VLOOKUP(MONTH(C1450),lookup!$G$2:$N$13,8)</f>
        <v>2012M03</v>
      </c>
      <c r="C1450" s="2">
        <f t="shared" si="89"/>
        <v>40987</v>
      </c>
      <c r="D1450" s="4">
        <v>38.931922912417768</v>
      </c>
      <c r="E1450">
        <f t="shared" si="90"/>
        <v>38.604277384782876</v>
      </c>
      <c r="F1450" s="4">
        <v>32.759946994938922</v>
      </c>
      <c r="G1450">
        <f t="shared" si="91"/>
        <v>32.631194681779476</v>
      </c>
    </row>
    <row r="1451" spans="1:7" outlineLevel="1">
      <c r="A1451" s="12">
        <f t="shared" si="88"/>
        <v>0</v>
      </c>
      <c r="B1451" t="str">
        <f>YEAR(C1451)&amp;VLOOKUP(MONTH(C1451),lookup!$G$2:$N$13,8)</f>
        <v>2012M03</v>
      </c>
      <c r="C1451" s="2">
        <f t="shared" si="89"/>
        <v>40988</v>
      </c>
      <c r="D1451" s="4">
        <v>38.326962983130372</v>
      </c>
      <c r="E1451">
        <f t="shared" si="90"/>
        <v>38.601369690598432</v>
      </c>
      <c r="F1451" s="4">
        <v>32.518310897086593</v>
      </c>
      <c r="G1451">
        <f t="shared" si="91"/>
        <v>32.627226377107192</v>
      </c>
    </row>
    <row r="1452" spans="1:7" outlineLevel="1">
      <c r="A1452" s="12">
        <f t="shared" si="88"/>
        <v>0</v>
      </c>
      <c r="B1452" t="str">
        <f>YEAR(C1452)&amp;VLOOKUP(MONTH(C1452),lookup!$G$2:$N$13,8)</f>
        <v>2012M03</v>
      </c>
      <c r="C1452" s="2">
        <f t="shared" si="89"/>
        <v>40989</v>
      </c>
      <c r="D1452" s="4">
        <v>38.930611093880565</v>
      </c>
      <c r="E1452">
        <f t="shared" si="90"/>
        <v>38.651749456496944</v>
      </c>
      <c r="F1452" s="4">
        <v>32.754777327392262</v>
      </c>
      <c r="G1452">
        <f t="shared" si="91"/>
        <v>32.664204728813175</v>
      </c>
    </row>
    <row r="1453" spans="1:7" outlineLevel="1">
      <c r="A1453" s="12">
        <f t="shared" si="88"/>
        <v>0</v>
      </c>
      <c r="B1453" t="str">
        <f>YEAR(C1453)&amp;VLOOKUP(MONTH(C1453),lookup!$G$2:$N$13,8)</f>
        <v>2012M03</v>
      </c>
      <c r="C1453" s="2">
        <f t="shared" si="89"/>
        <v>40990</v>
      </c>
      <c r="D1453" s="4">
        <v>38.482617037838267</v>
      </c>
      <c r="E1453">
        <f t="shared" si="90"/>
        <v>38.668906366102497</v>
      </c>
      <c r="F1453" s="4">
        <v>32.658657643109379</v>
      </c>
      <c r="G1453">
        <f t="shared" si="91"/>
        <v>32.678833764632969</v>
      </c>
    </row>
    <row r="1454" spans="1:7" outlineLevel="1">
      <c r="A1454" s="12">
        <f t="shared" si="88"/>
        <v>0</v>
      </c>
      <c r="B1454" t="str">
        <f>YEAR(C1454)&amp;VLOOKUP(MONTH(C1454),lookup!$G$2:$N$13,8)</f>
        <v>2012M03</v>
      </c>
      <c r="C1454" s="2">
        <f t="shared" si="89"/>
        <v>40991</v>
      </c>
      <c r="D1454" s="4">
        <v>39.42016455343586</v>
      </c>
      <c r="E1454">
        <f t="shared" si="90"/>
        <v>38.74390458713593</v>
      </c>
      <c r="F1454" s="4">
        <v>33.182982835855952</v>
      </c>
      <c r="G1454">
        <f t="shared" si="91"/>
        <v>32.740593804812889</v>
      </c>
    </row>
    <row r="1455" spans="1:7" outlineLevel="1">
      <c r="A1455" s="12">
        <f t="shared" si="88"/>
        <v>0</v>
      </c>
      <c r="B1455" t="str">
        <f>YEAR(C1455)&amp;VLOOKUP(MONTH(C1455),lookup!$G$2:$N$13,8)</f>
        <v>2012M03</v>
      </c>
      <c r="C1455" s="2">
        <f t="shared" si="89"/>
        <v>40992</v>
      </c>
      <c r="D1455" s="4">
        <v>39.007103685136322</v>
      </c>
      <c r="E1455">
        <f t="shared" si="90"/>
        <v>38.833036746989336</v>
      </c>
      <c r="F1455" s="4">
        <v>33.125671790258025</v>
      </c>
      <c r="G1455">
        <f t="shared" si="91"/>
        <v>32.819427297428653</v>
      </c>
    </row>
    <row r="1456" spans="1:7" outlineLevel="1">
      <c r="A1456" s="12">
        <f t="shared" si="88"/>
        <v>0</v>
      </c>
      <c r="B1456" t="str">
        <f>YEAR(C1456)&amp;VLOOKUP(MONTH(C1456),lookup!$G$2:$N$13,8)</f>
        <v>2012M03</v>
      </c>
      <c r="C1456" s="2">
        <f t="shared" si="89"/>
        <v>40993</v>
      </c>
      <c r="D1456" s="4">
        <v>39.796549952197978</v>
      </c>
      <c r="E1456">
        <f t="shared" si="90"/>
        <v>38.960482325554828</v>
      </c>
      <c r="F1456" s="4">
        <v>33.514951925608287</v>
      </c>
      <c r="G1456">
        <f t="shared" si="91"/>
        <v>32.930641420789684</v>
      </c>
    </row>
    <row r="1457" spans="1:7" outlineLevel="1">
      <c r="A1457" s="12">
        <f t="shared" si="88"/>
        <v>0</v>
      </c>
      <c r="B1457" t="str">
        <f>YEAR(C1457)&amp;VLOOKUP(MONTH(C1457),lookup!$G$2:$N$13,8)</f>
        <v>2012M03</v>
      </c>
      <c r="C1457" s="2">
        <f t="shared" si="89"/>
        <v>40994</v>
      </c>
      <c r="D1457" s="4">
        <v>38.389702638108965</v>
      </c>
      <c r="E1457">
        <f t="shared" si="90"/>
        <v>38.95758125855896</v>
      </c>
      <c r="F1457" s="4">
        <v>32.564133329348969</v>
      </c>
      <c r="G1457">
        <f t="shared" si="91"/>
        <v>32.925895784105968</v>
      </c>
    </row>
    <row r="1458" spans="1:7" outlineLevel="1">
      <c r="A1458" s="12">
        <f t="shared" si="88"/>
        <v>0</v>
      </c>
      <c r="B1458" t="str">
        <f>YEAR(C1458)&amp;VLOOKUP(MONTH(C1458),lookup!$G$2:$N$13,8)</f>
        <v>2012M03</v>
      </c>
      <c r="C1458" s="2">
        <f t="shared" si="89"/>
        <v>40995</v>
      </c>
      <c r="D1458" s="4">
        <v>38.796267159214246</v>
      </c>
      <c r="E1458">
        <f t="shared" si="90"/>
        <v>38.937907446094883</v>
      </c>
      <c r="F1458" s="4">
        <v>32.60279049121602</v>
      </c>
      <c r="G1458">
        <f t="shared" si="91"/>
        <v>32.903407932941938</v>
      </c>
    </row>
    <row r="1459" spans="1:7" outlineLevel="1">
      <c r="A1459" s="12">
        <f t="shared" si="88"/>
        <v>0</v>
      </c>
      <c r="B1459" t="str">
        <f>YEAR(C1459)&amp;VLOOKUP(MONTH(C1459),lookup!$G$2:$N$13,8)</f>
        <v>2012M03</v>
      </c>
      <c r="C1459" s="2">
        <f t="shared" si="89"/>
        <v>40996</v>
      </c>
      <c r="D1459" s="4">
        <v>39.118961386589781</v>
      </c>
      <c r="E1459">
        <f t="shared" si="90"/>
        <v>39.040436042040383</v>
      </c>
      <c r="F1459" s="4">
        <v>33.172899204748809</v>
      </c>
      <c r="G1459">
        <f t="shared" si="91"/>
        <v>32.987173165640776</v>
      </c>
    </row>
    <row r="1460" spans="1:7" outlineLevel="1">
      <c r="A1460" s="12">
        <f t="shared" si="88"/>
        <v>0</v>
      </c>
      <c r="B1460" t="str">
        <f>YEAR(C1460)&amp;VLOOKUP(MONTH(C1460),lookup!$G$2:$N$13,8)</f>
        <v>2012M03</v>
      </c>
      <c r="C1460" s="2">
        <f t="shared" si="89"/>
        <v>40997</v>
      </c>
      <c r="D1460" s="4">
        <v>39.804655794215975</v>
      </c>
      <c r="E1460">
        <f t="shared" si="90"/>
        <v>39.127104772543021</v>
      </c>
      <c r="F1460" s="4">
        <v>33.477899862132737</v>
      </c>
      <c r="G1460">
        <f t="shared" si="91"/>
        <v>33.056944742918454</v>
      </c>
    </row>
    <row r="1461" spans="1:7" outlineLevel="1">
      <c r="A1461" s="12">
        <f t="shared" si="88"/>
        <v>0</v>
      </c>
      <c r="B1461" t="str">
        <f>YEAR(C1461)&amp;VLOOKUP(MONTH(C1461),lookup!$G$2:$N$13,8)</f>
        <v>2012M03</v>
      </c>
      <c r="C1461" s="2">
        <f t="shared" si="89"/>
        <v>40998</v>
      </c>
      <c r="D1461" s="4">
        <v>39.323469373028139</v>
      </c>
      <c r="E1461">
        <f t="shared" si="90"/>
        <v>39.206021850816711</v>
      </c>
      <c r="F1461" s="4">
        <v>33.321795357961669</v>
      </c>
      <c r="G1461">
        <f t="shared" si="91"/>
        <v>33.11473448073869</v>
      </c>
    </row>
    <row r="1462" spans="1:7" outlineLevel="1">
      <c r="A1462" s="12">
        <f t="shared" si="88"/>
        <v>0</v>
      </c>
      <c r="B1462" t="str">
        <f>YEAR(C1462)&amp;VLOOKUP(MONTH(C1462),lookup!$G$2:$N$13,8)</f>
        <v>2012M03</v>
      </c>
      <c r="C1462" s="2">
        <f t="shared" si="89"/>
        <v>40999</v>
      </c>
      <c r="D1462" s="4">
        <v>40.094685885934815</v>
      </c>
      <c r="E1462">
        <f t="shared" si="90"/>
        <v>39.273024095242633</v>
      </c>
      <c r="F1462" s="4">
        <v>33.72967656861087</v>
      </c>
      <c r="G1462">
        <f t="shared" si="91"/>
        <v>33.166796559286091</v>
      </c>
    </row>
    <row r="1463" spans="1:7" outlineLevel="1">
      <c r="A1463" s="12">
        <f t="shared" si="88"/>
        <v>0</v>
      </c>
      <c r="B1463" t="str">
        <f>YEAR(C1463)&amp;VLOOKUP(MONTH(C1463),lookup!$G$2:$N$13,8)</f>
        <v>2012M04</v>
      </c>
      <c r="C1463" s="2">
        <f t="shared" si="89"/>
        <v>41000</v>
      </c>
      <c r="D1463" s="4">
        <v>40.462107528308039</v>
      </c>
      <c r="E1463">
        <f t="shared" si="90"/>
        <v>39.536662242957448</v>
      </c>
      <c r="F1463" s="4">
        <v>33.996088735279777</v>
      </c>
      <c r="G1463">
        <f t="shared" si="91"/>
        <v>33.340527235510848</v>
      </c>
    </row>
    <row r="1464" spans="1:7" outlineLevel="1">
      <c r="A1464" s="12">
        <f t="shared" si="88"/>
        <v>0</v>
      </c>
      <c r="B1464" t="str">
        <f>YEAR(C1464)&amp;VLOOKUP(MONTH(C1464),lookup!$G$2:$N$13,8)</f>
        <v>2012M04</v>
      </c>
      <c r="C1464" s="2">
        <f t="shared" si="89"/>
        <v>41001</v>
      </c>
      <c r="D1464" s="4">
        <v>39.376419134803299</v>
      </c>
      <c r="E1464">
        <f t="shared" si="90"/>
        <v>39.55875006483604</v>
      </c>
      <c r="F1464" s="4">
        <v>33.27514902613148</v>
      </c>
      <c r="G1464">
        <f t="shared" si="91"/>
        <v>33.381569432203179</v>
      </c>
    </row>
    <row r="1465" spans="1:7" outlineLevel="1">
      <c r="A1465" s="12">
        <f t="shared" si="88"/>
        <v>0</v>
      </c>
      <c r="B1465" t="str">
        <f>YEAR(C1465)&amp;VLOOKUP(MONTH(C1465),lookup!$G$2:$N$13,8)</f>
        <v>2012M04</v>
      </c>
      <c r="C1465" s="2">
        <f t="shared" si="89"/>
        <v>41002</v>
      </c>
      <c r="D1465" s="4">
        <v>40.376905351765593</v>
      </c>
      <c r="E1465">
        <f t="shared" si="90"/>
        <v>39.78777889820423</v>
      </c>
      <c r="F1465" s="4">
        <v>33.908277482437043</v>
      </c>
      <c r="G1465">
        <f t="shared" si="91"/>
        <v>33.526859964911864</v>
      </c>
    </row>
    <row r="1466" spans="1:7" outlineLevel="1">
      <c r="A1466" s="12">
        <f t="shared" si="88"/>
        <v>0</v>
      </c>
      <c r="B1466" t="str">
        <f>YEAR(C1466)&amp;VLOOKUP(MONTH(C1466),lookup!$G$2:$N$13,8)</f>
        <v>2012M04</v>
      </c>
      <c r="C1466" s="2">
        <f t="shared" si="89"/>
        <v>41003</v>
      </c>
      <c r="D1466" s="4">
        <v>39.424460203955597</v>
      </c>
      <c r="E1466">
        <f t="shared" si="90"/>
        <v>39.795357997645532</v>
      </c>
      <c r="F1466" s="4">
        <v>33.342815320195868</v>
      </c>
      <c r="G1466">
        <f t="shared" si="91"/>
        <v>33.561854471561702</v>
      </c>
    </row>
    <row r="1467" spans="1:7" outlineLevel="1">
      <c r="A1467" s="12">
        <f t="shared" si="88"/>
        <v>0</v>
      </c>
      <c r="B1467" t="str">
        <f>YEAR(C1467)&amp;VLOOKUP(MONTH(C1467),lookup!$G$2:$N$13,8)</f>
        <v>2012M04</v>
      </c>
      <c r="C1467" s="2">
        <f t="shared" si="89"/>
        <v>41004</v>
      </c>
      <c r="D1467" s="4">
        <v>40.327735065664129</v>
      </c>
      <c r="E1467">
        <f t="shared" si="90"/>
        <v>39.954595160307349</v>
      </c>
      <c r="F1467" s="4">
        <v>33.853400785868864</v>
      </c>
      <c r="G1467">
        <f t="shared" si="91"/>
        <v>33.648686272707309</v>
      </c>
    </row>
    <row r="1468" spans="1:7" outlineLevel="1">
      <c r="A1468" s="12">
        <f t="shared" si="88"/>
        <v>0</v>
      </c>
      <c r="B1468" t="str">
        <f>YEAR(C1468)&amp;VLOOKUP(MONTH(C1468),lookup!$G$2:$N$13,8)</f>
        <v>2012M04</v>
      </c>
      <c r="C1468" s="2">
        <f t="shared" si="89"/>
        <v>41005</v>
      </c>
      <c r="D1468" s="4">
        <v>39.725029307684878</v>
      </c>
      <c r="E1468">
        <f t="shared" si="90"/>
        <v>39.918813790044993</v>
      </c>
      <c r="F1468" s="4">
        <v>33.614408695948676</v>
      </c>
      <c r="G1468">
        <f t="shared" si="91"/>
        <v>33.647612418765618</v>
      </c>
    </row>
    <row r="1469" spans="1:7" outlineLevel="1">
      <c r="A1469" s="12">
        <f t="shared" si="88"/>
        <v>0</v>
      </c>
      <c r="B1469" t="str">
        <f>YEAR(C1469)&amp;VLOOKUP(MONTH(C1469),lookup!$G$2:$N$13,8)</f>
        <v>2012M04</v>
      </c>
      <c r="C1469" s="2">
        <f t="shared" si="89"/>
        <v>41006</v>
      </c>
      <c r="D1469" s="4">
        <v>40.545424289918657</v>
      </c>
      <c r="E1469">
        <f t="shared" si="90"/>
        <v>40.0021290358182</v>
      </c>
      <c r="F1469" s="4">
        <v>34.032547419905001</v>
      </c>
      <c r="G1469">
        <f t="shared" si="91"/>
        <v>33.69507264635584</v>
      </c>
    </row>
    <row r="1470" spans="1:7" outlineLevel="1">
      <c r="A1470" s="12">
        <f t="shared" si="88"/>
        <v>0</v>
      </c>
      <c r="B1470" t="str">
        <f>YEAR(C1470)&amp;VLOOKUP(MONTH(C1470),lookup!$G$2:$N$13,8)</f>
        <v>2012M04</v>
      </c>
      <c r="C1470" s="2">
        <f t="shared" si="89"/>
        <v>41007</v>
      </c>
      <c r="D1470" s="4">
        <v>39.995955740780673</v>
      </c>
      <c r="E1470">
        <f t="shared" si="90"/>
        <v>40.047586452244182</v>
      </c>
      <c r="F1470" s="4">
        <v>33.783610925600193</v>
      </c>
      <c r="G1470">
        <f t="shared" si="91"/>
        <v>33.740815368623402</v>
      </c>
    </row>
    <row r="1471" spans="1:7" outlineLevel="1">
      <c r="A1471" s="12">
        <f t="shared" si="88"/>
        <v>0</v>
      </c>
      <c r="B1471" t="str">
        <f>YEAR(C1471)&amp;VLOOKUP(MONTH(C1471),lookup!$G$2:$N$13,8)</f>
        <v>2012M04</v>
      </c>
      <c r="C1471" s="2">
        <f t="shared" si="89"/>
        <v>41008</v>
      </c>
      <c r="D1471" s="4">
        <v>40.746700679647226</v>
      </c>
      <c r="E1471">
        <f t="shared" si="90"/>
        <v>40.09618980152635</v>
      </c>
      <c r="F1471" s="4">
        <v>34.204698128962072</v>
      </c>
      <c r="G1471">
        <f t="shared" si="91"/>
        <v>33.778555176272292</v>
      </c>
    </row>
    <row r="1472" spans="1:7" outlineLevel="1">
      <c r="A1472" s="12">
        <f t="shared" si="88"/>
        <v>0</v>
      </c>
      <c r="B1472" t="str">
        <f>YEAR(C1472)&amp;VLOOKUP(MONTH(C1472),lookup!$G$2:$N$13,8)</f>
        <v>2012M04</v>
      </c>
      <c r="C1472" s="2">
        <f t="shared" si="89"/>
        <v>41009</v>
      </c>
      <c r="D1472" s="4">
        <v>39.583120991056283</v>
      </c>
      <c r="E1472">
        <f t="shared" si="90"/>
        <v>40.122330399800553</v>
      </c>
      <c r="F1472" s="4">
        <v>33.399014081327032</v>
      </c>
      <c r="G1472">
        <f t="shared" si="91"/>
        <v>33.790979972316279</v>
      </c>
    </row>
    <row r="1473" spans="1:7" outlineLevel="1">
      <c r="A1473" s="12">
        <f t="shared" si="88"/>
        <v>0</v>
      </c>
      <c r="B1473" t="str">
        <f>YEAR(C1473)&amp;VLOOKUP(MONTH(C1473),lookup!$G$2:$N$13,8)</f>
        <v>2012M04</v>
      </c>
      <c r="C1473" s="2">
        <f t="shared" si="89"/>
        <v>41010</v>
      </c>
      <c r="D1473" s="4">
        <v>40.403698854184142</v>
      </c>
      <c r="E1473">
        <f t="shared" si="90"/>
        <v>40.130335309411713</v>
      </c>
      <c r="F1473" s="4">
        <v>33.897198305969184</v>
      </c>
      <c r="G1473">
        <f t="shared" si="91"/>
        <v>33.793937317128737</v>
      </c>
    </row>
    <row r="1474" spans="1:7" outlineLevel="1">
      <c r="A1474" s="12">
        <f t="shared" ref="A1474:A1537" si="92">IF(D1474+D1475=D1474,IF(D1474+D1475&gt;0,1,0),0)</f>
        <v>0</v>
      </c>
      <c r="B1474" t="str">
        <f>YEAR(C1474)&amp;VLOOKUP(MONTH(C1474),lookup!$G$2:$N$13,8)</f>
        <v>2012M04</v>
      </c>
      <c r="C1474" s="2">
        <f t="shared" ref="C1474:C1537" si="93">C1475-1</f>
        <v>41011</v>
      </c>
      <c r="D1474" s="4">
        <v>39.703523385402342</v>
      </c>
      <c r="E1474">
        <f t="shared" si="90"/>
        <v>40.145984598061922</v>
      </c>
      <c r="F1474" s="4">
        <v>33.510486158395267</v>
      </c>
      <c r="G1474">
        <f t="shared" si="91"/>
        <v>33.795756533053414</v>
      </c>
    </row>
    <row r="1475" spans="1:7" outlineLevel="1">
      <c r="A1475" s="12">
        <f t="shared" si="92"/>
        <v>0</v>
      </c>
      <c r="B1475" t="str">
        <f>YEAR(C1475)&amp;VLOOKUP(MONTH(C1475),lookup!$G$2:$N$13,8)</f>
        <v>2012M04</v>
      </c>
      <c r="C1475" s="2">
        <f t="shared" si="93"/>
        <v>41012</v>
      </c>
      <c r="D1475" s="4">
        <v>40.319859575733297</v>
      </c>
      <c r="E1475">
        <f t="shared" si="90"/>
        <v>40.126695320425796</v>
      </c>
      <c r="F1475" s="4">
        <v>33.857667198385627</v>
      </c>
      <c r="G1475">
        <f t="shared" si="91"/>
        <v>33.781449832042426</v>
      </c>
    </row>
    <row r="1476" spans="1:7" outlineLevel="1">
      <c r="A1476" s="12">
        <f t="shared" si="92"/>
        <v>0</v>
      </c>
      <c r="B1476" t="str">
        <f>YEAR(C1476)&amp;VLOOKUP(MONTH(C1476),lookup!$G$2:$N$13,8)</f>
        <v>2012M04</v>
      </c>
      <c r="C1476" s="2">
        <f t="shared" si="93"/>
        <v>41013</v>
      </c>
      <c r="D1476" s="4">
        <v>40.561530871518791</v>
      </c>
      <c r="E1476">
        <f t="shared" si="90"/>
        <v>40.226107929060262</v>
      </c>
      <c r="F1476" s="4">
        <v>34.315600065687519</v>
      </c>
      <c r="G1476">
        <f t="shared" si="91"/>
        <v>33.869606720991719</v>
      </c>
    </row>
    <row r="1477" spans="1:7" outlineLevel="1">
      <c r="A1477" s="12">
        <f t="shared" si="92"/>
        <v>0</v>
      </c>
      <c r="B1477" t="str">
        <f>YEAR(C1477)&amp;VLOOKUP(MONTH(C1477),lookup!$G$2:$N$13,8)</f>
        <v>2012M04</v>
      </c>
      <c r="C1477" s="2">
        <f t="shared" si="93"/>
        <v>41014</v>
      </c>
      <c r="D1477" s="4">
        <v>40.371706309205287</v>
      </c>
      <c r="E1477">
        <f t="shared" si="90"/>
        <v>40.184001024395513</v>
      </c>
      <c r="F1477" s="4">
        <v>33.807534785587706</v>
      </c>
      <c r="G1477">
        <f t="shared" si="91"/>
        <v>33.822446486065694</v>
      </c>
    </row>
    <row r="1478" spans="1:7" outlineLevel="1">
      <c r="A1478" s="12">
        <f t="shared" si="92"/>
        <v>0</v>
      </c>
      <c r="B1478" t="str">
        <f>YEAR(C1478)&amp;VLOOKUP(MONTH(C1478),lookup!$G$2:$N$13,8)</f>
        <v>2012M04</v>
      </c>
      <c r="C1478" s="2">
        <f t="shared" si="93"/>
        <v>41015</v>
      </c>
      <c r="D1478" s="4">
        <v>39.853545227411196</v>
      </c>
      <c r="E1478">
        <f t="shared" si="90"/>
        <v>40.197635720339491</v>
      </c>
      <c r="F1478" s="4">
        <v>33.617664279935006</v>
      </c>
      <c r="G1478">
        <f t="shared" si="91"/>
        <v>33.830295670595618</v>
      </c>
    </row>
    <row r="1479" spans="1:7" outlineLevel="1">
      <c r="A1479" s="12">
        <f t="shared" si="92"/>
        <v>0</v>
      </c>
      <c r="B1479" t="str">
        <f>YEAR(C1479)&amp;VLOOKUP(MONTH(C1479),lookup!$G$2:$N$13,8)</f>
        <v>2012M04</v>
      </c>
      <c r="C1479" s="2">
        <f t="shared" si="93"/>
        <v>41016</v>
      </c>
      <c r="D1479" s="4">
        <v>40.671421968762189</v>
      </c>
      <c r="E1479">
        <f t="shared" si="90"/>
        <v>40.215241060457345</v>
      </c>
      <c r="F1479" s="4">
        <v>34.092577413967618</v>
      </c>
      <c r="G1479">
        <f t="shared" si="91"/>
        <v>33.839569718241663</v>
      </c>
    </row>
    <row r="1480" spans="1:7" outlineLevel="1">
      <c r="A1480" s="12">
        <f t="shared" si="92"/>
        <v>0</v>
      </c>
      <c r="B1480" t="str">
        <f>YEAR(C1480)&amp;VLOOKUP(MONTH(C1480),lookup!$G$2:$N$13,8)</f>
        <v>2012M04</v>
      </c>
      <c r="C1480" s="2">
        <f t="shared" si="93"/>
        <v>41017</v>
      </c>
      <c r="D1480" s="4">
        <v>40.136578085408033</v>
      </c>
      <c r="E1480">
        <f t="shared" si="90"/>
        <v>40.285920020521473</v>
      </c>
      <c r="F1480" s="4">
        <v>33.858556837664466</v>
      </c>
      <c r="G1480">
        <f t="shared" si="91"/>
        <v>33.897297030451853</v>
      </c>
    </row>
    <row r="1481" spans="1:7" outlineLevel="1">
      <c r="A1481" s="12">
        <f t="shared" si="92"/>
        <v>0</v>
      </c>
      <c r="B1481" t="str">
        <f>YEAR(C1481)&amp;VLOOKUP(MONTH(C1481),lookup!$G$2:$N$13,8)</f>
        <v>2012M04</v>
      </c>
      <c r="C1481" s="2">
        <f t="shared" si="93"/>
        <v>41018</v>
      </c>
      <c r="D1481" s="4">
        <v>40.514042799355735</v>
      </c>
      <c r="E1481">
        <f t="shared" si="90"/>
        <v>40.308998452396573</v>
      </c>
      <c r="F1481" s="4">
        <v>33.929986884281575</v>
      </c>
      <c r="G1481">
        <f t="shared" si="91"/>
        <v>33.905372957087707</v>
      </c>
    </row>
    <row r="1482" spans="1:7" outlineLevel="1">
      <c r="A1482" s="12">
        <f t="shared" si="92"/>
        <v>0</v>
      </c>
      <c r="B1482" t="str">
        <f>YEAR(C1482)&amp;VLOOKUP(MONTH(C1482),lookup!$G$2:$N$13,8)</f>
        <v>2012M04</v>
      </c>
      <c r="C1482" s="2">
        <f t="shared" si="93"/>
        <v>41019</v>
      </c>
      <c r="D1482" s="4">
        <v>39.891018393469814</v>
      </c>
      <c r="E1482">
        <f t="shared" si="90"/>
        <v>40.264840850563374</v>
      </c>
      <c r="F1482" s="4">
        <v>33.626345837231881</v>
      </c>
      <c r="G1482">
        <f t="shared" si="91"/>
        <v>33.855176334643694</v>
      </c>
    </row>
    <row r="1483" spans="1:7" outlineLevel="1">
      <c r="A1483" s="12">
        <f t="shared" si="92"/>
        <v>0</v>
      </c>
      <c r="B1483" t="str">
        <f>YEAR(C1483)&amp;VLOOKUP(MONTH(C1483),lookup!$G$2:$N$13,8)</f>
        <v>2012M04</v>
      </c>
      <c r="C1483" s="2">
        <f t="shared" si="93"/>
        <v>41020</v>
      </c>
      <c r="D1483" s="4">
        <v>40.681973906063533</v>
      </c>
      <c r="E1483">
        <f t="shared" ref="E1483:E1546" si="94">AVERAGE(SUM(D1476:D1483)/8,SUM(D1478:D1483)/6)</f>
        <v>40.313328629280534</v>
      </c>
      <c r="F1483" s="4">
        <v>34.0626450459715</v>
      </c>
      <c r="G1483">
        <f t="shared" ref="G1483:G1546" si="95">AVERAGE(SUM(F1476:F1483)/8,SUM(F1478:F1483)/6)</f>
        <v>33.889246638483129</v>
      </c>
    </row>
    <row r="1484" spans="1:7" outlineLevel="1">
      <c r="A1484" s="12">
        <f t="shared" si="92"/>
        <v>0</v>
      </c>
      <c r="B1484" t="str">
        <f>YEAR(C1484)&amp;VLOOKUP(MONTH(C1484),lookup!$G$2:$N$13,8)</f>
        <v>2012M04</v>
      </c>
      <c r="C1484" s="2">
        <f t="shared" si="93"/>
        <v>41021</v>
      </c>
      <c r="D1484" s="4">
        <v>40.038652623805937</v>
      </c>
      <c r="E1484">
        <f t="shared" si="94"/>
        <v>40.296074355164713</v>
      </c>
      <c r="F1484" s="4">
        <v>33.752005319641555</v>
      </c>
      <c r="G1484">
        <f t="shared" si="95"/>
        <v>33.86521705349746</v>
      </c>
    </row>
    <row r="1485" spans="1:7" outlineLevel="1">
      <c r="A1485" s="12">
        <f t="shared" si="92"/>
        <v>0</v>
      </c>
      <c r="B1485" t="str">
        <f>YEAR(C1485)&amp;VLOOKUP(MONTH(C1485),lookup!$G$2:$N$13,8)</f>
        <v>2012M04</v>
      </c>
      <c r="C1485" s="2">
        <f t="shared" si="93"/>
        <v>41022</v>
      </c>
      <c r="D1485" s="4">
        <v>40.689062717862676</v>
      </c>
      <c r="E1485">
        <f t="shared" si="94"/>
        <v>40.317379193130833</v>
      </c>
      <c r="F1485" s="4">
        <v>34.096502293138954</v>
      </c>
      <c r="G1485">
        <f t="shared" si="95"/>
        <v>33.883604595983691</v>
      </c>
    </row>
    <row r="1486" spans="1:7" outlineLevel="1">
      <c r="A1486" s="12">
        <f t="shared" si="92"/>
        <v>0</v>
      </c>
      <c r="B1486" t="str">
        <f>YEAR(C1486)&amp;VLOOKUP(MONTH(C1486),lookup!$G$2:$N$13,8)</f>
        <v>2012M04</v>
      </c>
      <c r="C1486" s="2">
        <f t="shared" si="93"/>
        <v>41023</v>
      </c>
      <c r="D1486" s="4">
        <v>39.73436494189702</v>
      </c>
      <c r="E1486">
        <f t="shared" si="94"/>
        <v>40.276412663326951</v>
      </c>
      <c r="F1486" s="4">
        <v>33.441883401932103</v>
      </c>
      <c r="G1486">
        <f t="shared" si="95"/>
        <v>33.83789550479748</v>
      </c>
    </row>
    <row r="1487" spans="1:7" outlineLevel="1">
      <c r="A1487" s="12">
        <f t="shared" si="92"/>
        <v>0</v>
      </c>
      <c r="B1487" t="str">
        <f>YEAR(C1487)&amp;VLOOKUP(MONTH(C1487),lookup!$G$2:$N$13,8)</f>
        <v>2012M04</v>
      </c>
      <c r="C1487" s="2">
        <f t="shared" si="93"/>
        <v>41024</v>
      </c>
      <c r="D1487" s="4">
        <v>40.361727688992531</v>
      </c>
      <c r="E1487">
        <f t="shared" si="94"/>
        <v>40.244363844977748</v>
      </c>
      <c r="F1487" s="4">
        <v>33.758392544061429</v>
      </c>
      <c r="G1487">
        <f t="shared" si="95"/>
        <v>33.802709422076667</v>
      </c>
    </row>
    <row r="1488" spans="1:7" outlineLevel="1">
      <c r="A1488" s="12">
        <f t="shared" si="92"/>
        <v>0</v>
      </c>
      <c r="B1488" t="str">
        <f>YEAR(C1488)&amp;VLOOKUP(MONTH(C1488),lookup!$G$2:$N$13,8)</f>
        <v>2012M04</v>
      </c>
      <c r="C1488" s="2">
        <f t="shared" si="93"/>
        <v>41025</v>
      </c>
      <c r="D1488" s="4">
        <v>39.998275134977035</v>
      </c>
      <c r="E1488">
        <f t="shared" si="94"/>
        <v>40.244657972368074</v>
      </c>
      <c r="F1488" s="4">
        <v>33.699790655156939</v>
      </c>
      <c r="G1488">
        <f t="shared" si="95"/>
        <v>33.7989069371637</v>
      </c>
    </row>
    <row r="1489" spans="1:7" outlineLevel="1">
      <c r="A1489" s="12">
        <f t="shared" si="92"/>
        <v>0</v>
      </c>
      <c r="B1489" t="str">
        <f>YEAR(C1489)&amp;VLOOKUP(MONTH(C1489),lookup!$G$2:$N$13,8)</f>
        <v>2012M04</v>
      </c>
      <c r="C1489" s="2">
        <f t="shared" si="93"/>
        <v>41026</v>
      </c>
      <c r="D1489" s="4">
        <v>40.305242167127815</v>
      </c>
      <c r="E1489">
        <f t="shared" si="94"/>
        <v>40.200213621275857</v>
      </c>
      <c r="F1489" s="4">
        <v>33.679947292357028</v>
      </c>
      <c r="G1489">
        <f t="shared" si="95"/>
        <v>33.751387983200544</v>
      </c>
    </row>
    <row r="1490" spans="1:7" outlineLevel="1">
      <c r="A1490" s="12">
        <f t="shared" si="92"/>
        <v>0</v>
      </c>
      <c r="B1490" t="str">
        <f>YEAR(C1490)&amp;VLOOKUP(MONTH(C1490),lookup!$G$2:$N$13,8)</f>
        <v>2012M04</v>
      </c>
      <c r="C1490" s="2">
        <f t="shared" si="93"/>
        <v>41027</v>
      </c>
      <c r="D1490" s="4">
        <v>39.855517728483072</v>
      </c>
      <c r="E1490">
        <f t="shared" si="94"/>
        <v>40.18273358843728</v>
      </c>
      <c r="F1490" s="4">
        <v>33.596837631616374</v>
      </c>
      <c r="G1490">
        <f t="shared" si="95"/>
        <v>33.736613079680808</v>
      </c>
    </row>
    <row r="1491" spans="1:7" outlineLevel="1">
      <c r="A1491" s="12">
        <f t="shared" si="92"/>
        <v>0</v>
      </c>
      <c r="B1491" t="str">
        <f>YEAR(C1491)&amp;VLOOKUP(MONTH(C1491),lookup!$G$2:$N$13,8)</f>
        <v>2012M04</v>
      </c>
      <c r="C1491" s="2">
        <f t="shared" si="93"/>
        <v>41028</v>
      </c>
      <c r="D1491" s="4">
        <v>40.253375113556487</v>
      </c>
      <c r="E1491">
        <f t="shared" si="94"/>
        <v>40.11963886354674</v>
      </c>
      <c r="F1491" s="4">
        <v>33.590563333544587</v>
      </c>
      <c r="G1491">
        <f t="shared" si="95"/>
        <v>33.664946392687938</v>
      </c>
    </row>
    <row r="1492" spans="1:7" outlineLevel="1">
      <c r="A1492" s="12">
        <f t="shared" si="92"/>
        <v>0</v>
      </c>
      <c r="B1492" t="str">
        <f>YEAR(C1492)&amp;VLOOKUP(MONTH(C1492),lookup!$G$2:$N$13,8)</f>
        <v>2012M04</v>
      </c>
      <c r="C1492" s="2">
        <f t="shared" si="93"/>
        <v>41029</v>
      </c>
      <c r="D1492" s="4">
        <v>38.891024213198733</v>
      </c>
      <c r="E1492">
        <f t="shared" si="94"/>
        <v>39.977633693825595</v>
      </c>
      <c r="F1492" s="4">
        <v>32.641618441854682</v>
      </c>
      <c r="G1492">
        <f t="shared" si="95"/>
        <v>33.528858466153139</v>
      </c>
    </row>
    <row r="1493" spans="1:7" outlineLevel="1">
      <c r="A1493" s="12">
        <f t="shared" si="92"/>
        <v>0</v>
      </c>
      <c r="B1493" t="str">
        <f>YEAR(C1493)&amp;VLOOKUP(MONTH(C1493),lookup!$G$2:$N$13,8)</f>
        <v>2012M05</v>
      </c>
      <c r="C1493" s="2">
        <f t="shared" si="93"/>
        <v>41030</v>
      </c>
      <c r="D1493" s="4">
        <v>39.954306079841075</v>
      </c>
      <c r="E1493">
        <f t="shared" si="94"/>
        <v>39.897759603186628</v>
      </c>
      <c r="F1493" s="4">
        <v>33.220316021640038</v>
      </c>
      <c r="G1493">
        <f t="shared" si="95"/>
        <v>33.429257113982672</v>
      </c>
    </row>
    <row r="1494" spans="1:7" outlineLevel="1">
      <c r="A1494" s="12">
        <f t="shared" si="92"/>
        <v>0</v>
      </c>
      <c r="B1494" t="str">
        <f>YEAR(C1494)&amp;VLOOKUP(MONTH(C1494),lookup!$G$2:$N$13,8)</f>
        <v>2012M05</v>
      </c>
      <c r="C1494" s="2">
        <f t="shared" si="93"/>
        <v>41031</v>
      </c>
      <c r="D1494" s="4">
        <v>39.118813473476962</v>
      </c>
      <c r="E1494">
        <f t="shared" si="94"/>
        <v>39.785999164618701</v>
      </c>
      <c r="F1494" s="4">
        <v>32.780816240897678</v>
      </c>
      <c r="G1494">
        <f t="shared" si="95"/>
        <v>33.311359215229743</v>
      </c>
    </row>
    <row r="1495" spans="1:7" outlineLevel="1">
      <c r="A1495" s="12">
        <f t="shared" si="92"/>
        <v>0</v>
      </c>
      <c r="B1495" t="str">
        <f>YEAR(C1495)&amp;VLOOKUP(MONTH(C1495),lookup!$G$2:$N$13,8)</f>
        <v>2012M05</v>
      </c>
      <c r="C1495" s="2">
        <f t="shared" si="93"/>
        <v>41032</v>
      </c>
      <c r="D1495" s="4">
        <v>40.438138212539471</v>
      </c>
      <c r="E1495">
        <f t="shared" si="94"/>
        <v>39.801849492791355</v>
      </c>
      <c r="F1495" s="4">
        <v>33.610656895034595</v>
      </c>
      <c r="G1495">
        <f t="shared" si="95"/>
        <v>33.296351537388702</v>
      </c>
    </row>
    <row r="1496" spans="1:7" outlineLevel="1">
      <c r="A1496" s="12">
        <f t="shared" si="92"/>
        <v>0</v>
      </c>
      <c r="B1496" t="str">
        <f>YEAR(C1496)&amp;VLOOKUP(MONTH(C1496),lookup!$G$2:$N$13,8)</f>
        <v>2012M05</v>
      </c>
      <c r="C1496" s="2">
        <f t="shared" si="93"/>
        <v>41033</v>
      </c>
      <c r="D1496" s="4">
        <v>39.539843467586607</v>
      </c>
      <c r="E1496">
        <f t="shared" si="94"/>
        <v>39.746891325171418</v>
      </c>
      <c r="F1496" s="4">
        <v>33.156069981602379</v>
      </c>
      <c r="G1496">
        <f t="shared" si="95"/>
        <v>33.225638357790373</v>
      </c>
    </row>
    <row r="1497" spans="1:7" outlineLevel="1">
      <c r="A1497" s="12">
        <f t="shared" si="92"/>
        <v>0</v>
      </c>
      <c r="B1497" t="str">
        <f>YEAR(C1497)&amp;VLOOKUP(MONTH(C1497),lookup!$G$2:$N$13,8)</f>
        <v>2012M05</v>
      </c>
      <c r="C1497" s="2">
        <f t="shared" si="93"/>
        <v>41034</v>
      </c>
      <c r="D1497" s="4">
        <v>40.77875533390511</v>
      </c>
      <c r="E1497">
        <f t="shared" si="94"/>
        <v>39.82026758312405</v>
      </c>
      <c r="F1497" s="4">
        <v>33.878084611595746</v>
      </c>
      <c r="G1497">
        <f t="shared" si="95"/>
        <v>33.26198204674705</v>
      </c>
    </row>
    <row r="1498" spans="1:7" outlineLevel="1">
      <c r="A1498" s="12">
        <f t="shared" si="92"/>
        <v>0</v>
      </c>
      <c r="B1498" t="str">
        <f>YEAR(C1498)&amp;VLOOKUP(MONTH(C1498),lookup!$G$2:$N$13,8)</f>
        <v>2012M05</v>
      </c>
      <c r="C1498" s="2">
        <f t="shared" si="93"/>
        <v>41035</v>
      </c>
      <c r="D1498" s="4">
        <v>39.62779504715035</v>
      </c>
      <c r="E1498">
        <f t="shared" si="94"/>
        <v>39.867432485036723</v>
      </c>
      <c r="F1498" s="4">
        <v>33.216339760845038</v>
      </c>
      <c r="G1498">
        <f t="shared" si="95"/>
        <v>33.286094373073041</v>
      </c>
    </row>
    <row r="1499" spans="1:7" outlineLevel="1">
      <c r="A1499" s="12">
        <f t="shared" si="92"/>
        <v>0</v>
      </c>
      <c r="B1499" t="str">
        <f>YEAR(C1499)&amp;VLOOKUP(MONTH(C1499),lookup!$G$2:$N$13,8)</f>
        <v>2012M05</v>
      </c>
      <c r="C1499" s="2">
        <f t="shared" si="93"/>
        <v>41036</v>
      </c>
      <c r="D1499" s="4">
        <v>40.598277030011971</v>
      </c>
      <c r="E1499">
        <f t="shared" si="94"/>
        <v>39.942653100662767</v>
      </c>
      <c r="F1499" s="4">
        <v>33.713126434431025</v>
      </c>
      <c r="G1499">
        <f t="shared" si="95"/>
        <v>33.334822101277695</v>
      </c>
    </row>
    <row r="1500" spans="1:7" outlineLevel="1">
      <c r="A1500" s="12">
        <f t="shared" si="92"/>
        <v>0</v>
      </c>
      <c r="B1500" t="str">
        <f>YEAR(C1500)&amp;VLOOKUP(MONTH(C1500),lookup!$G$2:$N$13,8)</f>
        <v>2012M05</v>
      </c>
      <c r="C1500" s="2">
        <f t="shared" si="93"/>
        <v>41037</v>
      </c>
      <c r="D1500" s="4">
        <v>39.796995188954668</v>
      </c>
      <c r="E1500">
        <f t="shared" si="94"/>
        <v>40.055791429603985</v>
      </c>
      <c r="F1500" s="4">
        <v>33.375949742895976</v>
      </c>
      <c r="G1500">
        <f t="shared" si="95"/>
        <v>33.430312266092628</v>
      </c>
    </row>
    <row r="1501" spans="1:7" outlineLevel="1">
      <c r="A1501" s="12">
        <f t="shared" si="92"/>
        <v>0</v>
      </c>
      <c r="B1501" t="str">
        <f>YEAR(C1501)&amp;VLOOKUP(MONTH(C1501),lookup!$G$2:$N$13,8)</f>
        <v>2012M05</v>
      </c>
      <c r="C1501" s="2">
        <f t="shared" si="93"/>
        <v>41038</v>
      </c>
      <c r="D1501" s="4">
        <v>40.654469491814673</v>
      </c>
      <c r="E1501">
        <f t="shared" si="94"/>
        <v>40.117579249458601</v>
      </c>
      <c r="F1501" s="4">
        <v>33.770544579802632</v>
      </c>
      <c r="G1501">
        <f t="shared" si="95"/>
        <v>33.478025524708464</v>
      </c>
    </row>
    <row r="1502" spans="1:7" outlineLevel="1">
      <c r="A1502" s="12">
        <f t="shared" si="92"/>
        <v>0</v>
      </c>
      <c r="B1502" t="str">
        <f>YEAR(C1502)&amp;VLOOKUP(MONTH(C1502),lookup!$G$2:$N$13,8)</f>
        <v>2012M05</v>
      </c>
      <c r="C1502" s="2">
        <f t="shared" si="93"/>
        <v>41039</v>
      </c>
      <c r="D1502" s="4">
        <v>39.932089573556453</v>
      </c>
      <c r="E1502">
        <f t="shared" si="94"/>
        <v>40.201096181211057</v>
      </c>
      <c r="F1502" s="4">
        <v>33.52490340128054</v>
      </c>
      <c r="G1502">
        <f t="shared" si="95"/>
        <v>33.555267090538905</v>
      </c>
    </row>
    <row r="1503" spans="1:7" outlineLevel="1">
      <c r="A1503" s="12">
        <f t="shared" si="92"/>
        <v>0</v>
      </c>
      <c r="B1503" t="str">
        <f>YEAR(C1503)&amp;VLOOKUP(MONTH(C1503),lookup!$G$2:$N$13,8)</f>
        <v>2012M05</v>
      </c>
      <c r="C1503" s="2">
        <f t="shared" si="93"/>
        <v>41040</v>
      </c>
      <c r="D1503" s="4">
        <v>40.928346670681073</v>
      </c>
      <c r="E1503">
        <f t="shared" si="94"/>
        <v>40.244200154576234</v>
      </c>
      <c r="F1503" s="4">
        <v>34.029975563395929</v>
      </c>
      <c r="G1503">
        <f t="shared" si="95"/>
        <v>33.594132086628179</v>
      </c>
    </row>
    <row r="1504" spans="1:7" outlineLevel="1">
      <c r="A1504" s="12">
        <f t="shared" si="92"/>
        <v>0</v>
      </c>
      <c r="B1504" t="str">
        <f>YEAR(C1504)&amp;VLOOKUP(MONTH(C1504),lookup!$G$2:$N$13,8)</f>
        <v>2012M05</v>
      </c>
      <c r="C1504" s="2">
        <f t="shared" si="93"/>
        <v>41041</v>
      </c>
      <c r="D1504" s="4">
        <v>39.648504978827752</v>
      </c>
      <c r="E1504">
        <f t="shared" si="94"/>
        <v>40.252717326668595</v>
      </c>
      <c r="F1504" s="4">
        <v>33.270084217038772</v>
      </c>
      <c r="G1504">
        <f t="shared" si="95"/>
        <v>33.605736681025761</v>
      </c>
    </row>
    <row r="1505" spans="1:7" outlineLevel="1">
      <c r="A1505" s="12">
        <f t="shared" si="92"/>
        <v>0</v>
      </c>
      <c r="B1505" t="str">
        <f>YEAR(C1505)&amp;VLOOKUP(MONTH(C1505),lookup!$G$2:$N$13,8)</f>
        <v>2012M05</v>
      </c>
      <c r="C1505" s="2">
        <f t="shared" si="93"/>
        <v>41042</v>
      </c>
      <c r="D1505" s="4">
        <v>40.800001973671051</v>
      </c>
      <c r="E1505">
        <f t="shared" si="94"/>
        <v>40.270855653625553</v>
      </c>
      <c r="F1505" s="4">
        <v>33.91573336304252</v>
      </c>
      <c r="G1505">
        <f t="shared" si="95"/>
        <v>33.624973638708809</v>
      </c>
    </row>
    <row r="1506" spans="1:7" outlineLevel="1">
      <c r="A1506" s="12">
        <f t="shared" si="92"/>
        <v>0</v>
      </c>
      <c r="B1506" t="str">
        <f>YEAR(C1506)&amp;VLOOKUP(MONTH(C1506),lookup!$G$2:$N$13,8)</f>
        <v>2012M05</v>
      </c>
      <c r="C1506" s="2">
        <f t="shared" si="93"/>
        <v>41043</v>
      </c>
      <c r="D1506" s="4">
        <v>39.937264139584009</v>
      </c>
      <c r="E1506">
        <f t="shared" si="94"/>
        <v>40.301886551121768</v>
      </c>
      <c r="F1506" s="4">
        <v>33.527073903611651</v>
      </c>
      <c r="G1506">
        <f t="shared" si="95"/>
        <v>33.656988202691366</v>
      </c>
    </row>
    <row r="1507" spans="1:7" outlineLevel="1">
      <c r="A1507" s="12">
        <f t="shared" si="92"/>
        <v>0</v>
      </c>
      <c r="B1507" t="str">
        <f>YEAR(C1507)&amp;VLOOKUP(MONTH(C1507),lookup!$G$2:$N$13,8)</f>
        <v>2012M05</v>
      </c>
      <c r="C1507" s="2">
        <f t="shared" si="93"/>
        <v>41044</v>
      </c>
      <c r="D1507" s="4">
        <v>40.492409901101389</v>
      </c>
      <c r="E1507">
        <f t="shared" si="94"/>
        <v>40.281764889672083</v>
      </c>
      <c r="F1507" s="4">
        <v>33.60806085819172</v>
      </c>
      <c r="G1507">
        <f t="shared" si="95"/>
        <v>33.636881294042169</v>
      </c>
    </row>
    <row r="1508" spans="1:7" outlineLevel="1">
      <c r="A1508" s="12">
        <f t="shared" si="92"/>
        <v>0</v>
      </c>
      <c r="B1508" t="str">
        <f>YEAR(C1508)&amp;VLOOKUP(MONTH(C1508),lookup!$G$2:$N$13,8)</f>
        <v>2012M05</v>
      </c>
      <c r="C1508" s="2">
        <f t="shared" si="93"/>
        <v>41045</v>
      </c>
      <c r="D1508" s="4">
        <v>40.151670270280754</v>
      </c>
      <c r="E1508">
        <f t="shared" si="94"/>
        <v>40.322230473648659</v>
      </c>
      <c r="F1508" s="4">
        <v>33.717102695226032</v>
      </c>
      <c r="G1508">
        <f t="shared" si="95"/>
        <v>33.674219961391586</v>
      </c>
    </row>
    <row r="1509" spans="1:7" outlineLevel="1">
      <c r="A1509" s="12">
        <f t="shared" si="92"/>
        <v>0</v>
      </c>
      <c r="B1509" t="str">
        <f>YEAR(C1509)&amp;VLOOKUP(MONTH(C1509),lookup!$G$2:$N$13,8)</f>
        <v>2012M05</v>
      </c>
      <c r="C1509" s="2">
        <f t="shared" si="93"/>
        <v>41046</v>
      </c>
      <c r="D1509" s="4">
        <v>40.859807005950145</v>
      </c>
      <c r="E1509">
        <f t="shared" si="94"/>
        <v>40.329352429554547</v>
      </c>
      <c r="F1509" s="4">
        <v>33.920213909866071</v>
      </c>
      <c r="G1509">
        <f t="shared" si="95"/>
        <v>33.674427490059728</v>
      </c>
    </row>
    <row r="1510" spans="1:7" outlineLevel="1">
      <c r="A1510" s="12">
        <f t="shared" si="92"/>
        <v>0</v>
      </c>
      <c r="B1510" t="str">
        <f>YEAR(C1510)&amp;VLOOKUP(MONTH(C1510),lookup!$G$2:$N$13,8)</f>
        <v>2012M05</v>
      </c>
      <c r="C1510" s="2">
        <f t="shared" si="93"/>
        <v>41047</v>
      </c>
      <c r="D1510" s="4">
        <v>40.368183855292557</v>
      </c>
      <c r="E1510">
        <f t="shared" si="94"/>
        <v>40.416581561868455</v>
      </c>
      <c r="F1510" s="4">
        <v>33.910307798017506</v>
      </c>
      <c r="G1510">
        <f t="shared" si="95"/>
        <v>33.751867229937346</v>
      </c>
    </row>
    <row r="1511" spans="1:7" outlineLevel="1">
      <c r="A1511" s="12">
        <f t="shared" si="92"/>
        <v>0</v>
      </c>
      <c r="B1511" t="str">
        <f>YEAR(C1511)&amp;VLOOKUP(MONTH(C1511),lookup!$G$2:$N$13,8)</f>
        <v>2012M05</v>
      </c>
      <c r="C1511" s="2">
        <f t="shared" si="93"/>
        <v>41048</v>
      </c>
      <c r="D1511" s="4">
        <v>41.078305535822011</v>
      </c>
      <c r="E1511">
        <f t="shared" si="94"/>
        <v>40.449145954452348</v>
      </c>
      <c r="F1511" s="4">
        <v>34.148532517905977</v>
      </c>
      <c r="G1511">
        <f t="shared" si="95"/>
        <v>33.778676969166177</v>
      </c>
    </row>
    <row r="1512" spans="1:7" outlineLevel="1">
      <c r="A1512" s="12">
        <f t="shared" si="92"/>
        <v>0</v>
      </c>
      <c r="B1512" t="str">
        <f>YEAR(C1512)&amp;VLOOKUP(MONTH(C1512),lookup!$G$2:$N$13,8)</f>
        <v>2012M05</v>
      </c>
      <c r="C1512" s="2">
        <f t="shared" si="93"/>
        <v>41049</v>
      </c>
      <c r="D1512" s="4">
        <v>40.243972393942656</v>
      </c>
      <c r="E1512">
        <f t="shared" si="94"/>
        <v>40.511921689093583</v>
      </c>
      <c r="F1512" s="4">
        <v>33.828918796220151</v>
      </c>
      <c r="G1512">
        <f t="shared" si="95"/>
        <v>33.838757871415723</v>
      </c>
    </row>
    <row r="1513" spans="1:7" outlineLevel="1">
      <c r="A1513" s="12">
        <f t="shared" si="92"/>
        <v>0</v>
      </c>
      <c r="B1513" t="str">
        <f>YEAR(C1513)&amp;VLOOKUP(MONTH(C1513),lookup!$G$2:$N$13,8)</f>
        <v>2012M05</v>
      </c>
      <c r="C1513" s="2">
        <f t="shared" si="93"/>
        <v>41050</v>
      </c>
      <c r="D1513" s="4">
        <v>40.805086116053261</v>
      </c>
      <c r="E1513">
        <f t="shared" si="94"/>
        <v>40.538295799238455</v>
      </c>
      <c r="F1513" s="4">
        <v>33.876437737770992</v>
      </c>
      <c r="G1513">
        <f t="shared" si="95"/>
        <v>33.858666634801189</v>
      </c>
    </row>
    <row r="1514" spans="1:7" outlineLevel="1">
      <c r="A1514" s="12">
        <f t="shared" si="92"/>
        <v>0</v>
      </c>
      <c r="B1514" t="str">
        <f>YEAR(C1514)&amp;VLOOKUP(MONTH(C1514),lookup!$G$2:$N$13,8)</f>
        <v>2012M05</v>
      </c>
      <c r="C1514" s="2">
        <f t="shared" si="93"/>
        <v>41051</v>
      </c>
      <c r="D1514" s="4">
        <v>40.102293126134988</v>
      </c>
      <c r="E1514">
        <f t="shared" si="94"/>
        <v>40.544495348885746</v>
      </c>
      <c r="F1514" s="4">
        <v>33.668355506334414</v>
      </c>
      <c r="G1514">
        <f t="shared" si="95"/>
        <v>33.863434469230398</v>
      </c>
    </row>
    <row r="1515" spans="1:7" outlineLevel="1">
      <c r="A1515" s="12">
        <f t="shared" si="92"/>
        <v>0</v>
      </c>
      <c r="B1515" t="str">
        <f>YEAR(C1515)&amp;VLOOKUP(MONTH(C1515),lookup!$G$2:$N$13,8)</f>
        <v>2012M05</v>
      </c>
      <c r="C1515" s="2">
        <f t="shared" si="93"/>
        <v>41052</v>
      </c>
      <c r="D1515" s="4">
        <v>41.147063967436857</v>
      </c>
      <c r="E1515">
        <f t="shared" si="94"/>
        <v>40.609349308155601</v>
      </c>
      <c r="F1515" s="4">
        <v>34.129796564938282</v>
      </c>
      <c r="G1515">
        <f t="shared" si="95"/>
        <v>33.913508172158075</v>
      </c>
    </row>
    <row r="1516" spans="1:7" outlineLevel="1">
      <c r="A1516" s="12">
        <f t="shared" si="92"/>
        <v>0</v>
      </c>
      <c r="B1516" t="str">
        <f>YEAR(C1516)&amp;VLOOKUP(MONTH(C1516),lookup!$G$2:$N$13,8)</f>
        <v>2012M05</v>
      </c>
      <c r="C1516" s="2">
        <f t="shared" si="93"/>
        <v>41053</v>
      </c>
      <c r="D1516" s="4">
        <v>40.51931531093129</v>
      </c>
      <c r="E1516">
        <f t="shared" si="94"/>
        <v>40.644921411166159</v>
      </c>
      <c r="F1516" s="4">
        <v>33.995135616047925</v>
      </c>
      <c r="G1516">
        <f t="shared" si="95"/>
        <v>33.937954214545314</v>
      </c>
    </row>
    <row r="1517" spans="1:7" outlineLevel="1">
      <c r="A1517" s="12">
        <f t="shared" si="92"/>
        <v>0</v>
      </c>
      <c r="B1517" t="str">
        <f>YEAR(C1517)&amp;VLOOKUP(MONTH(C1517),lookup!$G$2:$N$13,8)</f>
        <v>2012M05</v>
      </c>
      <c r="C1517" s="2">
        <f t="shared" si="93"/>
        <v>41054</v>
      </c>
      <c r="D1517" s="4">
        <v>40.890971077786944</v>
      </c>
      <c r="E1517">
        <f t="shared" si="94"/>
        <v>40.631257960819696</v>
      </c>
      <c r="F1517" s="4">
        <v>33.905969556566397</v>
      </c>
      <c r="G1517">
        <f t="shared" si="95"/>
        <v>33.916850362352449</v>
      </c>
    </row>
    <row r="1518" spans="1:7" outlineLevel="1">
      <c r="A1518" s="12">
        <f t="shared" si="92"/>
        <v>0</v>
      </c>
      <c r="B1518" t="str">
        <f>YEAR(C1518)&amp;VLOOKUP(MONTH(C1518),lookup!$G$2:$N$13,8)</f>
        <v>2012M05</v>
      </c>
      <c r="C1518" s="2">
        <f t="shared" si="93"/>
        <v>41055</v>
      </c>
      <c r="D1518" s="4">
        <v>40.821060473916816</v>
      </c>
      <c r="E1518">
        <f t="shared" si="94"/>
        <v>40.7076534228149</v>
      </c>
      <c r="F1518" s="4">
        <v>34.250478428796043</v>
      </c>
      <c r="G1518">
        <f t="shared" si="95"/>
        <v>33.973240996157429</v>
      </c>
    </row>
    <row r="1519" spans="1:7" outlineLevel="1">
      <c r="A1519" s="12">
        <f t="shared" si="92"/>
        <v>0</v>
      </c>
      <c r="B1519" t="str">
        <f>YEAR(C1519)&amp;VLOOKUP(MONTH(C1519),lookup!$G$2:$N$13,8)</f>
        <v>2012M05</v>
      </c>
      <c r="C1519" s="2">
        <f t="shared" si="93"/>
        <v>41056</v>
      </c>
      <c r="D1519" s="4">
        <v>40.929131314571386</v>
      </c>
      <c r="E1519">
        <f t="shared" si="94"/>
        <v>40.708667133863244</v>
      </c>
      <c r="F1519" s="4">
        <v>33.937705036226298</v>
      </c>
      <c r="G1519">
        <f t="shared" si="95"/>
        <v>33.96516988675706</v>
      </c>
    </row>
    <row r="1520" spans="1:7" outlineLevel="1">
      <c r="A1520" s="12">
        <f t="shared" si="92"/>
        <v>0</v>
      </c>
      <c r="B1520" t="str">
        <f>YEAR(C1520)&amp;VLOOKUP(MONTH(C1520),lookup!$G$2:$N$13,8)</f>
        <v>2012M05</v>
      </c>
      <c r="C1520" s="2">
        <f t="shared" si="93"/>
        <v>41057</v>
      </c>
      <c r="D1520" s="4">
        <v>40.392682829399376</v>
      </c>
      <c r="E1520">
        <f t="shared" si="94"/>
        <v>40.742160678017989</v>
      </c>
      <c r="F1520" s="4">
        <v>33.888608301128592</v>
      </c>
      <c r="G1520">
        <f t="shared" si="95"/>
        <v>33.987254880380021</v>
      </c>
    </row>
    <row r="1521" spans="1:7" outlineLevel="1">
      <c r="A1521" s="12">
        <f t="shared" si="92"/>
        <v>0</v>
      </c>
      <c r="B1521" t="str">
        <f>YEAR(C1521)&amp;VLOOKUP(MONTH(C1521),lookup!$G$2:$N$13,8)</f>
        <v>2012M05</v>
      </c>
      <c r="C1521" s="2">
        <f t="shared" si="93"/>
        <v>41058</v>
      </c>
      <c r="D1521" s="4">
        <v>40.605580927042993</v>
      </c>
      <c r="E1521">
        <f t="shared" si="94"/>
        <v>40.684568017005354</v>
      </c>
      <c r="F1521" s="4">
        <v>33.677487919070678</v>
      </c>
      <c r="G1521">
        <f t="shared" si="95"/>
        <v>33.937128129555617</v>
      </c>
    </row>
    <row r="1522" spans="1:7" outlineLevel="1">
      <c r="A1522" s="12">
        <f t="shared" si="92"/>
        <v>0</v>
      </c>
      <c r="B1522" t="str">
        <f>YEAR(C1522)&amp;VLOOKUP(MONTH(C1522),lookup!$G$2:$N$13,8)</f>
        <v>2012M05</v>
      </c>
      <c r="C1522" s="2">
        <f t="shared" si="93"/>
        <v>41059</v>
      </c>
      <c r="D1522" s="4">
        <v>40.113915481454505</v>
      </c>
      <c r="E1522">
        <f t="shared" si="94"/>
        <v>40.651511095089759</v>
      </c>
      <c r="F1522" s="4">
        <v>33.672692366179973</v>
      </c>
      <c r="G1522">
        <f t="shared" si="95"/>
        <v>33.910528912473637</v>
      </c>
    </row>
    <row r="1523" spans="1:7" outlineLevel="1">
      <c r="A1523" s="12">
        <f t="shared" si="92"/>
        <v>0</v>
      </c>
      <c r="B1523" t="str">
        <f>YEAR(C1523)&amp;VLOOKUP(MONTH(C1523),lookup!$G$2:$N$13,8)</f>
        <v>2012M05</v>
      </c>
      <c r="C1523" s="2">
        <f t="shared" si="93"/>
        <v>41060</v>
      </c>
      <c r="D1523" s="4">
        <v>41.024949751280765</v>
      </c>
      <c r="E1523">
        <f t="shared" si="94"/>
        <v>40.655043846037827</v>
      </c>
      <c r="F1523" s="4">
        <v>34.040622215823412</v>
      </c>
      <c r="G1523">
        <f t="shared" si="95"/>
        <v>33.916176570592043</v>
      </c>
    </row>
    <row r="1524" spans="1:7" outlineLevel="1">
      <c r="A1524" s="12">
        <f t="shared" si="92"/>
        <v>0</v>
      </c>
      <c r="B1524" t="str">
        <f>YEAR(C1524)&amp;VLOOKUP(MONTH(C1524),lookup!$G$2:$N$13,8)</f>
        <v>2012M06</v>
      </c>
      <c r="C1524" s="2">
        <f t="shared" si="93"/>
        <v>41061</v>
      </c>
      <c r="D1524" s="4">
        <v>40.580824374641495</v>
      </c>
      <c r="E1524">
        <f t="shared" si="94"/>
        <v>40.638868487580098</v>
      </c>
      <c r="F1524" s="4">
        <v>34.159164782073248</v>
      </c>
      <c r="G1524">
        <f t="shared" si="95"/>
        <v>33.918818922908386</v>
      </c>
    </row>
    <row r="1525" spans="1:7" outlineLevel="1">
      <c r="A1525" s="12">
        <f t="shared" si="92"/>
        <v>0</v>
      </c>
      <c r="B1525" t="str">
        <f>YEAR(C1525)&amp;VLOOKUP(MONTH(C1525),lookup!$G$2:$N$13,8)</f>
        <v>2012M06</v>
      </c>
      <c r="C1525" s="2">
        <f t="shared" si="93"/>
        <v>41062</v>
      </c>
      <c r="D1525" s="4">
        <v>41.304407864199874</v>
      </c>
      <c r="E1525">
        <f t="shared" si="94"/>
        <v>40.695981332533279</v>
      </c>
      <c r="F1525" s="4">
        <v>34.383474018629322</v>
      </c>
      <c r="G1525">
        <f t="shared" si="95"/>
        <v>33.985810366987579</v>
      </c>
    </row>
    <row r="1526" spans="1:7" outlineLevel="1">
      <c r="A1526" s="12">
        <f t="shared" si="92"/>
        <v>0</v>
      </c>
      <c r="B1526" t="str">
        <f>YEAR(C1526)&amp;VLOOKUP(MONTH(C1526),lookup!$G$2:$N$13,8)</f>
        <v>2012M06</v>
      </c>
      <c r="C1526" s="2">
        <f t="shared" si="93"/>
        <v>41063</v>
      </c>
      <c r="D1526" s="4">
        <v>40.712241373975893</v>
      </c>
      <c r="E1526">
        <f t="shared" si="94"/>
        <v>40.715810017501681</v>
      </c>
      <c r="F1526" s="4">
        <v>34.272410599532996</v>
      </c>
      <c r="G1526">
        <f t="shared" si="95"/>
        <v>34.019164652525667</v>
      </c>
    </row>
    <row r="1527" spans="1:7" outlineLevel="1">
      <c r="A1527" s="12">
        <f t="shared" si="92"/>
        <v>0</v>
      </c>
      <c r="B1527" t="str">
        <f>YEAR(C1527)&amp;VLOOKUP(MONTH(C1527),lookup!$G$2:$N$13,8)</f>
        <v>2012M06</v>
      </c>
      <c r="C1527" s="2">
        <f t="shared" si="93"/>
        <v>41064</v>
      </c>
      <c r="D1527" s="4">
        <v>41.244656860213503</v>
      </c>
      <c r="E1527">
        <f t="shared" si="94"/>
        <v>40.788786691868523</v>
      </c>
      <c r="F1527" s="4">
        <v>34.323735606247347</v>
      </c>
      <c r="G1527">
        <f t="shared" si="95"/>
        <v>34.097145537083378</v>
      </c>
    </row>
    <row r="1528" spans="1:7" outlineLevel="1">
      <c r="A1528" s="12">
        <f t="shared" si="92"/>
        <v>0</v>
      </c>
      <c r="B1528" t="str">
        <f>YEAR(C1528)&amp;VLOOKUP(MONTH(C1528),lookup!$G$2:$N$13,8)</f>
        <v>2012M06</v>
      </c>
      <c r="C1528" s="2">
        <f t="shared" si="93"/>
        <v>41065</v>
      </c>
      <c r="D1528" s="4">
        <v>40.167641647751367</v>
      </c>
      <c r="E1528">
        <f t="shared" si="94"/>
        <v>40.779198798540264</v>
      </c>
      <c r="F1528" s="4">
        <v>33.764029824295037</v>
      </c>
      <c r="G1528">
        <f t="shared" si="95"/>
        <v>34.096970837124204</v>
      </c>
    </row>
    <row r="1529" spans="1:7" outlineLevel="1">
      <c r="A1529" s="12">
        <f t="shared" si="92"/>
        <v>0</v>
      </c>
      <c r="B1529" t="str">
        <f>YEAR(C1529)&amp;VLOOKUP(MONTH(C1529),lookup!$G$2:$N$13,8)</f>
        <v>2012M06</v>
      </c>
      <c r="C1529" s="2">
        <f t="shared" si="93"/>
        <v>41066</v>
      </c>
      <c r="D1529" s="4">
        <v>40.660532323434026</v>
      </c>
      <c r="E1529">
        <f t="shared" si="94"/>
        <v>40.752265141827479</v>
      </c>
      <c r="F1529" s="4">
        <v>33.776229051721238</v>
      </c>
      <c r="G1529">
        <f t="shared" si="95"/>
        <v>34.081109394239675</v>
      </c>
    </row>
    <row r="1530" spans="1:7" outlineLevel="1">
      <c r="A1530" s="12">
        <f t="shared" si="92"/>
        <v>0</v>
      </c>
      <c r="B1530" t="str">
        <f>YEAR(C1530)&amp;VLOOKUP(MONTH(C1530),lookup!$G$2:$N$13,8)</f>
        <v>2012M06</v>
      </c>
      <c r="C1530" s="2">
        <f t="shared" si="93"/>
        <v>41067</v>
      </c>
      <c r="D1530" s="4">
        <v>40.303754224759217</v>
      </c>
      <c r="E1530">
        <f t="shared" si="94"/>
        <v>40.741040884127166</v>
      </c>
      <c r="F1530" s="4">
        <v>33.876394531790929</v>
      </c>
      <c r="G1530">
        <f t="shared" si="95"/>
        <v>34.070276592066833</v>
      </c>
    </row>
    <row r="1531" spans="1:7" outlineLevel="1">
      <c r="A1531" s="12">
        <f t="shared" si="92"/>
        <v>0</v>
      </c>
      <c r="B1531" t="str">
        <f>YEAR(C1531)&amp;VLOOKUP(MONTH(C1531),lookup!$G$2:$N$13,8)</f>
        <v>2012M06</v>
      </c>
      <c r="C1531" s="2">
        <f t="shared" si="93"/>
        <v>41068</v>
      </c>
      <c r="D1531" s="4">
        <v>40.580760760955307</v>
      </c>
      <c r="E1531">
        <f t="shared" si="94"/>
        <v>40.652975146961438</v>
      </c>
      <c r="F1531" s="4">
        <v>33.751347180875896</v>
      </c>
      <c r="G1531">
        <f t="shared" si="95"/>
        <v>33.999519665903165</v>
      </c>
    </row>
    <row r="1532" spans="1:7" outlineLevel="1">
      <c r="A1532" s="12">
        <f t="shared" si="92"/>
        <v>0</v>
      </c>
      <c r="B1532" t="str">
        <f>YEAR(C1532)&amp;VLOOKUP(MONTH(C1532),lookup!$G$2:$N$13,8)</f>
        <v>2012M06</v>
      </c>
      <c r="C1532" s="2">
        <f t="shared" si="93"/>
        <v>41069</v>
      </c>
      <c r="D1532" s="4">
        <v>39.966826554950899</v>
      </c>
      <c r="E1532">
        <f t="shared" si="94"/>
        <v>40.552482381645362</v>
      </c>
      <c r="F1532" s="4">
        <v>33.579790714548167</v>
      </c>
      <c r="G1532">
        <f t="shared" si="95"/>
        <v>33.905590462934114</v>
      </c>
    </row>
    <row r="1533" spans="1:7" outlineLevel="1">
      <c r="A1533" s="12">
        <f t="shared" si="92"/>
        <v>0</v>
      </c>
      <c r="B1533" t="str">
        <f>YEAR(C1533)&amp;VLOOKUP(MONTH(C1533),lookup!$G$2:$N$13,8)</f>
        <v>2012M06</v>
      </c>
      <c r="C1533" s="2">
        <f t="shared" si="93"/>
        <v>41070</v>
      </c>
      <c r="D1533" s="4">
        <v>40.287072645097666</v>
      </c>
      <c r="E1533">
        <f t="shared" si="94"/>
        <v>40.409100245858497</v>
      </c>
      <c r="F1533" s="4">
        <v>33.540292536311988</v>
      </c>
      <c r="G1533">
        <f t="shared" si="95"/>
        <v>33.787604697794663</v>
      </c>
    </row>
    <row r="1534" spans="1:7" outlineLevel="1">
      <c r="A1534" s="12">
        <f t="shared" si="92"/>
        <v>0</v>
      </c>
      <c r="B1534" t="str">
        <f>YEAR(C1534)&amp;VLOOKUP(MONTH(C1534),lookup!$G$2:$N$13,8)</f>
        <v>2012M06</v>
      </c>
      <c r="C1534" s="2">
        <f t="shared" si="93"/>
        <v>41071</v>
      </c>
      <c r="D1534" s="4">
        <v>39.659067979341494</v>
      </c>
      <c r="E1534">
        <f t="shared" si="94"/>
        <v>40.300895769659682</v>
      </c>
      <c r="F1534" s="4">
        <v>33.327408218426001</v>
      </c>
      <c r="G1534">
        <f t="shared" si="95"/>
        <v>33.692156915153056</v>
      </c>
    </row>
    <row r="1535" spans="1:7" outlineLevel="1">
      <c r="A1535" s="12">
        <f t="shared" si="92"/>
        <v>0</v>
      </c>
      <c r="B1535" t="str">
        <f>YEAR(C1535)&amp;VLOOKUP(MONTH(C1535),lookup!$G$2:$N$13,8)</f>
        <v>2012M06</v>
      </c>
      <c r="C1535" s="2">
        <f t="shared" si="93"/>
        <v>41072</v>
      </c>
      <c r="D1535" s="4">
        <v>40.291612887025764</v>
      </c>
      <c r="E1535">
        <f t="shared" si="94"/>
        <v>40.210587234968102</v>
      </c>
      <c r="F1535" s="4">
        <v>33.569929871459856</v>
      </c>
      <c r="G1535">
        <f t="shared" si="95"/>
        <v>33.627852458373724</v>
      </c>
    </row>
    <row r="1536" spans="1:7" outlineLevel="1">
      <c r="A1536" s="12">
        <f t="shared" si="92"/>
        <v>0</v>
      </c>
      <c r="B1536" t="str">
        <f>YEAR(C1536)&amp;VLOOKUP(MONTH(C1536),lookup!$G$2:$N$13,8)</f>
        <v>2012M06</v>
      </c>
      <c r="C1536" s="2">
        <f t="shared" si="93"/>
        <v>41073</v>
      </c>
      <c r="D1536" s="4">
        <v>39.423487267345713</v>
      </c>
      <c r="E1536">
        <f t="shared" si="94"/>
        <v>40.090722006408285</v>
      </c>
      <c r="F1536" s="4">
        <v>33.096197656459246</v>
      </c>
      <c r="G1536">
        <f t="shared" si="95"/>
        <v>33.521096541606347</v>
      </c>
    </row>
    <row r="1537" spans="1:7" outlineLevel="1">
      <c r="A1537" s="12">
        <f t="shared" si="92"/>
        <v>0</v>
      </c>
      <c r="B1537" t="str">
        <f>YEAR(C1537)&amp;VLOOKUP(MONTH(C1537),lookup!$G$2:$N$13,8)</f>
        <v>2012M06</v>
      </c>
      <c r="C1537" s="2">
        <f t="shared" si="93"/>
        <v>41074</v>
      </c>
      <c r="D1537" s="4">
        <v>40.046124713253349</v>
      </c>
      <c r="E1537">
        <f t="shared" si="94"/>
        <v>40.007768526796823</v>
      </c>
      <c r="F1537" s="4">
        <v>33.324164834380419</v>
      </c>
      <c r="G1537">
        <f t="shared" si="95"/>
        <v>33.45724399914792</v>
      </c>
    </row>
    <row r="1538" spans="1:7" outlineLevel="1">
      <c r="A1538" s="12">
        <f t="shared" ref="A1538:A1601" si="96">IF(D1538+D1539=D1538,IF(D1538+D1539&gt;0,1,0),0)</f>
        <v>0</v>
      </c>
      <c r="B1538" t="str">
        <f>YEAR(C1538)&amp;VLOOKUP(MONTH(C1538),lookup!$G$2:$N$13,8)</f>
        <v>2012M06</v>
      </c>
      <c r="C1538" s="2">
        <f t="shared" ref="C1538:C1601" si="97">C1539-1</f>
        <v>41075</v>
      </c>
      <c r="D1538" s="4">
        <v>39.487805142245101</v>
      </c>
      <c r="E1538">
        <f t="shared" si="94"/>
        <v>39.916853258080877</v>
      </c>
      <c r="F1538" s="4">
        <v>33.243455442747063</v>
      </c>
      <c r="G1538">
        <f t="shared" si="95"/>
        <v>33.389657366765924</v>
      </c>
    </row>
    <row r="1539" spans="1:7" outlineLevel="1">
      <c r="A1539" s="12">
        <f t="shared" si="96"/>
        <v>0</v>
      </c>
      <c r="B1539" t="str">
        <f>YEAR(C1539)&amp;VLOOKUP(MONTH(C1539),lookup!$G$2:$N$13,8)</f>
        <v>2012M06</v>
      </c>
      <c r="C1539" s="2">
        <f t="shared" si="97"/>
        <v>41076</v>
      </c>
      <c r="D1539" s="4">
        <v>39.973790034506322</v>
      </c>
      <c r="E1539">
        <f t="shared" si="94"/>
        <v>39.85281070346187</v>
      </c>
      <c r="F1539" s="4">
        <v>33.311230646011481</v>
      </c>
      <c r="G1539">
        <f t="shared" si="95"/>
        <v>33.34306159247852</v>
      </c>
    </row>
    <row r="1540" spans="1:7" outlineLevel="1">
      <c r="A1540" s="12">
        <f t="shared" si="96"/>
        <v>0</v>
      </c>
      <c r="B1540" t="str">
        <f>YEAR(C1540)&amp;VLOOKUP(MONTH(C1540),lookup!$G$2:$N$13,8)</f>
        <v>2012M06</v>
      </c>
      <c r="C1540" s="2">
        <f t="shared" si="97"/>
        <v>41077</v>
      </c>
      <c r="D1540" s="4">
        <v>39.1106854578709</v>
      </c>
      <c r="E1540">
        <f t="shared" si="94"/>
        <v>39.753603341438485</v>
      </c>
      <c r="F1540" s="4">
        <v>32.960655681604706</v>
      </c>
      <c r="G1540">
        <f t="shared" si="95"/>
        <v>33.273802941517772</v>
      </c>
    </row>
    <row r="1541" spans="1:7" outlineLevel="1">
      <c r="A1541" s="12">
        <f t="shared" si="96"/>
        <v>0</v>
      </c>
      <c r="B1541" t="str">
        <f>YEAR(C1541)&amp;VLOOKUP(MONTH(C1541),lookup!$G$2:$N$13,8)</f>
        <v>2012M06</v>
      </c>
      <c r="C1541" s="2">
        <f t="shared" si="97"/>
        <v>41078</v>
      </c>
      <c r="D1541" s="4">
        <v>39.221623288417184</v>
      </c>
      <c r="E1541">
        <f t="shared" si="94"/>
        <v>39.597846956761913</v>
      </c>
      <c r="F1541" s="4">
        <v>32.676173801440449</v>
      </c>
      <c r="G1541">
        <f t="shared" si="95"/>
        <v>33.145315848086682</v>
      </c>
    </row>
    <row r="1542" spans="1:7" outlineLevel="1">
      <c r="A1542" s="12">
        <f t="shared" si="96"/>
        <v>0</v>
      </c>
      <c r="B1542" t="str">
        <f>YEAR(C1542)&amp;VLOOKUP(MONTH(C1542),lookup!$G$2:$N$13,8)</f>
        <v>2012M06</v>
      </c>
      <c r="C1542" s="2">
        <f t="shared" si="97"/>
        <v>41079</v>
      </c>
      <c r="D1542" s="4">
        <v>38.846493380971403</v>
      </c>
      <c r="E1542">
        <f t="shared" si="94"/>
        <v>39.498978220499254</v>
      </c>
      <c r="F1542" s="4">
        <v>32.71948731229525</v>
      </c>
      <c r="G1542">
        <f t="shared" si="95"/>
        <v>33.075928262773182</v>
      </c>
    </row>
    <row r="1543" spans="1:7" outlineLevel="1">
      <c r="A1543" s="12">
        <f t="shared" si="96"/>
        <v>0</v>
      </c>
      <c r="B1543" t="str">
        <f>YEAR(C1543)&amp;VLOOKUP(MONTH(C1543),lookup!$G$2:$N$13,8)</f>
        <v>2012M06</v>
      </c>
      <c r="C1543" s="2">
        <f t="shared" si="97"/>
        <v>41080</v>
      </c>
      <c r="D1543" s="4">
        <v>39.257582773769549</v>
      </c>
      <c r="E1543">
        <f t="shared" si="94"/>
        <v>39.368639510130421</v>
      </c>
      <c r="F1543" s="4">
        <v>32.700181588717179</v>
      </c>
      <c r="G1543">
        <f t="shared" si="95"/>
        <v>32.9695703912965</v>
      </c>
    </row>
    <row r="1544" spans="1:7" outlineLevel="1">
      <c r="A1544" s="12">
        <f t="shared" si="96"/>
        <v>0</v>
      </c>
      <c r="B1544" t="str">
        <f>YEAR(C1544)&amp;VLOOKUP(MONTH(C1544),lookup!$G$2:$N$13,8)</f>
        <v>2012M06</v>
      </c>
      <c r="C1544" s="2">
        <f t="shared" si="97"/>
        <v>41081</v>
      </c>
      <c r="D1544" s="4">
        <v>39.182142859503763</v>
      </c>
      <c r="E1544">
        <f t="shared" si="94"/>
        <v>39.328083627745187</v>
      </c>
      <c r="F1544" s="4">
        <v>33.014772977789839</v>
      </c>
      <c r="G1544">
        <f t="shared" si="95"/>
        <v>32.945424476799893</v>
      </c>
    </row>
    <row r="1545" spans="1:7" outlineLevel="1">
      <c r="A1545" s="12">
        <f t="shared" si="96"/>
        <v>0</v>
      </c>
      <c r="B1545" t="str">
        <f>YEAR(C1545)&amp;VLOOKUP(MONTH(C1545),lookup!$G$2:$N$13,8)</f>
        <v>2012M06</v>
      </c>
      <c r="C1545" s="2">
        <f t="shared" si="97"/>
        <v>41082</v>
      </c>
      <c r="D1545" s="4">
        <v>39.506294534104811</v>
      </c>
      <c r="E1545">
        <f t="shared" si="94"/>
        <v>39.255386283181608</v>
      </c>
      <c r="F1545" s="4">
        <v>32.95683332259086</v>
      </c>
      <c r="G1545">
        <f t="shared" si="95"/>
        <v>32.892933147027989</v>
      </c>
    </row>
    <row r="1546" spans="1:7" outlineLevel="1">
      <c r="A1546" s="12">
        <f t="shared" si="96"/>
        <v>0</v>
      </c>
      <c r="B1546" t="str">
        <f>YEAR(C1546)&amp;VLOOKUP(MONTH(C1546),lookup!$G$2:$N$13,8)</f>
        <v>2012M06</v>
      </c>
      <c r="C1546" s="2">
        <f t="shared" si="97"/>
        <v>41083</v>
      </c>
      <c r="D1546" s="4">
        <v>38.290921033573603</v>
      </c>
      <c r="E1546">
        <f t="shared" si="94"/>
        <v>39.112267324364865</v>
      </c>
      <c r="F1546" s="4">
        <v>32.301834163032467</v>
      </c>
      <c r="G1546">
        <f t="shared" si="95"/>
        <v>32.779180023831472</v>
      </c>
    </row>
    <row r="1547" spans="1:7" outlineLevel="1">
      <c r="A1547" s="12">
        <f t="shared" si="96"/>
        <v>0</v>
      </c>
      <c r="B1547" t="str">
        <f>YEAR(C1547)&amp;VLOOKUP(MONTH(C1547),lookup!$G$2:$N$13,8)</f>
        <v>2012M06</v>
      </c>
      <c r="C1547" s="2">
        <f t="shared" si="97"/>
        <v>41084</v>
      </c>
      <c r="D1547" s="4">
        <v>38.73024602671056</v>
      </c>
      <c r="E1547">
        <f t="shared" ref="E1547:E1610" si="98">AVERAGE(SUM(D1540:D1547)/8,SUM(D1542:D1547)/6)</f>
        <v>38.993597718735415</v>
      </c>
      <c r="F1547" s="4">
        <v>32.357289284872451</v>
      </c>
      <c r="G1547">
        <f t="shared" ref="G1547:G1610" si="99">AVERAGE(SUM(F1540:F1547)/8,SUM(F1542:F1547)/6)</f>
        <v>32.692984979046287</v>
      </c>
    </row>
    <row r="1548" spans="1:7" outlineLevel="1">
      <c r="A1548" s="12">
        <f t="shared" si="96"/>
        <v>0</v>
      </c>
      <c r="B1548" t="str">
        <f>YEAR(C1548)&amp;VLOOKUP(MONTH(C1548),lookup!$G$2:$N$13,8)</f>
        <v>2012M06</v>
      </c>
      <c r="C1548" s="2">
        <f t="shared" si="97"/>
        <v>41085</v>
      </c>
      <c r="D1548" s="4">
        <v>37.801999556031411</v>
      </c>
      <c r="E1548">
        <f t="shared" si="98"/>
        <v>38.824763697792115</v>
      </c>
      <c r="F1548" s="4">
        <v>31.860755012019339</v>
      </c>
      <c r="G1548">
        <f t="shared" si="99"/>
        <v>32.552680162174205</v>
      </c>
    </row>
    <row r="1549" spans="1:7" outlineLevel="1">
      <c r="A1549" s="12">
        <f t="shared" si="96"/>
        <v>0</v>
      </c>
      <c r="B1549" t="str">
        <f>YEAR(C1549)&amp;VLOOKUP(MONTH(C1549),lookup!$G$2:$N$13,8)</f>
        <v>2012M06</v>
      </c>
      <c r="C1549" s="2">
        <f t="shared" si="97"/>
        <v>41086</v>
      </c>
      <c r="D1549" s="4">
        <v>38.83024822078486</v>
      </c>
      <c r="E1549">
        <f t="shared" si="98"/>
        <v>38.764691543316374</v>
      </c>
      <c r="F1549" s="4">
        <v>32.462945190187412</v>
      </c>
      <c r="G1549">
        <f t="shared" si="99"/>
        <v>32.519583674093411</v>
      </c>
    </row>
    <row r="1550" spans="1:7" outlineLevel="1">
      <c r="A1550" s="12">
        <f t="shared" si="96"/>
        <v>0</v>
      </c>
      <c r="B1550" t="str">
        <f>YEAR(C1550)&amp;VLOOKUP(MONTH(C1550),lookup!$G$2:$N$13,8)</f>
        <v>2012M06</v>
      </c>
      <c r="C1550" s="2">
        <f t="shared" si="97"/>
        <v>41087</v>
      </c>
      <c r="D1550" s="4">
        <v>37.813587602633838</v>
      </c>
      <c r="E1550">
        <f t="shared" si="98"/>
        <v>38.586088660764446</v>
      </c>
      <c r="F1550" s="4">
        <v>31.80052334669109</v>
      </c>
      <c r="G1550">
        <f t="shared" si="99"/>
        <v>32.360960956984925</v>
      </c>
    </row>
    <row r="1551" spans="1:7" outlineLevel="1">
      <c r="A1551" s="12">
        <f t="shared" si="96"/>
        <v>0</v>
      </c>
      <c r="B1551" t="str">
        <f>YEAR(C1551)&amp;VLOOKUP(MONTH(C1551),lookup!$G$2:$N$13,8)</f>
        <v>2012M06</v>
      </c>
      <c r="C1551" s="2">
        <f t="shared" si="97"/>
        <v>41088</v>
      </c>
      <c r="D1551" s="4">
        <v>38.602274522146622</v>
      </c>
      <c r="E1551">
        <f t="shared" si="98"/>
        <v>38.469796894041494</v>
      </c>
      <c r="F1551" s="4">
        <v>32.316267784146923</v>
      </c>
      <c r="G1551">
        <f t="shared" si="99"/>
        <v>32.283585882662287</v>
      </c>
    </row>
    <row r="1552" spans="1:7" outlineLevel="1">
      <c r="A1552" s="12">
        <f t="shared" si="96"/>
        <v>0</v>
      </c>
      <c r="B1552" t="str">
        <f>YEAR(C1552)&amp;VLOOKUP(MONTH(C1552),lookup!$G$2:$N$13,8)</f>
        <v>2012M06</v>
      </c>
      <c r="C1552" s="2">
        <f t="shared" si="97"/>
        <v>41089</v>
      </c>
      <c r="D1552" s="4">
        <v>37.741263279603167</v>
      </c>
      <c r="E1552">
        <f t="shared" si="98"/>
        <v>38.333937107466845</v>
      </c>
      <c r="F1552" s="4">
        <v>31.810387000337503</v>
      </c>
      <c r="G1552">
        <f t="shared" si="99"/>
        <v>32.167357828846939</v>
      </c>
    </row>
    <row r="1553" spans="1:7" outlineLevel="1">
      <c r="A1553" s="12">
        <f t="shared" si="96"/>
        <v>0</v>
      </c>
      <c r="B1553" t="str">
        <f>YEAR(C1553)&amp;VLOOKUP(MONTH(C1553),lookup!$G$2:$N$13,8)</f>
        <v>2012M06</v>
      </c>
      <c r="C1553" s="2">
        <f t="shared" si="97"/>
        <v>41090</v>
      </c>
      <c r="D1553" s="4">
        <v>38.474030810181318</v>
      </c>
      <c r="E1553">
        <f t="shared" si="98"/>
        <v>38.248069356677519</v>
      </c>
      <c r="F1553" s="4">
        <v>32.292605695516301</v>
      </c>
      <c r="G1553">
        <f t="shared" si="99"/>
        <v>32.120453303041764</v>
      </c>
    </row>
    <row r="1554" spans="1:7" outlineLevel="1">
      <c r="A1554" s="12">
        <f t="shared" si="96"/>
        <v>0</v>
      </c>
      <c r="B1554" t="str">
        <f>YEAR(C1554)&amp;VLOOKUP(MONTH(C1554),lookup!$G$2:$N$13,8)</f>
        <v>2012M07</v>
      </c>
      <c r="C1554" s="2">
        <f t="shared" si="97"/>
        <v>41091</v>
      </c>
      <c r="D1554" s="4">
        <v>37.155104903037611</v>
      </c>
      <c r="E1554">
        <f t="shared" si="98"/>
        <v>38.123172960769537</v>
      </c>
      <c r="F1554" s="4">
        <v>31.311949722767793</v>
      </c>
      <c r="G1554">
        <f t="shared" si="99"/>
        <v>32.012851751420925</v>
      </c>
    </row>
    <row r="1555" spans="1:7" outlineLevel="1">
      <c r="A1555" s="12">
        <f t="shared" si="96"/>
        <v>0</v>
      </c>
      <c r="B1555" t="str">
        <f>YEAR(C1555)&amp;VLOOKUP(MONTH(C1555),lookup!$G$2:$N$13,8)</f>
        <v>2012M07</v>
      </c>
      <c r="C1555" s="2">
        <f t="shared" si="97"/>
        <v>41092</v>
      </c>
      <c r="D1555" s="4">
        <v>37.677342708679014</v>
      </c>
      <c r="E1555">
        <f t="shared" si="98"/>
        <v>37.961291044050412</v>
      </c>
      <c r="F1555" s="4">
        <v>31.609064272153031</v>
      </c>
      <c r="G1555">
        <f t="shared" si="99"/>
        <v>31.894930944956432</v>
      </c>
    </row>
    <row r="1556" spans="1:7" outlineLevel="1">
      <c r="A1556" s="12">
        <f t="shared" si="96"/>
        <v>0</v>
      </c>
      <c r="B1556" t="str">
        <f>YEAR(C1556)&amp;VLOOKUP(MONTH(C1556),lookup!$G$2:$N$13,8)</f>
        <v>2012M07</v>
      </c>
      <c r="C1556" s="2">
        <f t="shared" si="97"/>
        <v>41093</v>
      </c>
      <c r="D1556" s="4">
        <v>36.602225183258419</v>
      </c>
      <c r="E1556">
        <f t="shared" si="98"/>
        <v>37.78535827747082</v>
      </c>
      <c r="F1556" s="4">
        <v>30.809173117815423</v>
      </c>
      <c r="G1556">
        <f t="shared" si="99"/>
        <v>31.746594557495715</v>
      </c>
    </row>
    <row r="1557" spans="1:7" outlineLevel="1">
      <c r="A1557" s="12">
        <f t="shared" si="96"/>
        <v>0</v>
      </c>
      <c r="B1557" t="str">
        <f>YEAR(C1557)&amp;VLOOKUP(MONTH(C1557),lookup!$G$2:$N$13,8)</f>
        <v>2012M07</v>
      </c>
      <c r="C1557" s="2">
        <f t="shared" si="97"/>
        <v>41094</v>
      </c>
      <c r="D1557" s="4">
        <v>37.296516310169494</v>
      </c>
      <c r="E1557">
        <f t="shared" si="98"/>
        <v>37.580686848725932</v>
      </c>
      <c r="F1557" s="4">
        <v>31.261071624846597</v>
      </c>
      <c r="G1557">
        <f t="shared" si="99"/>
        <v>31.583544446386888</v>
      </c>
    </row>
    <row r="1558" spans="1:7" outlineLevel="1">
      <c r="A1558" s="12">
        <f t="shared" si="96"/>
        <v>0</v>
      </c>
      <c r="B1558" t="str">
        <f>YEAR(C1558)&amp;VLOOKUP(MONTH(C1558),lookup!$G$2:$N$13,8)</f>
        <v>2012M07</v>
      </c>
      <c r="C1558" s="2">
        <f t="shared" si="97"/>
        <v>41095</v>
      </c>
      <c r="D1558" s="4">
        <v>36.491804595429741</v>
      </c>
      <c r="E1558">
        <f t="shared" si="98"/>
        <v>37.393953853761218</v>
      </c>
      <c r="F1558" s="4">
        <v>30.73929340524796</v>
      </c>
      <c r="G1558">
        <f t="shared" si="99"/>
        <v>31.427959775455896</v>
      </c>
    </row>
    <row r="1559" spans="1:7" outlineLevel="1">
      <c r="A1559" s="12">
        <f t="shared" si="96"/>
        <v>0</v>
      </c>
      <c r="B1559" t="str">
        <f>YEAR(C1559)&amp;VLOOKUP(MONTH(C1559),lookup!$G$2:$N$13,8)</f>
        <v>2012M07</v>
      </c>
      <c r="C1559" s="2">
        <f t="shared" si="97"/>
        <v>41096</v>
      </c>
      <c r="D1559" s="4">
        <v>37.106899993082699</v>
      </c>
      <c r="E1559">
        <f t="shared" si="98"/>
        <v>37.186565377603173</v>
      </c>
      <c r="F1559" s="4">
        <v>31.191057303345321</v>
      </c>
      <c r="G1559">
        <f t="shared" si="99"/>
        <v>31.265838421058213</v>
      </c>
    </row>
    <row r="1560" spans="1:7" outlineLevel="1">
      <c r="A1560" s="12">
        <f t="shared" si="96"/>
        <v>0</v>
      </c>
      <c r="B1560" t="str">
        <f>YEAR(C1560)&amp;VLOOKUP(MONTH(C1560),lookup!$G$2:$N$13,8)</f>
        <v>2012M07</v>
      </c>
      <c r="C1560" s="2">
        <f t="shared" si="97"/>
        <v>41097</v>
      </c>
      <c r="D1560" s="4">
        <v>36.508510404482415</v>
      </c>
      <c r="E1560">
        <f t="shared" si="98"/>
        <v>37.055635448028525</v>
      </c>
      <c r="F1560" s="4">
        <v>30.748623571952983</v>
      </c>
      <c r="G1560">
        <f t="shared" si="99"/>
        <v>31.152534360882946</v>
      </c>
    </row>
    <row r="1561" spans="1:7" outlineLevel="1">
      <c r="A1561" s="12">
        <f t="shared" si="96"/>
        <v>0</v>
      </c>
      <c r="B1561" t="str">
        <f>YEAR(C1561)&amp;VLOOKUP(MONTH(C1561),lookup!$G$2:$N$13,8)</f>
        <v>2012M07</v>
      </c>
      <c r="C1561" s="2">
        <f t="shared" si="97"/>
        <v>41098</v>
      </c>
      <c r="D1561" s="4">
        <v>36.760830579509836</v>
      </c>
      <c r="E1561">
        <f t="shared" si="98"/>
        <v>36.872184422847454</v>
      </c>
      <c r="F1561" s="4">
        <v>30.888222554116304</v>
      </c>
      <c r="G1561">
        <f t="shared" si="99"/>
        <v>31.004690271375722</v>
      </c>
    </row>
    <row r="1562" spans="1:7" outlineLevel="1">
      <c r="A1562" s="12">
        <f t="shared" si="96"/>
        <v>0</v>
      </c>
      <c r="B1562" t="str">
        <f>YEAR(C1562)&amp;VLOOKUP(MONTH(C1562),lookup!$G$2:$N$13,8)</f>
        <v>2012M07</v>
      </c>
      <c r="C1562" s="2">
        <f t="shared" si="97"/>
        <v>41099</v>
      </c>
      <c r="D1562" s="4">
        <v>35.972940975544574</v>
      </c>
      <c r="E1562">
        <f t="shared" si="98"/>
        <v>36.745858826736324</v>
      </c>
      <c r="F1562" s="4">
        <v>30.333592956237272</v>
      </c>
      <c r="G1562">
        <f t="shared" si="99"/>
        <v>30.903911293336051</v>
      </c>
    </row>
    <row r="1563" spans="1:7" outlineLevel="1">
      <c r="A1563" s="12">
        <f t="shared" si="96"/>
        <v>0</v>
      </c>
      <c r="B1563" t="str">
        <f>YEAR(C1563)&amp;VLOOKUP(MONTH(C1563),lookup!$G$2:$N$13,8)</f>
        <v>2012M07</v>
      </c>
      <c r="C1563" s="2">
        <f t="shared" si="97"/>
        <v>41100</v>
      </c>
      <c r="D1563" s="4">
        <v>36.648082521421223</v>
      </c>
      <c r="E1563">
        <f t="shared" si="98"/>
        <v>36.627493915970362</v>
      </c>
      <c r="F1563" s="4">
        <v>30.852257494437701</v>
      </c>
      <c r="G1563">
        <f t="shared" si="99"/>
        <v>30.822543025528105</v>
      </c>
    </row>
    <row r="1564" spans="1:7" outlineLevel="1">
      <c r="A1564" s="12">
        <f t="shared" si="96"/>
        <v>0</v>
      </c>
      <c r="B1564" t="str">
        <f>YEAR(C1564)&amp;VLOOKUP(MONTH(C1564),lookup!$G$2:$N$13,8)</f>
        <v>2012M07</v>
      </c>
      <c r="C1564" s="2">
        <f t="shared" si="97"/>
        <v>41101</v>
      </c>
      <c r="D1564" s="4">
        <v>35.792453625708042</v>
      </c>
      <c r="E1564">
        <f t="shared" si="98"/>
        <v>36.518603946146655</v>
      </c>
      <c r="F1564" s="4">
        <v>30.171434060642046</v>
      </c>
      <c r="G1564">
        <f t="shared" si="99"/>
        <v>30.735362722404272</v>
      </c>
    </row>
    <row r="1565" spans="1:7" outlineLevel="1">
      <c r="A1565" s="12">
        <f t="shared" si="96"/>
        <v>0</v>
      </c>
      <c r="B1565" t="str">
        <f>YEAR(C1565)&amp;VLOOKUP(MONTH(C1565),lookup!$G$2:$N$13,8)</f>
        <v>2012M07</v>
      </c>
      <c r="C1565" s="2">
        <f t="shared" si="97"/>
        <v>41102</v>
      </c>
      <c r="D1565" s="4">
        <v>36.261106489893002</v>
      </c>
      <c r="E1565">
        <f t="shared" si="98"/>
        <v>36.383408040446895</v>
      </c>
      <c r="F1565" s="4">
        <v>30.47673120157943</v>
      </c>
      <c r="G1565">
        <f t="shared" si="99"/>
        <v>30.626814270802917</v>
      </c>
    </row>
    <row r="1566" spans="1:7" outlineLevel="1">
      <c r="A1566" s="12">
        <f t="shared" si="96"/>
        <v>0</v>
      </c>
      <c r="B1566" t="str">
        <f>YEAR(C1566)&amp;VLOOKUP(MONTH(C1566),lookup!$G$2:$N$13,8)</f>
        <v>2012M07</v>
      </c>
      <c r="C1566" s="2">
        <f t="shared" si="97"/>
        <v>41103</v>
      </c>
      <c r="D1566" s="4">
        <v>36.070967532969924</v>
      </c>
      <c r="E1566">
        <f t="shared" si="98"/>
        <v>36.320643818083781</v>
      </c>
      <c r="F1566" s="4">
        <v>30.437784350064028</v>
      </c>
      <c r="G1566">
        <f t="shared" si="99"/>
        <v>30.582066686363174</v>
      </c>
    </row>
    <row r="1567" spans="1:7" outlineLevel="1">
      <c r="A1567" s="12">
        <f t="shared" si="96"/>
        <v>0</v>
      </c>
      <c r="B1567" t="str">
        <f>YEAR(C1567)&amp;VLOOKUP(MONTH(C1567),lookup!$G$2:$N$13,8)</f>
        <v>2012M07</v>
      </c>
      <c r="C1567" s="2">
        <f t="shared" si="97"/>
        <v>41104</v>
      </c>
      <c r="D1567" s="4">
        <v>36.349754246739757</v>
      </c>
      <c r="E1567">
        <f t="shared" si="98"/>
        <v>36.239065847873178</v>
      </c>
      <c r="F1567" s="4">
        <v>30.529311626623137</v>
      </c>
      <c r="G1567">
        <f t="shared" si="99"/>
        <v>30.510798337610272</v>
      </c>
    </row>
    <row r="1568" spans="1:7" outlineLevel="1">
      <c r="A1568" s="12">
        <f t="shared" si="96"/>
        <v>0</v>
      </c>
      <c r="B1568" t="str">
        <f>YEAR(C1568)&amp;VLOOKUP(MONTH(C1568),lookup!$G$2:$N$13,8)</f>
        <v>2012M07</v>
      </c>
      <c r="C1568" s="2">
        <f t="shared" si="97"/>
        <v>41105</v>
      </c>
      <c r="D1568" s="4">
        <v>35.851163022042783</v>
      </c>
      <c r="E1568">
        <f t="shared" si="98"/>
        <v>36.187833473678879</v>
      </c>
      <c r="F1568" s="4">
        <v>30.207683294736466</v>
      </c>
      <c r="G1568">
        <f t="shared" si="99"/>
        <v>30.466497098492503</v>
      </c>
    </row>
    <row r="1569" spans="1:7" outlineLevel="1">
      <c r="A1569" s="12">
        <f t="shared" si="96"/>
        <v>0</v>
      </c>
      <c r="B1569" t="str">
        <f>YEAR(C1569)&amp;VLOOKUP(MONTH(C1569),lookup!$G$2:$N$13,8)</f>
        <v>2012M07</v>
      </c>
      <c r="C1569" s="2">
        <f t="shared" si="97"/>
        <v>41106</v>
      </c>
      <c r="D1569" s="4">
        <v>35.966883235244332</v>
      </c>
      <c r="E1569">
        <f t="shared" si="98"/>
        <v>36.081445157480886</v>
      </c>
      <c r="F1569" s="4">
        <v>30.19932394397831</v>
      </c>
      <c r="G1569">
        <f t="shared" si="99"/>
        <v>30.369029806153932</v>
      </c>
    </row>
    <row r="1570" spans="1:7" outlineLevel="1">
      <c r="A1570" s="12">
        <f t="shared" si="96"/>
        <v>0</v>
      </c>
      <c r="B1570" t="str">
        <f>YEAR(C1570)&amp;VLOOKUP(MONTH(C1570),lookup!$G$2:$N$13,8)</f>
        <v>2012M07</v>
      </c>
      <c r="C1570" s="2">
        <f t="shared" si="97"/>
        <v>41107</v>
      </c>
      <c r="D1570" s="4">
        <v>35.450984591353468</v>
      </c>
      <c r="E1570">
        <f t="shared" si="98"/>
        <v>36.020367130606054</v>
      </c>
      <c r="F1570" s="4">
        <v>29.849321680468137</v>
      </c>
      <c r="G1570">
        <f t="shared" si="99"/>
        <v>30.311920153070538</v>
      </c>
    </row>
    <row r="1571" spans="1:7" outlineLevel="1">
      <c r="A1571" s="12">
        <f t="shared" si="96"/>
        <v>0</v>
      </c>
      <c r="B1571" t="str">
        <f>YEAR(C1571)&amp;VLOOKUP(MONTH(C1571),lookup!$G$2:$N$13,8)</f>
        <v>2012M07</v>
      </c>
      <c r="C1571" s="2">
        <f t="shared" si="97"/>
        <v>41108</v>
      </c>
      <c r="D1571" s="4">
        <v>35.746706845972142</v>
      </c>
      <c r="E1571">
        <f t="shared" si="98"/>
        <v>35.921164513897082</v>
      </c>
      <c r="F1571" s="4">
        <v>30.019762424708119</v>
      </c>
      <c r="G1571">
        <f t="shared" si="99"/>
        <v>30.221808479806498</v>
      </c>
    </row>
    <row r="1572" spans="1:7" outlineLevel="1">
      <c r="A1572" s="12">
        <f t="shared" si="96"/>
        <v>0</v>
      </c>
      <c r="B1572" t="str">
        <f>YEAR(C1572)&amp;VLOOKUP(MONTH(C1572),lookup!$G$2:$N$13,8)</f>
        <v>2012M07</v>
      </c>
      <c r="C1572" s="2">
        <f t="shared" si="97"/>
        <v>41109</v>
      </c>
      <c r="D1572" s="4">
        <v>35.330839169428209</v>
      </c>
      <c r="E1572">
        <f t="shared" si="98"/>
        <v>35.830636246751112</v>
      </c>
      <c r="F1572" s="4">
        <v>29.774775524861962</v>
      </c>
      <c r="G1572">
        <f t="shared" si="99"/>
        <v>30.141766585886735</v>
      </c>
    </row>
    <row r="1573" spans="1:7" outlineLevel="1">
      <c r="A1573" s="12">
        <f t="shared" si="96"/>
        <v>0</v>
      </c>
      <c r="B1573" t="str">
        <f>YEAR(C1573)&amp;VLOOKUP(MONTH(C1573),lookup!$G$2:$N$13,8)</f>
        <v>2012M07</v>
      </c>
      <c r="C1573" s="2">
        <f t="shared" si="97"/>
        <v>41110</v>
      </c>
      <c r="D1573" s="4">
        <v>35.474598148352207</v>
      </c>
      <c r="E1573">
        <f t="shared" si="98"/>
        <v>35.708549800539188</v>
      </c>
      <c r="F1573" s="4">
        <v>29.819951098859978</v>
      </c>
      <c r="G1573">
        <f t="shared" si="99"/>
        <v>30.041604452153173</v>
      </c>
    </row>
    <row r="1574" spans="1:7" outlineLevel="1">
      <c r="A1574" s="12">
        <f t="shared" si="96"/>
        <v>0</v>
      </c>
      <c r="B1574" t="str">
        <f>YEAR(C1574)&amp;VLOOKUP(MONTH(C1574),lookup!$G$2:$N$13,8)</f>
        <v>2012M07</v>
      </c>
      <c r="C1574" s="2">
        <f t="shared" si="97"/>
        <v>41111</v>
      </c>
      <c r="D1574" s="4">
        <v>35.357068797255813</v>
      </c>
      <c r="E1574">
        <f t="shared" si="98"/>
        <v>35.622756610824808</v>
      </c>
      <c r="F1574" s="4">
        <v>29.841991612163451</v>
      </c>
      <c r="G1574">
        <f t="shared" si="99"/>
        <v>29.973893099153301</v>
      </c>
    </row>
    <row r="1575" spans="1:7" outlineLevel="1">
      <c r="A1575" s="12">
        <f t="shared" si="96"/>
        <v>0</v>
      </c>
      <c r="B1575" t="str">
        <f>YEAR(C1575)&amp;VLOOKUP(MONTH(C1575),lookup!$G$2:$N$13,8)</f>
        <v>2012M07</v>
      </c>
      <c r="C1575" s="2">
        <f t="shared" si="97"/>
        <v>41112</v>
      </c>
      <c r="D1575" s="4">
        <v>35.620865511325611</v>
      </c>
      <c r="E1575">
        <f t="shared" si="98"/>
        <v>35.548366254534862</v>
      </c>
      <c r="F1575" s="4">
        <v>29.995135788252075</v>
      </c>
      <c r="G1575">
        <f t="shared" si="99"/>
        <v>29.923491429611257</v>
      </c>
    </row>
    <row r="1576" spans="1:7" outlineLevel="1">
      <c r="A1576" s="12">
        <f t="shared" si="96"/>
        <v>0</v>
      </c>
      <c r="B1576" t="str">
        <f>YEAR(C1576)&amp;VLOOKUP(MONTH(C1576),lookup!$G$2:$N$13,8)</f>
        <v>2012M07</v>
      </c>
      <c r="C1576" s="2">
        <f t="shared" si="97"/>
        <v>41113</v>
      </c>
      <c r="D1576" s="4">
        <v>35.428264116712349</v>
      </c>
      <c r="E1576">
        <f t="shared" si="98"/>
        <v>35.520041700064951</v>
      </c>
      <c r="F1576" s="4">
        <v>29.891650071563166</v>
      </c>
      <c r="G1576">
        <f t="shared" si="99"/>
        <v>29.907266719087509</v>
      </c>
    </row>
    <row r="1577" spans="1:7" outlineLevel="1">
      <c r="A1577" s="12">
        <f t="shared" si="96"/>
        <v>0</v>
      </c>
      <c r="B1577" t="str">
        <f>YEAR(C1577)&amp;VLOOKUP(MONTH(C1577),lookup!$G$2:$N$13,8)</f>
        <v>2012M07</v>
      </c>
      <c r="C1577" s="2">
        <f t="shared" si="97"/>
        <v>41114</v>
      </c>
      <c r="D1577" s="4">
        <v>35.236122185691414</v>
      </c>
      <c r="E1577">
        <f t="shared" si="98"/>
        <v>35.431820412777824</v>
      </c>
      <c r="F1577" s="4">
        <v>29.63877699175648</v>
      </c>
      <c r="G1577">
        <f t="shared" si="99"/>
        <v>29.840483748494343</v>
      </c>
    </row>
    <row r="1578" spans="1:7" outlineLevel="1">
      <c r="A1578" s="12">
        <f t="shared" si="96"/>
        <v>0</v>
      </c>
      <c r="B1578" t="str">
        <f>YEAR(C1578)&amp;VLOOKUP(MONTH(C1578),lookup!$G$2:$N$13,8)</f>
        <v>2012M07</v>
      </c>
      <c r="C1578" s="2">
        <f t="shared" si="97"/>
        <v>41115</v>
      </c>
      <c r="D1578" s="4">
        <v>35.388184533223196</v>
      </c>
      <c r="E1578">
        <f t="shared" si="98"/>
        <v>35.43267418946094</v>
      </c>
      <c r="F1578" s="4">
        <v>29.924462018943757</v>
      </c>
      <c r="G1578">
        <f t="shared" si="99"/>
        <v>29.857653894155888</v>
      </c>
    </row>
    <row r="1579" spans="1:7" outlineLevel="1">
      <c r="A1579" s="12">
        <f t="shared" si="96"/>
        <v>0</v>
      </c>
      <c r="B1579" t="str">
        <f>YEAR(C1579)&amp;VLOOKUP(MONTH(C1579),lookup!$G$2:$N$13,8)</f>
        <v>2012M07</v>
      </c>
      <c r="C1579" s="2">
        <f t="shared" si="97"/>
        <v>41116</v>
      </c>
      <c r="D1579" s="4">
        <v>35.281532982675415</v>
      </c>
      <c r="E1579">
        <f t="shared" si="98"/>
        <v>35.3875120591985</v>
      </c>
      <c r="F1579" s="4">
        <v>29.774072567096518</v>
      </c>
      <c r="G1579">
        <f t="shared" si="99"/>
        <v>29.838475067074874</v>
      </c>
    </row>
    <row r="1580" spans="1:7" outlineLevel="1">
      <c r="A1580" s="12">
        <f t="shared" si="96"/>
        <v>0</v>
      </c>
      <c r="B1580" t="str">
        <f>YEAR(C1580)&amp;VLOOKUP(MONTH(C1580),lookup!$G$2:$N$13,8)</f>
        <v>2012M07</v>
      </c>
      <c r="C1580" s="2">
        <f t="shared" si="97"/>
        <v>41117</v>
      </c>
      <c r="D1580" s="4">
        <v>35.411308474331342</v>
      </c>
      <c r="E1580">
        <f t="shared" si="98"/>
        <v>35.397061363844571</v>
      </c>
      <c r="F1580" s="4">
        <v>29.982980193623263</v>
      </c>
      <c r="G1580">
        <f t="shared" si="99"/>
        <v>29.863236907327437</v>
      </c>
    </row>
    <row r="1581" spans="1:7" outlineLevel="1">
      <c r="A1581" s="12">
        <f t="shared" si="96"/>
        <v>0</v>
      </c>
      <c r="B1581" t="str">
        <f>YEAR(C1581)&amp;VLOOKUP(MONTH(C1581),lookup!$G$2:$N$13,8)</f>
        <v>2012M07</v>
      </c>
      <c r="C1581" s="2">
        <f t="shared" si="97"/>
        <v>41118</v>
      </c>
      <c r="D1581" s="4">
        <v>35.65503668018205</v>
      </c>
      <c r="E1581">
        <f t="shared" si="98"/>
        <v>35.411186369488632</v>
      </c>
      <c r="F1581" s="4">
        <v>30.062153361368349</v>
      </c>
      <c r="G1581">
        <f t="shared" si="99"/>
        <v>29.883959346493903</v>
      </c>
    </row>
    <row r="1582" spans="1:7" outlineLevel="1">
      <c r="A1582" s="12">
        <f t="shared" si="96"/>
        <v>0</v>
      </c>
      <c r="B1582" t="str">
        <f>YEAR(C1582)&amp;VLOOKUP(MONTH(C1582),lookup!$G$2:$N$13,8)</f>
        <v>2012M07</v>
      </c>
      <c r="C1582" s="2">
        <f t="shared" si="97"/>
        <v>41119</v>
      </c>
      <c r="D1582" s="4">
        <v>35.323690203096177</v>
      </c>
      <c r="E1582">
        <f t="shared" si="98"/>
        <v>35.400385714552314</v>
      </c>
      <c r="F1582" s="4">
        <v>29.883772049719841</v>
      </c>
      <c r="G1582">
        <f t="shared" si="99"/>
        <v>29.8859141220209</v>
      </c>
    </row>
    <row r="1583" spans="1:7" outlineLevel="1">
      <c r="A1583" s="12">
        <f t="shared" si="96"/>
        <v>0</v>
      </c>
      <c r="B1583" t="str">
        <f>YEAR(C1583)&amp;VLOOKUP(MONTH(C1583),lookup!$G$2:$N$13,8)</f>
        <v>2012M07</v>
      </c>
      <c r="C1583" s="2">
        <f t="shared" si="97"/>
        <v>41120</v>
      </c>
      <c r="D1583" s="4">
        <v>35.440406877963611</v>
      </c>
      <c r="E1583">
        <f t="shared" si="98"/>
        <v>35.406130774323202</v>
      </c>
      <c r="F1583" s="4">
        <v>29.907055316210194</v>
      </c>
      <c r="G1583">
        <f t="shared" si="99"/>
        <v>29.902765619556092</v>
      </c>
    </row>
    <row r="1584" spans="1:7" outlineLevel="1">
      <c r="A1584" s="12">
        <f t="shared" si="96"/>
        <v>0</v>
      </c>
      <c r="B1584" t="str">
        <f>YEAR(C1584)&amp;VLOOKUP(MONTH(C1584),lookup!$G$2:$N$13,8)</f>
        <v>2012M07</v>
      </c>
      <c r="C1584" s="2">
        <f t="shared" si="97"/>
        <v>41121</v>
      </c>
      <c r="D1584" s="4">
        <v>35.341804555224108</v>
      </c>
      <c r="E1584">
        <f t="shared" si="98"/>
        <v>35.396862053563595</v>
      </c>
      <c r="F1584" s="4">
        <v>29.945508601634959</v>
      </c>
      <c r="G1584">
        <f t="shared" si="99"/>
        <v>29.907885659576515</v>
      </c>
    </row>
    <row r="1585" spans="1:7" outlineLevel="1">
      <c r="A1585" s="12">
        <f t="shared" si="96"/>
        <v>0</v>
      </c>
      <c r="B1585" t="str">
        <f>YEAR(C1585)&amp;VLOOKUP(MONTH(C1585),lookup!$G$2:$N$13,8)</f>
        <v>2012M08</v>
      </c>
      <c r="C1585" s="2">
        <f t="shared" si="97"/>
        <v>41122</v>
      </c>
      <c r="D1585" s="4">
        <v>34.860759315145145</v>
      </c>
      <c r="E1585">
        <f t="shared" si="98"/>
        <v>35.338337401860272</v>
      </c>
      <c r="F1585" s="4">
        <v>29.535611311156053</v>
      </c>
      <c r="G1585">
        <f t="shared" si="99"/>
        <v>29.881566033210614</v>
      </c>
    </row>
    <row r="1586" spans="1:7" outlineLevel="1">
      <c r="A1586" s="12">
        <f t="shared" si="96"/>
        <v>0</v>
      </c>
      <c r="B1586" t="str">
        <f>YEAR(C1586)&amp;VLOOKUP(MONTH(C1586),lookup!$G$2:$N$13,8)</f>
        <v>2012M08</v>
      </c>
      <c r="C1586" s="2">
        <f t="shared" si="97"/>
        <v>41123</v>
      </c>
      <c r="D1586" s="4">
        <v>34.47965469002586</v>
      </c>
      <c r="E1586">
        <f t="shared" si="98"/>
        <v>35.203916471301639</v>
      </c>
      <c r="F1586" s="4">
        <v>29.272466778679213</v>
      </c>
      <c r="G1586">
        <f t="shared" si="99"/>
        <v>29.781606879448745</v>
      </c>
    </row>
    <row r="1587" spans="1:7" outlineLevel="1">
      <c r="A1587" s="12">
        <f t="shared" si="96"/>
        <v>0</v>
      </c>
      <c r="B1587" t="str">
        <f>YEAR(C1587)&amp;VLOOKUP(MONTH(C1587),lookup!$G$2:$N$13,8)</f>
        <v>2012M08</v>
      </c>
      <c r="C1587" s="2">
        <f t="shared" si="97"/>
        <v>41124</v>
      </c>
      <c r="D1587" s="4">
        <v>35.259352174083631</v>
      </c>
      <c r="E1587">
        <f t="shared" si="98"/>
        <v>35.169556461923122</v>
      </c>
      <c r="F1587" s="4">
        <v>29.953256910731351</v>
      </c>
      <c r="G1587">
        <f t="shared" si="99"/>
        <v>29.783731196706171</v>
      </c>
    </row>
    <row r="1588" spans="1:7" outlineLevel="1">
      <c r="A1588" s="12">
        <f t="shared" si="96"/>
        <v>0</v>
      </c>
      <c r="B1588" t="str">
        <f>YEAR(C1588)&amp;VLOOKUP(MONTH(C1588),lookup!$G$2:$N$13,8)</f>
        <v>2012M08</v>
      </c>
      <c r="C1588" s="2">
        <f t="shared" si="97"/>
        <v>41125</v>
      </c>
      <c r="D1588" s="4">
        <v>34.70768615064825</v>
      </c>
      <c r="E1588">
        <f t="shared" si="98"/>
        <v>35.074246395655599</v>
      </c>
      <c r="F1588" s="4">
        <v>29.505627494646763</v>
      </c>
      <c r="G1588">
        <f t="shared" si="99"/>
        <v>29.722384606764049</v>
      </c>
    </row>
    <row r="1589" spans="1:7" outlineLevel="1">
      <c r="A1589" s="12">
        <f t="shared" si="96"/>
        <v>0</v>
      </c>
      <c r="B1589" t="str">
        <f>YEAR(C1589)&amp;VLOOKUP(MONTH(C1589),lookup!$G$2:$N$13,8)</f>
        <v>2012M08</v>
      </c>
      <c r="C1589" s="2">
        <f t="shared" si="97"/>
        <v>41126</v>
      </c>
      <c r="D1589" s="4">
        <v>34.979976360857421</v>
      </c>
      <c r="E1589">
        <f t="shared" si="98"/>
        <v>34.993685915938961</v>
      </c>
      <c r="F1589" s="4">
        <v>29.681343500814332</v>
      </c>
      <c r="G1589">
        <f t="shared" si="99"/>
        <v>29.679774672529771</v>
      </c>
    </row>
    <row r="1590" spans="1:7" outlineLevel="1">
      <c r="A1590" s="12">
        <f t="shared" si="96"/>
        <v>0</v>
      </c>
      <c r="B1590" t="str">
        <f>YEAR(C1590)&amp;VLOOKUP(MONTH(C1590),lookup!$G$2:$N$13,8)</f>
        <v>2012M08</v>
      </c>
      <c r="C1590" s="2">
        <f t="shared" si="97"/>
        <v>41127</v>
      </c>
      <c r="D1590" s="4">
        <v>34.527581197647294</v>
      </c>
      <c r="E1590">
        <f t="shared" si="98"/>
        <v>34.87607715663367</v>
      </c>
      <c r="F1590" s="4">
        <v>29.392424968123493</v>
      </c>
      <c r="G1590">
        <f t="shared" si="99"/>
        <v>29.602975177137374</v>
      </c>
    </row>
    <row r="1591" spans="1:7" outlineLevel="1">
      <c r="A1591" s="12">
        <f t="shared" si="96"/>
        <v>0</v>
      </c>
      <c r="B1591" t="str">
        <f>YEAR(C1591)&amp;VLOOKUP(MONTH(C1591),lookup!$G$2:$N$13,8)</f>
        <v>2012M08</v>
      </c>
      <c r="C1591" s="2">
        <f t="shared" si="97"/>
        <v>41128</v>
      </c>
      <c r="D1591" s="4">
        <v>34.93657242750637</v>
      </c>
      <c r="E1591">
        <f t="shared" si="98"/>
        <v>34.850905262843533</v>
      </c>
      <c r="F1591" s="4">
        <v>29.678846197874272</v>
      </c>
      <c r="G1591">
        <f t="shared" si="99"/>
        <v>29.600648347801233</v>
      </c>
    </row>
    <row r="1592" spans="1:7" outlineLevel="1">
      <c r="A1592" s="12">
        <f t="shared" si="96"/>
        <v>0</v>
      </c>
      <c r="B1592" t="str">
        <f>YEAR(C1592)&amp;VLOOKUP(MONTH(C1592),lookup!$G$2:$N$13,8)</f>
        <v>2012M08</v>
      </c>
      <c r="C1592" s="2">
        <f t="shared" si="97"/>
        <v>41129</v>
      </c>
      <c r="D1592" s="4">
        <v>34.312019830350671</v>
      </c>
      <c r="E1592">
        <f t="shared" si="98"/>
        <v>34.772574145899341</v>
      </c>
      <c r="F1592" s="4">
        <v>29.213510472445218</v>
      </c>
      <c r="G1592">
        <f t="shared" si="99"/>
        <v>29.549985439207369</v>
      </c>
    </row>
    <row r="1593" spans="1:7" outlineLevel="1">
      <c r="A1593" s="12">
        <f t="shared" si="96"/>
        <v>0</v>
      </c>
      <c r="B1593" t="str">
        <f>YEAR(C1593)&amp;VLOOKUP(MONTH(C1593),lookup!$G$2:$N$13,8)</f>
        <v>2012M08</v>
      </c>
      <c r="C1593" s="2">
        <f t="shared" si="97"/>
        <v>41130</v>
      </c>
      <c r="D1593" s="4">
        <v>35.13557563512731</v>
      </c>
      <c r="E1593">
        <f t="shared" si="98"/>
        <v>34.779435454318531</v>
      </c>
      <c r="F1593" s="4">
        <v>29.89622347382377</v>
      </c>
      <c r="G1593">
        <f t="shared" si="99"/>
        <v>29.567770912965138</v>
      </c>
    </row>
    <row r="1594" spans="1:7" outlineLevel="1">
      <c r="A1594" s="12">
        <f t="shared" si="96"/>
        <v>0</v>
      </c>
      <c r="B1594" t="str">
        <f>YEAR(C1594)&amp;VLOOKUP(MONTH(C1594),lookup!$G$2:$N$13,8)</f>
        <v>2012M08</v>
      </c>
      <c r="C1594" s="2">
        <f t="shared" si="97"/>
        <v>41131</v>
      </c>
      <c r="D1594" s="4">
        <v>34.304775191754899</v>
      </c>
      <c r="E1594">
        <f t="shared" si="98"/>
        <v>34.73492957243549</v>
      </c>
      <c r="F1594" s="4">
        <v>29.1914392766985</v>
      </c>
      <c r="G1594">
        <f t="shared" si="99"/>
        <v>29.536524342595655</v>
      </c>
    </row>
    <row r="1595" spans="1:7" outlineLevel="1">
      <c r="A1595" s="12">
        <f t="shared" si="96"/>
        <v>0</v>
      </c>
      <c r="B1595" t="str">
        <f>YEAR(C1595)&amp;VLOOKUP(MONTH(C1595),lookup!$G$2:$N$13,8)</f>
        <v>2012M08</v>
      </c>
      <c r="C1595" s="2">
        <f t="shared" si="97"/>
        <v>41132</v>
      </c>
      <c r="D1595" s="4">
        <v>35.295740082483334</v>
      </c>
      <c r="E1595">
        <f t="shared" si="98"/>
        <v>34.763517460179301</v>
      </c>
      <c r="F1595" s="4">
        <v>30.026409548149456</v>
      </c>
      <c r="G1595">
        <f t="shared" si="99"/>
        <v>29.569851886378878</v>
      </c>
    </row>
    <row r="1596" spans="1:7" outlineLevel="1">
      <c r="A1596" s="12">
        <f t="shared" si="96"/>
        <v>0</v>
      </c>
      <c r="B1596" t="str">
        <f>YEAR(C1596)&amp;VLOOKUP(MONTH(C1596),lookup!$G$2:$N$13,8)</f>
        <v>2012M08</v>
      </c>
      <c r="C1596" s="2">
        <f t="shared" si="97"/>
        <v>41133</v>
      </c>
      <c r="D1596" s="4">
        <v>34.775838575980046</v>
      </c>
      <c r="E1596">
        <f t="shared" si="98"/>
        <v>34.788465101623601</v>
      </c>
      <c r="F1596" s="4">
        <v>29.616224843372947</v>
      </c>
      <c r="G1596">
        <f t="shared" si="99"/>
        <v>29.595414210278385</v>
      </c>
    </row>
    <row r="1597" spans="1:7" outlineLevel="1">
      <c r="A1597" s="12">
        <f t="shared" si="96"/>
        <v>0</v>
      </c>
      <c r="B1597" t="str">
        <f>YEAR(C1597)&amp;VLOOKUP(MONTH(C1597),lookup!$G$2:$N$13,8)</f>
        <v>2012M08</v>
      </c>
      <c r="C1597" s="2">
        <f t="shared" si="97"/>
        <v>41134</v>
      </c>
      <c r="D1597" s="4">
        <v>34.67450735303381</v>
      </c>
      <c r="E1597">
        <f t="shared" si="98"/>
        <v>34.747534532428574</v>
      </c>
      <c r="F1597" s="4">
        <v>29.458189526271298</v>
      </c>
      <c r="G1597">
        <f t="shared" si="99"/>
        <v>29.563079030902536</v>
      </c>
    </row>
    <row r="1598" spans="1:7" outlineLevel="1">
      <c r="A1598" s="12">
        <f t="shared" si="96"/>
        <v>0</v>
      </c>
      <c r="B1598" t="str">
        <f>YEAR(C1598)&amp;VLOOKUP(MONTH(C1598),lookup!$G$2:$N$13,8)</f>
        <v>2012M08</v>
      </c>
      <c r="C1598" s="2">
        <f t="shared" si="97"/>
        <v>41135</v>
      </c>
      <c r="D1598" s="4">
        <v>34.129019577840353</v>
      </c>
      <c r="E1598">
        <f t="shared" si="98"/>
        <v>34.70737441014812</v>
      </c>
      <c r="F1598" s="4">
        <v>29.088530708406562</v>
      </c>
      <c r="G1598">
        <f t="shared" si="99"/>
        <v>29.533670659333669</v>
      </c>
    </row>
    <row r="1599" spans="1:7" outlineLevel="1">
      <c r="A1599" s="12">
        <f t="shared" si="96"/>
        <v>0</v>
      </c>
      <c r="B1599" t="str">
        <f>YEAR(C1599)&amp;VLOOKUP(MONTH(C1599),lookup!$G$2:$N$13,8)</f>
        <v>2012M08</v>
      </c>
      <c r="C1599" s="2">
        <f t="shared" si="97"/>
        <v>41136</v>
      </c>
      <c r="D1599" s="4">
        <v>34.716105096597751</v>
      </c>
      <c r="E1599">
        <f t="shared" si="98"/>
        <v>34.658639323755523</v>
      </c>
      <c r="F1599" s="4">
        <v>29.580518265698633</v>
      </c>
      <c r="G1599">
        <f t="shared" si="99"/>
        <v>29.50121639622893</v>
      </c>
    </row>
    <row r="1600" spans="1:7" outlineLevel="1">
      <c r="A1600" s="12">
        <f t="shared" si="96"/>
        <v>0</v>
      </c>
      <c r="B1600" t="str">
        <f>YEAR(C1600)&amp;VLOOKUP(MONTH(C1600),lookup!$G$2:$N$13,8)</f>
        <v>2012M08</v>
      </c>
      <c r="C1600" s="2">
        <f t="shared" si="97"/>
        <v>41137</v>
      </c>
      <c r="D1600" s="4">
        <v>34.096802093500962</v>
      </c>
      <c r="E1600">
        <f t="shared" si="98"/>
        <v>34.62785712368126</v>
      </c>
      <c r="F1600" s="4">
        <v>29.133324394349273</v>
      </c>
      <c r="G1600">
        <f t="shared" si="99"/>
        <v>29.491361859485501</v>
      </c>
    </row>
    <row r="1601" spans="1:7" outlineLevel="1">
      <c r="A1601" s="12">
        <f t="shared" si="96"/>
        <v>0</v>
      </c>
      <c r="B1601" t="str">
        <f>YEAR(C1601)&amp;VLOOKUP(MONTH(C1601),lookup!$G$2:$N$13,8)</f>
        <v>2012M08</v>
      </c>
      <c r="C1601" s="2">
        <f t="shared" si="97"/>
        <v>41138</v>
      </c>
      <c r="D1601" s="4">
        <v>34.379876903893383</v>
      </c>
      <c r="E1601">
        <f t="shared" si="98"/>
        <v>34.504304021429974</v>
      </c>
      <c r="F1601" s="4">
        <v>29.240293102572377</v>
      </c>
      <c r="G1601">
        <f t="shared" si="99"/>
        <v>29.384856507484194</v>
      </c>
    </row>
    <row r="1602" spans="1:7" outlineLevel="1">
      <c r="A1602" s="12">
        <f t="shared" ref="A1602:A1665" si="100">IF(D1602+D1603=D1602,IF(D1602+D1603&gt;0,1,0),0)</f>
        <v>0</v>
      </c>
      <c r="B1602" t="str">
        <f>YEAR(C1602)&amp;VLOOKUP(MONTH(C1602),lookup!$G$2:$N$13,8)</f>
        <v>2012M08</v>
      </c>
      <c r="C1602" s="2">
        <f t="shared" ref="C1602:C1665" si="101">C1603-1</f>
        <v>41139</v>
      </c>
      <c r="D1602" s="4">
        <v>34.264881400820308</v>
      </c>
      <c r="E1602">
        <f t="shared" si="98"/>
        <v>34.459230894899918</v>
      </c>
      <c r="F1602" s="4">
        <v>29.360164992131036</v>
      </c>
      <c r="G1602">
        <f t="shared" si="99"/>
        <v>29.374063543761906</v>
      </c>
    </row>
    <row r="1603" spans="1:7" outlineLevel="1">
      <c r="A1603" s="12">
        <f t="shared" si="100"/>
        <v>0</v>
      </c>
      <c r="B1603" t="str">
        <f>YEAR(C1603)&amp;VLOOKUP(MONTH(C1603),lookup!$G$2:$N$13,8)</f>
        <v>2012M08</v>
      </c>
      <c r="C1603" s="2">
        <f t="shared" si="101"/>
        <v>41140</v>
      </c>
      <c r="D1603" s="4">
        <v>34.249423710551078</v>
      </c>
      <c r="E1603">
        <f t="shared" si="98"/>
        <v>34.358412484780587</v>
      </c>
      <c r="F1603" s="4">
        <v>29.140396939662786</v>
      </c>
      <c r="G1603">
        <f t="shared" si="99"/>
        <v>29.292205040180782</v>
      </c>
    </row>
    <row r="1604" spans="1:7" outlineLevel="1">
      <c r="A1604" s="12">
        <f t="shared" si="100"/>
        <v>0</v>
      </c>
      <c r="B1604" t="str">
        <f>YEAR(C1604)&amp;VLOOKUP(MONTH(C1604),lookup!$G$2:$N$13,8)</f>
        <v>2012M08</v>
      </c>
      <c r="C1604" s="2">
        <f t="shared" si="101"/>
        <v>41141</v>
      </c>
      <c r="D1604" s="4">
        <v>33.604949067237257</v>
      </c>
      <c r="E1604">
        <f t="shared" si="98"/>
        <v>34.241559347933908</v>
      </c>
      <c r="F1604" s="4">
        <v>28.742523452943921</v>
      </c>
      <c r="G1604">
        <f t="shared" si="99"/>
        <v>29.208764765323746</v>
      </c>
    </row>
    <row r="1605" spans="1:7" outlineLevel="1">
      <c r="A1605" s="12">
        <f t="shared" si="100"/>
        <v>0</v>
      </c>
      <c r="B1605" t="str">
        <f>YEAR(C1605)&amp;VLOOKUP(MONTH(C1605),lookup!$G$2:$N$13,8)</f>
        <v>2012M08</v>
      </c>
      <c r="C1605" s="2">
        <f t="shared" si="101"/>
        <v>41142</v>
      </c>
      <c r="D1605" s="4">
        <v>34.127657835697399</v>
      </c>
      <c r="E1605">
        <f t="shared" si="98"/>
        <v>34.158343981358684</v>
      </c>
      <c r="F1605" s="4">
        <v>29.050224346678018</v>
      </c>
      <c r="G1605">
        <f t="shared" si="99"/>
        <v>29.139075781680781</v>
      </c>
    </row>
    <row r="1606" spans="1:7" outlineLevel="1">
      <c r="A1606" s="12">
        <f t="shared" si="100"/>
        <v>0</v>
      </c>
      <c r="B1606" t="str">
        <f>YEAR(C1606)&amp;VLOOKUP(MONTH(C1606),lookup!$G$2:$N$13,8)</f>
        <v>2012M08</v>
      </c>
      <c r="C1606" s="2">
        <f t="shared" si="101"/>
        <v>41143</v>
      </c>
      <c r="D1606" s="4">
        <v>33.54649781220855</v>
      </c>
      <c r="E1606">
        <f t="shared" si="98"/>
        <v>34.07607768089899</v>
      </c>
      <c r="F1606" s="4">
        <v>28.740297185582126</v>
      </c>
      <c r="G1606">
        <f t="shared" si="99"/>
        <v>29.084558919106993</v>
      </c>
    </row>
    <row r="1607" spans="1:7" outlineLevel="1">
      <c r="A1607" s="12">
        <f t="shared" si="100"/>
        <v>0</v>
      </c>
      <c r="B1607" t="str">
        <f>YEAR(C1607)&amp;VLOOKUP(MONTH(C1607),lookup!$G$2:$N$13,8)</f>
        <v>2012M08</v>
      </c>
      <c r="C1607" s="2">
        <f t="shared" si="101"/>
        <v>41144</v>
      </c>
      <c r="D1607" s="4">
        <v>33.853923525634855</v>
      </c>
      <c r="E1607">
        <f t="shared" si="98"/>
        <v>33.978361884525604</v>
      </c>
      <c r="F1607" s="4">
        <v>28.787998098921584</v>
      </c>
      <c r="G1607">
        <f t="shared" si="99"/>
        <v>28.997335158379194</v>
      </c>
    </row>
    <row r="1608" spans="1:7" outlineLevel="1">
      <c r="A1608" s="12">
        <f t="shared" si="100"/>
        <v>0</v>
      </c>
      <c r="B1608" t="str">
        <f>YEAR(C1608)&amp;VLOOKUP(MONTH(C1608),lookup!$G$2:$N$13,8)</f>
        <v>2012M08</v>
      </c>
      <c r="C1608" s="2">
        <f t="shared" si="101"/>
        <v>41145</v>
      </c>
      <c r="D1608" s="4">
        <v>33.47630774352416</v>
      </c>
      <c r="E1608">
        <f t="shared" si="98"/>
        <v>33.873866516210711</v>
      </c>
      <c r="F1608" s="4">
        <v>28.706946325098034</v>
      </c>
      <c r="G1608">
        <f t="shared" si="99"/>
        <v>28.916251640131577</v>
      </c>
    </row>
    <row r="1609" spans="1:7" outlineLevel="1">
      <c r="A1609" s="12">
        <f t="shared" si="100"/>
        <v>0</v>
      </c>
      <c r="B1609" t="str">
        <f>YEAR(C1609)&amp;VLOOKUP(MONTH(C1609),lookup!$G$2:$N$13,8)</f>
        <v>2012M08</v>
      </c>
      <c r="C1609" s="2">
        <f t="shared" si="101"/>
        <v>41146</v>
      </c>
      <c r="D1609" s="4">
        <v>34.089906765194208</v>
      </c>
      <c r="E1609">
        <f t="shared" si="98"/>
        <v>33.842450303762277</v>
      </c>
      <c r="F1609" s="4">
        <v>29.056404227549674</v>
      </c>
      <c r="G1609">
        <f t="shared" si="99"/>
        <v>28.897759192766564</v>
      </c>
    </row>
    <row r="1610" spans="1:7" outlineLevel="1">
      <c r="A1610" s="12">
        <f t="shared" si="100"/>
        <v>0</v>
      </c>
      <c r="B1610" t="str">
        <f>YEAR(C1610)&amp;VLOOKUP(MONTH(C1610),lookup!$G$2:$N$13,8)</f>
        <v>2012M08</v>
      </c>
      <c r="C1610" s="2">
        <f t="shared" si="101"/>
        <v>41147</v>
      </c>
      <c r="D1610" s="4">
        <v>33.699173387758592</v>
      </c>
      <c r="E1610">
        <f t="shared" si="98"/>
        <v>33.814945579656026</v>
      </c>
      <c r="F1610" s="4">
        <v>28.904645878690996</v>
      </c>
      <c r="G1610">
        <f t="shared" si="99"/>
        <v>28.882799450322146</v>
      </c>
    </row>
    <row r="1611" spans="1:7" outlineLevel="1">
      <c r="A1611" s="12">
        <f t="shared" si="100"/>
        <v>0</v>
      </c>
      <c r="B1611" t="str">
        <f>YEAR(C1611)&amp;VLOOKUP(MONTH(C1611),lookup!$G$2:$N$13,8)</f>
        <v>2012M08</v>
      </c>
      <c r="C1611" s="2">
        <f t="shared" si="101"/>
        <v>41148</v>
      </c>
      <c r="D1611" s="4">
        <v>33.916556564408083</v>
      </c>
      <c r="E1611">
        <f t="shared" ref="E1611:E1674" si="102">AVERAGE(SUM(D1604:D1611)/8,SUM(D1606:D1611)/6)</f>
        <v>33.776549610414648</v>
      </c>
      <c r="F1611" s="4">
        <v>28.905833850553954</v>
      </c>
      <c r="G1611">
        <f t="shared" ref="G1611:G1674" si="103">AVERAGE(SUM(F1604:F1611)/8,SUM(F1606:F1611)/6)</f>
        <v>28.856106715909178</v>
      </c>
    </row>
    <row r="1612" spans="1:7" outlineLevel="1">
      <c r="A1612" s="12">
        <f t="shared" si="100"/>
        <v>0</v>
      </c>
      <c r="B1612" t="str">
        <f>YEAR(C1612)&amp;VLOOKUP(MONTH(C1612),lookup!$G$2:$N$13,8)</f>
        <v>2012M08</v>
      </c>
      <c r="C1612" s="2">
        <f t="shared" si="101"/>
        <v>41149</v>
      </c>
      <c r="D1612" s="4">
        <v>33.258102409731002</v>
      </c>
      <c r="E1612">
        <f t="shared" si="102"/>
        <v>33.730838744114052</v>
      </c>
      <c r="F1612" s="4">
        <v>28.51392719186412</v>
      </c>
      <c r="G1612">
        <f t="shared" si="103"/>
        <v>28.822955283448522</v>
      </c>
    </row>
    <row r="1613" spans="1:7" outlineLevel="1">
      <c r="A1613" s="12">
        <f t="shared" si="100"/>
        <v>0</v>
      </c>
      <c r="B1613" t="str">
        <f>YEAR(C1613)&amp;VLOOKUP(MONTH(C1613),lookup!$G$2:$N$13,8)</f>
        <v>2012M08</v>
      </c>
      <c r="C1613" s="2">
        <f t="shared" si="101"/>
        <v>41150</v>
      </c>
      <c r="D1613" s="4">
        <v>34.070106835641191</v>
      </c>
      <c r="E1613">
        <f t="shared" si="102"/>
        <v>33.745257082444397</v>
      </c>
      <c r="F1613" s="4">
        <v>29.088042574678536</v>
      </c>
      <c r="G1613">
        <f t="shared" si="103"/>
        <v>28.850322629011632</v>
      </c>
    </row>
    <row r="1614" spans="1:7" outlineLevel="1">
      <c r="A1614" s="12">
        <f t="shared" si="100"/>
        <v>0</v>
      </c>
      <c r="B1614" t="str">
        <f>YEAR(C1614)&amp;VLOOKUP(MONTH(C1614),lookup!$G$2:$N$13,8)</f>
        <v>2012M08</v>
      </c>
      <c r="C1614" s="2">
        <f t="shared" si="101"/>
        <v>41151</v>
      </c>
      <c r="D1614" s="4">
        <v>33.282700385896149</v>
      </c>
      <c r="E1614">
        <f t="shared" si="102"/>
        <v>33.712635796830867</v>
      </c>
      <c r="F1614" s="4">
        <v>28.589678264900748</v>
      </c>
      <c r="G1614">
        <f t="shared" si="103"/>
        <v>28.831136608119273</v>
      </c>
    </row>
    <row r="1615" spans="1:7" outlineLevel="1">
      <c r="A1615" s="12">
        <f t="shared" si="100"/>
        <v>0</v>
      </c>
      <c r="B1615" t="str">
        <f>YEAR(C1615)&amp;VLOOKUP(MONTH(C1615),lookup!$G$2:$N$13,8)</f>
        <v>2012M08</v>
      </c>
      <c r="C1615" s="2">
        <f t="shared" si="101"/>
        <v>41152</v>
      </c>
      <c r="D1615" s="4">
        <v>33.687969899220633</v>
      </c>
      <c r="E1615">
        <f t="shared" si="102"/>
        <v>33.668768956348842</v>
      </c>
      <c r="F1615" s="4">
        <v>28.802785044947885</v>
      </c>
      <c r="G1615">
        <f t="shared" si="103"/>
        <v>28.810925860362431</v>
      </c>
    </row>
    <row r="1616" spans="1:7" outlineLevel="1">
      <c r="A1616" s="12">
        <f t="shared" si="100"/>
        <v>0</v>
      </c>
      <c r="B1616" t="str">
        <f>YEAR(C1616)&amp;VLOOKUP(MONTH(C1616),lookup!$G$2:$N$13,8)</f>
        <v>2012M09</v>
      </c>
      <c r="C1616" s="2">
        <f t="shared" si="101"/>
        <v>41153</v>
      </c>
      <c r="D1616" s="4">
        <v>33.01373604763711</v>
      </c>
      <c r="E1616">
        <f t="shared" si="102"/>
        <v>33.582738447012446</v>
      </c>
      <c r="F1616" s="4">
        <v>28.463662850723793</v>
      </c>
      <c r="G1616">
        <f t="shared" si="103"/>
        <v>28.75897205755011</v>
      </c>
    </row>
    <row r="1617" spans="1:7" outlineLevel="1">
      <c r="A1617" s="12">
        <f t="shared" si="100"/>
        <v>0</v>
      </c>
      <c r="B1617" t="str">
        <f>YEAR(C1617)&amp;VLOOKUP(MONTH(C1617),lookup!$G$2:$N$13,8)</f>
        <v>2012M09</v>
      </c>
      <c r="C1617" s="2">
        <f t="shared" si="101"/>
        <v>41154</v>
      </c>
      <c r="D1617" s="4">
        <v>33.878045120795356</v>
      </c>
      <c r="E1617">
        <f t="shared" si="102"/>
        <v>33.566287807269795</v>
      </c>
      <c r="F1617" s="4">
        <v>29.111323489677542</v>
      </c>
      <c r="G1617">
        <f t="shared" si="103"/>
        <v>28.779528648026734</v>
      </c>
    </row>
    <row r="1618" spans="1:7" outlineLevel="1">
      <c r="A1618" s="12">
        <f t="shared" si="100"/>
        <v>0</v>
      </c>
      <c r="B1618" t="str">
        <f>YEAR(C1618)&amp;VLOOKUP(MONTH(C1618),lookup!$G$2:$N$13,8)</f>
        <v>2012M09</v>
      </c>
      <c r="C1618" s="2">
        <f t="shared" si="101"/>
        <v>41155</v>
      </c>
      <c r="D1618" s="4">
        <v>33.06051412597143</v>
      </c>
      <c r="E1618">
        <f t="shared" si="102"/>
        <v>33.509905913094798</v>
      </c>
      <c r="F1618" s="4">
        <v>28.531960995410834</v>
      </c>
      <c r="G1618">
        <f t="shared" si="103"/>
        <v>28.757738659783946</v>
      </c>
    </row>
    <row r="1619" spans="1:7" outlineLevel="1">
      <c r="A1619" s="12">
        <f t="shared" si="100"/>
        <v>0</v>
      </c>
      <c r="B1619" t="str">
        <f>YEAR(C1619)&amp;VLOOKUP(MONTH(C1619),lookup!$G$2:$N$13,8)</f>
        <v>2012M09</v>
      </c>
      <c r="C1619" s="2">
        <f t="shared" si="101"/>
        <v>41156</v>
      </c>
      <c r="D1619" s="4">
        <v>33.717432125089317</v>
      </c>
      <c r="E1619">
        <f t="shared" si="102"/>
        <v>33.468071076424721</v>
      </c>
      <c r="F1619" s="4">
        <v>28.960708221124602</v>
      </c>
      <c r="G1619">
        <f t="shared" si="103"/>
        <v>28.750557111815123</v>
      </c>
    </row>
    <row r="1620" spans="1:7" outlineLevel="1">
      <c r="A1620" s="12">
        <f t="shared" si="100"/>
        <v>0</v>
      </c>
      <c r="B1620" t="str">
        <f>YEAR(C1620)&amp;VLOOKUP(MONTH(C1620),lookup!$G$2:$N$13,8)</f>
        <v>2012M09</v>
      </c>
      <c r="C1620" s="2">
        <f t="shared" si="101"/>
        <v>41157</v>
      </c>
      <c r="D1620" s="4">
        <v>33.220123166552938</v>
      </c>
      <c r="E1620">
        <f t="shared" si="102"/>
        <v>33.460482605447488</v>
      </c>
      <c r="F1620" s="4">
        <v>28.661579518451216</v>
      </c>
      <c r="G1620">
        <f t="shared" si="103"/>
        <v>28.765777153356019</v>
      </c>
    </row>
    <row r="1621" spans="1:7" outlineLevel="1">
      <c r="A1621" s="12">
        <f t="shared" si="100"/>
        <v>0</v>
      </c>
      <c r="B1621" t="str">
        <f>YEAR(C1621)&amp;VLOOKUP(MONTH(C1621),lookup!$G$2:$N$13,8)</f>
        <v>2012M09</v>
      </c>
      <c r="C1621" s="2">
        <f t="shared" si="101"/>
        <v>41158</v>
      </c>
      <c r="D1621" s="4">
        <v>33.565133973517653</v>
      </c>
      <c r="E1621">
        <f t="shared" si="102"/>
        <v>33.418685474422851</v>
      </c>
      <c r="F1621" s="4">
        <v>28.833992038501602</v>
      </c>
      <c r="G1621">
        <f t="shared" si="103"/>
        <v>28.75249957764111</v>
      </c>
    </row>
    <row r="1622" spans="1:7" outlineLevel="1">
      <c r="A1622" s="12">
        <f t="shared" si="100"/>
        <v>0</v>
      </c>
      <c r="B1622" t="str">
        <f>YEAR(C1622)&amp;VLOOKUP(MONTH(C1622),lookup!$G$2:$N$13,8)</f>
        <v>2012M09</v>
      </c>
      <c r="C1622" s="2">
        <f t="shared" si="101"/>
        <v>41159</v>
      </c>
      <c r="D1622" s="4">
        <v>33.224679905044837</v>
      </c>
      <c r="E1622">
        <f t="shared" si="102"/>
        <v>33.432637849153622</v>
      </c>
      <c r="F1622" s="4">
        <v>28.686308808733109</v>
      </c>
      <c r="G1622">
        <f t="shared" si="103"/>
        <v>28.777092816464737</v>
      </c>
    </row>
    <row r="1623" spans="1:7" outlineLevel="1">
      <c r="A1623" s="12">
        <f t="shared" si="100"/>
        <v>0</v>
      </c>
      <c r="B1623" t="str">
        <f>YEAR(C1623)&amp;VLOOKUP(MONTH(C1623),lookup!$G$2:$N$13,8)</f>
        <v>2012M09</v>
      </c>
      <c r="C1623" s="2">
        <f t="shared" si="101"/>
        <v>41160</v>
      </c>
      <c r="D1623" s="4">
        <v>33.85018218005419</v>
      </c>
      <c r="E1623">
        <f t="shared" si="102"/>
        <v>33.440454204977286</v>
      </c>
      <c r="F1623" s="4">
        <v>29.071344087909516</v>
      </c>
      <c r="G1623">
        <f t="shared" si="103"/>
        <v>28.79054613983584</v>
      </c>
    </row>
    <row r="1624" spans="1:7" outlineLevel="1">
      <c r="A1624" s="12">
        <f t="shared" si="100"/>
        <v>0</v>
      </c>
      <c r="B1624" t="str">
        <f>YEAR(C1624)&amp;VLOOKUP(MONTH(C1624),lookup!$G$2:$N$13,8)</f>
        <v>2012M09</v>
      </c>
      <c r="C1624" s="2">
        <f t="shared" si="101"/>
        <v>41161</v>
      </c>
      <c r="D1624" s="4">
        <v>33.227952317305487</v>
      </c>
      <c r="E1624">
        <f t="shared" si="102"/>
        <v>33.467795904442738</v>
      </c>
      <c r="F1624" s="4">
        <v>28.701422577715913</v>
      </c>
      <c r="G1624">
        <f t="shared" si="103"/>
        <v>28.819527921298267</v>
      </c>
    </row>
    <row r="1625" spans="1:7" outlineLevel="1">
      <c r="A1625" s="12">
        <f t="shared" si="100"/>
        <v>0</v>
      </c>
      <c r="B1625" t="str">
        <f>YEAR(C1625)&amp;VLOOKUP(MONTH(C1625),lookup!$G$2:$N$13,8)</f>
        <v>2012M09</v>
      </c>
      <c r="C1625" s="2">
        <f t="shared" si="101"/>
        <v>41162</v>
      </c>
      <c r="D1625" s="4">
        <v>33.824851075367555</v>
      </c>
      <c r="E1625">
        <f t="shared" si="102"/>
        <v>33.473422855793352</v>
      </c>
      <c r="F1625" s="4">
        <v>29.083355727460162</v>
      </c>
      <c r="G1625">
        <f t="shared" si="103"/>
        <v>28.828000561687645</v>
      </c>
    </row>
    <row r="1626" spans="1:7" outlineLevel="1">
      <c r="A1626" s="12">
        <f t="shared" si="100"/>
        <v>0</v>
      </c>
      <c r="B1626" t="str">
        <f>YEAR(C1626)&amp;VLOOKUP(MONTH(C1626),lookup!$G$2:$N$13,8)</f>
        <v>2012M09</v>
      </c>
      <c r="C1626" s="2">
        <f t="shared" si="101"/>
        <v>41163</v>
      </c>
      <c r="D1626" s="4">
        <v>33.008311291526965</v>
      </c>
      <c r="E1626">
        <f t="shared" si="102"/>
        <v>33.452509189055078</v>
      </c>
      <c r="F1626" s="4">
        <v>28.533136780761321</v>
      </c>
      <c r="G1626">
        <f t="shared" si="103"/>
        <v>28.817370486797891</v>
      </c>
    </row>
    <row r="1627" spans="1:7" outlineLevel="1">
      <c r="A1627" s="12">
        <f t="shared" si="100"/>
        <v>0</v>
      </c>
      <c r="B1627" t="str">
        <f>YEAR(C1627)&amp;VLOOKUP(MONTH(C1627),lookup!$G$2:$N$13,8)</f>
        <v>2012M09</v>
      </c>
      <c r="C1627" s="2">
        <f t="shared" si="101"/>
        <v>41164</v>
      </c>
      <c r="D1627" s="4">
        <v>33.522095592621838</v>
      </c>
      <c r="E1627">
        <f t="shared" si="102"/>
        <v>33.436714124034538</v>
      </c>
      <c r="F1627" s="4">
        <v>28.853067839635582</v>
      </c>
      <c r="G1627">
        <f t="shared" si="103"/>
        <v>28.812232613049325</v>
      </c>
    </row>
    <row r="1628" spans="1:7" outlineLevel="1">
      <c r="A1628" s="12">
        <f t="shared" si="100"/>
        <v>0</v>
      </c>
      <c r="B1628" t="str">
        <f>YEAR(C1628)&amp;VLOOKUP(MONTH(C1628),lookup!$G$2:$N$13,8)</f>
        <v>2012M09</v>
      </c>
      <c r="C1628" s="2">
        <f t="shared" si="101"/>
        <v>41165</v>
      </c>
      <c r="D1628" s="4">
        <v>32.985677696730662</v>
      </c>
      <c r="E1628">
        <f t="shared" si="102"/>
        <v>33.402144431477794</v>
      </c>
      <c r="F1628" s="4">
        <v>28.532291727225839</v>
      </c>
      <c r="G1628">
        <f t="shared" si="103"/>
        <v>28.791317369305467</v>
      </c>
    </row>
    <row r="1629" spans="1:7" outlineLevel="1">
      <c r="A1629" s="12">
        <f t="shared" si="100"/>
        <v>0</v>
      </c>
      <c r="B1629" t="str">
        <f>YEAR(C1629)&amp;VLOOKUP(MONTH(C1629),lookup!$G$2:$N$13,8)</f>
        <v>2012M09</v>
      </c>
      <c r="C1629" s="2">
        <f t="shared" si="101"/>
        <v>41166</v>
      </c>
      <c r="D1629" s="4">
        <v>33.542521618956712</v>
      </c>
      <c r="E1629">
        <f t="shared" si="102"/>
        <v>33.375092779226279</v>
      </c>
      <c r="F1629" s="4">
        <v>28.884758697141866</v>
      </c>
      <c r="G1629">
        <f t="shared" si="103"/>
        <v>28.778941502906516</v>
      </c>
    </row>
    <row r="1630" spans="1:7" outlineLevel="1">
      <c r="A1630" s="12">
        <f t="shared" si="100"/>
        <v>0</v>
      </c>
      <c r="B1630" t="str">
        <f>YEAR(C1630)&amp;VLOOKUP(MONTH(C1630),lookup!$G$2:$N$13,8)</f>
        <v>2012M09</v>
      </c>
      <c r="C1630" s="2">
        <f t="shared" si="101"/>
        <v>41167</v>
      </c>
      <c r="D1630" s="4">
        <v>33.187437276370062</v>
      </c>
      <c r="E1630">
        <f t="shared" si="102"/>
        <v>33.369388861522822</v>
      </c>
      <c r="F1630" s="4">
        <v>28.695279065511489</v>
      </c>
      <c r="G1630">
        <f t="shared" si="103"/>
        <v>28.778990184604794</v>
      </c>
    </row>
    <row r="1631" spans="1:7" outlineLevel="1">
      <c r="A1631" s="12">
        <f t="shared" si="100"/>
        <v>0</v>
      </c>
      <c r="B1631" t="str">
        <f>YEAR(C1631)&amp;VLOOKUP(MONTH(C1631),lookup!$G$2:$N$13,8)</f>
        <v>2012M09</v>
      </c>
      <c r="C1631" s="2">
        <f t="shared" si="101"/>
        <v>41168</v>
      </c>
      <c r="D1631" s="4">
        <v>33.718974166176224</v>
      </c>
      <c r="E1631">
        <f t="shared" si="102"/>
        <v>33.352365284889501</v>
      </c>
      <c r="F1631" s="4">
        <v>29.032896851896716</v>
      </c>
      <c r="G1631">
        <f t="shared" si="103"/>
        <v>28.772382326057041</v>
      </c>
    </row>
    <row r="1632" spans="1:7" outlineLevel="1">
      <c r="A1632" s="12">
        <f t="shared" si="100"/>
        <v>0</v>
      </c>
      <c r="B1632" t="str">
        <f>YEAR(C1632)&amp;VLOOKUP(MONTH(C1632),lookup!$G$2:$N$13,8)</f>
        <v>2012M09</v>
      </c>
      <c r="C1632" s="2">
        <f t="shared" si="101"/>
        <v>41169</v>
      </c>
      <c r="D1632" s="4">
        <v>33.043393080258092</v>
      </c>
      <c r="E1632">
        <f t="shared" si="102"/>
        <v>33.343753814968309</v>
      </c>
      <c r="F1632" s="4">
        <v>28.628812770101838</v>
      </c>
      <c r="G1632">
        <f t="shared" si="103"/>
        <v>28.775817212192869</v>
      </c>
    </row>
    <row r="1633" spans="1:7" outlineLevel="1">
      <c r="A1633" s="12">
        <f t="shared" si="100"/>
        <v>0</v>
      </c>
      <c r="B1633" t="str">
        <f>YEAR(C1633)&amp;VLOOKUP(MONTH(C1633),lookup!$G$2:$N$13,8)</f>
        <v>2012M09</v>
      </c>
      <c r="C1633" s="2">
        <f t="shared" si="101"/>
        <v>41170</v>
      </c>
      <c r="D1633" s="4">
        <v>33.460654671812804</v>
      </c>
      <c r="E1633">
        <f t="shared" si="102"/>
        <v>33.315871463012044</v>
      </c>
      <c r="F1633" s="4">
        <v>28.804199176635709</v>
      </c>
      <c r="G1633">
        <f t="shared" si="103"/>
        <v>28.754297539183014</v>
      </c>
    </row>
    <row r="1634" spans="1:7" outlineLevel="1">
      <c r="A1634" s="12">
        <f t="shared" si="100"/>
        <v>0</v>
      </c>
      <c r="B1634" t="str">
        <f>YEAR(C1634)&amp;VLOOKUP(MONTH(C1634),lookup!$G$2:$N$13,8)</f>
        <v>2012M09</v>
      </c>
      <c r="C1634" s="2">
        <f t="shared" si="101"/>
        <v>41171</v>
      </c>
      <c r="D1634" s="4">
        <v>33.21121925989133</v>
      </c>
      <c r="E1634">
        <f t="shared" si="102"/>
        <v>33.347348341298208</v>
      </c>
      <c r="F1634" s="4">
        <v>28.804255873518279</v>
      </c>
      <c r="G1634">
        <f t="shared" si="103"/>
        <v>28.793906161338032</v>
      </c>
    </row>
    <row r="1635" spans="1:7" outlineLevel="1">
      <c r="A1635" s="12">
        <f t="shared" si="100"/>
        <v>0</v>
      </c>
      <c r="B1635" t="str">
        <f>YEAR(C1635)&amp;VLOOKUP(MONTH(C1635),lookup!$G$2:$N$13,8)</f>
        <v>2012M09</v>
      </c>
      <c r="C1635" s="2">
        <f t="shared" si="101"/>
        <v>41172</v>
      </c>
      <c r="D1635" s="4">
        <v>33.326968630476543</v>
      </c>
      <c r="E1635">
        <f t="shared" si="102"/>
        <v>33.317190157124116</v>
      </c>
      <c r="F1635" s="4">
        <v>28.669992255884306</v>
      </c>
      <c r="G1635">
        <f t="shared" si="103"/>
        <v>28.764566733915444</v>
      </c>
    </row>
    <row r="1636" spans="1:7" outlineLevel="1">
      <c r="A1636" s="12">
        <f t="shared" si="100"/>
        <v>0</v>
      </c>
      <c r="B1636" t="str">
        <f>YEAR(C1636)&amp;VLOOKUP(MONTH(C1636),lookup!$G$2:$N$13,8)</f>
        <v>2012M09</v>
      </c>
      <c r="C1636" s="2">
        <f t="shared" si="101"/>
        <v>41173</v>
      </c>
      <c r="D1636" s="4">
        <v>33.14055866092172</v>
      </c>
      <c r="E1636">
        <f t="shared" si="102"/>
        <v>33.322963666098694</v>
      </c>
      <c r="F1636" s="4">
        <v>28.731659565161959</v>
      </c>
      <c r="G1636">
        <f t="shared" si="103"/>
        <v>28.780058932090657</v>
      </c>
    </row>
    <row r="1637" spans="1:7" outlineLevel="1">
      <c r="A1637" s="12">
        <f t="shared" si="100"/>
        <v>0</v>
      </c>
      <c r="B1637" t="str">
        <f>YEAR(C1637)&amp;VLOOKUP(MONTH(C1637),lookup!$G$2:$N$13,8)</f>
        <v>2012M09</v>
      </c>
      <c r="C1637" s="2">
        <f t="shared" si="101"/>
        <v>41174</v>
      </c>
      <c r="D1637" s="4">
        <v>33.452494173388686</v>
      </c>
      <c r="E1637">
        <f t="shared" si="102"/>
        <v>33.295130284685065</v>
      </c>
      <c r="F1637" s="4">
        <v>28.821713113647402</v>
      </c>
      <c r="G1637">
        <f t="shared" si="103"/>
        <v>28.758519938268147</v>
      </c>
    </row>
    <row r="1638" spans="1:7" outlineLevel="1">
      <c r="A1638" s="12">
        <f t="shared" si="100"/>
        <v>0</v>
      </c>
      <c r="B1638" t="str">
        <f>YEAR(C1638)&amp;VLOOKUP(MONTH(C1638),lookup!$G$2:$N$13,8)</f>
        <v>2012M09</v>
      </c>
      <c r="C1638" s="2">
        <f t="shared" si="101"/>
        <v>41175</v>
      </c>
      <c r="D1638" s="4">
        <v>33.069361392005426</v>
      </c>
      <c r="E1638">
        <f t="shared" si="102"/>
        <v>33.289914567891216</v>
      </c>
      <c r="F1638" s="4">
        <v>28.643791546507089</v>
      </c>
      <c r="G1638">
        <f t="shared" si="103"/>
        <v>28.756550199697475</v>
      </c>
    </row>
    <row r="1639" spans="1:7" outlineLevel="1">
      <c r="A1639" s="12">
        <f t="shared" si="100"/>
        <v>0</v>
      </c>
      <c r="B1639" t="str">
        <f>YEAR(C1639)&amp;VLOOKUP(MONTH(C1639),lookup!$G$2:$N$13,8)</f>
        <v>2012M09</v>
      </c>
      <c r="C1639" s="2">
        <f t="shared" si="101"/>
        <v>41176</v>
      </c>
      <c r="D1639" s="4">
        <v>33.118066667694464</v>
      </c>
      <c r="E1639">
        <f t="shared" si="102"/>
        <v>33.223808848892915</v>
      </c>
      <c r="F1639" s="4">
        <v>28.493621753460076</v>
      </c>
      <c r="G1639">
        <f t="shared" si="103"/>
        <v>28.696964054113884</v>
      </c>
    </row>
    <row r="1640" spans="1:7" outlineLevel="1">
      <c r="A1640" s="12">
        <f t="shared" si="100"/>
        <v>0</v>
      </c>
      <c r="B1640" t="str">
        <f>YEAR(C1640)&amp;VLOOKUP(MONTH(C1640),lookup!$G$2:$N$13,8)</f>
        <v>2012M09</v>
      </c>
      <c r="C1640" s="2">
        <f t="shared" si="101"/>
        <v>41177</v>
      </c>
      <c r="D1640" s="4">
        <v>32.642191938664567</v>
      </c>
      <c r="E1640">
        <f t="shared" si="102"/>
        <v>33.151314834107751</v>
      </c>
      <c r="F1640" s="4">
        <v>28.281856197201513</v>
      </c>
      <c r="G1640">
        <f t="shared" si="103"/>
        <v>28.631745961947882</v>
      </c>
    </row>
    <row r="1641" spans="1:7" outlineLevel="1">
      <c r="A1641" s="12">
        <f t="shared" si="100"/>
        <v>0</v>
      </c>
      <c r="B1641" t="str">
        <f>YEAR(C1641)&amp;VLOOKUP(MONTH(C1641),lookup!$G$2:$N$13,8)</f>
        <v>2012M09</v>
      </c>
      <c r="C1641" s="2">
        <f t="shared" si="101"/>
        <v>41178</v>
      </c>
      <c r="D1641" s="4">
        <v>33.09132662739583</v>
      </c>
      <c r="E1641">
        <f t="shared" si="102"/>
        <v>33.108594997741633</v>
      </c>
      <c r="F1641" s="4">
        <v>28.515117971509575</v>
      </c>
      <c r="G1641">
        <f t="shared" si="103"/>
        <v>28.600772196262938</v>
      </c>
    </row>
    <row r="1642" spans="1:7" outlineLevel="1">
      <c r="A1642" s="12">
        <f t="shared" si="100"/>
        <v>0</v>
      </c>
      <c r="B1642" t="str">
        <f>YEAR(C1642)&amp;VLOOKUP(MONTH(C1642),lookup!$G$2:$N$13,8)</f>
        <v>2012M09</v>
      </c>
      <c r="C1642" s="2">
        <f t="shared" si="101"/>
        <v>41179</v>
      </c>
      <c r="D1642" s="4">
        <v>32.415037533632464</v>
      </c>
      <c r="E1642">
        <f t="shared" si="102"/>
        <v>32.998373545909679</v>
      </c>
      <c r="F1642" s="4">
        <v>28.136408444517294</v>
      </c>
      <c r="G1642">
        <f t="shared" si="103"/>
        <v>28.50942747189665</v>
      </c>
    </row>
    <row r="1643" spans="1:7" outlineLevel="1">
      <c r="A1643" s="12">
        <f t="shared" si="100"/>
        <v>0</v>
      </c>
      <c r="B1643" t="str">
        <f>YEAR(C1643)&amp;VLOOKUP(MONTH(C1643),lookup!$G$2:$N$13,8)</f>
        <v>2012M09</v>
      </c>
      <c r="C1643" s="2">
        <f t="shared" si="101"/>
        <v>41180</v>
      </c>
      <c r="D1643" s="4">
        <v>32.836913920322388</v>
      </c>
      <c r="E1643">
        <f t="shared" si="102"/>
        <v>32.916446772102859</v>
      </c>
      <c r="F1643" s="4">
        <v>28.304525500749946</v>
      </c>
      <c r="G1643">
        <f t="shared" si="103"/>
        <v>28.443486831959298</v>
      </c>
    </row>
    <row r="1644" spans="1:7" outlineLevel="1">
      <c r="A1644" s="12">
        <f t="shared" si="100"/>
        <v>0</v>
      </c>
      <c r="B1644" t="str">
        <f>YEAR(C1644)&amp;VLOOKUP(MONTH(C1644),lookup!$G$2:$N$13,8)</f>
        <v>2012M09</v>
      </c>
      <c r="C1644" s="2">
        <f t="shared" si="101"/>
        <v>41181</v>
      </c>
      <c r="D1644" s="4">
        <v>32.799696779930045</v>
      </c>
      <c r="E1644">
        <f t="shared" si="102"/>
        <v>32.872670853534601</v>
      </c>
      <c r="F1644" s="4">
        <v>28.467402145122001</v>
      </c>
      <c r="G1644">
        <f t="shared" si="103"/>
        <v>28.412271626424715</v>
      </c>
    </row>
    <row r="1645" spans="1:7" outlineLevel="1">
      <c r="A1645" s="12">
        <f t="shared" si="100"/>
        <v>0</v>
      </c>
      <c r="B1645" t="str">
        <f>YEAR(C1645)&amp;VLOOKUP(MONTH(C1645),lookup!$G$2:$N$13,8)</f>
        <v>2012M09</v>
      </c>
      <c r="C1645" s="2">
        <f t="shared" si="101"/>
        <v>41182</v>
      </c>
      <c r="D1645" s="4">
        <v>32.944448983887249</v>
      </c>
      <c r="E1645">
        <f t="shared" si="102"/>
        <v>32.826449888873483</v>
      </c>
      <c r="F1645" s="4">
        <v>28.373065282150808</v>
      </c>
      <c r="G1645">
        <f t="shared" si="103"/>
        <v>28.374184764347071</v>
      </c>
    </row>
    <row r="1646" spans="1:7" outlineLevel="1">
      <c r="A1646" s="12">
        <f t="shared" si="100"/>
        <v>0</v>
      </c>
      <c r="B1646" t="str">
        <f>YEAR(C1646)&amp;VLOOKUP(MONTH(C1646),lookup!$G$2:$N$13,8)</f>
        <v>2012M10</v>
      </c>
      <c r="C1646" s="2">
        <f t="shared" si="101"/>
        <v>41183</v>
      </c>
      <c r="D1646" s="4">
        <v>32.350526605150854</v>
      </c>
      <c r="E1646">
        <f t="shared" si="102"/>
        <v>32.7572172702356</v>
      </c>
      <c r="F1646" s="4">
        <v>28.014645558159209</v>
      </c>
      <c r="G1646">
        <f t="shared" si="103"/>
        <v>28.312595586821804</v>
      </c>
    </row>
    <row r="1647" spans="1:7" outlineLevel="1">
      <c r="A1647" s="12">
        <f t="shared" si="100"/>
        <v>0</v>
      </c>
      <c r="B1647" t="str">
        <f>YEAR(C1647)&amp;VLOOKUP(MONTH(C1647),lookup!$G$2:$N$13,8)</f>
        <v>2012M10</v>
      </c>
      <c r="C1647" s="2">
        <f t="shared" si="101"/>
        <v>41184</v>
      </c>
      <c r="D1647" s="4">
        <v>32.511670870002867</v>
      </c>
      <c r="E1647">
        <f t="shared" si="102"/>
        <v>32.671012886430461</v>
      </c>
      <c r="F1647" s="4">
        <v>28.019292596006334</v>
      </c>
      <c r="G1647">
        <f t="shared" si="103"/>
        <v>28.241631233189004</v>
      </c>
    </row>
    <row r="1648" spans="1:7" outlineLevel="1">
      <c r="A1648" s="12">
        <f t="shared" si="100"/>
        <v>0</v>
      </c>
      <c r="B1648" t="str">
        <f>YEAR(C1648)&amp;VLOOKUP(MONTH(C1648),lookup!$G$2:$N$13,8)</f>
        <v>2012M10</v>
      </c>
      <c r="C1648" s="2">
        <f t="shared" si="101"/>
        <v>41185</v>
      </c>
      <c r="D1648" s="4">
        <v>32.14457456638042</v>
      </c>
      <c r="E1648">
        <f t="shared" si="102"/>
        <v>32.617373220058369</v>
      </c>
      <c r="F1648" s="4">
        <v>27.808497386566167</v>
      </c>
      <c r="G1648">
        <f t="shared" si="103"/>
        <v>28.184720386028367</v>
      </c>
    </row>
    <row r="1649" spans="1:7" outlineLevel="1">
      <c r="A1649" s="12">
        <f t="shared" si="100"/>
        <v>0</v>
      </c>
      <c r="B1649" t="str">
        <f>YEAR(C1649)&amp;VLOOKUP(MONTH(C1649),lookup!$G$2:$N$13,8)</f>
        <v>2012M10</v>
      </c>
      <c r="C1649" s="2">
        <f t="shared" si="101"/>
        <v>41186</v>
      </c>
      <c r="D1649" s="4">
        <v>32.239325776626316</v>
      </c>
      <c r="E1649">
        <f t="shared" si="102"/>
        <v>32.514324154910597</v>
      </c>
      <c r="F1649" s="4">
        <v>27.807195305047745</v>
      </c>
      <c r="G1649">
        <f t="shared" si="103"/>
        <v>28.099031036399325</v>
      </c>
    </row>
    <row r="1650" spans="1:7" outlineLevel="1">
      <c r="A1650" s="12">
        <f t="shared" si="100"/>
        <v>0</v>
      </c>
      <c r="B1650" t="str">
        <f>YEAR(C1650)&amp;VLOOKUP(MONTH(C1650),lookup!$G$2:$N$13,8)</f>
        <v>2012M10</v>
      </c>
      <c r="C1650" s="2">
        <f t="shared" si="101"/>
        <v>41187</v>
      </c>
      <c r="D1650" s="4">
        <v>32.203501537281312</v>
      </c>
      <c r="E1650">
        <f t="shared" si="102"/>
        <v>32.451420218251258</v>
      </c>
      <c r="F1650" s="4">
        <v>27.901269355163695</v>
      </c>
      <c r="G1650">
        <f t="shared" si="103"/>
        <v>28.037157110818196</v>
      </c>
    </row>
    <row r="1651" spans="1:7" outlineLevel="1">
      <c r="A1651" s="12">
        <f t="shared" si="100"/>
        <v>0</v>
      </c>
      <c r="B1651" t="str">
        <f>YEAR(C1651)&amp;VLOOKUP(MONTH(C1651),lookup!$G$2:$N$13,8)</f>
        <v>2012M10</v>
      </c>
      <c r="C1651" s="2">
        <f t="shared" si="101"/>
        <v>41188</v>
      </c>
      <c r="D1651" s="4">
        <v>32.468790554568834</v>
      </c>
      <c r="E1651">
        <f t="shared" si="102"/>
        <v>32.388774305448464</v>
      </c>
      <c r="F1651" s="4">
        <v>28.030527737667864</v>
      </c>
      <c r="G1651">
        <f t="shared" si="103"/>
        <v>27.991487455251988</v>
      </c>
    </row>
    <row r="1652" spans="1:7" outlineLevel="1">
      <c r="A1652" s="12">
        <f t="shared" si="100"/>
        <v>0</v>
      </c>
      <c r="B1652" t="str">
        <f>YEAR(C1652)&amp;VLOOKUP(MONTH(C1652),lookup!$G$2:$N$13,8)</f>
        <v>2012M10</v>
      </c>
      <c r="C1652" s="2">
        <f t="shared" si="101"/>
        <v>41189</v>
      </c>
      <c r="D1652" s="4">
        <v>32.244946121578224</v>
      </c>
      <c r="E1652">
        <f t="shared" si="102"/>
        <v>32.345304015670422</v>
      </c>
      <c r="F1652" s="4">
        <v>27.936397424770256</v>
      </c>
      <c r="G1652">
        <f t="shared" si="103"/>
        <v>27.951778982447593</v>
      </c>
    </row>
    <row r="1653" spans="1:7" outlineLevel="1">
      <c r="A1653" s="12">
        <f t="shared" si="100"/>
        <v>0</v>
      </c>
      <c r="B1653" t="str">
        <f>YEAR(C1653)&amp;VLOOKUP(MONTH(C1653),lookup!$G$2:$N$13,8)</f>
        <v>2012M10</v>
      </c>
      <c r="C1653" s="2">
        <f t="shared" si="101"/>
        <v>41190</v>
      </c>
      <c r="D1653" s="4">
        <v>31.76888219242667</v>
      </c>
      <c r="E1653">
        <f t="shared" si="102"/>
        <v>32.209932034739445</v>
      </c>
      <c r="F1653" s="4">
        <v>27.372625598274418</v>
      </c>
      <c r="G1653">
        <f t="shared" si="103"/>
        <v>27.835362585727658</v>
      </c>
    </row>
    <row r="1654" spans="1:7" outlineLevel="1">
      <c r="A1654" s="12">
        <f t="shared" si="100"/>
        <v>0</v>
      </c>
      <c r="B1654" t="str">
        <f>YEAR(C1654)&amp;VLOOKUP(MONTH(C1654),lookup!$G$2:$N$13,8)</f>
        <v>2012M10</v>
      </c>
      <c r="C1654" s="2">
        <f t="shared" si="101"/>
        <v>41191</v>
      </c>
      <c r="D1654" s="4">
        <v>32.172511442716953</v>
      </c>
      <c r="E1654">
        <f t="shared" si="102"/>
        <v>32.201134160115373</v>
      </c>
      <c r="F1654" s="4">
        <v>27.867358972903062</v>
      </c>
      <c r="G1654">
        <f t="shared" si="103"/>
        <v>27.831062306343892</v>
      </c>
    </row>
    <row r="1655" spans="1:7" outlineLevel="1">
      <c r="A1655" s="12">
        <f t="shared" si="100"/>
        <v>0</v>
      </c>
      <c r="B1655" t="str">
        <f>YEAR(C1655)&amp;VLOOKUP(MONTH(C1655),lookup!$G$2:$N$13,8)</f>
        <v>2012M10</v>
      </c>
      <c r="C1655" s="2">
        <f t="shared" si="101"/>
        <v>41192</v>
      </c>
      <c r="D1655" s="4">
        <v>32.162809338094533</v>
      </c>
      <c r="E1655">
        <f t="shared" si="102"/>
        <v>32.172953944493457</v>
      </c>
      <c r="F1655" s="4">
        <v>27.697016703476582</v>
      </c>
      <c r="G1655">
        <f t="shared" si="103"/>
        <v>27.801738512929852</v>
      </c>
    </row>
    <row r="1656" spans="1:7" outlineLevel="1">
      <c r="A1656" s="12">
        <f t="shared" si="100"/>
        <v>0</v>
      </c>
      <c r="B1656" t="str">
        <f>YEAR(C1656)&amp;VLOOKUP(MONTH(C1656),lookup!$G$2:$N$13,8)</f>
        <v>2012M10</v>
      </c>
      <c r="C1656" s="2">
        <f t="shared" si="101"/>
        <v>41193</v>
      </c>
      <c r="D1656" s="4">
        <v>32.122589140802695</v>
      </c>
      <c r="E1656">
        <f t="shared" si="102"/>
        <v>32.164837155688296</v>
      </c>
      <c r="F1656" s="4">
        <v>27.788696906191895</v>
      </c>
      <c r="G1656">
        <f t="shared" si="103"/>
        <v>27.791119945492142</v>
      </c>
    </row>
    <row r="1657" spans="1:7" outlineLevel="1">
      <c r="A1657" s="12">
        <f t="shared" si="100"/>
        <v>0</v>
      </c>
      <c r="B1657" t="str">
        <f>YEAR(C1657)&amp;VLOOKUP(MONTH(C1657),lookup!$G$2:$N$13,8)</f>
        <v>2012M10</v>
      </c>
      <c r="C1657" s="2">
        <f t="shared" si="101"/>
        <v>41194</v>
      </c>
      <c r="D1657" s="4">
        <v>32.020609961240361</v>
      </c>
      <c r="E1657">
        <f t="shared" si="102"/>
        <v>32.1138190344493</v>
      </c>
      <c r="F1657" s="4">
        <v>27.594592988644255</v>
      </c>
      <c r="G1657">
        <f t="shared" si="103"/>
        <v>27.741504404964957</v>
      </c>
    </row>
    <row r="1658" spans="1:7" outlineLevel="1">
      <c r="A1658" s="12">
        <f t="shared" si="100"/>
        <v>0</v>
      </c>
      <c r="B1658" t="str">
        <f>YEAR(C1658)&amp;VLOOKUP(MONTH(C1658),lookup!$G$2:$N$13,8)</f>
        <v>2012M10</v>
      </c>
      <c r="C1658" s="2">
        <f t="shared" si="101"/>
        <v>41195</v>
      </c>
      <c r="D1658" s="4">
        <v>32.049099150242007</v>
      </c>
      <c r="E1658">
        <f t="shared" si="102"/>
        <v>32.087848304314662</v>
      </c>
      <c r="F1658" s="4">
        <v>27.750690057590383</v>
      </c>
      <c r="G1658">
        <f t="shared" si="103"/>
        <v>27.716617584934973</v>
      </c>
    </row>
    <row r="1659" spans="1:7" outlineLevel="1">
      <c r="A1659" s="12">
        <f t="shared" si="100"/>
        <v>0</v>
      </c>
      <c r="B1659" t="str">
        <f>YEAR(C1659)&amp;VLOOKUP(MONTH(C1659),lookup!$G$2:$N$13,8)</f>
        <v>2012M10</v>
      </c>
      <c r="C1659" s="2">
        <f t="shared" si="101"/>
        <v>41196</v>
      </c>
      <c r="D1659" s="4">
        <v>32.053145685890513</v>
      </c>
      <c r="E1659">
        <f t="shared" si="102"/>
        <v>32.085559124477584</v>
      </c>
      <c r="F1659" s="4">
        <v>27.647407665542715</v>
      </c>
      <c r="G1659">
        <f t="shared" si="103"/>
        <v>27.715571086032838</v>
      </c>
    </row>
    <row r="1660" spans="1:7" outlineLevel="1">
      <c r="A1660" s="12">
        <f t="shared" si="100"/>
        <v>0</v>
      </c>
      <c r="B1660" t="str">
        <f>YEAR(C1660)&amp;VLOOKUP(MONTH(C1660),lookup!$G$2:$N$13,8)</f>
        <v>2012M10</v>
      </c>
      <c r="C1660" s="2">
        <f t="shared" si="101"/>
        <v>41197</v>
      </c>
      <c r="D1660" s="4">
        <v>31.749069384526514</v>
      </c>
      <c r="E1660">
        <f t="shared" si="102"/>
        <v>32.019279990229315</v>
      </c>
      <c r="F1660" s="4">
        <v>27.47635005503513</v>
      </c>
      <c r="G1660">
        <f t="shared" si="103"/>
        <v>27.6542340489354</v>
      </c>
    </row>
    <row r="1661" spans="1:7" outlineLevel="1">
      <c r="A1661" s="12">
        <f t="shared" si="100"/>
        <v>0</v>
      </c>
      <c r="B1661" t="str">
        <f>YEAR(C1661)&amp;VLOOKUP(MONTH(C1661),lookup!$G$2:$N$13,8)</f>
        <v>2012M10</v>
      </c>
      <c r="C1661" s="2">
        <f t="shared" si="101"/>
        <v>41198</v>
      </c>
      <c r="D1661" s="4">
        <v>31.914967483388985</v>
      </c>
      <c r="E1661">
        <f t="shared" si="102"/>
        <v>32.007756833022334</v>
      </c>
      <c r="F1661" s="4">
        <v>27.496313965394226</v>
      </c>
      <c r="G1661">
        <f t="shared" si="103"/>
        <v>27.645239343706859</v>
      </c>
    </row>
    <row r="1662" spans="1:7" outlineLevel="1">
      <c r="A1662" s="12">
        <f t="shared" si="100"/>
        <v>0</v>
      </c>
      <c r="B1662" t="str">
        <f>YEAR(C1662)&amp;VLOOKUP(MONTH(C1662),lookup!$G$2:$N$13,8)</f>
        <v>2012M10</v>
      </c>
      <c r="C1662" s="2">
        <f t="shared" si="101"/>
        <v>41199</v>
      </c>
      <c r="D1662" s="4">
        <v>31.864876106169074</v>
      </c>
      <c r="E1662">
        <f t="shared" si="102"/>
        <v>31.967053538268623</v>
      </c>
      <c r="F1662" s="4">
        <v>27.564927767218887</v>
      </c>
      <c r="G1662">
        <f t="shared" si="103"/>
        <v>27.607689965103845</v>
      </c>
    </row>
    <row r="1663" spans="1:7" outlineLevel="1">
      <c r="A1663" s="12">
        <f t="shared" si="100"/>
        <v>0</v>
      </c>
      <c r="B1663" t="str">
        <f>YEAR(C1663)&amp;VLOOKUP(MONTH(C1663),lookup!$G$2:$N$13,8)</f>
        <v>2012M10</v>
      </c>
      <c r="C1663" s="2">
        <f t="shared" si="101"/>
        <v>41200</v>
      </c>
      <c r="D1663" s="4">
        <v>32.166292289390881</v>
      </c>
      <c r="E1663">
        <f t="shared" si="102"/>
        <v>31.979411416737186</v>
      </c>
      <c r="F1663" s="4">
        <v>27.743369198024357</v>
      </c>
      <c r="G1663">
        <f t="shared" si="103"/>
        <v>27.622985013461424</v>
      </c>
    </row>
    <row r="1664" spans="1:7" outlineLevel="1">
      <c r="A1664" s="12">
        <f t="shared" si="100"/>
        <v>0</v>
      </c>
      <c r="B1664" t="str">
        <f>YEAR(C1664)&amp;VLOOKUP(MONTH(C1664),lookup!$G$2:$N$13,8)</f>
        <v>2012M10</v>
      </c>
      <c r="C1664" s="2">
        <f t="shared" si="101"/>
        <v>41201</v>
      </c>
      <c r="D1664" s="4">
        <v>31.820307855600319</v>
      </c>
      <c r="E1664">
        <f t="shared" si="102"/>
        <v>31.941452895191897</v>
      </c>
      <c r="F1664" s="4">
        <v>27.520461415446768</v>
      </c>
      <c r="G1664">
        <f t="shared" si="103"/>
        <v>27.587034575111218</v>
      </c>
    </row>
    <row r="1665" spans="1:7" outlineLevel="1">
      <c r="A1665" s="12">
        <f t="shared" si="100"/>
        <v>0</v>
      </c>
      <c r="B1665" t="str">
        <f>YEAR(C1665)&amp;VLOOKUP(MONTH(C1665),lookup!$G$2:$N$13,8)</f>
        <v>2012M10</v>
      </c>
      <c r="C1665" s="2">
        <f t="shared" si="101"/>
        <v>41202</v>
      </c>
      <c r="D1665" s="4">
        <v>32.252774308229718</v>
      </c>
      <c r="E1665">
        <f t="shared" si="102"/>
        <v>31.972598885407002</v>
      </c>
      <c r="F1665" s="4">
        <v>27.850648926749979</v>
      </c>
      <c r="G1665">
        <f t="shared" si="103"/>
        <v>27.619974843010098</v>
      </c>
    </row>
    <row r="1666" spans="1:7" outlineLevel="1">
      <c r="A1666" s="12">
        <f t="shared" ref="A1666:A1729" si="104">IF(D1666+D1667=D1666,IF(D1666+D1667&gt;0,1,0),0)</f>
        <v>0</v>
      </c>
      <c r="B1666" t="str">
        <f>YEAR(C1666)&amp;VLOOKUP(MONTH(C1666),lookup!$G$2:$N$13,8)</f>
        <v>2012M10</v>
      </c>
      <c r="C1666" s="2">
        <f t="shared" ref="C1666:C1729" si="105">C1667-1</f>
        <v>41203</v>
      </c>
      <c r="D1666" s="4">
        <v>32.024970695165187</v>
      </c>
      <c r="E1666">
        <f t="shared" si="102"/>
        <v>31.994082632851253</v>
      </c>
      <c r="F1666" s="4">
        <v>27.684894753208887</v>
      </c>
      <c r="G1666">
        <f t="shared" si="103"/>
        <v>27.633241361334065</v>
      </c>
    </row>
    <row r="1667" spans="1:7" outlineLevel="1">
      <c r="A1667" s="12">
        <f t="shared" si="104"/>
        <v>0</v>
      </c>
      <c r="B1667" t="str">
        <f>YEAR(C1667)&amp;VLOOKUP(MONTH(C1667),lookup!$G$2:$N$13,8)</f>
        <v>2012M10</v>
      </c>
      <c r="C1667" s="2">
        <f t="shared" si="105"/>
        <v>41204</v>
      </c>
      <c r="D1667" s="4">
        <v>31.665479962375134</v>
      </c>
      <c r="E1667">
        <f t="shared" si="102"/>
        <v>31.94906289838039</v>
      </c>
      <c r="F1667" s="4">
        <v>27.28201572800069</v>
      </c>
      <c r="G1667">
        <f t="shared" si="103"/>
        <v>27.592546178788229</v>
      </c>
    </row>
    <row r="1668" spans="1:7" outlineLevel="1">
      <c r="A1668" s="12">
        <f t="shared" si="104"/>
        <v>0</v>
      </c>
      <c r="B1668" t="str">
        <f>YEAR(C1668)&amp;VLOOKUP(MONTH(C1668),lookup!$G$2:$N$13,8)</f>
        <v>2012M10</v>
      </c>
      <c r="C1668" s="2">
        <f t="shared" si="105"/>
        <v>41205</v>
      </c>
      <c r="D1668" s="4">
        <v>32.129356379911243</v>
      </c>
      <c r="E1668">
        <f t="shared" si="102"/>
        <v>31.994870858403782</v>
      </c>
      <c r="F1668" s="4">
        <v>27.811676233729969</v>
      </c>
      <c r="G1668">
        <f t="shared" si="103"/>
        <v>27.634066437165913</v>
      </c>
    </row>
    <row r="1669" spans="1:7" outlineLevel="1">
      <c r="A1669" s="12">
        <f t="shared" si="104"/>
        <v>0</v>
      </c>
      <c r="B1669" t="str">
        <f>YEAR(C1669)&amp;VLOOKUP(MONTH(C1669),lookup!$G$2:$N$13,8)</f>
        <v>2012M10</v>
      </c>
      <c r="C1669" s="2">
        <f t="shared" si="105"/>
        <v>41206</v>
      </c>
      <c r="D1669" s="4">
        <v>32.346474433658834</v>
      </c>
      <c r="E1669">
        <f t="shared" si="102"/>
        <v>32.036855221484643</v>
      </c>
      <c r="F1669" s="4">
        <v>27.909602944799602</v>
      </c>
      <c r="G1669">
        <f t="shared" si="103"/>
        <v>27.673749810610019</v>
      </c>
    </row>
    <row r="1670" spans="1:7" outlineLevel="1">
      <c r="A1670" s="12">
        <f t="shared" si="104"/>
        <v>0</v>
      </c>
      <c r="B1670" t="str">
        <f>YEAR(C1670)&amp;VLOOKUP(MONTH(C1670),lookup!$G$2:$N$13,8)</f>
        <v>2012M10</v>
      </c>
      <c r="C1670" s="2">
        <f t="shared" si="105"/>
        <v>41207</v>
      </c>
      <c r="D1670" s="4">
        <v>31.819911937592931</v>
      </c>
      <c r="E1670">
        <f t="shared" si="102"/>
        <v>32.034011967781353</v>
      </c>
      <c r="F1670" s="4">
        <v>27.486484053684165</v>
      </c>
      <c r="G1670">
        <f t="shared" si="103"/>
        <v>27.666015631700549</v>
      </c>
    </row>
    <row r="1671" spans="1:7" outlineLevel="1">
      <c r="A1671" s="12">
        <f t="shared" si="104"/>
        <v>0</v>
      </c>
      <c r="B1671" t="str">
        <f>YEAR(C1671)&amp;VLOOKUP(MONTH(C1671),lookup!$G$2:$N$13,8)</f>
        <v>2012M10</v>
      </c>
      <c r="C1671" s="2">
        <f t="shared" si="105"/>
        <v>41208</v>
      </c>
      <c r="D1671" s="4">
        <v>32.050044562992753</v>
      </c>
      <c r="E1671">
        <f t="shared" si="102"/>
        <v>32.009852339445061</v>
      </c>
      <c r="F1671" s="4">
        <v>27.621497314998148</v>
      </c>
      <c r="G1671">
        <f t="shared" si="103"/>
        <v>27.639302671365428</v>
      </c>
    </row>
    <row r="1672" spans="1:7" outlineLevel="1">
      <c r="A1672" s="12">
        <f t="shared" si="104"/>
        <v>0</v>
      </c>
      <c r="B1672" t="str">
        <f>YEAR(C1672)&amp;VLOOKUP(MONTH(C1672),lookup!$G$2:$N$13,8)</f>
        <v>2012M10</v>
      </c>
      <c r="C1672" s="2">
        <f t="shared" si="105"/>
        <v>41209</v>
      </c>
      <c r="D1672" s="4">
        <v>31.858255398992085</v>
      </c>
      <c r="E1672">
        <f t="shared" si="102"/>
        <v>31.998331119559285</v>
      </c>
      <c r="F1672" s="4">
        <v>27.5166904694855</v>
      </c>
      <c r="G1672">
        <f t="shared" si="103"/>
        <v>27.625049963599231</v>
      </c>
    </row>
    <row r="1673" spans="1:7" outlineLevel="1">
      <c r="A1673" s="12">
        <f t="shared" si="104"/>
        <v>0</v>
      </c>
      <c r="B1673" t="str">
        <f>YEAR(C1673)&amp;VLOOKUP(MONTH(C1673),lookup!$G$2:$N$13,8)</f>
        <v>2012M10</v>
      </c>
      <c r="C1673" s="2">
        <f t="shared" si="105"/>
        <v>41210</v>
      </c>
      <c r="D1673" s="4">
        <v>32.093050275945146</v>
      </c>
      <c r="E1673">
        <f t="shared" si="102"/>
        <v>32.023979227005661</v>
      </c>
      <c r="F1673" s="4">
        <v>27.647248254328012</v>
      </c>
      <c r="G1673">
        <f t="shared" si="103"/>
        <v>27.642773465433471</v>
      </c>
    </row>
    <row r="1674" spans="1:7" outlineLevel="1">
      <c r="A1674" s="12">
        <f t="shared" si="104"/>
        <v>0</v>
      </c>
      <c r="B1674" t="str">
        <f>YEAR(C1674)&amp;VLOOKUP(MONTH(C1674),lookup!$G$2:$N$13,8)</f>
        <v>2012M10</v>
      </c>
      <c r="C1674" s="2">
        <f t="shared" si="105"/>
        <v>41211</v>
      </c>
      <c r="D1674" s="4">
        <v>32.236568440183376</v>
      </c>
      <c r="E1674">
        <f t="shared" si="102"/>
        <v>32.046138424425308</v>
      </c>
      <c r="F1674" s="4">
        <v>27.819909354112912</v>
      </c>
      <c r="G1674">
        <f t="shared" si="103"/>
        <v>27.651897971355218</v>
      </c>
    </row>
    <row r="1675" spans="1:7" outlineLevel="1">
      <c r="A1675" s="12">
        <f t="shared" si="104"/>
        <v>0</v>
      </c>
      <c r="B1675" t="str">
        <f>YEAR(C1675)&amp;VLOOKUP(MONTH(C1675),lookup!$G$2:$N$13,8)</f>
        <v>2012M10</v>
      </c>
      <c r="C1675" s="2">
        <f t="shared" si="105"/>
        <v>41212</v>
      </c>
      <c r="D1675" s="4">
        <v>32.043119520265599</v>
      </c>
      <c r="E1675">
        <f t="shared" ref="E1675:E1738" si="106">AVERAGE(SUM(D1668:D1675)/8,SUM(D1670:D1675)/6)</f>
        <v>32.044461320677357</v>
      </c>
      <c r="F1675" s="4">
        <v>27.612266200035755</v>
      </c>
      <c r="G1675">
        <f t="shared" ref="G1675:G1738" si="107">AVERAGE(SUM(F1668:F1675)/8,SUM(F1670:F1675)/6)</f>
        <v>27.647760563793756</v>
      </c>
    </row>
    <row r="1676" spans="1:7" outlineLevel="1">
      <c r="A1676" s="12">
        <f t="shared" si="104"/>
        <v>0</v>
      </c>
      <c r="B1676" t="str">
        <f>YEAR(C1676)&amp;VLOOKUP(MONTH(C1676),lookup!$G$2:$N$13,8)</f>
        <v>2012M10</v>
      </c>
      <c r="C1676" s="2">
        <f t="shared" si="105"/>
        <v>41213</v>
      </c>
      <c r="D1676" s="4">
        <v>31.851498022609697</v>
      </c>
      <c r="E1676">
        <f t="shared" si="106"/>
        <v>32.02972734709742</v>
      </c>
      <c r="F1676" s="4">
        <v>27.473106907549429</v>
      </c>
      <c r="G1676">
        <f t="shared" si="107"/>
        <v>27.625485218729576</v>
      </c>
    </row>
    <row r="1677" spans="1:7" outlineLevel="1">
      <c r="A1677" s="12">
        <f t="shared" si="104"/>
        <v>0</v>
      </c>
      <c r="B1677" t="str">
        <f>YEAR(C1677)&amp;VLOOKUP(MONTH(C1677),lookup!$G$2:$N$13,8)</f>
        <v>2012M11</v>
      </c>
      <c r="C1677" s="2">
        <f t="shared" si="105"/>
        <v>41214</v>
      </c>
      <c r="D1677" s="4">
        <v>32.158726002435031</v>
      </c>
      <c r="E1677">
        <f t="shared" si="106"/>
        <v>32.027049856766112</v>
      </c>
      <c r="F1677" s="4">
        <v>27.66261302496029</v>
      </c>
      <c r="G1677">
        <f t="shared" si="107"/>
        <v>27.613474657903133</v>
      </c>
    </row>
    <row r="1678" spans="1:7" outlineLevel="1">
      <c r="A1678" s="12">
        <f t="shared" si="104"/>
        <v>0</v>
      </c>
      <c r="B1678" t="str">
        <f>YEAR(C1678)&amp;VLOOKUP(MONTH(C1678),lookup!$G$2:$N$13,8)</f>
        <v>2012M11</v>
      </c>
      <c r="C1678" s="2">
        <f t="shared" si="105"/>
        <v>41215</v>
      </c>
      <c r="D1678" s="4">
        <v>31.979237520459911</v>
      </c>
      <c r="E1678">
        <f t="shared" si="106"/>
        <v>32.047089549150954</v>
      </c>
      <c r="F1678" s="4">
        <v>27.566517556344248</v>
      </c>
      <c r="G1678">
        <f t="shared" si="107"/>
        <v>27.622629009057615</v>
      </c>
    </row>
    <row r="1679" spans="1:7" outlineLevel="1">
      <c r="A1679" s="12">
        <f t="shared" si="104"/>
        <v>0</v>
      </c>
      <c r="B1679" t="str">
        <f>YEAR(C1679)&amp;VLOOKUP(MONTH(C1679),lookup!$G$2:$N$13,8)</f>
        <v>2012M11</v>
      </c>
      <c r="C1679" s="2">
        <f t="shared" si="105"/>
        <v>41216</v>
      </c>
      <c r="D1679" s="4">
        <v>32.122181772735701</v>
      </c>
      <c r="E1679">
        <f t="shared" si="106"/>
        <v>32.054025749492439</v>
      </c>
      <c r="F1679" s="4">
        <v>27.619451773360819</v>
      </c>
      <c r="G1679">
        <f t="shared" si="107"/>
        <v>27.620184789291351</v>
      </c>
    </row>
    <row r="1680" spans="1:7" outlineLevel="1">
      <c r="A1680" s="12">
        <f t="shared" si="104"/>
        <v>0</v>
      </c>
      <c r="B1680" t="str">
        <f>YEAR(C1680)&amp;VLOOKUP(MONTH(C1680),lookup!$G$2:$N$13,8)</f>
        <v>2012M11</v>
      </c>
      <c r="C1680" s="2">
        <f t="shared" si="105"/>
        <v>41217</v>
      </c>
      <c r="D1680" s="4">
        <v>32.078751723470646</v>
      </c>
      <c r="E1680">
        <f t="shared" si="106"/>
        <v>32.054655376712951</v>
      </c>
      <c r="F1680" s="4">
        <v>27.61178583571251</v>
      </c>
      <c r="G1680">
        <f t="shared" si="107"/>
        <v>27.608784623147169</v>
      </c>
    </row>
    <row r="1681" spans="1:7" outlineLevel="1">
      <c r="A1681" s="12">
        <f t="shared" si="104"/>
        <v>0</v>
      </c>
      <c r="B1681" t="str">
        <f>YEAR(C1681)&amp;VLOOKUP(MONTH(C1681),lookup!$G$2:$N$13,8)</f>
        <v>2012M11</v>
      </c>
      <c r="C1681" s="2">
        <f t="shared" si="105"/>
        <v>41218</v>
      </c>
      <c r="D1681" s="4">
        <v>32.01012211444651</v>
      </c>
      <c r="E1681">
        <f t="shared" si="106"/>
        <v>32.046722582801024</v>
      </c>
      <c r="F1681" s="4">
        <v>27.523479538409571</v>
      </c>
      <c r="G1681">
        <f t="shared" si="107"/>
        <v>27.593650189933417</v>
      </c>
    </row>
    <row r="1682" spans="1:7" outlineLevel="1">
      <c r="A1682" s="12">
        <f t="shared" si="104"/>
        <v>0</v>
      </c>
      <c r="B1682" t="str">
        <f>YEAR(C1682)&amp;VLOOKUP(MONTH(C1682),lookup!$G$2:$N$13,8)</f>
        <v>2012M11</v>
      </c>
      <c r="C1682" s="2">
        <f t="shared" si="105"/>
        <v>41219</v>
      </c>
      <c r="D1682" s="4">
        <v>31.842926513630534</v>
      </c>
      <c r="E1682">
        <f t="shared" si="106"/>
        <v>32.021405669976545</v>
      </c>
      <c r="F1682" s="4">
        <v>27.367560823015424</v>
      </c>
      <c r="G1682">
        <f t="shared" si="107"/>
        <v>27.556582899695321</v>
      </c>
    </row>
    <row r="1683" spans="1:7" outlineLevel="1">
      <c r="A1683" s="12">
        <f t="shared" si="104"/>
        <v>0</v>
      </c>
      <c r="B1683" t="str">
        <f>YEAR(C1683)&amp;VLOOKUP(MONTH(C1683),lookup!$G$2:$N$13,8)</f>
        <v>2012M11</v>
      </c>
      <c r="C1683" s="2">
        <f t="shared" si="105"/>
        <v>41220</v>
      </c>
      <c r="D1683" s="4">
        <v>32.026501334429902</v>
      </c>
      <c r="E1683">
        <f t="shared" si="106"/>
        <v>32.009348311028063</v>
      </c>
      <c r="F1683" s="4">
        <v>27.504781508769046</v>
      </c>
      <c r="G1683">
        <f t="shared" si="107"/>
        <v>27.536712480141883</v>
      </c>
    </row>
    <row r="1684" spans="1:7" outlineLevel="1">
      <c r="A1684" s="12">
        <f t="shared" si="104"/>
        <v>0</v>
      </c>
      <c r="B1684" t="str">
        <f>YEAR(C1684)&amp;VLOOKUP(MONTH(C1684),lookup!$G$2:$N$13,8)</f>
        <v>2012M11</v>
      </c>
      <c r="C1684" s="2">
        <f t="shared" si="105"/>
        <v>41221</v>
      </c>
      <c r="D1684" s="4">
        <v>32.26318586068713</v>
      </c>
      <c r="E1684">
        <f t="shared" si="106"/>
        <v>32.058741162593492</v>
      </c>
      <c r="F1684" s="4">
        <v>27.744805860892118</v>
      </c>
      <c r="G1684">
        <f t="shared" si="107"/>
        <v>27.568551023438125</v>
      </c>
    </row>
    <row r="1685" spans="1:7" outlineLevel="1">
      <c r="A1685" s="12">
        <f t="shared" si="104"/>
        <v>0</v>
      </c>
      <c r="B1685" t="str">
        <f>YEAR(C1685)&amp;VLOOKUP(MONTH(C1685),lookup!$G$2:$N$13,8)</f>
        <v>2012M11</v>
      </c>
      <c r="C1685" s="2">
        <f t="shared" si="105"/>
        <v>41222</v>
      </c>
      <c r="D1685" s="4">
        <v>32.302380002096385</v>
      </c>
      <c r="E1685">
        <f t="shared" si="106"/>
        <v>32.082736056685718</v>
      </c>
      <c r="F1685" s="4">
        <v>27.760578430490025</v>
      </c>
      <c r="G1685">
        <f t="shared" si="107"/>
        <v>27.586434416044504</v>
      </c>
    </row>
    <row r="1686" spans="1:7" outlineLevel="1">
      <c r="A1686" s="12">
        <f t="shared" si="104"/>
        <v>0</v>
      </c>
      <c r="B1686" t="str">
        <f>YEAR(C1686)&amp;VLOOKUP(MONTH(C1686),lookup!$G$2:$N$13,8)</f>
        <v>2012M11</v>
      </c>
      <c r="C1686" s="2">
        <f t="shared" si="105"/>
        <v>41223</v>
      </c>
      <c r="D1686" s="4">
        <v>32.387939132257728</v>
      </c>
      <c r="E1686">
        <f t="shared" si="106"/>
        <v>32.134045524822014</v>
      </c>
      <c r="F1686" s="4">
        <v>27.862159136685978</v>
      </c>
      <c r="G1686">
        <f t="shared" si="107"/>
        <v>27.625776456563649</v>
      </c>
    </row>
    <row r="1687" spans="1:7" outlineLevel="1">
      <c r="A1687" s="12">
        <f t="shared" si="104"/>
        <v>0</v>
      </c>
      <c r="B1687" t="str">
        <f>YEAR(C1687)&amp;VLOOKUP(MONTH(C1687),lookup!$G$2:$N$13,8)</f>
        <v>2012M11</v>
      </c>
      <c r="C1687" s="2">
        <f t="shared" si="105"/>
        <v>41224</v>
      </c>
      <c r="D1687" s="4">
        <v>32.420055554211714</v>
      </c>
      <c r="E1687">
        <f t="shared" si="106"/>
        <v>32.18682375614469</v>
      </c>
      <c r="F1687" s="4">
        <v>27.820440522662469</v>
      </c>
      <c r="G1687">
        <f t="shared" si="107"/>
        <v>27.663085002082745</v>
      </c>
    </row>
    <row r="1688" spans="1:7" outlineLevel="1">
      <c r="A1688" s="12">
        <f t="shared" si="104"/>
        <v>0</v>
      </c>
      <c r="B1688" t="str">
        <f>YEAR(C1688)&amp;VLOOKUP(MONTH(C1688),lookup!$G$2:$N$13,8)</f>
        <v>2012M11</v>
      </c>
      <c r="C1688" s="2">
        <f t="shared" si="105"/>
        <v>41225</v>
      </c>
      <c r="D1688" s="4">
        <v>32.084899575078815</v>
      </c>
      <c r="E1688">
        <f t="shared" si="106"/>
        <v>32.207372418657563</v>
      </c>
      <c r="F1688" s="4">
        <v>27.578126971266119</v>
      </c>
      <c r="G1688">
        <f t="shared" si="107"/>
        <v>27.678528502075736</v>
      </c>
    </row>
    <row r="1689" spans="1:7" outlineLevel="1">
      <c r="A1689" s="12">
        <f t="shared" si="104"/>
        <v>0</v>
      </c>
      <c r="B1689" t="str">
        <f>YEAR(C1689)&amp;VLOOKUP(MONTH(C1689),lookup!$G$2:$N$13,8)</f>
        <v>2012M11</v>
      </c>
      <c r="C1689" s="2">
        <f t="shared" si="105"/>
        <v>41226</v>
      </c>
      <c r="D1689" s="4">
        <v>32.493266773098533</v>
      </c>
      <c r="E1689">
        <f t="shared" si="106"/>
        <v>32.276466079712364</v>
      </c>
      <c r="F1689" s="4">
        <v>27.866485709917509</v>
      </c>
      <c r="G1689">
        <f t="shared" si="107"/>
        <v>27.730108404557349</v>
      </c>
    </row>
    <row r="1690" spans="1:7" outlineLevel="1">
      <c r="A1690" s="12">
        <f t="shared" si="104"/>
        <v>0</v>
      </c>
      <c r="B1690" t="str">
        <f>YEAR(C1690)&amp;VLOOKUP(MONTH(C1690),lookup!$G$2:$N$13,8)</f>
        <v>2012M11</v>
      </c>
      <c r="C1690" s="2">
        <f t="shared" si="105"/>
        <v>41227</v>
      </c>
      <c r="D1690" s="4">
        <v>32.358269433895323</v>
      </c>
      <c r="E1690">
        <f t="shared" si="106"/>
        <v>32.316598643329598</v>
      </c>
      <c r="F1690" s="4">
        <v>27.819139871700298</v>
      </c>
      <c r="G1690">
        <f t="shared" si="107"/>
        <v>27.764526596000835</v>
      </c>
    </row>
    <row r="1691" spans="1:7" outlineLevel="1">
      <c r="A1691" s="12">
        <f t="shared" si="104"/>
        <v>0</v>
      </c>
      <c r="B1691" t="str">
        <f>YEAR(C1691)&amp;VLOOKUP(MONTH(C1691),lookup!$G$2:$N$13,8)</f>
        <v>2012M11</v>
      </c>
      <c r="C1691" s="2">
        <f t="shared" si="105"/>
        <v>41228</v>
      </c>
      <c r="D1691" s="4">
        <v>32.902081267184307</v>
      </c>
      <c r="E1691">
        <f t="shared" si="106"/>
        <v>32.421297494550736</v>
      </c>
      <c r="F1691" s="4">
        <v>28.228834208813449</v>
      </c>
      <c r="G1691">
        <f t="shared" si="107"/>
        <v>27.848801204613899</v>
      </c>
    </row>
    <row r="1692" spans="1:7" outlineLevel="1">
      <c r="A1692" s="12">
        <f t="shared" si="104"/>
        <v>0</v>
      </c>
      <c r="B1692" t="str">
        <f>YEAR(C1692)&amp;VLOOKUP(MONTH(C1692),lookup!$G$2:$N$13,8)</f>
        <v>2012M11</v>
      </c>
      <c r="C1692" s="2">
        <f t="shared" si="105"/>
        <v>41229</v>
      </c>
      <c r="D1692" s="4">
        <v>32.131504438692822</v>
      </c>
      <c r="E1692">
        <f t="shared" si="106"/>
        <v>32.391697847879016</v>
      </c>
      <c r="F1692" s="4">
        <v>27.637899317182679</v>
      </c>
      <c r="G1692">
        <f t="shared" si="107"/>
        <v>27.823431227340116</v>
      </c>
    </row>
    <row r="1693" spans="1:7" outlineLevel="1">
      <c r="A1693" s="12">
        <f t="shared" si="104"/>
        <v>0</v>
      </c>
      <c r="B1693" t="str">
        <f>YEAR(C1693)&amp;VLOOKUP(MONTH(C1693),lookup!$G$2:$N$13,8)</f>
        <v>2012M11</v>
      </c>
      <c r="C1693" s="2">
        <f t="shared" si="105"/>
        <v>41230</v>
      </c>
      <c r="D1693" s="4">
        <v>33.037476516452593</v>
      </c>
      <c r="E1693">
        <f t="shared" si="106"/>
        <v>32.489093126879688</v>
      </c>
      <c r="F1693" s="4">
        <v>28.311570880266018</v>
      </c>
      <c r="G1693">
        <f t="shared" si="107"/>
        <v>27.898795785251416</v>
      </c>
    </row>
    <row r="1694" spans="1:7" outlineLevel="1">
      <c r="A1694" s="12">
        <f t="shared" si="104"/>
        <v>0</v>
      </c>
      <c r="B1694" t="str">
        <f>YEAR(C1694)&amp;VLOOKUP(MONTH(C1694),lookup!$G$2:$N$13,8)</f>
        <v>2012M11</v>
      </c>
      <c r="C1694" s="2">
        <f t="shared" si="105"/>
        <v>41231</v>
      </c>
      <c r="D1694" s="4">
        <v>32.890716842843666</v>
      </c>
      <c r="E1694">
        <f t="shared" si="106"/>
        <v>32.587668172771714</v>
      </c>
      <c r="F1694" s="4">
        <v>28.291700791313545</v>
      </c>
      <c r="G1694">
        <f t="shared" si="107"/>
        <v>27.985106623669584</v>
      </c>
    </row>
    <row r="1695" spans="1:7" outlineLevel="1">
      <c r="A1695" s="12">
        <f t="shared" si="104"/>
        <v>0</v>
      </c>
      <c r="B1695" t="str">
        <f>YEAR(C1695)&amp;VLOOKUP(MONTH(C1695),lookup!$G$2:$N$13,8)</f>
        <v>2012M11</v>
      </c>
      <c r="C1695" s="2">
        <f t="shared" si="105"/>
        <v>41232</v>
      </c>
      <c r="D1695" s="4">
        <v>32.590413270119249</v>
      </c>
      <c r="E1695">
        <f t="shared" si="106"/>
        <v>32.606411071434323</v>
      </c>
      <c r="F1695" s="4">
        <v>27.916288184452554</v>
      </c>
      <c r="G1695">
        <f t="shared" si="107"/>
        <v>27.995247308742726</v>
      </c>
    </row>
    <row r="1696" spans="1:7" outlineLevel="1">
      <c r="A1696" s="12">
        <f t="shared" si="104"/>
        <v>0</v>
      </c>
      <c r="B1696" t="str">
        <f>YEAR(C1696)&amp;VLOOKUP(MONTH(C1696),lookup!$G$2:$N$13,8)</f>
        <v>2012M11</v>
      </c>
      <c r="C1696" s="2">
        <f t="shared" si="105"/>
        <v>41233</v>
      </c>
      <c r="D1696" s="4">
        <v>32.359353103859767</v>
      </c>
      <c r="E1696">
        <f t="shared" si="106"/>
        <v>32.623654722813512</v>
      </c>
      <c r="F1696" s="4">
        <v>27.800226183146371</v>
      </c>
      <c r="G1696">
        <f t="shared" si="107"/>
        <v>28.007552368772409</v>
      </c>
    </row>
    <row r="1697" spans="1:7" outlineLevel="1">
      <c r="A1697" s="12">
        <f t="shared" si="104"/>
        <v>0</v>
      </c>
      <c r="B1697" t="str">
        <f>YEAR(C1697)&amp;VLOOKUP(MONTH(C1697),lookup!$G$2:$N$13,8)</f>
        <v>2012M11</v>
      </c>
      <c r="C1697" s="2">
        <f t="shared" si="105"/>
        <v>41234</v>
      </c>
      <c r="D1697" s="4">
        <v>33.044232521387158</v>
      </c>
      <c r="E1697">
        <f t="shared" si="106"/>
        <v>32.669936019931782</v>
      </c>
      <c r="F1697" s="4">
        <v>28.299412271837973</v>
      </c>
      <c r="G1697">
        <f t="shared" si="107"/>
        <v>28.040491784144486</v>
      </c>
    </row>
    <row r="1698" spans="1:7" outlineLevel="1">
      <c r="A1698" s="12">
        <f t="shared" si="104"/>
        <v>0</v>
      </c>
      <c r="B1698" t="str">
        <f>YEAR(C1698)&amp;VLOOKUP(MONTH(C1698),lookup!$G$2:$N$13,8)</f>
        <v>2012M11</v>
      </c>
      <c r="C1698" s="2">
        <f t="shared" si="105"/>
        <v>41235</v>
      </c>
      <c r="D1698" s="4">
        <v>32.457979769881391</v>
      </c>
      <c r="E1698">
        <f t="shared" si="106"/>
        <v>32.70337419352996</v>
      </c>
      <c r="F1698" s="4">
        <v>27.864805981486445</v>
      </c>
      <c r="G1698">
        <f t="shared" si="107"/>
        <v>28.0622548046981</v>
      </c>
    </row>
    <row r="1699" spans="1:7" outlineLevel="1">
      <c r="A1699" s="12">
        <f t="shared" si="104"/>
        <v>0</v>
      </c>
      <c r="B1699" t="str">
        <f>YEAR(C1699)&amp;VLOOKUP(MONTH(C1699),lookup!$G$2:$N$13,8)</f>
        <v>2012M11</v>
      </c>
      <c r="C1699" s="2">
        <f t="shared" si="105"/>
        <v>41236</v>
      </c>
      <c r="D1699" s="4">
        <v>32.851000620852581</v>
      </c>
      <c r="E1699">
        <f t="shared" si="106"/>
        <v>32.684641995167567</v>
      </c>
      <c r="F1699" s="4">
        <v>28.129568152321543</v>
      </c>
      <c r="G1699">
        <f t="shared" si="107"/>
        <v>28.040883782171985</v>
      </c>
    </row>
    <row r="1700" spans="1:7" outlineLevel="1">
      <c r="A1700" s="12">
        <f t="shared" si="104"/>
        <v>0</v>
      </c>
      <c r="B1700" t="str">
        <f>YEAR(C1700)&amp;VLOOKUP(MONTH(C1700),lookup!$G$2:$N$13,8)</f>
        <v>2012M11</v>
      </c>
      <c r="C1700" s="2">
        <f t="shared" si="105"/>
        <v>41237</v>
      </c>
      <c r="D1700" s="4">
        <v>32.544010183594978</v>
      </c>
      <c r="E1700">
        <f t="shared" si="106"/>
        <v>32.681531382619887</v>
      </c>
      <c r="F1700" s="4">
        <v>27.936896335897469</v>
      </c>
      <c r="G1700">
        <f t="shared" si="107"/>
        <v>28.03000405789032</v>
      </c>
    </row>
    <row r="1701" spans="1:7" outlineLevel="1">
      <c r="A1701" s="12">
        <f t="shared" si="104"/>
        <v>0</v>
      </c>
      <c r="B1701" t="str">
        <f>YEAR(C1701)&amp;VLOOKUP(MONTH(C1701),lookup!$G$2:$N$13,8)</f>
        <v>2012M11</v>
      </c>
      <c r="C1701" s="2">
        <f t="shared" si="105"/>
        <v>41238</v>
      </c>
      <c r="D1701" s="4">
        <v>33.044154914814186</v>
      </c>
      <c r="E1701">
        <f t="shared" si="106"/>
        <v>32.719760586242074</v>
      </c>
      <c r="F1701" s="4">
        <v>28.26760860984535</v>
      </c>
      <c r="G1701">
        <f t="shared" si="107"/>
        <v>28.056533118105094</v>
      </c>
    </row>
    <row r="1702" spans="1:7" outlineLevel="1">
      <c r="A1702" s="12">
        <f t="shared" si="104"/>
        <v>0</v>
      </c>
      <c r="B1702" t="str">
        <f>YEAR(C1702)&amp;VLOOKUP(MONTH(C1702),lookup!$G$2:$N$13,8)</f>
        <v>2012M11</v>
      </c>
      <c r="C1702" s="2">
        <f t="shared" si="105"/>
        <v>41239</v>
      </c>
      <c r="D1702" s="4">
        <v>32.442318763455162</v>
      </c>
      <c r="E1702">
        <f t="shared" si="106"/>
        <v>32.698649511246572</v>
      </c>
      <c r="F1702" s="4">
        <v>27.843446372585532</v>
      </c>
      <c r="G1702">
        <f t="shared" si="107"/>
        <v>28.032118899387854</v>
      </c>
    </row>
    <row r="1703" spans="1:7" outlineLevel="1">
      <c r="A1703" s="12">
        <f t="shared" si="104"/>
        <v>0</v>
      </c>
      <c r="B1703" t="str">
        <f>YEAR(C1703)&amp;VLOOKUP(MONTH(C1703),lookup!$G$2:$N$13,8)</f>
        <v>2012M11</v>
      </c>
      <c r="C1703" s="2">
        <f t="shared" si="105"/>
        <v>41240</v>
      </c>
      <c r="D1703" s="4">
        <v>33.046570595776586</v>
      </c>
      <c r="E1703">
        <f t="shared" si="106"/>
        <v>32.727354183632606</v>
      </c>
      <c r="F1703" s="4">
        <v>28.261011590289538</v>
      </c>
      <c r="G1703">
        <f t="shared" si="107"/>
        <v>28.050464055456963</v>
      </c>
    </row>
    <row r="1704" spans="1:7" outlineLevel="1">
      <c r="A1704" s="12">
        <f t="shared" si="104"/>
        <v>0</v>
      </c>
      <c r="B1704" t="str">
        <f>YEAR(C1704)&amp;VLOOKUP(MONTH(C1704),lookup!$G$2:$N$13,8)</f>
        <v>2012M11</v>
      </c>
      <c r="C1704" s="2">
        <f t="shared" si="105"/>
        <v>41241</v>
      </c>
      <c r="D1704" s="4">
        <v>32.472108399248526</v>
      </c>
      <c r="E1704">
        <f t="shared" si="106"/>
        <v>32.735578775375004</v>
      </c>
      <c r="F1704" s="4">
        <v>27.829605356733708</v>
      </c>
      <c r="G1704">
        <f t="shared" si="107"/>
        <v>28.049366868410111</v>
      </c>
    </row>
    <row r="1705" spans="1:7" outlineLevel="1">
      <c r="A1705" s="12">
        <f t="shared" si="104"/>
        <v>0</v>
      </c>
      <c r="B1705" t="str">
        <f>YEAR(C1705)&amp;VLOOKUP(MONTH(C1705),lookup!$G$2:$N$13,8)</f>
        <v>2012M11</v>
      </c>
      <c r="C1705" s="2">
        <f t="shared" si="105"/>
        <v>41242</v>
      </c>
      <c r="D1705" s="4">
        <v>32.898659522830442</v>
      </c>
      <c r="E1705">
        <f t="shared" si="106"/>
        <v>32.730452038130025</v>
      </c>
      <c r="F1705" s="4">
        <v>28.12316402024107</v>
      </c>
      <c r="G1705">
        <f t="shared" si="107"/>
        <v>28.037817675011929</v>
      </c>
    </row>
    <row r="1706" spans="1:7" outlineLevel="1">
      <c r="A1706" s="12">
        <f t="shared" si="104"/>
        <v>0</v>
      </c>
      <c r="B1706" t="str">
        <f>YEAR(C1706)&amp;VLOOKUP(MONTH(C1706),lookup!$G$2:$N$13,8)</f>
        <v>2012M11</v>
      </c>
      <c r="C1706" s="2">
        <f t="shared" si="105"/>
        <v>41243</v>
      </c>
      <c r="D1706" s="4">
        <v>32.458975956072663</v>
      </c>
      <c r="E1706">
        <f t="shared" si="106"/>
        <v>32.72342811414012</v>
      </c>
      <c r="F1706" s="4">
        <v>27.811223448233321</v>
      </c>
      <c r="G1706">
        <f t="shared" si="107"/>
        <v>28.02399602604493</v>
      </c>
    </row>
    <row r="1707" spans="1:7" outlineLevel="1">
      <c r="A1707" s="12">
        <f t="shared" si="104"/>
        <v>0</v>
      </c>
      <c r="B1707" t="str">
        <f>YEAR(C1707)&amp;VLOOKUP(MONTH(C1707),lookup!$G$2:$N$13,8)</f>
        <v>2012M12</v>
      </c>
      <c r="C1707" s="2">
        <f t="shared" si="105"/>
        <v>41244</v>
      </c>
      <c r="D1707" s="4">
        <v>33.300421056818486</v>
      </c>
      <c r="E1707">
        <f t="shared" si="106"/>
        <v>32.772872403221683</v>
      </c>
      <c r="F1707" s="4">
        <v>28.434483298020499</v>
      </c>
      <c r="G1707">
        <f t="shared" si="107"/>
        <v>28.056959446665715</v>
      </c>
    </row>
    <row r="1708" spans="1:7" outlineLevel="1">
      <c r="A1708" s="12">
        <f t="shared" si="104"/>
        <v>0</v>
      </c>
      <c r="B1708" t="str">
        <f>YEAR(C1708)&amp;VLOOKUP(MONTH(C1708),lookup!$G$2:$N$13,8)</f>
        <v>2012M12</v>
      </c>
      <c r="C1708" s="2">
        <f t="shared" si="105"/>
        <v>41245</v>
      </c>
      <c r="D1708" s="4">
        <v>32.623484453393388</v>
      </c>
      <c r="E1708">
        <f t="shared" si="106"/>
        <v>32.792936685912267</v>
      </c>
      <c r="F1708" s="4">
        <v>27.871787798003421</v>
      </c>
      <c r="G1708">
        <f t="shared" si="107"/>
        <v>28.055251948498828</v>
      </c>
    </row>
    <row r="1709" spans="1:7" outlineLevel="1">
      <c r="A1709" s="12">
        <f t="shared" si="104"/>
        <v>0</v>
      </c>
      <c r="B1709" t="str">
        <f>YEAR(C1709)&amp;VLOOKUP(MONTH(C1709),lookup!$G$2:$N$13,8)</f>
        <v>2012M12</v>
      </c>
      <c r="C1709" s="2">
        <f t="shared" si="105"/>
        <v>41246</v>
      </c>
      <c r="D1709" s="4">
        <v>33.146943336016321</v>
      </c>
      <c r="E1709">
        <f t="shared" si="106"/>
        <v>32.807725357257375</v>
      </c>
      <c r="F1709" s="4">
        <v>28.311378660248806</v>
      </c>
      <c r="G1709">
        <f t="shared" si="107"/>
        <v>28.06218483247898</v>
      </c>
    </row>
    <row r="1710" spans="1:7" outlineLevel="1">
      <c r="A1710" s="12">
        <f t="shared" si="104"/>
        <v>0</v>
      </c>
      <c r="B1710" t="str">
        <f>YEAR(C1710)&amp;VLOOKUP(MONTH(C1710),lookup!$G$2:$N$13,8)</f>
        <v>2012M12</v>
      </c>
      <c r="C1710" s="2">
        <f t="shared" si="105"/>
        <v>41247</v>
      </c>
      <c r="D1710" s="4">
        <v>32.63475346353944</v>
      </c>
      <c r="E1710">
        <f t="shared" si="106"/>
        <v>32.83330628137022</v>
      </c>
      <c r="F1710" s="4">
        <v>27.852577974435231</v>
      </c>
      <c r="G1710">
        <f t="shared" si="107"/>
        <v>28.064669942403047</v>
      </c>
    </row>
    <row r="1711" spans="1:7" outlineLevel="1">
      <c r="A1711" s="12">
        <f t="shared" si="104"/>
        <v>0</v>
      </c>
      <c r="B1711" t="str">
        <f>YEAR(C1711)&amp;VLOOKUP(MONTH(C1711),lookup!$G$2:$N$13,8)</f>
        <v>2012M12</v>
      </c>
      <c r="C1711" s="2">
        <f t="shared" si="105"/>
        <v>41248</v>
      </c>
      <c r="D1711" s="4">
        <v>33.505575888224811</v>
      </c>
      <c r="E1711">
        <f t="shared" si="106"/>
        <v>32.912570475931098</v>
      </c>
      <c r="F1711" s="4">
        <v>28.600431908609327</v>
      </c>
      <c r="G1711">
        <f t="shared" si="107"/>
        <v>28.125656036328721</v>
      </c>
    </row>
    <row r="1712" spans="1:7" outlineLevel="1">
      <c r="A1712" s="12">
        <f t="shared" si="104"/>
        <v>0</v>
      </c>
      <c r="B1712" t="str">
        <f>YEAR(C1712)&amp;VLOOKUP(MONTH(C1712),lookup!$G$2:$N$13,8)</f>
        <v>2012M12</v>
      </c>
      <c r="C1712" s="2">
        <f t="shared" si="105"/>
        <v>41249</v>
      </c>
      <c r="D1712" s="4">
        <v>32.730909618731147</v>
      </c>
      <c r="E1712">
        <f t="shared" si="106"/>
        <v>32.951406690703635</v>
      </c>
      <c r="F1712" s="4">
        <v>27.961885240682694</v>
      </c>
      <c r="G1712">
        <f t="shared" si="107"/>
        <v>28.146478678446314</v>
      </c>
    </row>
    <row r="1713" spans="1:7" outlineLevel="1">
      <c r="A1713" s="12">
        <f t="shared" si="104"/>
        <v>0</v>
      </c>
      <c r="B1713" t="str">
        <f>YEAR(C1713)&amp;VLOOKUP(MONTH(C1713),lookup!$G$2:$N$13,8)</f>
        <v>2012M12</v>
      </c>
      <c r="C1713" s="2">
        <f t="shared" si="105"/>
        <v>41250</v>
      </c>
      <c r="D1713" s="4">
        <v>33.511027030241728</v>
      </c>
      <c r="E1713">
        <f t="shared" si="106"/>
        <v>33.007230157702111</v>
      </c>
      <c r="F1713" s="4">
        <v>28.602626546698382</v>
      </c>
      <c r="G1713">
        <f t="shared" si="107"/>
        <v>28.190457023739718</v>
      </c>
    </row>
    <row r="1714" spans="1:7" outlineLevel="1">
      <c r="A1714" s="12">
        <f t="shared" si="104"/>
        <v>0</v>
      </c>
      <c r="B1714" t="str">
        <f>YEAR(C1714)&amp;VLOOKUP(MONTH(C1714),lookup!$G$2:$N$13,8)</f>
        <v>2012M12</v>
      </c>
      <c r="C1714" s="2">
        <f t="shared" si="105"/>
        <v>41251</v>
      </c>
      <c r="D1714" s="4">
        <v>32.814419408727431</v>
      </c>
      <c r="E1714">
        <f t="shared" si="106"/>
        <v>33.045356619770871</v>
      </c>
      <c r="F1714" s="4">
        <v>28.046804793374221</v>
      </c>
      <c r="G1714">
        <f t="shared" si="107"/>
        <v>28.219765607425259</v>
      </c>
    </row>
    <row r="1715" spans="1:7" outlineLevel="1">
      <c r="A1715" s="12">
        <f t="shared" si="104"/>
        <v>0</v>
      </c>
      <c r="B1715" t="str">
        <f>YEAR(C1715)&amp;VLOOKUP(MONTH(C1715),lookup!$G$2:$N$13,8)</f>
        <v>2012M12</v>
      </c>
      <c r="C1715" s="2">
        <f t="shared" si="105"/>
        <v>41252</v>
      </c>
      <c r="D1715" s="4">
        <v>33.614294544888622</v>
      </c>
      <c r="E1715">
        <f t="shared" si="106"/>
        <v>33.103919646847956</v>
      </c>
      <c r="F1715" s="4">
        <v>28.624374763093154</v>
      </c>
      <c r="G1715">
        <f t="shared" si="107"/>
        <v>28.257716832562664</v>
      </c>
    </row>
    <row r="1716" spans="1:7" outlineLevel="1">
      <c r="A1716" s="12">
        <f t="shared" si="104"/>
        <v>0</v>
      </c>
      <c r="B1716" t="str">
        <f>YEAR(C1716)&amp;VLOOKUP(MONTH(C1716),lookup!$G$2:$N$13,8)</f>
        <v>2012M12</v>
      </c>
      <c r="C1716" s="2">
        <f t="shared" si="105"/>
        <v>41253</v>
      </c>
      <c r="D1716" s="4">
        <v>32.870121978051763</v>
      </c>
      <c r="E1716">
        <f t="shared" si="106"/>
        <v>33.138948535015118</v>
      </c>
      <c r="F1716" s="4">
        <v>28.097537600403349</v>
      </c>
      <c r="G1716">
        <f t="shared" si="107"/>
        <v>28.292239497376663</v>
      </c>
    </row>
    <row r="1717" spans="1:7" outlineLevel="1">
      <c r="A1717" s="12">
        <f t="shared" si="104"/>
        <v>0</v>
      </c>
      <c r="B1717" t="str">
        <f>YEAR(C1717)&amp;VLOOKUP(MONTH(C1717),lookup!$G$2:$N$13,8)</f>
        <v>2012M12</v>
      </c>
      <c r="C1717" s="2">
        <f t="shared" si="105"/>
        <v>41254</v>
      </c>
      <c r="D1717" s="4">
        <v>33.301774247744198</v>
      </c>
      <c r="E1717">
        <f t="shared" si="106"/>
        <v>33.131641996958066</v>
      </c>
      <c r="F1717" s="4">
        <v>28.322966565048251</v>
      </c>
      <c r="G1717">
        <f t="shared" si="107"/>
        <v>28.269841629463208</v>
      </c>
    </row>
    <row r="1718" spans="1:7" outlineLevel="1">
      <c r="A1718" s="12">
        <f t="shared" si="104"/>
        <v>0</v>
      </c>
      <c r="B1718" t="str">
        <f>YEAR(C1718)&amp;VLOOKUP(MONTH(C1718),lookup!$G$2:$N$13,8)</f>
        <v>2012M12</v>
      </c>
      <c r="C1718" s="2">
        <f t="shared" si="105"/>
        <v>41255</v>
      </c>
      <c r="D1718" s="4">
        <v>32.845883940588294</v>
      </c>
      <c r="E1718">
        <f t="shared" si="106"/>
        <v>33.154418845261709</v>
      </c>
      <c r="F1718" s="4">
        <v>28.074496596583884</v>
      </c>
      <c r="G1718">
        <f t="shared" si="107"/>
        <v>28.293095823005935</v>
      </c>
    </row>
    <row r="1719" spans="1:7" outlineLevel="1">
      <c r="A1719" s="12">
        <f t="shared" si="104"/>
        <v>0</v>
      </c>
      <c r="B1719" t="str">
        <f>YEAR(C1719)&amp;VLOOKUP(MONTH(C1719),lookup!$G$2:$N$13,8)</f>
        <v>2012M12</v>
      </c>
      <c r="C1719" s="2">
        <f t="shared" si="105"/>
        <v>41256</v>
      </c>
      <c r="D1719" s="4">
        <v>33.409647160079437</v>
      </c>
      <c r="E1719">
        <f t="shared" si="106"/>
        <v>33.139974977239099</v>
      </c>
      <c r="F1719" s="4">
        <v>28.42438499708371</v>
      </c>
      <c r="G1719">
        <f t="shared" si="107"/>
        <v>28.267239428567692</v>
      </c>
    </row>
    <row r="1720" spans="1:7" outlineLevel="1">
      <c r="A1720" s="12">
        <f t="shared" si="104"/>
        <v>0</v>
      </c>
      <c r="B1720" t="str">
        <f>YEAR(C1720)&amp;VLOOKUP(MONTH(C1720),lookup!$G$2:$N$13,8)</f>
        <v>2012M12</v>
      </c>
      <c r="C1720" s="2">
        <f t="shared" si="105"/>
        <v>41257</v>
      </c>
      <c r="D1720" s="4">
        <v>33.107918276283755</v>
      </c>
      <c r="E1720">
        <f t="shared" si="106"/>
        <v>33.187996257299162</v>
      </c>
      <c r="F1720" s="4">
        <v>28.318837464024437</v>
      </c>
      <c r="G1720">
        <f t="shared" si="107"/>
        <v>28.312218331747403</v>
      </c>
    </row>
    <row r="1721" spans="1:7" outlineLevel="1">
      <c r="A1721" s="12">
        <f t="shared" si="104"/>
        <v>0</v>
      </c>
      <c r="B1721" t="str">
        <f>YEAR(C1721)&amp;VLOOKUP(MONTH(C1721),lookup!$G$2:$N$13,8)</f>
        <v>2012M12</v>
      </c>
      <c r="C1721" s="2">
        <f t="shared" si="105"/>
        <v>41258</v>
      </c>
      <c r="D1721" s="4">
        <v>33.71595443460172</v>
      </c>
      <c r="E1721">
        <f t="shared" si="106"/>
        <v>33.209275877547753</v>
      </c>
      <c r="F1721" s="4">
        <v>28.695212504065857</v>
      </c>
      <c r="G1721">
        <f t="shared" si="107"/>
        <v>28.32390809916393</v>
      </c>
    </row>
    <row r="1722" spans="1:7" outlineLevel="1">
      <c r="A1722" s="12">
        <f t="shared" si="104"/>
        <v>0</v>
      </c>
      <c r="B1722" t="str">
        <f>YEAR(C1722)&amp;VLOOKUP(MONTH(C1722),lookup!$G$2:$N$13,8)</f>
        <v>2012M12</v>
      </c>
      <c r="C1722" s="2">
        <f t="shared" si="105"/>
        <v>41259</v>
      </c>
      <c r="D1722" s="4">
        <v>33.17266107070003</v>
      </c>
      <c r="E1722">
        <f t="shared" si="106"/>
        <v>33.256877572475062</v>
      </c>
      <c r="F1722" s="4">
        <v>28.316397479416828</v>
      </c>
      <c r="G1722">
        <f t="shared" si="107"/>
        <v>28.358995965292713</v>
      </c>
    </row>
    <row r="1723" spans="1:7" outlineLevel="1">
      <c r="A1723" s="12">
        <f t="shared" si="104"/>
        <v>0</v>
      </c>
      <c r="B1723" t="str">
        <f>YEAR(C1723)&amp;VLOOKUP(MONTH(C1723),lookup!$G$2:$N$13,8)</f>
        <v>2012M12</v>
      </c>
      <c r="C1723" s="2">
        <f t="shared" si="105"/>
        <v>41260</v>
      </c>
      <c r="D1723" s="4">
        <v>33.586598194901775</v>
      </c>
      <c r="E1723">
        <f t="shared" si="106"/>
        <v>33.278881879530687</v>
      </c>
      <c r="F1723" s="4">
        <v>28.570490196941048</v>
      </c>
      <c r="G1723">
        <f t="shared" si="107"/>
        <v>28.376255149232605</v>
      </c>
    </row>
    <row r="1724" spans="1:7" outlineLevel="1">
      <c r="A1724" s="12">
        <f t="shared" si="104"/>
        <v>0</v>
      </c>
      <c r="B1724" t="str">
        <f>YEAR(C1724)&amp;VLOOKUP(MONTH(C1724),lookup!$G$2:$N$13,8)</f>
        <v>2012M12</v>
      </c>
      <c r="C1724" s="2">
        <f t="shared" si="105"/>
        <v>41261</v>
      </c>
      <c r="D1724" s="4">
        <v>33.262770509297226</v>
      </c>
      <c r="E1724">
        <f t="shared" si="106"/>
        <v>33.338162960125935</v>
      </c>
      <c r="F1724" s="4">
        <v>28.392479165209195</v>
      </c>
      <c r="G1724">
        <f t="shared" si="107"/>
        <v>28.421187544418416</v>
      </c>
    </row>
    <row r="1725" spans="1:7" outlineLevel="1">
      <c r="A1725" s="12">
        <f t="shared" si="104"/>
        <v>0</v>
      </c>
      <c r="B1725" t="str">
        <f>YEAR(C1725)&amp;VLOOKUP(MONTH(C1725),lookup!$G$2:$N$13,8)</f>
        <v>2012M12</v>
      </c>
      <c r="C1725" s="2">
        <f t="shared" si="105"/>
        <v>41262</v>
      </c>
      <c r="D1725" s="4">
        <v>33.9499256941981</v>
      </c>
      <c r="E1725">
        <f t="shared" si="106"/>
        <v>33.423695636705858</v>
      </c>
      <c r="F1725" s="4">
        <v>28.892653092786361</v>
      </c>
      <c r="G1725">
        <f t="shared" si="107"/>
        <v>28.495815293710599</v>
      </c>
    </row>
    <row r="1726" spans="1:7" outlineLevel="1">
      <c r="A1726" s="12">
        <f t="shared" si="104"/>
        <v>0</v>
      </c>
      <c r="B1726" t="str">
        <f>YEAR(C1726)&amp;VLOOKUP(MONTH(C1726),lookup!$G$2:$N$13,8)</f>
        <v>2012M12</v>
      </c>
      <c r="C1726" s="2">
        <f t="shared" si="105"/>
        <v>41263</v>
      </c>
      <c r="D1726" s="4">
        <v>33.27594706379444</v>
      </c>
      <c r="E1726">
        <f t="shared" si="106"/>
        <v>33.464576980865466</v>
      </c>
      <c r="F1726" s="4">
        <v>28.456118277560559</v>
      </c>
      <c r="G1726">
        <f t="shared" si="107"/>
        <v>28.53110671656632</v>
      </c>
    </row>
    <row r="1727" spans="1:7" outlineLevel="1">
      <c r="A1727" s="12">
        <f t="shared" si="104"/>
        <v>0</v>
      </c>
      <c r="B1727" t="str">
        <f>YEAR(C1727)&amp;VLOOKUP(MONTH(C1727),lookup!$G$2:$N$13,8)</f>
        <v>2012M12</v>
      </c>
      <c r="C1727" s="2">
        <f t="shared" si="105"/>
        <v>41264</v>
      </c>
      <c r="D1727" s="4">
        <v>34.146262041882672</v>
      </c>
      <c r="E1727">
        <f t="shared" si="106"/>
        <v>33.546474378251581</v>
      </c>
      <c r="F1727" s="4">
        <v>29.092026796383827</v>
      </c>
      <c r="G1727">
        <f t="shared" si="107"/>
        <v>28.605902186715738</v>
      </c>
    </row>
    <row r="1728" spans="1:7" outlineLevel="1">
      <c r="A1728" s="12">
        <f t="shared" si="104"/>
        <v>0</v>
      </c>
      <c r="B1728" t="str">
        <f>YEAR(C1728)&amp;VLOOKUP(MONTH(C1728),lookup!$G$2:$N$13,8)</f>
        <v>2012M12</v>
      </c>
      <c r="C1728" s="2">
        <f t="shared" si="105"/>
        <v>41265</v>
      </c>
      <c r="D1728" s="4">
        <v>33.478030208656165</v>
      </c>
      <c r="E1728">
        <f t="shared" si="106"/>
        <v>33.59505380218787</v>
      </c>
      <c r="F1728" s="4">
        <v>28.569630136068312</v>
      </c>
      <c r="G1728">
        <f t="shared" si="107"/>
        <v>28.642679450106108</v>
      </c>
    </row>
    <row r="1729" spans="1:7" outlineLevel="1">
      <c r="A1729" s="12">
        <f t="shared" si="104"/>
        <v>0</v>
      </c>
      <c r="B1729" t="str">
        <f>YEAR(C1729)&amp;VLOOKUP(MONTH(C1729),lookup!$G$2:$N$13,8)</f>
        <v>2012M12</v>
      </c>
      <c r="C1729" s="2">
        <f t="shared" si="105"/>
        <v>41266</v>
      </c>
      <c r="D1729" s="4">
        <v>34.275885508362059</v>
      </c>
      <c r="E1729">
        <f t="shared" si="106"/>
        <v>33.687490103752914</v>
      </c>
      <c r="F1729" s="4">
        <v>29.140813007958048</v>
      </c>
      <c r="G1729">
        <f t="shared" si="107"/>
        <v>28.718056382517453</v>
      </c>
    </row>
    <row r="1730" spans="1:7" outlineLevel="1">
      <c r="A1730" s="12">
        <f t="shared" ref="A1730:A1745" si="108">IF(D1730+D1731=D1730,IF(D1730+D1731&gt;0,1,0),0)</f>
        <v>0</v>
      </c>
      <c r="B1730" t="str">
        <f>YEAR(C1730)&amp;VLOOKUP(MONTH(C1730),lookup!$G$2:$N$13,8)</f>
        <v>2012M12</v>
      </c>
      <c r="C1730" s="2">
        <f t="shared" ref="C1730:C1736" si="109">C1731-1</f>
        <v>41267</v>
      </c>
      <c r="D1730" s="4">
        <v>34.231154872604499</v>
      </c>
      <c r="E1730">
        <f t="shared" si="106"/>
        <v>33.834344663314212</v>
      </c>
      <c r="F1730" s="4">
        <v>29.141996602701408</v>
      </c>
      <c r="G1730">
        <f t="shared" si="107"/>
        <v>28.832116114180423</v>
      </c>
    </row>
    <row r="1731" spans="1:7" outlineLevel="1">
      <c r="A1731" s="12">
        <f t="shared" si="108"/>
        <v>0</v>
      </c>
      <c r="B1731" t="str">
        <f>YEAR(C1731)&amp;VLOOKUP(MONTH(C1731),lookup!$G$2:$N$13,8)</f>
        <v>2012M12</v>
      </c>
      <c r="C1731" s="2">
        <f t="shared" si="109"/>
        <v>41268</v>
      </c>
      <c r="D1731" s="4">
        <v>33.627606134194593</v>
      </c>
      <c r="E1731">
        <f t="shared" si="106"/>
        <v>33.810047696186388</v>
      </c>
      <c r="F1731" s="4">
        <v>28.760434236267677</v>
      </c>
      <c r="G1731">
        <f t="shared" si="107"/>
        <v>28.832969378595116</v>
      </c>
    </row>
    <row r="1732" spans="1:7" outlineLevel="1">
      <c r="A1732" s="12">
        <f t="shared" si="108"/>
        <v>0</v>
      </c>
      <c r="B1732" t="str">
        <f>YEAR(C1732)&amp;VLOOKUP(MONTH(C1732),lookup!$G$2:$N$13,8)</f>
        <v>2012M12</v>
      </c>
      <c r="C1732" s="2">
        <f t="shared" si="109"/>
        <v>41269</v>
      </c>
      <c r="D1732" s="4">
        <v>33.699876763844657</v>
      </c>
      <c r="E1732">
        <f t="shared" si="106"/>
        <v>33.872694312099796</v>
      </c>
      <c r="F1732" s="4">
        <v>28.723517673571909</v>
      </c>
      <c r="G1732">
        <f t="shared" si="107"/>
        <v>28.875942568368728</v>
      </c>
    </row>
    <row r="1733" spans="1:7" outlineLevel="1">
      <c r="A1733" s="12">
        <f t="shared" si="108"/>
        <v>0</v>
      </c>
      <c r="B1733" t="str">
        <f>YEAR(C1733)&amp;VLOOKUP(MONTH(C1733),lookup!$G$2:$N$13,8)</f>
        <v>2012M12</v>
      </c>
      <c r="C1733" s="2">
        <f t="shared" si="109"/>
        <v>41270</v>
      </c>
      <c r="D1733" s="4">
        <v>34.684018978625069</v>
      </c>
      <c r="E1733">
        <f t="shared" si="106"/>
        <v>33.963388220438347</v>
      </c>
      <c r="F1733" s="4">
        <v>29.400093051874574</v>
      </c>
      <c r="G1733">
        <f t="shared" si="107"/>
        <v>28.933329753769303</v>
      </c>
    </row>
    <row r="1734" spans="1:7" outlineLevel="1">
      <c r="A1734" s="12">
        <f t="shared" si="108"/>
        <v>0</v>
      </c>
      <c r="B1734" t="str">
        <f>YEAR(C1734)&amp;VLOOKUP(MONTH(C1734),lookup!$G$2:$N$13,8)</f>
        <v>2012M12</v>
      </c>
      <c r="C1734" s="2">
        <f t="shared" si="109"/>
        <v>41271</v>
      </c>
      <c r="D1734" s="4">
        <v>33.478175193398201</v>
      </c>
      <c r="E1734">
        <f t="shared" si="106"/>
        <v>33.976039560600412</v>
      </c>
      <c r="F1734" s="4">
        <v>28.540431204244669</v>
      </c>
      <c r="G1734">
        <f t="shared" si="107"/>
        <v>28.936166067368426</v>
      </c>
    </row>
    <row r="1735" spans="1:7" outlineLevel="1">
      <c r="A1735" s="12">
        <f t="shared" si="108"/>
        <v>0</v>
      </c>
      <c r="B1735" t="str">
        <f>YEAR(C1735)&amp;VLOOKUP(MONTH(C1735),lookup!$G$2:$N$13,8)</f>
        <v>2012M12</v>
      </c>
      <c r="C1735" s="2">
        <f t="shared" si="109"/>
        <v>41272</v>
      </c>
      <c r="D1735" s="4">
        <v>34.527630191629768</v>
      </c>
      <c r="E1735">
        <f t="shared" si="106"/>
        <v>34.020853793565252</v>
      </c>
      <c r="F1735" s="4">
        <v>29.371720479478814</v>
      </c>
      <c r="G1735">
        <f t="shared" si="107"/>
        <v>28.972889211855257</v>
      </c>
    </row>
    <row r="1736" spans="1:7" outlineLevel="1">
      <c r="A1736" s="12">
        <f t="shared" si="108"/>
        <v>0</v>
      </c>
      <c r="B1736" t="str">
        <f>YEAR(C1736)&amp;VLOOKUP(MONTH(C1736),lookup!$G$2:$N$13,8)</f>
        <v>2012M12</v>
      </c>
      <c r="C1736" s="2">
        <f t="shared" si="109"/>
        <v>41273</v>
      </c>
      <c r="D1736" s="4">
        <v>34.090853706299534</v>
      </c>
      <c r="E1736">
        <f t="shared" si="106"/>
        <v>34.047463498309213</v>
      </c>
      <c r="F1736" s="4">
        <v>29.046756319537035</v>
      </c>
      <c r="G1736">
        <f t="shared" si="107"/>
        <v>28.994772908058355</v>
      </c>
    </row>
    <row r="1737" spans="1:7" outlineLevel="1">
      <c r="A1737" s="12">
        <f t="shared" si="108"/>
        <v>0</v>
      </c>
      <c r="B1737" t="str">
        <f>YEAR(C1737)&amp;VLOOKUP(MONTH(C1737),lookup!$G$2:$N$13,8)</f>
        <v>2012M12</v>
      </c>
      <c r="C1737" s="2">
        <f>C1738-1</f>
        <v>41274</v>
      </c>
      <c r="D1737" s="4">
        <v>34.579475029680601</v>
      </c>
      <c r="E1737">
        <f t="shared" si="106"/>
        <v>34.14576025134879</v>
      </c>
      <c r="F1737" s="4">
        <v>29.408460446603542</v>
      </c>
      <c r="G1737">
        <f t="shared" si="107"/>
        <v>29.065503057168353</v>
      </c>
    </row>
    <row r="1738" spans="1:7" outlineLevel="1">
      <c r="A1738" s="12">
        <f t="shared" si="108"/>
        <v>0</v>
      </c>
      <c r="B1738" t="str">
        <f>YEAR(C1738)&amp;VLOOKUP(MONTH(C1738),lookup!$G$2:$N$13,8)</f>
        <v>2013M01</v>
      </c>
      <c r="C1738" s="2">
        <v>41275</v>
      </c>
      <c r="D1738" s="8">
        <v>33.845395757886912</v>
      </c>
      <c r="E1738">
        <f t="shared" si="106"/>
        <v>34.133776889515801</v>
      </c>
      <c r="F1738" s="4">
        <v>28.736599409496929</v>
      </c>
      <c r="G1738">
        <f t="shared" si="107"/>
        <v>29.041255877253491</v>
      </c>
    </row>
    <row r="1739" spans="1:7" outlineLevel="1">
      <c r="A1739" s="12">
        <f t="shared" si="108"/>
        <v>0</v>
      </c>
      <c r="B1739" t="str">
        <f>YEAR(C1739)&amp;VLOOKUP(MONTH(C1739),lookup!$G$2:$N$13,8)</f>
        <v>2013M01</v>
      </c>
      <c r="C1739" s="2">
        <f>C1738+1</f>
        <v>41276</v>
      </c>
      <c r="D1739" s="4">
        <v>34.12837289851884</v>
      </c>
      <c r="E1739">
        <f t="shared" ref="E1739:E1802" si="110">AVERAGE(SUM(D1732:D1739)/8,SUM(D1734:D1739)/6)</f>
        <v>34.118770972277204</v>
      </c>
      <c r="F1739" s="4">
        <v>28.896215331599461</v>
      </c>
      <c r="G1739">
        <f t="shared" ref="G1739:G1802" si="111">AVERAGE(SUM(F1732:F1739)/8,SUM(F1734:F1739)/6)</f>
        <v>29.007752385688804</v>
      </c>
    </row>
    <row r="1740" spans="1:7" outlineLevel="1">
      <c r="A1740" s="12">
        <f t="shared" si="108"/>
        <v>0</v>
      </c>
      <c r="B1740" t="str">
        <f>YEAR(C1740)&amp;VLOOKUP(MONTH(C1740),lookup!$G$2:$N$13,8)</f>
        <v>2013M01</v>
      </c>
      <c r="C1740" s="2">
        <f t="shared" ref="C1740:C1803" si="112">C1739+1</f>
        <v>41277</v>
      </c>
      <c r="D1740" s="4">
        <v>33.943202754413207</v>
      </c>
      <c r="E1740">
        <f t="shared" si="110"/>
        <v>34.172731143438995</v>
      </c>
      <c r="F1740" s="4">
        <v>28.846738592909769</v>
      </c>
      <c r="G1740">
        <f t="shared" si="111"/>
        <v>29.04097930886951</v>
      </c>
    </row>
    <row r="1741" spans="1:7" outlineLevel="1">
      <c r="A1741" s="12">
        <f t="shared" si="108"/>
        <v>0</v>
      </c>
      <c r="B1741" t="str">
        <f>YEAR(C1741)&amp;VLOOKUP(MONTH(C1741),lookup!$G$2:$N$13,8)</f>
        <v>2013M01</v>
      </c>
      <c r="C1741" s="2">
        <f t="shared" si="112"/>
        <v>41278</v>
      </c>
      <c r="D1741" s="4">
        <v>34.559752446068913</v>
      </c>
      <c r="E1741">
        <f t="shared" si="110"/>
        <v>34.167641339690832</v>
      </c>
      <c r="F1741" s="4">
        <v>29.247955003381019</v>
      </c>
      <c r="G1741">
        <f t="shared" si="111"/>
        <v>29.021156891163848</v>
      </c>
    </row>
    <row r="1742" spans="1:7" outlineLevel="1">
      <c r="A1742" s="12">
        <f t="shared" si="108"/>
        <v>0</v>
      </c>
      <c r="B1742" t="str">
        <f>YEAR(C1742)&amp;VLOOKUP(MONTH(C1742),lookup!$G$2:$N$13,8)</f>
        <v>2013M01</v>
      </c>
      <c r="C1742" s="2">
        <f t="shared" si="112"/>
        <v>41279</v>
      </c>
      <c r="D1742" s="4">
        <v>34.068432916268314</v>
      </c>
      <c r="E1742">
        <f t="shared" si="110"/>
        <v>34.202664048200944</v>
      </c>
      <c r="F1742" s="4">
        <v>28.909357022788981</v>
      </c>
      <c r="G1742">
        <f t="shared" si="111"/>
        <v>29.0327648134272</v>
      </c>
    </row>
    <row r="1743" spans="1:7" outlineLevel="1">
      <c r="A1743" s="12">
        <f t="shared" si="108"/>
        <v>0</v>
      </c>
      <c r="B1743" t="str">
        <f>YEAR(C1743)&amp;VLOOKUP(MONTH(C1743),lookup!$G$2:$N$13,8)</f>
        <v>2013M01</v>
      </c>
      <c r="C1743" s="2">
        <f t="shared" si="112"/>
        <v>41280</v>
      </c>
      <c r="D1743" s="4">
        <v>34.687469238625674</v>
      </c>
      <c r="E1743">
        <f t="shared" si="110"/>
        <v>34.221653506050281</v>
      </c>
      <c r="F1743" s="4">
        <v>29.352620387894259</v>
      </c>
      <c r="G1743">
        <f t="shared" si="111"/>
        <v>29.026917719477389</v>
      </c>
    </row>
    <row r="1744" spans="1:7" outlineLevel="1">
      <c r="A1744" s="12">
        <f t="shared" si="108"/>
        <v>0</v>
      </c>
      <c r="B1744" t="str">
        <f>YEAR(C1744)&amp;VLOOKUP(MONTH(C1744),lookup!$G$2:$N$13,8)</f>
        <v>2013M01</v>
      </c>
      <c r="C1744" s="2">
        <f t="shared" si="112"/>
        <v>41281</v>
      </c>
      <c r="D1744" s="4">
        <v>33.844620387737287</v>
      </c>
      <c r="E1744">
        <f t="shared" si="110"/>
        <v>34.206199309460999</v>
      </c>
      <c r="F1744" s="4">
        <v>28.694284751254887</v>
      </c>
      <c r="G1744">
        <f t="shared" si="111"/>
        <v>29.001362024939585</v>
      </c>
    </row>
    <row r="1745" spans="1:7" outlineLevel="1">
      <c r="A1745" s="12">
        <f t="shared" si="108"/>
        <v>0</v>
      </c>
      <c r="B1745" t="str">
        <f>YEAR(C1745)&amp;VLOOKUP(MONTH(C1745),lookup!$G$2:$N$13,8)</f>
        <v>2013M01</v>
      </c>
      <c r="C1745" s="2">
        <f t="shared" si="112"/>
        <v>41282</v>
      </c>
      <c r="D1745" s="4">
        <v>34.662271858587744</v>
      </c>
      <c r="E1745">
        <f t="shared" si="110"/>
        <v>34.255865691273442</v>
      </c>
      <c r="F1745" s="4">
        <v>29.312304762624638</v>
      </c>
      <c r="G1745">
        <f t="shared" si="111"/>
        <v>29.030026413943006</v>
      </c>
    </row>
    <row r="1746" spans="1:7" outlineLevel="1">
      <c r="A1746" s="12">
        <f t="shared" ref="A1746:A1809" si="113">IF(D1746+D1747=D1746,IF(D1746+D1747&gt;0,1,0),0)</f>
        <v>0</v>
      </c>
      <c r="B1746" t="str">
        <f>YEAR(C1746)&amp;VLOOKUP(MONTH(C1746),lookup!$G$2:$N$13,8)</f>
        <v>2013M01</v>
      </c>
      <c r="C1746" s="2">
        <f t="shared" si="112"/>
        <v>41283</v>
      </c>
      <c r="D1746" s="4">
        <v>34.205875516284117</v>
      </c>
      <c r="E1746">
        <f t="shared" si="110"/>
        <v>34.300285072995841</v>
      </c>
      <c r="F1746" s="4">
        <v>29.017700305112864</v>
      </c>
      <c r="G1746">
        <f t="shared" si="111"/>
        <v>29.061842029269258</v>
      </c>
    </row>
    <row r="1747" spans="1:7" outlineLevel="1">
      <c r="A1747" s="12">
        <f t="shared" si="113"/>
        <v>0</v>
      </c>
      <c r="B1747" t="str">
        <f>YEAR(C1747)&amp;VLOOKUP(MONTH(C1747),lookup!$G$2:$N$13,8)</f>
        <v>2013M01</v>
      </c>
      <c r="C1747" s="2">
        <f t="shared" si="112"/>
        <v>41284</v>
      </c>
      <c r="D1747" s="4">
        <v>34.513888083484652</v>
      </c>
      <c r="E1747">
        <f t="shared" si="110"/>
        <v>34.320557741840858</v>
      </c>
      <c r="F1747" s="4">
        <v>29.200209594055739</v>
      </c>
      <c r="G1747">
        <f t="shared" si="111"/>
        <v>29.076862886562331</v>
      </c>
    </row>
    <row r="1748" spans="1:7" outlineLevel="1">
      <c r="A1748" s="12">
        <f t="shared" si="113"/>
        <v>0</v>
      </c>
      <c r="B1748" t="str">
        <f>YEAR(C1748)&amp;VLOOKUP(MONTH(C1748),lookup!$G$2:$N$13,8)</f>
        <v>2013M01</v>
      </c>
      <c r="C1748" s="2">
        <f t="shared" si="112"/>
        <v>41285</v>
      </c>
      <c r="D1748" s="4">
        <v>33.998666801400752</v>
      </c>
      <c r="E1748">
        <f t="shared" si="110"/>
        <v>34.318210401871944</v>
      </c>
      <c r="F1748" s="4">
        <v>28.854744141509304</v>
      </c>
      <c r="G1748">
        <f t="shared" si="111"/>
        <v>29.07281215990983</v>
      </c>
    </row>
    <row r="1749" spans="1:7" outlineLevel="1">
      <c r="A1749" s="12">
        <f t="shared" si="113"/>
        <v>0</v>
      </c>
      <c r="B1749" t="str">
        <f>YEAR(C1749)&amp;VLOOKUP(MONTH(C1749),lookup!$G$2:$N$13,8)</f>
        <v>2013M01</v>
      </c>
      <c r="C1749" s="2">
        <f t="shared" si="112"/>
        <v>41286</v>
      </c>
      <c r="D1749" s="4">
        <v>34.679097820799527</v>
      </c>
      <c r="E1749">
        <f t="shared" si="110"/>
        <v>34.324971869640436</v>
      </c>
      <c r="F1749" s="4">
        <v>29.280893309121168</v>
      </c>
      <c r="G1749">
        <f t="shared" si="111"/>
        <v>29.068893547454159</v>
      </c>
    </row>
    <row r="1750" spans="1:7" outlineLevel="1">
      <c r="A1750" s="12">
        <f t="shared" si="113"/>
        <v>0</v>
      </c>
      <c r="B1750" t="str">
        <f>YEAR(C1750)&amp;VLOOKUP(MONTH(C1750),lookup!$G$2:$N$13,8)</f>
        <v>2013M01</v>
      </c>
      <c r="C1750" s="2">
        <f t="shared" si="112"/>
        <v>41287</v>
      </c>
      <c r="D1750" s="4">
        <v>34.058543722123396</v>
      </c>
      <c r="E1750">
        <f t="shared" si="110"/>
        <v>34.342180739538549</v>
      </c>
      <c r="F1750" s="4">
        <v>28.92673623340189</v>
      </c>
      <c r="G1750">
        <f t="shared" si="111"/>
        <v>29.089350704963056</v>
      </c>
    </row>
    <row r="1751" spans="1:7" outlineLevel="1">
      <c r="A1751" s="12">
        <f t="shared" si="113"/>
        <v>0</v>
      </c>
      <c r="B1751" t="str">
        <f>YEAR(C1751)&amp;VLOOKUP(MONTH(C1751),lookup!$G$2:$N$13,8)</f>
        <v>2013M01</v>
      </c>
      <c r="C1751" s="2">
        <f t="shared" si="112"/>
        <v>41288</v>
      </c>
      <c r="D1751" s="4">
        <v>34.184943388677382</v>
      </c>
      <c r="E1751">
        <f t="shared" si="110"/>
        <v>34.270995501424252</v>
      </c>
      <c r="F1751" s="4">
        <v>28.828167495881271</v>
      </c>
      <c r="G1751">
        <f t="shared" si="111"/>
        <v>29.016227626983628</v>
      </c>
    </row>
    <row r="1752" spans="1:7" outlineLevel="1">
      <c r="A1752" s="12">
        <f t="shared" si="113"/>
        <v>0</v>
      </c>
      <c r="B1752" t="str">
        <f>YEAR(C1752)&amp;VLOOKUP(MONTH(C1752),lookup!$G$2:$N$13,8)</f>
        <v>2013M01</v>
      </c>
      <c r="C1752" s="2">
        <f t="shared" si="112"/>
        <v>41289</v>
      </c>
      <c r="D1752" s="4">
        <v>33.846839006945451</v>
      </c>
      <c r="E1752">
        <f t="shared" si="110"/>
        <v>34.241214456013211</v>
      </c>
      <c r="F1752" s="4">
        <v>28.724492211144415</v>
      </c>
      <c r="G1752">
        <f t="shared" si="111"/>
        <v>28.993681585396022</v>
      </c>
    </row>
    <row r="1753" spans="1:7" outlineLevel="1">
      <c r="A1753" s="12">
        <f t="shared" si="113"/>
        <v>0</v>
      </c>
      <c r="B1753" t="str">
        <f>YEAR(C1753)&amp;VLOOKUP(MONTH(C1753),lookup!$G$2:$N$13,8)</f>
        <v>2013M01</v>
      </c>
      <c r="C1753" s="2">
        <f t="shared" si="112"/>
        <v>41290</v>
      </c>
      <c r="D1753" s="4">
        <v>34.555819699875627</v>
      </c>
      <c r="E1753">
        <f t="shared" si="110"/>
        <v>34.238055497459612</v>
      </c>
      <c r="F1753" s="4">
        <v>29.157982376690686</v>
      </c>
      <c r="G1753">
        <f t="shared" si="111"/>
        <v>28.980517501494731</v>
      </c>
    </row>
    <row r="1754" spans="1:7" outlineLevel="1">
      <c r="A1754" s="12">
        <f t="shared" si="113"/>
        <v>0</v>
      </c>
      <c r="B1754" t="str">
        <f>YEAR(C1754)&amp;VLOOKUP(MONTH(C1754),lookup!$G$2:$N$13,8)</f>
        <v>2013M01</v>
      </c>
      <c r="C1754" s="2">
        <f t="shared" si="112"/>
        <v>41291</v>
      </c>
      <c r="D1754" s="4">
        <v>33.877816549300263</v>
      </c>
      <c r="E1754">
        <f t="shared" si="110"/>
        <v>34.207480957681412</v>
      </c>
      <c r="F1754" s="4">
        <v>28.711327650802446</v>
      </c>
      <c r="G1754">
        <f t="shared" si="111"/>
        <v>28.949417836374757</v>
      </c>
    </row>
    <row r="1755" spans="1:7" outlineLevel="1">
      <c r="A1755" s="12">
        <f t="shared" si="113"/>
        <v>0</v>
      </c>
      <c r="B1755" t="str">
        <f>YEAR(C1755)&amp;VLOOKUP(MONTH(C1755),lookup!$G$2:$N$13,8)</f>
        <v>2013M01</v>
      </c>
      <c r="C1755" s="2">
        <f t="shared" si="112"/>
        <v>41292</v>
      </c>
      <c r="D1755" s="4">
        <v>33.088648824020247</v>
      </c>
      <c r="E1755">
        <f t="shared" si="110"/>
        <v>33.985866087566613</v>
      </c>
      <c r="F1755" s="4">
        <v>27.809744946818412</v>
      </c>
      <c r="G1755">
        <f t="shared" si="111"/>
        <v>28.739918099063857</v>
      </c>
    </row>
    <row r="1756" spans="1:7" outlineLevel="1">
      <c r="A1756" s="12">
        <f t="shared" si="113"/>
        <v>0</v>
      </c>
      <c r="B1756" t="str">
        <f>YEAR(C1756)&amp;VLOOKUP(MONTH(C1756),lookup!$G$2:$N$13,8)</f>
        <v>2013M01</v>
      </c>
      <c r="C1756" s="2">
        <f t="shared" si="112"/>
        <v>41293</v>
      </c>
      <c r="D1756" s="4">
        <v>34.455005815042668</v>
      </c>
      <c r="E1756">
        <f t="shared" si="110"/>
        <v>34.047425783662504</v>
      </c>
      <c r="F1756" s="4">
        <v>29.257196831456774</v>
      </c>
      <c r="G1756">
        <f t="shared" si="111"/>
        <v>28.792609775356816</v>
      </c>
    </row>
    <row r="1757" spans="1:7" outlineLevel="1">
      <c r="A1757" s="12">
        <f t="shared" si="113"/>
        <v>0</v>
      </c>
      <c r="B1757" t="str">
        <f>YEAR(C1757)&amp;VLOOKUP(MONTH(C1757),lookup!$G$2:$N$13,8)</f>
        <v>2013M01</v>
      </c>
      <c r="C1757" s="2">
        <f t="shared" si="112"/>
        <v>41294</v>
      </c>
      <c r="D1757" s="4">
        <v>34.155621211429441</v>
      </c>
      <c r="E1757">
        <f t="shared" si="110"/>
        <v>34.012264980806215</v>
      </c>
      <c r="F1757" s="4">
        <v>28.801547802436872</v>
      </c>
      <c r="G1757">
        <f t="shared" si="111"/>
        <v>28.760432373402011</v>
      </c>
    </row>
    <row r="1758" spans="1:7" outlineLevel="1">
      <c r="A1758" s="12">
        <f t="shared" si="113"/>
        <v>0</v>
      </c>
      <c r="B1758" t="str">
        <f>YEAR(C1758)&amp;VLOOKUP(MONTH(C1758),lookup!$G$2:$N$13,8)</f>
        <v>2013M01</v>
      </c>
      <c r="C1758" s="2">
        <f t="shared" si="112"/>
        <v>41295</v>
      </c>
      <c r="D1758" s="4">
        <v>33.686990932716974</v>
      </c>
      <c r="E1758">
        <f t="shared" si="110"/>
        <v>33.975722258615946</v>
      </c>
      <c r="F1758" s="4">
        <v>28.547284529835682</v>
      </c>
      <c r="G1758">
        <f t="shared" si="111"/>
        <v>28.721949335153397</v>
      </c>
    </row>
    <row r="1759" spans="1:7" outlineLevel="1">
      <c r="A1759" s="12">
        <f t="shared" si="113"/>
        <v>0</v>
      </c>
      <c r="B1759" t="str">
        <f>YEAR(C1759)&amp;VLOOKUP(MONTH(C1759),lookup!$G$2:$N$13,8)</f>
        <v>2013M01</v>
      </c>
      <c r="C1759" s="2">
        <f t="shared" si="112"/>
        <v>41296</v>
      </c>
      <c r="D1759" s="4">
        <v>33.974405311765231</v>
      </c>
      <c r="E1759">
        <f t="shared" si="110"/>
        <v>33.914112429799729</v>
      </c>
      <c r="F1759" s="4">
        <v>28.63901404553139</v>
      </c>
      <c r="G1759">
        <f t="shared" si="111"/>
        <v>28.666879883576591</v>
      </c>
    </row>
    <row r="1760" spans="1:7" outlineLevel="1">
      <c r="A1760" s="12">
        <f t="shared" si="113"/>
        <v>0</v>
      </c>
      <c r="B1760" t="str">
        <f>YEAR(C1760)&amp;VLOOKUP(MONTH(C1760),lookup!$G$2:$N$13,8)</f>
        <v>2013M01</v>
      </c>
      <c r="C1760" s="2">
        <f t="shared" si="112"/>
        <v>41297</v>
      </c>
      <c r="D1760" s="4">
        <v>33.83236925272994</v>
      </c>
      <c r="E1760">
        <f t="shared" si="110"/>
        <v>33.909420795447062</v>
      </c>
      <c r="F1760" s="4">
        <v>28.68012605540375</v>
      </c>
      <c r="G1760">
        <f t="shared" si="111"/>
        <v>28.661506865892907</v>
      </c>
    </row>
    <row r="1761" spans="1:7" outlineLevel="1">
      <c r="A1761" s="12">
        <f t="shared" si="113"/>
        <v>0</v>
      </c>
      <c r="B1761" t="str">
        <f>YEAR(C1761)&amp;VLOOKUP(MONTH(C1761),lookup!$G$2:$N$13,8)</f>
        <v>2013M01</v>
      </c>
      <c r="C1761" s="2">
        <f t="shared" si="112"/>
        <v>41298</v>
      </c>
      <c r="D1761" s="4">
        <v>34.380684938002275</v>
      </c>
      <c r="E1761">
        <f t="shared" si="110"/>
        <v>34.006144548995152</v>
      </c>
      <c r="F1761" s="4">
        <v>28.987215724905489</v>
      </c>
      <c r="G1761">
        <f t="shared" si="111"/>
        <v>28.748956514996923</v>
      </c>
    </row>
    <row r="1762" spans="1:7" outlineLevel="1">
      <c r="A1762" s="12">
        <f t="shared" si="113"/>
        <v>0</v>
      </c>
      <c r="B1762" t="str">
        <f>YEAR(C1762)&amp;VLOOKUP(MONTH(C1762),lookup!$G$2:$N$13,8)</f>
        <v>2013M01</v>
      </c>
      <c r="C1762" s="2">
        <f t="shared" si="112"/>
        <v>41299</v>
      </c>
      <c r="D1762" s="4">
        <v>33.484881602292681</v>
      </c>
      <c r="E1762">
        <f t="shared" si="110"/>
        <v>33.900742430411341</v>
      </c>
      <c r="F1762" s="4">
        <v>28.334717103116294</v>
      </c>
      <c r="G1762">
        <f t="shared" si="111"/>
        <v>28.648545045071501</v>
      </c>
    </row>
    <row r="1763" spans="1:7" outlineLevel="1">
      <c r="A1763" s="12">
        <f t="shared" si="113"/>
        <v>0</v>
      </c>
      <c r="B1763" t="str">
        <f>YEAR(C1763)&amp;VLOOKUP(MONTH(C1763),lookup!$G$2:$N$13,8)</f>
        <v>2013M01</v>
      </c>
      <c r="C1763" s="2">
        <f t="shared" si="112"/>
        <v>41300</v>
      </c>
      <c r="D1763" s="4">
        <v>34.851301654842977</v>
      </c>
      <c r="E1763">
        <f t="shared" si="110"/>
        <v>34.068881602622227</v>
      </c>
      <c r="F1763" s="4">
        <v>29.367405967571202</v>
      </c>
      <c r="G1763">
        <f t="shared" si="111"/>
        <v>28.793053705963075</v>
      </c>
    </row>
    <row r="1764" spans="1:7" outlineLevel="1">
      <c r="A1764" s="12">
        <f t="shared" si="113"/>
        <v>0</v>
      </c>
      <c r="B1764" t="str">
        <f>YEAR(C1764)&amp;VLOOKUP(MONTH(C1764),lookup!$G$2:$N$13,8)</f>
        <v>2013M01</v>
      </c>
      <c r="C1764" s="2">
        <f t="shared" si="112"/>
        <v>41301</v>
      </c>
      <c r="D1764" s="4">
        <v>34.15369210196291</v>
      </c>
      <c r="E1764">
        <f t="shared" si="110"/>
        <v>34.088941259658569</v>
      </c>
      <c r="F1764" s="4">
        <v>28.967864386205385</v>
      </c>
      <c r="G1764">
        <f t="shared" si="111"/>
        <v>28.810018749499005</v>
      </c>
    </row>
    <row r="1765" spans="1:7" outlineLevel="1">
      <c r="A1765" s="12">
        <f t="shared" si="113"/>
        <v>0</v>
      </c>
      <c r="B1765" t="str">
        <f>YEAR(C1765)&amp;VLOOKUP(MONTH(C1765),lookup!$G$2:$N$13,8)</f>
        <v>2013M01</v>
      </c>
      <c r="C1765" s="2">
        <f t="shared" si="112"/>
        <v>41302</v>
      </c>
      <c r="D1765" s="4">
        <v>34.524674471185321</v>
      </c>
      <c r="E1765">
        <f t="shared" si="110"/>
        <v>34.157862851678324</v>
      </c>
      <c r="F1765" s="4">
        <v>29.071972839594412</v>
      </c>
      <c r="G1765">
        <f t="shared" si="111"/>
        <v>28.863000213826602</v>
      </c>
    </row>
    <row r="1766" spans="1:7" outlineLevel="1">
      <c r="A1766" s="12">
        <f t="shared" si="113"/>
        <v>0</v>
      </c>
      <c r="B1766" t="str">
        <f>YEAR(C1766)&amp;VLOOKUP(MONTH(C1766),lookup!$G$2:$N$13,8)</f>
        <v>2013M01</v>
      </c>
      <c r="C1766" s="2">
        <f t="shared" si="112"/>
        <v>41303</v>
      </c>
      <c r="D1766" s="4">
        <v>33.828038072337769</v>
      </c>
      <c r="E1766">
        <f t="shared" si="110"/>
        <v>34.166317366205277</v>
      </c>
      <c r="F1766" s="4">
        <v>28.651617639016358</v>
      </c>
      <c r="G1766">
        <f t="shared" si="111"/>
        <v>28.86714533178478</v>
      </c>
    </row>
    <row r="1767" spans="1:7" outlineLevel="1">
      <c r="A1767" s="12">
        <f t="shared" si="113"/>
        <v>0</v>
      </c>
      <c r="B1767" t="str">
        <f>YEAR(C1767)&amp;VLOOKUP(MONTH(C1767),lookup!$G$2:$N$13,8)</f>
        <v>2013M01</v>
      </c>
      <c r="C1767" s="2">
        <f t="shared" si="112"/>
        <v>41304</v>
      </c>
      <c r="D1767" s="4">
        <v>34.75736290976554</v>
      </c>
      <c r="E1767">
        <f t="shared" si="110"/>
        <v>34.246642047060561</v>
      </c>
      <c r="F1767" s="4">
        <v>29.269699531622138</v>
      </c>
      <c r="G1767">
        <f t="shared" si="111"/>
        <v>28.930103491891835</v>
      </c>
    </row>
    <row r="1768" spans="1:7" outlineLevel="1">
      <c r="A1768" s="12">
        <f t="shared" si="113"/>
        <v>0</v>
      </c>
      <c r="B1768" t="str">
        <f>YEAR(C1768)&amp;VLOOKUP(MONTH(C1768),lookup!$G$2:$N$13,8)</f>
        <v>2013M01</v>
      </c>
      <c r="C1768" s="2">
        <f t="shared" si="112"/>
        <v>41305</v>
      </c>
      <c r="D1768" s="4">
        <v>34.165314054908002</v>
      </c>
      <c r="E1768">
        <f t="shared" si="110"/>
        <v>34.324153801581303</v>
      </c>
      <c r="F1768" s="4">
        <v>28.96183096569305</v>
      </c>
      <c r="G1768">
        <f t="shared" si="111"/>
        <v>28.999969537332984</v>
      </c>
    </row>
    <row r="1769" spans="1:7" outlineLevel="1">
      <c r="A1769" s="12">
        <f t="shared" si="113"/>
        <v>0</v>
      </c>
      <c r="B1769" t="str">
        <f>YEAR(C1769)&amp;VLOOKUP(MONTH(C1769),lookup!$G$2:$N$13,8)</f>
        <v>2013M02</v>
      </c>
      <c r="C1769" s="2">
        <f t="shared" si="112"/>
        <v>41306</v>
      </c>
      <c r="D1769" s="4">
        <v>34.839667430780224</v>
      </c>
      <c r="E1769">
        <f t="shared" si="110"/>
        <v>34.351870688708026</v>
      </c>
      <c r="F1769" s="4">
        <v>29.29862956654717</v>
      </c>
      <c r="G1769">
        <f t="shared" si="111"/>
        <v>29.013701535683584</v>
      </c>
    </row>
    <row r="1770" spans="1:7" outlineLevel="1">
      <c r="A1770" s="12">
        <f t="shared" si="113"/>
        <v>0</v>
      </c>
      <c r="B1770" t="str">
        <f>YEAR(C1770)&amp;VLOOKUP(MONTH(C1770),lookup!$G$2:$N$13,8)</f>
        <v>2013M02</v>
      </c>
      <c r="C1770" s="2">
        <f t="shared" si="112"/>
        <v>41307</v>
      </c>
      <c r="D1770" s="4">
        <v>34.38101547339329</v>
      </c>
      <c r="E1770">
        <f t="shared" si="110"/>
        <v>34.426822669937678</v>
      </c>
      <c r="F1770" s="4">
        <v>29.087472988045139</v>
      </c>
      <c r="G1770">
        <f t="shared" si="111"/>
        <v>29.070716161978282</v>
      </c>
    </row>
    <row r="1771" spans="1:7" outlineLevel="1">
      <c r="A1771" s="12">
        <f t="shared" si="113"/>
        <v>0</v>
      </c>
      <c r="B1771" t="str">
        <f>YEAR(C1771)&amp;VLOOKUP(MONTH(C1771),lookup!$G$2:$N$13,8)</f>
        <v>2013M02</v>
      </c>
      <c r="C1771" s="2">
        <f t="shared" si="112"/>
        <v>41308</v>
      </c>
      <c r="D1771" s="4">
        <v>34.981799977532603</v>
      </c>
      <c r="E1771">
        <f t="shared" si="110"/>
        <v>34.47307260730139</v>
      </c>
      <c r="F1771" s="4">
        <v>29.432721818507225</v>
      </c>
      <c r="G1771">
        <f t="shared" si="111"/>
        <v>29.104860817571186</v>
      </c>
    </row>
    <row r="1772" spans="1:7" outlineLevel="1">
      <c r="A1772" s="12">
        <f t="shared" si="113"/>
        <v>0</v>
      </c>
      <c r="B1772" t="str">
        <f>YEAR(C1772)&amp;VLOOKUP(MONTH(C1772),lookup!$G$2:$N$13,8)</f>
        <v>2013M02</v>
      </c>
      <c r="C1772" s="2">
        <f t="shared" si="112"/>
        <v>41309</v>
      </c>
      <c r="D1772" s="4">
        <v>34.238652682563959</v>
      </c>
      <c r="E1772">
        <f t="shared" si="110"/>
        <v>34.512600527774467</v>
      </c>
      <c r="F1772" s="4">
        <v>28.918741991454247</v>
      </c>
      <c r="G1772">
        <f t="shared" si="111"/>
        <v>29.124051030602399</v>
      </c>
    </row>
    <row r="1773" spans="1:7" outlineLevel="1">
      <c r="A1773" s="12">
        <f t="shared" si="113"/>
        <v>0</v>
      </c>
      <c r="B1773" t="str">
        <f>YEAR(C1773)&amp;VLOOKUP(MONTH(C1773),lookup!$G$2:$N$13,8)</f>
        <v>2013M02</v>
      </c>
      <c r="C1773" s="2">
        <f t="shared" si="112"/>
        <v>41310</v>
      </c>
      <c r="D1773" s="4">
        <v>34.879367265748371</v>
      </c>
      <c r="E1773">
        <f t="shared" si="110"/>
        <v>34.544935857099901</v>
      </c>
      <c r="F1773" s="4">
        <v>29.350626806549752</v>
      </c>
      <c r="G1773">
        <f t="shared" si="111"/>
        <v>29.148210843114406</v>
      </c>
    </row>
    <row r="1774" spans="1:7" outlineLevel="1">
      <c r="A1774" s="12">
        <f t="shared" si="113"/>
        <v>0</v>
      </c>
      <c r="B1774" t="str">
        <f>YEAR(C1774)&amp;VLOOKUP(MONTH(C1774),lookup!$G$2:$N$13,8)</f>
        <v>2013M02</v>
      </c>
      <c r="C1774" s="2">
        <f t="shared" si="112"/>
        <v>41311</v>
      </c>
      <c r="D1774" s="4">
        <v>34.363705435883077</v>
      </c>
      <c r="E1774">
        <f t="shared" si="110"/>
        <v>34.594947682402733</v>
      </c>
      <c r="F1774" s="4">
        <v>29.022693301190358</v>
      </c>
      <c r="G1774">
        <f t="shared" si="111"/>
        <v>29.176474933291722</v>
      </c>
    </row>
    <row r="1775" spans="1:7" outlineLevel="1">
      <c r="A1775" s="12">
        <f t="shared" si="113"/>
        <v>0</v>
      </c>
      <c r="B1775" t="str">
        <f>YEAR(C1775)&amp;VLOOKUP(MONTH(C1775),lookup!$G$2:$N$13,8)</f>
        <v>2013M02</v>
      </c>
      <c r="C1775" s="2">
        <f t="shared" si="112"/>
        <v>41312</v>
      </c>
      <c r="D1775" s="4">
        <v>34.877115190870711</v>
      </c>
      <c r="E1775">
        <f t="shared" si="110"/>
        <v>34.60555284664602</v>
      </c>
      <c r="F1775" s="4">
        <v>29.336334749351625</v>
      </c>
      <c r="G1775">
        <f t="shared" si="111"/>
        <v>29.183781732966857</v>
      </c>
    </row>
    <row r="1776" spans="1:7" outlineLevel="1">
      <c r="A1776" s="12">
        <f t="shared" si="113"/>
        <v>0</v>
      </c>
      <c r="B1776" t="str">
        <f>YEAR(C1776)&amp;VLOOKUP(MONTH(C1776),lookup!$G$2:$N$13,8)</f>
        <v>2013M02</v>
      </c>
      <c r="C1776" s="2">
        <f t="shared" si="112"/>
        <v>41313</v>
      </c>
      <c r="D1776" s="4">
        <v>34.298660045119135</v>
      </c>
      <c r="E1776">
        <f t="shared" si="110"/>
        <v>34.607024018678032</v>
      </c>
      <c r="F1776" s="4">
        <v>28.99114123079676</v>
      </c>
      <c r="G1776">
        <f t="shared" si="111"/>
        <v>29.177585978098474</v>
      </c>
    </row>
    <row r="1777" spans="1:7" outlineLevel="1">
      <c r="A1777" s="12">
        <f t="shared" si="113"/>
        <v>0</v>
      </c>
      <c r="B1777" t="str">
        <f>YEAR(C1777)&amp;VLOOKUP(MONTH(C1777),lookup!$G$2:$N$13,8)</f>
        <v>2013M02</v>
      </c>
      <c r="C1777" s="2">
        <f t="shared" si="112"/>
        <v>41314</v>
      </c>
      <c r="D1777" s="4">
        <v>35.011105731451934</v>
      </c>
      <c r="E1777">
        <f t="shared" si="110"/>
        <v>34.62018105862996</v>
      </c>
      <c r="F1777" s="4">
        <v>29.391633165865798</v>
      </c>
      <c r="G1777">
        <f t="shared" si="111"/>
        <v>29.179974648669102</v>
      </c>
    </row>
    <row r="1778" spans="1:7" outlineLevel="1">
      <c r="A1778" s="12">
        <f t="shared" si="113"/>
        <v>0</v>
      </c>
      <c r="B1778" t="str">
        <f>YEAR(C1778)&amp;VLOOKUP(MONTH(C1778),lookup!$G$2:$N$13,8)</f>
        <v>2013M02</v>
      </c>
      <c r="C1778" s="2">
        <f t="shared" si="112"/>
        <v>41315</v>
      </c>
      <c r="D1778" s="4">
        <v>34.450372184498129</v>
      </c>
      <c r="E1778">
        <f t="shared" si="110"/>
        <v>34.642159144901854</v>
      </c>
      <c r="F1778" s="4">
        <v>29.123362321407583</v>
      </c>
      <c r="G1778">
        <f t="shared" si="111"/>
        <v>29.199269426167032</v>
      </c>
    </row>
    <row r="1779" spans="1:7" outlineLevel="1">
      <c r="A1779" s="12">
        <f t="shared" si="113"/>
        <v>0</v>
      </c>
      <c r="B1779" t="str">
        <f>YEAR(C1779)&amp;VLOOKUP(MONTH(C1779),lookup!$G$2:$N$13,8)</f>
        <v>2013M02</v>
      </c>
      <c r="C1779" s="2">
        <f t="shared" si="112"/>
        <v>41316</v>
      </c>
      <c r="D1779" s="4">
        <v>35.359996020280214</v>
      </c>
      <c r="E1779">
        <f t="shared" si="110"/>
        <v>34.705848793784568</v>
      </c>
      <c r="F1779" s="4">
        <v>29.689271934917745</v>
      </c>
      <c r="G1779">
        <f t="shared" si="111"/>
        <v>29.243524235806685</v>
      </c>
    </row>
    <row r="1780" spans="1:7" outlineLevel="1">
      <c r="A1780" s="12">
        <f t="shared" si="113"/>
        <v>0</v>
      </c>
      <c r="B1780" t="str">
        <f>YEAR(C1780)&amp;VLOOKUP(MONTH(C1780),lookup!$G$2:$N$13,8)</f>
        <v>2013M02</v>
      </c>
      <c r="C1780" s="2">
        <f t="shared" si="112"/>
        <v>41317</v>
      </c>
      <c r="D1780" s="4">
        <v>34.155298570606028</v>
      </c>
      <c r="E1780">
        <f t="shared" si="110"/>
        <v>34.683271923014118</v>
      </c>
      <c r="F1780" s="4">
        <v>28.829626414492147</v>
      </c>
      <c r="G1780">
        <f t="shared" si="111"/>
        <v>29.221865605021705</v>
      </c>
    </row>
    <row r="1781" spans="1:7" outlineLevel="1">
      <c r="A1781" s="12">
        <f t="shared" si="113"/>
        <v>0</v>
      </c>
      <c r="B1781" t="str">
        <f>YEAR(C1781)&amp;VLOOKUP(MONTH(C1781),lookup!$G$2:$N$13,8)</f>
        <v>2013M02</v>
      </c>
      <c r="C1781" s="2">
        <f t="shared" si="112"/>
        <v>41318</v>
      </c>
      <c r="D1781" s="4">
        <v>35.058892889622975</v>
      </c>
      <c r="E1781">
        <f t="shared" si="110"/>
        <v>34.709640416068964</v>
      </c>
      <c r="F1781" s="4">
        <v>29.41841087431639</v>
      </c>
      <c r="G1781">
        <f t="shared" si="111"/>
        <v>29.232941786337513</v>
      </c>
    </row>
    <row r="1782" spans="1:7" outlineLevel="1">
      <c r="A1782" s="12">
        <f t="shared" si="113"/>
        <v>0</v>
      </c>
      <c r="B1782" t="str">
        <f>YEAR(C1782)&amp;VLOOKUP(MONTH(C1782),lookup!$G$2:$N$13,8)</f>
        <v>2013M02</v>
      </c>
      <c r="C1782" s="2">
        <f t="shared" si="112"/>
        <v>41319</v>
      </c>
      <c r="D1782" s="4">
        <v>34.397049095301917</v>
      </c>
      <c r="E1782">
        <f t="shared" si="110"/>
        <v>34.719923482297872</v>
      </c>
      <c r="F1782" s="4">
        <v>29.074252093147873</v>
      </c>
      <c r="G1782">
        <f t="shared" si="111"/>
        <v>29.243090116030785</v>
      </c>
    </row>
    <row r="1783" spans="1:7" outlineLevel="1">
      <c r="A1783" s="12">
        <f t="shared" si="113"/>
        <v>0</v>
      </c>
      <c r="B1783" t="str">
        <f>YEAR(C1783)&amp;VLOOKUP(MONTH(C1783),lookup!$G$2:$N$13,8)</f>
        <v>2013M02</v>
      </c>
      <c r="C1783" s="2">
        <f t="shared" si="112"/>
        <v>41320</v>
      </c>
      <c r="D1783" s="4">
        <v>35.415421525704069</v>
      </c>
      <c r="E1783">
        <f t="shared" si="110"/>
        <v>34.787260611079304</v>
      </c>
      <c r="F1783" s="4">
        <v>29.73009347151941</v>
      </c>
      <c r="G1783">
        <f t="shared" si="111"/>
        <v>29.295905061637409</v>
      </c>
    </row>
    <row r="1784" spans="1:7" outlineLevel="1">
      <c r="A1784" s="12">
        <f t="shared" si="113"/>
        <v>0</v>
      </c>
      <c r="B1784" t="str">
        <f>YEAR(C1784)&amp;VLOOKUP(MONTH(C1784),lookup!$G$2:$N$13,8)</f>
        <v>2013M02</v>
      </c>
      <c r="C1784" s="2">
        <f t="shared" si="112"/>
        <v>41321</v>
      </c>
      <c r="D1784" s="4">
        <v>34.998354526665331</v>
      </c>
      <c r="E1784">
        <f t="shared" si="110"/>
        <v>34.876656711356539</v>
      </c>
      <c r="F1784" s="4">
        <v>29.585717252028555</v>
      </c>
      <c r="G1784">
        <f t="shared" si="111"/>
        <v>29.371595640516148</v>
      </c>
    </row>
    <row r="1785" spans="1:7" outlineLevel="1">
      <c r="A1785" s="12">
        <f t="shared" si="113"/>
        <v>0</v>
      </c>
      <c r="B1785" t="str">
        <f>YEAR(C1785)&amp;VLOOKUP(MONTH(C1785),lookup!$G$2:$N$13,8)</f>
        <v>2013M02</v>
      </c>
      <c r="C1785" s="2">
        <f t="shared" si="112"/>
        <v>41322</v>
      </c>
      <c r="D1785" s="4">
        <v>35.494294512314355</v>
      </c>
      <c r="E1785">
        <f t="shared" si="110"/>
        <v>34.918047551163284</v>
      </c>
      <c r="F1785" s="4">
        <v>29.801072139195924</v>
      </c>
      <c r="G1785">
        <f t="shared" si="111"/>
        <v>29.406502260039126</v>
      </c>
    </row>
    <row r="1786" spans="1:7" outlineLevel="1">
      <c r="A1786" s="12">
        <f t="shared" si="113"/>
        <v>0</v>
      </c>
      <c r="B1786" t="str">
        <f>YEAR(C1786)&amp;VLOOKUP(MONTH(C1786),lookup!$G$2:$N$13,8)</f>
        <v>2013M02</v>
      </c>
      <c r="C1786" s="2">
        <f t="shared" si="112"/>
        <v>41323</v>
      </c>
      <c r="D1786" s="4">
        <v>34.755501708451042</v>
      </c>
      <c r="E1786">
        <f t="shared" si="110"/>
        <v>34.987135074564094</v>
      </c>
      <c r="F1786" s="4">
        <v>29.322204580662444</v>
      </c>
      <c r="G1786">
        <f t="shared" si="111"/>
        <v>29.459978081756752</v>
      </c>
    </row>
    <row r="1787" spans="1:7" outlineLevel="1">
      <c r="A1787" s="12">
        <f t="shared" si="113"/>
        <v>0</v>
      </c>
      <c r="B1787" t="str">
        <f>YEAR(C1787)&amp;VLOOKUP(MONTH(C1787),lookup!$G$2:$N$13,8)</f>
        <v>2013M02</v>
      </c>
      <c r="C1787" s="2">
        <f t="shared" si="112"/>
        <v>41324</v>
      </c>
      <c r="D1787" s="4">
        <v>35.451545382352094</v>
      </c>
      <c r="E1787">
        <f t="shared" si="110"/>
        <v>35.025577950754347</v>
      </c>
      <c r="F1787" s="4">
        <v>29.759349423227786</v>
      </c>
      <c r="G1787">
        <f t="shared" si="111"/>
        <v>29.492769470518738</v>
      </c>
    </row>
    <row r="1788" spans="1:7" outlineLevel="1">
      <c r="A1788" s="12">
        <f t="shared" si="113"/>
        <v>0</v>
      </c>
      <c r="B1788" t="str">
        <f>YEAR(C1788)&amp;VLOOKUP(MONTH(C1788),lookup!$G$2:$N$13,8)</f>
        <v>2013M02</v>
      </c>
      <c r="C1788" s="2">
        <f t="shared" si="112"/>
        <v>41325</v>
      </c>
      <c r="D1788" s="4">
        <v>35.063212844116748</v>
      </c>
      <c r="E1788">
        <f t="shared" si="110"/>
        <v>35.137836238583333</v>
      </c>
      <c r="F1788" s="4">
        <v>29.602746574098777</v>
      </c>
      <c r="G1788">
        <f t="shared" si="111"/>
        <v>29.585130687240067</v>
      </c>
    </row>
    <row r="1789" spans="1:7" outlineLevel="1">
      <c r="A1789" s="12">
        <f t="shared" si="113"/>
        <v>0</v>
      </c>
      <c r="B1789" t="str">
        <f>YEAR(C1789)&amp;VLOOKUP(MONTH(C1789),lookup!$G$2:$N$13,8)</f>
        <v>2013M02</v>
      </c>
      <c r="C1789" s="2">
        <f t="shared" si="112"/>
        <v>41326</v>
      </c>
      <c r="D1789" s="4">
        <v>35.489845045527296</v>
      </c>
      <c r="E1789">
        <f t="shared" si="110"/>
        <v>35.170972708312625</v>
      </c>
      <c r="F1789" s="4">
        <v>29.819072792319819</v>
      </c>
      <c r="G1789">
        <f t="shared" si="111"/>
        <v>29.617587000515311</v>
      </c>
    </row>
    <row r="1790" spans="1:7" outlineLevel="1">
      <c r="A1790" s="12">
        <f t="shared" si="113"/>
        <v>0</v>
      </c>
      <c r="B1790" t="str">
        <f>YEAR(C1790)&amp;VLOOKUP(MONTH(C1790),lookup!$G$2:$N$13,8)</f>
        <v>2013M02</v>
      </c>
      <c r="C1790" s="2">
        <f t="shared" si="112"/>
        <v>41327</v>
      </c>
      <c r="D1790" s="4">
        <v>34.680065114689228</v>
      </c>
      <c r="E1790">
        <f t="shared" si="110"/>
        <v>35.162137091859655</v>
      </c>
      <c r="F1790" s="4">
        <v>29.234675511088014</v>
      </c>
      <c r="G1790">
        <f t="shared" si="111"/>
        <v>29.598359985724858</v>
      </c>
    </row>
    <row r="1791" spans="1:7" outlineLevel="1">
      <c r="A1791" s="12">
        <f t="shared" si="113"/>
        <v>0</v>
      </c>
      <c r="B1791" t="str">
        <f>YEAR(C1791)&amp;VLOOKUP(MONTH(C1791),lookup!$G$2:$N$13,8)</f>
        <v>2013M02</v>
      </c>
      <c r="C1791" s="2">
        <f t="shared" si="112"/>
        <v>41328</v>
      </c>
      <c r="D1791" s="4">
        <v>35.451945431435796</v>
      </c>
      <c r="E1791">
        <f t="shared" si="110"/>
        <v>35.160890745894676</v>
      </c>
      <c r="F1791" s="4">
        <v>29.763887697761909</v>
      </c>
      <c r="G1791">
        <f t="shared" si="111"/>
        <v>29.597373421412179</v>
      </c>
    </row>
    <row r="1792" spans="1:7" outlineLevel="1">
      <c r="A1792" s="12">
        <f t="shared" si="113"/>
        <v>0</v>
      </c>
      <c r="B1792" t="str">
        <f>YEAR(C1792)&amp;VLOOKUP(MONTH(C1792),lookup!$G$2:$N$13,8)</f>
        <v>2013M02</v>
      </c>
      <c r="C1792" s="2">
        <f t="shared" si="112"/>
        <v>41329</v>
      </c>
      <c r="D1792" s="4">
        <v>34.860626836910107</v>
      </c>
      <c r="E1792">
        <f t="shared" si="110"/>
        <v>35.161043192656564</v>
      </c>
      <c r="F1792" s="4">
        <v>29.397637880476786</v>
      </c>
      <c r="G1792">
        <f t="shared" si="111"/>
        <v>29.591904569008058</v>
      </c>
    </row>
    <row r="1793" spans="1:7" outlineLevel="1">
      <c r="A1793" s="12">
        <f t="shared" si="113"/>
        <v>0</v>
      </c>
      <c r="B1793" t="str">
        <f>YEAR(C1793)&amp;VLOOKUP(MONTH(C1793),lookup!$G$2:$N$13,8)</f>
        <v>2013M02</v>
      </c>
      <c r="C1793" s="2">
        <f t="shared" si="112"/>
        <v>41330</v>
      </c>
      <c r="D1793" s="4">
        <v>35.503183372710126</v>
      </c>
      <c r="E1793">
        <f t="shared" si="110"/>
        <v>35.165901912294473</v>
      </c>
      <c r="F1793" s="4">
        <v>29.811121368388751</v>
      </c>
      <c r="G1793">
        <f t="shared" si="111"/>
        <v>29.596846974596019</v>
      </c>
    </row>
    <row r="1794" spans="1:7" outlineLevel="1">
      <c r="A1794" s="12">
        <f t="shared" si="113"/>
        <v>0</v>
      </c>
      <c r="B1794" t="str">
        <f>YEAR(C1794)&amp;VLOOKUP(MONTH(C1794),lookup!$G$2:$N$13,8)</f>
        <v>2013M02</v>
      </c>
      <c r="C1794" s="2">
        <f t="shared" si="112"/>
        <v>41331</v>
      </c>
      <c r="D1794" s="4">
        <v>34.702479375580346</v>
      </c>
      <c r="E1794">
        <f t="shared" si="110"/>
        <v>35.132526894112019</v>
      </c>
      <c r="F1794" s="4">
        <v>29.254057612821583</v>
      </c>
      <c r="G1794">
        <f t="shared" si="111"/>
        <v>29.563530375666204</v>
      </c>
    </row>
    <row r="1795" spans="1:7" outlineLevel="1">
      <c r="A1795" s="12">
        <f t="shared" si="113"/>
        <v>0</v>
      </c>
      <c r="B1795" t="str">
        <f>YEAR(C1795)&amp;VLOOKUP(MONTH(C1795),lookup!$G$2:$N$13,8)</f>
        <v>2013M02</v>
      </c>
      <c r="C1795" s="2">
        <f t="shared" si="112"/>
        <v>41332</v>
      </c>
      <c r="D1795" s="4">
        <v>35.75001653540469</v>
      </c>
      <c r="E1795">
        <f t="shared" si="110"/>
        <v>35.172862298667589</v>
      </c>
      <c r="F1795" s="4">
        <v>30.037023291913957</v>
      </c>
      <c r="G1795">
        <f t="shared" si="111"/>
        <v>29.59904753409193</v>
      </c>
    </row>
    <row r="1796" spans="1:7" outlineLevel="1">
      <c r="A1796" s="12">
        <f t="shared" si="113"/>
        <v>0</v>
      </c>
      <c r="B1796" t="str">
        <f>YEAR(C1796)&amp;VLOOKUP(MONTH(C1796),lookup!$G$2:$N$13,8)</f>
        <v>2013M02</v>
      </c>
      <c r="C1796" s="2">
        <f t="shared" si="112"/>
        <v>41333</v>
      </c>
      <c r="D1796" s="4">
        <v>35.190809794486164</v>
      </c>
      <c r="E1796">
        <f t="shared" si="110"/>
        <v>35.223399164715417</v>
      </c>
      <c r="F1796" s="4">
        <v>29.680577172916433</v>
      </c>
      <c r="G1796">
        <f t="shared" si="111"/>
        <v>29.641070418337073</v>
      </c>
    </row>
    <row r="1797" spans="1:7" outlineLevel="1">
      <c r="A1797" s="12">
        <f t="shared" si="113"/>
        <v>0</v>
      </c>
      <c r="B1797" t="str">
        <f>YEAR(C1797)&amp;VLOOKUP(MONTH(C1797),lookup!$G$2:$N$13,8)</f>
        <v>2013M03</v>
      </c>
      <c r="C1797" s="2">
        <f t="shared" si="112"/>
        <v>41334</v>
      </c>
      <c r="D1797" s="4">
        <v>35.994311828508629</v>
      </c>
      <c r="E1797">
        <f t="shared" si="110"/>
        <v>35.300125538407826</v>
      </c>
      <c r="F1797" s="4">
        <v>30.22082571113279</v>
      </c>
      <c r="G1797">
        <f t="shared" si="111"/>
        <v>29.70425814354379</v>
      </c>
    </row>
    <row r="1798" spans="1:7" outlineLevel="1">
      <c r="A1798" s="12">
        <f t="shared" si="113"/>
        <v>0</v>
      </c>
      <c r="B1798" t="str">
        <f>YEAR(C1798)&amp;VLOOKUP(MONTH(C1798),lookup!$G$2:$N$13,8)</f>
        <v>2013M03</v>
      </c>
      <c r="C1798" s="2">
        <f t="shared" si="112"/>
        <v>41335</v>
      </c>
      <c r="D1798" s="4">
        <v>35.691061559584959</v>
      </c>
      <c r="E1798">
        <f t="shared" si="110"/>
        <v>35.432515709770044</v>
      </c>
      <c r="F1798" s="4">
        <v>30.068191009485226</v>
      </c>
      <c r="G1798">
        <f t="shared" si="111"/>
        <v>29.812232289610986</v>
      </c>
    </row>
    <row r="1799" spans="1:7" outlineLevel="1">
      <c r="A1799" s="12">
        <f t="shared" si="113"/>
        <v>0</v>
      </c>
      <c r="B1799" t="str">
        <f>YEAR(C1799)&amp;VLOOKUP(MONTH(C1799),lookup!$G$2:$N$13,8)</f>
        <v>2013M03</v>
      </c>
      <c r="C1799" s="2">
        <f t="shared" si="112"/>
        <v>41336</v>
      </c>
      <c r="D1799" s="4">
        <v>36.248370313720173</v>
      </c>
      <c r="E1799">
        <f t="shared" si="110"/>
        <v>35.544391176663652</v>
      </c>
      <c r="F1799" s="4">
        <v>30.446514445233277</v>
      </c>
      <c r="G1799">
        <f t="shared" si="111"/>
        <v>29.90784588439832</v>
      </c>
    </row>
    <row r="1800" spans="1:7" outlineLevel="1">
      <c r="A1800" s="12">
        <f t="shared" si="113"/>
        <v>0</v>
      </c>
      <c r="B1800" t="str">
        <f>YEAR(C1800)&amp;VLOOKUP(MONTH(C1800),lookup!$G$2:$N$13,8)</f>
        <v>2013M03</v>
      </c>
      <c r="C1800" s="2">
        <f t="shared" si="112"/>
        <v>41337</v>
      </c>
      <c r="D1800" s="4">
        <v>35.339664752618638</v>
      </c>
      <c r="E1800">
        <f t="shared" si="110"/>
        <v>35.627429827815291</v>
      </c>
      <c r="F1800" s="4">
        <v>29.732258779190964</v>
      </c>
      <c r="G1800">
        <f t="shared" si="111"/>
        <v>29.968609787765409</v>
      </c>
    </row>
    <row r="1801" spans="1:7" outlineLevel="1">
      <c r="A1801" s="12">
        <f t="shared" si="113"/>
        <v>0</v>
      </c>
      <c r="B1801" t="str">
        <f>YEAR(C1801)&amp;VLOOKUP(MONTH(C1801),lookup!$G$2:$N$13,8)</f>
        <v>2013M03</v>
      </c>
      <c r="C1801" s="2">
        <f t="shared" si="112"/>
        <v>41338</v>
      </c>
      <c r="D1801" s="4">
        <v>36.028171409446394</v>
      </c>
      <c r="E1801">
        <f t="shared" si="110"/>
        <v>35.683421152948121</v>
      </c>
      <c r="F1801" s="4">
        <v>30.20947645648636</v>
      </c>
      <c r="G1801">
        <f t="shared" si="111"/>
        <v>30.007878077819207</v>
      </c>
    </row>
    <row r="1802" spans="1:7" outlineLevel="1">
      <c r="A1802" s="12">
        <f t="shared" si="113"/>
        <v>0</v>
      </c>
      <c r="B1802" t="str">
        <f>YEAR(C1802)&amp;VLOOKUP(MONTH(C1802),lookup!$G$2:$N$13,8)</f>
        <v>2013M03</v>
      </c>
      <c r="C1802" s="2">
        <f t="shared" si="112"/>
        <v>41339</v>
      </c>
      <c r="D1802" s="4">
        <v>35.876149777494135</v>
      </c>
      <c r="E1802">
        <f t="shared" si="110"/>
        <v>35.813887218318399</v>
      </c>
      <c r="F1802" s="4">
        <v>30.262674728774812</v>
      </c>
      <c r="G1802">
        <f t="shared" si="111"/>
        <v>30.119424777221148</v>
      </c>
    </row>
    <row r="1803" spans="1:7" outlineLevel="1">
      <c r="A1803" s="12">
        <f t="shared" si="113"/>
        <v>0</v>
      </c>
      <c r="B1803" t="str">
        <f>YEAR(C1803)&amp;VLOOKUP(MONTH(C1803),lookup!$G$2:$N$13,8)</f>
        <v>2013M03</v>
      </c>
      <c r="C1803" s="2">
        <f t="shared" si="112"/>
        <v>41340</v>
      </c>
      <c r="D1803" s="4">
        <v>36.173083631186344</v>
      </c>
      <c r="E1803">
        <f t="shared" ref="E1803:E1866" si="114">AVERAGE(SUM(D1796:D1803)/8,SUM(D1798:D1803)/6)</f>
        <v>35.855226562027894</v>
      </c>
      <c r="F1803" s="4">
        <v>30.345560161774543</v>
      </c>
      <c r="G1803">
        <f t="shared" ref="G1803:G1866" si="115">AVERAGE(SUM(F1796:F1803)/8,SUM(F1798:F1803)/6)</f>
        <v>30.149102869140911</v>
      </c>
    </row>
    <row r="1804" spans="1:7" outlineLevel="1">
      <c r="A1804" s="12">
        <f t="shared" si="113"/>
        <v>0</v>
      </c>
      <c r="B1804" t="str">
        <f>YEAR(C1804)&amp;VLOOKUP(MONTH(C1804),lookup!$G$2:$N$13,8)</f>
        <v>2013M03</v>
      </c>
      <c r="C1804" s="2">
        <f t="shared" ref="C1804:C1867" si="116">C1803+1</f>
        <v>41341</v>
      </c>
      <c r="D1804" s="4">
        <v>35.664309939142903</v>
      </c>
      <c r="E1804">
        <f t="shared" si="114"/>
        <v>35.882591019365435</v>
      </c>
      <c r="F1804" s="4">
        <v>30.039059625252683</v>
      </c>
      <c r="G1804">
        <f t="shared" si="115"/>
        <v>30.169080407059223</v>
      </c>
    </row>
    <row r="1805" spans="1:7" outlineLevel="1">
      <c r="A1805" s="12">
        <f t="shared" si="113"/>
        <v>0</v>
      </c>
      <c r="B1805" t="str">
        <f>YEAR(C1805)&amp;VLOOKUP(MONTH(C1805),lookup!$G$2:$N$13,8)</f>
        <v>2013M03</v>
      </c>
      <c r="C1805" s="2">
        <f t="shared" si="116"/>
        <v>41342</v>
      </c>
      <c r="D1805" s="4">
        <v>36.792604073829118</v>
      </c>
      <c r="E1805">
        <f t="shared" si="114"/>
        <v>35.977837098040382</v>
      </c>
      <c r="F1805" s="4">
        <v>30.876723488041286</v>
      </c>
      <c r="G1805">
        <f t="shared" si="115"/>
        <v>30.245924771683335</v>
      </c>
    </row>
    <row r="1806" spans="1:7" outlineLevel="1">
      <c r="A1806" s="12">
        <f t="shared" si="113"/>
        <v>0</v>
      </c>
      <c r="B1806" t="str">
        <f>YEAR(C1806)&amp;VLOOKUP(MONTH(C1806),lookup!$G$2:$N$13,8)</f>
        <v>2013M03</v>
      </c>
      <c r="C1806" s="2">
        <f t="shared" si="116"/>
        <v>41343</v>
      </c>
      <c r="D1806" s="4">
        <v>35.729625470893637</v>
      </c>
      <c r="E1806">
        <f t="shared" si="114"/>
        <v>36.012744069020087</v>
      </c>
      <c r="F1806" s="4">
        <v>30.132783379021085</v>
      </c>
      <c r="G1806">
        <f t="shared" si="115"/>
        <v>30.283338844765169</v>
      </c>
    </row>
    <row r="1807" spans="1:7" outlineLevel="1">
      <c r="A1807" s="12">
        <f t="shared" si="113"/>
        <v>0</v>
      </c>
      <c r="B1807" t="str">
        <f>YEAR(C1807)&amp;VLOOKUP(MONTH(C1807),lookup!$G$2:$N$13,8)</f>
        <v>2013M03</v>
      </c>
      <c r="C1807" s="2">
        <f t="shared" si="116"/>
        <v>41344</v>
      </c>
      <c r="D1807" s="4">
        <v>35.863367626221297</v>
      </c>
      <c r="E1807">
        <f t="shared" si="114"/>
        <v>35.974947752449317</v>
      </c>
      <c r="F1807" s="4">
        <v>30.044039871694157</v>
      </c>
      <c r="G1807">
        <f t="shared" si="115"/>
        <v>30.244397801852955</v>
      </c>
    </row>
    <row r="1808" spans="1:7" outlineLevel="1">
      <c r="A1808" s="12">
        <f t="shared" si="113"/>
        <v>0</v>
      </c>
      <c r="B1808" t="str">
        <f>YEAR(C1808)&amp;VLOOKUP(MONTH(C1808),lookup!$G$2:$N$13,8)</f>
        <v>2013M03</v>
      </c>
      <c r="C1808" s="2">
        <f t="shared" si="116"/>
        <v>41345</v>
      </c>
      <c r="D1808" s="4">
        <v>35.116653398138517</v>
      </c>
      <c r="E1808">
        <f t="shared" si="114"/>
        <v>35.897718177848006</v>
      </c>
      <c r="F1808" s="4">
        <v>29.582908458348051</v>
      </c>
      <c r="G1808">
        <f t="shared" si="115"/>
        <v>30.178416217598045</v>
      </c>
    </row>
    <row r="1809" spans="1:7" outlineLevel="1">
      <c r="A1809" s="12">
        <f t="shared" si="113"/>
        <v>0</v>
      </c>
      <c r="B1809" t="str">
        <f>YEAR(C1809)&amp;VLOOKUP(MONTH(C1809),lookup!$G$2:$N$13,8)</f>
        <v>2013M03</v>
      </c>
      <c r="C1809" s="2">
        <f t="shared" si="116"/>
        <v>41346</v>
      </c>
      <c r="D1809" s="4">
        <v>35.988153432386703</v>
      </c>
      <c r="E1809">
        <f t="shared" si="114"/>
        <v>35.879806204381808</v>
      </c>
      <c r="F1809" s="4">
        <v>30.155692512651857</v>
      </c>
      <c r="G1809">
        <f t="shared" si="115"/>
        <v>30.159232417014827</v>
      </c>
    </row>
    <row r="1810" spans="1:7" outlineLevel="1">
      <c r="A1810" s="12">
        <f t="shared" ref="A1810:A1873" si="117">IF(D1810+D1811=D1810,IF(D1810+D1811&gt;0,1,0),0)</f>
        <v>0</v>
      </c>
      <c r="B1810" t="str">
        <f>YEAR(C1810)&amp;VLOOKUP(MONTH(C1810),lookup!$G$2:$N$13,8)</f>
        <v>2013M03</v>
      </c>
      <c r="C1810" s="2">
        <f t="shared" si="116"/>
        <v>41347</v>
      </c>
      <c r="D1810" s="4">
        <v>35.409087331500587</v>
      </c>
      <c r="E1810">
        <f t="shared" si="114"/>
        <v>35.829346250870351</v>
      </c>
      <c r="F1810" s="4">
        <v>29.835858776107152</v>
      </c>
      <c r="G1810">
        <f t="shared" si="115"/>
        <v>30.115623015877642</v>
      </c>
    </row>
    <row r="1811" spans="1:7" outlineLevel="1">
      <c r="A1811" s="12">
        <f t="shared" si="117"/>
        <v>0</v>
      </c>
      <c r="B1811" t="str">
        <f>YEAR(C1811)&amp;VLOOKUP(MONTH(C1811),lookup!$G$2:$N$13,8)</f>
        <v>2013M03</v>
      </c>
      <c r="C1811" s="2">
        <f t="shared" si="116"/>
        <v>41348</v>
      </c>
      <c r="D1811" s="4">
        <v>36.510279014327253</v>
      </c>
      <c r="E1811">
        <f t="shared" si="114"/>
        <v>35.826893874024833</v>
      </c>
      <c r="F1811" s="4">
        <v>30.63493761905794</v>
      </c>
      <c r="G1811">
        <f t="shared" si="115"/>
        <v>30.113560284542576</v>
      </c>
    </row>
    <row r="1812" spans="1:7" outlineLevel="1">
      <c r="A1812" s="12">
        <f t="shared" si="117"/>
        <v>0</v>
      </c>
      <c r="B1812" t="str">
        <f>YEAR(C1812)&amp;VLOOKUP(MONTH(C1812),lookup!$G$2:$N$13,8)</f>
        <v>2013M03</v>
      </c>
      <c r="C1812" s="2">
        <f t="shared" si="116"/>
        <v>41349</v>
      </c>
      <c r="D1812" s="4">
        <v>35.947371454678176</v>
      </c>
      <c r="E1812">
        <f t="shared" si="114"/>
        <v>35.862730717394498</v>
      </c>
      <c r="F1812" s="4">
        <v>30.266017540847393</v>
      </c>
      <c r="G1812">
        <f t="shared" si="115"/>
        <v>30.138848001086107</v>
      </c>
    </row>
    <row r="1813" spans="1:7" outlineLevel="1">
      <c r="A1813" s="12">
        <f t="shared" si="117"/>
        <v>0</v>
      </c>
      <c r="B1813" t="str">
        <f>YEAR(C1813)&amp;VLOOKUP(MONTH(C1813),lookup!$G$2:$N$13,8)</f>
        <v>2013M03</v>
      </c>
      <c r="C1813" s="2">
        <f t="shared" si="116"/>
        <v>41350</v>
      </c>
      <c r="D1813" s="4">
        <v>36.624245585497853</v>
      </c>
      <c r="E1813">
        <f t="shared" si="114"/>
        <v>35.915614808480171</v>
      </c>
      <c r="F1813" s="4">
        <v>30.742800380800013</v>
      </c>
      <c r="G1813">
        <f t="shared" si="115"/>
        <v>30.188707849309012</v>
      </c>
    </row>
    <row r="1814" spans="1:7" outlineLevel="1">
      <c r="A1814" s="12">
        <f t="shared" si="117"/>
        <v>0</v>
      </c>
      <c r="B1814" t="str">
        <f>YEAR(C1814)&amp;VLOOKUP(MONTH(C1814),lookup!$G$2:$N$13,8)</f>
        <v>2013M03</v>
      </c>
      <c r="C1814" s="2">
        <f t="shared" si="116"/>
        <v>41351</v>
      </c>
      <c r="D1814" s="4">
        <v>35.689162430837378</v>
      </c>
      <c r="E1814">
        <f t="shared" si="114"/>
        <v>35.96079495453489</v>
      </c>
      <c r="F1814" s="4">
        <v>30.042020595783644</v>
      </c>
      <c r="G1814">
        <f t="shared" si="115"/>
        <v>30.221294520142973</v>
      </c>
    </row>
    <row r="1815" spans="1:7" outlineLevel="1">
      <c r="A1815" s="12">
        <f t="shared" si="117"/>
        <v>0</v>
      </c>
      <c r="B1815" t="str">
        <f>YEAR(C1815)&amp;VLOOKUP(MONTH(C1815),lookup!$G$2:$N$13,8)</f>
        <v>2013M03</v>
      </c>
      <c r="C1815" s="2">
        <f t="shared" si="116"/>
        <v>41352</v>
      </c>
      <c r="D1815" s="4">
        <v>36.262052739002357</v>
      </c>
      <c r="E1815">
        <f t="shared" si="114"/>
        <v>36.008537716301689</v>
      </c>
      <c r="F1815" s="4">
        <v>30.40976933090208</v>
      </c>
      <c r="G1815">
        <f t="shared" si="115"/>
        <v>30.265325679530982</v>
      </c>
    </row>
    <row r="1816" spans="1:7" outlineLevel="1">
      <c r="A1816" s="12">
        <f t="shared" si="117"/>
        <v>0</v>
      </c>
      <c r="B1816" t="str">
        <f>YEAR(C1816)&amp;VLOOKUP(MONTH(C1816),lookup!$G$2:$N$13,8)</f>
        <v>2013M03</v>
      </c>
      <c r="C1816" s="2">
        <f t="shared" si="116"/>
        <v>41353</v>
      </c>
      <c r="D1816" s="4">
        <v>35.768444532324132</v>
      </c>
      <c r="E1816">
        <f t="shared" si="114"/>
        <v>36.079221095590249</v>
      </c>
      <c r="F1816" s="4">
        <v>30.128636117864367</v>
      </c>
      <c r="G1816">
        <f t="shared" si="115"/>
        <v>30.323831770063855</v>
      </c>
    </row>
    <row r="1817" spans="1:7" outlineLevel="1">
      <c r="A1817" s="12">
        <f t="shared" si="117"/>
        <v>0</v>
      </c>
      <c r="B1817" t="str">
        <f>YEAR(C1817)&amp;VLOOKUP(MONTH(C1817),lookup!$G$2:$N$13,8)</f>
        <v>2013M03</v>
      </c>
      <c r="C1817" s="2">
        <f t="shared" si="116"/>
        <v>41354</v>
      </c>
      <c r="D1817" s="4">
        <v>36.370761188060385</v>
      </c>
      <c r="E1817">
        <f t="shared" si="114"/>
        <v>36.091507594797612</v>
      </c>
      <c r="F1817" s="4">
        <v>30.484871175466139</v>
      </c>
      <c r="G1817">
        <f t="shared" si="115"/>
        <v>30.331899899523766</v>
      </c>
    </row>
    <row r="1818" spans="1:7" outlineLevel="1">
      <c r="A1818" s="12">
        <f t="shared" si="117"/>
        <v>0</v>
      </c>
      <c r="B1818" t="str">
        <f>YEAR(C1818)&amp;VLOOKUP(MONTH(C1818),lookup!$G$2:$N$13,8)</f>
        <v>2013M03</v>
      </c>
      <c r="C1818" s="2">
        <f t="shared" si="116"/>
        <v>41355</v>
      </c>
      <c r="D1818" s="4">
        <v>34.691497909936039</v>
      </c>
      <c r="E1818">
        <f t="shared" si="114"/>
        <v>35.942002127221315</v>
      </c>
      <c r="F1818" s="4">
        <v>29.298793891778935</v>
      </c>
      <c r="G1818">
        <f t="shared" si="115"/>
        <v>30.217731373497543</v>
      </c>
    </row>
    <row r="1819" spans="1:7" outlineLevel="1">
      <c r="A1819" s="12">
        <f t="shared" si="117"/>
        <v>0</v>
      </c>
      <c r="B1819" t="str">
        <f>YEAR(C1819)&amp;VLOOKUP(MONTH(C1819),lookup!$G$2:$N$13,8)</f>
        <v>2013M03</v>
      </c>
      <c r="C1819" s="2">
        <f t="shared" si="116"/>
        <v>41356</v>
      </c>
      <c r="D1819" s="4">
        <v>35.895275888613845</v>
      </c>
      <c r="E1819">
        <f t="shared" si="114"/>
        <v>35.842816957123901</v>
      </c>
      <c r="F1819" s="4">
        <v>30.114051401614351</v>
      </c>
      <c r="G1819">
        <f t="shared" si="115"/>
        <v>30.13278023664185</v>
      </c>
    </row>
    <row r="1820" spans="1:7" outlineLevel="1">
      <c r="A1820" s="12">
        <f t="shared" si="117"/>
        <v>0</v>
      </c>
      <c r="B1820" t="str">
        <f>YEAR(C1820)&amp;VLOOKUP(MONTH(C1820),lookup!$G$2:$N$13,8)</f>
        <v>2013M03</v>
      </c>
      <c r="C1820" s="2">
        <f t="shared" si="116"/>
        <v>41357</v>
      </c>
      <c r="D1820" s="4">
        <v>35.454022747271566</v>
      </c>
      <c r="E1820">
        <f t="shared" si="114"/>
        <v>35.792387689280503</v>
      </c>
      <c r="F1820" s="4">
        <v>29.808647470516298</v>
      </c>
      <c r="G1820">
        <f t="shared" si="115"/>
        <v>30.084746846807207</v>
      </c>
    </row>
    <row r="1821" spans="1:7" outlineLevel="1">
      <c r="A1821" s="12">
        <f t="shared" si="117"/>
        <v>0</v>
      </c>
      <c r="B1821" t="str">
        <f>YEAR(C1821)&amp;VLOOKUP(MONTH(C1821),lookup!$G$2:$N$13,8)</f>
        <v>2013M03</v>
      </c>
      <c r="C1821" s="2">
        <f t="shared" si="116"/>
        <v>41358</v>
      </c>
      <c r="D1821" s="4">
        <v>36.140934715838</v>
      </c>
      <c r="E1821">
        <f t="shared" si="114"/>
        <v>35.752087591329726</v>
      </c>
      <c r="F1821" s="4">
        <v>30.211946876139997</v>
      </c>
      <c r="G1821">
        <f t="shared" si="115"/>
        <v>30.035083298202451</v>
      </c>
    </row>
    <row r="1822" spans="1:7" outlineLevel="1">
      <c r="A1822" s="12">
        <f t="shared" si="117"/>
        <v>0</v>
      </c>
      <c r="B1822" t="str">
        <f>YEAR(C1822)&amp;VLOOKUP(MONTH(C1822),lookup!$G$2:$N$13,8)</f>
        <v>2013M03</v>
      </c>
      <c r="C1822" s="2">
        <f t="shared" si="116"/>
        <v>41359</v>
      </c>
      <c r="D1822" s="4">
        <v>35.154643221673126</v>
      </c>
      <c r="E1822">
        <f t="shared" si="114"/>
        <v>35.667530031536046</v>
      </c>
      <c r="F1822" s="4">
        <v>29.66971014516615</v>
      </c>
      <c r="G1822">
        <f t="shared" si="115"/>
        <v>29.973570063980674</v>
      </c>
    </row>
    <row r="1823" spans="1:7" outlineLevel="1">
      <c r="A1823" s="12">
        <f t="shared" si="117"/>
        <v>0</v>
      </c>
      <c r="B1823" t="str">
        <f>YEAR(C1823)&amp;VLOOKUP(MONTH(C1823),lookup!$G$2:$N$13,8)</f>
        <v>2013M03</v>
      </c>
      <c r="C1823" s="2">
        <f t="shared" si="116"/>
        <v>41360</v>
      </c>
      <c r="D1823" s="4">
        <v>35.994190052314124</v>
      </c>
      <c r="E1823">
        <f t="shared" si="114"/>
        <v>35.619407685639175</v>
      </c>
      <c r="F1823" s="4">
        <v>30.094517692856872</v>
      </c>
      <c r="G1823">
        <f t="shared" si="115"/>
        <v>29.921337379718743</v>
      </c>
    </row>
    <row r="1824" spans="1:7" outlineLevel="1">
      <c r="A1824" s="12">
        <f t="shared" si="117"/>
        <v>0</v>
      </c>
      <c r="B1824" t="str">
        <f>YEAR(C1824)&amp;VLOOKUP(MONTH(C1824),lookup!$G$2:$N$13,8)</f>
        <v>2013M03</v>
      </c>
      <c r="C1824" s="2">
        <f t="shared" si="116"/>
        <v>41361</v>
      </c>
      <c r="D1824" s="4">
        <v>35.430476450234785</v>
      </c>
      <c r="E1824">
        <f t="shared" si="114"/>
        <v>35.659866225533484</v>
      </c>
      <c r="F1824" s="4">
        <v>29.83032682978703</v>
      </c>
      <c r="G1824">
        <f t="shared" si="115"/>
        <v>29.946987460714588</v>
      </c>
    </row>
    <row r="1825" spans="1:7" outlineLevel="1">
      <c r="A1825" s="12">
        <f t="shared" si="117"/>
        <v>0</v>
      </c>
      <c r="B1825" t="str">
        <f>YEAR(C1825)&amp;VLOOKUP(MONTH(C1825),lookup!$G$2:$N$13,8)</f>
        <v>2013M03</v>
      </c>
      <c r="C1825" s="2">
        <f t="shared" si="116"/>
        <v>41362</v>
      </c>
      <c r="D1825" s="4">
        <v>36.191841514289351</v>
      </c>
      <c r="E1825">
        <f t="shared" si="114"/>
        <v>35.673397548062425</v>
      </c>
      <c r="F1825" s="4">
        <v>30.363786640770304</v>
      </c>
      <c r="G1825">
        <f t="shared" si="115"/>
        <v>29.96023094722576</v>
      </c>
    </row>
    <row r="1826" spans="1:7" outlineLevel="1">
      <c r="A1826" s="12">
        <f t="shared" si="117"/>
        <v>0</v>
      </c>
      <c r="B1826" t="str">
        <f>YEAR(C1826)&amp;VLOOKUP(MONTH(C1826),lookup!$G$2:$N$13,8)</f>
        <v>2013M03</v>
      </c>
      <c r="C1826" s="2">
        <f t="shared" si="116"/>
        <v>41363</v>
      </c>
      <c r="D1826" s="4">
        <v>35.712789912003835</v>
      </c>
      <c r="E1826">
        <f t="shared" si="114"/>
        <v>35.758792228586017</v>
      </c>
      <c r="F1826" s="4">
        <v>30.042299163456359</v>
      </c>
      <c r="G1826">
        <f t="shared" si="115"/>
        <v>30.026171001117273</v>
      </c>
    </row>
    <row r="1827" spans="1:7" outlineLevel="1">
      <c r="A1827" s="12">
        <f t="shared" si="117"/>
        <v>0</v>
      </c>
      <c r="B1827" t="str">
        <f>YEAR(C1827)&amp;VLOOKUP(MONTH(C1827),lookup!$G$2:$N$13,8)</f>
        <v>2013M03</v>
      </c>
      <c r="C1827" s="2">
        <f t="shared" si="116"/>
        <v>41364</v>
      </c>
      <c r="D1827" s="4">
        <v>35.847396098425811</v>
      </c>
      <c r="E1827">
        <f t="shared" si="114"/>
        <v>35.731338190248252</v>
      </c>
      <c r="F1827" s="4">
        <v>30.049908816954922</v>
      </c>
      <c r="G1827">
        <f t="shared" si="115"/>
        <v>30.008658917977296</v>
      </c>
    </row>
    <row r="1828" spans="1:7" outlineLevel="1">
      <c r="A1828" s="12">
        <f t="shared" si="117"/>
        <v>0</v>
      </c>
      <c r="B1828" t="str">
        <f>YEAR(C1828)&amp;VLOOKUP(MONTH(C1828),lookup!$G$2:$N$13,8)</f>
        <v>2013M04</v>
      </c>
      <c r="C1828" s="2">
        <f t="shared" si="116"/>
        <v>41365</v>
      </c>
      <c r="D1828" s="4">
        <v>35.423194078719746</v>
      </c>
      <c r="E1828">
        <f t="shared" si="114"/>
        <v>35.751790636550979</v>
      </c>
      <c r="F1828" s="4">
        <v>29.763554770108382</v>
      </c>
      <c r="G1828">
        <f t="shared" si="115"/>
        <v>30.013661009613656</v>
      </c>
    </row>
    <row r="1829" spans="1:7" outlineLevel="1">
      <c r="A1829" s="12">
        <f t="shared" si="117"/>
        <v>0</v>
      </c>
      <c r="B1829" t="str">
        <f>YEAR(C1829)&amp;VLOOKUP(MONTH(C1829),lookup!$G$2:$N$13,8)</f>
        <v>2013M04</v>
      </c>
      <c r="C1829" s="2">
        <f t="shared" si="116"/>
        <v>41366</v>
      </c>
      <c r="D1829" s="4">
        <v>35.868399471565013</v>
      </c>
      <c r="E1829">
        <f t="shared" si="114"/>
        <v>35.724274635388156</v>
      </c>
      <c r="F1829" s="4">
        <v>30.002492090006967</v>
      </c>
      <c r="G1829">
        <f t="shared" si="115"/>
        <v>29.992901285242851</v>
      </c>
    </row>
    <row r="1830" spans="1:7" outlineLevel="1">
      <c r="A1830" s="12">
        <f t="shared" si="117"/>
        <v>0</v>
      </c>
      <c r="B1830" t="str">
        <f>YEAR(C1830)&amp;VLOOKUP(MONTH(C1830),lookup!$G$2:$N$13,8)</f>
        <v>2013M04</v>
      </c>
      <c r="C1830" s="2">
        <f t="shared" si="116"/>
        <v>41367</v>
      </c>
      <c r="D1830" s="4">
        <v>35.409868528297871</v>
      </c>
      <c r="E1830">
        <f t="shared" si="114"/>
        <v>35.738508890224125</v>
      </c>
      <c r="F1830" s="4">
        <v>29.671034706244392</v>
      </c>
      <c r="G1830">
        <f t="shared" si="115"/>
        <v>29.979709726681691</v>
      </c>
    </row>
    <row r="1831" spans="1:7" outlineLevel="1">
      <c r="A1831" s="12">
        <f t="shared" si="117"/>
        <v>0</v>
      </c>
      <c r="B1831" t="str">
        <f>YEAR(C1831)&amp;VLOOKUP(MONTH(C1831),lookup!$G$2:$N$13,8)</f>
        <v>2013M04</v>
      </c>
      <c r="C1831" s="2">
        <f t="shared" si="116"/>
        <v>41368</v>
      </c>
      <c r="D1831" s="4">
        <v>36.412736105495817</v>
      </c>
      <c r="E1831">
        <f t="shared" si="114"/>
        <v>35.783075901148521</v>
      </c>
      <c r="F1831" s="4">
        <v>30.486406744569415</v>
      </c>
      <c r="G1831">
        <f t="shared" si="115"/>
        <v>30.014421134396983</v>
      </c>
    </row>
    <row r="1832" spans="1:7" outlineLevel="1">
      <c r="A1832" s="12">
        <f t="shared" si="117"/>
        <v>0</v>
      </c>
      <c r="B1832" t="str">
        <f>YEAR(C1832)&amp;VLOOKUP(MONTH(C1832),lookup!$G$2:$N$13,8)</f>
        <v>2013M04</v>
      </c>
      <c r="C1832" s="2">
        <f t="shared" si="116"/>
        <v>41369</v>
      </c>
      <c r="D1832" s="4">
        <v>35.420574438317594</v>
      </c>
      <c r="E1832">
        <f t="shared" si="114"/>
        <v>35.758105735929846</v>
      </c>
      <c r="F1832" s="4">
        <v>29.666142512138972</v>
      </c>
      <c r="G1832">
        <f t="shared" si="115"/>
        <v>29.972813226934196</v>
      </c>
    </row>
    <row r="1833" spans="1:7" outlineLevel="1">
      <c r="A1833" s="12">
        <f t="shared" si="117"/>
        <v>0</v>
      </c>
      <c r="B1833" t="str">
        <f>YEAR(C1833)&amp;VLOOKUP(MONTH(C1833),lookup!$G$2:$N$13,8)</f>
        <v>2013M04</v>
      </c>
      <c r="C1833" s="2">
        <f t="shared" si="116"/>
        <v>41370</v>
      </c>
      <c r="D1833" s="4">
        <v>36.583287016492356</v>
      </c>
      <c r="E1833">
        <f t="shared" si="114"/>
        <v>35.843895322989745</v>
      </c>
      <c r="F1833" s="4">
        <v>30.561897398002987</v>
      </c>
      <c r="G1833">
        <f t="shared" si="115"/>
        <v>30.027860864348582</v>
      </c>
    </row>
    <row r="1834" spans="1:7" outlineLevel="1">
      <c r="A1834" s="12">
        <f t="shared" si="117"/>
        <v>0</v>
      </c>
      <c r="B1834" t="str">
        <f>YEAR(C1834)&amp;VLOOKUP(MONTH(C1834),lookup!$G$2:$N$13,8)</f>
        <v>2013M04</v>
      </c>
      <c r="C1834" s="2">
        <f t="shared" si="116"/>
        <v>41371</v>
      </c>
      <c r="D1834" s="4">
        <v>36.094374991674513</v>
      </c>
      <c r="E1834">
        <f t="shared" si="114"/>
        <v>35.923676133215395</v>
      </c>
      <c r="F1834" s="4">
        <v>30.281183763174674</v>
      </c>
      <c r="G1834">
        <f t="shared" si="115"/>
        <v>30.085926901253163</v>
      </c>
    </row>
    <row r="1835" spans="1:7" outlineLevel="1">
      <c r="A1835" s="12">
        <f t="shared" si="117"/>
        <v>0</v>
      </c>
      <c r="B1835" t="str">
        <f>YEAR(C1835)&amp;VLOOKUP(MONTH(C1835),lookup!$G$2:$N$13,8)</f>
        <v>2013M04</v>
      </c>
      <c r="C1835" s="2">
        <f t="shared" si="116"/>
        <v>41372</v>
      </c>
      <c r="D1835" s="4">
        <v>36.401047463634306</v>
      </c>
      <c r="E1835">
        <f t="shared" si="114"/>
        <v>36.002666676213366</v>
      </c>
      <c r="F1835" s="4">
        <v>30.392199670269402</v>
      </c>
      <c r="G1835">
        <f t="shared" si="115"/>
        <v>30.139795711273855</v>
      </c>
    </row>
    <row r="1836" spans="1:7" outlineLevel="1">
      <c r="A1836" s="12">
        <f t="shared" si="117"/>
        <v>0</v>
      </c>
      <c r="B1836" t="str">
        <f>YEAR(C1836)&amp;VLOOKUP(MONTH(C1836),lookup!$G$2:$N$13,8)</f>
        <v>2013M04</v>
      </c>
      <c r="C1836" s="2">
        <f t="shared" si="116"/>
        <v>41373</v>
      </c>
      <c r="D1836" s="4">
        <v>36.155698925366082</v>
      </c>
      <c r="E1836">
        <f t="shared" si="114"/>
        <v>36.110600762217786</v>
      </c>
      <c r="F1836" s="4">
        <v>30.34961729385612</v>
      </c>
      <c r="G1836">
        <f t="shared" si="115"/>
        <v>30.232973167975729</v>
      </c>
    </row>
    <row r="1837" spans="1:7" outlineLevel="1">
      <c r="A1837" s="12">
        <f t="shared" si="117"/>
        <v>0</v>
      </c>
      <c r="B1837" t="str">
        <f>YEAR(C1837)&amp;VLOOKUP(MONTH(C1837),lookup!$G$2:$N$13,8)</f>
        <v>2013M04</v>
      </c>
      <c r="C1837" s="2">
        <f t="shared" si="116"/>
        <v>41374</v>
      </c>
      <c r="D1837" s="4">
        <v>36.586585768600102</v>
      </c>
      <c r="E1837">
        <f t="shared" si="114"/>
        <v>36.16997487770783</v>
      </c>
      <c r="F1837" s="4">
        <v>30.590869317339234</v>
      </c>
      <c r="G1837">
        <f t="shared" si="115"/>
        <v>30.278451959081483</v>
      </c>
    </row>
    <row r="1838" spans="1:7" outlineLevel="1">
      <c r="A1838" s="12">
        <f t="shared" si="117"/>
        <v>0</v>
      </c>
      <c r="B1838" t="str">
        <f>YEAR(C1838)&amp;VLOOKUP(MONTH(C1838),lookup!$G$2:$N$13,8)</f>
        <v>2013M04</v>
      </c>
      <c r="C1838" s="2">
        <f t="shared" si="116"/>
        <v>41375</v>
      </c>
      <c r="D1838" s="4">
        <v>36.068986774585674</v>
      </c>
      <c r="E1838">
        <f t="shared" si="114"/>
        <v>36.265204129456492</v>
      </c>
      <c r="F1838" s="4">
        <v>30.223563983004016</v>
      </c>
      <c r="G1838">
        <f t="shared" si="115"/>
        <v>30.359436828117715</v>
      </c>
    </row>
    <row r="1839" spans="1:7" outlineLevel="1">
      <c r="A1839" s="12">
        <f t="shared" si="117"/>
        <v>0</v>
      </c>
      <c r="B1839" t="str">
        <f>YEAR(C1839)&amp;VLOOKUP(MONTH(C1839),lookup!$G$2:$N$13,8)</f>
        <v>2013M04</v>
      </c>
      <c r="C1839" s="2">
        <f t="shared" si="116"/>
        <v>41376</v>
      </c>
      <c r="D1839" s="4">
        <v>37.071012429280358</v>
      </c>
      <c r="E1839">
        <f t="shared" si="114"/>
        <v>36.346990184092022</v>
      </c>
      <c r="F1839" s="4">
        <v>31.011762762837002</v>
      </c>
      <c r="G1839">
        <f t="shared" si="115"/>
        <v>30.429760359662275</v>
      </c>
    </row>
    <row r="1840" spans="1:7" outlineLevel="1">
      <c r="A1840" s="12">
        <f t="shared" si="117"/>
        <v>0</v>
      </c>
      <c r="B1840" t="str">
        <f>YEAR(C1840)&amp;VLOOKUP(MONTH(C1840),lookup!$G$2:$N$13,8)</f>
        <v>2013M04</v>
      </c>
      <c r="C1840" s="2">
        <f t="shared" si="116"/>
        <v>41377</v>
      </c>
      <c r="D1840" s="4">
        <v>36.29964567196506</v>
      </c>
      <c r="E1840">
        <f t="shared" si="114"/>
        <v>36.419038026219205</v>
      </c>
      <c r="F1840" s="4">
        <v>30.444742080047881</v>
      </c>
      <c r="G1840">
        <f t="shared" si="115"/>
        <v>30.492052692396015</v>
      </c>
    </row>
    <row r="1841" spans="1:7" outlineLevel="1">
      <c r="A1841" s="12">
        <f t="shared" si="117"/>
        <v>0</v>
      </c>
      <c r="B1841" t="str">
        <f>YEAR(C1841)&amp;VLOOKUP(MONTH(C1841),lookup!$G$2:$N$13,8)</f>
        <v>2013M04</v>
      </c>
      <c r="C1841" s="2">
        <f t="shared" si="116"/>
        <v>41378</v>
      </c>
      <c r="D1841" s="4">
        <v>37.352013598710307</v>
      </c>
      <c r="E1841">
        <f t="shared" si="114"/>
        <v>36.546330615530827</v>
      </c>
      <c r="F1841" s="4">
        <v>31.239611290975343</v>
      </c>
      <c r="G1841">
        <f t="shared" si="115"/>
        <v>30.605027445765614</v>
      </c>
    </row>
    <row r="1842" spans="1:7" outlineLevel="1">
      <c r="A1842" s="12">
        <f t="shared" si="117"/>
        <v>0</v>
      </c>
      <c r="B1842" t="str">
        <f>YEAR(C1842)&amp;VLOOKUP(MONTH(C1842),lookup!$G$2:$N$13,8)</f>
        <v>2013M04</v>
      </c>
      <c r="C1842" s="2">
        <f t="shared" si="116"/>
        <v>41379</v>
      </c>
      <c r="D1842" s="4">
        <v>36.439221462013997</v>
      </c>
      <c r="E1842">
        <f t="shared" si="114"/>
        <v>36.591510397981033</v>
      </c>
      <c r="F1842" s="4">
        <v>30.563570792535565</v>
      </c>
      <c r="G1842">
        <f t="shared" si="115"/>
        <v>30.640506093323957</v>
      </c>
    </row>
    <row r="1843" spans="1:7" outlineLevel="1">
      <c r="A1843" s="12">
        <f t="shared" si="117"/>
        <v>0</v>
      </c>
      <c r="B1843" t="str">
        <f>YEAR(C1843)&amp;VLOOKUP(MONTH(C1843),lookup!$G$2:$N$13,8)</f>
        <v>2013M04</v>
      </c>
      <c r="C1843" s="2">
        <f t="shared" si="116"/>
        <v>41380</v>
      </c>
      <c r="D1843" s="4">
        <v>37.512518643461469</v>
      </c>
      <c r="E1843">
        <f t="shared" si="114"/>
        <v>36.738138419625344</v>
      </c>
      <c r="F1843" s="4">
        <v>31.336310075604583</v>
      </c>
      <c r="G1843">
        <f t="shared" si="115"/>
        <v>30.761633056846183</v>
      </c>
    </row>
    <row r="1844" spans="1:7" outlineLevel="1">
      <c r="A1844" s="12">
        <f t="shared" si="117"/>
        <v>0</v>
      </c>
      <c r="B1844" t="str">
        <f>YEAR(C1844)&amp;VLOOKUP(MONTH(C1844),lookup!$G$2:$N$13,8)</f>
        <v>2013M04</v>
      </c>
      <c r="C1844" s="2">
        <f t="shared" si="116"/>
        <v>41381</v>
      </c>
      <c r="D1844" s="4">
        <v>36.697393917435591</v>
      </c>
      <c r="E1844">
        <f t="shared" si="114"/>
        <v>36.82436161853385</v>
      </c>
      <c r="F1844" s="4">
        <v>30.779683773500345</v>
      </c>
      <c r="G1844">
        <f t="shared" si="115"/>
        <v>30.834855527698643</v>
      </c>
    </row>
    <row r="1845" spans="1:7" outlineLevel="1">
      <c r="A1845" s="12">
        <f t="shared" si="117"/>
        <v>0</v>
      </c>
      <c r="B1845" t="str">
        <f>YEAR(C1845)&amp;VLOOKUP(MONTH(C1845),lookup!$G$2:$N$13,8)</f>
        <v>2013M04</v>
      </c>
      <c r="C1845" s="2">
        <f t="shared" si="116"/>
        <v>41382</v>
      </c>
      <c r="D1845" s="4">
        <v>37.716334293920589</v>
      </c>
      <c r="E1845">
        <f t="shared" si="114"/>
        <v>36.948747723419729</v>
      </c>
      <c r="F1845" s="4">
        <v>31.515793553139353</v>
      </c>
      <c r="G1845">
        <f t="shared" si="115"/>
        <v>30.934665858294679</v>
      </c>
    </row>
    <row r="1846" spans="1:7" outlineLevel="1">
      <c r="A1846" s="12">
        <f t="shared" si="117"/>
        <v>0</v>
      </c>
      <c r="B1846" t="str">
        <f>YEAR(C1846)&amp;VLOOKUP(MONTH(C1846),lookup!$G$2:$N$13,8)</f>
        <v>2013M04</v>
      </c>
      <c r="C1846" s="2">
        <f t="shared" si="116"/>
        <v>41383</v>
      </c>
      <c r="D1846" s="4">
        <v>36.893123298277139</v>
      </c>
      <c r="E1846">
        <f t="shared" si="114"/>
        <v>37.04971272500979</v>
      </c>
      <c r="F1846" s="4">
        <v>30.963250660476294</v>
      </c>
      <c r="G1846">
        <f t="shared" si="115"/>
        <v>31.024105324005731</v>
      </c>
    </row>
    <row r="1847" spans="1:7" outlineLevel="1">
      <c r="A1847" s="12">
        <f t="shared" si="117"/>
        <v>0</v>
      </c>
      <c r="B1847" t="str">
        <f>YEAR(C1847)&amp;VLOOKUP(MONTH(C1847),lookup!$G$2:$N$13,8)</f>
        <v>2013M04</v>
      </c>
      <c r="C1847" s="2">
        <f t="shared" si="116"/>
        <v>41384</v>
      </c>
      <c r="D1847" s="4">
        <v>37.723917463505735</v>
      </c>
      <c r="E1847">
        <f t="shared" si="114"/>
        <v>37.121511278381831</v>
      </c>
      <c r="F1847" s="4">
        <v>31.483311453896683</v>
      </c>
      <c r="G1847">
        <f t="shared" si="115"/>
        <v>31.073885464107072</v>
      </c>
    </row>
    <row r="1848" spans="1:7" outlineLevel="1">
      <c r="A1848" s="12">
        <f t="shared" si="117"/>
        <v>0</v>
      </c>
      <c r="B1848" t="str">
        <f>YEAR(C1848)&amp;VLOOKUP(MONTH(C1848),lookup!$G$2:$N$13,8)</f>
        <v>2013M04</v>
      </c>
      <c r="C1848" s="2">
        <f t="shared" si="116"/>
        <v>41385</v>
      </c>
      <c r="D1848" s="4">
        <v>37.400826035968358</v>
      </c>
      <c r="E1848">
        <f t="shared" si="114"/>
        <v>37.270468765628237</v>
      </c>
      <c r="F1848" s="4">
        <v>31.42681770894038</v>
      </c>
      <c r="G1848">
        <f t="shared" si="115"/>
        <v>31.207202433946584</v>
      </c>
    </row>
    <row r="1849" spans="1:7" outlineLevel="1">
      <c r="A1849" s="12">
        <f t="shared" si="117"/>
        <v>0</v>
      </c>
      <c r="B1849" t="str">
        <f>YEAR(C1849)&amp;VLOOKUP(MONTH(C1849),lookup!$G$2:$N$13,8)</f>
        <v>2013M04</v>
      </c>
      <c r="C1849" s="2">
        <f t="shared" si="116"/>
        <v>41386</v>
      </c>
      <c r="D1849" s="4">
        <v>37.919558838510703</v>
      </c>
      <c r="E1849">
        <f t="shared" si="114"/>
        <v>37.339860359369858</v>
      </c>
      <c r="F1849" s="4">
        <v>31.640082242905844</v>
      </c>
      <c r="G1849">
        <f t="shared" si="115"/>
        <v>31.257546215717348</v>
      </c>
    </row>
    <row r="1850" spans="1:7" outlineLevel="1">
      <c r="A1850" s="12">
        <f t="shared" si="117"/>
        <v>0</v>
      </c>
      <c r="B1850" t="str">
        <f>YEAR(C1850)&amp;VLOOKUP(MONTH(C1850),lookup!$G$2:$N$13,8)</f>
        <v>2013M04</v>
      </c>
      <c r="C1850" s="2">
        <f t="shared" si="116"/>
        <v>41387</v>
      </c>
      <c r="D1850" s="4">
        <v>37.631156378224524</v>
      </c>
      <c r="E1850">
        <f t="shared" si="114"/>
        <v>37.492169830032097</v>
      </c>
      <c r="F1850" s="4">
        <v>31.583715125851516</v>
      </c>
      <c r="G1850">
        <f t="shared" si="115"/>
        <v>31.388307849245521</v>
      </c>
    </row>
    <row r="1851" spans="1:7" outlineLevel="1">
      <c r="A1851" s="12">
        <f t="shared" si="117"/>
        <v>0</v>
      </c>
      <c r="B1851" t="str">
        <f>YEAR(C1851)&amp;VLOOKUP(MONTH(C1851),lookup!$G$2:$N$13,8)</f>
        <v>2013M04</v>
      </c>
      <c r="C1851" s="2">
        <f t="shared" si="116"/>
        <v>41388</v>
      </c>
      <c r="D1851" s="4">
        <v>38.371040514267946</v>
      </c>
      <c r="E1851">
        <f t="shared" si="114"/>
        <v>37.600386298653113</v>
      </c>
      <c r="F1851" s="4">
        <v>32.079945365074003</v>
      </c>
      <c r="G1851">
        <f t="shared" si="115"/>
        <v>31.481797705831916</v>
      </c>
    </row>
    <row r="1852" spans="1:7" outlineLevel="1">
      <c r="A1852" s="12">
        <f t="shared" si="117"/>
        <v>0</v>
      </c>
      <c r="B1852" t="str">
        <f>YEAR(C1852)&amp;VLOOKUP(MONTH(C1852),lookup!$G$2:$N$13,8)</f>
        <v>2013M04</v>
      </c>
      <c r="C1852" s="2">
        <f t="shared" si="116"/>
        <v>41389</v>
      </c>
      <c r="D1852" s="4">
        <v>37.894021011499682</v>
      </c>
      <c r="E1852">
        <f t="shared" si="114"/>
        <v>37.758583634800658</v>
      </c>
      <c r="F1852" s="4">
        <v>31.778965819567965</v>
      </c>
      <c r="G1852">
        <f t="shared" si="115"/>
        <v>31.612229096968782</v>
      </c>
    </row>
    <row r="1853" spans="1:7" outlineLevel="1">
      <c r="A1853" s="12">
        <f t="shared" si="117"/>
        <v>0</v>
      </c>
      <c r="B1853" t="str">
        <f>YEAR(C1853)&amp;VLOOKUP(MONTH(C1853),lookup!$G$2:$N$13,8)</f>
        <v>2013M04</v>
      </c>
      <c r="C1853" s="2">
        <f t="shared" si="116"/>
        <v>41390</v>
      </c>
      <c r="D1853" s="4">
        <v>38.377139318742806</v>
      </c>
      <c r="E1853">
        <f t="shared" si="114"/>
        <v>37.85431910345514</v>
      </c>
      <c r="F1853" s="4">
        <v>32.128145663245974</v>
      </c>
      <c r="G1853">
        <f t="shared" si="115"/>
        <v>31.704237287962886</v>
      </c>
    </row>
    <row r="1854" spans="1:7" outlineLevel="1">
      <c r="A1854" s="12">
        <f t="shared" si="117"/>
        <v>0</v>
      </c>
      <c r="B1854" t="str">
        <f>YEAR(C1854)&amp;VLOOKUP(MONTH(C1854),lookup!$G$2:$N$13,8)</f>
        <v>2013M04</v>
      </c>
      <c r="C1854" s="2">
        <f t="shared" si="116"/>
        <v>41391</v>
      </c>
      <c r="D1854" s="4">
        <v>38.36752468109664</v>
      </c>
      <c r="E1854">
        <f t="shared" si="114"/>
        <v>38.027027410308719</v>
      </c>
      <c r="F1854" s="4">
        <v>32.165974727768905</v>
      </c>
      <c r="G1854">
        <f t="shared" si="115"/>
        <v>31.841003960404393</v>
      </c>
    </row>
    <row r="1855" spans="1:7" outlineLevel="1">
      <c r="A1855" s="12">
        <f t="shared" si="117"/>
        <v>0</v>
      </c>
      <c r="B1855" t="str">
        <f>YEAR(C1855)&amp;VLOOKUP(MONTH(C1855),lookup!$G$2:$N$13,8)</f>
        <v>2013M04</v>
      </c>
      <c r="C1855" s="2">
        <f t="shared" si="116"/>
        <v>41392</v>
      </c>
      <c r="D1855" s="4">
        <v>38.760504476988586</v>
      </c>
      <c r="E1855">
        <f t="shared" si="114"/>
        <v>38.161892901857883</v>
      </c>
      <c r="F1855" s="4">
        <v>32.467737187722655</v>
      </c>
      <c r="G1855">
        <f t="shared" si="115"/>
        <v>31.971501814169912</v>
      </c>
    </row>
    <row r="1856" spans="1:7" outlineLevel="1">
      <c r="A1856" s="12">
        <f t="shared" si="117"/>
        <v>0</v>
      </c>
      <c r="B1856" t="str">
        <f>YEAR(C1856)&amp;VLOOKUP(MONTH(C1856),lookup!$G$2:$N$13,8)</f>
        <v>2013M04</v>
      </c>
      <c r="C1856" s="2">
        <f t="shared" si="116"/>
        <v>41393</v>
      </c>
      <c r="D1856" s="4">
        <v>38.137524360727646</v>
      </c>
      <c r="E1856">
        <f t="shared" si="114"/>
        <v>38.250133879030599</v>
      </c>
      <c r="F1856" s="4">
        <v>31.942844110171968</v>
      </c>
      <c r="G1856">
        <f t="shared" si="115"/>
        <v>32.033680879606926</v>
      </c>
    </row>
    <row r="1857" spans="1:7" outlineLevel="1">
      <c r="A1857" s="12">
        <f t="shared" si="117"/>
        <v>0</v>
      </c>
      <c r="B1857" t="str">
        <f>YEAR(C1857)&amp;VLOOKUP(MONTH(C1857),lookup!$G$2:$N$13,8)</f>
        <v>2013M04</v>
      </c>
      <c r="C1857" s="2">
        <f t="shared" si="116"/>
        <v>41394</v>
      </c>
      <c r="D1857" s="4">
        <v>38.91077004265388</v>
      </c>
      <c r="E1857">
        <f t="shared" si="114"/>
        <v>38.357062039988378</v>
      </c>
      <c r="F1857" s="4">
        <v>32.583175540254175</v>
      </c>
      <c r="G1857">
        <f t="shared" si="115"/>
        <v>32.134560058622874</v>
      </c>
    </row>
    <row r="1858" spans="1:7" outlineLevel="1">
      <c r="A1858" s="12">
        <f t="shared" si="117"/>
        <v>0</v>
      </c>
      <c r="B1858" t="str">
        <f>YEAR(C1858)&amp;VLOOKUP(MONTH(C1858),lookup!$G$2:$N$13,8)</f>
        <v>2013M05</v>
      </c>
      <c r="C1858" s="2">
        <f t="shared" si="116"/>
        <v>41395</v>
      </c>
      <c r="D1858" s="4">
        <v>38.441104481184297</v>
      </c>
      <c r="E1858">
        <f t="shared" si="114"/>
        <v>38.453274085563748</v>
      </c>
      <c r="F1858" s="4">
        <v>32.2444335268071</v>
      </c>
      <c r="G1858">
        <f t="shared" si="115"/>
        <v>32.21464393428586</v>
      </c>
    </row>
    <row r="1859" spans="1:7" outlineLevel="1">
      <c r="A1859" s="12">
        <f t="shared" si="117"/>
        <v>0</v>
      </c>
      <c r="B1859" t="str">
        <f>YEAR(C1859)&amp;VLOOKUP(MONTH(C1859),lookup!$G$2:$N$13,8)</f>
        <v>2013M05</v>
      </c>
      <c r="C1859" s="2">
        <f t="shared" si="116"/>
        <v>41396</v>
      </c>
      <c r="D1859" s="4">
        <v>39.561754459433672</v>
      </c>
      <c r="E1859">
        <f t="shared" si="114"/>
        <v>38.626411635527518</v>
      </c>
      <c r="F1859" s="4">
        <v>33.199840049553124</v>
      </c>
      <c r="G1859">
        <f t="shared" si="115"/>
        <v>32.373945217591398</v>
      </c>
    </row>
    <row r="1860" spans="1:7" outlineLevel="1">
      <c r="A1860" s="12">
        <f t="shared" si="117"/>
        <v>0</v>
      </c>
      <c r="B1860" t="str">
        <f>YEAR(C1860)&amp;VLOOKUP(MONTH(C1860),lookup!$G$2:$N$13,8)</f>
        <v>2013M05</v>
      </c>
      <c r="C1860" s="2">
        <f t="shared" si="116"/>
        <v>41397</v>
      </c>
      <c r="D1860" s="4">
        <v>39.126610041282362</v>
      </c>
      <c r="E1860">
        <f t="shared" si="114"/>
        <v>38.766705563237736</v>
      </c>
      <c r="F1860" s="4">
        <v>32.867113537392306</v>
      </c>
      <c r="G1860">
        <f t="shared" si="115"/>
        <v>32.50038268409071</v>
      </c>
    </row>
    <row r="1861" spans="1:7" outlineLevel="1">
      <c r="A1861" s="12">
        <f t="shared" si="117"/>
        <v>0</v>
      </c>
      <c r="B1861" t="str">
        <f>YEAR(C1861)&amp;VLOOKUP(MONTH(C1861),lookup!$G$2:$N$13,8)</f>
        <v>2013M05</v>
      </c>
      <c r="C1861" s="2">
        <f t="shared" si="116"/>
        <v>41398</v>
      </c>
      <c r="D1861" s="4">
        <v>39.894696064254191</v>
      </c>
      <c r="E1861">
        <f t="shared" si="114"/>
        <v>38.956068825437669</v>
      </c>
      <c r="F1861" s="4">
        <v>33.444150358929797</v>
      </c>
      <c r="G1861">
        <f t="shared" si="115"/>
        <v>32.664000741838208</v>
      </c>
    </row>
    <row r="1862" spans="1:7" outlineLevel="1">
      <c r="A1862" s="12">
        <f t="shared" si="117"/>
        <v>0</v>
      </c>
      <c r="B1862" t="str">
        <f>YEAR(C1862)&amp;VLOOKUP(MONTH(C1862),lookup!$G$2:$N$13,8)</f>
        <v>2013M05</v>
      </c>
      <c r="C1862" s="2">
        <f t="shared" si="116"/>
        <v>41399</v>
      </c>
      <c r="D1862" s="4">
        <v>39.328254386020106</v>
      </c>
      <c r="E1862">
        <f t="shared" si="114"/>
        <v>39.115341934103085</v>
      </c>
      <c r="F1862" s="4">
        <v>33.015096157883228</v>
      </c>
      <c r="G1862">
        <f t="shared" si="115"/>
        <v>32.806425168529621</v>
      </c>
    </row>
    <row r="1863" spans="1:7" outlineLevel="1">
      <c r="A1863" s="12">
        <f t="shared" si="117"/>
        <v>0</v>
      </c>
      <c r="B1863" t="str">
        <f>YEAR(C1863)&amp;VLOOKUP(MONTH(C1863),lookup!$G$2:$N$13,8)</f>
        <v>2013M05</v>
      </c>
      <c r="C1863" s="2">
        <f t="shared" si="116"/>
        <v>41400</v>
      </c>
      <c r="D1863" s="4">
        <v>39.892794273714038</v>
      </c>
      <c r="E1863">
        <f t="shared" si="114"/>
        <v>39.267945398986768</v>
      </c>
      <c r="F1863" s="4">
        <v>33.448192453959877</v>
      </c>
      <c r="G1863">
        <f t="shared" si="115"/>
        <v>32.939788365478258</v>
      </c>
    </row>
    <row r="1864" spans="1:7" outlineLevel="1">
      <c r="A1864" s="12">
        <f t="shared" si="117"/>
        <v>0</v>
      </c>
      <c r="B1864" t="str">
        <f>YEAR(C1864)&amp;VLOOKUP(MONTH(C1864),lookup!$G$2:$N$13,8)</f>
        <v>2013M05</v>
      </c>
      <c r="C1864" s="2">
        <f t="shared" si="116"/>
        <v>41401</v>
      </c>
      <c r="D1864" s="4">
        <v>39.60764363318841</v>
      </c>
      <c r="E1864">
        <f t="shared" si="114"/>
        <v>39.457039449515918</v>
      </c>
      <c r="F1864" s="4">
        <v>33.246320715733219</v>
      </c>
      <c r="G1864">
        <f t="shared" si="115"/>
        <v>33.104746252403011</v>
      </c>
    </row>
    <row r="1865" spans="1:7" outlineLevel="1">
      <c r="A1865" s="12">
        <f t="shared" si="117"/>
        <v>0</v>
      </c>
      <c r="B1865" t="str">
        <f>YEAR(C1865)&amp;VLOOKUP(MONTH(C1865),lookup!$G$2:$N$13,8)</f>
        <v>2013M05</v>
      </c>
      <c r="C1865" s="2">
        <f t="shared" si="116"/>
        <v>41402</v>
      </c>
      <c r="D1865" s="4">
        <v>40.028944785314813</v>
      </c>
      <c r="E1865">
        <f t="shared" si="114"/>
        <v>39.565857898088986</v>
      </c>
      <c r="F1865" s="4">
        <v>33.513341595660386</v>
      </c>
      <c r="G1865">
        <f t="shared" si="115"/>
        <v>33.189006759708171</v>
      </c>
    </row>
    <row r="1866" spans="1:7" outlineLevel="1">
      <c r="A1866" s="12">
        <f t="shared" si="117"/>
        <v>0</v>
      </c>
      <c r="B1866" t="str">
        <f>YEAR(C1866)&amp;VLOOKUP(MONTH(C1866),lookup!$G$2:$N$13,8)</f>
        <v>2013M05</v>
      </c>
      <c r="C1866" s="2">
        <f t="shared" si="116"/>
        <v>41403</v>
      </c>
      <c r="D1866" s="4">
        <v>39.909232230708454</v>
      </c>
      <c r="E1866">
        <f t="shared" si="114"/>
        <v>39.72283439821976</v>
      </c>
      <c r="F1866" s="4">
        <v>33.461427608117376</v>
      </c>
      <c r="G1866">
        <f t="shared" si="115"/>
        <v>33.314595062350492</v>
      </c>
    </row>
    <row r="1867" spans="1:7" outlineLevel="1">
      <c r="A1867" s="12">
        <f t="shared" si="117"/>
        <v>0</v>
      </c>
      <c r="B1867" t="str">
        <f>YEAR(C1867)&amp;VLOOKUP(MONTH(C1867),lookup!$G$2:$N$13,8)</f>
        <v>2013M05</v>
      </c>
      <c r="C1867" s="2">
        <f t="shared" si="116"/>
        <v>41404</v>
      </c>
      <c r="D1867" s="4">
        <v>39.683505910409828</v>
      </c>
      <c r="E1867">
        <f t="shared" ref="E1867:E1930" si="118">AVERAGE(SUM(D1860:D1867)/8,SUM(D1862:D1867)/6)</f>
        <v>39.712844684418741</v>
      </c>
      <c r="F1867" s="4">
        <v>33.215294312511467</v>
      </c>
      <c r="G1867">
        <f t="shared" ref="G1867:G1930" si="119">AVERAGE(SUM(F1860:F1867)/8,SUM(F1862:F1867)/6)</f>
        <v>33.296489616583855</v>
      </c>
    </row>
    <row r="1868" spans="1:7" outlineLevel="1">
      <c r="A1868" s="12">
        <f t="shared" si="117"/>
        <v>0</v>
      </c>
      <c r="B1868" t="str">
        <f>YEAR(C1868)&amp;VLOOKUP(MONTH(C1868),lookup!$G$2:$N$13,8)</f>
        <v>2013M05</v>
      </c>
      <c r="C1868" s="2">
        <f t="shared" ref="C1868:C1931" si="120">C1867+1</f>
        <v>41405</v>
      </c>
      <c r="D1868" s="4">
        <v>40.115396645055604</v>
      </c>
      <c r="E1868">
        <f t="shared" si="118"/>
        <v>39.840239035407521</v>
      </c>
      <c r="F1868" s="4">
        <v>33.682618888374897</v>
      </c>
      <c r="G1868">
        <f t="shared" si="119"/>
        <v>33.403085595227914</v>
      </c>
    </row>
    <row r="1869" spans="1:7" outlineLevel="1">
      <c r="A1869" s="12">
        <f t="shared" si="117"/>
        <v>0</v>
      </c>
      <c r="B1869" t="str">
        <f>YEAR(C1869)&amp;VLOOKUP(MONTH(C1869),lookup!$G$2:$N$13,8)</f>
        <v>2013M05</v>
      </c>
      <c r="C1869" s="2">
        <f t="shared" si="120"/>
        <v>41406</v>
      </c>
      <c r="D1869" s="4">
        <v>40.180274239087304</v>
      </c>
      <c r="E1869">
        <f t="shared" si="118"/>
        <v>39.882044335115694</v>
      </c>
      <c r="F1869" s="4">
        <v>33.661565453426753</v>
      </c>
      <c r="G1869">
        <f t="shared" si="119"/>
        <v>33.434455121922873</v>
      </c>
    </row>
    <row r="1870" spans="1:7" outlineLevel="1">
      <c r="A1870" s="12">
        <f t="shared" si="117"/>
        <v>0</v>
      </c>
      <c r="B1870" t="str">
        <f>YEAR(C1870)&amp;VLOOKUP(MONTH(C1870),lookup!$G$2:$N$13,8)</f>
        <v>2013M05</v>
      </c>
      <c r="C1870" s="2">
        <f t="shared" si="120"/>
        <v>41407</v>
      </c>
      <c r="D1870" s="4">
        <v>39.67512034095833</v>
      </c>
      <c r="E1870">
        <f t="shared" si="118"/>
        <v>39.909346516280166</v>
      </c>
      <c r="F1870" s="4">
        <v>33.294555834825658</v>
      </c>
      <c r="G1870">
        <f t="shared" si="119"/>
        <v>33.455940944989479</v>
      </c>
    </row>
    <row r="1871" spans="1:7" outlineLevel="1">
      <c r="A1871" s="12">
        <f t="shared" si="117"/>
        <v>0</v>
      </c>
      <c r="B1871" t="str">
        <f>YEAR(C1871)&amp;VLOOKUP(MONTH(C1871),lookup!$G$2:$N$13,8)</f>
        <v>2013M05</v>
      </c>
      <c r="C1871" s="2">
        <f t="shared" si="120"/>
        <v>41408</v>
      </c>
      <c r="D1871" s="4">
        <v>40.002697127348121</v>
      </c>
      <c r="E1871">
        <f t="shared" si="118"/>
        <v>39.914028139801729</v>
      </c>
      <c r="F1871" s="4">
        <v>33.512990705077918</v>
      </c>
      <c r="G1871">
        <f t="shared" si="119"/>
        <v>33.459961594802486</v>
      </c>
    </row>
    <row r="1872" spans="1:7" outlineLevel="1">
      <c r="A1872" s="12">
        <f t="shared" si="117"/>
        <v>0</v>
      </c>
      <c r="B1872" t="str">
        <f>YEAR(C1872)&amp;VLOOKUP(MONTH(C1872),lookup!$G$2:$N$13,8)</f>
        <v>2013M05</v>
      </c>
      <c r="C1872" s="2">
        <f t="shared" si="120"/>
        <v>41409</v>
      </c>
      <c r="D1872" s="4">
        <v>39.836316991696165</v>
      </c>
      <c r="E1872">
        <f t="shared" si="118"/>
        <v>39.922243954790773</v>
      </c>
      <c r="F1872" s="4">
        <v>33.423327195926404</v>
      </c>
      <c r="G1872">
        <f t="shared" si="119"/>
        <v>33.467849465465306</v>
      </c>
    </row>
    <row r="1873" spans="1:7" outlineLevel="1">
      <c r="A1873" s="12">
        <f t="shared" si="117"/>
        <v>0</v>
      </c>
      <c r="B1873" t="str">
        <f>YEAR(C1873)&amp;VLOOKUP(MONTH(C1873),lookup!$G$2:$N$13,8)</f>
        <v>2013M05</v>
      </c>
      <c r="C1873" s="2">
        <f t="shared" si="120"/>
        <v>41410</v>
      </c>
      <c r="D1873" s="4">
        <v>39.605028302631631</v>
      </c>
      <c r="E1873">
        <f t="shared" si="118"/>
        <v>39.889209373974893</v>
      </c>
      <c r="F1873" s="4">
        <v>33.107022637158401</v>
      </c>
      <c r="G1873">
        <f t="shared" si="119"/>
        <v>33.433431890946181</v>
      </c>
    </row>
    <row r="1874" spans="1:7" outlineLevel="1">
      <c r="A1874" s="12">
        <f t="shared" ref="A1874:A1937" si="121">IF(D1874+D1875=D1874,IF(D1874+D1875&gt;0,1,0),0)</f>
        <v>0</v>
      </c>
      <c r="B1874" t="str">
        <f>YEAR(C1874)&amp;VLOOKUP(MONTH(C1874),lookup!$G$2:$N$13,8)</f>
        <v>2013M05</v>
      </c>
      <c r="C1874" s="2">
        <f t="shared" si="120"/>
        <v>41411</v>
      </c>
      <c r="D1874" s="4">
        <v>39.725601822877877</v>
      </c>
      <c r="E1874">
        <f t="shared" si="118"/>
        <v>39.845249571637339</v>
      </c>
      <c r="F1874" s="4">
        <v>33.305156568281966</v>
      </c>
      <c r="G1874">
        <f t="shared" si="119"/>
        <v>33.39220975761539</v>
      </c>
    </row>
    <row r="1875" spans="1:7" outlineLevel="1">
      <c r="A1875" s="12">
        <f t="shared" si="121"/>
        <v>0</v>
      </c>
      <c r="B1875" t="str">
        <f>YEAR(C1875)&amp;VLOOKUP(MONTH(C1875),lookup!$G$2:$N$13,8)</f>
        <v>2013M05</v>
      </c>
      <c r="C1875" s="2">
        <f t="shared" si="120"/>
        <v>41412</v>
      </c>
      <c r="D1875" s="4">
        <v>40.330235583075861</v>
      </c>
      <c r="E1875">
        <f t="shared" si="118"/>
        <v>39.898166954844683</v>
      </c>
      <c r="F1875" s="4">
        <v>33.745862803865911</v>
      </c>
      <c r="G1875">
        <f t="shared" si="119"/>
        <v>33.432395067528304</v>
      </c>
    </row>
    <row r="1876" spans="1:7" outlineLevel="1">
      <c r="A1876" s="12">
        <f t="shared" si="121"/>
        <v>0</v>
      </c>
      <c r="B1876" t="str">
        <f>YEAR(C1876)&amp;VLOOKUP(MONTH(C1876),lookup!$G$2:$N$13,8)</f>
        <v>2013M05</v>
      </c>
      <c r="C1876" s="2">
        <f t="shared" si="120"/>
        <v>41413</v>
      </c>
      <c r="D1876" s="4">
        <v>40.214027335534595</v>
      </c>
      <c r="E1876">
        <f t="shared" si="118"/>
        <v>39.949240289214309</v>
      </c>
      <c r="F1876" s="4">
        <v>33.74458945483812</v>
      </c>
      <c r="G1876">
        <f t="shared" si="119"/>
        <v>33.473771029599959</v>
      </c>
    </row>
    <row r="1877" spans="1:7" outlineLevel="1">
      <c r="A1877" s="12">
        <f t="shared" si="121"/>
        <v>0</v>
      </c>
      <c r="B1877" t="str">
        <f>YEAR(C1877)&amp;VLOOKUP(MONTH(C1877),lookup!$G$2:$N$13,8)</f>
        <v>2013M05</v>
      </c>
      <c r="C1877" s="2">
        <f t="shared" si="120"/>
        <v>41414</v>
      </c>
      <c r="D1877" s="4">
        <v>39.812178994398444</v>
      </c>
      <c r="E1877">
        <f t="shared" si="118"/>
        <v>39.910357825342111</v>
      </c>
      <c r="F1877" s="4">
        <v>33.294583248152414</v>
      </c>
      <c r="G1877">
        <f t="shared" si="119"/>
        <v>33.432634020359856</v>
      </c>
    </row>
    <row r="1878" spans="1:7" outlineLevel="1">
      <c r="A1878" s="12">
        <f t="shared" si="121"/>
        <v>0</v>
      </c>
      <c r="B1878" t="str">
        <f>YEAR(C1878)&amp;VLOOKUP(MONTH(C1878),lookup!$G$2:$N$13,8)</f>
        <v>2013M05</v>
      </c>
      <c r="C1878" s="2">
        <f t="shared" si="120"/>
        <v>41415</v>
      </c>
      <c r="D1878" s="4">
        <v>39.881411541341492</v>
      </c>
      <c r="E1878">
        <f t="shared" si="118"/>
        <v>39.927008904503168</v>
      </c>
      <c r="F1878" s="4">
        <v>33.47690517240347</v>
      </c>
      <c r="G1878">
        <f t="shared" si="119"/>
        <v>33.448495685331565</v>
      </c>
    </row>
    <row r="1879" spans="1:7" outlineLevel="1">
      <c r="A1879" s="12">
        <f t="shared" si="121"/>
        <v>0</v>
      </c>
      <c r="B1879" t="str">
        <f>YEAR(C1879)&amp;VLOOKUP(MONTH(C1879),lookup!$G$2:$N$13,8)</f>
        <v>2013M05</v>
      </c>
      <c r="C1879" s="2">
        <f t="shared" si="120"/>
        <v>41416</v>
      </c>
      <c r="D1879" s="4">
        <v>40.088985344647078</v>
      </c>
      <c r="E1879">
        <f t="shared" si="118"/>
        <v>39.972731671585642</v>
      </c>
      <c r="F1879" s="4">
        <v>33.520495103277206</v>
      </c>
      <c r="G1879">
        <f t="shared" si="119"/>
        <v>33.483420749062248</v>
      </c>
    </row>
    <row r="1880" spans="1:7" outlineLevel="1">
      <c r="A1880" s="12">
        <f t="shared" si="121"/>
        <v>0</v>
      </c>
      <c r="B1880" t="str">
        <f>YEAR(C1880)&amp;VLOOKUP(MONTH(C1880),lookup!$G$2:$N$13,8)</f>
        <v>2013M05</v>
      </c>
      <c r="C1880" s="2">
        <f t="shared" si="120"/>
        <v>41417</v>
      </c>
      <c r="D1880" s="4">
        <v>40.029257327636145</v>
      </c>
      <c r="E1880">
        <f t="shared" si="118"/>
        <v>40.010095067978412</v>
      </c>
      <c r="F1880" s="4">
        <v>33.565574948460103</v>
      </c>
      <c r="G1880">
        <f t="shared" si="119"/>
        <v>33.514012765277116</v>
      </c>
    </row>
    <row r="1881" spans="1:7" outlineLevel="1">
      <c r="A1881" s="12">
        <f t="shared" si="121"/>
        <v>0</v>
      </c>
      <c r="B1881" t="str">
        <f>YEAR(C1881)&amp;VLOOKUP(MONTH(C1881),lookup!$G$2:$N$13,8)</f>
        <v>2013M05</v>
      </c>
      <c r="C1881" s="2">
        <f t="shared" si="120"/>
        <v>41418</v>
      </c>
      <c r="D1881" s="4">
        <v>39.841423815286184</v>
      </c>
      <c r="E1881">
        <f t="shared" si="118"/>
        <v>39.984135473536853</v>
      </c>
      <c r="F1881" s="4">
        <v>33.274130165060221</v>
      </c>
      <c r="G1881">
        <f t="shared" si="119"/>
        <v>33.485145932537172</v>
      </c>
    </row>
    <row r="1882" spans="1:7" outlineLevel="1">
      <c r="A1882" s="12">
        <f t="shared" si="121"/>
        <v>0</v>
      </c>
      <c r="B1882" t="str">
        <f>YEAR(C1882)&amp;VLOOKUP(MONTH(C1882),lookup!$G$2:$N$13,8)</f>
        <v>2013M05</v>
      </c>
      <c r="C1882" s="2">
        <f t="shared" si="120"/>
        <v>41419</v>
      </c>
      <c r="D1882" s="4">
        <v>39.821008314975984</v>
      </c>
      <c r="E1882">
        <f t="shared" si="118"/>
        <v>39.957346794246433</v>
      </c>
      <c r="F1882" s="4">
        <v>33.373354071917674</v>
      </c>
      <c r="G1882">
        <f t="shared" si="119"/>
        <v>33.458471994604366</v>
      </c>
    </row>
    <row r="1883" spans="1:7" outlineLevel="1">
      <c r="A1883" s="12">
        <f t="shared" si="121"/>
        <v>0</v>
      </c>
      <c r="B1883" t="str">
        <f>YEAR(C1883)&amp;VLOOKUP(MONTH(C1883),lookup!$G$2:$N$13,8)</f>
        <v>2013M05</v>
      </c>
      <c r="C1883" s="2">
        <f t="shared" si="120"/>
        <v>41420</v>
      </c>
      <c r="D1883" s="4">
        <v>40.114431007223196</v>
      </c>
      <c r="E1883">
        <f t="shared" si="118"/>
        <v>39.969046675991038</v>
      </c>
      <c r="F1883" s="4">
        <v>33.481477715306269</v>
      </c>
      <c r="G1883">
        <f t="shared" si="119"/>
        <v>33.457522465498883</v>
      </c>
    </row>
    <row r="1884" spans="1:7" outlineLevel="1">
      <c r="A1884" s="12">
        <f t="shared" si="121"/>
        <v>0</v>
      </c>
      <c r="B1884" t="str">
        <f>YEAR(C1884)&amp;VLOOKUP(MONTH(C1884),lookup!$G$2:$N$13,8)</f>
        <v>2013M05</v>
      </c>
      <c r="C1884" s="2">
        <f t="shared" si="120"/>
        <v>41421</v>
      </c>
      <c r="D1884" s="4">
        <v>40.214462241123229</v>
      </c>
      <c r="E1884">
        <f t="shared" si="118"/>
        <v>39.996828082572137</v>
      </c>
      <c r="F1884" s="4">
        <v>33.690004038602801</v>
      </c>
      <c r="G1884">
        <f t="shared" si="119"/>
        <v>33.47186911583411</v>
      </c>
    </row>
    <row r="1885" spans="1:7" outlineLevel="1">
      <c r="A1885" s="12">
        <f t="shared" si="121"/>
        <v>0</v>
      </c>
      <c r="B1885" t="str">
        <f>YEAR(C1885)&amp;VLOOKUP(MONTH(C1885),lookup!$G$2:$N$13,8)</f>
        <v>2013M05</v>
      </c>
      <c r="C1885" s="2">
        <f t="shared" si="120"/>
        <v>41422</v>
      </c>
      <c r="D1885" s="4">
        <v>40.056693236126385</v>
      </c>
      <c r="E1885">
        <f t="shared" si="118"/>
        <v>40.00941921363674</v>
      </c>
      <c r="F1885" s="4">
        <v>33.436303294146065</v>
      </c>
      <c r="G1885">
        <f t="shared" si="119"/>
        <v>33.473710634614463</v>
      </c>
    </row>
    <row r="1886" spans="1:7" outlineLevel="1">
      <c r="A1886" s="12">
        <f t="shared" si="121"/>
        <v>0</v>
      </c>
      <c r="B1886" t="str">
        <f>YEAR(C1886)&amp;VLOOKUP(MONTH(C1886),lookup!$G$2:$N$13,8)</f>
        <v>2013M05</v>
      </c>
      <c r="C1886" s="2">
        <f t="shared" si="120"/>
        <v>41423</v>
      </c>
      <c r="D1886" s="4">
        <v>39.595252509552701</v>
      </c>
      <c r="E1886">
        <f t="shared" si="118"/>
        <v>39.955367205976323</v>
      </c>
      <c r="F1886" s="4">
        <v>33.134089185330332</v>
      </c>
      <c r="G1886">
        <f t="shared" si="119"/>
        <v>33.4163274884949</v>
      </c>
    </row>
    <row r="1887" spans="1:7" outlineLevel="1">
      <c r="A1887" s="12">
        <f t="shared" si="121"/>
        <v>0</v>
      </c>
      <c r="B1887" t="str">
        <f>YEAR(C1887)&amp;VLOOKUP(MONTH(C1887),lookup!$G$2:$N$13,8)</f>
        <v>2013M05</v>
      </c>
      <c r="C1887" s="2">
        <f t="shared" si="120"/>
        <v>41424</v>
      </c>
      <c r="D1887" s="4">
        <v>39.931175060475717</v>
      </c>
      <c r="E1887">
        <f t="shared" si="118"/>
        <v>39.952983333648071</v>
      </c>
      <c r="F1887" s="4">
        <v>33.336026715541202</v>
      </c>
      <c r="G1887">
        <f t="shared" si="119"/>
        <v>33.40995626013482</v>
      </c>
    </row>
    <row r="1888" spans="1:7" outlineLevel="1">
      <c r="A1888" s="12">
        <f t="shared" si="121"/>
        <v>0</v>
      </c>
      <c r="B1888" t="str">
        <f>YEAR(C1888)&amp;VLOOKUP(MONTH(C1888),lookup!$G$2:$N$13,8)</f>
        <v>2013M05</v>
      </c>
      <c r="C1888" s="2">
        <f t="shared" si="120"/>
        <v>41425</v>
      </c>
      <c r="D1888" s="4">
        <v>39.554481953437843</v>
      </c>
      <c r="E1888">
        <f t="shared" si="118"/>
        <v>39.901099342632499</v>
      </c>
      <c r="F1888" s="4">
        <v>33.081140344702305</v>
      </c>
      <c r="G1888">
        <f t="shared" si="119"/>
        <v>33.355327953465348</v>
      </c>
    </row>
    <row r="1889" spans="1:7" outlineLevel="1">
      <c r="A1889" s="12">
        <f t="shared" si="121"/>
        <v>0</v>
      </c>
      <c r="B1889" t="str">
        <f>YEAR(C1889)&amp;VLOOKUP(MONTH(C1889),lookup!$G$2:$N$13,8)</f>
        <v>2013M06</v>
      </c>
      <c r="C1889" s="2">
        <f t="shared" si="120"/>
        <v>41426</v>
      </c>
      <c r="D1889" s="4">
        <v>40.324009465428148</v>
      </c>
      <c r="E1889">
        <f t="shared" si="118"/>
        <v>39.948725817283453</v>
      </c>
      <c r="F1889" s="4">
        <v>33.666562519036368</v>
      </c>
      <c r="G1889">
        <f t="shared" si="119"/>
        <v>33.395278709233025</v>
      </c>
    </row>
    <row r="1890" spans="1:7" outlineLevel="1">
      <c r="A1890" s="12">
        <f t="shared" si="121"/>
        <v>0</v>
      </c>
      <c r="B1890" t="str">
        <f>YEAR(C1890)&amp;VLOOKUP(MONTH(C1890),lookup!$G$2:$N$13,8)</f>
        <v>2013M06</v>
      </c>
      <c r="C1890" s="2">
        <f t="shared" si="120"/>
        <v>41427</v>
      </c>
      <c r="D1890" s="4">
        <v>40.017609662623094</v>
      </c>
      <c r="E1890">
        <f t="shared" si="118"/>
        <v>39.944609019969718</v>
      </c>
      <c r="F1890" s="4">
        <v>33.520438453439169</v>
      </c>
      <c r="G1890">
        <f t="shared" si="119"/>
        <v>33.39034101764782</v>
      </c>
    </row>
    <row r="1891" spans="1:7" outlineLevel="1">
      <c r="A1891" s="12">
        <f t="shared" si="121"/>
        <v>0</v>
      </c>
      <c r="B1891" t="str">
        <f>YEAR(C1891)&amp;VLOOKUP(MONTH(C1891),lookup!$G$2:$N$13,8)</f>
        <v>2013M06</v>
      </c>
      <c r="C1891" s="2">
        <f t="shared" si="120"/>
        <v>41428</v>
      </c>
      <c r="D1891" s="4">
        <v>40.007031183313394</v>
      </c>
      <c r="E1891">
        <f t="shared" si="118"/>
        <v>39.933758026574274</v>
      </c>
      <c r="F1891" s="4">
        <v>33.415353977950595</v>
      </c>
      <c r="G1891">
        <f t="shared" si="119"/>
        <v>33.384462507713465</v>
      </c>
    </row>
    <row r="1892" spans="1:7" outlineLevel="1">
      <c r="A1892" s="12">
        <f t="shared" si="121"/>
        <v>0</v>
      </c>
      <c r="B1892" t="str">
        <f>YEAR(C1892)&amp;VLOOKUP(MONTH(C1892),lookup!$G$2:$N$13,8)</f>
        <v>2013M06</v>
      </c>
      <c r="C1892" s="2">
        <f t="shared" si="120"/>
        <v>41429</v>
      </c>
      <c r="D1892" s="4">
        <v>39.708568224888836</v>
      </c>
      <c r="E1892">
        <f t="shared" si="118"/>
        <v>39.911582626837642</v>
      </c>
      <c r="F1892" s="4">
        <v>33.248862290781766</v>
      </c>
      <c r="G1892">
        <f t="shared" si="119"/>
        <v>33.366455573928938</v>
      </c>
    </row>
    <row r="1893" spans="1:7" outlineLevel="1">
      <c r="A1893" s="12">
        <f t="shared" si="121"/>
        <v>0</v>
      </c>
      <c r="B1893" t="str">
        <f>YEAR(C1893)&amp;VLOOKUP(MONTH(C1893),lookup!$G$2:$N$13,8)</f>
        <v>2013M06</v>
      </c>
      <c r="C1893" s="2">
        <f t="shared" si="120"/>
        <v>41430</v>
      </c>
      <c r="D1893" s="4">
        <v>40.096969151733454</v>
      </c>
      <c r="E1893">
        <f t="shared" si="118"/>
        <v>39.92791604583455</v>
      </c>
      <c r="F1893" s="4">
        <v>33.493530846392908</v>
      </c>
      <c r="G1893">
        <f t="shared" si="119"/>
        <v>33.383157640182006</v>
      </c>
    </row>
    <row r="1894" spans="1:7" outlineLevel="1">
      <c r="A1894" s="12">
        <f t="shared" si="121"/>
        <v>0</v>
      </c>
      <c r="B1894" t="str">
        <f>YEAR(C1894)&amp;VLOOKUP(MONTH(C1894),lookup!$G$2:$N$13,8)</f>
        <v>2013M06</v>
      </c>
      <c r="C1894" s="2">
        <f t="shared" si="120"/>
        <v>41431</v>
      </c>
      <c r="D1894" s="4">
        <v>39.914844094080735</v>
      </c>
      <c r="E1894">
        <f t="shared" si="118"/>
        <v>39.977920698254465</v>
      </c>
      <c r="F1894" s="4">
        <v>33.447386843481851</v>
      </c>
      <c r="G1894">
        <f t="shared" si="119"/>
        <v>33.433259285381439</v>
      </c>
    </row>
    <row r="1895" spans="1:7" outlineLevel="1">
      <c r="A1895" s="12">
        <f t="shared" si="121"/>
        <v>0</v>
      </c>
      <c r="B1895" t="str">
        <f>YEAR(C1895)&amp;VLOOKUP(MONTH(C1895),lookup!$G$2:$N$13,8)</f>
        <v>2013M06</v>
      </c>
      <c r="C1895" s="2">
        <f t="shared" si="120"/>
        <v>41432</v>
      </c>
      <c r="D1895" s="4">
        <v>40.03495789110729</v>
      </c>
      <c r="E1895">
        <f t="shared" si="118"/>
        <v>39.960319493975533</v>
      </c>
      <c r="F1895" s="4">
        <v>33.465009783516642</v>
      </c>
      <c r="G1895">
        <f t="shared" si="119"/>
        <v>33.424524665836593</v>
      </c>
    </row>
    <row r="1896" spans="1:7" outlineLevel="1">
      <c r="A1896" s="12">
        <f t="shared" si="121"/>
        <v>0</v>
      </c>
      <c r="B1896" t="str">
        <f>YEAR(C1896)&amp;VLOOKUP(MONTH(C1896),lookup!$G$2:$N$13,8)</f>
        <v>2013M06</v>
      </c>
      <c r="C1896" s="2">
        <f t="shared" si="120"/>
        <v>41433</v>
      </c>
      <c r="D1896" s="4">
        <v>39.854413337064749</v>
      </c>
      <c r="E1896">
        <f t="shared" si="118"/>
        <v>39.96546551165568</v>
      </c>
      <c r="F1896" s="4">
        <v>33.370856783961642</v>
      </c>
      <c r="G1896">
        <f t="shared" si="119"/>
        <v>33.430166804167172</v>
      </c>
    </row>
    <row r="1897" spans="1:7" outlineLevel="1">
      <c r="A1897" s="12">
        <f t="shared" si="121"/>
        <v>0</v>
      </c>
      <c r="B1897" t="str">
        <f>YEAR(C1897)&amp;VLOOKUP(MONTH(C1897),lookup!$G$2:$N$13,8)</f>
        <v>2013M06</v>
      </c>
      <c r="C1897" s="2">
        <f t="shared" si="120"/>
        <v>41434</v>
      </c>
      <c r="D1897" s="4">
        <v>40.107119298147857</v>
      </c>
      <c r="E1897">
        <f t="shared" si="118"/>
        <v>39.960250552436875</v>
      </c>
      <c r="F1897" s="4">
        <v>33.581346758450195</v>
      </c>
      <c r="G1897">
        <f t="shared" si="119"/>
        <v>33.438673550838843</v>
      </c>
    </row>
    <row r="1898" spans="1:7" outlineLevel="1">
      <c r="A1898" s="12">
        <f t="shared" si="121"/>
        <v>0</v>
      </c>
      <c r="B1898" t="str">
        <f>YEAR(C1898)&amp;VLOOKUP(MONTH(C1898),lookup!$G$2:$N$13,8)</f>
        <v>2013M06</v>
      </c>
      <c r="C1898" s="2">
        <f t="shared" si="120"/>
        <v>41435</v>
      </c>
      <c r="D1898" s="4">
        <v>39.482371144942725</v>
      </c>
      <c r="E1898">
        <f t="shared" si="118"/>
        <v>39.907948388419676</v>
      </c>
      <c r="F1898" s="4">
        <v>33.07347644572139</v>
      </c>
      <c r="G1898">
        <f t="shared" si="119"/>
        <v>33.396122938268114</v>
      </c>
    </row>
    <row r="1899" spans="1:7" outlineLevel="1">
      <c r="A1899" s="12">
        <f t="shared" si="121"/>
        <v>0</v>
      </c>
      <c r="B1899" t="str">
        <f>YEAR(C1899)&amp;VLOOKUP(MONTH(C1899),lookup!$G$2:$N$13,8)</f>
        <v>2013M06</v>
      </c>
      <c r="C1899" s="2">
        <f t="shared" si="120"/>
        <v>41436</v>
      </c>
      <c r="D1899" s="4">
        <v>39.712068018057749</v>
      </c>
      <c r="E1899">
        <f t="shared" si="118"/>
        <v>39.857438096118223</v>
      </c>
      <c r="F1899" s="4">
        <v>33.242323695019309</v>
      </c>
      <c r="G1899">
        <f t="shared" si="119"/>
        <v>33.364374616303778</v>
      </c>
    </row>
    <row r="1900" spans="1:7" outlineLevel="1">
      <c r="A1900" s="12">
        <f t="shared" si="121"/>
        <v>0</v>
      </c>
      <c r="B1900" t="str">
        <f>YEAR(C1900)&amp;VLOOKUP(MONTH(C1900),lookup!$G$2:$N$13,8)</f>
        <v>2013M06</v>
      </c>
      <c r="C1900" s="2">
        <f t="shared" si="120"/>
        <v>41437</v>
      </c>
      <c r="D1900" s="4">
        <v>39.524737297900472</v>
      </c>
      <c r="E1900">
        <f t="shared" si="118"/>
        <v>39.813439763499758</v>
      </c>
      <c r="F1900" s="4">
        <v>33.142021219109608</v>
      </c>
      <c r="G1900">
        <f t="shared" si="119"/>
        <v>33.332249913959913</v>
      </c>
    </row>
    <row r="1901" spans="1:7" outlineLevel="1">
      <c r="A1901" s="12">
        <f t="shared" si="121"/>
        <v>0</v>
      </c>
      <c r="B1901" t="str">
        <f>YEAR(C1901)&amp;VLOOKUP(MONTH(C1901),lookup!$G$2:$N$13,8)</f>
        <v>2013M06</v>
      </c>
      <c r="C1901" s="2">
        <f t="shared" si="120"/>
        <v>41438</v>
      </c>
      <c r="D1901" s="4">
        <v>39.563511125844336</v>
      </c>
      <c r="E1901">
        <f t="shared" si="118"/>
        <v>39.740811406443115</v>
      </c>
      <c r="F1901" s="4">
        <v>33.146340444535689</v>
      </c>
      <c r="G1901">
        <f t="shared" si="119"/>
        <v>33.283994735595421</v>
      </c>
    </row>
    <row r="1902" spans="1:7" outlineLevel="1">
      <c r="A1902" s="12">
        <f t="shared" si="121"/>
        <v>0</v>
      </c>
      <c r="B1902" t="str">
        <f>YEAR(C1902)&amp;VLOOKUP(MONTH(C1902),lookup!$G$2:$N$13,8)</f>
        <v>2013M06</v>
      </c>
      <c r="C1902" s="2">
        <f t="shared" si="120"/>
        <v>41439</v>
      </c>
      <c r="D1902" s="4">
        <v>39.28653197239484</v>
      </c>
      <c r="E1902">
        <f t="shared" si="118"/>
        <v>39.654218451781915</v>
      </c>
      <c r="F1902" s="4">
        <v>32.973734023816419</v>
      </c>
      <c r="G1902">
        <f t="shared" si="119"/>
        <v>33.221297871020894</v>
      </c>
    </row>
    <row r="1903" spans="1:7" outlineLevel="1">
      <c r="A1903" s="12">
        <f t="shared" si="121"/>
        <v>0</v>
      </c>
      <c r="B1903" t="str">
        <f>YEAR(C1903)&amp;VLOOKUP(MONTH(C1903),lookup!$G$2:$N$13,8)</f>
        <v>2013M06</v>
      </c>
      <c r="C1903" s="2">
        <f t="shared" si="120"/>
        <v>41440</v>
      </c>
      <c r="D1903" s="4">
        <v>39.486590298583877</v>
      </c>
      <c r="E1903">
        <f t="shared" si="118"/>
        <v>39.568234727285542</v>
      </c>
      <c r="F1903" s="4">
        <v>33.064881075946523</v>
      </c>
      <c r="G1903">
        <f t="shared" si="119"/>
        <v>33.153251019922465</v>
      </c>
    </row>
    <row r="1904" spans="1:7" outlineLevel="1">
      <c r="A1904" s="12">
        <f t="shared" si="121"/>
        <v>0</v>
      </c>
      <c r="B1904" t="str">
        <f>YEAR(C1904)&amp;VLOOKUP(MONTH(C1904),lookup!$G$2:$N$13,8)</f>
        <v>2013M06</v>
      </c>
      <c r="C1904" s="2">
        <f t="shared" si="120"/>
        <v>41441</v>
      </c>
      <c r="D1904" s="4">
        <v>39.258690334200352</v>
      </c>
      <c r="E1904">
        <f t="shared" si="118"/>
        <v>39.512361972044651</v>
      </c>
      <c r="F1904" s="4">
        <v>32.954820041175189</v>
      </c>
      <c r="G1904">
        <f t="shared" si="119"/>
        <v>33.117360689786125</v>
      </c>
    </row>
    <row r="1905" spans="1:7" outlineLevel="1">
      <c r="A1905" s="12">
        <f t="shared" si="121"/>
        <v>0</v>
      </c>
      <c r="B1905" t="str">
        <f>YEAR(C1905)&amp;VLOOKUP(MONTH(C1905),lookup!$G$2:$N$13,8)</f>
        <v>2013M06</v>
      </c>
      <c r="C1905" s="2">
        <f t="shared" si="120"/>
        <v>41442</v>
      </c>
      <c r="D1905" s="4">
        <v>39.16719723380502</v>
      </c>
      <c r="E1905">
        <f t="shared" si="118"/>
        <v>39.408210944335494</v>
      </c>
      <c r="F1905" s="4">
        <v>32.809483942378698</v>
      </c>
      <c r="G1905">
        <f t="shared" si="119"/>
        <v>33.033049284394934</v>
      </c>
    </row>
    <row r="1906" spans="1:7" outlineLevel="1">
      <c r="A1906" s="12">
        <f t="shared" si="121"/>
        <v>0</v>
      </c>
      <c r="B1906" t="str">
        <f>YEAR(C1906)&amp;VLOOKUP(MONTH(C1906),lookup!$G$2:$N$13,8)</f>
        <v>2013M06</v>
      </c>
      <c r="C1906" s="2">
        <f t="shared" si="120"/>
        <v>41443</v>
      </c>
      <c r="D1906" s="4">
        <v>38.882628976618236</v>
      </c>
      <c r="E1906">
        <f t="shared" si="118"/>
        <v>39.317218032041694</v>
      </c>
      <c r="F1906" s="4">
        <v>32.616741982020287</v>
      </c>
      <c r="G1906">
        <f t="shared" si="119"/>
        <v>32.960730110656172</v>
      </c>
    </row>
    <row r="1907" spans="1:7" outlineLevel="1">
      <c r="A1907" s="12">
        <f t="shared" si="121"/>
        <v>0</v>
      </c>
      <c r="B1907" t="str">
        <f>YEAR(C1907)&amp;VLOOKUP(MONTH(C1907),lookup!$G$2:$N$13,8)</f>
        <v>2013M06</v>
      </c>
      <c r="C1907" s="2">
        <f t="shared" si="120"/>
        <v>41444</v>
      </c>
      <c r="D1907" s="4">
        <v>38.982023102615372</v>
      </c>
      <c r="E1907">
        <f t="shared" si="118"/>
        <v>39.223132889557462</v>
      </c>
      <c r="F1907" s="4">
        <v>32.626135046581055</v>
      </c>
      <c r="G1907">
        <f t="shared" si="119"/>
        <v>32.878867870299231</v>
      </c>
    </row>
    <row r="1908" spans="1:7" outlineLevel="1">
      <c r="A1908" s="12">
        <f t="shared" si="121"/>
        <v>0</v>
      </c>
      <c r="B1908" t="str">
        <f>YEAR(C1908)&amp;VLOOKUP(MONTH(C1908),lookup!$G$2:$N$13,8)</f>
        <v>2013M06</v>
      </c>
      <c r="C1908" s="2">
        <f t="shared" si="120"/>
        <v>41445</v>
      </c>
      <c r="D1908" s="4">
        <v>38.665925365477008</v>
      </c>
      <c r="E1908">
        <f t="shared" si="118"/>
        <v>39.117739926537844</v>
      </c>
      <c r="F1908" s="4">
        <v>32.417642088481585</v>
      </c>
      <c r="G1908">
        <f t="shared" si="119"/>
        <v>32.78725318002374</v>
      </c>
    </row>
    <row r="1909" spans="1:7" outlineLevel="1">
      <c r="A1909" s="12">
        <f t="shared" si="121"/>
        <v>0</v>
      </c>
      <c r="B1909" t="str">
        <f>YEAR(C1909)&amp;VLOOKUP(MONTH(C1909),lookup!$G$2:$N$13,8)</f>
        <v>2013M06</v>
      </c>
      <c r="C1909" s="2">
        <f t="shared" si="120"/>
        <v>41446</v>
      </c>
      <c r="D1909" s="4">
        <v>39.237190112285056</v>
      </c>
      <c r="E1909">
        <f t="shared" si="118"/>
        <v>39.076561514332155</v>
      </c>
      <c r="F1909" s="4">
        <v>32.85586141693441</v>
      </c>
      <c r="G1909">
        <f t="shared" si="119"/>
        <v>32.751679935880986</v>
      </c>
    </row>
    <row r="1910" spans="1:7" outlineLevel="1">
      <c r="A1910" s="12">
        <f t="shared" si="121"/>
        <v>0</v>
      </c>
      <c r="B1910" t="str">
        <f>YEAR(C1910)&amp;VLOOKUP(MONTH(C1910),lookup!$G$2:$N$13,8)</f>
        <v>2013M06</v>
      </c>
      <c r="C1910" s="2">
        <f t="shared" si="120"/>
        <v>41447</v>
      </c>
      <c r="D1910" s="4">
        <v>38.844290943815238</v>
      </c>
      <c r="E1910">
        <f t="shared" si="118"/>
        <v>39.014388167513836</v>
      </c>
      <c r="F1910" s="4">
        <v>32.599813898070771</v>
      </c>
      <c r="G1910">
        <f t="shared" si="119"/>
        <v>32.69872608276318</v>
      </c>
    </row>
    <row r="1911" spans="1:7" outlineLevel="1">
      <c r="A1911" s="12">
        <f t="shared" si="121"/>
        <v>0</v>
      </c>
      <c r="B1911" t="str">
        <f>YEAR(C1911)&amp;VLOOKUP(MONTH(C1911),lookup!$G$2:$N$13,8)</f>
        <v>2013M06</v>
      </c>
      <c r="C1911" s="2">
        <f t="shared" si="120"/>
        <v>41448</v>
      </c>
      <c r="D1911" s="4">
        <v>38.575600852736798</v>
      </c>
      <c r="E1911">
        <f t="shared" si="118"/>
        <v>38.908151628726046</v>
      </c>
      <c r="F1911" s="4">
        <v>32.269961545253373</v>
      </c>
      <c r="G1911">
        <f t="shared" si="119"/>
        <v>32.604083412334418</v>
      </c>
    </row>
    <row r="1912" spans="1:7" outlineLevel="1">
      <c r="A1912" s="12">
        <f t="shared" si="121"/>
        <v>0</v>
      </c>
      <c r="B1912" t="str">
        <f>YEAR(C1912)&amp;VLOOKUP(MONTH(C1912),lookup!$G$2:$N$13,8)</f>
        <v>2013M06</v>
      </c>
      <c r="C1912" s="2">
        <f t="shared" si="120"/>
        <v>41449</v>
      </c>
      <c r="D1912" s="4">
        <v>38.172487362540735</v>
      </c>
      <c r="E1912">
        <f t="shared" si="118"/>
        <v>38.781085475157518</v>
      </c>
      <c r="F1912" s="4">
        <v>32.047217088844874</v>
      </c>
      <c r="G1912">
        <f t="shared" si="119"/>
        <v>32.499897820049156</v>
      </c>
    </row>
    <row r="1913" spans="1:7" outlineLevel="1">
      <c r="A1913" s="12">
        <f t="shared" si="121"/>
        <v>0</v>
      </c>
      <c r="B1913" t="str">
        <f>YEAR(C1913)&amp;VLOOKUP(MONTH(C1913),lookup!$G$2:$N$13,8)</f>
        <v>2013M06</v>
      </c>
      <c r="C1913" s="2">
        <f t="shared" si="120"/>
        <v>41450</v>
      </c>
      <c r="D1913" s="4">
        <v>38.463749253997271</v>
      </c>
      <c r="E1913">
        <f t="shared" si="118"/>
        <v>38.693930489034699</v>
      </c>
      <c r="F1913" s="4">
        <v>32.242546693264863</v>
      </c>
      <c r="G1913">
        <f t="shared" si="119"/>
        <v>32.432498545869862</v>
      </c>
    </row>
    <row r="1914" spans="1:7" outlineLevel="1">
      <c r="A1914" s="12">
        <f t="shared" si="121"/>
        <v>0</v>
      </c>
      <c r="B1914" t="str">
        <f>YEAR(C1914)&amp;VLOOKUP(MONTH(C1914),lookup!$G$2:$N$13,8)</f>
        <v>2013M06</v>
      </c>
      <c r="C1914" s="2">
        <f t="shared" si="120"/>
        <v>41451</v>
      </c>
      <c r="D1914" s="4">
        <v>38.00944326679187</v>
      </c>
      <c r="E1914">
        <f t="shared" si="118"/>
        <v>38.584649540613455</v>
      </c>
      <c r="F1914" s="4">
        <v>31.891485943012643</v>
      </c>
      <c r="G1914">
        <f t="shared" si="119"/>
        <v>32.343323697976139</v>
      </c>
    </row>
    <row r="1915" spans="1:7" outlineLevel="1">
      <c r="A1915" s="12">
        <f t="shared" si="121"/>
        <v>0</v>
      </c>
      <c r="B1915" t="str">
        <f>YEAR(C1915)&amp;VLOOKUP(MONTH(C1915),lookup!$G$2:$N$13,8)</f>
        <v>2013M06</v>
      </c>
      <c r="C1915" s="2">
        <f t="shared" si="120"/>
        <v>41452</v>
      </c>
      <c r="D1915" s="4">
        <v>38.711559981991229</v>
      </c>
      <c r="E1915">
        <f t="shared" si="118"/>
        <v>38.523943084716635</v>
      </c>
      <c r="F1915" s="4">
        <v>32.440894752519284</v>
      </c>
      <c r="G1915">
        <f t="shared" si="119"/>
        <v>32.297165624229351</v>
      </c>
    </row>
    <row r="1916" spans="1:7" outlineLevel="1">
      <c r="A1916" s="12">
        <f t="shared" si="121"/>
        <v>0</v>
      </c>
      <c r="B1916" t="str">
        <f>YEAR(C1916)&amp;VLOOKUP(MONTH(C1916),lookup!$G$2:$N$13,8)</f>
        <v>2013M06</v>
      </c>
      <c r="C1916" s="2">
        <f t="shared" si="120"/>
        <v>41453</v>
      </c>
      <c r="D1916" s="4">
        <v>38.5854286301429</v>
      </c>
      <c r="E1916">
        <f t="shared" si="118"/>
        <v>38.497340179285544</v>
      </c>
      <c r="F1916" s="4">
        <v>32.452904645097213</v>
      </c>
      <c r="G1916">
        <f t="shared" si="119"/>
        <v>32.287127096270027</v>
      </c>
    </row>
    <row r="1917" spans="1:7" outlineLevel="1">
      <c r="A1917" s="12">
        <f t="shared" si="121"/>
        <v>0</v>
      </c>
      <c r="B1917" t="str">
        <f>YEAR(C1917)&amp;VLOOKUP(MONTH(C1917),lookup!$G$2:$N$13,8)</f>
        <v>2013M06</v>
      </c>
      <c r="C1917" s="2">
        <f t="shared" si="120"/>
        <v>41454</v>
      </c>
      <c r="D1917" s="4">
        <v>38.430673596765097</v>
      </c>
      <c r="E1917">
        <f t="shared" si="118"/>
        <v>38.434855625734578</v>
      </c>
      <c r="F1917" s="4">
        <v>32.194265313035487</v>
      </c>
      <c r="G1917">
        <f t="shared" si="119"/>
        <v>32.239469320424853</v>
      </c>
    </row>
    <row r="1918" spans="1:7" outlineLevel="1">
      <c r="A1918" s="12">
        <f t="shared" si="121"/>
        <v>0</v>
      </c>
      <c r="B1918" t="str">
        <f>YEAR(C1918)&amp;VLOOKUP(MONTH(C1918),lookup!$G$2:$N$13,8)</f>
        <v>2013M06</v>
      </c>
      <c r="C1918" s="2">
        <f t="shared" si="120"/>
        <v>41455</v>
      </c>
      <c r="D1918" s="4">
        <v>38.291778820106288</v>
      </c>
      <c r="E1918">
        <f t="shared" si="118"/>
        <v>38.410264572799903</v>
      </c>
      <c r="F1918" s="4">
        <v>32.229618200942205</v>
      </c>
      <c r="G1918">
        <f t="shared" si="119"/>
        <v>32.231532182029099</v>
      </c>
    </row>
    <row r="1919" spans="1:7" outlineLevel="1">
      <c r="A1919" s="12">
        <f t="shared" si="121"/>
        <v>0</v>
      </c>
      <c r="B1919" t="str">
        <f>YEAR(C1919)&amp;VLOOKUP(MONTH(C1919),lookup!$G$2:$N$13,8)</f>
        <v>2013M07</v>
      </c>
      <c r="C1919" s="2">
        <f t="shared" si="120"/>
        <v>41456</v>
      </c>
      <c r="D1919" s="4">
        <v>37.772655458942133</v>
      </c>
      <c r="E1919">
        <f t="shared" si="118"/>
        <v>38.302489336099811</v>
      </c>
      <c r="F1919" s="4">
        <v>31.658479845569584</v>
      </c>
      <c r="G1919">
        <f t="shared" si="119"/>
        <v>32.144642338490918</v>
      </c>
    </row>
    <row r="1920" spans="1:7" outlineLevel="1">
      <c r="A1920" s="12">
        <f t="shared" si="121"/>
        <v>0</v>
      </c>
      <c r="B1920" t="str">
        <f>YEAR(C1920)&amp;VLOOKUP(MONTH(C1920),lookup!$G$2:$N$13,8)</f>
        <v>2013M07</v>
      </c>
      <c r="C1920" s="2">
        <f t="shared" si="120"/>
        <v>41457</v>
      </c>
      <c r="D1920" s="4">
        <v>37.624963556560466</v>
      </c>
      <c r="E1920">
        <f t="shared" si="118"/>
        <v>38.236229122373416</v>
      </c>
      <c r="F1920" s="4">
        <v>31.646151167792137</v>
      </c>
      <c r="G1920">
        <f t="shared" si="119"/>
        <v>32.099131153823421</v>
      </c>
    </row>
    <row r="1921" spans="1:7" outlineLevel="1">
      <c r="A1921" s="12">
        <f t="shared" si="121"/>
        <v>0</v>
      </c>
      <c r="B1921" t="str">
        <f>YEAR(C1921)&amp;VLOOKUP(MONTH(C1921),lookup!$G$2:$N$13,8)</f>
        <v>2013M07</v>
      </c>
      <c r="C1921" s="2">
        <f t="shared" si="120"/>
        <v>41458</v>
      </c>
      <c r="D1921" s="4">
        <v>37.67603862613889</v>
      </c>
      <c r="E1921">
        <f t="shared" si="118"/>
        <v>38.100703761811246</v>
      </c>
      <c r="F1921" s="4">
        <v>31.595981224079758</v>
      </c>
      <c r="G1921">
        <f t="shared" si="119"/>
        <v>31.988311351296055</v>
      </c>
    </row>
    <row r="1922" spans="1:7" outlineLevel="1">
      <c r="A1922" s="12">
        <f t="shared" si="121"/>
        <v>0</v>
      </c>
      <c r="B1922" t="str">
        <f>YEAR(C1922)&amp;VLOOKUP(MONTH(C1922),lookup!$G$2:$N$13,8)</f>
        <v>2013M07</v>
      </c>
      <c r="C1922" s="2">
        <f t="shared" si="120"/>
        <v>41459</v>
      </c>
      <c r="D1922" s="4">
        <v>37.730543332557914</v>
      </c>
      <c r="E1922">
        <f t="shared" si="118"/>
        <v>38.012032074456201</v>
      </c>
      <c r="F1922" s="4">
        <v>31.78357705080149</v>
      </c>
      <c r="G1922">
        <f t="shared" si="119"/>
        <v>31.925789746008213</v>
      </c>
    </row>
    <row r="1923" spans="1:7" outlineLevel="1">
      <c r="A1923" s="12">
        <f t="shared" si="121"/>
        <v>0</v>
      </c>
      <c r="B1923" t="str">
        <f>YEAR(C1923)&amp;VLOOKUP(MONTH(C1923),lookup!$G$2:$N$13,8)</f>
        <v>2013M07</v>
      </c>
      <c r="C1923" s="2">
        <f t="shared" si="120"/>
        <v>41460</v>
      </c>
      <c r="D1923" s="4">
        <v>37.486763494453115</v>
      </c>
      <c r="E1923">
        <f t="shared" si="118"/>
        <v>37.856823118792413</v>
      </c>
      <c r="F1923" s="4">
        <v>31.451684324592861</v>
      </c>
      <c r="G1923">
        <f t="shared" si="119"/>
        <v>31.802082345225926</v>
      </c>
    </row>
    <row r="1924" spans="1:7" outlineLevel="1">
      <c r="A1924" s="12">
        <f t="shared" si="121"/>
        <v>0</v>
      </c>
      <c r="B1924" t="str">
        <f>YEAR(C1924)&amp;VLOOKUP(MONTH(C1924),lookup!$G$2:$N$13,8)</f>
        <v>2013M07</v>
      </c>
      <c r="C1924" s="2">
        <f t="shared" si="120"/>
        <v>41461</v>
      </c>
      <c r="D1924" s="4">
        <v>37.451267796048533</v>
      </c>
      <c r="E1924">
        <f t="shared" si="118"/>
        <v>37.715895481323365</v>
      </c>
      <c r="F1924" s="4">
        <v>31.530104711482664</v>
      </c>
      <c r="G1924">
        <f t="shared" si="119"/>
        <v>31.686114558586723</v>
      </c>
    </row>
    <row r="1925" spans="1:7" outlineLevel="1">
      <c r="A1925" s="12">
        <f t="shared" si="121"/>
        <v>0</v>
      </c>
      <c r="B1925" t="str">
        <f>YEAR(C1925)&amp;VLOOKUP(MONTH(C1925),lookup!$G$2:$N$13,8)</f>
        <v>2013M07</v>
      </c>
      <c r="C1925" s="2">
        <f t="shared" si="120"/>
        <v>41462</v>
      </c>
      <c r="D1925" s="4">
        <v>37.728439663044917</v>
      </c>
      <c r="E1925">
        <f t="shared" si="118"/>
        <v>37.668321210807754</v>
      </c>
      <c r="F1925" s="4">
        <v>31.653966272207594</v>
      </c>
      <c r="G1925">
        <f t="shared" si="119"/>
        <v>31.651969737421474</v>
      </c>
    </row>
    <row r="1926" spans="1:7" outlineLevel="1">
      <c r="A1926" s="12">
        <f t="shared" si="121"/>
        <v>0</v>
      </c>
      <c r="B1926" t="str">
        <f>YEAR(C1926)&amp;VLOOKUP(MONTH(C1926),lookup!$G$2:$N$13,8)</f>
        <v>2013M07</v>
      </c>
      <c r="C1926" s="2">
        <f t="shared" si="120"/>
        <v>41463</v>
      </c>
      <c r="D1926" s="4">
        <v>37.509520967407163</v>
      </c>
      <c r="E1926">
        <f t="shared" si="118"/>
        <v>37.609809879251287</v>
      </c>
      <c r="F1926" s="4">
        <v>31.583362378097863</v>
      </c>
      <c r="G1926">
        <f t="shared" si="119"/>
        <v>31.606346349352513</v>
      </c>
    </row>
    <row r="1927" spans="1:7" outlineLevel="1">
      <c r="A1927" s="12">
        <f t="shared" si="121"/>
        <v>0</v>
      </c>
      <c r="B1927" t="str">
        <f>YEAR(C1927)&amp;VLOOKUP(MONTH(C1927),lookup!$G$2:$N$13,8)</f>
        <v>2013M07</v>
      </c>
      <c r="C1927" s="2">
        <f t="shared" si="120"/>
        <v>41464</v>
      </c>
      <c r="D1927" s="4">
        <v>37.317920178419833</v>
      </c>
      <c r="E1927">
        <f t="shared" si="118"/>
        <v>37.551545720242046</v>
      </c>
      <c r="F1927" s="4">
        <v>31.300131831630182</v>
      </c>
      <c r="G1927">
        <f t="shared" si="119"/>
        <v>31.559295482443837</v>
      </c>
    </row>
    <row r="1928" spans="1:7" outlineLevel="1">
      <c r="A1928" s="12">
        <f t="shared" si="121"/>
        <v>0</v>
      </c>
      <c r="B1928" t="str">
        <f>YEAR(C1928)&amp;VLOOKUP(MONTH(C1928),lookup!$G$2:$N$13,8)</f>
        <v>2013M07</v>
      </c>
      <c r="C1928" s="2">
        <f t="shared" si="120"/>
        <v>41465</v>
      </c>
      <c r="D1928" s="4">
        <v>37.101769625809816</v>
      </c>
      <c r="E1928">
        <f t="shared" si="118"/>
        <v>37.466448290674464</v>
      </c>
      <c r="F1928" s="4">
        <v>31.273236432316583</v>
      </c>
      <c r="G1928">
        <f t="shared" si="119"/>
        <v>31.493459926602874</v>
      </c>
    </row>
    <row r="1929" spans="1:7" outlineLevel="1">
      <c r="A1929" s="12">
        <f t="shared" si="121"/>
        <v>0</v>
      </c>
      <c r="B1929" t="str">
        <f>YEAR(C1929)&amp;VLOOKUP(MONTH(C1929),lookup!$G$2:$N$13,8)</f>
        <v>2013M07</v>
      </c>
      <c r="C1929" s="2">
        <f t="shared" si="120"/>
        <v>41466</v>
      </c>
      <c r="D1929" s="4">
        <v>37.415846590190448</v>
      </c>
      <c r="E1929">
        <f t="shared" si="118"/>
        <v>37.444276546405789</v>
      </c>
      <c r="F1929" s="4">
        <v>31.405239363141394</v>
      </c>
      <c r="G1929">
        <f t="shared" si="119"/>
        <v>31.477668146839939</v>
      </c>
    </row>
    <row r="1930" spans="1:7" outlineLevel="1">
      <c r="A1930" s="12">
        <f t="shared" si="121"/>
        <v>0</v>
      </c>
      <c r="B1930" t="str">
        <f>YEAR(C1930)&amp;VLOOKUP(MONTH(C1930),lookup!$G$2:$N$13,8)</f>
        <v>2013M07</v>
      </c>
      <c r="C1930" s="2">
        <f t="shared" si="120"/>
        <v>41467</v>
      </c>
      <c r="D1930" s="4">
        <v>37.000710057533652</v>
      </c>
      <c r="E1930">
        <f t="shared" si="118"/>
        <v>37.361115488507203</v>
      </c>
      <c r="F1930" s="4">
        <v>31.235529837749269</v>
      </c>
      <c r="G1930">
        <f t="shared" si="119"/>
        <v>31.418867289879721</v>
      </c>
    </row>
    <row r="1931" spans="1:7" outlineLevel="1">
      <c r="A1931" s="12">
        <f t="shared" si="121"/>
        <v>0</v>
      </c>
      <c r="B1931" t="str">
        <f>YEAR(C1931)&amp;VLOOKUP(MONTH(C1931),lookup!$G$2:$N$13,8)</f>
        <v>2013M07</v>
      </c>
      <c r="C1931" s="2">
        <f t="shared" si="120"/>
        <v>41468</v>
      </c>
      <c r="D1931" s="4">
        <v>37.314693161305698</v>
      </c>
      <c r="E1931">
        <f t="shared" ref="E1931:E1994" si="122">AVERAGE(SUM(D1924:D1931)/8,SUM(D1926:D1931)/6)</f>
        <v>37.315882217540555</v>
      </c>
      <c r="F1931" s="4">
        <v>31.305646415879284</v>
      </c>
      <c r="G1931">
        <f t="shared" ref="G1931:G1994" si="123">AVERAGE(SUM(F1924:F1931)/8,SUM(F1926:F1931)/6)</f>
        <v>31.380713265891103</v>
      </c>
    </row>
    <row r="1932" spans="1:7" outlineLevel="1">
      <c r="A1932" s="12">
        <f t="shared" si="121"/>
        <v>0</v>
      </c>
      <c r="B1932" t="str">
        <f>YEAR(C1932)&amp;VLOOKUP(MONTH(C1932),lookup!$G$2:$N$13,8)</f>
        <v>2013M07</v>
      </c>
      <c r="C1932" s="2">
        <f t="shared" ref="C1932:C1995" si="124">C1931+1</f>
        <v>41469</v>
      </c>
      <c r="D1932" s="4">
        <v>36.727912392867424</v>
      </c>
      <c r="E1932">
        <f t="shared" si="122"/>
        <v>37.205538456963424</v>
      </c>
      <c r="F1932" s="4">
        <v>30.980538627542092</v>
      </c>
      <c r="G1932">
        <f t="shared" si="123"/>
        <v>31.296130073098503</v>
      </c>
    </row>
    <row r="1933" spans="1:7" outlineLevel="1">
      <c r="A1933" s="12">
        <f t="shared" si="121"/>
        <v>0</v>
      </c>
      <c r="B1933" t="str">
        <f>YEAR(C1933)&amp;VLOOKUP(MONTH(C1933),lookup!$G$2:$N$13,8)</f>
        <v>2013M07</v>
      </c>
      <c r="C1933" s="2">
        <f t="shared" si="124"/>
        <v>41470</v>
      </c>
      <c r="D1933" s="4">
        <v>37.510136275841205</v>
      </c>
      <c r="E1933">
        <f t="shared" si="122"/>
        <v>37.207912503381642</v>
      </c>
      <c r="F1933" s="4">
        <v>31.513020884900286</v>
      </c>
      <c r="G1933">
        <f t="shared" si="123"/>
        <v>31.305061740830968</v>
      </c>
    </row>
    <row r="1934" spans="1:7" outlineLevel="1">
      <c r="A1934" s="12">
        <f t="shared" si="121"/>
        <v>0</v>
      </c>
      <c r="B1934" t="str">
        <f>YEAR(C1934)&amp;VLOOKUP(MONTH(C1934),lookup!$G$2:$N$13,8)</f>
        <v>2013M07</v>
      </c>
      <c r="C1934" s="2">
        <f t="shared" si="124"/>
        <v>41471</v>
      </c>
      <c r="D1934" s="4">
        <v>36.467163152671212</v>
      </c>
      <c r="E1934">
        <f t="shared" si="122"/>
        <v>37.08988126719909</v>
      </c>
      <c r="F1934" s="4">
        <v>30.753361914023369</v>
      </c>
      <c r="G1934">
        <f t="shared" si="123"/>
        <v>31.209863835301881</v>
      </c>
    </row>
    <row r="1935" spans="1:7" outlineLevel="1">
      <c r="A1935" s="12">
        <f t="shared" si="121"/>
        <v>0</v>
      </c>
      <c r="B1935" t="str">
        <f>YEAR(C1935)&amp;VLOOKUP(MONTH(C1935),lookup!$G$2:$N$13,8)</f>
        <v>2013M07</v>
      </c>
      <c r="C1935" s="2">
        <f t="shared" si="124"/>
        <v>41472</v>
      </c>
      <c r="D1935" s="4">
        <v>37.012891078736416</v>
      </c>
      <c r="E1935">
        <f t="shared" si="122"/>
        <v>37.037237322514372</v>
      </c>
      <c r="F1935" s="4">
        <v>31.029356304119872</v>
      </c>
      <c r="G1935">
        <f t="shared" si="123"/>
        <v>31.161616776580694</v>
      </c>
    </row>
    <row r="1936" spans="1:7" outlineLevel="1">
      <c r="A1936" s="12">
        <f t="shared" si="121"/>
        <v>0</v>
      </c>
      <c r="B1936" t="str">
        <f>YEAR(C1936)&amp;VLOOKUP(MONTH(C1936),lookup!$G$2:$N$13,8)</f>
        <v>2013M07</v>
      </c>
      <c r="C1936" s="2">
        <f t="shared" si="124"/>
        <v>41473</v>
      </c>
      <c r="D1936" s="4">
        <v>36.648719366689228</v>
      </c>
      <c r="E1936">
        <f t="shared" si="122"/>
        <v>36.979589123748973</v>
      </c>
      <c r="F1936" s="4">
        <v>30.925706555453964</v>
      </c>
      <c r="G1936">
        <f t="shared" si="123"/>
        <v>31.114077552418834</v>
      </c>
    </row>
    <row r="1937" spans="1:7" outlineLevel="1">
      <c r="A1937" s="12">
        <f t="shared" si="121"/>
        <v>0</v>
      </c>
      <c r="B1937" t="str">
        <f>YEAR(C1937)&amp;VLOOKUP(MONTH(C1937),lookup!$G$2:$N$13,8)</f>
        <v>2013M07</v>
      </c>
      <c r="C1937" s="2">
        <f t="shared" si="124"/>
        <v>41474</v>
      </c>
      <c r="D1937" s="4">
        <v>36.975135276471192</v>
      </c>
      <c r="E1937">
        <f t="shared" si="122"/>
        <v>36.923748176238647</v>
      </c>
      <c r="F1937" s="4">
        <v>31.043252445547182</v>
      </c>
      <c r="G1937">
        <f t="shared" si="123"/>
        <v>31.069587205874853</v>
      </c>
    </row>
    <row r="1938" spans="1:7" outlineLevel="1">
      <c r="A1938" s="12">
        <f t="shared" ref="A1938:A2001" si="125">IF(D1938+D1939=D1938,IF(D1938+D1939&gt;0,1,0),0)</f>
        <v>0</v>
      </c>
      <c r="B1938" t="str">
        <f>YEAR(C1938)&amp;VLOOKUP(MONTH(C1938),lookup!$G$2:$N$13,8)</f>
        <v>2013M07</v>
      </c>
      <c r="C1938" s="2">
        <f t="shared" si="124"/>
        <v>41475</v>
      </c>
      <c r="D1938" s="4">
        <v>36.666165521078213</v>
      </c>
      <c r="E1938">
        <f t="shared" si="122"/>
        <v>36.897693570061072</v>
      </c>
      <c r="F1938" s="4">
        <v>30.912343546038652</v>
      </c>
      <c r="G1938">
        <f t="shared" si="123"/>
        <v>31.043705139184318</v>
      </c>
    </row>
    <row r="1939" spans="1:7" outlineLevel="1">
      <c r="A1939" s="12">
        <f t="shared" si="125"/>
        <v>0</v>
      </c>
      <c r="B1939" t="str">
        <f>YEAR(C1939)&amp;VLOOKUP(MONTH(C1939),lookup!$G$2:$N$13,8)</f>
        <v>2013M07</v>
      </c>
      <c r="C1939" s="2">
        <f t="shared" si="124"/>
        <v>41476</v>
      </c>
      <c r="D1939" s="4">
        <v>36.733572336550068</v>
      </c>
      <c r="E1939">
        <f t="shared" si="122"/>
        <v>36.79665985690626</v>
      </c>
      <c r="F1939" s="4">
        <v>30.845839492635772</v>
      </c>
      <c r="G1939">
        <f t="shared" si="123"/>
        <v>30.959368757126228</v>
      </c>
    </row>
    <row r="1940" spans="1:7" outlineLevel="1">
      <c r="A1940" s="12">
        <f t="shared" si="125"/>
        <v>0</v>
      </c>
      <c r="B1940" t="str">
        <f>YEAR(C1940)&amp;VLOOKUP(MONTH(C1940),lookup!$G$2:$N$13,8)</f>
        <v>2013M07</v>
      </c>
      <c r="C1940" s="2">
        <f t="shared" si="124"/>
        <v>41477</v>
      </c>
      <c r="D1940" s="4">
        <v>36.066743367499846</v>
      </c>
      <c r="E1940">
        <f t="shared" si="122"/>
        <v>36.721968477389836</v>
      </c>
      <c r="F1940" s="4">
        <v>30.414845300238589</v>
      </c>
      <c r="G1940">
        <f t="shared" si="123"/>
        <v>30.895803206354358</v>
      </c>
    </row>
    <row r="1941" spans="1:7" outlineLevel="1">
      <c r="A1941" s="12">
        <f t="shared" si="125"/>
        <v>0</v>
      </c>
      <c r="B1941" t="str">
        <f>YEAR(C1941)&amp;VLOOKUP(MONTH(C1941),lookup!$G$2:$N$13,8)</f>
        <v>2013M07</v>
      </c>
      <c r="C1941" s="2">
        <f t="shared" si="124"/>
        <v>41478</v>
      </c>
      <c r="D1941" s="4">
        <v>36.376872226916269</v>
      </c>
      <c r="E1941">
        <f t="shared" si="122"/>
        <v>36.598137903347009</v>
      </c>
      <c r="F1941" s="4">
        <v>30.550109499543044</v>
      </c>
      <c r="G1941">
        <f t="shared" si="123"/>
        <v>30.795684011054796</v>
      </c>
    </row>
    <row r="1942" spans="1:7" outlineLevel="1">
      <c r="A1942" s="12">
        <f t="shared" si="125"/>
        <v>0</v>
      </c>
      <c r="B1942" t="str">
        <f>YEAR(C1942)&amp;VLOOKUP(MONTH(C1942),lookup!$G$2:$N$13,8)</f>
        <v>2013M07</v>
      </c>
      <c r="C1942" s="2">
        <f t="shared" si="124"/>
        <v>41479</v>
      </c>
      <c r="D1942" s="4">
        <v>36.259065244337229</v>
      </c>
      <c r="E1942">
        <f t="shared" si="122"/>
        <v>36.552660607213468</v>
      </c>
      <c r="F1942" s="4">
        <v>30.603404652002837</v>
      </c>
      <c r="G1942">
        <f t="shared" si="123"/>
        <v>30.759453190224253</v>
      </c>
    </row>
    <row r="1943" spans="1:7" outlineLevel="1">
      <c r="A1943" s="12">
        <f t="shared" si="125"/>
        <v>0</v>
      </c>
      <c r="B1943" t="str">
        <f>YEAR(C1943)&amp;VLOOKUP(MONTH(C1943),lookup!$G$2:$N$13,8)</f>
        <v>2013M07</v>
      </c>
      <c r="C1943" s="2">
        <f t="shared" si="124"/>
        <v>41480</v>
      </c>
      <c r="D1943" s="4">
        <v>36.371513233121462</v>
      </c>
      <c r="E1943">
        <f t="shared" si="122"/>
        <v>36.462272654916724</v>
      </c>
      <c r="F1943" s="4">
        <v>30.528098366943532</v>
      </c>
      <c r="G1943">
        <f t="shared" si="123"/>
        <v>30.685195062600428</v>
      </c>
    </row>
    <row r="1944" spans="1:7" outlineLevel="1">
      <c r="A1944" s="12">
        <f t="shared" si="125"/>
        <v>0</v>
      </c>
      <c r="B1944" t="str">
        <f>YEAR(C1944)&amp;VLOOKUP(MONTH(C1944),lookup!$G$2:$N$13,8)</f>
        <v>2013M07</v>
      </c>
      <c r="C1944" s="2">
        <f t="shared" si="124"/>
        <v>41481</v>
      </c>
      <c r="D1944" s="4">
        <v>36.067942697498403</v>
      </c>
      <c r="E1944">
        <f t="shared" si="122"/>
        <v>36.376122211127317</v>
      </c>
      <c r="F1944" s="4">
        <v>30.448149390613079</v>
      </c>
      <c r="G1944">
        <f t="shared" si="123"/>
        <v>30.616664893512407</v>
      </c>
    </row>
    <row r="1945" spans="1:7" outlineLevel="1">
      <c r="A1945" s="12">
        <f t="shared" si="125"/>
        <v>0</v>
      </c>
      <c r="B1945" t="str">
        <f>YEAR(C1945)&amp;VLOOKUP(MONTH(C1945),lookup!$G$2:$N$13,8)</f>
        <v>2013M07</v>
      </c>
      <c r="C1945" s="2">
        <f t="shared" si="124"/>
        <v>41482</v>
      </c>
      <c r="D1945" s="4">
        <v>36.338891457160635</v>
      </c>
      <c r="E1945">
        <f t="shared" si="122"/>
        <v>36.303466899137952</v>
      </c>
      <c r="F1945" s="4">
        <v>30.544128424783445</v>
      </c>
      <c r="G1945">
        <f t="shared" si="123"/>
        <v>30.560327053226981</v>
      </c>
    </row>
    <row r="1946" spans="1:7" outlineLevel="1">
      <c r="A1946" s="12">
        <f t="shared" si="125"/>
        <v>0</v>
      </c>
      <c r="B1946" t="str">
        <f>YEAR(C1946)&amp;VLOOKUP(MONTH(C1946),lookup!$G$2:$N$13,8)</f>
        <v>2013M07</v>
      </c>
      <c r="C1946" s="2">
        <f t="shared" si="124"/>
        <v>41483</v>
      </c>
      <c r="D1946" s="4">
        <v>35.866708532398427</v>
      </c>
      <c r="E1946">
        <f t="shared" si="122"/>
        <v>36.236831267753679</v>
      </c>
      <c r="F1946" s="4">
        <v>30.30301253053436</v>
      </c>
      <c r="G1946">
        <f t="shared" si="123"/>
        <v>30.512924467282609</v>
      </c>
    </row>
    <row r="1947" spans="1:7" outlineLevel="1">
      <c r="A1947" s="12">
        <f t="shared" si="125"/>
        <v>0</v>
      </c>
      <c r="B1947" t="str">
        <f>YEAR(C1947)&amp;VLOOKUP(MONTH(C1947),lookup!$G$2:$N$13,8)</f>
        <v>2013M07</v>
      </c>
      <c r="C1947" s="2">
        <f t="shared" si="124"/>
        <v>41484</v>
      </c>
      <c r="D1947" s="4">
        <v>36.389211172317601</v>
      </c>
      <c r="E1947">
        <f t="shared" si="122"/>
        <v>36.216336940439263</v>
      </c>
      <c r="F1947" s="4">
        <v>30.614389392833377</v>
      </c>
      <c r="G1947">
        <f t="shared" si="123"/>
        <v>30.503815493819154</v>
      </c>
    </row>
    <row r="1948" spans="1:7" outlineLevel="1">
      <c r="A1948" s="12">
        <f t="shared" si="125"/>
        <v>0</v>
      </c>
      <c r="B1948" t="str">
        <f>YEAR(C1948)&amp;VLOOKUP(MONTH(C1948),lookup!$G$2:$N$13,8)</f>
        <v>2013M07</v>
      </c>
      <c r="C1948" s="2">
        <f t="shared" si="124"/>
        <v>41485</v>
      </c>
      <c r="D1948" s="4">
        <v>35.949715576957139</v>
      </c>
      <c r="E1948">
        <f t="shared" si="122"/>
        <v>36.183243564582</v>
      </c>
      <c r="F1948" s="4">
        <v>30.413730443453083</v>
      </c>
      <c r="G1948">
        <f t="shared" si="123"/>
        <v>30.487939631224247</v>
      </c>
    </row>
    <row r="1949" spans="1:7" outlineLevel="1">
      <c r="A1949" s="12">
        <f t="shared" si="125"/>
        <v>0</v>
      </c>
      <c r="B1949" t="str">
        <f>YEAR(C1949)&amp;VLOOKUP(MONTH(C1949),lookup!$G$2:$N$13,8)</f>
        <v>2013M07</v>
      </c>
      <c r="C1949" s="2">
        <f t="shared" si="124"/>
        <v>41486</v>
      </c>
      <c r="D1949" s="4">
        <v>36.040508582475447</v>
      </c>
      <c r="E1949">
        <f t="shared" si="122"/>
        <v>36.134637115917286</v>
      </c>
      <c r="F1949" s="4">
        <v>30.309610039182836</v>
      </c>
      <c r="G1949">
        <f t="shared" si="123"/>
        <v>30.454701054305009</v>
      </c>
    </row>
    <row r="1950" spans="1:7" outlineLevel="1">
      <c r="A1950" s="12">
        <f t="shared" si="125"/>
        <v>0</v>
      </c>
      <c r="B1950" t="str">
        <f>YEAR(C1950)&amp;VLOOKUP(MONTH(C1950),lookup!$G$2:$N$13,8)</f>
        <v>2013M08</v>
      </c>
      <c r="C1950" s="2">
        <f t="shared" si="124"/>
        <v>41487</v>
      </c>
      <c r="D1950" s="4">
        <v>35.727281056134395</v>
      </c>
      <c r="E1950">
        <f t="shared" si="122"/>
        <v>36.073012134040937</v>
      </c>
      <c r="F1950" s="4">
        <v>30.376589137103501</v>
      </c>
      <c r="G1950">
        <f t="shared" si="123"/>
        <v>30.43456173016467</v>
      </c>
    </row>
    <row r="1951" spans="1:7" outlineLevel="1">
      <c r="A1951" s="12">
        <f t="shared" si="125"/>
        <v>0</v>
      </c>
      <c r="B1951" t="str">
        <f>YEAR(C1951)&amp;VLOOKUP(MONTH(C1951),lookup!$G$2:$N$13,8)</f>
        <v>2013M08</v>
      </c>
      <c r="C1951" s="2">
        <f t="shared" si="124"/>
        <v>41488</v>
      </c>
      <c r="D1951" s="4">
        <v>36.007525804072252</v>
      </c>
      <c r="E1951">
        <f t="shared" si="122"/>
        <v>36.022649115301334</v>
      </c>
      <c r="F1951" s="4">
        <v>30.468597573225342</v>
      </c>
      <c r="G1951">
        <f t="shared" si="123"/>
        <v>30.424548692927438</v>
      </c>
    </row>
    <row r="1952" spans="1:7" outlineLevel="1">
      <c r="A1952" s="12">
        <f t="shared" si="125"/>
        <v>0</v>
      </c>
      <c r="B1952" t="str">
        <f>YEAR(C1952)&amp;VLOOKUP(MONTH(C1952),lookup!$G$2:$N$13,8)</f>
        <v>2013M08</v>
      </c>
      <c r="C1952" s="2">
        <f t="shared" si="124"/>
        <v>41489</v>
      </c>
      <c r="D1952" s="4">
        <v>35.405137068862579</v>
      </c>
      <c r="E1952">
        <f t="shared" si="122"/>
        <v>35.942759474883601</v>
      </c>
      <c r="F1952" s="4">
        <v>30.136389177677152</v>
      </c>
      <c r="G1952">
        <f t="shared" si="123"/>
        <v>30.39117840021418</v>
      </c>
    </row>
    <row r="1953" spans="1:7" outlineLevel="1">
      <c r="A1953" s="12">
        <f t="shared" si="125"/>
        <v>0</v>
      </c>
      <c r="B1953" t="str">
        <f>YEAR(C1953)&amp;VLOOKUP(MONTH(C1953),lookup!$G$2:$N$13,8)</f>
        <v>2013M08</v>
      </c>
      <c r="C1953" s="2">
        <f t="shared" si="124"/>
        <v>41490</v>
      </c>
      <c r="D1953" s="4">
        <v>36.217295910041926</v>
      </c>
      <c r="E1953">
        <f t="shared" si="122"/>
        <v>35.92083348133238</v>
      </c>
      <c r="F1953" s="4">
        <v>30.737856841774182</v>
      </c>
      <c r="G1953">
        <f t="shared" si="123"/>
        <v>30.413575380354494</v>
      </c>
    </row>
    <row r="1954" spans="1:7" outlineLevel="1">
      <c r="A1954" s="12">
        <f t="shared" si="125"/>
        <v>0</v>
      </c>
      <c r="B1954" t="str">
        <f>YEAR(C1954)&amp;VLOOKUP(MONTH(C1954),lookup!$G$2:$N$13,8)</f>
        <v>2013M08</v>
      </c>
      <c r="C1954" s="2">
        <f t="shared" si="124"/>
        <v>41491</v>
      </c>
      <c r="D1954" s="4">
        <v>35.297413723294845</v>
      </c>
      <c r="E1954">
        <f t="shared" si="122"/>
        <v>35.830894067958212</v>
      </c>
      <c r="F1954" s="4">
        <v>30.030166512006012</v>
      </c>
      <c r="G1954">
        <f t="shared" si="123"/>
        <v>30.364558843242555</v>
      </c>
    </row>
    <row r="1955" spans="1:7" outlineLevel="1">
      <c r="A1955" s="12">
        <f t="shared" si="125"/>
        <v>0</v>
      </c>
      <c r="B1955" t="str">
        <f>YEAR(C1955)&amp;VLOOKUP(MONTH(C1955),lookup!$G$2:$N$13,8)</f>
        <v>2013M08</v>
      </c>
      <c r="C1955" s="2">
        <f t="shared" si="124"/>
        <v>41492</v>
      </c>
      <c r="D1955" s="4">
        <v>36.084985873482303</v>
      </c>
      <c r="E1955">
        <f t="shared" si="122"/>
        <v>35.81558642769825</v>
      </c>
      <c r="F1955" s="4">
        <v>30.621597421547111</v>
      </c>
      <c r="G1955">
        <f t="shared" si="123"/>
        <v>30.391008293567516</v>
      </c>
    </row>
    <row r="1956" spans="1:7" outlineLevel="1">
      <c r="A1956" s="12">
        <f t="shared" si="125"/>
        <v>0</v>
      </c>
      <c r="B1956" t="str">
        <f>YEAR(C1956)&amp;VLOOKUP(MONTH(C1956),lookup!$G$2:$N$13,8)</f>
        <v>2013M08</v>
      </c>
      <c r="C1956" s="2">
        <f t="shared" si="124"/>
        <v>41493</v>
      </c>
      <c r="D1956" s="4">
        <v>35.506185911058544</v>
      </c>
      <c r="E1956">
        <f t="shared" si="122"/>
        <v>35.769441228156595</v>
      </c>
      <c r="F1956" s="4">
        <v>30.241316867694856</v>
      </c>
      <c r="G1956">
        <f t="shared" si="123"/>
        <v>30.368959755965239</v>
      </c>
    </row>
    <row r="1957" spans="1:7" outlineLevel="1">
      <c r="A1957" s="12">
        <f t="shared" si="125"/>
        <v>0</v>
      </c>
      <c r="B1957" t="str">
        <f>YEAR(C1957)&amp;VLOOKUP(MONTH(C1957),lookup!$G$2:$N$13,8)</f>
        <v>2013M08</v>
      </c>
      <c r="C1957" s="2">
        <f t="shared" si="124"/>
        <v>41494</v>
      </c>
      <c r="D1957" s="4">
        <v>36.058427035531395</v>
      </c>
      <c r="E1957">
        <f t="shared" si="122"/>
        <v>35.774802900760861</v>
      </c>
      <c r="F1957" s="4">
        <v>30.634269881367693</v>
      </c>
      <c r="G1957">
        <f t="shared" si="123"/>
        <v>30.403057021780324</v>
      </c>
    </row>
    <row r="1958" spans="1:7" outlineLevel="1">
      <c r="A1958" s="12">
        <f t="shared" si="125"/>
        <v>0</v>
      </c>
      <c r="B1958" t="str">
        <f>YEAR(C1958)&amp;VLOOKUP(MONTH(C1958),lookup!$G$2:$N$13,8)</f>
        <v>2013M08</v>
      </c>
      <c r="C1958" s="2">
        <f t="shared" si="124"/>
        <v>41495</v>
      </c>
      <c r="D1958" s="4">
        <v>36.191233070012395</v>
      </c>
      <c r="E1958">
        <f t="shared" si="122"/>
        <v>35.869307901724049</v>
      </c>
      <c r="F1958" s="4">
        <v>30.886731901478203</v>
      </c>
      <c r="G1958">
        <f t="shared" si="123"/>
        <v>30.497469504870494</v>
      </c>
    </row>
    <row r="1959" spans="1:7" outlineLevel="1">
      <c r="A1959" s="12">
        <f t="shared" si="125"/>
        <v>0</v>
      </c>
      <c r="B1959" t="str">
        <f>YEAR(C1959)&amp;VLOOKUP(MONTH(C1959),lookup!$G$2:$N$13,8)</f>
        <v>2013M08</v>
      </c>
      <c r="C1959" s="2">
        <f t="shared" si="124"/>
        <v>41496</v>
      </c>
      <c r="D1959" s="4">
        <v>36.294838892537342</v>
      </c>
      <c r="E1959">
        <f t="shared" si="122"/>
        <v>35.893726884961069</v>
      </c>
      <c r="F1959" s="4">
        <v>30.885930513975325</v>
      </c>
      <c r="G1959">
        <f t="shared" si="123"/>
        <v>30.535892286350801</v>
      </c>
    </row>
    <row r="1960" spans="1:7" outlineLevel="1">
      <c r="A1960" s="12">
        <f t="shared" si="125"/>
        <v>0</v>
      </c>
      <c r="B1960" t="str">
        <f>YEAR(C1960)&amp;VLOOKUP(MONTH(C1960),lookup!$G$2:$N$13,8)</f>
        <v>2013M08</v>
      </c>
      <c r="C1960" s="2">
        <f t="shared" si="124"/>
        <v>41497</v>
      </c>
      <c r="D1960" s="4">
        <v>36.374265186543163</v>
      </c>
      <c r="E1960">
        <f t="shared" si="122"/>
        <v>36.044035014253467</v>
      </c>
      <c r="F1960" s="4">
        <v>31.076333529537781</v>
      </c>
      <c r="G1960">
        <f t="shared" si="123"/>
        <v>30.681819393136401</v>
      </c>
    </row>
    <row r="1961" spans="1:7" outlineLevel="1">
      <c r="A1961" s="12">
        <f t="shared" si="125"/>
        <v>0</v>
      </c>
      <c r="B1961" t="str">
        <f>YEAR(C1961)&amp;VLOOKUP(MONTH(C1961),lookup!$G$2:$N$13,8)</f>
        <v>2013M08</v>
      </c>
      <c r="C1961" s="2">
        <f t="shared" si="124"/>
        <v>41498</v>
      </c>
      <c r="D1961" s="4">
        <v>36.192764000909996</v>
      </c>
      <c r="E1961">
        <f t="shared" si="122"/>
        <v>36.051483280551693</v>
      </c>
      <c r="F1961" s="4">
        <v>30.840374823348977</v>
      </c>
      <c r="G1961">
        <f t="shared" si="123"/>
        <v>30.706458217134983</v>
      </c>
    </row>
    <row r="1962" spans="1:7" outlineLevel="1">
      <c r="A1962" s="12">
        <f t="shared" si="125"/>
        <v>0</v>
      </c>
      <c r="B1962" t="str">
        <f>YEAR(C1962)&amp;VLOOKUP(MONTH(C1962),lookup!$G$2:$N$13,8)</f>
        <v>2013M08</v>
      </c>
      <c r="C1962" s="2">
        <f t="shared" si="124"/>
        <v>41499</v>
      </c>
      <c r="D1962" s="4">
        <v>36.081327333590636</v>
      </c>
      <c r="E1962">
        <f t="shared" si="122"/>
        <v>36.148406333072856</v>
      </c>
      <c r="F1962" s="4">
        <v>30.827671860889879</v>
      </c>
      <c r="G1962">
        <f t="shared" si="123"/>
        <v>30.805165217539809</v>
      </c>
    </row>
    <row r="1963" spans="1:7" outlineLevel="1">
      <c r="A1963" s="12">
        <f t="shared" si="125"/>
        <v>0</v>
      </c>
      <c r="B1963" t="str">
        <f>YEAR(C1963)&amp;VLOOKUP(MONTH(C1963),lookup!$G$2:$N$13,8)</f>
        <v>2013M08</v>
      </c>
      <c r="C1963" s="2">
        <f t="shared" si="124"/>
        <v>41500</v>
      </c>
      <c r="D1963" s="4">
        <v>36.484600294299838</v>
      </c>
      <c r="E1963">
        <f t="shared" si="122"/>
        <v>36.208896672604652</v>
      </c>
      <c r="F1963" s="4">
        <v>31.108522132075485</v>
      </c>
      <c r="G1963">
        <f t="shared" si="123"/>
        <v>30.87511903284015</v>
      </c>
    </row>
    <row r="1964" spans="1:7" outlineLevel="1">
      <c r="A1964" s="12">
        <f t="shared" si="125"/>
        <v>0</v>
      </c>
      <c r="B1964" t="str">
        <f>YEAR(C1964)&amp;VLOOKUP(MONTH(C1964),lookup!$G$2:$N$13,8)</f>
        <v>2013M08</v>
      </c>
      <c r="C1964" s="2">
        <f t="shared" si="124"/>
        <v>41501</v>
      </c>
      <c r="D1964" s="4">
        <v>35.986417020893185</v>
      </c>
      <c r="E1964">
        <f t="shared" si="122"/>
        <v>36.221843112876051</v>
      </c>
      <c r="F1964" s="4">
        <v>30.788753267108287</v>
      </c>
      <c r="G1964">
        <f t="shared" si="123"/>
        <v>30.901168921605997</v>
      </c>
    </row>
    <row r="1965" spans="1:7" outlineLevel="1">
      <c r="A1965" s="12">
        <f t="shared" si="125"/>
        <v>0</v>
      </c>
      <c r="B1965" t="str">
        <f>YEAR(C1965)&amp;VLOOKUP(MONTH(C1965),lookup!$G$2:$N$13,8)</f>
        <v>2013M08</v>
      </c>
      <c r="C1965" s="2">
        <f t="shared" si="124"/>
        <v>41502</v>
      </c>
      <c r="D1965" s="4">
        <v>36.402810977361163</v>
      </c>
      <c r="E1965">
        <f t="shared" si="122"/>
        <v>36.252364782975732</v>
      </c>
      <c r="F1965" s="4">
        <v>31.104133911579627</v>
      </c>
      <c r="G1965">
        <f t="shared" si="123"/>
        <v>30.948719039961269</v>
      </c>
    </row>
    <row r="1966" spans="1:7" outlineLevel="1">
      <c r="A1966" s="12">
        <f t="shared" si="125"/>
        <v>0</v>
      </c>
      <c r="B1966" t="str">
        <f>YEAR(C1966)&amp;VLOOKUP(MONTH(C1966),lookup!$G$2:$N$13,8)</f>
        <v>2013M08</v>
      </c>
      <c r="C1966" s="2">
        <f t="shared" si="124"/>
        <v>41503</v>
      </c>
      <c r="D1966" s="4">
        <v>36.188083853359394</v>
      </c>
      <c r="E1966">
        <f t="shared" si="122"/>
        <v>36.236652845836275</v>
      </c>
      <c r="F1966" s="4">
        <v>30.956746548745134</v>
      </c>
      <c r="G1966">
        <f t="shared" si="123"/>
        <v>30.943129373682734</v>
      </c>
    </row>
    <row r="1967" spans="1:7" outlineLevel="1">
      <c r="A1967" s="12">
        <f t="shared" si="125"/>
        <v>0</v>
      </c>
      <c r="B1967" t="str">
        <f>YEAR(C1967)&amp;VLOOKUP(MONTH(C1967),lookup!$G$2:$N$13,8)</f>
        <v>2013M08</v>
      </c>
      <c r="C1967" s="2">
        <f t="shared" si="124"/>
        <v>41504</v>
      </c>
      <c r="D1967" s="4">
        <v>35.95922449007557</v>
      </c>
      <c r="E1967">
        <f t="shared" si="122"/>
        <v>36.19621531977954</v>
      </c>
      <c r="F1967" s="4">
        <v>30.745884581638641</v>
      </c>
      <c r="G1967">
        <f t="shared" si="123"/>
        <v>30.926502316102493</v>
      </c>
    </row>
    <row r="1968" spans="1:7" outlineLevel="1">
      <c r="A1968" s="12">
        <f t="shared" si="125"/>
        <v>0</v>
      </c>
      <c r="B1968" t="str">
        <f>YEAR(C1968)&amp;VLOOKUP(MONTH(C1968),lookup!$G$2:$N$13,8)</f>
        <v>2013M08</v>
      </c>
      <c r="C1968" s="2">
        <f t="shared" si="124"/>
        <v>41505</v>
      </c>
      <c r="D1968" s="4">
        <v>35.948998049350472</v>
      </c>
      <c r="E1968">
        <f t="shared" si="122"/>
        <v>36.158608683351652</v>
      </c>
      <c r="F1968" s="4">
        <v>30.818087099977436</v>
      </c>
      <c r="G1968">
        <f t="shared" si="123"/>
        <v>30.909563184178936</v>
      </c>
    </row>
    <row r="1969" spans="1:7" outlineLevel="1">
      <c r="A1969" s="12">
        <f t="shared" si="125"/>
        <v>0</v>
      </c>
      <c r="B1969" t="str">
        <f>YEAR(C1969)&amp;VLOOKUP(MONTH(C1969),lookup!$G$2:$N$13,8)</f>
        <v>2013M08</v>
      </c>
      <c r="C1969" s="2">
        <f t="shared" si="124"/>
        <v>41506</v>
      </c>
      <c r="D1969" s="4">
        <v>35.910062952818251</v>
      </c>
      <c r="E1969">
        <f t="shared" si="122"/>
        <v>36.093061756055789</v>
      </c>
      <c r="F1969" s="4">
        <v>30.702857837042131</v>
      </c>
      <c r="G1969">
        <f t="shared" si="123"/>
        <v>30.867163014615311</v>
      </c>
    </row>
    <row r="1970" spans="1:7" outlineLevel="1">
      <c r="A1970" s="12">
        <f t="shared" si="125"/>
        <v>0</v>
      </c>
      <c r="B1970" t="str">
        <f>YEAR(C1970)&amp;VLOOKUP(MONTH(C1970),lookup!$G$2:$N$13,8)</f>
        <v>2013M08</v>
      </c>
      <c r="C1970" s="2">
        <f t="shared" si="124"/>
        <v>41507</v>
      </c>
      <c r="D1970" s="4">
        <v>35.881730367076898</v>
      </c>
      <c r="E1970">
        <f t="shared" si="122"/>
        <v>36.071863057830654</v>
      </c>
      <c r="F1970" s="4">
        <v>30.754419774489353</v>
      </c>
      <c r="G1970">
        <f t="shared" si="123"/>
        <v>30.859723634830367</v>
      </c>
    </row>
    <row r="1971" spans="1:7" outlineLevel="1">
      <c r="A1971" s="12">
        <f t="shared" si="125"/>
        <v>0</v>
      </c>
      <c r="B1971" t="str">
        <f>YEAR(C1971)&amp;VLOOKUP(MONTH(C1971),lookup!$G$2:$N$13,8)</f>
        <v>2013M08</v>
      </c>
      <c r="C1971" s="2">
        <f t="shared" si="124"/>
        <v>41508</v>
      </c>
      <c r="D1971" s="4">
        <v>36.311981172936243</v>
      </c>
      <c r="E1971">
        <f t="shared" si="122"/>
        <v>36.053505212376677</v>
      </c>
      <c r="F1971" s="4">
        <v>31.110310695879484</v>
      </c>
      <c r="G1971">
        <f t="shared" si="123"/>
        <v>30.860350152093105</v>
      </c>
    </row>
    <row r="1972" spans="1:7" outlineLevel="1">
      <c r="A1972" s="12">
        <f t="shared" si="125"/>
        <v>0</v>
      </c>
      <c r="B1972" t="str">
        <f>YEAR(C1972)&amp;VLOOKUP(MONTH(C1972),lookup!$G$2:$N$13,8)</f>
        <v>2013M08</v>
      </c>
      <c r="C1972" s="2">
        <f t="shared" si="124"/>
        <v>41509</v>
      </c>
      <c r="D1972" s="4">
        <v>35.823226301808077</v>
      </c>
      <c r="E1972">
        <f t="shared" si="122"/>
        <v>36.012900996471259</v>
      </c>
      <c r="F1972" s="4">
        <v>30.750351831697934</v>
      </c>
      <c r="G1972">
        <f t="shared" si="123"/>
        <v>30.840750502626022</v>
      </c>
    </row>
    <row r="1973" spans="1:7" outlineLevel="1">
      <c r="A1973" s="12">
        <f t="shared" si="125"/>
        <v>0</v>
      </c>
      <c r="B1973" t="str">
        <f>YEAR(C1973)&amp;VLOOKUP(MONTH(C1973),lookup!$G$2:$N$13,8)</f>
        <v>2013M08</v>
      </c>
      <c r="C1973" s="2">
        <f t="shared" si="124"/>
        <v>41510</v>
      </c>
      <c r="D1973" s="4">
        <v>36.22615724604016</v>
      </c>
      <c r="E1973">
        <f t="shared" si="122"/>
        <v>36.024104534594073</v>
      </c>
      <c r="F1973" s="4">
        <v>31.017215256639556</v>
      </c>
      <c r="G1973">
        <f t="shared" si="123"/>
        <v>30.85792897627568</v>
      </c>
    </row>
    <row r="1974" spans="1:7" outlineLevel="1">
      <c r="A1974" s="12">
        <f t="shared" si="125"/>
        <v>0</v>
      </c>
      <c r="B1974" t="str">
        <f>YEAR(C1974)&amp;VLOOKUP(MONTH(C1974),lookup!$G$2:$N$13,8)</f>
        <v>2013M08</v>
      </c>
      <c r="C1974" s="2">
        <f t="shared" si="124"/>
        <v>41511</v>
      </c>
      <c r="D1974" s="4">
        <v>35.903438789534036</v>
      </c>
      <c r="E1974">
        <f t="shared" si="122"/>
        <v>36.00251761312029</v>
      </c>
      <c r="F1974" s="4">
        <v>30.886116302773573</v>
      </c>
      <c r="G1974">
        <f t="shared" si="123"/>
        <v>30.859183686135474</v>
      </c>
    </row>
    <row r="1975" spans="1:7" outlineLevel="1">
      <c r="A1975" s="12">
        <f t="shared" si="125"/>
        <v>0</v>
      </c>
      <c r="B1975" t="str">
        <f>YEAR(C1975)&amp;VLOOKUP(MONTH(C1975),lookup!$G$2:$N$13,8)</f>
        <v>2013M08</v>
      </c>
      <c r="C1975" s="2">
        <f t="shared" si="124"/>
        <v>41512</v>
      </c>
      <c r="D1975" s="4">
        <v>35.368328100733606</v>
      </c>
      <c r="E1975">
        <f t="shared" si="122"/>
        <v>35.920442017779365</v>
      </c>
      <c r="F1975" s="4">
        <v>30.246409421843758</v>
      </c>
      <c r="G1975">
        <f t="shared" si="123"/>
        <v>30.789929120715094</v>
      </c>
    </row>
    <row r="1976" spans="1:7" outlineLevel="1">
      <c r="A1976" s="12">
        <f t="shared" si="125"/>
        <v>0</v>
      </c>
      <c r="B1976" t="str">
        <f>YEAR(C1976)&amp;VLOOKUP(MONTH(C1976),lookup!$G$2:$N$13,8)</f>
        <v>2013M08</v>
      </c>
      <c r="C1976" s="2">
        <f t="shared" si="124"/>
        <v>41513</v>
      </c>
      <c r="D1976" s="4">
        <v>36.119633179028575</v>
      </c>
      <c r="E1976">
        <f t="shared" si="122"/>
        <v>35.950931947713549</v>
      </c>
      <c r="F1976" s="4">
        <v>31.111399085481139</v>
      </c>
      <c r="G1976">
        <f t="shared" si="123"/>
        <v>30.838009395725056</v>
      </c>
    </row>
    <row r="1977" spans="1:7" outlineLevel="1">
      <c r="A1977" s="12">
        <f t="shared" si="125"/>
        <v>0</v>
      </c>
      <c r="B1977" t="str">
        <f>YEAR(C1977)&amp;VLOOKUP(MONTH(C1977),lookup!$G$2:$N$13,8)</f>
        <v>2013M08</v>
      </c>
      <c r="C1977" s="2">
        <f t="shared" si="124"/>
        <v>41514</v>
      </c>
      <c r="D1977" s="4">
        <v>35.949032102939107</v>
      </c>
      <c r="E1977">
        <f t="shared" si="122"/>
        <v>35.923121763763007</v>
      </c>
      <c r="F1977" s="4">
        <v>30.862317312311834</v>
      </c>
      <c r="G1977">
        <f t="shared" si="123"/>
        <v>30.827309497632108</v>
      </c>
    </row>
    <row r="1978" spans="1:7" outlineLevel="1">
      <c r="A1978" s="12">
        <f t="shared" si="125"/>
        <v>0</v>
      </c>
      <c r="B1978" t="str">
        <f>YEAR(C1978)&amp;VLOOKUP(MONTH(C1978),lookup!$G$2:$N$13,8)</f>
        <v>2013M08</v>
      </c>
      <c r="C1978" s="2">
        <f t="shared" si="124"/>
        <v>41515</v>
      </c>
      <c r="D1978" s="4">
        <v>35.820503495308373</v>
      </c>
      <c r="E1978">
        <f t="shared" si="122"/>
        <v>35.919068183735831</v>
      </c>
      <c r="F1978" s="4">
        <v>30.803194879962902</v>
      </c>
      <c r="G1978">
        <f t="shared" si="123"/>
        <v>30.834761529079614</v>
      </c>
    </row>
    <row r="1979" spans="1:7" outlineLevel="1">
      <c r="A1979" s="12">
        <f t="shared" si="125"/>
        <v>0</v>
      </c>
      <c r="B1979" t="str">
        <f>YEAR(C1979)&amp;VLOOKUP(MONTH(C1979),lookup!$G$2:$N$13,8)</f>
        <v>2013M08</v>
      </c>
      <c r="C1979" s="2">
        <f t="shared" si="124"/>
        <v>41516</v>
      </c>
      <c r="D1979" s="4">
        <v>36.040221690930863</v>
      </c>
      <c r="E1979">
        <f t="shared" si="122"/>
        <v>35.886588586518059</v>
      </c>
      <c r="F1979" s="4">
        <v>30.933801632161892</v>
      </c>
      <c r="G1979">
        <f t="shared" si="123"/>
        <v>30.816778577224127</v>
      </c>
    </row>
    <row r="1980" spans="1:7" outlineLevel="1">
      <c r="A1980" s="12">
        <f t="shared" si="125"/>
        <v>0</v>
      </c>
      <c r="B1980" t="str">
        <f>YEAR(C1980)&amp;VLOOKUP(MONTH(C1980),lookup!$G$2:$N$13,8)</f>
        <v>2013M08</v>
      </c>
      <c r="C1980" s="2">
        <f t="shared" si="124"/>
        <v>41517</v>
      </c>
      <c r="D1980" s="4">
        <v>35.936869049434435</v>
      </c>
      <c r="E1980">
        <f t="shared" si="122"/>
        <v>35.896477113236401</v>
      </c>
      <c r="F1980" s="4">
        <v>30.901595005337793</v>
      </c>
      <c r="G1980">
        <f t="shared" si="123"/>
        <v>30.827521167456972</v>
      </c>
    </row>
    <row r="1981" spans="1:7" outlineLevel="1">
      <c r="A1981" s="12">
        <f t="shared" si="125"/>
        <v>0</v>
      </c>
      <c r="B1981" t="str">
        <f>YEAR(C1981)&amp;VLOOKUP(MONTH(C1981),lookup!$G$2:$N$13,8)</f>
        <v>2013M09</v>
      </c>
      <c r="C1981" s="2">
        <f t="shared" si="124"/>
        <v>41518</v>
      </c>
      <c r="D1981" s="4">
        <v>35.73155879690416</v>
      </c>
      <c r="E1981">
        <f t="shared" si="122"/>
        <v>35.89583393484628</v>
      </c>
      <c r="F1981" s="4">
        <v>30.883810193460526</v>
      </c>
      <c r="G1981">
        <f t="shared" si="123"/>
        <v>30.872300081976341</v>
      </c>
    </row>
    <row r="1982" spans="1:7" outlineLevel="1">
      <c r="A1982" s="12">
        <f t="shared" si="125"/>
        <v>0</v>
      </c>
      <c r="B1982" t="str">
        <f>YEAR(C1982)&amp;VLOOKUP(MONTH(C1982),lookup!$G$2:$N$13,8)</f>
        <v>2013M09</v>
      </c>
      <c r="C1982" s="2">
        <f t="shared" si="124"/>
        <v>41519</v>
      </c>
      <c r="D1982" s="4">
        <v>35.428372348147263</v>
      </c>
      <c r="E1982">
        <f t="shared" si="122"/>
        <v>35.808537213019498</v>
      </c>
      <c r="F1982" s="4">
        <v>30.673902197811522</v>
      </c>
      <c r="G1982">
        <f t="shared" si="123"/>
        <v>30.822578626443747</v>
      </c>
    </row>
    <row r="1983" spans="1:7" outlineLevel="1">
      <c r="A1983" s="12">
        <f t="shared" si="125"/>
        <v>0</v>
      </c>
      <c r="B1983" t="str">
        <f>YEAR(C1983)&amp;VLOOKUP(MONTH(C1983),lookup!$G$2:$N$13,8)</f>
        <v>2013M09</v>
      </c>
      <c r="C1983" s="2">
        <f t="shared" si="124"/>
        <v>41520</v>
      </c>
      <c r="D1983" s="4">
        <v>35.955785914151733</v>
      </c>
      <c r="E1983">
        <f t="shared" si="122"/>
        <v>35.845816143959183</v>
      </c>
      <c r="F1983" s="4">
        <v>31.099357670623611</v>
      </c>
      <c r="G1983">
        <f t="shared" si="123"/>
        <v>30.895641255185136</v>
      </c>
    </row>
    <row r="1984" spans="1:7" outlineLevel="1">
      <c r="A1984" s="12">
        <f t="shared" si="125"/>
        <v>0</v>
      </c>
      <c r="B1984" t="str">
        <f>YEAR(C1984)&amp;VLOOKUP(MONTH(C1984),lookup!$G$2:$N$13,8)</f>
        <v>2013M09</v>
      </c>
      <c r="C1984" s="2">
        <f t="shared" si="124"/>
        <v>41521</v>
      </c>
      <c r="D1984" s="4">
        <v>35.539145132560556</v>
      </c>
      <c r="E1984">
        <f t="shared" si="122"/>
        <v>35.786089110825941</v>
      </c>
      <c r="F1984" s="4">
        <v>30.771194750277882</v>
      </c>
      <c r="G1984">
        <f t="shared" si="123"/>
        <v>30.871711806761184</v>
      </c>
    </row>
    <row r="1985" spans="1:7" outlineLevel="1">
      <c r="A1985" s="12">
        <f t="shared" si="125"/>
        <v>0</v>
      </c>
      <c r="B1985" t="str">
        <f>YEAR(C1985)&amp;VLOOKUP(MONTH(C1985),lookup!$G$2:$N$13,8)</f>
        <v>2013M09</v>
      </c>
      <c r="C1985" s="2">
        <f t="shared" si="124"/>
        <v>41522</v>
      </c>
      <c r="D1985" s="4">
        <v>36.129236566839189</v>
      </c>
      <c r="E1985">
        <f t="shared" si="122"/>
        <v>35.804769796145393</v>
      </c>
      <c r="F1985" s="4">
        <v>31.253847692382489</v>
      </c>
      <c r="G1985">
        <f t="shared" si="123"/>
        <v>30.92285296053398</v>
      </c>
    </row>
    <row r="1986" spans="1:7" outlineLevel="1">
      <c r="A1986" s="12">
        <f t="shared" si="125"/>
        <v>0</v>
      </c>
      <c r="B1986" t="str">
        <f>YEAR(C1986)&amp;VLOOKUP(MONTH(C1986),lookup!$G$2:$N$13,8)</f>
        <v>2013M09</v>
      </c>
      <c r="C1986" s="2">
        <f t="shared" si="124"/>
        <v>41523</v>
      </c>
      <c r="D1986" s="4">
        <v>35.341053503782028</v>
      </c>
      <c r="E1986">
        <f t="shared" si="122"/>
        <v>35.725152876203964</v>
      </c>
      <c r="F1986" s="4">
        <v>30.595740962791854</v>
      </c>
      <c r="G1986">
        <f t="shared" si="123"/>
        <v>30.884399253831965</v>
      </c>
    </row>
    <row r="1987" spans="1:7" outlineLevel="1">
      <c r="A1987" s="12">
        <f t="shared" si="125"/>
        <v>0</v>
      </c>
      <c r="B1987" t="str">
        <f>YEAR(C1987)&amp;VLOOKUP(MONTH(C1987),lookup!$G$2:$N$13,8)</f>
        <v>2013M09</v>
      </c>
      <c r="C1987" s="2">
        <f t="shared" si="124"/>
        <v>41524</v>
      </c>
      <c r="D1987" s="4">
        <v>35.911731059663374</v>
      </c>
      <c r="E1987">
        <f t="shared" si="122"/>
        <v>35.732136566979683</v>
      </c>
      <c r="F1987" s="4">
        <v>31.056057544829955</v>
      </c>
      <c r="G1987">
        <f t="shared" si="123"/>
        <v>30.906394194321173</v>
      </c>
    </row>
    <row r="1988" spans="1:7" outlineLevel="1">
      <c r="A1988" s="12">
        <f t="shared" si="125"/>
        <v>0</v>
      </c>
      <c r="B1988" t="str">
        <f>YEAR(C1988)&amp;VLOOKUP(MONTH(C1988),lookup!$G$2:$N$13,8)</f>
        <v>2013M09</v>
      </c>
      <c r="C1988" s="2">
        <f t="shared" si="124"/>
        <v>41525</v>
      </c>
      <c r="D1988" s="4">
        <v>35.484987906567824</v>
      </c>
      <c r="E1988">
        <f t="shared" si="122"/>
        <v>35.708611958752229</v>
      </c>
      <c r="F1988" s="4">
        <v>30.753022158623551</v>
      </c>
      <c r="G1988">
        <f t="shared" si="123"/>
        <v>30.903701721469197</v>
      </c>
    </row>
    <row r="1989" spans="1:7" outlineLevel="1">
      <c r="A1989" s="12">
        <f t="shared" si="125"/>
        <v>0</v>
      </c>
      <c r="B1989" t="str">
        <f>YEAR(C1989)&amp;VLOOKUP(MONTH(C1989),lookup!$G$2:$N$13,8)</f>
        <v>2013M09</v>
      </c>
      <c r="C1989" s="2">
        <f t="shared" si="124"/>
        <v>41526</v>
      </c>
      <c r="D1989" s="4">
        <v>35.335881101397796</v>
      </c>
      <c r="E1989">
        <f t="shared" si="122"/>
        <v>35.632223368386924</v>
      </c>
      <c r="F1989" s="4">
        <v>30.552014426980083</v>
      </c>
      <c r="G1989">
        <f t="shared" si="123"/>
        <v>30.837352549093879</v>
      </c>
    </row>
    <row r="1990" spans="1:7" outlineLevel="1">
      <c r="A1990" s="12">
        <f t="shared" si="125"/>
        <v>0</v>
      </c>
      <c r="B1990" t="str">
        <f>YEAR(C1990)&amp;VLOOKUP(MONTH(C1990),lookup!$G$2:$N$13,8)</f>
        <v>2013M09</v>
      </c>
      <c r="C1990" s="2">
        <f t="shared" si="124"/>
        <v>41527</v>
      </c>
      <c r="D1990" s="4">
        <v>35.25556030015543</v>
      </c>
      <c r="E1990">
        <f t="shared" si="122"/>
        <v>35.597790546020335</v>
      </c>
      <c r="F1990" s="4">
        <v>30.553313165989501</v>
      </c>
      <c r="G1990">
        <f t="shared" si="123"/>
        <v>30.811658935914302</v>
      </c>
    </row>
    <row r="1991" spans="1:7" outlineLevel="1">
      <c r="A1991" s="12">
        <f t="shared" si="125"/>
        <v>0</v>
      </c>
      <c r="B1991" t="str">
        <f>YEAR(C1991)&amp;VLOOKUP(MONTH(C1991),lookup!$G$2:$N$13,8)</f>
        <v>2013M09</v>
      </c>
      <c r="C1991" s="2">
        <f t="shared" si="124"/>
        <v>41528</v>
      </c>
      <c r="D1991" s="4">
        <v>35.746514268444955</v>
      </c>
      <c r="E1991">
        <f t="shared" si="122"/>
        <v>35.552817543297479</v>
      </c>
      <c r="F1991" s="4">
        <v>30.900907005592032</v>
      </c>
      <c r="G1991">
        <f t="shared" si="123"/>
        <v>30.769844045450625</v>
      </c>
    </row>
    <row r="1992" spans="1:7" outlineLevel="1">
      <c r="A1992" s="12">
        <f t="shared" si="125"/>
        <v>0</v>
      </c>
      <c r="B1992" t="str">
        <f>YEAR(C1992)&amp;VLOOKUP(MONTH(C1992),lookup!$G$2:$N$13,8)</f>
        <v>2013M09</v>
      </c>
      <c r="C1992" s="2">
        <f t="shared" si="124"/>
        <v>41529</v>
      </c>
      <c r="D1992" s="4">
        <v>35.462221353518522</v>
      </c>
      <c r="E1992">
        <f t="shared" si="122"/>
        <v>35.558107127918731</v>
      </c>
      <c r="F1992" s="4">
        <v>30.761884798215725</v>
      </c>
      <c r="G1992">
        <f t="shared" si="123"/>
        <v>30.783107493065394</v>
      </c>
    </row>
    <row r="1993" spans="1:7" outlineLevel="1">
      <c r="A1993" s="12">
        <f t="shared" si="125"/>
        <v>0</v>
      </c>
      <c r="B1993" t="str">
        <f>YEAR(C1993)&amp;VLOOKUP(MONTH(C1993),lookup!$G$2:$N$13,8)</f>
        <v>2013M09</v>
      </c>
      <c r="C1993" s="2">
        <f t="shared" si="124"/>
        <v>41530</v>
      </c>
      <c r="D1993" s="4">
        <v>35.699021000711177</v>
      </c>
      <c r="E1993">
        <f t="shared" si="122"/>
        <v>35.513492816789707</v>
      </c>
      <c r="F1993" s="4">
        <v>30.860023203234359</v>
      </c>
      <c r="G1993">
        <f t="shared" si="123"/>
        <v>30.742157267360668</v>
      </c>
    </row>
    <row r="1994" spans="1:7" outlineLevel="1">
      <c r="A1994" s="12">
        <f t="shared" si="125"/>
        <v>0</v>
      </c>
      <c r="B1994" t="str">
        <f>YEAR(C1994)&amp;VLOOKUP(MONTH(C1994),lookup!$G$2:$N$13,8)</f>
        <v>2013M09</v>
      </c>
      <c r="C1994" s="2">
        <f t="shared" si="124"/>
        <v>41531</v>
      </c>
      <c r="D1994" s="4">
        <v>35.290311039008948</v>
      </c>
      <c r="E1994">
        <f t="shared" si="122"/>
        <v>35.494098340444822</v>
      </c>
      <c r="F1994" s="4">
        <v>30.631052171481432</v>
      </c>
      <c r="G1994">
        <f t="shared" si="123"/>
        <v>30.734200052308594</v>
      </c>
    </row>
    <row r="1995" spans="1:7" outlineLevel="1">
      <c r="A1995" s="12">
        <f t="shared" si="125"/>
        <v>0</v>
      </c>
      <c r="B1995" t="str">
        <f>YEAR(C1995)&amp;VLOOKUP(MONTH(C1995),lookup!$G$2:$N$13,8)</f>
        <v>2013M09</v>
      </c>
      <c r="C1995" s="2">
        <f t="shared" si="124"/>
        <v>41532</v>
      </c>
      <c r="D1995" s="4">
        <v>35.525601391307546</v>
      </c>
      <c r="E1995">
        <f t="shared" ref="E1995:E2058" si="126">AVERAGE(SUM(D1988:D1995)/8,SUM(D1990:D1995)/6)</f>
        <v>35.485775260331728</v>
      </c>
      <c r="F1995" s="4">
        <v>30.723771267478998</v>
      </c>
      <c r="G1995">
        <f t="shared" ref="G1995:G2058" si="127">AVERAGE(SUM(F1988:F1995)/8,SUM(F1990:F1995)/6)</f>
        <v>30.727745230015735</v>
      </c>
    </row>
    <row r="1996" spans="1:7" outlineLevel="1">
      <c r="A1996" s="12">
        <f t="shared" si="125"/>
        <v>0</v>
      </c>
      <c r="B1996" t="str">
        <f>YEAR(C1996)&amp;VLOOKUP(MONTH(C1996),lookup!$G$2:$N$13,8)</f>
        <v>2013M09</v>
      </c>
      <c r="C1996" s="2">
        <f t="shared" ref="C1996:C2059" si="128">C1995+1</f>
        <v>41533</v>
      </c>
      <c r="D1996" s="4">
        <v>34.742654295453853</v>
      </c>
      <c r="E1996">
        <f t="shared" si="126"/>
        <v>35.396637242578642</v>
      </c>
      <c r="F1996" s="4">
        <v>30.11491768197412</v>
      </c>
      <c r="G1996">
        <f t="shared" si="127"/>
        <v>30.651330743223866</v>
      </c>
    </row>
    <row r="1997" spans="1:7" outlineLevel="1">
      <c r="A1997" s="12">
        <f t="shared" si="125"/>
        <v>0</v>
      </c>
      <c r="B1997" t="str">
        <f>YEAR(C1997)&amp;VLOOKUP(MONTH(C1997),lookup!$G$2:$N$13,8)</f>
        <v>2013M09</v>
      </c>
      <c r="C1997" s="2">
        <f t="shared" si="128"/>
        <v>41534</v>
      </c>
      <c r="D1997" s="4">
        <v>35.140515368588545</v>
      </c>
      <c r="E1997">
        <f t="shared" si="126"/>
        <v>35.3339269759567</v>
      </c>
      <c r="F1997" s="4">
        <v>30.396919627613812</v>
      </c>
      <c r="G1997">
        <f t="shared" si="127"/>
        <v>30.599638370098621</v>
      </c>
    </row>
    <row r="1998" spans="1:7" outlineLevel="1">
      <c r="A1998" s="12">
        <f t="shared" si="125"/>
        <v>0</v>
      </c>
      <c r="B1998" t="str">
        <f>YEAR(C1998)&amp;VLOOKUP(MONTH(C1998),lookup!$G$2:$N$13,8)</f>
        <v>2013M09</v>
      </c>
      <c r="C1998" s="2">
        <f t="shared" si="128"/>
        <v>41535</v>
      </c>
      <c r="D1998" s="4">
        <v>34.868756549065338</v>
      </c>
      <c r="E1998">
        <f t="shared" si="126"/>
        <v>35.260296341142464</v>
      </c>
      <c r="F1998" s="4">
        <v>30.291756605270624</v>
      </c>
      <c r="G1998">
        <f t="shared" si="127"/>
        <v>30.544113735641599</v>
      </c>
    </row>
    <row r="1999" spans="1:7" outlineLevel="1">
      <c r="A1999" s="12">
        <f t="shared" si="125"/>
        <v>0</v>
      </c>
      <c r="B1999" t="str">
        <f>YEAR(C1999)&amp;VLOOKUP(MONTH(C1999),lookup!$G$2:$N$13,8)</f>
        <v>2013M09</v>
      </c>
      <c r="C1999" s="2">
        <f t="shared" si="128"/>
        <v>41536</v>
      </c>
      <c r="D1999" s="4">
        <v>35.292971891907371</v>
      </c>
      <c r="E1999">
        <f t="shared" si="126"/>
        <v>35.198112516875213</v>
      </c>
      <c r="F1999" s="4">
        <v>30.522727304918959</v>
      </c>
      <c r="G1999">
        <f t="shared" si="127"/>
        <v>30.492369512823245</v>
      </c>
    </row>
    <row r="2000" spans="1:7" outlineLevel="1">
      <c r="A2000" s="12">
        <f t="shared" si="125"/>
        <v>0</v>
      </c>
      <c r="B2000" t="str">
        <f>YEAR(C2000)&amp;VLOOKUP(MONTH(C2000),lookup!$G$2:$N$13,8)</f>
        <v>2013M09</v>
      </c>
      <c r="C2000" s="2">
        <f t="shared" si="128"/>
        <v>41537</v>
      </c>
      <c r="D2000" s="4">
        <v>34.789223655931224</v>
      </c>
      <c r="E2000">
        <f t="shared" si="126"/>
        <v>35.114292878852865</v>
      </c>
      <c r="F2000" s="4">
        <v>30.204179512432663</v>
      </c>
      <c r="G2000">
        <f t="shared" si="127"/>
        <v>30.421940210874407</v>
      </c>
    </row>
    <row r="2001" spans="1:7" outlineLevel="1">
      <c r="A2001" s="12">
        <f t="shared" si="125"/>
        <v>0</v>
      </c>
      <c r="B2001" t="str">
        <f>YEAR(C2001)&amp;VLOOKUP(MONTH(C2001),lookup!$G$2:$N$13,8)</f>
        <v>2013M09</v>
      </c>
      <c r="C2001" s="2">
        <f t="shared" si="128"/>
        <v>41538</v>
      </c>
      <c r="D2001" s="4">
        <v>35.652126424879548</v>
      </c>
      <c r="E2001">
        <f t="shared" si="126"/>
        <v>35.121905720661061</v>
      </c>
      <c r="F2001" s="4">
        <v>30.829876293653051</v>
      </c>
      <c r="G2001">
        <f t="shared" si="127"/>
        <v>30.428898114540083</v>
      </c>
    </row>
    <row r="2002" spans="1:7" outlineLevel="1">
      <c r="A2002" s="12">
        <f t="shared" ref="A2002:A2065" si="129">IF(D2002+D2003=D2002,IF(D2002+D2003&gt;0,1,0),0)</f>
        <v>0</v>
      </c>
      <c r="B2002" t="str">
        <f>YEAR(C2002)&amp;VLOOKUP(MONTH(C2002),lookup!$G$2:$N$13,8)</f>
        <v>2013M09</v>
      </c>
      <c r="C2002" s="2">
        <f t="shared" si="128"/>
        <v>41539</v>
      </c>
      <c r="D2002" s="4">
        <v>35.115284570104976</v>
      </c>
      <c r="E2002">
        <f t="shared" si="126"/>
        <v>35.142019089242154</v>
      </c>
      <c r="F2002" s="4">
        <v>30.513153981963264</v>
      </c>
      <c r="G2002">
        <f t="shared" si="127"/>
        <v>30.454715836027624</v>
      </c>
    </row>
    <row r="2003" spans="1:7" outlineLevel="1">
      <c r="A2003" s="12">
        <f t="shared" si="129"/>
        <v>0</v>
      </c>
      <c r="B2003" t="str">
        <f>YEAR(C2003)&amp;VLOOKUP(MONTH(C2003),lookup!$G$2:$N$13,8)</f>
        <v>2013M09</v>
      </c>
      <c r="C2003" s="2">
        <f t="shared" si="128"/>
        <v>41540</v>
      </c>
      <c r="D2003" s="4">
        <v>35.641621968937194</v>
      </c>
      <c r="E2003">
        <f t="shared" si="126"/>
        <v>35.191029258706394</v>
      </c>
      <c r="F2003" s="4">
        <v>30.786612398775969</v>
      </c>
      <c r="G2003">
        <f t="shared" si="127"/>
        <v>30.491117804330528</v>
      </c>
    </row>
    <row r="2004" spans="1:7" outlineLevel="1">
      <c r="A2004" s="12">
        <f t="shared" si="129"/>
        <v>0</v>
      </c>
      <c r="B2004" t="str">
        <f>YEAR(C2004)&amp;VLOOKUP(MONTH(C2004),lookup!$G$2:$N$13,8)</f>
        <v>2013M09</v>
      </c>
      <c r="C2004" s="2">
        <f t="shared" si="128"/>
        <v>41541</v>
      </c>
      <c r="D2004" s="4">
        <v>35.016835969366248</v>
      </c>
      <c r="E2004">
        <f t="shared" si="126"/>
        <v>35.22050556501766</v>
      </c>
      <c r="F2004" s="4">
        <v>30.423861494575306</v>
      </c>
      <c r="G2004">
        <f t="shared" si="127"/>
        <v>30.521435533393493</v>
      </c>
    </row>
    <row r="2005" spans="1:7" outlineLevel="1">
      <c r="A2005" s="12">
        <f t="shared" si="129"/>
        <v>0</v>
      </c>
      <c r="B2005" t="str">
        <f>YEAR(C2005)&amp;VLOOKUP(MONTH(C2005),lookup!$G$2:$N$13,8)</f>
        <v>2013M09</v>
      </c>
      <c r="C2005" s="2">
        <f t="shared" si="128"/>
        <v>41542</v>
      </c>
      <c r="D2005" s="4">
        <v>35.483528872228518</v>
      </c>
      <c r="E2005">
        <f t="shared" si="126"/>
        <v>35.257823657355253</v>
      </c>
      <c r="F2005" s="4">
        <v>30.667915735596431</v>
      </c>
      <c r="G2005">
        <f t="shared" si="127"/>
        <v>30.550471826032197</v>
      </c>
    </row>
    <row r="2006" spans="1:7" outlineLevel="1">
      <c r="A2006" s="12">
        <f t="shared" si="129"/>
        <v>0</v>
      </c>
      <c r="B2006" t="str">
        <f>YEAR(C2006)&amp;VLOOKUP(MONTH(C2006),lookup!$G$2:$N$13,8)</f>
        <v>2013M09</v>
      </c>
      <c r="C2006" s="2">
        <f t="shared" si="128"/>
        <v>41543</v>
      </c>
      <c r="D2006" s="4">
        <v>35.227763256876493</v>
      </c>
      <c r="E2006">
        <f t="shared" si="126"/>
        <v>35.316806543338885</v>
      </c>
      <c r="F2006" s="4">
        <v>30.623413022071947</v>
      </c>
      <c r="G2006">
        <f t="shared" si="127"/>
        <v>30.606136477885556</v>
      </c>
    </row>
    <row r="2007" spans="1:7" outlineLevel="1">
      <c r="A2007" s="12">
        <f t="shared" si="129"/>
        <v>0</v>
      </c>
      <c r="B2007" t="str">
        <f>YEAR(C2007)&amp;VLOOKUP(MONTH(C2007),lookup!$G$2:$N$13,8)</f>
        <v>2013M09</v>
      </c>
      <c r="C2007" s="2">
        <f t="shared" si="128"/>
        <v>41544</v>
      </c>
      <c r="D2007" s="4">
        <v>35.509766360058656</v>
      </c>
      <c r="E2007">
        <f t="shared" si="126"/>
        <v>35.318492858863266</v>
      </c>
      <c r="F2007" s="4">
        <v>30.732328731273896</v>
      </c>
      <c r="G2007">
        <f t="shared" si="127"/>
        <v>30.611107603501143</v>
      </c>
    </row>
    <row r="2008" spans="1:7" outlineLevel="1">
      <c r="A2008" s="12">
        <f t="shared" si="129"/>
        <v>0</v>
      </c>
      <c r="B2008" t="str">
        <f>YEAR(C2008)&amp;VLOOKUP(MONTH(C2008),lookup!$G$2:$N$13,8)</f>
        <v>2013M09</v>
      </c>
      <c r="C2008" s="2">
        <f t="shared" si="128"/>
        <v>41545</v>
      </c>
      <c r="D2008" s="4">
        <v>35.382301158462539</v>
      </c>
      <c r="E2008">
        <f t="shared" si="126"/>
        <v>35.377811585134609</v>
      </c>
      <c r="F2008" s="4">
        <v>30.782944715221472</v>
      </c>
      <c r="G2008">
        <f t="shared" si="127"/>
        <v>30.669762989780292</v>
      </c>
    </row>
    <row r="2009" spans="1:7" outlineLevel="1">
      <c r="A2009" s="12">
        <f t="shared" si="129"/>
        <v>0</v>
      </c>
      <c r="B2009" t="str">
        <f>YEAR(C2009)&amp;VLOOKUP(MONTH(C2009),lookup!$G$2:$N$13,8)</f>
        <v>2013M09</v>
      </c>
      <c r="C2009" s="2">
        <f t="shared" si="128"/>
        <v>41546</v>
      </c>
      <c r="D2009" s="4">
        <v>35.421822215262296</v>
      </c>
      <c r="E2009">
        <f t="shared" si="126"/>
        <v>35.345100925893959</v>
      </c>
      <c r="F2009" s="4">
        <v>30.63121103011563</v>
      </c>
      <c r="G2009">
        <f t="shared" si="127"/>
        <v>30.644396296754174</v>
      </c>
    </row>
    <row r="2010" spans="1:7" outlineLevel="1">
      <c r="A2010" s="12">
        <f t="shared" si="129"/>
        <v>0</v>
      </c>
      <c r="B2010" t="str">
        <f>YEAR(C2010)&amp;VLOOKUP(MONTH(C2010),lookup!$G$2:$N$13,8)</f>
        <v>2013M09</v>
      </c>
      <c r="C2010" s="2">
        <f t="shared" si="128"/>
        <v>41547</v>
      </c>
      <c r="D2010" s="4">
        <v>35.577845759716631</v>
      </c>
      <c r="E2010">
        <f t="shared" si="126"/>
        <v>35.420761816107216</v>
      </c>
      <c r="F2010" s="4">
        <v>30.943408657724319</v>
      </c>
      <c r="G2010">
        <f t="shared" si="127"/>
        <v>30.714582810918326</v>
      </c>
    </row>
    <row r="2011" spans="1:7" outlineLevel="1">
      <c r="A2011" s="12">
        <f t="shared" si="129"/>
        <v>0</v>
      </c>
      <c r="B2011" t="str">
        <f>YEAR(C2011)&amp;VLOOKUP(MONTH(C2011),lookup!$G$2:$N$13,8)</f>
        <v>2013M10</v>
      </c>
      <c r="C2011" s="2">
        <f t="shared" si="128"/>
        <v>41548</v>
      </c>
      <c r="D2011" s="4">
        <v>34.959867736978545</v>
      </c>
      <c r="E2011">
        <f t="shared" si="126"/>
        <v>35.334513748672308</v>
      </c>
      <c r="F2011" s="4">
        <v>30.165907545856051</v>
      </c>
      <c r="G2011">
        <f t="shared" si="127"/>
        <v>30.63395474179913</v>
      </c>
    </row>
    <row r="2012" spans="1:7" outlineLevel="1">
      <c r="A2012" s="12">
        <f t="shared" si="129"/>
        <v>0</v>
      </c>
      <c r="B2012" t="str">
        <f>YEAR(C2012)&amp;VLOOKUP(MONTH(C2012),lookup!$G$2:$N$13,8)</f>
        <v>2013M10</v>
      </c>
      <c r="C2012" s="2">
        <f t="shared" si="128"/>
        <v>41549</v>
      </c>
      <c r="D2012" s="4">
        <v>34.306605588068969</v>
      </c>
      <c r="E2012">
        <f t="shared" si="126"/>
        <v>35.213361210773925</v>
      </c>
      <c r="F2012" s="4">
        <v>29.652219577684477</v>
      </c>
      <c r="G2012">
        <f t="shared" si="127"/>
        <v>30.504794334961165</v>
      </c>
    </row>
    <row r="2013" spans="1:7" outlineLevel="1">
      <c r="A2013" s="12">
        <f t="shared" si="129"/>
        <v>0</v>
      </c>
      <c r="B2013" t="str">
        <f>YEAR(C2013)&amp;VLOOKUP(MONTH(C2013),lookup!$G$2:$N$13,8)</f>
        <v>2013M10</v>
      </c>
      <c r="C2013" s="2">
        <f t="shared" si="128"/>
        <v>41550</v>
      </c>
      <c r="D2013" s="4">
        <v>35.497706512019768</v>
      </c>
      <c r="E2013">
        <f t="shared" si="126"/>
        <v>35.213242325924305</v>
      </c>
      <c r="F2013" s="4">
        <v>30.711733773806305</v>
      </c>
      <c r="G2013">
        <f t="shared" si="127"/>
        <v>30.505816715893655</v>
      </c>
    </row>
    <row r="2014" spans="1:7" outlineLevel="1">
      <c r="A2014" s="12">
        <f t="shared" si="129"/>
        <v>0</v>
      </c>
      <c r="B2014" t="str">
        <f>YEAR(C2014)&amp;VLOOKUP(MONTH(C2014),lookup!$G$2:$N$13,8)</f>
        <v>2013M10</v>
      </c>
      <c r="C2014" s="2">
        <f t="shared" si="128"/>
        <v>41551</v>
      </c>
      <c r="D2014" s="4">
        <v>34.421906797438076</v>
      </c>
      <c r="E2014">
        <f t="shared" si="126"/>
        <v>35.0828434337907</v>
      </c>
      <c r="F2014" s="4">
        <v>29.818410715265188</v>
      </c>
      <c r="G2014">
        <f t="shared" si="127"/>
        <v>30.375126238388539</v>
      </c>
    </row>
    <row r="2015" spans="1:7" outlineLevel="1">
      <c r="A2015" s="12">
        <f t="shared" si="129"/>
        <v>0</v>
      </c>
      <c r="B2015" t="str">
        <f>YEAR(C2015)&amp;VLOOKUP(MONTH(C2015),lookup!$G$2:$N$13,8)</f>
        <v>2013M10</v>
      </c>
      <c r="C2015" s="2">
        <f t="shared" si="128"/>
        <v>41552</v>
      </c>
      <c r="D2015" s="4">
        <v>35.521282788513311</v>
      </c>
      <c r="E2015">
        <f t="shared" si="126"/>
        <v>35.091851591673361</v>
      </c>
      <c r="F2015" s="4">
        <v>30.671358860703805</v>
      </c>
      <c r="G2015">
        <f t="shared" si="127"/>
        <v>30.374661274026927</v>
      </c>
    </row>
    <row r="2016" spans="1:7" outlineLevel="1">
      <c r="A2016" s="12">
        <f t="shared" si="129"/>
        <v>0</v>
      </c>
      <c r="B2016" t="str">
        <f>YEAR(C2016)&amp;VLOOKUP(MONTH(C2016),lookup!$G$2:$N$13,8)</f>
        <v>2013M10</v>
      </c>
      <c r="C2016" s="2">
        <f t="shared" si="128"/>
        <v>41553</v>
      </c>
      <c r="D2016" s="4">
        <v>34.717441855319073</v>
      </c>
      <c r="E2016">
        <f t="shared" si="126"/>
        <v>34.978597559860432</v>
      </c>
      <c r="F2016" s="4">
        <v>30.085068055865079</v>
      </c>
      <c r="G2016">
        <f t="shared" si="127"/>
        <v>30.259515599328878</v>
      </c>
    </row>
    <row r="2017" spans="1:7" outlineLevel="1">
      <c r="A2017" s="12">
        <f t="shared" si="129"/>
        <v>0</v>
      </c>
      <c r="B2017" t="str">
        <f>YEAR(C2017)&amp;VLOOKUP(MONTH(C2017),lookup!$G$2:$N$13,8)</f>
        <v>2013M10</v>
      </c>
      <c r="C2017" s="2">
        <f t="shared" si="128"/>
        <v>41554</v>
      </c>
      <c r="D2017" s="4">
        <v>35.365219848515402</v>
      </c>
      <c r="E2017">
        <f t="shared" si="126"/>
        <v>35.008839254566823</v>
      </c>
      <c r="F2017" s="4">
        <v>30.528165794503899</v>
      </c>
      <c r="G2017">
        <f t="shared" si="127"/>
        <v>30.283263459490467</v>
      </c>
    </row>
    <row r="2018" spans="1:7" outlineLevel="1">
      <c r="A2018" s="12">
        <f t="shared" si="129"/>
        <v>0</v>
      </c>
      <c r="B2018" t="str">
        <f>YEAR(C2018)&amp;VLOOKUP(MONTH(C2018),lookup!$G$2:$N$13,8)</f>
        <v>2013M10</v>
      </c>
      <c r="C2018" s="2">
        <f t="shared" si="128"/>
        <v>41555</v>
      </c>
      <c r="D2018" s="4">
        <v>34.77328280636717</v>
      </c>
      <c r="E2018">
        <f t="shared" si="126"/>
        <v>34.997443838174</v>
      </c>
      <c r="F2018" s="4">
        <v>30.130000648180761</v>
      </c>
      <c r="G2018">
        <f t="shared" si="127"/>
        <v>30.272240548102015</v>
      </c>
    </row>
    <row r="2019" spans="1:7" outlineLevel="1">
      <c r="A2019" s="12">
        <f t="shared" si="129"/>
        <v>0</v>
      </c>
      <c r="B2019" t="str">
        <f>YEAR(C2019)&amp;VLOOKUP(MONTH(C2019),lookup!$G$2:$N$13,8)</f>
        <v>2013M10</v>
      </c>
      <c r="C2019" s="2">
        <f t="shared" si="128"/>
        <v>41556</v>
      </c>
      <c r="D2019" s="4">
        <v>35.49526616575767</v>
      </c>
      <c r="E2019">
        <f t="shared" si="126"/>
        <v>35.030702877784194</v>
      </c>
      <c r="F2019" s="4">
        <v>30.651312797045819</v>
      </c>
      <c r="G2019">
        <f t="shared" si="127"/>
        <v>30.297543294904671</v>
      </c>
    </row>
    <row r="2020" spans="1:7" outlineLevel="1">
      <c r="A2020" s="12">
        <f t="shared" si="129"/>
        <v>0</v>
      </c>
      <c r="B2020" t="str">
        <f>YEAR(C2020)&amp;VLOOKUP(MONTH(C2020),lookup!$G$2:$N$13,8)</f>
        <v>2013M10</v>
      </c>
      <c r="C2020" s="2">
        <f t="shared" si="128"/>
        <v>41557</v>
      </c>
      <c r="D2020" s="4">
        <v>34.60750852460972</v>
      </c>
      <c r="E2020">
        <f t="shared" si="126"/>
        <v>35.06497612191562</v>
      </c>
      <c r="F2020" s="4">
        <v>29.996038813607559</v>
      </c>
      <c r="G2020">
        <f t="shared" si="127"/>
        <v>30.333834338678393</v>
      </c>
    </row>
    <row r="2021" spans="1:7" outlineLevel="1">
      <c r="A2021" s="12">
        <f t="shared" si="129"/>
        <v>0</v>
      </c>
      <c r="B2021" t="str">
        <f>YEAR(C2021)&amp;VLOOKUP(MONTH(C2021),lookup!$G$2:$N$13,8)</f>
        <v>2013M10</v>
      </c>
      <c r="C2021" s="2">
        <f t="shared" si="128"/>
        <v>41558</v>
      </c>
      <c r="D2021" s="4">
        <v>35.139589377710458</v>
      </c>
      <c r="E2021">
        <f t="shared" si="126"/>
        <v>35.010786016787719</v>
      </c>
      <c r="F2021" s="4">
        <v>30.338103398211278</v>
      </c>
      <c r="G2021">
        <f t="shared" si="127"/>
        <v>30.28271115166266</v>
      </c>
    </row>
    <row r="2022" spans="1:7" outlineLevel="1">
      <c r="A2022" s="12">
        <f t="shared" si="129"/>
        <v>0</v>
      </c>
      <c r="B2022" t="str">
        <f>YEAR(C2022)&amp;VLOOKUP(MONTH(C2022),lookup!$G$2:$N$13,8)</f>
        <v>2013M10</v>
      </c>
      <c r="C2022" s="2">
        <f t="shared" si="128"/>
        <v>41559</v>
      </c>
      <c r="D2022" s="4">
        <v>34.984796654132438</v>
      </c>
      <c r="E2022">
        <f t="shared" si="126"/>
        <v>35.068246199398899</v>
      </c>
      <c r="F2022" s="4">
        <v>30.27173564327645</v>
      </c>
      <c r="G2022">
        <f t="shared" si="127"/>
        <v>30.326599591947645</v>
      </c>
    </row>
    <row r="2023" spans="1:7" outlineLevel="1">
      <c r="A2023" s="12">
        <f t="shared" si="129"/>
        <v>0</v>
      </c>
      <c r="B2023" t="str">
        <f>YEAR(C2023)&amp;VLOOKUP(MONTH(C2023),lookup!$G$2:$N$13,8)</f>
        <v>2013M10</v>
      </c>
      <c r="C2023" s="2">
        <f t="shared" si="128"/>
        <v>41560</v>
      </c>
      <c r="D2023" s="4">
        <v>35.549524865761285</v>
      </c>
      <c r="E2023">
        <f t="shared" si="126"/>
        <v>35.085370080664049</v>
      </c>
      <c r="F2023" s="4">
        <v>30.667951636836804</v>
      </c>
      <c r="G2023">
        <f t="shared" si="127"/>
        <v>30.338035460650367</v>
      </c>
    </row>
    <row r="2024" spans="1:7" outlineLevel="1">
      <c r="A2024" s="12">
        <f t="shared" si="129"/>
        <v>0</v>
      </c>
      <c r="B2024" t="str">
        <f>YEAR(C2024)&amp;VLOOKUP(MONTH(C2024),lookup!$G$2:$N$13,8)</f>
        <v>2013M10</v>
      </c>
      <c r="C2024" s="2">
        <f t="shared" si="128"/>
        <v>41561</v>
      </c>
      <c r="D2024" s="4">
        <v>34.574294499428476</v>
      </c>
      <c r="E2024">
        <f t="shared" si="126"/>
        <v>35.059841012009329</v>
      </c>
      <c r="F2024" s="4">
        <v>29.925157521631103</v>
      </c>
      <c r="G2024">
        <f t="shared" si="127"/>
        <v>30.310970791714936</v>
      </c>
    </row>
    <row r="2025" spans="1:7" outlineLevel="1">
      <c r="A2025" s="12">
        <f t="shared" si="129"/>
        <v>0</v>
      </c>
      <c r="B2025" t="str">
        <f>YEAR(C2025)&amp;VLOOKUP(MONTH(C2025),lookup!$G$2:$N$13,8)</f>
        <v>2013M10</v>
      </c>
      <c r="C2025" s="2">
        <f t="shared" si="128"/>
        <v>41562</v>
      </c>
      <c r="D2025" s="4">
        <v>35.386270410783517</v>
      </c>
      <c r="E2025">
        <f t="shared" si="126"/>
        <v>35.052073692569913</v>
      </c>
      <c r="F2025" s="4">
        <v>30.523751577348275</v>
      </c>
      <c r="G2025">
        <f t="shared" si="127"/>
        <v>30.30006480150125</v>
      </c>
    </row>
    <row r="2026" spans="1:7" outlineLevel="1">
      <c r="A2026" s="12">
        <f t="shared" si="129"/>
        <v>0</v>
      </c>
      <c r="B2026" t="str">
        <f>YEAR(C2026)&amp;VLOOKUP(MONTH(C2026),lookup!$G$2:$N$13,8)</f>
        <v>2013M10</v>
      </c>
      <c r="C2026" s="2">
        <f t="shared" si="128"/>
        <v>41563</v>
      </c>
      <c r="D2026" s="4">
        <v>34.740890079867619</v>
      </c>
      <c r="E2026">
        <f t="shared" si="126"/>
        <v>35.061164276768508</v>
      </c>
      <c r="F2026" s="4">
        <v>30.012393488169149</v>
      </c>
      <c r="G2026">
        <f t="shared" si="127"/>
        <v>30.294077243547321</v>
      </c>
    </row>
    <row r="2027" spans="1:7" outlineLevel="1">
      <c r="A2027" s="12">
        <f t="shared" si="129"/>
        <v>0</v>
      </c>
      <c r="B2027" t="str">
        <f>YEAR(C2027)&amp;VLOOKUP(MONTH(C2027),lookup!$G$2:$N$13,8)</f>
        <v>2013M10</v>
      </c>
      <c r="C2027" s="2">
        <f t="shared" si="128"/>
        <v>41564</v>
      </c>
      <c r="D2027" s="4">
        <v>35.706235424791359</v>
      </c>
      <c r="E2027">
        <f t="shared" si="126"/>
        <v>35.121570359381529</v>
      </c>
      <c r="F2027" s="4">
        <v>30.825601264221387</v>
      </c>
      <c r="G2027">
        <f t="shared" si="127"/>
        <v>30.345595094913307</v>
      </c>
    </row>
    <row r="2028" spans="1:7" outlineLevel="1">
      <c r="A2028" s="12">
        <f t="shared" si="129"/>
        <v>0</v>
      </c>
      <c r="B2028" t="str">
        <f>YEAR(C2028)&amp;VLOOKUP(MONTH(C2028),lookup!$G$2:$N$13,8)</f>
        <v>2013M10</v>
      </c>
      <c r="C2028" s="2">
        <f t="shared" si="128"/>
        <v>41565</v>
      </c>
      <c r="D2028" s="4">
        <v>34.885780119699312</v>
      </c>
      <c r="E2028">
        <f t="shared" si="126"/>
        <v>35.130710956205206</v>
      </c>
      <c r="F2028" s="4">
        <v>30.126656878685374</v>
      </c>
      <c r="G2028">
        <f t="shared" si="127"/>
        <v>30.341668826931411</v>
      </c>
    </row>
    <row r="2029" spans="1:7" outlineLevel="1">
      <c r="A2029" s="12">
        <f t="shared" si="129"/>
        <v>0</v>
      </c>
      <c r="B2029" t="str">
        <f>YEAR(C2029)&amp;VLOOKUP(MONTH(C2029),lookup!$G$2:$N$13,8)</f>
        <v>2013M10</v>
      </c>
      <c r="C2029" s="2">
        <f t="shared" si="128"/>
        <v>41566</v>
      </c>
      <c r="D2029" s="4">
        <v>35.652377071098535</v>
      </c>
      <c r="E2029">
        <f t="shared" si="126"/>
        <v>35.17133120415339</v>
      </c>
      <c r="F2029" s="4">
        <v>30.814296729974402</v>
      </c>
      <c r="G2029">
        <f t="shared" si="127"/>
        <v>30.383626334594737</v>
      </c>
    </row>
    <row r="2030" spans="1:7" outlineLevel="1">
      <c r="A2030" s="12">
        <f t="shared" si="129"/>
        <v>0</v>
      </c>
      <c r="B2030" t="str">
        <f>YEAR(C2030)&amp;VLOOKUP(MONTH(C2030),lookup!$G$2:$N$13,8)</f>
        <v>2013M10</v>
      </c>
      <c r="C2030" s="2">
        <f t="shared" si="128"/>
        <v>41567</v>
      </c>
      <c r="D2030" s="4">
        <v>35.146243663265913</v>
      </c>
      <c r="E2030">
        <f t="shared" si="126"/>
        <v>35.229084072544026</v>
      </c>
      <c r="F2030" s="4">
        <v>30.377548566825375</v>
      </c>
      <c r="G2030">
        <f t="shared" si="127"/>
        <v>30.427938896082736</v>
      </c>
    </row>
    <row r="2031" spans="1:7" outlineLevel="1">
      <c r="A2031" s="12">
        <f t="shared" si="129"/>
        <v>0</v>
      </c>
      <c r="B2031" t="str">
        <f>YEAR(C2031)&amp;VLOOKUP(MONTH(C2031),lookup!$G$2:$N$13,8)</f>
        <v>2013M10</v>
      </c>
      <c r="C2031" s="2">
        <f t="shared" si="128"/>
        <v>41568</v>
      </c>
      <c r="D2031" s="4">
        <v>35.401455605226253</v>
      </c>
      <c r="E2031">
        <f t="shared" si="126"/>
        <v>35.221095176630811</v>
      </c>
      <c r="F2031" s="4">
        <v>30.602241876146739</v>
      </c>
      <c r="G2031">
        <f t="shared" si="127"/>
        <v>30.430372894272814</v>
      </c>
    </row>
    <row r="2032" spans="1:7" outlineLevel="1">
      <c r="A2032" s="12">
        <f t="shared" si="129"/>
        <v>0</v>
      </c>
      <c r="B2032" t="str">
        <f>YEAR(C2032)&amp;VLOOKUP(MONTH(C2032),lookup!$G$2:$N$13,8)</f>
        <v>2013M10</v>
      </c>
      <c r="C2032" s="2">
        <f t="shared" si="128"/>
        <v>41569</v>
      </c>
      <c r="D2032" s="4">
        <v>34.748012417359959</v>
      </c>
      <c r="E2032">
        <f t="shared" si="126"/>
        <v>35.232546074625887</v>
      </c>
      <c r="F2032" s="4">
        <v>30.003995440030572</v>
      </c>
      <c r="G2032">
        <f t="shared" si="127"/>
        <v>30.434600426827899</v>
      </c>
    </row>
    <row r="2033" spans="1:7" outlineLevel="1">
      <c r="A2033" s="12">
        <f t="shared" si="129"/>
        <v>0</v>
      </c>
      <c r="B2033" t="str">
        <f>YEAR(C2033)&amp;VLOOKUP(MONTH(C2033),lookup!$G$2:$N$13,8)</f>
        <v>2013M10</v>
      </c>
      <c r="C2033" s="2">
        <f t="shared" si="128"/>
        <v>41570</v>
      </c>
      <c r="D2033" s="4">
        <v>35.569512744072078</v>
      </c>
      <c r="E2033">
        <f t="shared" si="126"/>
        <v>35.232605163729822</v>
      </c>
      <c r="F2033" s="4">
        <v>30.748327634026438</v>
      </c>
      <c r="G2033">
        <f t="shared" si="127"/>
        <v>30.442196961187371</v>
      </c>
    </row>
    <row r="2034" spans="1:7" outlineLevel="1">
      <c r="A2034" s="12">
        <f t="shared" si="129"/>
        <v>0</v>
      </c>
      <c r="B2034" t="str">
        <f>YEAR(C2034)&amp;VLOOKUP(MONTH(C2034),lookup!$G$2:$N$13,8)</f>
        <v>2013M10</v>
      </c>
      <c r="C2034" s="2">
        <f t="shared" si="128"/>
        <v>41571</v>
      </c>
      <c r="D2034" s="4">
        <v>34.410735369133299</v>
      </c>
      <c r="E2034">
        <f t="shared" si="126"/>
        <v>35.172383431761759</v>
      </c>
      <c r="F2034" s="4">
        <v>29.695007136351098</v>
      </c>
      <c r="G2034">
        <f t="shared" si="127"/>
        <v>30.386389502337554</v>
      </c>
    </row>
    <row r="2035" spans="1:7" outlineLevel="1">
      <c r="A2035" s="12">
        <f t="shared" si="129"/>
        <v>0</v>
      </c>
      <c r="B2035" t="str">
        <f>YEAR(C2035)&amp;VLOOKUP(MONTH(C2035),lookup!$G$2:$N$13,8)</f>
        <v>2013M10</v>
      </c>
      <c r="C2035" s="2">
        <f t="shared" si="128"/>
        <v>41572</v>
      </c>
      <c r="D2035" s="4">
        <v>35.486991360760378</v>
      </c>
      <c r="E2035">
        <f t="shared" si="126"/>
        <v>35.144898535231647</v>
      </c>
      <c r="F2035" s="4">
        <v>30.67910857069765</v>
      </c>
      <c r="G2035">
        <f t="shared" si="127"/>
        <v>30.365968029052592</v>
      </c>
    </row>
    <row r="2036" spans="1:7" outlineLevel="1">
      <c r="A2036" s="12">
        <f t="shared" si="129"/>
        <v>0</v>
      </c>
      <c r="B2036" t="str">
        <f>YEAR(C2036)&amp;VLOOKUP(MONTH(C2036),lookup!$G$2:$N$13,8)</f>
        <v>2013M10</v>
      </c>
      <c r="C2036" s="2">
        <f t="shared" si="128"/>
        <v>41573</v>
      </c>
      <c r="D2036" s="4">
        <v>35.022370332889281</v>
      </c>
      <c r="E2036">
        <f t="shared" si="126"/>
        <v>35.143112646024633</v>
      </c>
      <c r="F2036" s="4">
        <v>30.229367435239613</v>
      </c>
      <c r="G2036">
        <f t="shared" si="127"/>
        <v>30.360039011205085</v>
      </c>
    </row>
    <row r="2037" spans="1:7" outlineLevel="1">
      <c r="A2037" s="12">
        <f t="shared" si="129"/>
        <v>0</v>
      </c>
      <c r="B2037" t="str">
        <f>YEAR(C2037)&amp;VLOOKUP(MONTH(C2037),lookup!$G$2:$N$13,8)</f>
        <v>2013M10</v>
      </c>
      <c r="C2037" s="2">
        <f t="shared" si="128"/>
        <v>41574</v>
      </c>
      <c r="D2037" s="4">
        <v>35.572007549207335</v>
      </c>
      <c r="E2037">
        <f t="shared" si="126"/>
        <v>35.15230221290485</v>
      </c>
      <c r="F2037" s="4">
        <v>30.724770888286869</v>
      </c>
      <c r="G2037">
        <f t="shared" si="127"/>
        <v>30.364654397111295</v>
      </c>
    </row>
    <row r="2038" spans="1:7" outlineLevel="1">
      <c r="A2038" s="12">
        <f t="shared" si="129"/>
        <v>0</v>
      </c>
      <c r="B2038" t="str">
        <f>YEAR(C2038)&amp;VLOOKUP(MONTH(C2038),lookup!$G$2:$N$13,8)</f>
        <v>2013M10</v>
      </c>
      <c r="C2038" s="2">
        <f t="shared" si="128"/>
        <v>41575</v>
      </c>
      <c r="D2038" s="4">
        <v>35.178234571593229</v>
      </c>
      <c r="E2038">
        <f t="shared" si="126"/>
        <v>35.190153490861412</v>
      </c>
      <c r="F2038" s="4">
        <v>30.385495537148362</v>
      </c>
      <c r="G2038">
        <f t="shared" si="127"/>
        <v>30.396942757516292</v>
      </c>
    </row>
    <row r="2039" spans="1:7" outlineLevel="1">
      <c r="A2039" s="12">
        <f t="shared" si="129"/>
        <v>0</v>
      </c>
      <c r="B2039" t="str">
        <f>YEAR(C2039)&amp;VLOOKUP(MONTH(C2039),lookup!$G$2:$N$13,8)</f>
        <v>2013M10</v>
      </c>
      <c r="C2039" s="2">
        <f t="shared" si="128"/>
        <v>41576</v>
      </c>
      <c r="D2039" s="4">
        <v>35.255003920410196</v>
      </c>
      <c r="E2039">
        <f t="shared" si="126"/>
        <v>35.154791191921923</v>
      </c>
      <c r="F2039" s="4">
        <v>30.482437263657342</v>
      </c>
      <c r="G2039">
        <f t="shared" si="127"/>
        <v>30.367297438371615</v>
      </c>
    </row>
    <row r="2040" spans="1:7" outlineLevel="1">
      <c r="A2040" s="12">
        <f t="shared" si="129"/>
        <v>0</v>
      </c>
      <c r="B2040" t="str">
        <f>YEAR(C2040)&amp;VLOOKUP(MONTH(C2040),lookup!$G$2:$N$13,8)</f>
        <v>2013M10</v>
      </c>
      <c r="C2040" s="2">
        <f t="shared" si="128"/>
        <v>41577</v>
      </c>
      <c r="D2040" s="4">
        <v>34.606857961854679</v>
      </c>
      <c r="E2040">
        <f t="shared" si="126"/>
        <v>35.162312587846287</v>
      </c>
      <c r="F2040" s="4">
        <v>29.873188391280777</v>
      </c>
      <c r="G2040">
        <f t="shared" si="127"/>
        <v>30.373970435735558</v>
      </c>
    </row>
    <row r="2041" spans="1:7" outlineLevel="1">
      <c r="A2041" s="12">
        <f t="shared" si="129"/>
        <v>0</v>
      </c>
      <c r="B2041" t="str">
        <f>YEAR(C2041)&amp;VLOOKUP(MONTH(C2041),lookup!$G$2:$N$13,8)</f>
        <v>2013M10</v>
      </c>
      <c r="C2041" s="2">
        <f t="shared" si="128"/>
        <v>41578</v>
      </c>
      <c r="D2041" s="4">
        <v>35.516727377366635</v>
      </c>
      <c r="E2041">
        <f t="shared" si="126"/>
        <v>35.16149150381105</v>
      </c>
      <c r="F2041" s="4">
        <v>30.707047806407033</v>
      </c>
      <c r="G2041">
        <f t="shared" si="127"/>
        <v>30.373718716151799</v>
      </c>
    </row>
    <row r="2042" spans="1:7" outlineLevel="1">
      <c r="A2042" s="12">
        <f t="shared" si="129"/>
        <v>0</v>
      </c>
      <c r="B2042" t="str">
        <f>YEAR(C2042)&amp;VLOOKUP(MONTH(C2042),lookup!$G$2:$N$13,8)</f>
        <v>2013M11</v>
      </c>
      <c r="C2042" s="2">
        <f t="shared" si="128"/>
        <v>41579</v>
      </c>
      <c r="D2042" s="4">
        <v>35.095576669261327</v>
      </c>
      <c r="E2042">
        <f t="shared" si="126"/>
        <v>35.210394613100057</v>
      </c>
      <c r="F2042" s="4">
        <v>30.288721919326804</v>
      </c>
      <c r="G2042">
        <f t="shared" si="127"/>
        <v>30.415772097095044</v>
      </c>
    </row>
    <row r="2043" spans="1:7" outlineLevel="1">
      <c r="A2043" s="12">
        <f t="shared" si="129"/>
        <v>0</v>
      </c>
      <c r="B2043" t="str">
        <f>YEAR(C2043)&amp;VLOOKUP(MONTH(C2043),lookup!$G$2:$N$13,8)</f>
        <v>2013M11</v>
      </c>
      <c r="C2043" s="2">
        <f t="shared" si="128"/>
        <v>41580</v>
      </c>
      <c r="D2043" s="4">
        <v>35.822393277078348</v>
      </c>
      <c r="E2043">
        <f t="shared" si="126"/>
        <v>35.252222710192513</v>
      </c>
      <c r="F2043" s="4">
        <v>30.923038425269635</v>
      </c>
      <c r="G2043">
        <f t="shared" si="127"/>
        <v>30.447540007754355</v>
      </c>
    </row>
    <row r="2044" spans="1:7" outlineLevel="1">
      <c r="A2044" s="12">
        <f t="shared" si="129"/>
        <v>0</v>
      </c>
      <c r="B2044" t="str">
        <f>YEAR(C2044)&amp;VLOOKUP(MONTH(C2044),lookup!$G$2:$N$13,8)</f>
        <v>2013M11</v>
      </c>
      <c r="C2044" s="2">
        <f t="shared" si="128"/>
        <v>41581</v>
      </c>
      <c r="D2044" s="4">
        <v>35.192108745452877</v>
      </c>
      <c r="E2044">
        <f t="shared" si="126"/>
        <v>35.26398754213271</v>
      </c>
      <c r="F2044" s="4">
        <v>30.376538102399504</v>
      </c>
      <c r="G2044">
        <f t="shared" si="127"/>
        <v>30.45599172155611</v>
      </c>
    </row>
    <row r="2045" spans="1:7" outlineLevel="1">
      <c r="A2045" s="12">
        <f t="shared" si="129"/>
        <v>0</v>
      </c>
      <c r="B2045" t="str">
        <f>YEAR(C2045)&amp;VLOOKUP(MONTH(C2045),lookup!$G$2:$N$13,8)</f>
        <v>2013M11</v>
      </c>
      <c r="C2045" s="2">
        <f t="shared" si="128"/>
        <v>41582</v>
      </c>
      <c r="D2045" s="4">
        <v>35.139073955915308</v>
      </c>
      <c r="E2045">
        <f t="shared" si="126"/>
        <v>35.227268362177384</v>
      </c>
      <c r="F2045" s="4">
        <v>30.300242225438058</v>
      </c>
      <c r="G2045">
        <f t="shared" si="127"/>
        <v>30.414275760276453</v>
      </c>
    </row>
    <row r="2046" spans="1:7" outlineLevel="1">
      <c r="A2046" s="12">
        <f t="shared" si="129"/>
        <v>0</v>
      </c>
      <c r="B2046" t="str">
        <f>YEAR(C2046)&amp;VLOOKUP(MONTH(C2046),lookup!$G$2:$N$13,8)</f>
        <v>2013M11</v>
      </c>
      <c r="C2046" s="2">
        <f t="shared" si="128"/>
        <v>41583</v>
      </c>
      <c r="D2046" s="4">
        <v>35.000256385632852</v>
      </c>
      <c r="E2046">
        <f t="shared" si="126"/>
        <v>35.248927927536378</v>
      </c>
      <c r="F2046" s="4">
        <v>30.184838269029552</v>
      </c>
      <c r="G2046">
        <f t="shared" si="127"/>
        <v>30.427705504164759</v>
      </c>
    </row>
    <row r="2047" spans="1:7" outlineLevel="1">
      <c r="A2047" s="12">
        <f t="shared" si="129"/>
        <v>0</v>
      </c>
      <c r="B2047" t="str">
        <f>YEAR(C2047)&amp;VLOOKUP(MONTH(C2047),lookup!$G$2:$N$13,8)</f>
        <v>2013M11</v>
      </c>
      <c r="C2047" s="2">
        <f t="shared" si="128"/>
        <v>41584</v>
      </c>
      <c r="D2047" s="4">
        <v>35.491436304537231</v>
      </c>
      <c r="E2047">
        <f t="shared" si="126"/>
        <v>35.26159736214187</v>
      </c>
      <c r="F2047" s="4">
        <v>30.648723518765841</v>
      </c>
      <c r="G2047">
        <f t="shared" si="127"/>
        <v>30.433238037805609</v>
      </c>
    </row>
    <row r="2048" spans="1:7" outlineLevel="1">
      <c r="A2048" s="12">
        <f t="shared" si="129"/>
        <v>0</v>
      </c>
      <c r="B2048" t="str">
        <f>YEAR(C2048)&amp;VLOOKUP(MONTH(C2048),lookup!$G$2:$N$13,8)</f>
        <v>2013M11</v>
      </c>
      <c r="C2048" s="2">
        <f t="shared" si="128"/>
        <v>41585</v>
      </c>
      <c r="D2048" s="4">
        <v>35.095872589301152</v>
      </c>
      <c r="E2048">
        <f t="shared" si="126"/>
        <v>35.29218543636059</v>
      </c>
      <c r="F2048" s="4">
        <v>30.260786389306222</v>
      </c>
      <c r="G2048">
        <f t="shared" si="127"/>
        <v>30.45513495184715</v>
      </c>
    </row>
    <row r="2049" spans="1:7" outlineLevel="1">
      <c r="A2049" s="12">
        <f t="shared" si="129"/>
        <v>0</v>
      </c>
      <c r="B2049" t="str">
        <f>YEAR(C2049)&amp;VLOOKUP(MONTH(C2049),lookup!$G$2:$N$13,8)</f>
        <v>2013M11</v>
      </c>
      <c r="C2049" s="2">
        <f t="shared" si="128"/>
        <v>41586</v>
      </c>
      <c r="D2049" s="4">
        <v>35.411823456622706</v>
      </c>
      <c r="E2049">
        <f t="shared" si="126"/>
        <v>35.251414789609456</v>
      </c>
      <c r="F2049" s="4">
        <v>30.580373397131876</v>
      </c>
      <c r="G2049">
        <f t="shared" si="127"/>
        <v>30.418662382255974</v>
      </c>
    </row>
    <row r="2050" spans="1:7" outlineLevel="1">
      <c r="A2050" s="12">
        <f t="shared" si="129"/>
        <v>0</v>
      </c>
      <c r="B2050" t="str">
        <f>YEAR(C2050)&amp;VLOOKUP(MONTH(C2050),lookup!$G$2:$N$13,8)</f>
        <v>2013M11</v>
      </c>
      <c r="C2050" s="2">
        <f t="shared" si="128"/>
        <v>41587</v>
      </c>
      <c r="D2050" s="4">
        <v>35.425252308030004</v>
      </c>
      <c r="E2050">
        <f t="shared" si="126"/>
        <v>35.291448147247252</v>
      </c>
      <c r="F2050" s="4">
        <v>30.529395869403984</v>
      </c>
      <c r="G2050">
        <f t="shared" si="127"/>
        <v>30.446442651386171</v>
      </c>
    </row>
    <row r="2051" spans="1:7" outlineLevel="1">
      <c r="A2051" s="12">
        <f t="shared" si="129"/>
        <v>0</v>
      </c>
      <c r="B2051" t="str">
        <f>YEAR(C2051)&amp;VLOOKUP(MONTH(C2051),lookup!$G$2:$N$13,8)</f>
        <v>2013M11</v>
      </c>
      <c r="C2051" s="2">
        <f t="shared" si="128"/>
        <v>41588</v>
      </c>
      <c r="D2051" s="4">
        <v>35.543105423090999</v>
      </c>
      <c r="E2051">
        <f t="shared" si="126"/>
        <v>35.307661945304361</v>
      </c>
      <c r="F2051" s="4">
        <v>30.698225505181828</v>
      </c>
      <c r="G2051">
        <f t="shared" si="127"/>
        <v>30.46555711719266</v>
      </c>
    </row>
    <row r="2052" spans="1:7" outlineLevel="1">
      <c r="A2052" s="12">
        <f t="shared" si="129"/>
        <v>0</v>
      </c>
      <c r="B2052" t="str">
        <f>YEAR(C2052)&amp;VLOOKUP(MONTH(C2052),lookup!$G$2:$N$13,8)</f>
        <v>2013M11</v>
      </c>
      <c r="C2052" s="2">
        <f t="shared" si="128"/>
        <v>41589</v>
      </c>
      <c r="D2052" s="4">
        <v>34.958327475189947</v>
      </c>
      <c r="E2052">
        <f t="shared" si="126"/>
        <v>35.289556540042682</v>
      </c>
      <c r="F2052" s="4">
        <v>30.118990332944222</v>
      </c>
      <c r="G2052">
        <f t="shared" si="127"/>
        <v>30.443973053594597</v>
      </c>
    </row>
    <row r="2053" spans="1:7" outlineLevel="1">
      <c r="A2053" s="12">
        <f t="shared" si="129"/>
        <v>0</v>
      </c>
      <c r="B2053" t="str">
        <f>YEAR(C2053)&amp;VLOOKUP(MONTH(C2053),lookup!$G$2:$N$13,8)</f>
        <v>2013M11</v>
      </c>
      <c r="C2053" s="2">
        <f t="shared" si="128"/>
        <v>41590</v>
      </c>
      <c r="D2053" s="4">
        <v>35.469828223229158</v>
      </c>
      <c r="E2053">
        <f t="shared" si="126"/>
        <v>35.308428008307459</v>
      </c>
      <c r="F2053" s="4">
        <v>30.609226118090003</v>
      </c>
      <c r="G2053">
        <f t="shared" si="127"/>
        <v>30.45999309682902</v>
      </c>
    </row>
    <row r="2054" spans="1:7" outlineLevel="1">
      <c r="A2054" s="12">
        <f t="shared" si="129"/>
        <v>0</v>
      </c>
      <c r="B2054" t="str">
        <f>YEAR(C2054)&amp;VLOOKUP(MONTH(C2054),lookup!$G$2:$N$13,8)</f>
        <v>2013M11</v>
      </c>
      <c r="C2054" s="2">
        <f t="shared" si="128"/>
        <v>41591</v>
      </c>
      <c r="D2054" s="4">
        <v>35.107829238510313</v>
      </c>
      <c r="E2054">
        <f t="shared" si="126"/>
        <v>35.316147699046397</v>
      </c>
      <c r="F2054" s="4">
        <v>30.234755900885506</v>
      </c>
      <c r="G2054">
        <f t="shared" si="127"/>
        <v>30.460943741451629</v>
      </c>
    </row>
    <row r="2055" spans="1:7" outlineLevel="1">
      <c r="A2055" s="12">
        <f t="shared" si="129"/>
        <v>0</v>
      </c>
      <c r="B2055" t="str">
        <f>YEAR(C2055)&amp;VLOOKUP(MONTH(C2055),lookup!$G$2:$N$13,8)</f>
        <v>2013M11</v>
      </c>
      <c r="C2055" s="2">
        <f t="shared" si="128"/>
        <v>41592</v>
      </c>
      <c r="D2055" s="4">
        <v>35.843973245982639</v>
      </c>
      <c r="E2055">
        <f t="shared" si="126"/>
        <v>35.374193740333396</v>
      </c>
      <c r="F2055" s="4">
        <v>30.954972464422763</v>
      </c>
      <c r="G2055">
        <f t="shared" si="127"/>
        <v>30.511300889496091</v>
      </c>
    </row>
    <row r="2056" spans="1:7" outlineLevel="1">
      <c r="A2056" s="12">
        <f t="shared" si="129"/>
        <v>0</v>
      </c>
      <c r="B2056" t="str">
        <f>YEAR(C2056)&amp;VLOOKUP(MONTH(C2056),lookup!$G$2:$N$13,8)</f>
        <v>2013M11</v>
      </c>
      <c r="C2056" s="2">
        <f t="shared" si="128"/>
        <v>41593</v>
      </c>
      <c r="D2056" s="4">
        <v>35.299691955531735</v>
      </c>
      <c r="E2056">
        <f t="shared" si="126"/>
        <v>35.376469088014616</v>
      </c>
      <c r="F2056" s="4">
        <v>30.398324850878094</v>
      </c>
      <c r="G2056">
        <f t="shared" si="127"/>
        <v>30.508974458467176</v>
      </c>
    </row>
    <row r="2057" spans="1:7" outlineLevel="1">
      <c r="A2057" s="12">
        <f t="shared" si="129"/>
        <v>0</v>
      </c>
      <c r="B2057" t="str">
        <f>YEAR(C2057)&amp;VLOOKUP(MONTH(C2057),lookup!$G$2:$N$13,8)</f>
        <v>2013M11</v>
      </c>
      <c r="C2057" s="2">
        <f t="shared" si="128"/>
        <v>41594</v>
      </c>
      <c r="D2057" s="4">
        <v>35.858388990722752</v>
      </c>
      <c r="E2057">
        <f t="shared" si="126"/>
        <v>35.430653064531846</v>
      </c>
      <c r="F2057" s="4">
        <v>30.917166740687616</v>
      </c>
      <c r="G2057">
        <f t="shared" si="127"/>
        <v>30.548269145398223</v>
      </c>
    </row>
    <row r="2058" spans="1:7" outlineLevel="1">
      <c r="A2058" s="12">
        <f t="shared" si="129"/>
        <v>0</v>
      </c>
      <c r="B2058" t="str">
        <f>YEAR(C2058)&amp;VLOOKUP(MONTH(C2058),lookup!$G$2:$N$13,8)</f>
        <v>2013M11</v>
      </c>
      <c r="C2058" s="2">
        <f t="shared" si="128"/>
        <v>41595</v>
      </c>
      <c r="D2058" s="4">
        <v>35.505538374035119</v>
      </c>
      <c r="E2058">
        <f t="shared" si="126"/>
        <v>35.481271851894263</v>
      </c>
      <c r="F2058" s="4">
        <v>30.599928129597807</v>
      </c>
      <c r="G2058">
        <f t="shared" si="127"/>
        <v>30.59275556138147</v>
      </c>
    </row>
    <row r="2059" spans="1:7" outlineLevel="1">
      <c r="A2059" s="12">
        <f t="shared" si="129"/>
        <v>0</v>
      </c>
      <c r="B2059" t="str">
        <f>YEAR(C2059)&amp;VLOOKUP(MONTH(C2059),lookup!$G$2:$N$13,8)</f>
        <v>2013M11</v>
      </c>
      <c r="C2059" s="2">
        <f t="shared" si="128"/>
        <v>41596</v>
      </c>
      <c r="D2059" s="4">
        <v>35.673147484592427</v>
      </c>
      <c r="E2059">
        <f t="shared" ref="E2059:E2122" si="130">AVERAGE(SUM(D2052:D2059)/8,SUM(D2054:D2059)/6)</f>
        <v>35.506342752518378</v>
      </c>
      <c r="F2059" s="4">
        <v>30.710705952259417</v>
      </c>
      <c r="G2059">
        <f t="shared" ref="G2059:G2122" si="131">AVERAGE(SUM(F2052:F2059)/8,SUM(F2054:F2059)/6)</f>
        <v>30.601992242171271</v>
      </c>
    </row>
    <row r="2060" spans="1:7" outlineLevel="1">
      <c r="A2060" s="12">
        <f t="shared" si="129"/>
        <v>0</v>
      </c>
      <c r="B2060" t="str">
        <f>YEAR(C2060)&amp;VLOOKUP(MONTH(C2060),lookup!$G$2:$N$13,8)</f>
        <v>2013M11</v>
      </c>
      <c r="C2060" s="2">
        <f t="shared" ref="C2060:C2123" si="132">C2059+1</f>
        <v>41597</v>
      </c>
      <c r="D2060" s="4">
        <v>35.305289283085038</v>
      </c>
      <c r="E2060">
        <f t="shared" si="130"/>
        <v>35.544482869226385</v>
      </c>
      <c r="F2060" s="4">
        <v>30.436011422920448</v>
      </c>
      <c r="G2060">
        <f t="shared" si="131"/>
        <v>30.638577353797697</v>
      </c>
    </row>
    <row r="2061" spans="1:7" outlineLevel="1">
      <c r="A2061" s="12">
        <f t="shared" si="129"/>
        <v>0</v>
      </c>
      <c r="B2061" t="str">
        <f>YEAR(C2061)&amp;VLOOKUP(MONTH(C2061),lookup!$G$2:$N$13,8)</f>
        <v>2013M11</v>
      </c>
      <c r="C2061" s="2">
        <f t="shared" si="132"/>
        <v>41598</v>
      </c>
      <c r="D2061" s="4">
        <v>35.808622638025049</v>
      </c>
      <c r="E2061">
        <f t="shared" si="130"/>
        <v>35.56271163615466</v>
      </c>
      <c r="F2061" s="4">
        <v>30.833858925153823</v>
      </c>
      <c r="G2061">
        <f t="shared" si="131"/>
        <v>30.642524109300112</v>
      </c>
    </row>
    <row r="2062" spans="1:7" outlineLevel="1">
      <c r="A2062" s="12">
        <f t="shared" si="129"/>
        <v>0</v>
      </c>
      <c r="B2062" t="str">
        <f>YEAR(C2062)&amp;VLOOKUP(MONTH(C2062),lookup!$G$2:$N$13,8)</f>
        <v>2013M11</v>
      </c>
      <c r="C2062" s="2">
        <f t="shared" si="132"/>
        <v>41599</v>
      </c>
      <c r="D2062" s="4">
        <v>35.283111555700295</v>
      </c>
      <c r="E2062">
        <f t="shared" si="130"/>
        <v>35.572285080993083</v>
      </c>
      <c r="F2062" s="4">
        <v>30.405120653821651</v>
      </c>
      <c r="G2062">
        <f t="shared" si="131"/>
        <v>30.65373822327058</v>
      </c>
    </row>
    <row r="2063" spans="1:7" outlineLevel="1">
      <c r="A2063" s="12">
        <f t="shared" si="129"/>
        <v>0</v>
      </c>
      <c r="B2063" t="str">
        <f>YEAR(C2063)&amp;VLOOKUP(MONTH(C2063),lookup!$G$2:$N$13,8)</f>
        <v>2013M11</v>
      </c>
      <c r="C2063" s="2">
        <f t="shared" si="132"/>
        <v>41600</v>
      </c>
      <c r="D2063" s="4">
        <v>36.115130696875774</v>
      </c>
      <c r="E2063">
        <f t="shared" si="130"/>
        <v>35.610627563853321</v>
      </c>
      <c r="F2063" s="4">
        <v>31.108028355753628</v>
      </c>
      <c r="G2063">
        <f t="shared" si="131"/>
        <v>30.679209351067595</v>
      </c>
    </row>
    <row r="2064" spans="1:7" outlineLevel="1">
      <c r="A2064" s="12">
        <f t="shared" si="129"/>
        <v>0</v>
      </c>
      <c r="B2064" t="str">
        <f>YEAR(C2064)&amp;VLOOKUP(MONTH(C2064),lookup!$G$2:$N$13,8)</f>
        <v>2013M11</v>
      </c>
      <c r="C2064" s="2">
        <f t="shared" si="132"/>
        <v>41601</v>
      </c>
      <c r="D2064" s="4">
        <v>35.415013474652028</v>
      </c>
      <c r="E2064">
        <f t="shared" si="130"/>
        <v>35.610291417183078</v>
      </c>
      <c r="F2064" s="4">
        <v>30.496095742238147</v>
      </c>
      <c r="G2064">
        <f t="shared" si="131"/>
        <v>30.676667332830959</v>
      </c>
    </row>
    <row r="2065" spans="1:7" outlineLevel="1">
      <c r="A2065" s="12">
        <f t="shared" si="129"/>
        <v>0</v>
      </c>
      <c r="B2065" t="str">
        <f>YEAR(C2065)&amp;VLOOKUP(MONTH(C2065),lookup!$G$2:$N$13,8)</f>
        <v>2013M11</v>
      </c>
      <c r="C2065" s="2">
        <f t="shared" si="132"/>
        <v>41602</v>
      </c>
      <c r="D2065" s="4">
        <v>36.073565768081842</v>
      </c>
      <c r="E2065">
        <f t="shared" si="130"/>
        <v>35.657108156058811</v>
      </c>
      <c r="F2065" s="4">
        <v>31.024676204706235</v>
      </c>
      <c r="G2065">
        <f t="shared" si="131"/>
        <v>30.709550862036021</v>
      </c>
    </row>
    <row r="2066" spans="1:7" outlineLevel="1">
      <c r="A2066" s="12">
        <f t="shared" ref="A2066:A2129" si="133">IF(D2066+D2067=D2066,IF(D2066+D2067&gt;0,1,0),0)</f>
        <v>0</v>
      </c>
      <c r="B2066" t="str">
        <f>YEAR(C2066)&amp;VLOOKUP(MONTH(C2066),lookup!$G$2:$N$13,8)</f>
        <v>2013M11</v>
      </c>
      <c r="C2066" s="2">
        <f t="shared" si="132"/>
        <v>41603</v>
      </c>
      <c r="D2066" s="4">
        <v>35.269050915007981</v>
      </c>
      <c r="E2066">
        <f t="shared" si="130"/>
        <v>35.639307825863185</v>
      </c>
      <c r="F2066" s="4">
        <v>30.389955137201834</v>
      </c>
      <c r="G2066">
        <f t="shared" si="131"/>
        <v>30.692589526201388</v>
      </c>
    </row>
    <row r="2067" spans="1:7" outlineLevel="1">
      <c r="A2067" s="12">
        <f t="shared" si="133"/>
        <v>0</v>
      </c>
      <c r="B2067" t="str">
        <f>YEAR(C2067)&amp;VLOOKUP(MONTH(C2067),lookup!$G$2:$N$13,8)</f>
        <v>2013M11</v>
      </c>
      <c r="C2067" s="2">
        <f t="shared" si="132"/>
        <v>41604</v>
      </c>
      <c r="D2067" s="4">
        <v>35.973859949463161</v>
      </c>
      <c r="E2067">
        <f t="shared" si="130"/>
        <v>35.671872130870788</v>
      </c>
      <c r="F2067" s="4">
        <v>30.91919509043468</v>
      </c>
      <c r="G2067">
        <f t="shared" si="131"/>
        <v>30.712731444444081</v>
      </c>
    </row>
    <row r="2068" spans="1:7" outlineLevel="1">
      <c r="A2068" s="12">
        <f t="shared" si="133"/>
        <v>0</v>
      </c>
      <c r="B2068" t="str">
        <f>YEAR(C2068)&amp;VLOOKUP(MONTH(C2068),lookup!$G$2:$N$13,8)</f>
        <v>2013M11</v>
      </c>
      <c r="C2068" s="2">
        <f t="shared" si="132"/>
        <v>41605</v>
      </c>
      <c r="D2068" s="4">
        <v>35.791914992576494</v>
      </c>
      <c r="E2068">
        <f t="shared" si="130"/>
        <v>35.744686524120354</v>
      </c>
      <c r="F2068" s="4">
        <v>30.794210506634794</v>
      </c>
      <c r="G2068">
        <f t="shared" si="131"/>
        <v>30.767543041577323</v>
      </c>
    </row>
    <row r="2069" spans="1:7" outlineLevel="1">
      <c r="A2069" s="12">
        <f t="shared" si="133"/>
        <v>0</v>
      </c>
      <c r="B2069" t="str">
        <f>YEAR(C2069)&amp;VLOOKUP(MONTH(C2069),lookup!$G$2:$N$13,8)</f>
        <v>2013M11</v>
      </c>
      <c r="C2069" s="2">
        <f t="shared" si="132"/>
        <v>41606</v>
      </c>
      <c r="D2069" s="4">
        <v>36.3390859422163</v>
      </c>
      <c r="E2069">
        <f t="shared" si="130"/>
        <v>35.796503417744013</v>
      </c>
      <c r="F2069" s="4">
        <v>31.24001379424746</v>
      </c>
      <c r="G2069">
        <f t="shared" si="131"/>
        <v>30.803926507436827</v>
      </c>
    </row>
    <row r="2070" spans="1:7" outlineLevel="1">
      <c r="A2070" s="12">
        <f t="shared" si="133"/>
        <v>0</v>
      </c>
      <c r="B2070" t="str">
        <f>YEAR(C2070)&amp;VLOOKUP(MONTH(C2070),lookup!$G$2:$N$13,8)</f>
        <v>2013M11</v>
      </c>
      <c r="C2070" s="2">
        <f t="shared" si="132"/>
        <v>41607</v>
      </c>
      <c r="D2070" s="4">
        <v>35.872340141000336</v>
      </c>
      <c r="E2070">
        <f t="shared" si="130"/>
        <v>35.871440759854295</v>
      </c>
      <c r="F2070" s="4">
        <v>30.891564367070075</v>
      </c>
      <c r="G2070">
        <f t="shared" si="131"/>
        <v>30.867284958250853</v>
      </c>
    </row>
    <row r="2071" spans="1:7" outlineLevel="1">
      <c r="A2071" s="12">
        <f t="shared" si="133"/>
        <v>0</v>
      </c>
      <c r="B2071" t="str">
        <f>YEAR(C2071)&amp;VLOOKUP(MONTH(C2071),lookup!$G$2:$N$13,8)</f>
        <v>2013M11</v>
      </c>
      <c r="C2071" s="2">
        <f t="shared" si="132"/>
        <v>41608</v>
      </c>
      <c r="D2071" s="4">
        <v>36.719390540598759</v>
      </c>
      <c r="E2071">
        <f t="shared" si="130"/>
        <v>35.96302573113006</v>
      </c>
      <c r="F2071" s="4">
        <v>31.544510101632493</v>
      </c>
      <c r="G2071">
        <f t="shared" si="131"/>
        <v>30.937884558778801</v>
      </c>
    </row>
    <row r="2072" spans="1:7" outlineLevel="1">
      <c r="A2072" s="12">
        <f t="shared" si="133"/>
        <v>0</v>
      </c>
      <c r="B2072" t="str">
        <f>YEAR(C2072)&amp;VLOOKUP(MONTH(C2072),lookup!$G$2:$N$13,8)</f>
        <v>2013M12</v>
      </c>
      <c r="C2072" s="2">
        <f t="shared" si="132"/>
        <v>41609</v>
      </c>
      <c r="D2072" s="4">
        <v>35.767365628443187</v>
      </c>
      <c r="E2072">
        <f t="shared" si="130"/>
        <v>36.026573966861605</v>
      </c>
      <c r="F2072" s="4">
        <v>30.674556298883807</v>
      </c>
      <c r="G2072">
        <f t="shared" si="131"/>
        <v>30.972755107042651</v>
      </c>
    </row>
    <row r="2073" spans="1:7" outlineLevel="1">
      <c r="A2073" s="12">
        <f t="shared" si="133"/>
        <v>0</v>
      </c>
      <c r="B2073" t="str">
        <f>YEAR(C2073)&amp;VLOOKUP(MONTH(C2073),lookup!$G$2:$N$13,8)</f>
        <v>2013M12</v>
      </c>
      <c r="C2073" s="2">
        <f t="shared" si="132"/>
        <v>41610</v>
      </c>
      <c r="D2073" s="4">
        <v>36.558035350799308</v>
      </c>
      <c r="E2073">
        <f t="shared" si="130"/>
        <v>36.105534599226125</v>
      </c>
      <c r="F2073" s="4">
        <v>31.315024828157565</v>
      </c>
      <c r="G2073">
        <f t="shared" si="131"/>
        <v>31.023887707485269</v>
      </c>
    </row>
    <row r="2074" spans="1:7" outlineLevel="1">
      <c r="A2074" s="12">
        <f t="shared" si="133"/>
        <v>0</v>
      </c>
      <c r="B2074" t="str">
        <f>YEAR(C2074)&amp;VLOOKUP(MONTH(C2074),lookup!$G$2:$N$13,8)</f>
        <v>2013M12</v>
      </c>
      <c r="C2074" s="2">
        <f t="shared" si="132"/>
        <v>41611</v>
      </c>
      <c r="D2074" s="4">
        <v>35.723271115701046</v>
      </c>
      <c r="E2074">
        <f t="shared" si="130"/>
        <v>36.128203038696491</v>
      </c>
      <c r="F2074" s="4">
        <v>30.587166368522663</v>
      </c>
      <c r="G2074">
        <f t="shared" si="131"/>
        <v>31.018959731266811</v>
      </c>
    </row>
    <row r="2075" spans="1:7" outlineLevel="1">
      <c r="A2075" s="12">
        <f t="shared" si="133"/>
        <v>0</v>
      </c>
      <c r="B2075" t="str">
        <f>YEAR(C2075)&amp;VLOOKUP(MONTH(C2075),lookup!$G$2:$N$13,8)</f>
        <v>2013M12</v>
      </c>
      <c r="C2075" s="2">
        <f t="shared" si="132"/>
        <v>41612</v>
      </c>
      <c r="D2075" s="4">
        <v>36.9298760327084</v>
      </c>
      <c r="E2075">
        <f t="shared" si="130"/>
        <v>36.237186551440324</v>
      </c>
      <c r="F2075" s="4">
        <v>31.647357441068777</v>
      </c>
      <c r="G2075">
        <f t="shared" si="131"/>
        <v>31.098415182083219</v>
      </c>
    </row>
    <row r="2076" spans="1:7" outlineLevel="1">
      <c r="A2076" s="12">
        <f t="shared" si="133"/>
        <v>0</v>
      </c>
      <c r="B2076" t="str">
        <f>YEAR(C2076)&amp;VLOOKUP(MONTH(C2076),lookup!$G$2:$N$13,8)</f>
        <v>2013M12</v>
      </c>
      <c r="C2076" s="2">
        <f t="shared" si="132"/>
        <v>41613</v>
      </c>
      <c r="D2076" s="4">
        <v>35.74454051224312</v>
      </c>
      <c r="E2076">
        <f t="shared" si="130"/>
        <v>36.223575677356386</v>
      </c>
      <c r="F2076" s="4">
        <v>30.591881374250359</v>
      </c>
      <c r="G2076">
        <f t="shared" si="131"/>
        <v>31.060796028574213</v>
      </c>
    </row>
    <row r="2077" spans="1:7" outlineLevel="1">
      <c r="A2077" s="12">
        <f t="shared" si="133"/>
        <v>0</v>
      </c>
      <c r="B2077" t="str">
        <f>YEAR(C2077)&amp;VLOOKUP(MONTH(C2077),lookup!$G$2:$N$13,8)</f>
        <v>2013M12</v>
      </c>
      <c r="C2077" s="2">
        <f t="shared" si="132"/>
        <v>41614</v>
      </c>
      <c r="D2077" s="4">
        <v>36.846863364639916</v>
      </c>
      <c r="E2077">
        <f t="shared" si="130"/>
        <v>36.265934501594629</v>
      </c>
      <c r="F2077" s="4">
        <v>31.575862868428953</v>
      </c>
      <c r="G2077">
        <f t="shared" si="131"/>
        <v>31.08439932627693</v>
      </c>
    </row>
    <row r="2078" spans="1:7" outlineLevel="1">
      <c r="A2078" s="12">
        <f t="shared" si="133"/>
        <v>0</v>
      </c>
      <c r="B2078" t="str">
        <f>YEAR(C2078)&amp;VLOOKUP(MONTH(C2078),lookup!$G$2:$N$13,8)</f>
        <v>2013M12</v>
      </c>
      <c r="C2078" s="2">
        <f t="shared" si="132"/>
        <v>41615</v>
      </c>
      <c r="D2078" s="4">
        <v>36.134549512974495</v>
      </c>
      <c r="E2078">
        <f t="shared" si="130"/>
        <v>36.312921244387283</v>
      </c>
      <c r="F2078" s="4">
        <v>30.899738230795442</v>
      </c>
      <c r="G2078">
        <f t="shared" si="131"/>
        <v>31.103675353752401</v>
      </c>
    </row>
    <row r="2079" spans="1:7" outlineLevel="1">
      <c r="A2079" s="12">
        <f t="shared" si="133"/>
        <v>0</v>
      </c>
      <c r="B2079" t="str">
        <f>YEAR(C2079)&amp;VLOOKUP(MONTH(C2079),lookup!$G$2:$N$13,8)</f>
        <v>2013M12</v>
      </c>
      <c r="C2079" s="2">
        <f t="shared" si="132"/>
        <v>41616</v>
      </c>
      <c r="D2079" s="4">
        <v>37.005404667864589</v>
      </c>
      <c r="E2079">
        <f t="shared" si="130"/>
        <v>36.368077903763506</v>
      </c>
      <c r="F2079" s="4">
        <v>31.70630261082832</v>
      </c>
      <c r="G2079">
        <f t="shared" si="131"/>
        <v>31.146393867466365</v>
      </c>
    </row>
    <row r="2080" spans="1:7" outlineLevel="1">
      <c r="A2080" s="12">
        <f t="shared" si="133"/>
        <v>0</v>
      </c>
      <c r="B2080" t="str">
        <f>YEAR(C2080)&amp;VLOOKUP(MONTH(C2080),lookup!$G$2:$N$13,8)</f>
        <v>2013M12</v>
      </c>
      <c r="C2080" s="2">
        <f t="shared" si="132"/>
        <v>41617</v>
      </c>
      <c r="D2080" s="4">
        <v>36.195252184196846</v>
      </c>
      <c r="E2080">
        <f t="shared" si="130"/>
        <v>36.434152569206098</v>
      </c>
      <c r="F2080" s="4">
        <v>30.954598351642947</v>
      </c>
      <c r="G2080">
        <f t="shared" si="131"/>
        <v>31.194515827690505</v>
      </c>
    </row>
    <row r="2081" spans="1:7" outlineLevel="1">
      <c r="A2081" s="12">
        <f t="shared" si="133"/>
        <v>0</v>
      </c>
      <c r="B2081" t="str">
        <f>YEAR(C2081)&amp;VLOOKUP(MONTH(C2081),lookup!$G$2:$N$13,8)</f>
        <v>2013M12</v>
      </c>
      <c r="C2081" s="2">
        <f t="shared" si="132"/>
        <v>41618</v>
      </c>
      <c r="D2081" s="4">
        <v>37.165612707849405</v>
      </c>
      <c r="E2081">
        <f t="shared" si="130"/>
        <v>36.491770876950142</v>
      </c>
      <c r="F2081" s="4">
        <v>31.797201511171401</v>
      </c>
      <c r="G2081">
        <f t="shared" si="131"/>
        <v>31.237138876220754</v>
      </c>
    </row>
    <row r="2082" spans="1:7" outlineLevel="1">
      <c r="A2082" s="12">
        <f t="shared" si="133"/>
        <v>0</v>
      </c>
      <c r="B2082" t="str">
        <f>YEAR(C2082)&amp;VLOOKUP(MONTH(C2082),lookup!$G$2:$N$13,8)</f>
        <v>2013M12</v>
      </c>
      <c r="C2082" s="2">
        <f t="shared" si="132"/>
        <v>41619</v>
      </c>
      <c r="D2082" s="4">
        <v>36.142301467159953</v>
      </c>
      <c r="E2082">
        <f t="shared" si="130"/>
        <v>36.551107020159392</v>
      </c>
      <c r="F2082" s="4">
        <v>30.896578776327456</v>
      </c>
      <c r="G2082">
        <f t="shared" si="131"/>
        <v>31.281868601881648</v>
      </c>
    </row>
    <row r="2083" spans="1:7" outlineLevel="1">
      <c r="A2083" s="12">
        <f t="shared" si="133"/>
        <v>0</v>
      </c>
      <c r="B2083" t="str">
        <f>YEAR(C2083)&amp;VLOOKUP(MONTH(C2083),lookup!$G$2:$N$13,8)</f>
        <v>2013M12</v>
      </c>
      <c r="C2083" s="2">
        <f t="shared" si="132"/>
        <v>41620</v>
      </c>
      <c r="D2083" s="4">
        <v>37.388728958819094</v>
      </c>
      <c r="E2083">
        <f t="shared" si="130"/>
        <v>36.624940794222908</v>
      </c>
      <c r="F2083" s="4">
        <v>31.999622108664781</v>
      </c>
      <c r="G2083">
        <f t="shared" si="131"/>
        <v>31.33919841362605</v>
      </c>
    </row>
    <row r="2084" spans="1:7" outlineLevel="1">
      <c r="A2084" s="12">
        <f t="shared" si="133"/>
        <v>0</v>
      </c>
      <c r="B2084" t="str">
        <f>YEAR(C2084)&amp;VLOOKUP(MONTH(C2084),lookup!$G$2:$N$13,8)</f>
        <v>2013M12</v>
      </c>
      <c r="C2084" s="2">
        <f t="shared" si="132"/>
        <v>41621</v>
      </c>
      <c r="D2084" s="4">
        <v>36.706565871866978</v>
      </c>
      <c r="E2084">
        <f t="shared" si="130"/>
        <v>36.732735409107107</v>
      </c>
      <c r="F2084" s="4">
        <v>31.411685899285942</v>
      </c>
      <c r="G2084">
        <f t="shared" si="131"/>
        <v>31.433098502148319</v>
      </c>
    </row>
    <row r="2085" spans="1:7" outlineLevel="1">
      <c r="A2085" s="12">
        <f t="shared" si="133"/>
        <v>0</v>
      </c>
      <c r="B2085" t="str">
        <f>YEAR(C2085)&amp;VLOOKUP(MONTH(C2085),lookup!$G$2:$N$13,8)</f>
        <v>2013M12</v>
      </c>
      <c r="C2085" s="2">
        <f t="shared" si="132"/>
        <v>41622</v>
      </c>
      <c r="D2085" s="4">
        <v>37.313456403111829</v>
      </c>
      <c r="E2085">
        <f t="shared" si="130"/>
        <v>36.787568451948871</v>
      </c>
      <c r="F2085" s="4">
        <v>31.883718343489797</v>
      </c>
      <c r="G2085">
        <f t="shared" si="131"/>
        <v>31.467124113728072</v>
      </c>
    </row>
    <row r="2086" spans="1:7" outlineLevel="1">
      <c r="A2086" s="12">
        <f t="shared" si="133"/>
        <v>0</v>
      </c>
      <c r="B2086" t="str">
        <f>YEAR(C2086)&amp;VLOOKUP(MONTH(C2086),lookup!$G$2:$N$13,8)</f>
        <v>2013M12</v>
      </c>
      <c r="C2086" s="2">
        <f t="shared" si="132"/>
        <v>41623</v>
      </c>
      <c r="D2086" s="4">
        <v>36.469809319614306</v>
      </c>
      <c r="E2086">
        <f t="shared" si="130"/>
        <v>36.831401951148649</v>
      </c>
      <c r="F2086" s="4">
        <v>31.185477524580374</v>
      </c>
      <c r="G2086">
        <f t="shared" si="131"/>
        <v>31.504222750667751</v>
      </c>
    </row>
    <row r="2087" spans="1:7" outlineLevel="1">
      <c r="A2087" s="12">
        <f t="shared" si="133"/>
        <v>0</v>
      </c>
      <c r="B2087" t="str">
        <f>YEAR(C2087)&amp;VLOOKUP(MONTH(C2087),lookup!$G$2:$N$13,8)</f>
        <v>2013M12</v>
      </c>
      <c r="C2087" s="2">
        <f t="shared" si="132"/>
        <v>41624</v>
      </c>
      <c r="D2087" s="4">
        <v>37.350297798514134</v>
      </c>
      <c r="E2087">
        <f t="shared" si="130"/>
        <v>36.868348196036308</v>
      </c>
      <c r="F2087" s="4">
        <v>31.94210953806715</v>
      </c>
      <c r="G2087">
        <f t="shared" si="131"/>
        <v>31.531036352528155</v>
      </c>
    </row>
    <row r="2088" spans="1:7" outlineLevel="1">
      <c r="A2088" s="12">
        <f t="shared" si="133"/>
        <v>0</v>
      </c>
      <c r="B2088" t="str">
        <f>YEAR(C2088)&amp;VLOOKUP(MONTH(C2088),lookup!$G$2:$N$13,8)</f>
        <v>2013M12</v>
      </c>
      <c r="C2088" s="2">
        <f t="shared" si="132"/>
        <v>41625</v>
      </c>
      <c r="D2088" s="4">
        <v>36.533737407710845</v>
      </c>
      <c r="E2088">
        <f t="shared" si="130"/>
        <v>36.922123184218506</v>
      </c>
      <c r="F2088" s="4">
        <v>31.217848463405854</v>
      </c>
      <c r="G2088">
        <f t="shared" si="131"/>
        <v>31.574261958436537</v>
      </c>
    </row>
    <row r="2089" spans="1:7" outlineLevel="1">
      <c r="A2089" s="12">
        <f t="shared" si="133"/>
        <v>0</v>
      </c>
      <c r="B2089" t="str">
        <f>YEAR(C2089)&amp;VLOOKUP(MONTH(C2089),lookup!$G$2:$N$13,8)</f>
        <v>2013M12</v>
      </c>
      <c r="C2089" s="2">
        <f t="shared" si="132"/>
        <v>41626</v>
      </c>
      <c r="D2089" s="4">
        <v>37.408201358534512</v>
      </c>
      <c r="E2089">
        <f t="shared" si="130"/>
        <v>36.938907674862612</v>
      </c>
      <c r="F2089" s="4">
        <v>31.978553092446468</v>
      </c>
      <c r="G2089">
        <f t="shared" si="131"/>
        <v>31.583840680914705</v>
      </c>
    </row>
    <row r="2090" spans="1:7" outlineLevel="1">
      <c r="A2090" s="12">
        <f t="shared" si="133"/>
        <v>0</v>
      </c>
      <c r="B2090" t="str">
        <f>YEAR(C2090)&amp;VLOOKUP(MONTH(C2090),lookup!$G$2:$N$13,8)</f>
        <v>2013M12</v>
      </c>
      <c r="C2090" s="2">
        <f t="shared" si="132"/>
        <v>41627</v>
      </c>
      <c r="D2090" s="4">
        <v>36.52178456638039</v>
      </c>
      <c r="E2090">
        <f t="shared" si="130"/>
        <v>36.94722692644001</v>
      </c>
      <c r="F2090" s="4">
        <v>31.216145093331949</v>
      </c>
      <c r="G2090">
        <f t="shared" si="131"/>
        <v>31.587518508564656</v>
      </c>
    </row>
    <row r="2091" spans="1:7" outlineLevel="1">
      <c r="A2091" s="12">
        <f t="shared" si="133"/>
        <v>0</v>
      </c>
      <c r="B2091" t="str">
        <f>YEAR(C2091)&amp;VLOOKUP(MONTH(C2091),lookup!$G$2:$N$13,8)</f>
        <v>2013M12</v>
      </c>
      <c r="C2091" s="2">
        <f t="shared" si="132"/>
        <v>41628</v>
      </c>
      <c r="D2091" s="4">
        <v>37.29415867030378</v>
      </c>
      <c r="E2091">
        <f t="shared" si="130"/>
        <v>36.939708139007124</v>
      </c>
      <c r="F2091" s="4">
        <v>31.903360286483164</v>
      </c>
      <c r="G2091">
        <f t="shared" si="131"/>
        <v>31.583138973261086</v>
      </c>
    </row>
    <row r="2092" spans="1:7" outlineLevel="1">
      <c r="A2092" s="12">
        <f t="shared" si="133"/>
        <v>0</v>
      </c>
      <c r="B2092" t="str">
        <f>YEAR(C2092)&amp;VLOOKUP(MONTH(C2092),lookup!$G$2:$N$13,8)</f>
        <v>2013M12</v>
      </c>
      <c r="C2092" s="2">
        <f t="shared" si="132"/>
        <v>41629</v>
      </c>
      <c r="D2092" s="4">
        <v>36.810625902273259</v>
      </c>
      <c r="E2092">
        <f t="shared" si="130"/>
        <v>36.974613272795771</v>
      </c>
      <c r="F2092" s="4">
        <v>31.435490254309066</v>
      </c>
      <c r="G2092">
        <f t="shared" si="131"/>
        <v>31.605461139594084</v>
      </c>
    </row>
    <row r="2093" spans="1:7" outlineLevel="1">
      <c r="A2093" s="12">
        <f t="shared" si="133"/>
        <v>0</v>
      </c>
      <c r="B2093" t="str">
        <f>YEAR(C2093)&amp;VLOOKUP(MONTH(C2093),lookup!$G$2:$N$13,8)</f>
        <v>2013M12</v>
      </c>
      <c r="C2093" s="2">
        <f t="shared" si="132"/>
        <v>41630</v>
      </c>
      <c r="D2093" s="4">
        <v>37.944755894547292</v>
      </c>
      <c r="E2093">
        <f t="shared" si="130"/>
        <v>37.063607665679918</v>
      </c>
      <c r="F2093" s="4">
        <v>32.485608925225925</v>
      </c>
      <c r="G2093">
        <f t="shared" si="131"/>
        <v>31.688370916549161</v>
      </c>
    </row>
    <row r="2094" spans="1:7" outlineLevel="1">
      <c r="A2094" s="12">
        <f t="shared" si="133"/>
        <v>0</v>
      </c>
      <c r="B2094" t="str">
        <f>YEAR(C2094)&amp;VLOOKUP(MONTH(C2094),lookup!$G$2:$N$13,8)</f>
        <v>2013M12</v>
      </c>
      <c r="C2094" s="2">
        <f t="shared" si="132"/>
        <v>41631</v>
      </c>
      <c r="D2094" s="4">
        <v>36.342900489359508</v>
      </c>
      <c r="E2094">
        <f t="shared" si="130"/>
        <v>37.039772787259707</v>
      </c>
      <c r="F2094" s="4">
        <v>31.002584206888045</v>
      </c>
      <c r="G2094">
        <f t="shared" si="131"/>
        <v>31.659001396150234</v>
      </c>
    </row>
    <row r="2095" spans="1:7" outlineLevel="1">
      <c r="A2095" s="12">
        <f t="shared" si="133"/>
        <v>0</v>
      </c>
      <c r="B2095" t="str">
        <f>YEAR(C2095)&amp;VLOOKUP(MONTH(C2095),lookup!$G$2:$N$13,8)</f>
        <v>2013M12</v>
      </c>
      <c r="C2095" s="2">
        <f t="shared" si="132"/>
        <v>41632</v>
      </c>
      <c r="D2095" s="4">
        <v>38.24462936993686</v>
      </c>
      <c r="E2095">
        <f t="shared" si="130"/>
        <v>37.165370844757163</v>
      </c>
      <c r="F2095" s="4">
        <v>32.616131556679989</v>
      </c>
      <c r="G2095">
        <f t="shared" si="131"/>
        <v>31.754259310999664</v>
      </c>
    </row>
    <row r="2096" spans="1:7" outlineLevel="1">
      <c r="A2096" s="12">
        <f t="shared" si="133"/>
        <v>0</v>
      </c>
      <c r="B2096" t="str">
        <f>YEAR(C2096)&amp;VLOOKUP(MONTH(C2096),lookup!$G$2:$N$13,8)</f>
        <v>2013M12</v>
      </c>
      <c r="C2096" s="2">
        <f t="shared" si="132"/>
        <v>41633</v>
      </c>
      <c r="D2096" s="4">
        <v>36.31367338693601</v>
      </c>
      <c r="E2096">
        <f t="shared" si="130"/>
        <v>37.134274245171696</v>
      </c>
      <c r="F2096" s="4">
        <v>31.214869983373948</v>
      </c>
      <c r="G2096">
        <f t="shared" si="131"/>
        <v>31.753966896834505</v>
      </c>
    </row>
    <row r="2097" spans="1:7" outlineLevel="1">
      <c r="A2097" s="12">
        <f t="shared" si="133"/>
        <v>0</v>
      </c>
      <c r="B2097" t="str">
        <f>YEAR(C2097)&amp;VLOOKUP(MONTH(C2097),lookup!$G$2:$N$13,8)</f>
        <v>2013M12</v>
      </c>
      <c r="C2097" s="2">
        <f t="shared" si="132"/>
        <v>41634</v>
      </c>
      <c r="D2097" s="4">
        <v>37.678809245571834</v>
      </c>
      <c r="E2097">
        <f t="shared" si="130"/>
        <v>37.183241452717212</v>
      </c>
      <c r="F2097" s="4">
        <v>32.225797327748467</v>
      </c>
      <c r="G2097">
        <f t="shared" si="131"/>
        <v>31.796289414979654</v>
      </c>
    </row>
    <row r="2098" spans="1:7" outlineLevel="1">
      <c r="A2098" s="12">
        <f t="shared" si="133"/>
        <v>0</v>
      </c>
      <c r="B2098" t="str">
        <f>YEAR(C2098)&amp;VLOOKUP(MONTH(C2098),lookup!$G$2:$N$13,8)</f>
        <v>2013M12</v>
      </c>
      <c r="C2098" s="2">
        <f t="shared" si="132"/>
        <v>41635</v>
      </c>
      <c r="D2098" s="4">
        <v>36.795881350880983</v>
      </c>
      <c r="E2098">
        <f t="shared" si="130"/>
        <v>37.199143789132464</v>
      </c>
      <c r="F2098" s="4">
        <v>31.335817547526904</v>
      </c>
      <c r="G2098">
        <f t="shared" si="131"/>
        <v>31.795462884468328</v>
      </c>
    </row>
    <row r="2099" spans="1:7" outlineLevel="1">
      <c r="A2099" s="12">
        <f t="shared" si="133"/>
        <v>0</v>
      </c>
      <c r="B2099" t="str">
        <f>YEAR(C2099)&amp;VLOOKUP(MONTH(C2099),lookup!$G$2:$N$13,8)</f>
        <v>2013M12</v>
      </c>
      <c r="C2099" s="2">
        <f t="shared" si="132"/>
        <v>41636</v>
      </c>
      <c r="D2099" s="4">
        <v>37.915857402746134</v>
      </c>
      <c r="E2099">
        <f t="shared" si="130"/>
        <v>37.235591752260021</v>
      </c>
      <c r="F2099" s="4">
        <v>32.404245029140853</v>
      </c>
      <c r="G2099">
        <f t="shared" si="131"/>
        <v>31.81998785621068</v>
      </c>
    </row>
    <row r="2100" spans="1:7" outlineLevel="1">
      <c r="A2100" s="12">
        <f t="shared" si="133"/>
        <v>0</v>
      </c>
      <c r="B2100" t="str">
        <f>YEAR(C2100)&amp;VLOOKUP(MONTH(C2100),lookup!$G$2:$N$13,8)</f>
        <v>2013M12</v>
      </c>
      <c r="C2100" s="2">
        <f t="shared" si="132"/>
        <v>41637</v>
      </c>
      <c r="D2100" s="4">
        <v>37.18072731624882</v>
      </c>
      <c r="E2100">
        <f t="shared" si="130"/>
        <v>37.328541992874271</v>
      </c>
      <c r="F2100" s="4">
        <v>31.766380597668647</v>
      </c>
      <c r="G2100">
        <f t="shared" si="131"/>
        <v>31.904318201902363</v>
      </c>
    </row>
    <row r="2101" spans="1:7" outlineLevel="1">
      <c r="A2101" s="12">
        <f t="shared" si="133"/>
        <v>0</v>
      </c>
      <c r="B2101" t="str">
        <f>YEAR(C2101)&amp;VLOOKUP(MONTH(C2101),lookup!$G$2:$N$13,8)</f>
        <v>2013M12</v>
      </c>
      <c r="C2101" s="2">
        <f t="shared" si="132"/>
        <v>41638</v>
      </c>
      <c r="D2101" s="4">
        <v>37.796740492833557</v>
      </c>
      <c r="E2101">
        <f t="shared" si="130"/>
        <v>37.281966957175214</v>
      </c>
      <c r="F2101" s="4">
        <v>32.329691850382915</v>
      </c>
      <c r="G2101">
        <f t="shared" si="131"/>
        <v>31.870703409199919</v>
      </c>
    </row>
    <row r="2102" spans="1:7" outlineLevel="1">
      <c r="A2102" s="12">
        <f t="shared" si="133"/>
        <v>0</v>
      </c>
      <c r="B2102" t="str">
        <f>YEAR(C2102)&amp;VLOOKUP(MONTH(C2102),lookup!$G$2:$N$13,8)</f>
        <v>2013M12</v>
      </c>
      <c r="C2102" s="2">
        <f t="shared" si="132"/>
        <v>41639</v>
      </c>
      <c r="D2102" s="4">
        <v>37.275586249229697</v>
      </c>
      <c r="E2102">
        <f t="shared" si="130"/>
        <v>37.420419222358248</v>
      </c>
      <c r="F2102" s="4">
        <v>31.797278874289113</v>
      </c>
      <c r="G2102">
        <f t="shared" si="131"/>
        <v>31.968905900155416</v>
      </c>
    </row>
    <row r="2103" spans="1:7" outlineLevel="1">
      <c r="A2103" s="12">
        <f t="shared" si="133"/>
        <v>0</v>
      </c>
      <c r="B2103" t="str">
        <f>YEAR(C2103)&amp;VLOOKUP(MONTH(C2103),lookup!$G$2:$N$13,8)</f>
        <v>2014M01</v>
      </c>
      <c r="C2103" s="2">
        <f t="shared" si="132"/>
        <v>41640</v>
      </c>
      <c r="D2103" s="4">
        <v>37.921863204331579</v>
      </c>
      <c r="E2103">
        <f t="shared" si="130"/>
        <v>37.420500833571225</v>
      </c>
      <c r="F2103" s="4">
        <v>32.342298150178429</v>
      </c>
      <c r="G2103">
        <f t="shared" si="131"/>
        <v>31.961499714118233</v>
      </c>
    </row>
    <row r="2104" spans="1:7" outlineLevel="1">
      <c r="A2104" s="12">
        <f t="shared" si="133"/>
        <v>0</v>
      </c>
      <c r="B2104" t="str">
        <f>YEAR(C2104)&amp;VLOOKUP(MONTH(C2104),lookup!$G$2:$N$13,8)</f>
        <v>2014M01</v>
      </c>
      <c r="C2104" s="2">
        <f t="shared" si="132"/>
        <v>41641</v>
      </c>
      <c r="D2104" s="4">
        <v>37.209175075173377</v>
      </c>
      <c r="E2104">
        <f t="shared" si="130"/>
        <v>37.5109108327771</v>
      </c>
      <c r="F2104" s="4">
        <v>31.669010168532392</v>
      </c>
      <c r="G2104">
        <f t="shared" si="131"/>
        <v>32.017649527441094</v>
      </c>
    </row>
    <row r="2105" spans="1:7" outlineLevel="1">
      <c r="A2105" s="12">
        <f t="shared" si="133"/>
        <v>0</v>
      </c>
      <c r="B2105" t="str">
        <f>YEAR(C2105)&amp;VLOOKUP(MONTH(C2105),lookup!$G$2:$N$13,8)</f>
        <v>2014M01</v>
      </c>
      <c r="C2105" s="2">
        <f t="shared" si="132"/>
        <v>41642</v>
      </c>
      <c r="D2105" s="4">
        <v>38.139574273829446</v>
      </c>
      <c r="E2105">
        <f t="shared" si="130"/>
        <v>37.558351719633478</v>
      </c>
      <c r="F2105" s="4">
        <v>32.521686206096533</v>
      </c>
      <c r="G2105">
        <f t="shared" si="131"/>
        <v>32.045929347084154</v>
      </c>
    </row>
    <row r="2106" spans="1:7" outlineLevel="1">
      <c r="A2106" s="12">
        <f t="shared" si="133"/>
        <v>0</v>
      </c>
      <c r="B2106" t="str">
        <f>YEAR(C2106)&amp;VLOOKUP(MONTH(C2106),lookup!$G$2:$N$13,8)</f>
        <v>2014M01</v>
      </c>
      <c r="C2106" s="2">
        <f t="shared" si="132"/>
        <v>41643</v>
      </c>
      <c r="D2106" s="4">
        <v>37.244545521958081</v>
      </c>
      <c r="E2106">
        <f t="shared" si="130"/>
        <v>37.591711414134892</v>
      </c>
      <c r="F2106" s="4">
        <v>31.6370536807147</v>
      </c>
      <c r="G2106">
        <f t="shared" si="131"/>
        <v>32.053979362328903</v>
      </c>
    </row>
    <row r="2107" spans="1:7" outlineLevel="1">
      <c r="A2107" s="12">
        <f t="shared" si="133"/>
        <v>0</v>
      </c>
      <c r="B2107" t="str">
        <f>YEAR(C2107)&amp;VLOOKUP(MONTH(C2107),lookup!$G$2:$N$13,8)</f>
        <v>2014M01</v>
      </c>
      <c r="C2107" s="2">
        <f t="shared" si="132"/>
        <v>41644</v>
      </c>
      <c r="D2107" s="4">
        <v>38.351547414399384</v>
      </c>
      <c r="E2107">
        <f t="shared" si="130"/>
        <v>37.66517594999371</v>
      </c>
      <c r="F2107" s="4">
        <v>32.741236846547352</v>
      </c>
      <c r="G2107">
        <f t="shared" si="131"/>
        <v>32.109336767263841</v>
      </c>
    </row>
    <row r="2108" spans="1:7" outlineLevel="1">
      <c r="A2108" s="12">
        <f t="shared" si="133"/>
        <v>0</v>
      </c>
      <c r="B2108" t="str">
        <f>YEAR(C2108)&amp;VLOOKUP(MONTH(C2108),lookup!$G$2:$N$13,8)</f>
        <v>2014M01</v>
      </c>
      <c r="C2108" s="2">
        <f t="shared" si="132"/>
        <v>41645</v>
      </c>
      <c r="D2108" s="4">
        <v>37.150969464358269</v>
      </c>
      <c r="E2108">
        <f t="shared" si="130"/>
        <v>37.65293135217793</v>
      </c>
      <c r="F2108" s="4">
        <v>31.606283599761063</v>
      </c>
      <c r="G2108">
        <f t="shared" si="131"/>
        <v>32.083414432017278</v>
      </c>
    </row>
    <row r="2109" spans="1:7" outlineLevel="1">
      <c r="A2109" s="12">
        <f t="shared" si="133"/>
        <v>0</v>
      </c>
      <c r="B2109" t="str">
        <f>YEAR(C2109)&amp;VLOOKUP(MONTH(C2109),lookup!$G$2:$N$13,8)</f>
        <v>2014M01</v>
      </c>
      <c r="C2109" s="2">
        <f t="shared" si="132"/>
        <v>41646</v>
      </c>
      <c r="D2109" s="4">
        <v>38.230475619767539</v>
      </c>
      <c r="E2109">
        <f t="shared" si="130"/>
        <v>37.70575749889764</v>
      </c>
      <c r="F2109" s="4">
        <v>32.585658988877462</v>
      </c>
      <c r="G2109">
        <f t="shared" si="131"/>
        <v>32.119692448064775</v>
      </c>
    </row>
    <row r="2110" spans="1:7" outlineLevel="1">
      <c r="A2110" s="12">
        <f t="shared" si="133"/>
        <v>0</v>
      </c>
      <c r="B2110" t="str">
        <f>YEAR(C2110)&amp;VLOOKUP(MONTH(C2110),lookup!$G$2:$N$13,8)</f>
        <v>2014M01</v>
      </c>
      <c r="C2110" s="2">
        <f t="shared" si="132"/>
        <v>41647</v>
      </c>
      <c r="D2110" s="4">
        <v>37.453467399280399</v>
      </c>
      <c r="E2110">
        <f t="shared" si="130"/>
        <v>37.737232764451392</v>
      </c>
      <c r="F2110" s="4">
        <v>31.854278796808309</v>
      </c>
      <c r="G2110">
        <f t="shared" si="131"/>
        <v>32.138693995578549</v>
      </c>
    </row>
    <row r="2111" spans="1:7" outlineLevel="1">
      <c r="A2111" s="12">
        <f t="shared" si="133"/>
        <v>0</v>
      </c>
      <c r="B2111" t="str">
        <f>YEAR(C2111)&amp;VLOOKUP(MONTH(C2111),lookup!$G$2:$N$13,8)</f>
        <v>2014M01</v>
      </c>
      <c r="C2111" s="2">
        <f t="shared" si="132"/>
        <v>41648</v>
      </c>
      <c r="D2111" s="4">
        <v>38.313674094970331</v>
      </c>
      <c r="E2111">
        <f t="shared" si="130"/>
        <v>37.776229263544721</v>
      </c>
      <c r="F2111" s="4">
        <v>32.663137059641933</v>
      </c>
      <c r="G2111">
        <f t="shared" si="131"/>
        <v>32.170533998548805</v>
      </c>
    </row>
    <row r="2112" spans="1:7" outlineLevel="1">
      <c r="A2112" s="12">
        <f t="shared" si="133"/>
        <v>0</v>
      </c>
      <c r="B2112" t="str">
        <f>YEAR(C2112)&amp;VLOOKUP(MONTH(C2112),lookup!$G$2:$N$13,8)</f>
        <v>2014M01</v>
      </c>
      <c r="C2112" s="2">
        <f t="shared" si="132"/>
        <v>41649</v>
      </c>
      <c r="D2112" s="4">
        <v>37.686158348336242</v>
      </c>
      <c r="E2112">
        <f t="shared" si="130"/>
        <v>37.842841786982248</v>
      </c>
      <c r="F2112" s="4">
        <v>32.054294754485824</v>
      </c>
      <c r="G2112">
        <f t="shared" si="131"/>
        <v>32.229384374651815</v>
      </c>
    </row>
    <row r="2113" spans="1:7" outlineLevel="1">
      <c r="A2113" s="12">
        <f t="shared" si="133"/>
        <v>0</v>
      </c>
      <c r="B2113" t="str">
        <f>YEAR(C2113)&amp;VLOOKUP(MONTH(C2113),lookup!$G$2:$N$13,8)</f>
        <v>2014M01</v>
      </c>
      <c r="C2113" s="2">
        <f t="shared" si="132"/>
        <v>41650</v>
      </c>
      <c r="D2113" s="4">
        <v>38.403521993019311</v>
      </c>
      <c r="E2113">
        <f t="shared" si="130"/>
        <v>37.863669734316602</v>
      </c>
      <c r="F2113" s="4">
        <v>32.70105618078459</v>
      </c>
      <c r="G2113">
        <f t="shared" si="131"/>
        <v>32.23724660925626</v>
      </c>
    </row>
    <row r="2114" spans="1:7" outlineLevel="1">
      <c r="A2114" s="12">
        <f t="shared" si="133"/>
        <v>0</v>
      </c>
      <c r="B2114" t="str">
        <f>YEAR(C2114)&amp;VLOOKUP(MONTH(C2114),lookup!$G$2:$N$13,8)</f>
        <v>2014M01</v>
      </c>
      <c r="C2114" s="2">
        <f t="shared" si="132"/>
        <v>41651</v>
      </c>
      <c r="D2114" s="4">
        <v>37.680831338797674</v>
      </c>
      <c r="E2114">
        <f t="shared" si="130"/>
        <v>37.935092754072372</v>
      </c>
      <c r="F2114" s="4">
        <v>32.050832894363161</v>
      </c>
      <c r="G2114">
        <f t="shared" si="131"/>
        <v>32.300153584659462</v>
      </c>
    </row>
    <row r="2115" spans="1:7" outlineLevel="1">
      <c r="A2115" s="12">
        <f t="shared" si="133"/>
        <v>0</v>
      </c>
      <c r="B2115" t="str">
        <f>YEAR(C2115)&amp;VLOOKUP(MONTH(C2115),lookup!$G$2:$N$13,8)</f>
        <v>2014M01</v>
      </c>
      <c r="C2115" s="2">
        <f t="shared" si="132"/>
        <v>41652</v>
      </c>
      <c r="D2115" s="4">
        <v>38.082186019036108</v>
      </c>
      <c r="E2115">
        <f t="shared" si="130"/>
        <v>37.905900200134539</v>
      </c>
      <c r="F2115" s="4">
        <v>32.404757673090558</v>
      </c>
      <c r="G2115">
        <f t="shared" si="131"/>
        <v>32.264048526669505</v>
      </c>
    </row>
    <row r="2116" spans="1:7" outlineLevel="1">
      <c r="A2116" s="12">
        <f t="shared" si="133"/>
        <v>0</v>
      </c>
      <c r="B2116" t="str">
        <f>YEAR(C2116)&amp;VLOOKUP(MONTH(C2116),lookup!$G$2:$N$13,8)</f>
        <v>2014M01</v>
      </c>
      <c r="C2116" s="2">
        <f t="shared" si="132"/>
        <v>41653</v>
      </c>
      <c r="D2116" s="4">
        <v>37.776209464701417</v>
      </c>
      <c r="E2116">
        <f t="shared" si="130"/>
        <v>37.971872872274403</v>
      </c>
      <c r="F2116" s="4">
        <v>32.140415653214212</v>
      </c>
      <c r="G2116">
        <f t="shared" si="131"/>
        <v>32.321276518044151</v>
      </c>
    </row>
    <row r="2117" spans="1:7" outlineLevel="1">
      <c r="A2117" s="12">
        <f t="shared" si="133"/>
        <v>0</v>
      </c>
      <c r="B2117" t="str">
        <f>YEAR(C2117)&amp;VLOOKUP(MONTH(C2117),lookup!$G$2:$N$13,8)</f>
        <v>2014M01</v>
      </c>
      <c r="C2117" s="2">
        <f t="shared" si="132"/>
        <v>41654</v>
      </c>
      <c r="D2117" s="4">
        <v>38.44979002201012</v>
      </c>
      <c r="E2117">
        <f t="shared" si="130"/>
        <v>37.996923016334549</v>
      </c>
      <c r="F2117" s="4">
        <v>32.731303296930619</v>
      </c>
      <c r="G2117">
        <f t="shared" si="131"/>
        <v>32.336059807071528</v>
      </c>
    </row>
    <row r="2118" spans="1:7" outlineLevel="1">
      <c r="A2118" s="12">
        <f t="shared" si="133"/>
        <v>0</v>
      </c>
      <c r="B2118" t="str">
        <f>YEAR(C2118)&amp;VLOOKUP(MONTH(C2118),lookup!$G$2:$N$13,8)</f>
        <v>2014M01</v>
      </c>
      <c r="C2118" s="2">
        <f t="shared" si="132"/>
        <v>41655</v>
      </c>
      <c r="D2118" s="4">
        <v>37.620659291922884</v>
      </c>
      <c r="E2118">
        <f t="shared" si="130"/>
        <v>38.001914254923591</v>
      </c>
      <c r="F2118" s="4">
        <v>31.995817274776257</v>
      </c>
      <c r="G2118">
        <f t="shared" si="131"/>
        <v>32.340032838635395</v>
      </c>
    </row>
    <row r="2119" spans="1:7" outlineLevel="1">
      <c r="A2119" s="12">
        <f t="shared" si="133"/>
        <v>0</v>
      </c>
      <c r="B2119" t="str">
        <f>YEAR(C2119)&amp;VLOOKUP(MONTH(C2119),lookup!$G$2:$N$13,8)</f>
        <v>2014M01</v>
      </c>
      <c r="C2119" s="2">
        <f t="shared" si="132"/>
        <v>41656</v>
      </c>
      <c r="D2119" s="4">
        <v>38.665507758906472</v>
      </c>
      <c r="E2119">
        <f t="shared" si="130"/>
        <v>38.045736006076865</v>
      </c>
      <c r="F2119" s="4">
        <v>32.895587962301533</v>
      </c>
      <c r="G2119">
        <f t="shared" si="131"/>
        <v>32.370772001844699</v>
      </c>
    </row>
    <row r="2120" spans="1:7" outlineLevel="1">
      <c r="A2120" s="12">
        <f t="shared" si="133"/>
        <v>0</v>
      </c>
      <c r="B2120" t="str">
        <f>YEAR(C2120)&amp;VLOOKUP(MONTH(C2120),lookup!$G$2:$N$13,8)</f>
        <v>2014M01</v>
      </c>
      <c r="C2120" s="2">
        <f t="shared" si="132"/>
        <v>41657</v>
      </c>
      <c r="D2120" s="4">
        <v>37.949215493140407</v>
      </c>
      <c r="E2120">
        <f t="shared" si="130"/>
        <v>38.084542423822356</v>
      </c>
      <c r="F2120" s="4">
        <v>32.245708219251057</v>
      </c>
      <c r="G2120">
        <f t="shared" si="131"/>
        <v>32.398974953799851</v>
      </c>
    </row>
    <row r="2121" spans="1:7" outlineLevel="1">
      <c r="A2121" s="12">
        <f t="shared" si="133"/>
        <v>0</v>
      </c>
      <c r="B2121" t="str">
        <f>YEAR(C2121)&amp;VLOOKUP(MONTH(C2121),lookup!$G$2:$N$13,8)</f>
        <v>2014M01</v>
      </c>
      <c r="C2121" s="2">
        <f t="shared" si="132"/>
        <v>41658</v>
      </c>
      <c r="D2121" s="4">
        <v>38.425871525044101</v>
      </c>
      <c r="E2121">
        <f t="shared" si="130"/>
        <v>38.114579728407904</v>
      </c>
      <c r="F2121" s="4">
        <v>32.703281562944596</v>
      </c>
      <c r="G2121">
        <f t="shared" si="131"/>
        <v>32.423991031006025</v>
      </c>
    </row>
    <row r="2122" spans="1:7" outlineLevel="1">
      <c r="A2122" s="12">
        <f t="shared" si="133"/>
        <v>0</v>
      </c>
      <c r="B2122" t="str">
        <f>YEAR(C2122)&amp;VLOOKUP(MONTH(C2122),lookup!$G$2:$N$13,8)</f>
        <v>2014M01</v>
      </c>
      <c r="C2122" s="2">
        <f t="shared" si="132"/>
        <v>41659</v>
      </c>
      <c r="D2122" s="4">
        <v>37.602958378881119</v>
      </c>
      <c r="E2122">
        <f t="shared" si="130"/>
        <v>38.095275077928093</v>
      </c>
      <c r="F2122" s="4">
        <v>31.900292745557991</v>
      </c>
      <c r="G2122">
        <f t="shared" si="131"/>
        <v>32.394572029401012</v>
      </c>
    </row>
    <row r="2123" spans="1:7" outlineLevel="1">
      <c r="A2123" s="12">
        <f t="shared" si="133"/>
        <v>0</v>
      </c>
      <c r="B2123" t="str">
        <f>YEAR(C2123)&amp;VLOOKUP(MONTH(C2123),lookup!$G$2:$N$13,8)</f>
        <v>2014M01</v>
      </c>
      <c r="C2123" s="2">
        <f t="shared" si="132"/>
        <v>41660</v>
      </c>
      <c r="D2123" s="4">
        <v>38.453811055016651</v>
      </c>
      <c r="E2123">
        <f t="shared" ref="E2123:E2186" si="134">AVERAGE(SUM(D2116:D2123)/8,SUM(D2118:D2123)/6)</f>
        <v>38.118836728760755</v>
      </c>
      <c r="F2123" s="4">
        <v>32.759028776916601</v>
      </c>
      <c r="G2123">
        <f t="shared" ref="G2123:G2186" si="135">AVERAGE(SUM(F2116:F2123)/8,SUM(F2118:F2123)/6)</f>
        <v>32.419024430055643</v>
      </c>
    </row>
    <row r="2124" spans="1:7" outlineLevel="1">
      <c r="A2124" s="12">
        <f t="shared" si="133"/>
        <v>0</v>
      </c>
      <c r="B2124" t="str">
        <f>YEAR(C2124)&amp;VLOOKUP(MONTH(C2124),lookup!$G$2:$N$13,8)</f>
        <v>2014M01</v>
      </c>
      <c r="C2124" s="2">
        <f t="shared" ref="C2124:C2187" si="136">C2123+1</f>
        <v>41661</v>
      </c>
      <c r="D2124" s="4">
        <v>37.720678565548027</v>
      </c>
      <c r="E2124">
        <f t="shared" si="134"/>
        <v>38.123700987032421</v>
      </c>
      <c r="F2124" s="4">
        <v>31.976080916744703</v>
      </c>
      <c r="G2124">
        <f t="shared" si="135"/>
        <v>32.40710881252366</v>
      </c>
    </row>
    <row r="2125" spans="1:7" outlineLevel="1">
      <c r="A2125" s="12">
        <f t="shared" si="133"/>
        <v>0</v>
      </c>
      <c r="B2125" t="str">
        <f>YEAR(C2125)&amp;VLOOKUP(MONTH(C2125),lookup!$G$2:$N$13,8)</f>
        <v>2014M01</v>
      </c>
      <c r="C2125" s="2">
        <f t="shared" si="136"/>
        <v>41662</v>
      </c>
      <c r="D2125" s="4">
        <v>38.441756921511001</v>
      </c>
      <c r="E2125">
        <f t="shared" si="134"/>
        <v>38.10455301513494</v>
      </c>
      <c r="F2125" s="4">
        <v>32.722845453858746</v>
      </c>
      <c r="G2125">
        <f t="shared" si="135"/>
        <v>32.392184988294773</v>
      </c>
    </row>
    <row r="2126" spans="1:7" outlineLevel="1">
      <c r="A2126" s="12">
        <f t="shared" si="133"/>
        <v>0</v>
      </c>
      <c r="B2126" t="str">
        <f>YEAR(C2126)&amp;VLOOKUP(MONTH(C2126),lookup!$G$2:$N$13,8)</f>
        <v>2014M01</v>
      </c>
      <c r="C2126" s="2">
        <f t="shared" si="136"/>
        <v>41663</v>
      </c>
      <c r="D2126" s="4">
        <v>38.06713889812351</v>
      </c>
      <c r="E2126">
        <f t="shared" si="134"/>
        <v>38.142284940937735</v>
      </c>
      <c r="F2126" s="4">
        <v>32.295656921832403</v>
      </c>
      <c r="G2126">
        <f t="shared" si="135"/>
        <v>32.41508735811756</v>
      </c>
    </row>
    <row r="2127" spans="1:7" outlineLevel="1">
      <c r="A2127" s="12">
        <f t="shared" si="133"/>
        <v>0</v>
      </c>
      <c r="B2127" t="str">
        <f>YEAR(C2127)&amp;VLOOKUP(MONTH(C2127),lookup!$G$2:$N$13,8)</f>
        <v>2014M01</v>
      </c>
      <c r="C2127" s="2">
        <f t="shared" si="136"/>
        <v>41664</v>
      </c>
      <c r="D2127" s="4">
        <v>38.785905645739739</v>
      </c>
      <c r="E2127">
        <f t="shared" si="134"/>
        <v>38.179812652256118</v>
      </c>
      <c r="F2127" s="4">
        <v>33.000079390760774</v>
      </c>
      <c r="G2127">
        <f t="shared" si="135"/>
        <v>32.446351224714284</v>
      </c>
    </row>
    <row r="2128" spans="1:7" outlineLevel="1">
      <c r="A2128" s="12">
        <f t="shared" si="133"/>
        <v>0</v>
      </c>
      <c r="B2128" t="str">
        <f>YEAR(C2128)&amp;VLOOKUP(MONTH(C2128),lookup!$G$2:$N$13,8)</f>
        <v>2014M01</v>
      </c>
      <c r="C2128" s="2">
        <f t="shared" si="136"/>
        <v>41665</v>
      </c>
      <c r="D2128" s="4">
        <v>38.32504087240649</v>
      </c>
      <c r="E2128">
        <f t="shared" si="134"/>
        <v>38.263475279587368</v>
      </c>
      <c r="F2128" s="4">
        <v>32.529871439853807</v>
      </c>
      <c r="G2128">
        <f t="shared" si="135"/>
        <v>32.51657631719327</v>
      </c>
    </row>
    <row r="2129" spans="1:7" outlineLevel="1">
      <c r="A2129" s="12">
        <f t="shared" si="133"/>
        <v>0</v>
      </c>
      <c r="B2129" t="str">
        <f>YEAR(C2129)&amp;VLOOKUP(MONTH(C2129),lookup!$G$2:$N$13,8)</f>
        <v>2014M01</v>
      </c>
      <c r="C2129" s="2">
        <f t="shared" si="136"/>
        <v>41666</v>
      </c>
      <c r="D2129" s="4">
        <v>38.235502284588783</v>
      </c>
      <c r="E2129">
        <f t="shared" si="134"/>
        <v>38.233384804523254</v>
      </c>
      <c r="F2129" s="4">
        <v>32.484366547273233</v>
      </c>
      <c r="G2129">
        <f t="shared" si="135"/>
        <v>32.480005609576864</v>
      </c>
    </row>
    <row r="2130" spans="1:7" outlineLevel="1">
      <c r="A2130" s="12">
        <f t="shared" ref="A2130:A2193" si="137">IF(D2130+D2131=D2130,IF(D2130+D2131&gt;0,1,0),0)</f>
        <v>0</v>
      </c>
      <c r="B2130" t="str">
        <f>YEAR(C2130)&amp;VLOOKUP(MONTH(C2130),lookup!$G$2:$N$13,8)</f>
        <v>2014M01</v>
      </c>
      <c r="C2130" s="2">
        <f t="shared" si="136"/>
        <v>41667</v>
      </c>
      <c r="D2130" s="4">
        <v>38.015505009033689</v>
      </c>
      <c r="E2130">
        <f t="shared" si="134"/>
        <v>38.283737839198267</v>
      </c>
      <c r="F2130" s="4">
        <v>32.274358623697289</v>
      </c>
      <c r="G2130">
        <f t="shared" si="135"/>
        <v>32.528241202539952</v>
      </c>
    </row>
    <row r="2131" spans="1:7" outlineLevel="1">
      <c r="A2131" s="12">
        <f t="shared" si="137"/>
        <v>0</v>
      </c>
      <c r="B2131" t="str">
        <f>YEAR(C2131)&amp;VLOOKUP(MONTH(C2131),lookup!$G$2:$N$13,8)</f>
        <v>2014M01</v>
      </c>
      <c r="C2131" s="2">
        <f t="shared" si="136"/>
        <v>41668</v>
      </c>
      <c r="D2131" s="4">
        <v>38.637282826739842</v>
      </c>
      <c r="E2131">
        <f t="shared" si="134"/>
        <v>38.311498650366701</v>
      </c>
      <c r="F2131" s="4">
        <v>32.844792223635537</v>
      </c>
      <c r="G2131">
        <f t="shared" si="135"/>
        <v>32.543763648774615</v>
      </c>
    </row>
    <row r="2132" spans="1:7" outlineLevel="1">
      <c r="A2132" s="12">
        <f t="shared" si="137"/>
        <v>0</v>
      </c>
      <c r="B2132" t="str">
        <f>YEAR(C2132)&amp;VLOOKUP(MONTH(C2132),lookup!$G$2:$N$13,8)</f>
        <v>2014M01</v>
      </c>
      <c r="C2132" s="2">
        <f t="shared" si="136"/>
        <v>41669</v>
      </c>
      <c r="D2132" s="4">
        <v>37.853078287055574</v>
      </c>
      <c r="E2132">
        <f t="shared" si="134"/>
        <v>38.301935248705263</v>
      </c>
      <c r="F2132" s="4">
        <v>32.073921234273229</v>
      </c>
      <c r="G2132">
        <f t="shared" si="135"/>
        <v>32.531400694656881</v>
      </c>
    </row>
    <row r="2133" spans="1:7" outlineLevel="1">
      <c r="A2133" s="12">
        <f t="shared" si="137"/>
        <v>0</v>
      </c>
      <c r="B2133" t="str">
        <f>YEAR(C2133)&amp;VLOOKUP(MONTH(C2133),lookup!$G$2:$N$13,8)</f>
        <v>2014M01</v>
      </c>
      <c r="C2133" s="2">
        <f t="shared" si="136"/>
        <v>41670</v>
      </c>
      <c r="D2133" s="4">
        <v>38.506097932372505</v>
      </c>
      <c r="E2133">
        <f t="shared" si="134"/>
        <v>38.28263925243683</v>
      </c>
      <c r="F2133" s="4">
        <v>32.741136704350154</v>
      </c>
      <c r="G2133">
        <f t="shared" si="135"/>
        <v>32.510965340611719</v>
      </c>
    </row>
    <row r="2134" spans="1:7" outlineLevel="1">
      <c r="A2134" s="12">
        <f t="shared" si="137"/>
        <v>0</v>
      </c>
      <c r="B2134" t="str">
        <f>YEAR(C2134)&amp;VLOOKUP(MONTH(C2134),lookup!$G$2:$N$13,8)</f>
        <v>2014M02</v>
      </c>
      <c r="C2134" s="2">
        <f t="shared" si="136"/>
        <v>41671</v>
      </c>
      <c r="D2134" s="4">
        <v>38.839297316070862</v>
      </c>
      <c r="E2134">
        <f t="shared" si="134"/>
        <v>38.373753857197244</v>
      </c>
      <c r="F2134" s="4">
        <v>32.890222324389839</v>
      </c>
      <c r="G2134">
        <f t="shared" si="135"/>
        <v>32.57815491864956</v>
      </c>
    </row>
    <row r="2135" spans="1:7" outlineLevel="1">
      <c r="A2135" s="12">
        <f t="shared" si="137"/>
        <v>0</v>
      </c>
      <c r="B2135" t="str">
        <f>YEAR(C2135)&amp;VLOOKUP(MONTH(C2135),lookup!$G$2:$N$13,8)</f>
        <v>2014M02</v>
      </c>
      <c r="C2135" s="2">
        <f t="shared" si="136"/>
        <v>41672</v>
      </c>
      <c r="D2135" s="4">
        <v>39.064852419299115</v>
      </c>
      <c r="E2135">
        <f t="shared" si="134"/>
        <v>38.460300541770565</v>
      </c>
      <c r="F2135" s="4">
        <v>33.184204218275127</v>
      </c>
      <c r="G2135">
        <f t="shared" si="135"/>
        <v>32.647982526286029</v>
      </c>
    </row>
    <row r="2136" spans="1:7" outlineLevel="1">
      <c r="A2136" s="12">
        <f t="shared" si="137"/>
        <v>0</v>
      </c>
      <c r="B2136" t="str">
        <f>YEAR(C2136)&amp;VLOOKUP(MONTH(C2136),lookup!$G$2:$N$13,8)</f>
        <v>2014M02</v>
      </c>
      <c r="C2136" s="2">
        <f t="shared" si="136"/>
        <v>41673</v>
      </c>
      <c r="D2136" s="4">
        <v>38.444763031462394</v>
      </c>
      <c r="E2136">
        <f t="shared" si="134"/>
        <v>38.503554678580613</v>
      </c>
      <c r="F2136" s="4">
        <v>32.519760144694089</v>
      </c>
      <c r="G2136">
        <f t="shared" si="135"/>
        <v>32.667800697088282</v>
      </c>
    </row>
    <row r="2137" spans="1:7" outlineLevel="1">
      <c r="A2137" s="12">
        <f t="shared" si="137"/>
        <v>0</v>
      </c>
      <c r="B2137" t="str">
        <f>YEAR(C2137)&amp;VLOOKUP(MONTH(C2137),lookup!$G$2:$N$13,8)</f>
        <v>2014M02</v>
      </c>
      <c r="C2137" s="2">
        <f t="shared" si="136"/>
        <v>41674</v>
      </c>
      <c r="D2137" s="4">
        <v>39.157074336657466</v>
      </c>
      <c r="E2137">
        <f t="shared" si="134"/>
        <v>38.60446889099471</v>
      </c>
      <c r="F2137" s="4">
        <v>33.294020394675975</v>
      </c>
      <c r="G2137">
        <f t="shared" si="135"/>
        <v>32.755839743470986</v>
      </c>
    </row>
    <row r="2138" spans="1:7" outlineLevel="1">
      <c r="A2138" s="12">
        <f t="shared" si="137"/>
        <v>0</v>
      </c>
      <c r="B2138" t="str">
        <f>YEAR(C2138)&amp;VLOOKUP(MONTH(C2138),lookup!$G$2:$N$13,8)</f>
        <v>2014M02</v>
      </c>
      <c r="C2138" s="2">
        <f t="shared" si="136"/>
        <v>41675</v>
      </c>
      <c r="D2138" s="4">
        <v>38.654643512625285</v>
      </c>
      <c r="E2138">
        <f t="shared" si="134"/>
        <v>38.711212149599994</v>
      </c>
      <c r="F2138" s="4">
        <v>32.68716447558635</v>
      </c>
      <c r="G2138">
        <f t="shared" si="135"/>
        <v>32.832743712656814</v>
      </c>
    </row>
    <row r="2139" spans="1:7" outlineLevel="1">
      <c r="A2139" s="12">
        <f t="shared" si="137"/>
        <v>0</v>
      </c>
      <c r="B2139" t="str">
        <f>YEAR(C2139)&amp;VLOOKUP(MONTH(C2139),lookup!$G$2:$N$13,8)</f>
        <v>2014M02</v>
      </c>
      <c r="C2139" s="2">
        <f t="shared" si="136"/>
        <v>41676</v>
      </c>
      <c r="D2139" s="4">
        <v>39.157693592256436</v>
      </c>
      <c r="E2139">
        <f t="shared" si="134"/>
        <v>38.798037460768441</v>
      </c>
      <c r="F2139" s="4">
        <v>33.25072592706983</v>
      </c>
      <c r="G2139">
        <f t="shared" si="135"/>
        <v>32.900580337681433</v>
      </c>
    </row>
    <row r="2140" spans="1:7" outlineLevel="1">
      <c r="A2140" s="12">
        <f t="shared" si="137"/>
        <v>0</v>
      </c>
      <c r="B2140" t="str">
        <f>YEAR(C2140)&amp;VLOOKUP(MONTH(C2140),lookup!$G$2:$N$13,8)</f>
        <v>2014M02</v>
      </c>
      <c r="C2140" s="2">
        <f t="shared" si="136"/>
        <v>41677</v>
      </c>
      <c r="D2140" s="4">
        <v>38.732184355599173</v>
      </c>
      <c r="E2140">
        <f t="shared" si="134"/>
        <v>38.844055510013114</v>
      </c>
      <c r="F2140" s="4">
        <v>32.764485733069726</v>
      </c>
      <c r="G2140">
        <f t="shared" si="135"/>
        <v>32.933262569579533</v>
      </c>
    </row>
    <row r="2141" spans="1:7" outlineLevel="1">
      <c r="A2141" s="12">
        <f t="shared" si="137"/>
        <v>0</v>
      </c>
      <c r="B2141" t="str">
        <f>YEAR(C2141)&amp;VLOOKUP(MONTH(C2141),lookup!$G$2:$N$13,8)</f>
        <v>2014M02</v>
      </c>
      <c r="C2141" s="2">
        <f t="shared" si="136"/>
        <v>41678</v>
      </c>
      <c r="D2141" s="4">
        <v>39.601921997547954</v>
      </c>
      <c r="E2141">
        <f t="shared" si="134"/>
        <v>38.957300312273979</v>
      </c>
      <c r="F2141" s="4">
        <v>33.635680002462649</v>
      </c>
      <c r="G2141">
        <f t="shared" si="135"/>
        <v>33.026794507727189</v>
      </c>
    </row>
    <row r="2142" spans="1:7" outlineLevel="1">
      <c r="A2142" s="12">
        <f t="shared" si="137"/>
        <v>0</v>
      </c>
      <c r="B2142" t="str">
        <f>YEAR(C2142)&amp;VLOOKUP(MONTH(C2142),lookup!$G$2:$N$13,8)</f>
        <v>2014M02</v>
      </c>
      <c r="C2142" s="2">
        <f t="shared" si="136"/>
        <v>41679</v>
      </c>
      <c r="D2142" s="4">
        <v>38.901023557826804</v>
      </c>
      <c r="E2142">
        <f t="shared" si="134"/>
        <v>38.999179912914087</v>
      </c>
      <c r="F2142" s="4">
        <v>32.935486138118939</v>
      </c>
      <c r="G2142">
        <f t="shared" si="135"/>
        <v>33.064267328870663</v>
      </c>
    </row>
    <row r="2143" spans="1:7" outlineLevel="1">
      <c r="A2143" s="12">
        <f t="shared" si="137"/>
        <v>0</v>
      </c>
      <c r="B2143" t="str">
        <f>YEAR(C2143)&amp;VLOOKUP(MONTH(C2143),lookup!$G$2:$N$13,8)</f>
        <v>2014M02</v>
      </c>
      <c r="C2143" s="2">
        <f t="shared" si="136"/>
        <v>41680</v>
      </c>
      <c r="D2143" s="4">
        <v>39.001750730217701</v>
      </c>
      <c r="E2143">
        <f t="shared" si="134"/>
        <v>38.982292423476522</v>
      </c>
      <c r="F2143" s="4">
        <v>33.075902923507329</v>
      </c>
      <c r="G2143">
        <f t="shared" si="135"/>
        <v>33.039322042016963</v>
      </c>
    </row>
    <row r="2144" spans="1:7" outlineLevel="1">
      <c r="A2144" s="12">
        <f t="shared" si="137"/>
        <v>0</v>
      </c>
      <c r="B2144" t="str">
        <f>YEAR(C2144)&amp;VLOOKUP(MONTH(C2144),lookup!$G$2:$N$13,8)</f>
        <v>2014M02</v>
      </c>
      <c r="C2144" s="2">
        <f t="shared" si="136"/>
        <v>41681</v>
      </c>
      <c r="D2144" s="4">
        <v>38.65701250763167</v>
      </c>
      <c r="E2144">
        <f t="shared" si="134"/>
        <v>38.995755431987632</v>
      </c>
      <c r="F2144" s="4">
        <v>32.703114621827382</v>
      </c>
      <c r="G2144">
        <f t="shared" si="135"/>
        <v>33.052110875691206</v>
      </c>
    </row>
    <row r="2145" spans="1:7" outlineLevel="1">
      <c r="A2145" s="12">
        <f t="shared" si="137"/>
        <v>0</v>
      </c>
      <c r="B2145" t="str">
        <f>YEAR(C2145)&amp;VLOOKUP(MONTH(C2145),lookup!$G$2:$N$13,8)</f>
        <v>2014M02</v>
      </c>
      <c r="C2145" s="2">
        <f t="shared" si="136"/>
        <v>41682</v>
      </c>
      <c r="D2145" s="4">
        <v>39.001667047028654</v>
      </c>
      <c r="E2145">
        <f t="shared" si="134"/>
        <v>38.973040264283519</v>
      </c>
      <c r="F2145" s="4">
        <v>33.07830125013011</v>
      </c>
      <c r="G2145">
        <f t="shared" si="135"/>
        <v>33.02425970607878</v>
      </c>
    </row>
    <row r="2146" spans="1:7" outlineLevel="1">
      <c r="A2146" s="12">
        <f t="shared" si="137"/>
        <v>0</v>
      </c>
      <c r="B2146" t="str">
        <f>YEAR(C2146)&amp;VLOOKUP(MONTH(C2146),lookup!$G$2:$N$13,8)</f>
        <v>2014M02</v>
      </c>
      <c r="C2146" s="2">
        <f t="shared" si="136"/>
        <v>41683</v>
      </c>
      <c r="D2146" s="4">
        <v>38.867953483026696</v>
      </c>
      <c r="E2146">
        <f t="shared" si="134"/>
        <v>38.997686231385899</v>
      </c>
      <c r="F2146" s="4">
        <v>32.893669741937941</v>
      </c>
      <c r="G2146">
        <f t="shared" si="135"/>
        <v>33.047931619298112</v>
      </c>
    </row>
    <row r="2147" spans="1:7" outlineLevel="1">
      <c r="A2147" s="12">
        <f t="shared" si="137"/>
        <v>0</v>
      </c>
      <c r="B2147" t="str">
        <f>YEAR(C2147)&amp;VLOOKUP(MONTH(C2147),lookup!$G$2:$N$13,8)</f>
        <v>2014M02</v>
      </c>
      <c r="C2147" s="2">
        <f t="shared" si="136"/>
        <v>41684</v>
      </c>
      <c r="D2147" s="4">
        <v>38.945209803157823</v>
      </c>
      <c r="E2147">
        <f t="shared" si="134"/>
        <v>38.929679978368057</v>
      </c>
      <c r="F2147" s="4">
        <v>33.035255959315954</v>
      </c>
      <c r="G2147">
        <f t="shared" si="135"/>
        <v>32.984429409384589</v>
      </c>
    </row>
    <row r="2148" spans="1:7" outlineLevel="1">
      <c r="A2148" s="12">
        <f t="shared" si="137"/>
        <v>0</v>
      </c>
      <c r="B2148" t="str">
        <f>YEAR(C2148)&amp;VLOOKUP(MONTH(C2148),lookup!$G$2:$N$13,8)</f>
        <v>2014M02</v>
      </c>
      <c r="C2148" s="2">
        <f t="shared" si="136"/>
        <v>41685</v>
      </c>
      <c r="D2148" s="4">
        <v>39.195317554053389</v>
      </c>
      <c r="E2148">
        <f t="shared" si="134"/>
        <v>38.983150302957</v>
      </c>
      <c r="F2148" s="4">
        <v>33.159020372958643</v>
      </c>
      <c r="G2148">
        <f t="shared" si="135"/>
        <v>33.027715677280966</v>
      </c>
    </row>
    <row r="2149" spans="1:7" outlineLevel="1">
      <c r="A2149" s="12">
        <f t="shared" si="137"/>
        <v>0</v>
      </c>
      <c r="B2149" t="str">
        <f>YEAR(C2149)&amp;VLOOKUP(MONTH(C2149),lookup!$G$2:$N$13,8)</f>
        <v>2014M02</v>
      </c>
      <c r="C2149" s="2">
        <f t="shared" si="136"/>
        <v>41686</v>
      </c>
      <c r="D2149" s="4">
        <v>39.384922359265687</v>
      </c>
      <c r="E2149">
        <f t="shared" si="134"/>
        <v>39.001518794651687</v>
      </c>
      <c r="F2149" s="4">
        <v>33.444807748253211</v>
      </c>
      <c r="G2149">
        <f t="shared" si="135"/>
        <v>33.046528230121694</v>
      </c>
    </row>
    <row r="2150" spans="1:7" outlineLevel="1">
      <c r="A2150" s="12">
        <f t="shared" si="137"/>
        <v>0</v>
      </c>
      <c r="B2150" t="str">
        <f>YEAR(C2150)&amp;VLOOKUP(MONTH(C2150),lookup!$G$2:$N$13,8)</f>
        <v>2014M02</v>
      </c>
      <c r="C2150" s="2">
        <f t="shared" si="136"/>
        <v>41687</v>
      </c>
      <c r="D2150" s="4">
        <v>38.888875801801774</v>
      </c>
      <c r="E2150">
        <f t="shared" si="134"/>
        <v>39.020081501080966</v>
      </c>
      <c r="F2150" s="4">
        <v>32.877681369711773</v>
      </c>
      <c r="G2150">
        <f t="shared" si="135"/>
        <v>33.057462661086618</v>
      </c>
    </row>
    <row r="2151" spans="1:7" outlineLevel="1">
      <c r="A2151" s="12">
        <f t="shared" si="137"/>
        <v>0</v>
      </c>
      <c r="B2151" t="str">
        <f>YEAR(C2151)&amp;VLOOKUP(MONTH(C2151),lookup!$G$2:$N$13,8)</f>
        <v>2014M02</v>
      </c>
      <c r="C2151" s="2">
        <f t="shared" si="136"/>
        <v>41688</v>
      </c>
      <c r="D2151" s="4">
        <v>39.552766492299888</v>
      </c>
      <c r="E2151">
        <f t="shared" si="134"/>
        <v>39.100444939983703</v>
      </c>
      <c r="F2151" s="4">
        <v>33.561743868329373</v>
      </c>
      <c r="G2151">
        <f t="shared" si="135"/>
        <v>33.128114604987935</v>
      </c>
    </row>
    <row r="2152" spans="1:7" outlineLevel="1">
      <c r="A2152" s="12">
        <f t="shared" si="137"/>
        <v>0</v>
      </c>
      <c r="B2152" t="str">
        <f>YEAR(C2152)&amp;VLOOKUP(MONTH(C2152),lookup!$G$2:$N$13,8)</f>
        <v>2014M02</v>
      </c>
      <c r="C2152" s="2">
        <f t="shared" si="136"/>
        <v>41689</v>
      </c>
      <c r="D2152" s="4">
        <v>39.208941177230763</v>
      </c>
      <c r="E2152">
        <f t="shared" si="134"/>
        <v>39.163356123017323</v>
      </c>
      <c r="F2152" s="4">
        <v>33.154144436188353</v>
      </c>
      <c r="G2152">
        <f t="shared" si="135"/>
        <v>33.178010192906356</v>
      </c>
    </row>
    <row r="2153" spans="1:7" outlineLevel="1">
      <c r="A2153" s="12">
        <f t="shared" si="137"/>
        <v>0</v>
      </c>
      <c r="B2153" t="str">
        <f>YEAR(C2153)&amp;VLOOKUP(MONTH(C2153),lookup!$G$2:$N$13,8)</f>
        <v>2014M02</v>
      </c>
      <c r="C2153" s="2">
        <f t="shared" si="136"/>
        <v>41690</v>
      </c>
      <c r="D2153" s="4">
        <v>39.786429735790833</v>
      </c>
      <c r="E2153">
        <f t="shared" si="134"/>
        <v>39.282505452117704</v>
      </c>
      <c r="F2153" s="4">
        <v>33.760013558550654</v>
      </c>
      <c r="G2153">
        <f t="shared" si="135"/>
        <v>33.281013678785541</v>
      </c>
    </row>
    <row r="2154" spans="1:7" outlineLevel="1">
      <c r="A2154" s="12">
        <f t="shared" si="137"/>
        <v>0</v>
      </c>
      <c r="B2154" t="str">
        <f>YEAR(C2154)&amp;VLOOKUP(MONTH(C2154),lookup!$G$2:$N$13,8)</f>
        <v>2014M02</v>
      </c>
      <c r="C2154" s="2">
        <f t="shared" si="136"/>
        <v>41691</v>
      </c>
      <c r="D2154" s="4">
        <v>39.495186372183248</v>
      </c>
      <c r="E2154">
        <f t="shared" si="134"/>
        <v>39.346696575867483</v>
      </c>
      <c r="F2154" s="4">
        <v>33.404633653655701</v>
      </c>
      <c r="G2154">
        <f t="shared" si="135"/>
        <v>33.33341669665932</v>
      </c>
    </row>
    <row r="2155" spans="1:7" outlineLevel="1">
      <c r="A2155" s="12">
        <f t="shared" si="137"/>
        <v>0</v>
      </c>
      <c r="B2155" t="str">
        <f>YEAR(C2155)&amp;VLOOKUP(MONTH(C2155),lookup!$G$2:$N$13,8)</f>
        <v>2014M02</v>
      </c>
      <c r="C2155" s="2">
        <f t="shared" si="136"/>
        <v>41692</v>
      </c>
      <c r="D2155" s="4">
        <v>39.882157218014115</v>
      </c>
      <c r="E2155">
        <f t="shared" si="134"/>
        <v>39.446692027525032</v>
      </c>
      <c r="F2155" s="4">
        <v>33.818034940873574</v>
      </c>
      <c r="G2155">
        <f t="shared" si="135"/>
        <v>33.413442649058368</v>
      </c>
    </row>
    <row r="2156" spans="1:7" outlineLevel="1">
      <c r="A2156" s="12">
        <f t="shared" si="137"/>
        <v>0</v>
      </c>
      <c r="B2156" t="str">
        <f>YEAR(C2156)&amp;VLOOKUP(MONTH(C2156),lookup!$G$2:$N$13,8)</f>
        <v>2014M02</v>
      </c>
      <c r="C2156" s="2">
        <f t="shared" si="136"/>
        <v>41693</v>
      </c>
      <c r="D2156" s="4">
        <v>39.514345257938153</v>
      </c>
      <c r="E2156">
        <f t="shared" si="134"/>
        <v>39.518753713695858</v>
      </c>
      <c r="F2156" s="4">
        <v>33.431083203813252</v>
      </c>
      <c r="G2156">
        <f t="shared" si="135"/>
        <v>33.476563395495241</v>
      </c>
    </row>
    <row r="2157" spans="1:7" outlineLevel="1">
      <c r="A2157" s="12">
        <f t="shared" si="137"/>
        <v>0</v>
      </c>
      <c r="B2157" t="str">
        <f>YEAR(C2157)&amp;VLOOKUP(MONTH(C2157),lookup!$G$2:$N$13,8)</f>
        <v>2014M02</v>
      </c>
      <c r="C2157" s="2">
        <f t="shared" si="136"/>
        <v>41694</v>
      </c>
      <c r="D2157" s="4">
        <v>39.805617530283769</v>
      </c>
      <c r="E2157">
        <f t="shared" si="134"/>
        <v>39.566118081716482</v>
      </c>
      <c r="F2157" s="4">
        <v>33.740232319132964</v>
      </c>
      <c r="G2157">
        <f t="shared" si="135"/>
        <v>33.509901468742186</v>
      </c>
    </row>
    <row r="2158" spans="1:7" outlineLevel="1">
      <c r="A2158" s="12">
        <f t="shared" si="137"/>
        <v>0</v>
      </c>
      <c r="B2158" t="str">
        <f>YEAR(C2158)&amp;VLOOKUP(MONTH(C2158),lookup!$G$2:$N$13,8)</f>
        <v>2014M02</v>
      </c>
      <c r="C2158" s="2">
        <f t="shared" si="136"/>
        <v>41695</v>
      </c>
      <c r="D2158" s="4">
        <v>39.506968965201509</v>
      </c>
      <c r="E2158">
        <f t="shared" si="134"/>
        <v>39.629584553426525</v>
      </c>
      <c r="F2158" s="4">
        <v>33.413009391731499</v>
      </c>
      <c r="G2158">
        <f t="shared" si="135"/>
        <v>33.564931549747016</v>
      </c>
    </row>
    <row r="2159" spans="1:7" outlineLevel="1">
      <c r="A2159" s="12">
        <f t="shared" si="137"/>
        <v>0</v>
      </c>
      <c r="B2159" t="str">
        <f>YEAR(C2159)&amp;VLOOKUP(MONTH(C2159),lookup!$G$2:$N$13,8)</f>
        <v>2014M02</v>
      </c>
      <c r="C2159" s="2">
        <f t="shared" si="136"/>
        <v>41696</v>
      </c>
      <c r="D2159" s="4">
        <v>40.116725761459335</v>
      </c>
      <c r="E2159">
        <f t="shared" si="134"/>
        <v>39.692356676554702</v>
      </c>
      <c r="F2159" s="4">
        <v>34.039356315907249</v>
      </c>
      <c r="G2159">
        <f t="shared" si="135"/>
        <v>33.618060890833675</v>
      </c>
    </row>
    <row r="2160" spans="1:7" outlineLevel="1">
      <c r="A2160" s="12">
        <f t="shared" si="137"/>
        <v>0</v>
      </c>
      <c r="B2160" t="str">
        <f>YEAR(C2160)&amp;VLOOKUP(MONTH(C2160),lookup!$G$2:$N$13,8)</f>
        <v>2014M02</v>
      </c>
      <c r="C2160" s="2">
        <f t="shared" si="136"/>
        <v>41697</v>
      </c>
      <c r="D2160" s="4">
        <v>39.690309703335281</v>
      </c>
      <c r="E2160">
        <f t="shared" si="134"/>
        <v>39.738702487032242</v>
      </c>
      <c r="F2160" s="4">
        <v>33.554425715842257</v>
      </c>
      <c r="G2160">
        <f t="shared" si="135"/>
        <v>33.655561142660929</v>
      </c>
    </row>
    <row r="2161" spans="1:7" outlineLevel="1">
      <c r="A2161" s="12">
        <f t="shared" si="137"/>
        <v>0</v>
      </c>
      <c r="B2161" t="str">
        <f>YEAR(C2161)&amp;VLOOKUP(MONTH(C2161),lookup!$G$2:$N$13,8)</f>
        <v>2014M02</v>
      </c>
      <c r="C2161" s="2">
        <f t="shared" si="136"/>
        <v>41698</v>
      </c>
      <c r="D2161" s="4">
        <v>40.144388380734263</v>
      </c>
      <c r="E2161">
        <f t="shared" si="134"/>
        <v>39.782927499234546</v>
      </c>
      <c r="F2161" s="4">
        <v>34.030493550465316</v>
      </c>
      <c r="G2161">
        <f t="shared" si="135"/>
        <v>33.69017102628824</v>
      </c>
    </row>
    <row r="2162" spans="1:7" outlineLevel="1">
      <c r="A2162" s="12">
        <f t="shared" si="137"/>
        <v>0</v>
      </c>
      <c r="B2162" t="str">
        <f>YEAR(C2162)&amp;VLOOKUP(MONTH(C2162),lookup!$G$2:$N$13,8)</f>
        <v>2014M03</v>
      </c>
      <c r="C2162" s="2">
        <f t="shared" si="136"/>
        <v>41699</v>
      </c>
      <c r="D2162" s="4">
        <v>39.292260291453971</v>
      </c>
      <c r="E2162">
        <f t="shared" si="134"/>
        <v>39.751737538648612</v>
      </c>
      <c r="F2162" s="4">
        <v>33.1084263170927</v>
      </c>
      <c r="G2162">
        <f t="shared" si="135"/>
        <v>33.644769993859668</v>
      </c>
    </row>
    <row r="2163" spans="1:7" outlineLevel="1">
      <c r="A2163" s="12">
        <f t="shared" si="137"/>
        <v>0</v>
      </c>
      <c r="B2163" t="str">
        <f>YEAR(C2163)&amp;VLOOKUP(MONTH(C2163),lookup!$G$2:$N$13,8)</f>
        <v>2014M03</v>
      </c>
      <c r="C2163" s="2">
        <f t="shared" si="136"/>
        <v>41700</v>
      </c>
      <c r="D2163" s="4">
        <v>39.661304911014099</v>
      </c>
      <c r="E2163">
        <f t="shared" si="134"/>
        <v>39.725908217855313</v>
      </c>
      <c r="F2163" s="4">
        <v>33.515337365325756</v>
      </c>
      <c r="G2163">
        <f t="shared" si="135"/>
        <v>33.607110149237329</v>
      </c>
    </row>
    <row r="2164" spans="1:7" outlineLevel="1">
      <c r="A2164" s="12">
        <f t="shared" si="137"/>
        <v>0</v>
      </c>
      <c r="B2164" t="str">
        <f>YEAR(C2164)&amp;VLOOKUP(MONTH(C2164),lookup!$G$2:$N$13,8)</f>
        <v>2014M03</v>
      </c>
      <c r="C2164" s="2">
        <f t="shared" si="136"/>
        <v>41701</v>
      </c>
      <c r="D2164" s="4">
        <v>39.344423436075573</v>
      </c>
      <c r="E2164">
        <f t="shared" si="134"/>
        <v>39.7017426432284</v>
      </c>
      <c r="F2164" s="4">
        <v>33.176257389543579</v>
      </c>
      <c r="G2164">
        <f t="shared" si="135"/>
        <v>33.571454202329818</v>
      </c>
    </row>
    <row r="2165" spans="1:7" outlineLevel="1">
      <c r="A2165" s="12">
        <f t="shared" si="137"/>
        <v>0</v>
      </c>
      <c r="B2165" t="str">
        <f>YEAR(C2165)&amp;VLOOKUP(MONTH(C2165),lookup!$G$2:$N$13,8)</f>
        <v>2014M03</v>
      </c>
      <c r="C2165" s="2">
        <f t="shared" si="136"/>
        <v>41702</v>
      </c>
      <c r="D2165" s="4">
        <v>40.177676713898371</v>
      </c>
      <c r="E2165">
        <f t="shared" si="134"/>
        <v>39.730075588240908</v>
      </c>
      <c r="F2165" s="4">
        <v>34.013796907798358</v>
      </c>
      <c r="G2165">
        <f t="shared" si="135"/>
        <v>33.586422038445662</v>
      </c>
    </row>
    <row r="2166" spans="1:7" outlineLevel="1">
      <c r="A2166" s="12">
        <f t="shared" si="137"/>
        <v>0</v>
      </c>
      <c r="B2166" t="str">
        <f>YEAR(C2166)&amp;VLOOKUP(MONTH(C2166),lookup!$G$2:$N$13,8)</f>
        <v>2014M03</v>
      </c>
      <c r="C2166" s="2">
        <f t="shared" si="136"/>
        <v>41703</v>
      </c>
      <c r="D2166" s="4">
        <v>39.451946733922853</v>
      </c>
      <c r="E2166">
        <f t="shared" si="134"/>
        <v>39.706773118001621</v>
      </c>
      <c r="F2166" s="4">
        <v>33.250510272591193</v>
      </c>
      <c r="G2166">
        <f t="shared" si="135"/>
        <v>33.550939556561808</v>
      </c>
    </row>
    <row r="2167" spans="1:7" outlineLevel="1">
      <c r="A2167" s="12">
        <f t="shared" si="137"/>
        <v>0</v>
      </c>
      <c r="B2167" t="str">
        <f>YEAR(C2167)&amp;VLOOKUP(MONTH(C2167),lookup!$G$2:$N$13,8)</f>
        <v>2014M03</v>
      </c>
      <c r="C2167" s="2">
        <f t="shared" si="136"/>
        <v>41704</v>
      </c>
      <c r="D2167" s="4">
        <v>40.024142068221067</v>
      </c>
      <c r="E2167">
        <f t="shared" si="134"/>
        <v>39.690966111131459</v>
      </c>
      <c r="F2167" s="4">
        <v>33.856757113838391</v>
      </c>
      <c r="G2167">
        <f t="shared" si="135"/>
        <v>33.525049070046926</v>
      </c>
    </row>
    <row r="2168" spans="1:7" outlineLevel="1">
      <c r="A2168" s="12">
        <f t="shared" si="137"/>
        <v>0</v>
      </c>
      <c r="B2168" t="str">
        <f>YEAR(C2168)&amp;VLOOKUP(MONTH(C2168),lookup!$G$2:$N$13,8)</f>
        <v>2014M03</v>
      </c>
      <c r="C2168" s="2">
        <f t="shared" si="136"/>
        <v>41705</v>
      </c>
      <c r="D2168" s="4">
        <v>39.614908417676958</v>
      </c>
      <c r="E2168">
        <f t="shared" si="134"/>
        <v>39.71314087462973</v>
      </c>
      <c r="F2168" s="4">
        <v>33.389844017899343</v>
      </c>
      <c r="G2168">
        <f t="shared" si="135"/>
        <v>33.538214188992718</v>
      </c>
    </row>
    <row r="2169" spans="1:7" outlineLevel="1">
      <c r="A2169" s="12">
        <f t="shared" si="137"/>
        <v>0</v>
      </c>
      <c r="B2169" t="str">
        <f>YEAR(C2169)&amp;VLOOKUP(MONTH(C2169),lookup!$G$2:$N$13,8)</f>
        <v>2014M03</v>
      </c>
      <c r="C2169" s="2">
        <f t="shared" si="136"/>
        <v>41706</v>
      </c>
      <c r="D2169" s="4">
        <v>40.609575274852155</v>
      </c>
      <c r="E2169">
        <f t="shared" si="134"/>
        <v>39.821237585831938</v>
      </c>
      <c r="F2169" s="4">
        <v>34.337512003704951</v>
      </c>
      <c r="G2169">
        <f t="shared" si="135"/>
        <v>33.625917395518456</v>
      </c>
    </row>
    <row r="2170" spans="1:7" outlineLevel="1">
      <c r="A2170" s="12">
        <f t="shared" si="137"/>
        <v>0</v>
      </c>
      <c r="B2170" t="str">
        <f>YEAR(C2170)&amp;VLOOKUP(MONTH(C2170),lookup!$G$2:$N$13,8)</f>
        <v>2014M03</v>
      </c>
      <c r="C2170" s="2">
        <f t="shared" si="136"/>
        <v>41707</v>
      </c>
      <c r="D2170" s="4">
        <v>39.853903240646751</v>
      </c>
      <c r="E2170">
        <f t="shared" si="134"/>
        <v>39.898796920537421</v>
      </c>
      <c r="F2170" s="4">
        <v>33.617360391066889</v>
      </c>
      <c r="G2170">
        <f t="shared" si="135"/>
        <v>33.694484358602125</v>
      </c>
    </row>
    <row r="2171" spans="1:7" outlineLevel="1">
      <c r="A2171" s="12">
        <f t="shared" si="137"/>
        <v>0</v>
      </c>
      <c r="B2171" t="str">
        <f>YEAR(C2171)&amp;VLOOKUP(MONTH(C2171),lookup!$G$2:$N$13,8)</f>
        <v>2014M03</v>
      </c>
      <c r="C2171" s="2">
        <f t="shared" si="136"/>
        <v>41708</v>
      </c>
      <c r="D2171" s="4">
        <v>40.366947145633489</v>
      </c>
      <c r="E2171">
        <f t="shared" si="134"/>
        <v>39.958672096179058</v>
      </c>
      <c r="F2171" s="4">
        <v>34.112138560812625</v>
      </c>
      <c r="G2171">
        <f t="shared" si="135"/>
        <v>33.739979571071238</v>
      </c>
    </row>
    <row r="2172" spans="1:7" outlineLevel="1">
      <c r="A2172" s="12">
        <f t="shared" si="137"/>
        <v>0</v>
      </c>
      <c r="B2172" t="str">
        <f>YEAR(C2172)&amp;VLOOKUP(MONTH(C2172),lookup!$G$2:$N$13,8)</f>
        <v>2014M03</v>
      </c>
      <c r="C2172" s="2">
        <f t="shared" si="136"/>
        <v>41709</v>
      </c>
      <c r="D2172" s="4">
        <v>40.076965677208406</v>
      </c>
      <c r="E2172">
        <f t="shared" si="134"/>
        <v>40.05654089819032</v>
      </c>
      <c r="F2172" s="4">
        <v>33.79644514396881</v>
      </c>
      <c r="G2172">
        <f t="shared" si="135"/>
        <v>33.824235878337618</v>
      </c>
    </row>
    <row r="2173" spans="1:7" outlineLevel="1">
      <c r="A2173" s="12">
        <f t="shared" si="137"/>
        <v>0</v>
      </c>
      <c r="B2173" t="str">
        <f>YEAR(C2173)&amp;VLOOKUP(MONTH(C2173),lookup!$G$2:$N$13,8)</f>
        <v>2014M03</v>
      </c>
      <c r="C2173" s="2">
        <f t="shared" si="136"/>
        <v>41710</v>
      </c>
      <c r="D2173" s="4">
        <v>40.407557429515897</v>
      </c>
      <c r="E2173">
        <f t="shared" si="134"/>
        <v>40.102859723024324</v>
      </c>
      <c r="F2173" s="4">
        <v>34.120996471298767</v>
      </c>
      <c r="G2173">
        <f t="shared" si="135"/>
        <v>33.852955797511427</v>
      </c>
    </row>
    <row r="2174" spans="1:7" outlineLevel="1">
      <c r="A2174" s="12">
        <f t="shared" si="137"/>
        <v>0</v>
      </c>
      <c r="B2174" t="str">
        <f>YEAR(C2174)&amp;VLOOKUP(MONTH(C2174),lookup!$G$2:$N$13,8)</f>
        <v>2014M03</v>
      </c>
      <c r="C2174" s="2">
        <f t="shared" si="136"/>
        <v>41711</v>
      </c>
      <c r="D2174" s="4">
        <v>40.004659121669107</v>
      </c>
      <c r="E2174">
        <f t="shared" si="134"/>
        <v>40.169883472591138</v>
      </c>
      <c r="F2174" s="4">
        <v>33.717678844908328</v>
      </c>
      <c r="G2174">
        <f t="shared" si="135"/>
        <v>33.909473402198671</v>
      </c>
    </row>
    <row r="2175" spans="1:7" outlineLevel="1">
      <c r="A2175" s="12">
        <f t="shared" si="137"/>
        <v>0</v>
      </c>
      <c r="B2175" t="str">
        <f>YEAR(C2175)&amp;VLOOKUP(MONTH(C2175),lookup!$G$2:$N$13,8)</f>
        <v>2014M03</v>
      </c>
      <c r="C2175" s="2">
        <f t="shared" si="136"/>
        <v>41712</v>
      </c>
      <c r="D2175" s="4">
        <v>40.858012180645126</v>
      </c>
      <c r="E2175">
        <f t="shared" si="134"/>
        <v>40.242703430100391</v>
      </c>
      <c r="F2175" s="4">
        <v>34.521477332660389</v>
      </c>
      <c r="G2175">
        <f t="shared" si="135"/>
        <v>33.966348859954664</v>
      </c>
    </row>
    <row r="2176" spans="1:7" outlineLevel="1">
      <c r="A2176" s="12">
        <f t="shared" si="137"/>
        <v>0</v>
      </c>
      <c r="B2176" t="str">
        <f>YEAR(C2176)&amp;VLOOKUP(MONTH(C2176),lookup!$G$2:$N$13,8)</f>
        <v>2014M03</v>
      </c>
      <c r="C2176" s="2">
        <f t="shared" si="136"/>
        <v>41713</v>
      </c>
      <c r="D2176" s="4">
        <v>40.565140616441951</v>
      </c>
      <c r="E2176">
        <f t="shared" si="134"/>
        <v>40.361362723839463</v>
      </c>
      <c r="F2176" s="4">
        <v>34.188584631783598</v>
      </c>
      <c r="G2176">
        <f t="shared" si="135"/>
        <v>34.063872168382147</v>
      </c>
    </row>
    <row r="2177" spans="1:7" outlineLevel="1">
      <c r="A2177" s="12">
        <f t="shared" si="137"/>
        <v>0</v>
      </c>
      <c r="B2177" t="str">
        <f>YEAR(C2177)&amp;VLOOKUP(MONTH(C2177),lookup!$G$2:$N$13,8)</f>
        <v>2014M03</v>
      </c>
      <c r="C2177" s="2">
        <f t="shared" si="136"/>
        <v>41714</v>
      </c>
      <c r="D2177" s="4">
        <v>40.929103120677553</v>
      </c>
      <c r="E2177">
        <f t="shared" si="134"/>
        <v>40.428179545457226</v>
      </c>
      <c r="F2177" s="4">
        <v>34.582202532081411</v>
      </c>
      <c r="G2177">
        <f t="shared" si="135"/>
        <v>34.118337324011407</v>
      </c>
    </row>
    <row r="2178" spans="1:7" outlineLevel="1">
      <c r="A2178" s="12">
        <f t="shared" si="137"/>
        <v>0</v>
      </c>
      <c r="B2178" t="str">
        <f>YEAR(C2178)&amp;VLOOKUP(MONTH(C2178),lookup!$G$2:$N$13,8)</f>
        <v>2014M03</v>
      </c>
      <c r="C2178" s="2">
        <f t="shared" si="136"/>
        <v>41715</v>
      </c>
      <c r="D2178" s="4">
        <v>40.446946079992884</v>
      </c>
      <c r="E2178">
        <f t="shared" si="134"/>
        <v>40.496076423148395</v>
      </c>
      <c r="F2178" s="4">
        <v>34.076426313665884</v>
      </c>
      <c r="G2178">
        <f t="shared" si="135"/>
        <v>34.170360708315272</v>
      </c>
    </row>
    <row r="2179" spans="1:7" outlineLevel="1">
      <c r="A2179" s="12">
        <f t="shared" si="137"/>
        <v>0</v>
      </c>
      <c r="B2179" t="str">
        <f>YEAR(C2179)&amp;VLOOKUP(MONTH(C2179),lookup!$G$2:$N$13,8)</f>
        <v>2014M03</v>
      </c>
      <c r="C2179" s="2">
        <f t="shared" si="136"/>
        <v>41716</v>
      </c>
      <c r="D2179" s="4">
        <v>41.191117910071405</v>
      </c>
      <c r="E2179">
        <f t="shared" si="134"/>
        <v>40.612883802638727</v>
      </c>
      <c r="F2179" s="4">
        <v>34.788512969821923</v>
      </c>
      <c r="G2179">
        <f t="shared" si="135"/>
        <v>34.268260483755277</v>
      </c>
    </row>
    <row r="2180" spans="1:7" outlineLevel="1">
      <c r="A2180" s="12">
        <f t="shared" si="137"/>
        <v>0</v>
      </c>
      <c r="B2180" t="str">
        <f>YEAR(C2180)&amp;VLOOKUP(MONTH(C2180),lookup!$G$2:$N$13,8)</f>
        <v>2014M03</v>
      </c>
      <c r="C2180" s="2">
        <f t="shared" si="136"/>
        <v>41717</v>
      </c>
      <c r="D2180" s="4">
        <v>40.807194036349202</v>
      </c>
      <c r="E2180">
        <f t="shared" si="134"/>
        <v>40.725400984641702</v>
      </c>
      <c r="F2180" s="4">
        <v>34.424373972254671</v>
      </c>
      <c r="G2180">
        <f t="shared" si="135"/>
        <v>34.366397296135347</v>
      </c>
    </row>
    <row r="2181" spans="1:7" outlineLevel="1">
      <c r="A2181" s="12">
        <f t="shared" si="137"/>
        <v>0</v>
      </c>
      <c r="B2181" t="str">
        <f>YEAR(C2181)&amp;VLOOKUP(MONTH(C2181),lookup!$G$2:$N$13,8)</f>
        <v>2014M03</v>
      </c>
      <c r="C2181" s="2">
        <f t="shared" si="136"/>
        <v>41718</v>
      </c>
      <c r="D2181" s="4">
        <v>41.12292759713953</v>
      </c>
      <c r="E2181">
        <f t="shared" si="134"/>
        <v>40.792187904826044</v>
      </c>
      <c r="F2181" s="4">
        <v>34.679371506638887</v>
      </c>
      <c r="G2181">
        <f t="shared" si="135"/>
        <v>34.414453583675638</v>
      </c>
    </row>
    <row r="2182" spans="1:7" outlineLevel="1">
      <c r="A2182" s="12">
        <f t="shared" si="137"/>
        <v>0</v>
      </c>
      <c r="B2182" t="str">
        <f>YEAR(C2182)&amp;VLOOKUP(MONTH(C2182),lookup!$G$2:$N$13,8)</f>
        <v>2014M03</v>
      </c>
      <c r="C2182" s="2">
        <f t="shared" si="136"/>
        <v>41719</v>
      </c>
      <c r="D2182" s="4">
        <v>40.698601057034857</v>
      </c>
      <c r="E2182">
        <f t="shared" si="134"/>
        <v>40.84668097916915</v>
      </c>
      <c r="F2182" s="4">
        <v>34.360017657754938</v>
      </c>
      <c r="G2182">
        <f t="shared" si="135"/>
        <v>34.468885844976171</v>
      </c>
    </row>
    <row r="2183" spans="1:7" outlineLevel="1">
      <c r="A2183" s="12">
        <f t="shared" si="137"/>
        <v>0</v>
      </c>
      <c r="B2183" t="str">
        <f>YEAR(C2183)&amp;VLOOKUP(MONTH(C2183),lookup!$G$2:$N$13,8)</f>
        <v>2014M03</v>
      </c>
      <c r="C2183" s="2">
        <f t="shared" si="136"/>
        <v>41720</v>
      </c>
      <c r="D2183" s="4">
        <v>41.529397527775075</v>
      </c>
      <c r="E2183">
        <f t="shared" si="134"/>
        <v>40.938667097289567</v>
      </c>
      <c r="F2183" s="4">
        <v>35.039422882156735</v>
      </c>
      <c r="G2183">
        <f t="shared" si="135"/>
        <v>34.539359137659297</v>
      </c>
    </row>
    <row r="2184" spans="1:7" outlineLevel="1">
      <c r="A2184" s="12">
        <f t="shared" si="137"/>
        <v>0</v>
      </c>
      <c r="B2184" t="str">
        <f>YEAR(C2184)&amp;VLOOKUP(MONTH(C2184),lookup!$G$2:$N$13,8)</f>
        <v>2014M03</v>
      </c>
      <c r="C2184" s="2">
        <f t="shared" si="136"/>
        <v>41721</v>
      </c>
      <c r="D2184" s="4">
        <v>41.019505497153304</v>
      </c>
      <c r="E2184">
        <f t="shared" si="134"/>
        <v>41.014778187097392</v>
      </c>
      <c r="F2184" s="4">
        <v>34.678571572405858</v>
      </c>
      <c r="G2184">
        <f t="shared" si="135"/>
        <v>34.620162093009853</v>
      </c>
    </row>
    <row r="2185" spans="1:7" outlineLevel="1">
      <c r="A2185" s="12">
        <f t="shared" si="137"/>
        <v>0</v>
      </c>
      <c r="B2185" t="str">
        <f>YEAR(C2185)&amp;VLOOKUP(MONTH(C2185),lookup!$G$2:$N$13,8)</f>
        <v>2014M03</v>
      </c>
      <c r="C2185" s="2">
        <f t="shared" si="136"/>
        <v>41722</v>
      </c>
      <c r="D2185" s="4">
        <v>40.859706219086632</v>
      </c>
      <c r="E2185">
        <f t="shared" si="134"/>
        <v>40.98282323983257</v>
      </c>
      <c r="F2185" s="4">
        <v>34.400222380227824</v>
      </c>
      <c r="G2185">
        <f t="shared" si="135"/>
        <v>34.576430784386162</v>
      </c>
    </row>
    <row r="2186" spans="1:7" outlineLevel="1">
      <c r="A2186" s="12">
        <f t="shared" si="137"/>
        <v>0</v>
      </c>
      <c r="B2186" t="str">
        <f>YEAR(C2186)&amp;VLOOKUP(MONTH(C2186),lookup!$G$2:$N$13,8)</f>
        <v>2014M03</v>
      </c>
      <c r="C2186" s="2">
        <f t="shared" si="136"/>
        <v>41723</v>
      </c>
      <c r="D2186" s="4">
        <v>40.828396597411505</v>
      </c>
      <c r="E2186">
        <f t="shared" si="134"/>
        <v>41.008430777259754</v>
      </c>
      <c r="F2186" s="4">
        <v>34.486333276146887</v>
      </c>
      <c r="G2186">
        <f t="shared" si="135"/>
        <v>34.607213244865576</v>
      </c>
    </row>
    <row r="2187" spans="1:7" outlineLevel="1">
      <c r="A2187" s="12">
        <f t="shared" si="137"/>
        <v>0</v>
      </c>
      <c r="B2187" t="str">
        <f>YEAR(C2187)&amp;VLOOKUP(MONTH(C2187),lookup!$G$2:$N$13,8)</f>
        <v>2014M03</v>
      </c>
      <c r="C2187" s="2">
        <f t="shared" si="136"/>
        <v>41724</v>
      </c>
      <c r="D2187" s="4">
        <v>41.535695258606466</v>
      </c>
      <c r="E2187">
        <f t="shared" ref="E2187:E2250" si="138">AVERAGE(SUM(D2180:D2187)/8,SUM(D2182:D2187)/6)</f>
        <v>41.064364166665442</v>
      </c>
      <c r="F2187" s="4">
        <v>35.012892428117539</v>
      </c>
      <c r="G2187">
        <f t="shared" ref="G2187:G2250" si="139">AVERAGE(SUM(F2180:F2187)/8,SUM(F2182:F2187)/6)</f>
        <v>34.64903037113227</v>
      </c>
    </row>
    <row r="2188" spans="1:7" outlineLevel="1">
      <c r="A2188" s="12">
        <f t="shared" si="137"/>
        <v>0</v>
      </c>
      <c r="B2188" t="str">
        <f>YEAR(C2188)&amp;VLOOKUP(MONTH(C2188),lookup!$G$2:$N$13,8)</f>
        <v>2014M03</v>
      </c>
      <c r="C2188" s="2">
        <f t="shared" ref="C2188:C2251" si="140">C2187+1</f>
        <v>41725</v>
      </c>
      <c r="D2188" s="4">
        <v>40.973814602421015</v>
      </c>
      <c r="E2188">
        <f t="shared" si="138"/>
        <v>41.097712414160441</v>
      </c>
      <c r="F2188" s="4">
        <v>34.598265434847939</v>
      </c>
      <c r="G2188">
        <f t="shared" si="139"/>
        <v>34.679752568968766</v>
      </c>
    </row>
    <row r="2189" spans="1:7" outlineLevel="1">
      <c r="A2189" s="12">
        <f t="shared" si="137"/>
        <v>0</v>
      </c>
      <c r="B2189" t="str">
        <f>YEAR(C2189)&amp;VLOOKUP(MONTH(C2189),lookup!$G$2:$N$13,8)</f>
        <v>2014M03</v>
      </c>
      <c r="C2189" s="2">
        <f t="shared" si="140"/>
        <v>41726</v>
      </c>
      <c r="D2189" s="4">
        <v>41.370130833729974</v>
      </c>
      <c r="E2189">
        <f t="shared" si="138"/>
        <v>41.099890391943589</v>
      </c>
      <c r="F2189" s="4">
        <v>34.86988289426565</v>
      </c>
      <c r="G2189">
        <f t="shared" si="139"/>
        <v>34.677531198371184</v>
      </c>
    </row>
    <row r="2190" spans="1:7" outlineLevel="1">
      <c r="A2190" s="12">
        <f t="shared" si="137"/>
        <v>0</v>
      </c>
      <c r="B2190" t="str">
        <f>YEAR(C2190)&amp;VLOOKUP(MONTH(C2190),lookup!$G$2:$N$13,8)</f>
        <v>2014M03</v>
      </c>
      <c r="C2190" s="2">
        <f t="shared" si="140"/>
        <v>41727</v>
      </c>
      <c r="D2190" s="4">
        <v>40.96477571880061</v>
      </c>
      <c r="E2190">
        <f t="shared" si="138"/>
        <v>41.111965493441218</v>
      </c>
      <c r="F2190" s="4">
        <v>34.562889634734631</v>
      </c>
      <c r="G2190">
        <f t="shared" si="139"/>
        <v>34.680570535459822</v>
      </c>
    </row>
    <row r="2191" spans="1:7" outlineLevel="1">
      <c r="A2191" s="12">
        <f t="shared" si="137"/>
        <v>0</v>
      </c>
      <c r="B2191" t="str">
        <f>YEAR(C2191)&amp;VLOOKUP(MONTH(C2191),lookup!$G$2:$N$13,8)</f>
        <v>2014M03</v>
      </c>
      <c r="C2191" s="2">
        <f t="shared" si="140"/>
        <v>41728</v>
      </c>
      <c r="D2191" s="4">
        <v>41.300106566215334</v>
      </c>
      <c r="E2191">
        <f t="shared" si="138"/>
        <v>41.134334837271126</v>
      </c>
      <c r="F2191" s="4">
        <v>34.816105814701139</v>
      </c>
      <c r="G2191">
        <f t="shared" si="139"/>
        <v>34.701270171616613</v>
      </c>
    </row>
    <row r="2192" spans="1:7" outlineLevel="1">
      <c r="A2192" s="12">
        <f t="shared" si="137"/>
        <v>0</v>
      </c>
      <c r="B2192" t="str">
        <f>YEAR(C2192)&amp;VLOOKUP(MONTH(C2192),lookup!$G$2:$N$13,8)</f>
        <v>2014M03</v>
      </c>
      <c r="C2192" s="2">
        <f t="shared" si="140"/>
        <v>41729</v>
      </c>
      <c r="D2192" s="4">
        <v>41.013158118658886</v>
      </c>
      <c r="E2192">
        <f t="shared" si="138"/>
        <v>41.149334919552508</v>
      </c>
      <c r="F2192" s="4">
        <v>34.623168099505442</v>
      </c>
      <c r="G2192">
        <f t="shared" si="139"/>
        <v>34.709210356506887</v>
      </c>
    </row>
    <row r="2193" spans="1:7" outlineLevel="1">
      <c r="A2193" s="12">
        <f t="shared" si="137"/>
        <v>0</v>
      </c>
      <c r="B2193" t="str">
        <f>YEAR(C2193)&amp;VLOOKUP(MONTH(C2193),lookup!$G$2:$N$13,8)</f>
        <v>2014M04</v>
      </c>
      <c r="C2193" s="2">
        <f t="shared" si="140"/>
        <v>41730</v>
      </c>
      <c r="D2193" s="4">
        <v>42.163489152813469</v>
      </c>
      <c r="E2193">
        <f t="shared" si="138"/>
        <v>41.283137510761023</v>
      </c>
      <c r="F2193" s="4">
        <v>35.546261016952613</v>
      </c>
      <c r="G2193">
        <f t="shared" si="139"/>
        <v>34.82528515370511</v>
      </c>
    </row>
    <row r="2194" spans="1:7" outlineLevel="1">
      <c r="A2194" s="12">
        <f t="shared" ref="A2194:A2257" si="141">IF(D2194+D2195=D2194,IF(D2194+D2195&gt;0,1,0),0)</f>
        <v>0</v>
      </c>
      <c r="B2194" t="str">
        <f>YEAR(C2194)&amp;VLOOKUP(MONTH(C2194),lookup!$G$2:$N$13,8)</f>
        <v>2014M04</v>
      </c>
      <c r="C2194" s="2">
        <f t="shared" si="140"/>
        <v>41731</v>
      </c>
      <c r="D2194" s="4">
        <v>41.616194140704955</v>
      </c>
      <c r="E2194">
        <f t="shared" si="138"/>
        <v>41.38590648540719</v>
      </c>
      <c r="F2194" s="4">
        <v>35.096928670074554</v>
      </c>
      <c r="G2194">
        <f t="shared" si="139"/>
        <v>34.905002635427806</v>
      </c>
    </row>
    <row r="2195" spans="1:7" outlineLevel="1">
      <c r="A2195" s="12">
        <f t="shared" si="141"/>
        <v>0</v>
      </c>
      <c r="B2195" t="str">
        <f>YEAR(C2195)&amp;VLOOKUP(MONTH(C2195),lookup!$G$2:$N$13,8)</f>
        <v>2014M04</v>
      </c>
      <c r="C2195" s="2">
        <f t="shared" si="140"/>
        <v>41732</v>
      </c>
      <c r="D2195" s="4">
        <v>41.74957227168251</v>
      </c>
      <c r="E2195">
        <f t="shared" si="138"/>
        <v>41.430893918553814</v>
      </c>
      <c r="F2195" s="4">
        <v>35.122474989587872</v>
      </c>
      <c r="G2195">
        <f t="shared" si="139"/>
        <v>34.932900886796546</v>
      </c>
    </row>
    <row r="2196" spans="1:7" outlineLevel="1">
      <c r="A2196" s="12">
        <f t="shared" si="141"/>
        <v>0</v>
      </c>
      <c r="B2196" t="str">
        <f>YEAR(C2196)&amp;VLOOKUP(MONTH(C2196),lookup!$G$2:$N$13,8)</f>
        <v>2014M04</v>
      </c>
      <c r="C2196" s="2">
        <f t="shared" si="140"/>
        <v>41733</v>
      </c>
      <c r="D2196" s="4">
        <v>41.77530730939376</v>
      </c>
      <c r="E2196">
        <f t="shared" si="138"/>
        <v>41.548531511955716</v>
      </c>
      <c r="F2196" s="4">
        <v>35.226597816935204</v>
      </c>
      <c r="G2196">
        <f t="shared" si="139"/>
        <v>35.027480675860389</v>
      </c>
    </row>
    <row r="2197" spans="1:7" outlineLevel="1">
      <c r="A2197" s="12">
        <f t="shared" si="141"/>
        <v>0</v>
      </c>
      <c r="B2197" t="str">
        <f>YEAR(C2197)&amp;VLOOKUP(MONTH(C2197),lookup!$G$2:$N$13,8)</f>
        <v>2014M04</v>
      </c>
      <c r="C2197" s="2">
        <f t="shared" si="140"/>
        <v>41734</v>
      </c>
      <c r="D2197" s="4">
        <v>42.390297853267988</v>
      </c>
      <c r="E2197">
        <f t="shared" si="138"/>
        <v>41.703141224597893</v>
      </c>
      <c r="F2197" s="4">
        <v>35.671802647959019</v>
      </c>
      <c r="G2197">
        <f t="shared" si="139"/>
        <v>35.148908729904377</v>
      </c>
    </row>
    <row r="2198" spans="1:7" outlineLevel="1">
      <c r="A2198" s="12">
        <f t="shared" si="141"/>
        <v>0</v>
      </c>
      <c r="B2198" t="str">
        <f>YEAR(C2198)&amp;VLOOKUP(MONTH(C2198),lookup!$G$2:$N$13,8)</f>
        <v>2014M04</v>
      </c>
      <c r="C2198" s="2">
        <f t="shared" si="140"/>
        <v>41735</v>
      </c>
      <c r="D2198" s="4">
        <v>41.810207290020685</v>
      </c>
      <c r="E2198">
        <f t="shared" si="138"/>
        <v>41.822401462079299</v>
      </c>
      <c r="F2198" s="4">
        <v>35.23674527306337</v>
      </c>
      <c r="G2198">
        <f t="shared" si="139"/>
        <v>35.242156138429749</v>
      </c>
    </row>
    <row r="2199" spans="1:7" outlineLevel="1">
      <c r="A2199" s="12">
        <f t="shared" si="141"/>
        <v>0</v>
      </c>
      <c r="B2199" t="str">
        <f>YEAR(C2199)&amp;VLOOKUP(MONTH(C2199),lookup!$G$2:$N$13,8)</f>
        <v>2014M04</v>
      </c>
      <c r="C2199" s="2">
        <f t="shared" si="140"/>
        <v>41736</v>
      </c>
      <c r="D2199" s="4">
        <v>42.030072898113303</v>
      </c>
      <c r="E2199">
        <f t="shared" si="138"/>
        <v>41.856906336597902</v>
      </c>
      <c r="F2199" s="4">
        <v>35.344832038595285</v>
      </c>
      <c r="G2199">
        <f t="shared" si="139"/>
        <v>35.258415779226695</v>
      </c>
    </row>
    <row r="2200" spans="1:7" outlineLevel="1">
      <c r="A2200" s="12">
        <f t="shared" si="141"/>
        <v>0</v>
      </c>
      <c r="B2200" t="str">
        <f>YEAR(C2200)&amp;VLOOKUP(MONTH(C2200),lookup!$G$2:$N$13,8)</f>
        <v>2014M04</v>
      </c>
      <c r="C2200" s="2">
        <f t="shared" si="140"/>
        <v>41737</v>
      </c>
      <c r="D2200" s="4">
        <v>41.651156644236941</v>
      </c>
      <c r="E2200">
        <f t="shared" si="138"/>
        <v>41.899694786407537</v>
      </c>
      <c r="F2200" s="4">
        <v>35.080373481783191</v>
      </c>
      <c r="G2200">
        <f t="shared" si="139"/>
        <v>35.28561151659477</v>
      </c>
    </row>
    <row r="2201" spans="1:7" outlineLevel="1">
      <c r="A2201" s="12">
        <f t="shared" si="141"/>
        <v>0</v>
      </c>
      <c r="B2201" t="str">
        <f>YEAR(C2201)&amp;VLOOKUP(MONTH(C2201),lookup!$G$2:$N$13,8)</f>
        <v>2014M04</v>
      </c>
      <c r="C2201" s="2">
        <f t="shared" si="140"/>
        <v>41738</v>
      </c>
      <c r="D2201" s="4">
        <v>42.015685005199956</v>
      </c>
      <c r="E2201">
        <f t="shared" si="138"/>
        <v>41.912633088308141</v>
      </c>
      <c r="F2201" s="4">
        <v>35.338520196790164</v>
      </c>
      <c r="G2201">
        <f t="shared" si="139"/>
        <v>35.290631482601484</v>
      </c>
    </row>
    <row r="2202" spans="1:7" outlineLevel="1">
      <c r="A2202" s="12">
        <f t="shared" si="141"/>
        <v>0</v>
      </c>
      <c r="B2202" t="str">
        <f>YEAR(C2202)&amp;VLOOKUP(MONTH(C2202),lookup!$G$2:$N$13,8)</f>
        <v>2014M04</v>
      </c>
      <c r="C2202" s="2">
        <f t="shared" si="140"/>
        <v>41739</v>
      </c>
      <c r="D2202" s="4">
        <v>41.882671337010557</v>
      </c>
      <c r="E2202">
        <f t="shared" si="138"/>
        <v>41.938234915378644</v>
      </c>
      <c r="F2202" s="4">
        <v>35.272812739070886</v>
      </c>
      <c r="G2202">
        <f t="shared" si="139"/>
        <v>35.305475480425059</v>
      </c>
    </row>
    <row r="2203" spans="1:7" outlineLevel="1">
      <c r="A2203" s="12">
        <f t="shared" si="141"/>
        <v>0</v>
      </c>
      <c r="B2203" t="str">
        <f>YEAR(C2203)&amp;VLOOKUP(MONTH(C2203),lookup!$G$2:$N$13,8)</f>
        <v>2014M04</v>
      </c>
      <c r="C2203" s="2">
        <f t="shared" si="140"/>
        <v>41740</v>
      </c>
      <c r="D2203" s="4">
        <v>42.49833438335164</v>
      </c>
      <c r="E2203">
        <f t="shared" si="138"/>
        <v>41.994035591531599</v>
      </c>
      <c r="F2203" s="4">
        <v>35.760265733741143</v>
      </c>
      <c r="G2203">
        <f t="shared" si="139"/>
        <v>35.352709325749814</v>
      </c>
    </row>
    <row r="2204" spans="1:7" outlineLevel="1">
      <c r="A2204" s="12">
        <f t="shared" si="141"/>
        <v>0</v>
      </c>
      <c r="B2204" t="str">
        <f>YEAR(C2204)&amp;VLOOKUP(MONTH(C2204),lookup!$G$2:$N$13,8)</f>
        <v>2014M04</v>
      </c>
      <c r="C2204" s="2">
        <f t="shared" si="140"/>
        <v>41741</v>
      </c>
      <c r="D2204" s="4">
        <v>42.036293164694499</v>
      </c>
      <c r="E2204">
        <f t="shared" si="138"/>
        <v>42.029187697044051</v>
      </c>
      <c r="F2204" s="4">
        <v>35.342508107564271</v>
      </c>
      <c r="G2204">
        <f t="shared" si="139"/>
        <v>35.368767288455871</v>
      </c>
    </row>
    <row r="2205" spans="1:7" outlineLevel="1">
      <c r="A2205" s="12">
        <f t="shared" si="141"/>
        <v>0</v>
      </c>
      <c r="B2205" t="str">
        <f>YEAR(C2205)&amp;VLOOKUP(MONTH(C2205),lookup!$G$2:$N$13,8)</f>
        <v>2014M04</v>
      </c>
      <c r="C2205" s="2">
        <f t="shared" si="140"/>
        <v>41742</v>
      </c>
      <c r="D2205" s="4">
        <v>42.899427969145201</v>
      </c>
      <c r="E2205">
        <f t="shared" si="138"/>
        <v>42.133454585205698</v>
      </c>
      <c r="F2205" s="4">
        <v>36.162570910744527</v>
      </c>
      <c r="G2205">
        <f t="shared" si="139"/>
        <v>35.467585210892402</v>
      </c>
    </row>
    <row r="2206" spans="1:7" outlineLevel="1">
      <c r="A2206" s="12">
        <f t="shared" si="141"/>
        <v>0</v>
      </c>
      <c r="B2206" t="str">
        <f>YEAR(C2206)&amp;VLOOKUP(MONTH(C2206),lookup!$G$2:$N$13,8)</f>
        <v>2014M04</v>
      </c>
      <c r="C2206" s="2">
        <f t="shared" si="140"/>
        <v>41743</v>
      </c>
      <c r="D2206" s="4">
        <v>42.049845385608208</v>
      </c>
      <c r="E2206">
        <f t="shared" si="138"/>
        <v>42.181656027960855</v>
      </c>
      <c r="F2206" s="4">
        <v>35.3556859810381</v>
      </c>
      <c r="G2206">
        <f t="shared" si="139"/>
        <v>35.497961713412067</v>
      </c>
    </row>
    <row r="2207" spans="1:7" outlineLevel="1">
      <c r="A2207" s="12">
        <f t="shared" si="141"/>
        <v>0</v>
      </c>
      <c r="B2207" t="str">
        <f>YEAR(C2207)&amp;VLOOKUP(MONTH(C2207),lookup!$G$2:$N$13,8)</f>
        <v>2014M04</v>
      </c>
      <c r="C2207" s="2">
        <f t="shared" si="140"/>
        <v>41744</v>
      </c>
      <c r="D2207" s="4">
        <v>42.86854622888147</v>
      </c>
      <c r="E2207">
        <f t="shared" si="138"/>
        <v>42.305132379773994</v>
      </c>
      <c r="F2207" s="4">
        <v>36.114257681949766</v>
      </c>
      <c r="G2207">
        <f t="shared" si="139"/>
        <v>35.610695606551687</v>
      </c>
    </row>
    <row r="2208" spans="1:7" outlineLevel="1">
      <c r="A2208" s="12">
        <f t="shared" si="141"/>
        <v>0</v>
      </c>
      <c r="B2208" t="str">
        <f>YEAR(C2208)&amp;VLOOKUP(MONTH(C2208),lookup!$G$2:$N$13,8)</f>
        <v>2014M04</v>
      </c>
      <c r="C2208" s="2">
        <f t="shared" si="140"/>
        <v>41745</v>
      </c>
      <c r="D2208" s="4">
        <v>42.195076944419952</v>
      </c>
      <c r="E2208">
        <f t="shared" si="138"/>
        <v>42.36516119915288</v>
      </c>
      <c r="F2208" s="4">
        <v>35.497342832810581</v>
      </c>
      <c r="G2208">
        <f t="shared" si="139"/>
        <v>35.655467032135874</v>
      </c>
    </row>
    <row r="2209" spans="1:7" outlineLevel="1">
      <c r="A2209" s="12">
        <f t="shared" si="141"/>
        <v>0</v>
      </c>
      <c r="B2209" t="str">
        <f>YEAR(C2209)&amp;VLOOKUP(MONTH(C2209),lookup!$G$2:$N$13,8)</f>
        <v>2014M04</v>
      </c>
      <c r="C2209" s="2">
        <f t="shared" si="140"/>
        <v>41746</v>
      </c>
      <c r="D2209" s="4">
        <v>43.602435513885638</v>
      </c>
      <c r="E2209">
        <f t="shared" si="138"/>
        <v>42.55634153349024</v>
      </c>
      <c r="F2209" s="4">
        <v>36.68688528718107</v>
      </c>
      <c r="G2209">
        <f t="shared" si="139"/>
        <v>35.816958146405298</v>
      </c>
    </row>
    <row r="2210" spans="1:7" outlineLevel="1">
      <c r="A2210" s="12">
        <f t="shared" si="141"/>
        <v>0</v>
      </c>
      <c r="B2210" t="str">
        <f>YEAR(C2210)&amp;VLOOKUP(MONTH(C2210),lookup!$G$2:$N$13,8)</f>
        <v>2014M04</v>
      </c>
      <c r="C2210" s="2">
        <f t="shared" si="140"/>
        <v>41747</v>
      </c>
      <c r="D2210" s="4">
        <v>42.54462725724359</v>
      </c>
      <c r="E2210">
        <f t="shared" si="138"/>
        <v>42.640074952883893</v>
      </c>
      <c r="F2210" s="4">
        <v>35.832843453586108</v>
      </c>
      <c r="G2210">
        <f t="shared" si="139"/>
        <v>35.892821344897655</v>
      </c>
    </row>
    <row r="2211" spans="1:7" outlineLevel="1">
      <c r="A2211" s="12">
        <f t="shared" si="141"/>
        <v>0</v>
      </c>
      <c r="B2211" t="str">
        <f>YEAR(C2211)&amp;VLOOKUP(MONTH(C2211),lookup!$G$2:$N$13,8)</f>
        <v>2014M04</v>
      </c>
      <c r="C2211" s="2">
        <f t="shared" si="140"/>
        <v>41748</v>
      </c>
      <c r="D2211" s="4">
        <v>43.489924783716383</v>
      </c>
      <c r="E2211">
        <f t="shared" si="138"/>
        <v>42.751257420787624</v>
      </c>
      <c r="F2211" s="4">
        <v>36.523334410416112</v>
      </c>
      <c r="G2211">
        <f t="shared" si="139"/>
        <v>35.970576762162466</v>
      </c>
    </row>
    <row r="2212" spans="1:7" outlineLevel="1">
      <c r="A2212" s="12">
        <f t="shared" si="141"/>
        <v>0</v>
      </c>
      <c r="B2212" t="str">
        <f>YEAR(C2212)&amp;VLOOKUP(MONTH(C2212),lookup!$G$2:$N$13,8)</f>
        <v>2014M04</v>
      </c>
      <c r="C2212" s="2">
        <f t="shared" si="140"/>
        <v>41749</v>
      </c>
      <c r="D2212" s="4">
        <v>42.813013689577545</v>
      </c>
      <c r="E2212">
        <f t="shared" si="138"/>
        <v>42.863399812256922</v>
      </c>
      <c r="F2212" s="4">
        <v>36.030669492753951</v>
      </c>
      <c r="G2212">
        <f t="shared" si="139"/>
        <v>36.069835474713145</v>
      </c>
    </row>
    <row r="2213" spans="1:7" outlineLevel="1">
      <c r="A2213" s="12">
        <f t="shared" si="141"/>
        <v>0</v>
      </c>
      <c r="B2213" t="str">
        <f>YEAR(C2213)&amp;VLOOKUP(MONTH(C2213),lookup!$G$2:$N$13,8)</f>
        <v>2014M04</v>
      </c>
      <c r="C2213" s="2">
        <f t="shared" si="140"/>
        <v>41750</v>
      </c>
      <c r="D2213" s="4">
        <v>43.592686515539576</v>
      </c>
      <c r="E2213">
        <f t="shared" si="138"/>
        <v>42.967073495294748</v>
      </c>
      <c r="F2213" s="4">
        <v>36.619090804021305</v>
      </c>
      <c r="G2213">
        <f t="shared" si="139"/>
        <v>36.140437394882241</v>
      </c>
    </row>
    <row r="2214" spans="1:7" outlineLevel="1">
      <c r="A2214" s="12">
        <f t="shared" si="141"/>
        <v>0</v>
      </c>
      <c r="B2214" t="str">
        <f>YEAR(C2214)&amp;VLOOKUP(MONTH(C2214),lookup!$G$2:$N$13,8)</f>
        <v>2014M04</v>
      </c>
      <c r="C2214" s="2">
        <f t="shared" si="140"/>
        <v>41751</v>
      </c>
      <c r="D2214" s="4">
        <v>42.575181133492855</v>
      </c>
      <c r="E2214">
        <f t="shared" si="138"/>
        <v>43.031582328626939</v>
      </c>
      <c r="F2214" s="4">
        <v>35.751582015725965</v>
      </c>
      <c r="G2214">
        <f t="shared" si="139"/>
        <v>36.186367495626513</v>
      </c>
    </row>
    <row r="2215" spans="1:7" outlineLevel="1">
      <c r="A2215" s="12">
        <f t="shared" si="141"/>
        <v>0</v>
      </c>
      <c r="B2215" t="str">
        <f>YEAR(C2215)&amp;VLOOKUP(MONTH(C2215),lookup!$G$2:$N$13,8)</f>
        <v>2014M04</v>
      </c>
      <c r="C2215" s="2">
        <f t="shared" si="140"/>
        <v>41752</v>
      </c>
      <c r="D2215" s="4">
        <v>43.52729213167067</v>
      </c>
      <c r="E2215">
        <f t="shared" si="138"/>
        <v>43.06649199903336</v>
      </c>
      <c r="F2215" s="4">
        <v>36.512240742078106</v>
      </c>
      <c r="G2215">
        <f t="shared" si="139"/>
        <v>36.196687724792625</v>
      </c>
    </row>
    <row r="2216" spans="1:7" outlineLevel="1">
      <c r="A2216" s="12">
        <f t="shared" si="141"/>
        <v>0</v>
      </c>
      <c r="B2216" t="str">
        <f>YEAR(C2216)&amp;VLOOKUP(MONTH(C2216),lookup!$G$2:$N$13,8)</f>
        <v>2014M04</v>
      </c>
      <c r="C2216" s="2">
        <f t="shared" si="140"/>
        <v>41753</v>
      </c>
      <c r="D2216" s="4">
        <v>42.953678026420498</v>
      </c>
      <c r="E2216">
        <f t="shared" si="138"/>
        <v>43.147992130756464</v>
      </c>
      <c r="F2216" s="4">
        <v>36.107292939618333</v>
      </c>
      <c r="G2216">
        <f t="shared" si="139"/>
        <v>36.257680396970798</v>
      </c>
    </row>
    <row r="2217" spans="1:7" outlineLevel="1">
      <c r="A2217" s="12">
        <f t="shared" si="141"/>
        <v>0</v>
      </c>
      <c r="B2217" t="str">
        <f>YEAR(C2217)&amp;VLOOKUP(MONTH(C2217),lookup!$G$2:$N$13,8)</f>
        <v>2014M04</v>
      </c>
      <c r="C2217" s="2">
        <f t="shared" si="140"/>
        <v>41754</v>
      </c>
      <c r="D2217" s="4">
        <v>43.537527588717239</v>
      </c>
      <c r="E2217">
        <f t="shared" si="138"/>
        <v>43.147902285850179</v>
      </c>
      <c r="F2217" s="4">
        <v>36.533391616795498</v>
      </c>
      <c r="G2217">
        <f t="shared" si="139"/>
        <v>36.248925143103307</v>
      </c>
    </row>
    <row r="2218" spans="1:7" outlineLevel="1">
      <c r="A2218" s="12">
        <f t="shared" si="141"/>
        <v>0</v>
      </c>
      <c r="B2218" t="str">
        <f>YEAR(C2218)&amp;VLOOKUP(MONTH(C2218),lookup!$G$2:$N$13,8)</f>
        <v>2014M04</v>
      </c>
      <c r="C2218" s="2">
        <f t="shared" si="140"/>
        <v>41755</v>
      </c>
      <c r="D2218" s="4">
        <v>43.576817897240019</v>
      </c>
      <c r="E2218">
        <f t="shared" si="138"/>
        <v>43.276064551488496</v>
      </c>
      <c r="F2218" s="4">
        <v>36.506129141903081</v>
      </c>
      <c r="G2218">
        <f t="shared" si="139"/>
        <v>36.330627136052215</v>
      </c>
    </row>
    <row r="2219" spans="1:7" outlineLevel="1">
      <c r="A2219" s="12">
        <f t="shared" si="141"/>
        <v>0</v>
      </c>
      <c r="B2219" t="str">
        <f>YEAR(C2219)&amp;VLOOKUP(MONTH(C2219),lookup!$G$2:$N$13,8)</f>
        <v>2014M04</v>
      </c>
      <c r="C2219" s="2">
        <f t="shared" si="140"/>
        <v>41756</v>
      </c>
      <c r="D2219" s="4">
        <v>43.661249743231906</v>
      </c>
      <c r="E2219">
        <f t="shared" si="138"/>
        <v>43.292485963765913</v>
      </c>
      <c r="F2219" s="4">
        <v>36.649865968354419</v>
      </c>
      <c r="G2219">
        <f t="shared" si="139"/>
        <v>36.341099955451114</v>
      </c>
    </row>
    <row r="2220" spans="1:7" outlineLevel="1">
      <c r="A2220" s="12">
        <f t="shared" si="141"/>
        <v>0</v>
      </c>
      <c r="B2220" t="str">
        <f>YEAR(C2220)&amp;VLOOKUP(MONTH(C2220),lookup!$G$2:$N$13,8)</f>
        <v>2014M04</v>
      </c>
      <c r="C2220" s="2">
        <f t="shared" si="140"/>
        <v>41757</v>
      </c>
      <c r="D2220" s="4">
        <v>43.025805059702492</v>
      </c>
      <c r="E2220">
        <f t="shared" si="138"/>
        <v>43.343337418249519</v>
      </c>
      <c r="F2220" s="4">
        <v>36.079350771305442</v>
      </c>
      <c r="G2220">
        <f t="shared" si="139"/>
        <v>36.371456598325537</v>
      </c>
    </row>
    <row r="2221" spans="1:7" outlineLevel="1">
      <c r="A2221" s="12">
        <f t="shared" si="141"/>
        <v>0</v>
      </c>
      <c r="B2221" t="str">
        <f>YEAR(C2221)&amp;VLOOKUP(MONTH(C2221),lookup!$G$2:$N$13,8)</f>
        <v>2014M04</v>
      </c>
      <c r="C2221" s="2">
        <f t="shared" si="140"/>
        <v>41758</v>
      </c>
      <c r="D2221" s="4">
        <v>43.306467330717155</v>
      </c>
      <c r="E2221">
        <f t="shared" si="138"/>
        <v>43.307046652452001</v>
      </c>
      <c r="F2221" s="4">
        <v>36.251815220914501</v>
      </c>
      <c r="G2221">
        <f t="shared" si="139"/>
        <v>36.326799747617727</v>
      </c>
    </row>
    <row r="2222" spans="1:7" outlineLevel="1">
      <c r="A2222" s="12">
        <f t="shared" si="141"/>
        <v>0</v>
      </c>
      <c r="B2222" t="str">
        <f>YEAR(C2222)&amp;VLOOKUP(MONTH(C2222),lookup!$G$2:$N$13,8)</f>
        <v>2014M04</v>
      </c>
      <c r="C2222" s="2">
        <f t="shared" si="140"/>
        <v>41759</v>
      </c>
      <c r="D2222" s="4">
        <v>43.261115350299242</v>
      </c>
      <c r="E2222">
        <f t="shared" si="138"/>
        <v>43.375537317992283</v>
      </c>
      <c r="F2222" s="4">
        <v>36.266587976667509</v>
      </c>
      <c r="G2222">
        <f t="shared" si="139"/>
        <v>36.372262206597341</v>
      </c>
    </row>
    <row r="2223" spans="1:7" outlineLevel="1">
      <c r="A2223" s="12">
        <f t="shared" si="141"/>
        <v>0</v>
      </c>
      <c r="B2223" t="str">
        <f>YEAR(C2223)&amp;VLOOKUP(MONTH(C2223),lookup!$G$2:$N$13,8)</f>
        <v>2014M05</v>
      </c>
      <c r="C2223" s="2">
        <f t="shared" si="140"/>
        <v>41760</v>
      </c>
      <c r="D2223" s="4">
        <v>43.798760432480506</v>
      </c>
      <c r="E2223">
        <f t="shared" si="138"/>
        <v>43.41427349043984</v>
      </c>
      <c r="F2223" s="4">
        <v>36.612954096163705</v>
      </c>
      <c r="G2223">
        <f t="shared" si="139"/>
        <v>36.385186997841714</v>
      </c>
    </row>
    <row r="2224" spans="1:7" outlineLevel="1">
      <c r="A2224" s="12">
        <f t="shared" si="141"/>
        <v>0</v>
      </c>
      <c r="B2224" t="str">
        <f>YEAR(C2224)&amp;VLOOKUP(MONTH(C2224),lookup!$G$2:$N$13,8)</f>
        <v>2014M05</v>
      </c>
      <c r="C2224" s="2">
        <f t="shared" si="140"/>
        <v>41761</v>
      </c>
      <c r="D2224" s="4">
        <v>42.923113775314953</v>
      </c>
      <c r="E2224">
        <f t="shared" si="138"/>
        <v>43.357887881251983</v>
      </c>
      <c r="F2224" s="4">
        <v>35.851776680218983</v>
      </c>
      <c r="G2224">
        <f t="shared" si="139"/>
        <v>36.314687859822243</v>
      </c>
    </row>
    <row r="2225" spans="1:7" outlineLevel="1">
      <c r="A2225" s="12">
        <f t="shared" si="141"/>
        <v>0</v>
      </c>
      <c r="B2225" t="str">
        <f>YEAR(C2225)&amp;VLOOKUP(MONTH(C2225),lookup!$G$2:$N$13,8)</f>
        <v>2014M05</v>
      </c>
      <c r="C2225" s="2">
        <f t="shared" si="140"/>
        <v>41762</v>
      </c>
      <c r="D2225" s="4">
        <v>43.864227957257292</v>
      </c>
      <c r="E2225">
        <f t="shared" si="138"/>
        <v>43.395221505454529</v>
      </c>
      <c r="F2225" s="4">
        <v>36.689812270923426</v>
      </c>
      <c r="G2225">
        <f t="shared" si="139"/>
        <v>36.327793009252659</v>
      </c>
    </row>
    <row r="2226" spans="1:7" outlineLevel="1">
      <c r="A2226" s="12">
        <f t="shared" si="141"/>
        <v>0</v>
      </c>
      <c r="B2226" t="str">
        <f>YEAR(C2226)&amp;VLOOKUP(MONTH(C2226),lookup!$G$2:$N$13,8)</f>
        <v>2014M05</v>
      </c>
      <c r="C2226" s="2">
        <f t="shared" si="140"/>
        <v>41763</v>
      </c>
      <c r="D2226" s="4">
        <v>43.408822742166485</v>
      </c>
      <c r="E2226">
        <f t="shared" si="138"/>
        <v>43.416639948467761</v>
      </c>
      <c r="F2226" s="4">
        <v>36.288120583447053</v>
      </c>
      <c r="G2226">
        <f t="shared" si="139"/>
        <v>36.331564958694287</v>
      </c>
    </row>
    <row r="2227" spans="1:7" outlineLevel="1">
      <c r="A2227" s="12">
        <f t="shared" si="141"/>
        <v>0</v>
      </c>
      <c r="B2227" t="str">
        <f>YEAR(C2227)&amp;VLOOKUP(MONTH(C2227),lookup!$G$2:$N$13,8)</f>
        <v>2014M05</v>
      </c>
      <c r="C2227" s="2">
        <f t="shared" si="140"/>
        <v>41764</v>
      </c>
      <c r="D2227" s="4">
        <v>43.399583663116545</v>
      </c>
      <c r="E2227">
        <f t="shared" si="138"/>
        <v>43.408045512827172</v>
      </c>
      <c r="F2227" s="4">
        <v>36.261836827055824</v>
      </c>
      <c r="G2227">
        <f t="shared" si="139"/>
        <v>36.308148271208239</v>
      </c>
    </row>
    <row r="2228" spans="1:7" outlineLevel="1">
      <c r="A2228" s="12">
        <f t="shared" si="141"/>
        <v>0</v>
      </c>
      <c r="B2228" t="str">
        <f>YEAR(C2228)&amp;VLOOKUP(MONTH(C2228),lookup!$G$2:$N$13,8)</f>
        <v>2014M05</v>
      </c>
      <c r="C2228" s="2">
        <f t="shared" si="140"/>
        <v>41765</v>
      </c>
      <c r="D2228" s="4">
        <v>43.52841010778365</v>
      </c>
      <c r="E2228">
        <f t="shared" si="138"/>
        <v>43.461732891455938</v>
      </c>
      <c r="F2228" s="4">
        <v>36.372071580760569</v>
      </c>
      <c r="G2228">
        <f t="shared" si="139"/>
        <v>36.335233622140265</v>
      </c>
    </row>
    <row r="2229" spans="1:7" outlineLevel="1">
      <c r="A2229" s="12">
        <f t="shared" si="141"/>
        <v>0</v>
      </c>
      <c r="B2229" t="str">
        <f>YEAR(C2229)&amp;VLOOKUP(MONTH(C2229),lookup!$G$2:$N$13,8)</f>
        <v>2014M05</v>
      </c>
      <c r="C2229" s="2">
        <f t="shared" si="140"/>
        <v>41766</v>
      </c>
      <c r="D2229" s="4">
        <v>43.73580307890817</v>
      </c>
      <c r="E2229">
        <f t="shared" si="138"/>
        <v>43.483319929586855</v>
      </c>
      <c r="F2229" s="4">
        <v>36.577609794586508</v>
      </c>
      <c r="G2229">
        <f t="shared" si="139"/>
        <v>36.352650424530005</v>
      </c>
    </row>
    <row r="2230" spans="1:7" outlineLevel="1">
      <c r="A2230" s="12">
        <f t="shared" si="141"/>
        <v>0</v>
      </c>
      <c r="B2230" t="str">
        <f>YEAR(C2230)&amp;VLOOKUP(MONTH(C2230),lookup!$G$2:$N$13,8)</f>
        <v>2014M05</v>
      </c>
      <c r="C2230" s="2">
        <f t="shared" si="140"/>
        <v>41767</v>
      </c>
      <c r="D2230" s="4">
        <v>43.249474203596165</v>
      </c>
      <c r="E2230">
        <f t="shared" si="138"/>
        <v>43.50978906027467</v>
      </c>
      <c r="F2230" s="4">
        <v>36.08351548737361</v>
      </c>
      <c r="G2230">
        <f t="shared" si="139"/>
        <v>36.36051996121202</v>
      </c>
    </row>
    <row r="2231" spans="1:7" outlineLevel="1">
      <c r="A2231" s="12">
        <f t="shared" si="141"/>
        <v>0</v>
      </c>
      <c r="B2231" t="str">
        <f>YEAR(C2231)&amp;VLOOKUP(MONTH(C2231),lookup!$G$2:$N$13,8)</f>
        <v>2014M05</v>
      </c>
      <c r="C2231" s="2">
        <f t="shared" si="140"/>
        <v>41768</v>
      </c>
      <c r="D2231" s="4">
        <v>43.65806716871306</v>
      </c>
      <c r="E2231">
        <f t="shared" si="138"/>
        <v>43.48381566557719</v>
      </c>
      <c r="F2231" s="4">
        <v>36.554411528769656</v>
      </c>
      <c r="G2231">
        <f t="shared" si="139"/>
        <v>36.345577655570409</v>
      </c>
    </row>
    <row r="2232" spans="1:7" outlineLevel="1">
      <c r="A2232" s="12">
        <f t="shared" si="141"/>
        <v>0</v>
      </c>
      <c r="B2232" t="str">
        <f>YEAR(C2232)&amp;VLOOKUP(MONTH(C2232),lookup!$G$2:$N$13,8)</f>
        <v>2014M05</v>
      </c>
      <c r="C2232" s="2">
        <f t="shared" si="140"/>
        <v>41769</v>
      </c>
      <c r="D2232" s="4">
        <v>43.102375728026622</v>
      </c>
      <c r="E2232">
        <f t="shared" si="138"/>
        <v>43.469482286443352</v>
      </c>
      <c r="F2232" s="4">
        <v>35.91612233792582</v>
      </c>
      <c r="G2232">
        <f t="shared" si="139"/>
        <v>36.318599405383658</v>
      </c>
    </row>
    <row r="2233" spans="1:7" outlineLevel="1">
      <c r="A2233" s="12">
        <f t="shared" si="141"/>
        <v>0</v>
      </c>
      <c r="B2233" t="str">
        <f>YEAR(C2233)&amp;VLOOKUP(MONTH(C2233),lookup!$G$2:$N$13,8)</f>
        <v>2014M05</v>
      </c>
      <c r="C2233" s="2">
        <f t="shared" si="140"/>
        <v>41770</v>
      </c>
      <c r="D2233" s="4">
        <v>43.376543223046532</v>
      </c>
      <c r="E2233">
        <f t="shared" si="138"/>
        <v>43.437081953882682</v>
      </c>
      <c r="F2233" s="4">
        <v>36.270446318343303</v>
      </c>
      <c r="G2233">
        <f t="shared" si="139"/>
        <v>36.293106490954685</v>
      </c>
    </row>
    <row r="2234" spans="1:7" outlineLevel="1">
      <c r="A2234" s="12">
        <f t="shared" si="141"/>
        <v>0</v>
      </c>
      <c r="B2234" t="str">
        <f>YEAR(C2234)&amp;VLOOKUP(MONTH(C2234),lookup!$G$2:$N$13,8)</f>
        <v>2014M05</v>
      </c>
      <c r="C2234" s="2">
        <f t="shared" si="140"/>
        <v>41771</v>
      </c>
      <c r="D2234" s="4">
        <v>42.903898139908648</v>
      </c>
      <c r="E2234">
        <f t="shared" si="138"/>
        <v>43.353481502251981</v>
      </c>
      <c r="F2234" s="4">
        <v>35.79217836479377</v>
      </c>
      <c r="G2234">
        <f t="shared" si="139"/>
        <v>36.213785667624961</v>
      </c>
    </row>
    <row r="2235" spans="1:7" outlineLevel="1">
      <c r="A2235" s="12">
        <f t="shared" si="141"/>
        <v>0</v>
      </c>
      <c r="B2235" t="str">
        <f>YEAR(C2235)&amp;VLOOKUP(MONTH(C2235),lookup!$G$2:$N$13,8)</f>
        <v>2014M05</v>
      </c>
      <c r="C2235" s="2">
        <f t="shared" si="140"/>
        <v>41772</v>
      </c>
      <c r="D2235" s="4">
        <v>42.778036873148494</v>
      </c>
      <c r="E2235">
        <f t="shared" si="138"/>
        <v>43.234820977399004</v>
      </c>
      <c r="F2235" s="4">
        <v>35.727113839936202</v>
      </c>
      <c r="G2235">
        <f t="shared" si="139"/>
        <v>36.109490818042453</v>
      </c>
    </row>
    <row r="2236" spans="1:7" outlineLevel="1">
      <c r="A2236" s="12">
        <f t="shared" si="141"/>
        <v>0</v>
      </c>
      <c r="B2236" t="str">
        <f>YEAR(C2236)&amp;VLOOKUP(MONTH(C2236),lookup!$G$2:$N$13,8)</f>
        <v>2014M05</v>
      </c>
      <c r="C2236" s="2">
        <f t="shared" si="140"/>
        <v>41773</v>
      </c>
      <c r="D2236" s="4">
        <v>42.869058062935991</v>
      </c>
      <c r="E2236">
        <f t="shared" si="138"/>
        <v>43.161910129541013</v>
      </c>
      <c r="F2236" s="4">
        <v>35.736848146883048</v>
      </c>
      <c r="G2236">
        <f t="shared" si="139"/>
        <v>36.040900408384232</v>
      </c>
    </row>
    <row r="2237" spans="1:7" outlineLevel="1">
      <c r="A2237" s="12">
        <f t="shared" si="141"/>
        <v>0</v>
      </c>
      <c r="B2237" t="str">
        <f>YEAR(C2237)&amp;VLOOKUP(MONTH(C2237),lookup!$G$2:$N$13,8)</f>
        <v>2014M05</v>
      </c>
      <c r="C2237" s="2">
        <f t="shared" si="140"/>
        <v>41774</v>
      </c>
      <c r="D2237" s="4">
        <v>42.994693353213023</v>
      </c>
      <c r="E2237">
        <f t="shared" si="138"/>
        <v>43.060309620393397</v>
      </c>
      <c r="F2237" s="4">
        <v>35.905896100320938</v>
      </c>
      <c r="G2237">
        <f t="shared" si="139"/>
        <v>35.944875350121904</v>
      </c>
    </row>
    <row r="2238" spans="1:7" outlineLevel="1">
      <c r="A2238" s="12">
        <f t="shared" si="141"/>
        <v>0</v>
      </c>
      <c r="B2238" t="str">
        <f>YEAR(C2238)&amp;VLOOKUP(MONTH(C2238),lookup!$G$2:$N$13,8)</f>
        <v>2014M05</v>
      </c>
      <c r="C2238" s="2">
        <f t="shared" si="140"/>
        <v>41775</v>
      </c>
      <c r="D2238" s="4">
        <v>43.173317075046675</v>
      </c>
      <c r="E2238">
        <f t="shared" si="138"/>
        <v>43.06146157877739</v>
      </c>
      <c r="F2238" s="4">
        <v>36.054392910508753</v>
      </c>
      <c r="G2238">
        <f t="shared" si="139"/>
        <v>35.954577736783094</v>
      </c>
    </row>
    <row r="2239" spans="1:7" outlineLevel="1">
      <c r="A2239" s="12">
        <f t="shared" si="141"/>
        <v>0</v>
      </c>
      <c r="B2239" t="str">
        <f>YEAR(C2239)&amp;VLOOKUP(MONTH(C2239),lookup!$G$2:$N$13,8)</f>
        <v>2014M05</v>
      </c>
      <c r="C2239" s="2">
        <f t="shared" si="140"/>
        <v>41776</v>
      </c>
      <c r="D2239" s="4">
        <v>43.634747311775406</v>
      </c>
      <c r="E2239">
        <f t="shared" si="138"/>
        <v>43.081521095112855</v>
      </c>
      <c r="F2239" s="4">
        <v>36.441412660393219</v>
      </c>
      <c r="G2239">
        <f t="shared" si="139"/>
        <v>35.961762502680386</v>
      </c>
    </row>
    <row r="2240" spans="1:7" outlineLevel="1">
      <c r="A2240" s="12">
        <f t="shared" si="141"/>
        <v>0</v>
      </c>
      <c r="B2240" t="str">
        <f>YEAR(C2240)&amp;VLOOKUP(MONTH(C2240),lookup!$G$2:$N$13,8)</f>
        <v>2014M05</v>
      </c>
      <c r="C2240" s="2">
        <f t="shared" si="140"/>
        <v>41777</v>
      </c>
      <c r="D2240" s="4">
        <v>43.159747797982256</v>
      </c>
      <c r="E2240">
        <f t="shared" si="138"/>
        <v>43.106427654324555</v>
      </c>
      <c r="F2240" s="4">
        <v>36.034956716114017</v>
      </c>
      <c r="G2240">
        <f t="shared" si="139"/>
        <v>35.989421180593837</v>
      </c>
    </row>
    <row r="2241" spans="1:7" outlineLevel="1">
      <c r="A2241" s="12">
        <f t="shared" si="141"/>
        <v>0</v>
      </c>
      <c r="B2241" t="str">
        <f>YEAR(C2241)&amp;VLOOKUP(MONTH(C2241),lookup!$G$2:$N$13,8)</f>
        <v>2014M05</v>
      </c>
      <c r="C2241" s="2">
        <f t="shared" si="140"/>
        <v>41778</v>
      </c>
      <c r="D2241" s="4">
        <v>42.885444411698835</v>
      </c>
      <c r="E2241">
        <f t="shared" si="138"/>
        <v>43.08468460682785</v>
      </c>
      <c r="F2241" s="4">
        <v>35.792560351064054</v>
      </c>
      <c r="G2241">
        <f t="shared" si="139"/>
        <v>35.965007183566208</v>
      </c>
    </row>
    <row r="2242" spans="1:7" outlineLevel="1">
      <c r="A2242" s="12">
        <f t="shared" si="141"/>
        <v>0</v>
      </c>
      <c r="B2242" t="str">
        <f>YEAR(C2242)&amp;VLOOKUP(MONTH(C2242),lookup!$G$2:$N$13,8)</f>
        <v>2014M05</v>
      </c>
      <c r="C2242" s="2">
        <f t="shared" si="140"/>
        <v>41779</v>
      </c>
      <c r="D2242" s="4">
        <v>43.119754541073455</v>
      </c>
      <c r="E2242">
        <f t="shared" si="138"/>
        <v>43.119067005078769</v>
      </c>
      <c r="F2242" s="4">
        <v>36.054211079405917</v>
      </c>
      <c r="G2242">
        <f t="shared" si="139"/>
        <v>36.007831139273037</v>
      </c>
    </row>
    <row r="2243" spans="1:7" outlineLevel="1">
      <c r="A2243" s="12">
        <f t="shared" si="141"/>
        <v>0</v>
      </c>
      <c r="B2243" t="str">
        <f>YEAR(C2243)&amp;VLOOKUP(MONTH(C2243),lookup!$G$2:$N$13,8)</f>
        <v>2014M05</v>
      </c>
      <c r="C2243" s="2">
        <f t="shared" si="140"/>
        <v>41780</v>
      </c>
      <c r="D2243" s="4">
        <v>43.223503703586175</v>
      </c>
      <c r="E2243">
        <f t="shared" si="138"/>
        <v>43.165976211178887</v>
      </c>
      <c r="F2243" s="4">
        <v>36.145033600954285</v>
      </c>
      <c r="G2243">
        <f t="shared" si="139"/>
        <v>36.053879249389453</v>
      </c>
    </row>
    <row r="2244" spans="1:7" outlineLevel="1">
      <c r="A2244" s="12">
        <f t="shared" si="141"/>
        <v>0</v>
      </c>
      <c r="B2244" t="str">
        <f>YEAR(C2244)&amp;VLOOKUP(MONTH(C2244),lookup!$G$2:$N$13,8)</f>
        <v>2014M05</v>
      </c>
      <c r="C2244" s="2">
        <f t="shared" si="140"/>
        <v>41781</v>
      </c>
      <c r="D2244" s="4">
        <v>42.61220830623774</v>
      </c>
      <c r="E2244">
        <f t="shared" si="138"/>
        <v>43.103164037317839</v>
      </c>
      <c r="F2244" s="4">
        <v>35.592157103963764</v>
      </c>
      <c r="G2244">
        <f t="shared" si="139"/>
        <v>36.006316408661576</v>
      </c>
    </row>
    <row r="2245" spans="1:7" outlineLevel="1">
      <c r="A2245" s="12">
        <f t="shared" si="141"/>
        <v>0</v>
      </c>
      <c r="B2245" t="str">
        <f>YEAR(C2245)&amp;VLOOKUP(MONTH(C2245),lookup!$G$2:$N$13,8)</f>
        <v>2014M05</v>
      </c>
      <c r="C2245" s="2">
        <f t="shared" si="140"/>
        <v>41782</v>
      </c>
      <c r="D2245" s="4">
        <v>43.013796000377752</v>
      </c>
      <c r="E2245">
        <f t="shared" si="138"/>
        <v>43.052612010149161</v>
      </c>
      <c r="F2245" s="4">
        <v>35.964245560264693</v>
      </c>
      <c r="G2245">
        <f t="shared" si="139"/>
        <v>35.970199324897351</v>
      </c>
    </row>
    <row r="2246" spans="1:7" outlineLevel="1">
      <c r="A2246" s="12">
        <f t="shared" si="141"/>
        <v>0</v>
      </c>
      <c r="B2246" t="str">
        <f>YEAR(C2246)&amp;VLOOKUP(MONTH(C2246),lookup!$G$2:$N$13,8)</f>
        <v>2014M05</v>
      </c>
      <c r="C2246" s="2">
        <f t="shared" si="140"/>
        <v>41783</v>
      </c>
      <c r="D2246" s="4">
        <v>42.558308334407968</v>
      </c>
      <c r="E2246">
        <f t="shared" si="138"/>
        <v>42.964054008561376</v>
      </c>
      <c r="F2246" s="4">
        <v>35.487970701129122</v>
      </c>
      <c r="G2246">
        <f t="shared" si="139"/>
        <v>35.889215768895724</v>
      </c>
    </row>
    <row r="2247" spans="1:7" outlineLevel="1">
      <c r="A2247" s="12">
        <f t="shared" si="141"/>
        <v>0</v>
      </c>
      <c r="B2247" t="str">
        <f>YEAR(C2247)&amp;VLOOKUP(MONTH(C2247),lookup!$G$2:$N$13,8)</f>
        <v>2014M05</v>
      </c>
      <c r="C2247" s="2">
        <f t="shared" si="140"/>
        <v>41784</v>
      </c>
      <c r="D2247" s="4">
        <v>42.695686767466867</v>
      </c>
      <c r="E2247">
        <f t="shared" si="138"/>
        <v>42.889549587522772</v>
      </c>
      <c r="F2247" s="4">
        <v>35.679482548255379</v>
      </c>
      <c r="G2247">
        <f t="shared" si="139"/>
        <v>35.832171986653044</v>
      </c>
    </row>
    <row r="2248" spans="1:7" outlineLevel="1">
      <c r="A2248" s="12">
        <f t="shared" si="141"/>
        <v>0</v>
      </c>
      <c r="B2248" t="str">
        <f>YEAR(C2248)&amp;VLOOKUP(MONTH(C2248),lookup!$G$2:$N$13,8)</f>
        <v>2014M05</v>
      </c>
      <c r="C2248" s="2">
        <f t="shared" si="140"/>
        <v>41785</v>
      </c>
      <c r="D2248" s="4">
        <v>42.23516043667064</v>
      </c>
      <c r="E2248">
        <f t="shared" si="138"/>
        <v>42.758046702073898</v>
      </c>
      <c r="F2248" s="4">
        <v>35.213944181447374</v>
      </c>
      <c r="G2248">
        <f t="shared" si="139"/>
        <v>35.710836461739838</v>
      </c>
    </row>
    <row r="2249" spans="1:7" outlineLevel="1">
      <c r="A2249" s="12">
        <f t="shared" si="141"/>
        <v>0</v>
      </c>
      <c r="B2249" t="str">
        <f>YEAR(C2249)&amp;VLOOKUP(MONTH(C2249),lookup!$G$2:$N$13,8)</f>
        <v>2014M05</v>
      </c>
      <c r="C2249" s="2">
        <f t="shared" si="140"/>
        <v>41786</v>
      </c>
      <c r="D2249" s="4">
        <v>42.630315435382222</v>
      </c>
      <c r="E2249">
        <f t="shared" si="138"/>
        <v>42.692668785370444</v>
      </c>
      <c r="F2249" s="4">
        <v>35.607574690031619</v>
      </c>
      <c r="G2249">
        <f t="shared" si="139"/>
        <v>35.654486615348418</v>
      </c>
    </row>
    <row r="2250" spans="1:7" outlineLevel="1">
      <c r="A2250" s="12">
        <f t="shared" si="141"/>
        <v>0</v>
      </c>
      <c r="B2250" t="str">
        <f>YEAR(C2250)&amp;VLOOKUP(MONTH(C2250),lookup!$G$2:$N$13,8)</f>
        <v>2014M05</v>
      </c>
      <c r="C2250" s="2">
        <f t="shared" si="140"/>
        <v>41787</v>
      </c>
      <c r="D2250" s="4">
        <v>42.249699274997113</v>
      </c>
      <c r="E2250">
        <f t="shared" si="138"/>
        <v>42.60808124530395</v>
      </c>
      <c r="F2250" s="4">
        <v>35.29286592779269</v>
      </c>
      <c r="G2250">
        <f t="shared" si="139"/>
        <v>35.581961612025005</v>
      </c>
    </row>
    <row r="2251" spans="1:7" outlineLevel="1">
      <c r="A2251" s="12">
        <f t="shared" si="141"/>
        <v>0</v>
      </c>
      <c r="B2251" t="str">
        <f>YEAR(C2251)&amp;VLOOKUP(MONTH(C2251),lookup!$G$2:$N$13,8)</f>
        <v>2014M05</v>
      </c>
      <c r="C2251" s="2">
        <f t="shared" si="140"/>
        <v>41788</v>
      </c>
      <c r="D2251" s="4">
        <v>42.345111737524263</v>
      </c>
      <c r="E2251">
        <f t="shared" ref="E2251:E2293" si="142">AVERAGE(SUM(D2244:D2251)/8,SUM(D2246:D2251)/6)</f>
        <v>42.497458058853951</v>
      </c>
      <c r="F2251" s="4">
        <v>35.356301020441947</v>
      </c>
      <c r="G2251">
        <f t="shared" ref="G2251:G2314" si="143">AVERAGE(SUM(F2244:F2251)/8,SUM(F2246:F2251)/6)</f>
        <v>35.482003780757751</v>
      </c>
    </row>
    <row r="2252" spans="1:7" outlineLevel="1">
      <c r="A2252" s="12">
        <f t="shared" si="141"/>
        <v>0</v>
      </c>
      <c r="B2252" t="str">
        <f>YEAR(C2252)&amp;VLOOKUP(MONTH(C2252),lookup!$G$2:$N$13,8)</f>
        <v>2014M05</v>
      </c>
      <c r="C2252" s="2">
        <f t="shared" ref="C2252:C2315" si="144">C2251+1</f>
        <v>41789</v>
      </c>
      <c r="D2252" s="4">
        <v>41.86352836835789</v>
      </c>
      <c r="E2252">
        <f t="shared" si="142"/>
        <v>42.392767232232295</v>
      </c>
      <c r="F2252" s="4">
        <v>34.900721077986596</v>
      </c>
      <c r="G2252">
        <f t="shared" si="143"/>
        <v>35.389851560538972</v>
      </c>
    </row>
    <row r="2253" spans="1:7" outlineLevel="1">
      <c r="A2253" s="12">
        <f t="shared" si="141"/>
        <v>0</v>
      </c>
      <c r="B2253" t="str">
        <f>YEAR(C2253)&amp;VLOOKUP(MONTH(C2253),lookup!$G$2:$N$13,8)</f>
        <v>2014M05</v>
      </c>
      <c r="C2253" s="2">
        <f t="shared" si="144"/>
        <v>41790</v>
      </c>
      <c r="D2253" s="4">
        <v>42.408801987798633</v>
      </c>
      <c r="E2253">
        <f t="shared" si="142"/>
        <v>42.33104804147375</v>
      </c>
      <c r="F2253" s="4">
        <v>35.430913792513238</v>
      </c>
      <c r="G2253">
        <f t="shared" si="143"/>
        <v>35.335804262075989</v>
      </c>
    </row>
    <row r="2254" spans="1:7" outlineLevel="1">
      <c r="A2254" s="12">
        <f t="shared" si="141"/>
        <v>0</v>
      </c>
      <c r="B2254" t="str">
        <f>YEAR(C2254)&amp;VLOOKUP(MONTH(C2254),lookup!$G$2:$N$13,8)</f>
        <v>2014M06</v>
      </c>
      <c r="C2254" s="2">
        <f t="shared" si="144"/>
        <v>41791</v>
      </c>
      <c r="D2254" s="4">
        <v>42.482535186651326</v>
      </c>
      <c r="E2254">
        <f t="shared" si="142"/>
        <v>42.346926782237347</v>
      </c>
      <c r="F2254" s="4">
        <v>35.461925945118416</v>
      </c>
      <c r="G2254">
        <f t="shared" si="143"/>
        <v>35.354841611797909</v>
      </c>
    </row>
    <row r="2255" spans="1:7" outlineLevel="1">
      <c r="A2255" s="12">
        <f t="shared" si="141"/>
        <v>0</v>
      </c>
      <c r="B2255" t="str">
        <f>YEAR(C2255)&amp;VLOOKUP(MONTH(C2255),lookup!$G$2:$N$13,8)</f>
        <v>2014M06</v>
      </c>
      <c r="C2255" s="2">
        <f t="shared" si="144"/>
        <v>41792</v>
      </c>
      <c r="D2255" s="4">
        <v>42.034999467405903</v>
      </c>
      <c r="E2255">
        <f t="shared" si="142"/>
        <v>42.256024161985508</v>
      </c>
      <c r="F2255" s="4">
        <v>35.068283994742607</v>
      </c>
      <c r="G2255">
        <f t="shared" si="143"/>
        <v>35.271700810929275</v>
      </c>
    </row>
    <row r="2256" spans="1:7" outlineLevel="1">
      <c r="A2256" s="12">
        <f t="shared" si="141"/>
        <v>0</v>
      </c>
      <c r="B2256" t="str">
        <f>YEAR(C2256)&amp;VLOOKUP(MONTH(C2256),lookup!$G$2:$N$13,8)</f>
        <v>2014M06</v>
      </c>
      <c r="C2256" s="2">
        <f t="shared" si="144"/>
        <v>41793</v>
      </c>
      <c r="D2256" s="4">
        <v>42.089485713453755</v>
      </c>
      <c r="E2256">
        <f t="shared" si="142"/>
        <v>42.233568361655841</v>
      </c>
      <c r="F2256" s="4">
        <v>35.122270409704775</v>
      </c>
      <c r="G2256">
        <f t="shared" si="143"/>
        <v>35.251754907021379</v>
      </c>
    </row>
    <row r="2257" spans="1:7" outlineLevel="1">
      <c r="A2257" s="12">
        <f t="shared" si="141"/>
        <v>0</v>
      </c>
      <c r="B2257" t="str">
        <f>YEAR(C2257)&amp;VLOOKUP(MONTH(C2257),lookup!$G$2:$N$13,8)</f>
        <v>2014M06</v>
      </c>
      <c r="C2257" s="2">
        <f t="shared" si="144"/>
        <v>41794</v>
      </c>
      <c r="D2257" s="4">
        <v>42.055212702267198</v>
      </c>
      <c r="E2257">
        <f t="shared" si="142"/>
        <v>42.173466187898057</v>
      </c>
      <c r="F2257" s="4">
        <v>35.15014531200206</v>
      </c>
      <c r="G2257">
        <f t="shared" si="143"/>
        <v>35.205985928524541</v>
      </c>
    </row>
    <row r="2258" spans="1:7" outlineLevel="1">
      <c r="A2258" s="12">
        <f t="shared" ref="A2258:A2321" si="145">IF(D2258+D2259=D2258,IF(D2258+D2259&gt;0,1,0),0)</f>
        <v>0</v>
      </c>
      <c r="B2258" t="str">
        <f>YEAR(C2258)&amp;VLOOKUP(MONTH(C2258),lookup!$G$2:$N$13,8)</f>
        <v>2014M06</v>
      </c>
      <c r="C2258" s="2">
        <f t="shared" si="144"/>
        <v>41795</v>
      </c>
      <c r="D2258" s="4">
        <v>41.899338924383088</v>
      </c>
      <c r="E2258">
        <f t="shared" si="142"/>
        <v>42.154552878986792</v>
      </c>
      <c r="F2258" s="4">
        <v>34.939041164751259</v>
      </c>
      <c r="G2258">
        <f t="shared" si="143"/>
        <v>35.187065221398171</v>
      </c>
    </row>
    <row r="2259" spans="1:7" outlineLevel="1">
      <c r="A2259" s="12">
        <f t="shared" si="145"/>
        <v>0</v>
      </c>
      <c r="B2259" t="str">
        <f>YEAR(C2259)&amp;VLOOKUP(MONTH(C2259),lookup!$G$2:$N$13,8)</f>
        <v>2014M06</v>
      </c>
      <c r="C2259" s="2">
        <f t="shared" si="144"/>
        <v>41796</v>
      </c>
      <c r="D2259" s="4">
        <v>41.604572577028698</v>
      </c>
      <c r="E2259">
        <f t="shared" si="142"/>
        <v>42.041250063891653</v>
      </c>
      <c r="F2259" s="4">
        <v>34.753376965514668</v>
      </c>
      <c r="G2259">
        <f t="shared" si="143"/>
        <v>35.092921065715331</v>
      </c>
    </row>
    <row r="2260" spans="1:7" outlineLevel="1">
      <c r="A2260" s="12">
        <f t="shared" si="145"/>
        <v>0</v>
      </c>
      <c r="B2260" t="str">
        <f>YEAR(C2260)&amp;VLOOKUP(MONTH(C2260),lookup!$G$2:$N$13,8)</f>
        <v>2014M06</v>
      </c>
      <c r="C2260" s="2">
        <f t="shared" si="144"/>
        <v>41797</v>
      </c>
      <c r="D2260" s="4">
        <v>41.914095231622092</v>
      </c>
      <c r="E2260">
        <f t="shared" si="142"/>
        <v>41.997040496593229</v>
      </c>
      <c r="F2260" s="4">
        <v>34.920650515871479</v>
      </c>
      <c r="G2260">
        <f t="shared" si="143"/>
        <v>35.049060369812558</v>
      </c>
    </row>
    <row r="2261" spans="1:7" outlineLevel="1">
      <c r="A2261" s="12">
        <f t="shared" si="145"/>
        <v>0</v>
      </c>
      <c r="B2261" t="str">
        <f>YEAR(C2261)&amp;VLOOKUP(MONTH(C2261),lookup!$G$2:$N$13,8)</f>
        <v>2014M06</v>
      </c>
      <c r="C2261" s="2">
        <f t="shared" si="144"/>
        <v>41798</v>
      </c>
      <c r="D2261" s="4">
        <v>41.910766336636947</v>
      </c>
      <c r="E2261">
        <f t="shared" si="142"/>
        <v>41.955560507498213</v>
      </c>
      <c r="F2261" s="4">
        <v>35.016052450622368</v>
      </c>
      <c r="G2261">
        <f t="shared" si="143"/>
        <v>35.018778907267688</v>
      </c>
    </row>
    <row r="2262" spans="1:7" outlineLevel="1">
      <c r="A2262" s="12">
        <f t="shared" si="145"/>
        <v>0</v>
      </c>
      <c r="B2262" t="str">
        <f>YEAR(C2262)&amp;VLOOKUP(MONTH(C2262),lookup!$G$2:$N$13,8)</f>
        <v>2014M06</v>
      </c>
      <c r="C2262" s="2">
        <f t="shared" si="144"/>
        <v>41799</v>
      </c>
      <c r="D2262" s="4">
        <v>41.41711504307537</v>
      </c>
      <c r="E2262">
        <f t="shared" si="142"/>
        <v>41.83294085932652</v>
      </c>
      <c r="F2262" s="4">
        <v>34.517581104014795</v>
      </c>
      <c r="G2262">
        <f t="shared" si="143"/>
        <v>34.909366579224553</v>
      </c>
    </row>
    <row r="2263" spans="1:7" outlineLevel="1">
      <c r="A2263" s="12">
        <f t="shared" si="145"/>
        <v>0</v>
      </c>
      <c r="B2263" t="str">
        <f>YEAR(C2263)&amp;VLOOKUP(MONTH(C2263),lookup!$G$2:$N$13,8)</f>
        <v>2014M06</v>
      </c>
      <c r="C2263" s="2">
        <f t="shared" si="144"/>
        <v>41800</v>
      </c>
      <c r="D2263" s="4">
        <v>41.591467647717671</v>
      </c>
      <c r="E2263">
        <f t="shared" si="142"/>
        <v>41.76657469938354</v>
      </c>
      <c r="F2263" s="4">
        <v>34.742769651550269</v>
      </c>
      <c r="G2263">
        <f t="shared" si="143"/>
        <v>34.855073961070715</v>
      </c>
    </row>
    <row r="2264" spans="1:7" outlineLevel="1">
      <c r="A2264" s="12">
        <f t="shared" si="145"/>
        <v>0</v>
      </c>
      <c r="B2264" t="str">
        <f>YEAR(C2264)&amp;VLOOKUP(MONTH(C2264),lookup!$G$2:$N$13,8)</f>
        <v>2014M06</v>
      </c>
      <c r="C2264" s="2">
        <f t="shared" si="144"/>
        <v>41801</v>
      </c>
      <c r="D2264" s="4">
        <v>41.065183957726646</v>
      </c>
      <c r="E2264">
        <f t="shared" si="142"/>
        <v>41.63304292576256</v>
      </c>
      <c r="F2264" s="4">
        <v>34.211708252106547</v>
      </c>
      <c r="G2264">
        <f t="shared" si="143"/>
        <v>34.737552750167097</v>
      </c>
    </row>
    <row r="2265" spans="1:7" outlineLevel="1">
      <c r="A2265" s="12">
        <f t="shared" si="145"/>
        <v>0</v>
      </c>
      <c r="B2265" t="str">
        <f>YEAR(C2265)&amp;VLOOKUP(MONTH(C2265),lookup!$G$2:$N$13,8)</f>
        <v>2014M06</v>
      </c>
      <c r="C2265" s="2">
        <f t="shared" si="144"/>
        <v>41802</v>
      </c>
      <c r="D2265" s="4">
        <v>41.481830914220765</v>
      </c>
      <c r="E2265">
        <f t="shared" si="142"/>
        <v>41.586978092108993</v>
      </c>
      <c r="F2265" s="4">
        <v>34.668238753511559</v>
      </c>
      <c r="G2265">
        <f t="shared" si="143"/>
        <v>34.700338739261184</v>
      </c>
    </row>
    <row r="2266" spans="1:7" outlineLevel="1">
      <c r="A2266" s="12">
        <f t="shared" si="145"/>
        <v>0</v>
      </c>
      <c r="B2266" t="str">
        <f>YEAR(C2266)&amp;VLOOKUP(MONTH(C2266),lookup!$G$2:$N$13,8)</f>
        <v>2014M06</v>
      </c>
      <c r="C2266" s="2">
        <f t="shared" si="144"/>
        <v>41803</v>
      </c>
      <c r="D2266" s="4">
        <v>41.399268168205815</v>
      </c>
      <c r="E2266">
        <f t="shared" si="142"/>
        <v>41.512821414563234</v>
      </c>
      <c r="F2266" s="4">
        <v>34.517037321221537</v>
      </c>
      <c r="G2266">
        <f t="shared" si="143"/>
        <v>34.640329066153086</v>
      </c>
    </row>
    <row r="2267" spans="1:7" outlineLevel="1">
      <c r="A2267" s="12">
        <f t="shared" si="145"/>
        <v>0</v>
      </c>
      <c r="B2267" t="str">
        <f>YEAR(C2267)&amp;VLOOKUP(MONTH(C2267),lookup!$G$2:$N$13,8)</f>
        <v>2014M06</v>
      </c>
      <c r="C2267" s="2">
        <f t="shared" si="144"/>
        <v>41804</v>
      </c>
      <c r="D2267" s="4">
        <v>41.816351801917385</v>
      </c>
      <c r="E2267">
        <f t="shared" si="142"/>
        <v>41.518189738225473</v>
      </c>
      <c r="F2267" s="4">
        <v>34.896430174696448</v>
      </c>
      <c r="G2267">
        <f t="shared" si="143"/>
        <v>34.639301368733115</v>
      </c>
    </row>
    <row r="2268" spans="1:7" outlineLevel="1">
      <c r="A2268" s="12">
        <f t="shared" si="145"/>
        <v>0</v>
      </c>
      <c r="B2268" t="str">
        <f>YEAR(C2268)&amp;VLOOKUP(MONTH(C2268),lookup!$G$2:$N$13,8)</f>
        <v>2014M06</v>
      </c>
      <c r="C2268" s="2">
        <f t="shared" si="144"/>
        <v>41805</v>
      </c>
      <c r="D2268" s="4">
        <v>41.446738364453566</v>
      </c>
      <c r="E2268">
        <f t="shared" si="142"/>
        <v>41.491448544142294</v>
      </c>
      <c r="F2268" s="4">
        <v>34.635251157118994</v>
      </c>
      <c r="G2268">
        <f t="shared" si="143"/>
        <v>34.631269746569771</v>
      </c>
    </row>
    <row r="2269" spans="1:7" outlineLevel="1">
      <c r="A2269" s="12">
        <f t="shared" si="145"/>
        <v>0</v>
      </c>
      <c r="B2269" t="str">
        <f>YEAR(C2269)&amp;VLOOKUP(MONTH(C2269),lookup!$G$2:$N$13,8)</f>
        <v>2014M06</v>
      </c>
      <c r="C2269" s="2">
        <f t="shared" si="144"/>
        <v>41806</v>
      </c>
      <c r="D2269" s="4">
        <v>41.198751832816527</v>
      </c>
      <c r="E2269">
        <f t="shared" si="142"/>
        <v>41.414221319745081</v>
      </c>
      <c r="F2269" s="4">
        <v>34.394947435648973</v>
      </c>
      <c r="G2269">
        <f t="shared" si="143"/>
        <v>34.563465498475495</v>
      </c>
    </row>
    <row r="2270" spans="1:7" outlineLevel="1">
      <c r="A2270" s="12">
        <f t="shared" si="145"/>
        <v>0</v>
      </c>
      <c r="B2270" t="str">
        <f>YEAR(C2270)&amp;VLOOKUP(MONTH(C2270),lookup!$G$2:$N$13,8)</f>
        <v>2014M06</v>
      </c>
      <c r="C2270" s="2">
        <f t="shared" si="144"/>
        <v>41807</v>
      </c>
      <c r="D2270" s="4">
        <v>40.936161215928259</v>
      </c>
      <c r="E2270">
        <f t="shared" si="142"/>
        <v>41.373409810398527</v>
      </c>
      <c r="F2270" s="4">
        <v>34.131587607704866</v>
      </c>
      <c r="G2270">
        <f t="shared" si="143"/>
        <v>34.532664184589322</v>
      </c>
    </row>
    <row r="2271" spans="1:7" outlineLevel="1">
      <c r="A2271" s="12">
        <f t="shared" si="145"/>
        <v>0</v>
      </c>
      <c r="B2271" t="str">
        <f>YEAR(C2271)&amp;VLOOKUP(MONTH(C2271),lookup!$G$2:$N$13,8)</f>
        <v>2014M06</v>
      </c>
      <c r="C2271" s="2">
        <f t="shared" si="144"/>
        <v>41808</v>
      </c>
      <c r="D2271" s="4">
        <v>41.247081545136659</v>
      </c>
      <c r="E2271">
        <f t="shared" si="142"/>
        <v>41.332323231563535</v>
      </c>
      <c r="F2271" s="4">
        <v>34.454178585959077</v>
      </c>
      <c r="G2271">
        <f t="shared" si="143"/>
        <v>34.496788895693825</v>
      </c>
    </row>
    <row r="2272" spans="1:7" outlineLevel="1">
      <c r="A2272" s="12">
        <f t="shared" si="145"/>
        <v>0</v>
      </c>
      <c r="B2272" t="str">
        <f>YEAR(C2272)&amp;VLOOKUP(MONTH(C2272),lookup!$G$2:$N$13,8)</f>
        <v>2014M06</v>
      </c>
      <c r="C2272" s="2">
        <f t="shared" si="144"/>
        <v>41809</v>
      </c>
      <c r="D2272" s="4">
        <v>41.155546927418101</v>
      </c>
      <c r="E2272">
        <f t="shared" si="142"/>
        <v>41.317660813770274</v>
      </c>
      <c r="F2272" s="4">
        <v>34.346611818381668</v>
      </c>
      <c r="G2272">
        <f t="shared" si="143"/>
        <v>34.491018243349366</v>
      </c>
    </row>
    <row r="2273" spans="1:7" outlineLevel="1">
      <c r="A2273" s="12">
        <f t="shared" si="145"/>
        <v>0</v>
      </c>
      <c r="B2273" t="str">
        <f>YEAR(C2273)&amp;VLOOKUP(MONTH(C2273),lookup!$G$2:$N$13,8)</f>
        <v>2014M06</v>
      </c>
      <c r="C2273" s="2">
        <f t="shared" si="144"/>
        <v>41810</v>
      </c>
      <c r="D2273" s="4">
        <v>41.001399869657924</v>
      </c>
      <c r="E2273">
        <f t="shared" si="142"/>
        <v>41.219721212463476</v>
      </c>
      <c r="F2273" s="4">
        <v>34.273902521710426</v>
      </c>
      <c r="G2273">
        <f t="shared" si="143"/>
        <v>34.414494924446288</v>
      </c>
    </row>
    <row r="2274" spans="1:7" outlineLevel="1">
      <c r="A2274" s="12">
        <f t="shared" si="145"/>
        <v>0</v>
      </c>
      <c r="B2274" t="str">
        <f>YEAR(C2274)&amp;VLOOKUP(MONTH(C2274),lookup!$G$2:$N$13,8)</f>
        <v>2014M06</v>
      </c>
      <c r="C2274" s="2">
        <f t="shared" si="144"/>
        <v>41811</v>
      </c>
      <c r="D2274" s="4">
        <v>41.386118648615529</v>
      </c>
      <c r="E2274">
        <f t="shared" si="142"/>
        <v>41.213847724502578</v>
      </c>
      <c r="F2274" s="4">
        <v>34.54257807492327</v>
      </c>
      <c r="G2274">
        <f t="shared" si="143"/>
        <v>34.40836846470301</v>
      </c>
    </row>
    <row r="2275" spans="1:7" outlineLevel="1">
      <c r="A2275" s="12">
        <f t="shared" si="145"/>
        <v>0</v>
      </c>
      <c r="B2275" t="str">
        <f>YEAR(C2275)&amp;VLOOKUP(MONTH(C2275),lookup!$G$2:$N$13,8)</f>
        <v>2014M06</v>
      </c>
      <c r="C2275" s="2">
        <f t="shared" si="144"/>
        <v>41812</v>
      </c>
      <c r="D2275" s="4">
        <v>41.322213090475763</v>
      </c>
      <c r="E2275">
        <f t="shared" si="142"/>
        <v>41.193252493175748</v>
      </c>
      <c r="F2275" s="4">
        <v>34.582903189528658</v>
      </c>
      <c r="G2275">
        <f t="shared" si="143"/>
        <v>34.404436007619992</v>
      </c>
    </row>
    <row r="2276" spans="1:7" outlineLevel="1">
      <c r="A2276" s="12">
        <f t="shared" si="145"/>
        <v>0</v>
      </c>
      <c r="B2276" t="str">
        <f>YEAR(C2276)&amp;VLOOKUP(MONTH(C2276),lookup!$G$2:$N$13,8)</f>
        <v>2014M06</v>
      </c>
      <c r="C2276" s="2">
        <f t="shared" si="144"/>
        <v>41813</v>
      </c>
      <c r="D2276" s="4">
        <v>40.769581158237422</v>
      </c>
      <c r="E2276">
        <f t="shared" si="142"/>
        <v>41.137048496313007</v>
      </c>
      <c r="F2276" s="4">
        <v>34.020486961870539</v>
      </c>
      <c r="G2276">
        <f t="shared" si="143"/>
        <v>34.356754858264104</v>
      </c>
    </row>
    <row r="2277" spans="1:7" outlineLevel="1">
      <c r="A2277" s="12">
        <f t="shared" si="145"/>
        <v>0</v>
      </c>
      <c r="B2277" t="str">
        <f>YEAR(C2277)&amp;VLOOKUP(MONTH(C2277),lookup!$G$2:$N$13,8)</f>
        <v>2014M06</v>
      </c>
      <c r="C2277" s="2">
        <f t="shared" si="144"/>
        <v>41814</v>
      </c>
      <c r="D2277" s="4">
        <v>40.802719423696935</v>
      </c>
      <c r="E2277">
        <f t="shared" si="142"/>
        <v>41.075266293956389</v>
      </c>
      <c r="F2277" s="4">
        <v>34.052331620538389</v>
      </c>
      <c r="G2277">
        <f t="shared" si="143"/>
        <v>34.3018541227013</v>
      </c>
    </row>
    <row r="2278" spans="1:7" outlineLevel="1">
      <c r="A2278" s="12">
        <f t="shared" si="145"/>
        <v>0</v>
      </c>
      <c r="B2278" t="str">
        <f>YEAR(C2278)&amp;VLOOKUP(MONTH(C2278),lookup!$G$2:$N$13,8)</f>
        <v>2014M06</v>
      </c>
      <c r="C2278" s="2">
        <f t="shared" si="144"/>
        <v>41815</v>
      </c>
      <c r="D2278" s="4">
        <v>40.843745555795614</v>
      </c>
      <c r="E2278">
        <f t="shared" si="142"/>
        <v>41.04350686756289</v>
      </c>
      <c r="F2278" s="4">
        <v>34.089739049399327</v>
      </c>
      <c r="G2278">
        <f t="shared" si="143"/>
        <v>34.277832523725344</v>
      </c>
    </row>
    <row r="2279" spans="1:7" outlineLevel="1">
      <c r="A2279" s="12">
        <f t="shared" si="145"/>
        <v>0</v>
      </c>
      <c r="B2279" t="str">
        <f>YEAR(C2279)&amp;VLOOKUP(MONTH(C2279),lookup!$G$2:$N$13,8)</f>
        <v>2014M06</v>
      </c>
      <c r="C2279" s="2">
        <f t="shared" si="144"/>
        <v>41816</v>
      </c>
      <c r="D2279" s="4">
        <v>40.995812246389555</v>
      </c>
      <c r="E2279">
        <f t="shared" si="142"/>
        <v>41.027336901118829</v>
      </c>
      <c r="F2279" s="4">
        <v>34.277869438484153</v>
      </c>
      <c r="G2279">
        <f t="shared" si="143"/>
        <v>34.267143778405966</v>
      </c>
    </row>
    <row r="2280" spans="1:7" outlineLevel="1">
      <c r="A2280" s="12">
        <f t="shared" si="145"/>
        <v>0</v>
      </c>
      <c r="B2280" t="str">
        <f>YEAR(C2280)&amp;VLOOKUP(MONTH(C2280),lookup!$G$2:$N$13,8)</f>
        <v>2014M06</v>
      </c>
      <c r="C2280" s="2">
        <f t="shared" si="144"/>
        <v>41817</v>
      </c>
      <c r="D2280" s="4">
        <v>40.520409140210745</v>
      </c>
      <c r="E2280">
        <f t="shared" si="142"/>
        <v>40.915498330384636</v>
      </c>
      <c r="F2280" s="4">
        <v>33.81515571497836</v>
      </c>
      <c r="G2280">
        <f t="shared" si="143"/>
        <v>34.173309241947855</v>
      </c>
    </row>
    <row r="2281" spans="1:7" outlineLevel="1">
      <c r="A2281" s="12">
        <f t="shared" si="145"/>
        <v>0</v>
      </c>
      <c r="B2281" t="str">
        <f>YEAR(C2281)&amp;VLOOKUP(MONTH(C2281),lookup!$G$2:$N$13,8)</f>
        <v>2014M06</v>
      </c>
      <c r="C2281" s="2">
        <f t="shared" si="144"/>
        <v>41818</v>
      </c>
      <c r="D2281" s="4">
        <v>41.192269328771552</v>
      </c>
      <c r="E2281">
        <f t="shared" si="142"/>
        <v>40.916599024770555</v>
      </c>
      <c r="F2281" s="4">
        <v>34.466742382140445</v>
      </c>
      <c r="G2281">
        <f t="shared" si="143"/>
        <v>34.175681665942378</v>
      </c>
    </row>
    <row r="2282" spans="1:7" outlineLevel="1">
      <c r="A2282" s="12">
        <f t="shared" si="145"/>
        <v>0</v>
      </c>
      <c r="B2282" t="str">
        <f>YEAR(C2282)&amp;VLOOKUP(MONTH(C2282),lookup!$G$2:$N$13,8)</f>
        <v>2014M06</v>
      </c>
      <c r="C2282" s="2">
        <f t="shared" si="144"/>
        <v>41819</v>
      </c>
      <c r="D2282" s="4">
        <v>40.475437537196655</v>
      </c>
      <c r="E2282">
        <f t="shared" si="142"/>
        <v>40.835169486886812</v>
      </c>
      <c r="F2282" s="4">
        <v>33.841775515476087</v>
      </c>
      <c r="G2282">
        <f t="shared" si="143"/>
        <v>34.116988885444059</v>
      </c>
    </row>
    <row r="2283" spans="1:7" outlineLevel="1">
      <c r="A2283" s="12">
        <f t="shared" si="145"/>
        <v>0</v>
      </c>
      <c r="B2283" t="str">
        <f>YEAR(C2283)&amp;VLOOKUP(MONTH(C2283),lookup!$G$2:$N$13,8)</f>
        <v>2014M06</v>
      </c>
      <c r="C2283" s="2">
        <f t="shared" si="144"/>
        <v>41820</v>
      </c>
      <c r="D2283" s="4">
        <v>40.643790442886498</v>
      </c>
      <c r="E2283">
        <f t="shared" si="142"/>
        <v>40.779523989678282</v>
      </c>
      <c r="F2283" s="4">
        <v>33.96536612797415</v>
      </c>
      <c r="G2283">
        <f t="shared" si="143"/>
        <v>34.071145694716549</v>
      </c>
    </row>
    <row r="2284" spans="1:7" outlineLevel="1">
      <c r="A2284" s="12">
        <f t="shared" si="145"/>
        <v>0</v>
      </c>
      <c r="B2284" t="str">
        <f>YEAR(C2284)&amp;VLOOKUP(MONTH(C2284),lookup!$G$2:$N$13,8)</f>
        <v>2014M07</v>
      </c>
      <c r="C2284" s="2">
        <f t="shared" si="144"/>
        <v>41821</v>
      </c>
      <c r="D2284" s="4">
        <v>39.996800121542805</v>
      </c>
      <c r="E2284">
        <f t="shared" si="142"/>
        <v>40.660646388697131</v>
      </c>
      <c r="F2284" s="4">
        <v>33.446042113802484</v>
      </c>
      <c r="G2284">
        <f t="shared" si="143"/>
        <v>33.981601480412564</v>
      </c>
    </row>
    <row r="2285" spans="1:7" outlineLevel="1">
      <c r="A2285" s="12">
        <f t="shared" si="145"/>
        <v>0</v>
      </c>
      <c r="B2285" t="str">
        <f>YEAR(C2285)&amp;VLOOKUP(MONTH(C2285),lookup!$G$2:$N$13,8)</f>
        <v>2014M07</v>
      </c>
      <c r="C2285" s="2">
        <f t="shared" si="144"/>
        <v>41822</v>
      </c>
      <c r="D2285" s="4">
        <v>40.551049860920436</v>
      </c>
      <c r="E2285">
        <f t="shared" si="142"/>
        <v>40.607853508901172</v>
      </c>
      <c r="F2285" s="4">
        <v>33.888841130063959</v>
      </c>
      <c r="G2285">
        <f t="shared" si="143"/>
        <v>33.938964299056224</v>
      </c>
    </row>
    <row r="2286" spans="1:7" outlineLevel="1">
      <c r="A2286" s="12">
        <f t="shared" si="145"/>
        <v>0</v>
      </c>
      <c r="B2286" t="str">
        <f>YEAR(C2286)&amp;VLOOKUP(MONTH(C2286),lookup!$G$2:$N$13,8)</f>
        <v>2014M07</v>
      </c>
      <c r="C2286" s="2">
        <f t="shared" si="144"/>
        <v>41823</v>
      </c>
      <c r="D2286" s="4">
        <v>40.311078518617286</v>
      </c>
      <c r="E2286">
        <f t="shared" si="142"/>
        <v>40.557117600611406</v>
      </c>
      <c r="F2286" s="4">
        <v>33.76448974593422</v>
      </c>
      <c r="G2286">
        <f t="shared" si="143"/>
        <v>33.914414053502639</v>
      </c>
    </row>
    <row r="2287" spans="1:7" outlineLevel="1">
      <c r="A2287" s="12">
        <f t="shared" si="145"/>
        <v>0</v>
      </c>
      <c r="B2287" t="str">
        <f>YEAR(C2287)&amp;VLOOKUP(MONTH(C2287),lookup!$G$2:$N$13,8)</f>
        <v>2014M07</v>
      </c>
      <c r="C2287" s="2">
        <f t="shared" si="144"/>
        <v>41824</v>
      </c>
      <c r="D2287" s="4">
        <v>40.374054372810853</v>
      </c>
      <c r="E2287">
        <f t="shared" si="142"/>
        <v>40.450073153849345</v>
      </c>
      <c r="F2287" s="4">
        <v>33.744039949976198</v>
      </c>
      <c r="G2287">
        <f t="shared" si="143"/>
        <v>33.82082450779054</v>
      </c>
    </row>
    <row r="2288" spans="1:7" outlineLevel="1">
      <c r="A2288" s="12">
        <f t="shared" si="145"/>
        <v>0</v>
      </c>
      <c r="B2288" t="str">
        <f>YEAR(C2288)&amp;VLOOKUP(MONTH(C2288),lookup!$G$2:$N$13,8)</f>
        <v>2014M07</v>
      </c>
      <c r="C2288" s="2">
        <f t="shared" si="144"/>
        <v>41825</v>
      </c>
      <c r="D2288" s="4">
        <v>40.250134045200241</v>
      </c>
      <c r="E2288">
        <f t="shared" si="142"/>
        <v>40.414405669411487</v>
      </c>
      <c r="F2288" s="4">
        <v>33.686431120715184</v>
      </c>
      <c r="G2288">
        <f t="shared" si="143"/>
        <v>33.79983385441902</v>
      </c>
    </row>
    <row r="2289" spans="1:7" outlineLevel="1">
      <c r="A2289" s="12">
        <f t="shared" si="145"/>
        <v>0</v>
      </c>
      <c r="B2289" t="str">
        <f>YEAR(C2289)&amp;VLOOKUP(MONTH(C2289),lookup!$G$2:$N$13,8)</f>
        <v>2014M07</v>
      </c>
      <c r="C2289" s="2">
        <f t="shared" si="144"/>
        <v>41826</v>
      </c>
      <c r="D2289" s="4">
        <v>40.192524879409525</v>
      </c>
      <c r="E2289">
        <f t="shared" si="142"/>
        <v>40.314316177703283</v>
      </c>
      <c r="F2289" s="4">
        <v>33.611038083780855</v>
      </c>
      <c r="G2289">
        <f t="shared" si="143"/>
        <v>33.716824998755435</v>
      </c>
    </row>
    <row r="2290" spans="1:7" outlineLevel="1">
      <c r="A2290" s="12">
        <f t="shared" si="145"/>
        <v>0</v>
      </c>
      <c r="B2290" t="str">
        <f>YEAR(C2290)&amp;VLOOKUP(MONTH(C2290),lookup!$G$2:$N$13,8)</f>
        <v>2014M07</v>
      </c>
      <c r="C2290" s="2">
        <f t="shared" si="144"/>
        <v>41827</v>
      </c>
      <c r="D2290" s="4">
        <v>39.470945486277877</v>
      </c>
      <c r="E2290">
        <f t="shared" si="142"/>
        <v>40.207714204915447</v>
      </c>
      <c r="F2290" s="4">
        <v>33.016937346022715</v>
      </c>
      <c r="G2290">
        <f t="shared" si="143"/>
        <v>33.629513882516285</v>
      </c>
    </row>
    <row r="2291" spans="1:7" outlineLevel="1">
      <c r="A2291" s="12">
        <f t="shared" si="145"/>
        <v>0</v>
      </c>
      <c r="B2291" t="str">
        <f>YEAR(C2291)&amp;VLOOKUP(MONTH(C2291),lookup!$G$2:$N$13,8)</f>
        <v>2014M07</v>
      </c>
      <c r="C2291" s="2">
        <f t="shared" si="144"/>
        <v>41828</v>
      </c>
      <c r="D2291" s="4">
        <v>40.167086867883668</v>
      </c>
      <c r="E2291">
        <f t="shared" si="142"/>
        <v>40.145923315391371</v>
      </c>
      <c r="F2291" s="4">
        <v>33.598662540708496</v>
      </c>
      <c r="G2291">
        <f t="shared" si="143"/>
        <v>33.582413359199222</v>
      </c>
    </row>
    <row r="2292" spans="1:7" outlineLevel="1">
      <c r="A2292" s="12">
        <f t="shared" si="145"/>
        <v>0</v>
      </c>
      <c r="B2292" t="str">
        <f>YEAR(C2292)&amp;VLOOKUP(MONTH(C2292),lookup!$G$2:$N$13,8)</f>
        <v>2014M07</v>
      </c>
      <c r="C2292" s="2">
        <f t="shared" si="144"/>
        <v>41829</v>
      </c>
      <c r="D2292" s="4">
        <v>39.827100523549511</v>
      </c>
      <c r="E2292">
        <f t="shared" si="142"/>
        <v>40.094985590927813</v>
      </c>
      <c r="F2292" s="4">
        <v>33.324738122621923</v>
      </c>
      <c r="G2292">
        <f t="shared" si="143"/>
        <v>33.538185891141083</v>
      </c>
    </row>
    <row r="2293" spans="1:7" outlineLevel="1">
      <c r="A2293" s="12">
        <f t="shared" si="145"/>
        <v>0</v>
      </c>
      <c r="B2293" t="str">
        <f>YEAR(C2293)&amp;VLOOKUP(MONTH(C2293),lookup!$G$2:$N$13,8)</f>
        <v>2014M07</v>
      </c>
      <c r="C2293" s="2">
        <f t="shared" si="144"/>
        <v>41830</v>
      </c>
      <c r="D2293" s="4">
        <v>40.142101799368788</v>
      </c>
      <c r="E2293">
        <f t="shared" si="142"/>
        <v>40.050096955960662</v>
      </c>
      <c r="F2293" s="4">
        <v>33.576584087214997</v>
      </c>
      <c r="G2293">
        <f t="shared" si="143"/>
        <v>33.504715170732922</v>
      </c>
    </row>
    <row r="2294" spans="1:7" outlineLevel="1">
      <c r="A2294" s="12">
        <f t="shared" si="145"/>
        <v>0</v>
      </c>
      <c r="B2294" t="str">
        <f>YEAR(C2294)&amp;VLOOKUP(MONTH(C2294),lookup!$G$2:$N$13,8)</f>
        <v>2014M07</v>
      </c>
      <c r="C2294" s="2">
        <f t="shared" si="144"/>
        <v>41831</v>
      </c>
      <c r="D2294" s="4">
        <v>39.838035208360083</v>
      </c>
      <c r="E2294">
        <f t="shared" ref="E2294:E2357" si="146">AVERAGE(SUM(D2287:D2294)/8,SUM(D2289:D2294)/6)</f>
        <v>39.986190179332908</v>
      </c>
      <c r="F2294" s="4">
        <v>33.330431379629594</v>
      </c>
      <c r="G2294">
        <f t="shared" si="143"/>
        <v>33.447919877748419</v>
      </c>
    </row>
    <row r="2295" spans="1:7" outlineLevel="1">
      <c r="A2295" s="12">
        <f t="shared" si="145"/>
        <v>0</v>
      </c>
      <c r="B2295" t="str">
        <f>YEAR(C2295)&amp;VLOOKUP(MONTH(C2295),lookup!$G$2:$N$13,8)</f>
        <v>2014M07</v>
      </c>
      <c r="C2295" s="2">
        <f t="shared" si="144"/>
        <v>41832</v>
      </c>
      <c r="D2295" s="4">
        <v>40.195019878621537</v>
      </c>
      <c r="E2295">
        <f t="shared" si="146"/>
        <v>39.975208440047084</v>
      </c>
      <c r="F2295" s="4">
        <v>33.694041854284954</v>
      </c>
      <c r="G2295">
        <f t="shared" si="143"/>
        <v>33.451711977643058</v>
      </c>
    </row>
    <row r="2296" spans="1:7" outlineLevel="1">
      <c r="A2296" s="12">
        <f t="shared" si="145"/>
        <v>0</v>
      </c>
      <c r="B2296" t="str">
        <f>YEAR(C2296)&amp;VLOOKUP(MONTH(C2296),lookup!$G$2:$N$13,8)</f>
        <v>2014M07</v>
      </c>
      <c r="C2296" s="2">
        <f t="shared" si="144"/>
        <v>41833</v>
      </c>
      <c r="D2296" s="4">
        <v>39.759666917096347</v>
      </c>
      <c r="E2296">
        <f t="shared" si="146"/>
        <v>39.968614363775458</v>
      </c>
      <c r="F2296" s="4">
        <v>33.303564165787392</v>
      </c>
      <c r="G2296">
        <f t="shared" si="143"/>
        <v>33.451668361273796</v>
      </c>
    </row>
    <row r="2297" spans="1:7" outlineLevel="1">
      <c r="A2297" s="12">
        <f t="shared" si="145"/>
        <v>0</v>
      </c>
      <c r="B2297" t="str">
        <f>YEAR(C2297)&amp;VLOOKUP(MONTH(C2297),lookup!$G$2:$N$13,8)</f>
        <v>2014M07</v>
      </c>
      <c r="C2297" s="2">
        <f t="shared" si="144"/>
        <v>41834</v>
      </c>
      <c r="D2297" s="4">
        <v>39.827544316196636</v>
      </c>
      <c r="E2297">
        <f t="shared" si="146"/>
        <v>39.917507865934056</v>
      </c>
      <c r="F2297" s="4">
        <v>33.338886028306419</v>
      </c>
      <c r="G2297">
        <f t="shared" si="143"/>
        <v>33.413010815106475</v>
      </c>
    </row>
    <row r="2298" spans="1:7" outlineLevel="1">
      <c r="A2298" s="12">
        <f t="shared" si="145"/>
        <v>0</v>
      </c>
      <c r="B2298" t="str">
        <f>YEAR(C2298)&amp;VLOOKUP(MONTH(C2298),lookup!$G$2:$N$13,8)</f>
        <v>2014M07</v>
      </c>
      <c r="C2298" s="2">
        <f t="shared" si="144"/>
        <v>41835</v>
      </c>
      <c r="D2298" s="4">
        <v>39.49454122454695</v>
      </c>
      <c r="E2298">
        <f t="shared" si="146"/>
        <v>39.891269324658992</v>
      </c>
      <c r="F2298" s="4">
        <v>33.119811865558297</v>
      </c>
      <c r="G2298">
        <f t="shared" si="143"/>
        <v>33.402363284488814</v>
      </c>
    </row>
    <row r="2299" spans="1:7" outlineLevel="1">
      <c r="A2299" s="12">
        <f t="shared" si="145"/>
        <v>0</v>
      </c>
      <c r="B2299" t="str">
        <f>YEAR(C2299)&amp;VLOOKUP(MONTH(C2299),lookup!$G$2:$N$13,8)</f>
        <v>2014M07</v>
      </c>
      <c r="C2299" s="2">
        <f t="shared" si="144"/>
        <v>41836</v>
      </c>
      <c r="D2299" s="4">
        <v>39.611307492681071</v>
      </c>
      <c r="E2299">
        <f t="shared" si="146"/>
        <v>39.81230025481819</v>
      </c>
      <c r="F2299" s="4">
        <v>33.197215364692568</v>
      </c>
      <c r="G2299">
        <f t="shared" si="143"/>
        <v>33.345658775777608</v>
      </c>
    </row>
    <row r="2300" spans="1:7" outlineLevel="1">
      <c r="A2300" s="12">
        <f t="shared" si="145"/>
        <v>0</v>
      </c>
      <c r="B2300" t="str">
        <f>YEAR(C2300)&amp;VLOOKUP(MONTH(C2300),lookup!$G$2:$N$13,8)</f>
        <v>2014M07</v>
      </c>
      <c r="C2300" s="2">
        <f t="shared" si="144"/>
        <v>41837</v>
      </c>
      <c r="D2300" s="4">
        <v>39.36292391587093</v>
      </c>
      <c r="E2300">
        <f t="shared" si="146"/>
        <v>39.743696609130851</v>
      </c>
      <c r="F2300" s="4">
        <v>33.000338000795203</v>
      </c>
      <c r="G2300">
        <f t="shared" si="143"/>
        <v>33.297875986593908</v>
      </c>
    </row>
    <row r="2301" spans="1:7" outlineLevel="1">
      <c r="A2301" s="12">
        <f t="shared" si="145"/>
        <v>0</v>
      </c>
      <c r="B2301" t="str">
        <f>YEAR(C2301)&amp;VLOOKUP(MONTH(C2301),lookup!$G$2:$N$13,8)</f>
        <v>2014M07</v>
      </c>
      <c r="C2301" s="2">
        <f t="shared" si="144"/>
        <v>41838</v>
      </c>
      <c r="D2301" s="4">
        <v>39.786073342130535</v>
      </c>
      <c r="E2301">
        <f t="shared" si="146"/>
        <v>39.687365952512543</v>
      </c>
      <c r="F2301" s="4">
        <v>33.391827260322586</v>
      </c>
      <c r="G2301">
        <f t="shared" si="143"/>
        <v>33.261144135416274</v>
      </c>
    </row>
    <row r="2302" spans="1:7" outlineLevel="1">
      <c r="A2302" s="12">
        <f t="shared" si="145"/>
        <v>0</v>
      </c>
      <c r="B2302" t="str">
        <f>YEAR(C2302)&amp;VLOOKUP(MONTH(C2302),lookup!$G$2:$N$13,8)</f>
        <v>2014M07</v>
      </c>
      <c r="C2302" s="2">
        <f t="shared" si="144"/>
        <v>41839</v>
      </c>
      <c r="D2302" s="4">
        <v>39.791107567313198</v>
      </c>
      <c r="E2302">
        <f t="shared" si="146"/>
        <v>39.687053029131853</v>
      </c>
      <c r="F2302" s="4">
        <v>33.367798926181067</v>
      </c>
      <c r="G2302">
        <f t="shared" si="143"/>
        <v>33.268832503775215</v>
      </c>
    </row>
    <row r="2303" spans="1:7" outlineLevel="1">
      <c r="A2303" s="12">
        <f t="shared" si="145"/>
        <v>0</v>
      </c>
      <c r="B2303" t="str">
        <f>YEAR(C2303)&amp;VLOOKUP(MONTH(C2303),lookup!$G$2:$N$13,8)</f>
        <v>2014M07</v>
      </c>
      <c r="C2303" s="2">
        <f t="shared" si="144"/>
        <v>41840</v>
      </c>
      <c r="D2303" s="4">
        <v>39.343268934303467</v>
      </c>
      <c r="E2303">
        <f t="shared" si="146"/>
        <v>39.593462313287546</v>
      </c>
      <c r="F2303" s="4">
        <v>33.079709695930383</v>
      </c>
      <c r="G2303">
        <f t="shared" si="143"/>
        <v>33.208838716180047</v>
      </c>
    </row>
    <row r="2304" spans="1:7" outlineLevel="1">
      <c r="A2304" s="12">
        <f t="shared" si="145"/>
        <v>0</v>
      </c>
      <c r="B2304" t="str">
        <f>YEAR(C2304)&amp;VLOOKUP(MONTH(C2304),lookup!$G$2:$N$13,8)</f>
        <v>2014M07</v>
      </c>
      <c r="C2304" s="2">
        <f t="shared" si="144"/>
        <v>41841</v>
      </c>
      <c r="D2304" s="4">
        <v>38.89420872771867</v>
      </c>
      <c r="E2304">
        <f t="shared" si="146"/>
        <v>39.489343468382415</v>
      </c>
      <c r="F2304" s="4">
        <v>32.51800036422604</v>
      </c>
      <c r="G2304">
        <f t="shared" si="143"/>
        <v>33.109590020138107</v>
      </c>
    </row>
    <row r="2305" spans="1:7" outlineLevel="1">
      <c r="A2305" s="12">
        <f t="shared" si="145"/>
        <v>0</v>
      </c>
      <c r="B2305" t="str">
        <f>YEAR(C2305)&amp;VLOOKUP(MONTH(C2305),lookup!$G$2:$N$13,8)</f>
        <v>2014M07</v>
      </c>
      <c r="C2305" s="2">
        <f t="shared" si="144"/>
        <v>41842</v>
      </c>
      <c r="D2305" s="4">
        <v>38.876940466057562</v>
      </c>
      <c r="E2305">
        <f t="shared" si="146"/>
        <v>39.368733475530092</v>
      </c>
      <c r="F2305" s="4">
        <v>32.797175653103913</v>
      </c>
      <c r="G2305">
        <f t="shared" si="143"/>
        <v>33.042396479055569</v>
      </c>
    </row>
    <row r="2306" spans="1:7" outlineLevel="1">
      <c r="A2306" s="12">
        <f t="shared" si="145"/>
        <v>0</v>
      </c>
      <c r="B2306" t="str">
        <f>YEAR(C2306)&amp;VLOOKUP(MONTH(C2306),lookup!$G$2:$N$13,8)</f>
        <v>2014M07</v>
      </c>
      <c r="C2306" s="2">
        <f t="shared" si="144"/>
        <v>41843</v>
      </c>
      <c r="D2306" s="4">
        <v>39.027556980224531</v>
      </c>
      <c r="E2306">
        <f t="shared" si="146"/>
        <v>39.311599715622748</v>
      </c>
      <c r="F2306" s="4">
        <v>32.643787390249081</v>
      </c>
      <c r="G2306">
        <f t="shared" si="143"/>
        <v>32.982932398469892</v>
      </c>
    </row>
    <row r="2307" spans="1:7" outlineLevel="1">
      <c r="A2307" s="12">
        <f t="shared" si="145"/>
        <v>0</v>
      </c>
      <c r="B2307" t="str">
        <f>YEAR(C2307)&amp;VLOOKUP(MONTH(C2307),lookup!$G$2:$N$13,8)</f>
        <v>2014M07</v>
      </c>
      <c r="C2307" s="2">
        <f t="shared" si="144"/>
        <v>41844</v>
      </c>
      <c r="D2307" s="4">
        <v>38.898846437134146</v>
      </c>
      <c r="E2307">
        <f t="shared" si="146"/>
        <v>39.193135324234696</v>
      </c>
      <c r="F2307" s="4">
        <v>32.848898209715074</v>
      </c>
      <c r="G2307">
        <f t="shared" si="143"/>
        <v>32.915918488733176</v>
      </c>
    </row>
    <row r="2308" spans="1:7" outlineLevel="1">
      <c r="A2308" s="12">
        <f t="shared" si="145"/>
        <v>0</v>
      </c>
      <c r="B2308" t="str">
        <f>YEAR(C2308)&amp;VLOOKUP(MONTH(C2308),lookup!$G$2:$N$13,8)</f>
        <v>2014M07</v>
      </c>
      <c r="C2308" s="2">
        <f t="shared" si="144"/>
        <v>41845</v>
      </c>
      <c r="D2308" s="4">
        <v>39.109980407738114</v>
      </c>
      <c r="E2308">
        <f t="shared" si="146"/>
        <v>39.120565758345137</v>
      </c>
      <c r="F2308" s="4">
        <v>32.725324523647267</v>
      </c>
      <c r="G2308">
        <f t="shared" si="143"/>
        <v>32.845190612866944</v>
      </c>
    </row>
    <row r="2309" spans="1:7" outlineLevel="1">
      <c r="A2309" s="12">
        <f t="shared" si="145"/>
        <v>0</v>
      </c>
      <c r="B2309" t="str">
        <f>YEAR(C2309)&amp;VLOOKUP(MONTH(C2309),lookup!$G$2:$N$13,8)</f>
        <v>2014M07</v>
      </c>
      <c r="C2309" s="2">
        <f t="shared" si="144"/>
        <v>41846</v>
      </c>
      <c r="D2309" s="4">
        <v>38.810472222991443</v>
      </c>
      <c r="E2309">
        <f t="shared" si="146"/>
        <v>39.015190962456273</v>
      </c>
      <c r="F2309" s="4">
        <v>32.757183375593442</v>
      </c>
      <c r="G2309">
        <f t="shared" si="143"/>
        <v>32.778648176709964</v>
      </c>
    </row>
    <row r="2310" spans="1:7" outlineLevel="1">
      <c r="A2310" s="12">
        <f t="shared" si="145"/>
        <v>0</v>
      </c>
      <c r="B2310" t="str">
        <f>YEAR(C2310)&amp;VLOOKUP(MONTH(C2310),lookup!$G$2:$N$13,8)</f>
        <v>2014M07</v>
      </c>
      <c r="C2310" s="2">
        <f t="shared" si="144"/>
        <v>41847</v>
      </c>
      <c r="D2310" s="4">
        <v>38.910648881450605</v>
      </c>
      <c r="E2310">
        <f t="shared" si="146"/>
        <v>38.961532307400859</v>
      </c>
      <c r="F2310" s="4">
        <v>32.62894350115409</v>
      </c>
      <c r="G2310">
        <f t="shared" si="143"/>
        <v>32.74171497405645</v>
      </c>
    </row>
    <row r="2311" spans="1:7" outlineLevel="1">
      <c r="A2311" s="12">
        <f t="shared" si="145"/>
        <v>0</v>
      </c>
      <c r="B2311" t="str">
        <f>YEAR(C2311)&amp;VLOOKUP(MONTH(C2311),lookup!$G$2:$N$13,8)</f>
        <v>2014M07</v>
      </c>
      <c r="C2311" s="2">
        <f t="shared" si="144"/>
        <v>41848</v>
      </c>
      <c r="D2311" s="4">
        <v>38.222352411792606</v>
      </c>
      <c r="E2311">
        <f t="shared" si="146"/>
        <v>38.836926020221853</v>
      </c>
      <c r="F2311" s="4">
        <v>32.271954731011483</v>
      </c>
      <c r="G2311">
        <f t="shared" si="143"/>
        <v>32.647461878574646</v>
      </c>
    </row>
    <row r="2312" spans="1:7" outlineLevel="1">
      <c r="A2312" s="12">
        <f t="shared" si="145"/>
        <v>0</v>
      </c>
      <c r="B2312" t="str">
        <f>YEAR(C2312)&amp;VLOOKUP(MONTH(C2312),lookup!$G$2:$N$13,8)</f>
        <v>2014M07</v>
      </c>
      <c r="C2312" s="2">
        <f t="shared" si="144"/>
        <v>41849</v>
      </c>
      <c r="D2312" s="4">
        <v>38.706272454555943</v>
      </c>
      <c r="E2312">
        <f t="shared" si="146"/>
        <v>38.798406292676802</v>
      </c>
      <c r="F2312" s="4">
        <v>32.453792372425077</v>
      </c>
      <c r="G2312">
        <f t="shared" si="143"/>
        <v>32.627615960935088</v>
      </c>
    </row>
    <row r="2313" spans="1:7" outlineLevel="1">
      <c r="A2313" s="12">
        <f t="shared" si="145"/>
        <v>0</v>
      </c>
      <c r="B2313" t="str">
        <f>YEAR(C2313)&amp;VLOOKUP(MONTH(C2313),lookup!$G$2:$N$13,8)</f>
        <v>2014M07</v>
      </c>
      <c r="C2313" s="2">
        <f t="shared" si="144"/>
        <v>41850</v>
      </c>
      <c r="D2313" s="4">
        <v>38.624530729149804</v>
      </c>
      <c r="E2313">
        <f t="shared" si="146"/>
        <v>38.759771041788028</v>
      </c>
      <c r="F2313" s="4">
        <v>32.668732900909276</v>
      </c>
      <c r="G2313">
        <f t="shared" si="143"/>
        <v>32.604574513189107</v>
      </c>
    </row>
    <row r="2314" spans="1:7" outlineLevel="1">
      <c r="A2314" s="12">
        <f t="shared" si="145"/>
        <v>0</v>
      </c>
      <c r="B2314" t="str">
        <f>YEAR(C2314)&amp;VLOOKUP(MONTH(C2314),lookup!$G$2:$N$13,8)</f>
        <v>2014M07</v>
      </c>
      <c r="C2314" s="2">
        <f t="shared" si="144"/>
        <v>41851</v>
      </c>
      <c r="D2314" s="4">
        <v>38.825825008484891</v>
      </c>
      <c r="E2314">
        <f t="shared" si="146"/>
        <v>38.72348317694987</v>
      </c>
      <c r="F2314" s="4">
        <v>32.560117222673803</v>
      </c>
      <c r="G2314">
        <f t="shared" si="143"/>
        <v>32.585577852634529</v>
      </c>
    </row>
    <row r="2315" spans="1:7" outlineLevel="1">
      <c r="A2315" s="12">
        <f t="shared" si="145"/>
        <v>0</v>
      </c>
      <c r="B2315" t="str">
        <f>YEAR(C2315)&amp;VLOOKUP(MONTH(C2315),lookup!$G$2:$N$13,8)</f>
        <v>2014M08</v>
      </c>
      <c r="C2315" s="2">
        <f t="shared" si="144"/>
        <v>41852</v>
      </c>
      <c r="D2315" s="4">
        <v>38.575290612353797</v>
      </c>
      <c r="E2315">
        <f t="shared" si="146"/>
        <v>38.683662470347961</v>
      </c>
      <c r="F2315" s="4">
        <v>32.848206359170497</v>
      </c>
      <c r="G2315">
        <f t="shared" ref="G2315:G2378" si="147">AVERAGE(SUM(F2308:F2315)/8,SUM(F2310:F2315)/6)</f>
        <v>32.593119860606905</v>
      </c>
    </row>
    <row r="2316" spans="1:7" outlineLevel="1">
      <c r="A2316" s="12">
        <f t="shared" si="145"/>
        <v>0</v>
      </c>
      <c r="B2316" t="str">
        <f>YEAR(C2316)&amp;VLOOKUP(MONTH(C2316),lookup!$G$2:$N$13,8)</f>
        <v>2014M08</v>
      </c>
      <c r="C2316" s="2">
        <f t="shared" ref="C2316:C2379" si="148">C2315+1</f>
        <v>41853</v>
      </c>
      <c r="D2316" s="4">
        <v>38.509838702203595</v>
      </c>
      <c r="E2316">
        <f t="shared" si="146"/>
        <v>38.612752765481467</v>
      </c>
      <c r="F2316" s="4">
        <v>32.486963323127029</v>
      </c>
      <c r="G2316">
        <f t="shared" si="147"/>
        <v>32.56639060407214</v>
      </c>
    </row>
    <row r="2317" spans="1:7" outlineLevel="1">
      <c r="A2317" s="12">
        <f t="shared" si="145"/>
        <v>0</v>
      </c>
      <c r="B2317" t="str">
        <f>YEAR(C2317)&amp;VLOOKUP(MONTH(C2317),lookup!$G$2:$N$13,8)</f>
        <v>2014M08</v>
      </c>
      <c r="C2317" s="2">
        <f t="shared" si="148"/>
        <v>41854</v>
      </c>
      <c r="D2317" s="4">
        <v>38.376349183464761</v>
      </c>
      <c r="E2317">
        <f t="shared" si="146"/>
        <v>38.598453139817067</v>
      </c>
      <c r="F2317" s="4">
        <v>32.726766630833488</v>
      </c>
      <c r="G2317">
        <f t="shared" si="147"/>
        <v>32.602390549176476</v>
      </c>
    </row>
    <row r="2318" spans="1:7" outlineLevel="1">
      <c r="A2318" s="12">
        <f t="shared" si="145"/>
        <v>0</v>
      </c>
      <c r="B2318" t="str">
        <f>YEAR(C2318)&amp;VLOOKUP(MONTH(C2318),lookup!$G$2:$N$13,8)</f>
        <v>2014M08</v>
      </c>
      <c r="C2318" s="2">
        <f t="shared" si="148"/>
        <v>41855</v>
      </c>
      <c r="D2318" s="4">
        <v>37.964722332348622</v>
      </c>
      <c r="E2318">
        <f t="shared" si="146"/>
        <v>38.477536886980914</v>
      </c>
      <c r="F2318" s="4">
        <v>32.060377767808248</v>
      </c>
      <c r="G2318">
        <f t="shared" si="147"/>
        <v>32.534070640457628</v>
      </c>
    </row>
    <row r="2319" spans="1:7" outlineLevel="1">
      <c r="A2319" s="12">
        <f t="shared" si="145"/>
        <v>0</v>
      </c>
      <c r="B2319" t="str">
        <f>YEAR(C2319)&amp;VLOOKUP(MONTH(C2319),lookup!$G$2:$N$13,8)</f>
        <v>2014M08</v>
      </c>
      <c r="C2319" s="2">
        <f t="shared" si="148"/>
        <v>41856</v>
      </c>
      <c r="D2319" s="4">
        <v>38.197562282895433</v>
      </c>
      <c r="E2319">
        <f t="shared" si="146"/>
        <v>38.440406800070306</v>
      </c>
      <c r="F2319" s="4">
        <v>32.56600868780329</v>
      </c>
      <c r="G2319">
        <f t="shared" si="147"/>
        <v>32.543888661664944</v>
      </c>
    </row>
    <row r="2320" spans="1:7" outlineLevel="1">
      <c r="A2320" s="12">
        <f t="shared" si="145"/>
        <v>0</v>
      </c>
      <c r="B2320" t="str">
        <f>YEAR(C2320)&amp;VLOOKUP(MONTH(C2320),lookup!$G$2:$N$13,8)</f>
        <v>2014M08</v>
      </c>
      <c r="C2320" s="2">
        <f t="shared" si="148"/>
        <v>41857</v>
      </c>
      <c r="D2320" s="4">
        <v>38.209368137146519</v>
      </c>
      <c r="E2320">
        <f t="shared" si="146"/>
        <v>38.357978874287355</v>
      </c>
      <c r="F2320" s="4">
        <v>32.345161146850337</v>
      </c>
      <c r="G2320">
        <f t="shared" si="147"/>
        <v>32.5191862037479</v>
      </c>
    </row>
    <row r="2321" spans="1:7" outlineLevel="1">
      <c r="A2321" s="12">
        <f t="shared" si="145"/>
        <v>0</v>
      </c>
      <c r="B2321" t="str">
        <f>YEAR(C2321)&amp;VLOOKUP(MONTH(C2321),lookup!$G$2:$N$13,8)</f>
        <v>2014M08</v>
      </c>
      <c r="C2321" s="2">
        <f t="shared" si="148"/>
        <v>41858</v>
      </c>
      <c r="D2321" s="4">
        <v>38.167862306098201</v>
      </c>
      <c r="E2321">
        <f t="shared" si="146"/>
        <v>38.295484738992002</v>
      </c>
      <c r="F2321" s="4">
        <v>32.557897435249266</v>
      </c>
      <c r="G2321">
        <f t="shared" si="147"/>
        <v>32.488066576817388</v>
      </c>
    </row>
    <row r="2322" spans="1:7" outlineLevel="1">
      <c r="A2322" s="12">
        <f t="shared" ref="A2322:A2385" si="149">IF(D2322+D2323=D2322,IF(D2322+D2323&gt;0,1,0),0)</f>
        <v>0</v>
      </c>
      <c r="B2322" t="str">
        <f>YEAR(C2322)&amp;VLOOKUP(MONTH(C2322),lookup!$G$2:$N$13,8)</f>
        <v>2014M08</v>
      </c>
      <c r="C2322" s="2">
        <f t="shared" si="148"/>
        <v>41859</v>
      </c>
      <c r="D2322" s="4">
        <v>38.032631336860447</v>
      </c>
      <c r="E2322">
        <f t="shared" si="146"/>
        <v>38.206142854070208</v>
      </c>
      <c r="F2322" s="4">
        <v>32.158158270920111</v>
      </c>
      <c r="G2322">
        <f t="shared" si="147"/>
        <v>32.435543721315533</v>
      </c>
    </row>
    <row r="2323" spans="1:7" outlineLevel="1">
      <c r="A2323" s="12">
        <f t="shared" si="149"/>
        <v>0</v>
      </c>
      <c r="B2323" t="str">
        <f>YEAR(C2323)&amp;VLOOKUP(MONTH(C2323),lookup!$G$2:$N$13,8)</f>
        <v>2014M08</v>
      </c>
      <c r="C2323" s="2">
        <f t="shared" si="148"/>
        <v>41860</v>
      </c>
      <c r="D2323" s="4">
        <v>38.098641540002923</v>
      </c>
      <c r="E2323">
        <f t="shared" si="146"/>
        <v>38.153209983426464</v>
      </c>
      <c r="F2323" s="4">
        <v>32.549826935696636</v>
      </c>
      <c r="G2323">
        <f t="shared" si="147"/>
        <v>32.402150032753681</v>
      </c>
    </row>
    <row r="2324" spans="1:7" outlineLevel="1">
      <c r="A2324" s="12">
        <f t="shared" si="149"/>
        <v>0</v>
      </c>
      <c r="B2324" t="str">
        <f>YEAR(C2324)&amp;VLOOKUP(MONTH(C2324),lookup!$G$2:$N$13,8)</f>
        <v>2014M08</v>
      </c>
      <c r="C2324" s="2">
        <f t="shared" si="148"/>
        <v>41861</v>
      </c>
      <c r="D2324" s="4">
        <v>38.434631038085556</v>
      </c>
      <c r="E2324">
        <f t="shared" si="146"/>
        <v>38.187668563230503</v>
      </c>
      <c r="F2324" s="4">
        <v>32.584563950922373</v>
      </c>
      <c r="G2324">
        <f t="shared" si="147"/>
        <v>32.451932253917072</v>
      </c>
    </row>
    <row r="2325" spans="1:7" outlineLevel="1">
      <c r="A2325" s="12">
        <f t="shared" si="149"/>
        <v>0</v>
      </c>
      <c r="B2325" t="str">
        <f>YEAR(C2325)&amp;VLOOKUP(MONTH(C2325),lookup!$G$2:$N$13,8)</f>
        <v>2014M08</v>
      </c>
      <c r="C2325" s="2">
        <f t="shared" si="148"/>
        <v>41862</v>
      </c>
      <c r="D2325" s="4">
        <v>37.568885035886382</v>
      </c>
      <c r="E2325">
        <f t="shared" si="146"/>
        <v>38.084812283422764</v>
      </c>
      <c r="F2325" s="4">
        <v>32.074828219993464</v>
      </c>
      <c r="G2325">
        <f t="shared" si="147"/>
        <v>32.370254397588752</v>
      </c>
    </row>
    <row r="2326" spans="1:7" outlineLevel="1">
      <c r="A2326" s="12">
        <f t="shared" si="149"/>
        <v>0</v>
      </c>
      <c r="B2326" t="str">
        <f>YEAR(C2326)&amp;VLOOKUP(MONTH(C2326),lookup!$G$2:$N$13,8)</f>
        <v>2014M08</v>
      </c>
      <c r="C2326" s="2">
        <f t="shared" si="148"/>
        <v>41863</v>
      </c>
      <c r="D2326" s="4">
        <v>37.972107232335752</v>
      </c>
      <c r="E2326">
        <f t="shared" si="146"/>
        <v>38.065502097604394</v>
      </c>
      <c r="F2326" s="4">
        <v>32.181558925377772</v>
      </c>
      <c r="G2326">
        <f t="shared" si="147"/>
        <v>32.364194701480798</v>
      </c>
    </row>
    <row r="2327" spans="1:7" outlineLevel="1">
      <c r="A2327" s="12">
        <f t="shared" si="149"/>
        <v>0</v>
      </c>
      <c r="B2327" t="str">
        <f>YEAR(C2327)&amp;VLOOKUP(MONTH(C2327),lookup!$G$2:$N$13,8)</f>
        <v>2014M08</v>
      </c>
      <c r="C2327" s="2">
        <f t="shared" si="148"/>
        <v>41864</v>
      </c>
      <c r="D2327" s="4">
        <v>37.630424356123306</v>
      </c>
      <c r="E2327">
        <f t="shared" si="146"/>
        <v>37.985269481349889</v>
      </c>
      <c r="F2327" s="4">
        <v>32.200346059022053</v>
      </c>
      <c r="G2327">
        <f t="shared" si="147"/>
        <v>32.311544839163034</v>
      </c>
    </row>
    <row r="2328" spans="1:7" outlineLevel="1">
      <c r="A2328" s="12">
        <f t="shared" si="149"/>
        <v>0</v>
      </c>
      <c r="B2328" t="str">
        <f>YEAR(C2328)&amp;VLOOKUP(MONTH(C2328),lookup!$G$2:$N$13,8)</f>
        <v>2014M08</v>
      </c>
      <c r="C2328" s="2">
        <f t="shared" si="148"/>
        <v>41865</v>
      </c>
      <c r="D2328" s="4">
        <v>38.078335712769309</v>
      </c>
      <c r="E2328">
        <f t="shared" si="146"/>
        <v>37.98088865281872</v>
      </c>
      <c r="F2328" s="4">
        <v>32.275169974863886</v>
      </c>
      <c r="G2328">
        <f t="shared" si="147"/>
        <v>32.316921366242525</v>
      </c>
    </row>
    <row r="2329" spans="1:7" outlineLevel="1">
      <c r="A2329" s="12">
        <f t="shared" si="149"/>
        <v>0</v>
      </c>
      <c r="B2329" t="str">
        <f>YEAR(C2329)&amp;VLOOKUP(MONTH(C2329),lookup!$G$2:$N$13,8)</f>
        <v>2014M08</v>
      </c>
      <c r="C2329" s="2">
        <f t="shared" si="148"/>
        <v>41866</v>
      </c>
      <c r="D2329" s="4">
        <v>37.916240108380684</v>
      </c>
      <c r="E2329">
        <f t="shared" si="146"/>
        <v>37.949962146159521</v>
      </c>
      <c r="F2329" s="4">
        <v>32.502847156740707</v>
      </c>
      <c r="G2329">
        <f t="shared" si="147"/>
        <v>32.309565742256083</v>
      </c>
    </row>
    <row r="2330" spans="1:7" outlineLevel="1">
      <c r="A2330" s="12">
        <f t="shared" si="149"/>
        <v>0</v>
      </c>
      <c r="B2330" t="str">
        <f>YEAR(C2330)&amp;VLOOKUP(MONTH(C2330),lookup!$G$2:$N$13,8)</f>
        <v>2014M08</v>
      </c>
      <c r="C2330" s="2">
        <f t="shared" si="148"/>
        <v>41867</v>
      </c>
      <c r="D2330" s="4">
        <v>38.082865602251275</v>
      </c>
      <c r="E2330">
        <f t="shared" si="146"/>
        <v>37.923788001426928</v>
      </c>
      <c r="F2330" s="4">
        <v>32.266760803816886</v>
      </c>
      <c r="G2330">
        <f t="shared" si="147"/>
        <v>32.28986980497001</v>
      </c>
    </row>
    <row r="2331" spans="1:7" outlineLevel="1">
      <c r="A2331" s="12">
        <f t="shared" si="149"/>
        <v>0</v>
      </c>
      <c r="B2331" t="str">
        <f>YEAR(C2331)&amp;VLOOKUP(MONTH(C2331),lookup!$G$2:$N$13,8)</f>
        <v>2014M08</v>
      </c>
      <c r="C2331" s="2">
        <f t="shared" si="148"/>
        <v>41868</v>
      </c>
      <c r="D2331" s="4">
        <v>37.947318418283487</v>
      </c>
      <c r="E2331">
        <f t="shared" si="146"/>
        <v>37.94586642151922</v>
      </c>
      <c r="F2331" s="4">
        <v>32.513726802837944</v>
      </c>
      <c r="G2331">
        <f t="shared" si="147"/>
        <v>32.324188428570046</v>
      </c>
    </row>
    <row r="2332" spans="1:7" outlineLevel="1">
      <c r="A2332" s="12">
        <f t="shared" si="149"/>
        <v>0</v>
      </c>
      <c r="B2332" t="str">
        <f>YEAR(C2332)&amp;VLOOKUP(MONTH(C2332),lookup!$G$2:$N$13,8)</f>
        <v>2014M08</v>
      </c>
      <c r="C2332" s="2">
        <f t="shared" si="148"/>
        <v>41869</v>
      </c>
      <c r="D2332" s="4">
        <v>37.560300335512089</v>
      </c>
      <c r="E2332">
        <f t="shared" si="146"/>
        <v>37.856903511206411</v>
      </c>
      <c r="F2332" s="4">
        <v>31.813236109298408</v>
      </c>
      <c r="G2332">
        <f t="shared" si="147"/>
        <v>32.245286870461932</v>
      </c>
    </row>
    <row r="2333" spans="1:7" outlineLevel="1">
      <c r="A2333" s="12">
        <f t="shared" si="149"/>
        <v>0</v>
      </c>
      <c r="B2333" t="str">
        <f>YEAR(C2333)&amp;VLOOKUP(MONTH(C2333),lookup!$G$2:$N$13,8)</f>
        <v>2014M08</v>
      </c>
      <c r="C2333" s="2">
        <f t="shared" si="148"/>
        <v>41870</v>
      </c>
      <c r="D2333" s="4">
        <v>38.004211348874748</v>
      </c>
      <c r="E2333">
        <f t="shared" si="146"/>
        <v>37.9152603218308</v>
      </c>
      <c r="F2333" s="4">
        <v>32.606032351003428</v>
      </c>
      <c r="G2333">
        <f t="shared" si="147"/>
        <v>32.312294319648501</v>
      </c>
    </row>
    <row r="2334" spans="1:7" outlineLevel="1">
      <c r="A2334" s="12">
        <f t="shared" si="149"/>
        <v>0</v>
      </c>
      <c r="B2334" t="str">
        <f>YEAR(C2334)&amp;VLOOKUP(MONTH(C2334),lookup!$G$2:$N$13,8)</f>
        <v>2014M08</v>
      </c>
      <c r="C2334" s="2">
        <f t="shared" si="148"/>
        <v>41871</v>
      </c>
      <c r="D2334" s="4">
        <v>37.739200710266829</v>
      </c>
      <c r="E2334">
        <f t="shared" si="146"/>
        <v>37.872442413992957</v>
      </c>
      <c r="F2334" s="4">
        <v>31.995553795343827</v>
      </c>
      <c r="G2334">
        <f t="shared" si="147"/>
        <v>32.277367650728046</v>
      </c>
    </row>
    <row r="2335" spans="1:7" outlineLevel="1">
      <c r="A2335" s="12">
        <f t="shared" si="149"/>
        <v>0</v>
      </c>
      <c r="B2335" t="str">
        <f>YEAR(C2335)&amp;VLOOKUP(MONTH(C2335),lookup!$G$2:$N$13,8)</f>
        <v>2014M08</v>
      </c>
      <c r="C2335" s="2">
        <f t="shared" si="148"/>
        <v>41872</v>
      </c>
      <c r="D2335" s="4">
        <v>37.807754248151838</v>
      </c>
      <c r="E2335">
        <f t="shared" si="146"/>
        <v>37.874485043892335</v>
      </c>
      <c r="F2335" s="4">
        <v>32.407944658693062</v>
      </c>
      <c r="G2335">
        <f t="shared" si="147"/>
        <v>32.282434021703509</v>
      </c>
    </row>
    <row r="2336" spans="1:7" outlineLevel="1">
      <c r="A2336" s="12">
        <f t="shared" si="149"/>
        <v>0</v>
      </c>
      <c r="B2336" t="str">
        <f>YEAR(C2336)&amp;VLOOKUP(MONTH(C2336),lookup!$G$2:$N$13,8)</f>
        <v>2014M08</v>
      </c>
      <c r="C2336" s="2">
        <f t="shared" si="148"/>
        <v>41873</v>
      </c>
      <c r="D2336" s="4">
        <v>37.869936588772809</v>
      </c>
      <c r="E2336">
        <f t="shared" si="146"/>
        <v>37.843716014186015</v>
      </c>
      <c r="F2336" s="4">
        <v>32.120974670334604</v>
      </c>
      <c r="G2336">
        <f t="shared" si="147"/>
        <v>32.260647970713578</v>
      </c>
    </row>
    <row r="2337" spans="1:7" outlineLevel="1">
      <c r="A2337" s="12">
        <f t="shared" si="149"/>
        <v>0</v>
      </c>
      <c r="B2337" t="str">
        <f>YEAR(C2337)&amp;VLOOKUP(MONTH(C2337),lookup!$G$2:$N$13,8)</f>
        <v>2014M08</v>
      </c>
      <c r="C2337" s="2">
        <f t="shared" si="148"/>
        <v>41874</v>
      </c>
      <c r="D2337" s="4">
        <v>38.111467148933642</v>
      </c>
      <c r="E2337">
        <f t="shared" si="146"/>
        <v>37.869596765108085</v>
      </c>
      <c r="F2337" s="4">
        <v>32.627523235499048</v>
      </c>
      <c r="G2337">
        <f t="shared" si="147"/>
        <v>32.277923261691065</v>
      </c>
    </row>
    <row r="2338" spans="1:7" outlineLevel="1">
      <c r="A2338" s="12">
        <f t="shared" si="149"/>
        <v>0</v>
      </c>
      <c r="B2338" t="str">
        <f>YEAR(C2338)&amp;VLOOKUP(MONTH(C2338),lookup!$G$2:$N$13,8)</f>
        <v>2014M08</v>
      </c>
      <c r="C2338" s="2">
        <f t="shared" si="148"/>
        <v>41875</v>
      </c>
      <c r="D2338" s="4">
        <v>38.160348802034257</v>
      </c>
      <c r="E2338">
        <f t="shared" si="146"/>
        <v>37.924443503971368</v>
      </c>
      <c r="F2338" s="4">
        <v>32.467392045524825</v>
      </c>
      <c r="G2338">
        <f t="shared" si="147"/>
        <v>32.344975708983348</v>
      </c>
    </row>
    <row r="2339" spans="1:7" outlineLevel="1">
      <c r="A2339" s="12">
        <f t="shared" si="149"/>
        <v>0</v>
      </c>
      <c r="B2339" t="str">
        <f>YEAR(C2339)&amp;VLOOKUP(MONTH(C2339),lookup!$G$2:$N$13,8)</f>
        <v>2014M08</v>
      </c>
      <c r="C2339" s="2">
        <f t="shared" si="148"/>
        <v>41876</v>
      </c>
      <c r="D2339" s="4">
        <v>37.821263728173363</v>
      </c>
      <c r="E2339">
        <f t="shared" si="146"/>
        <v>37.901319450781031</v>
      </c>
      <c r="F2339" s="4">
        <v>32.393097918701159</v>
      </c>
      <c r="G2339">
        <f t="shared" si="147"/>
        <v>32.319691867699603</v>
      </c>
    </row>
    <row r="2340" spans="1:7" outlineLevel="1">
      <c r="A2340" s="12">
        <f t="shared" si="149"/>
        <v>0</v>
      </c>
      <c r="B2340" t="str">
        <f>YEAR(C2340)&amp;VLOOKUP(MONTH(C2340),lookup!$G$2:$N$13,8)</f>
        <v>2014M08</v>
      </c>
      <c r="C2340" s="2">
        <f t="shared" si="148"/>
        <v>41877</v>
      </c>
      <c r="D2340" s="4">
        <v>38.023013264904257</v>
      </c>
      <c r="E2340">
        <f t="shared" si="146"/>
        <v>37.953890055087832</v>
      </c>
      <c r="F2340" s="4">
        <v>32.296528763423943</v>
      </c>
      <c r="G2340">
        <f t="shared" si="147"/>
        <v>32.374978905922461</v>
      </c>
    </row>
    <row r="2341" spans="1:7" outlineLevel="1">
      <c r="A2341" s="12">
        <f t="shared" si="149"/>
        <v>0</v>
      </c>
      <c r="B2341" t="str">
        <f>YEAR(C2341)&amp;VLOOKUP(MONTH(C2341),lookup!$G$2:$N$13,8)</f>
        <v>2014M08</v>
      </c>
      <c r="C2341" s="2">
        <f t="shared" si="148"/>
        <v>41878</v>
      </c>
      <c r="D2341" s="4">
        <v>37.642110684232421</v>
      </c>
      <c r="E2341">
        <f t="shared" si="146"/>
        <v>37.917455133221068</v>
      </c>
      <c r="F2341" s="4">
        <v>32.245014159105601</v>
      </c>
      <c r="G2341">
        <f t="shared" si="147"/>
        <v>32.338837727296564</v>
      </c>
    </row>
    <row r="2342" spans="1:7" outlineLevel="1">
      <c r="A2342" s="12">
        <f t="shared" si="149"/>
        <v>0</v>
      </c>
      <c r="B2342" t="str">
        <f>YEAR(C2342)&amp;VLOOKUP(MONTH(C2342),lookup!$G$2:$N$13,8)</f>
        <v>2014M08</v>
      </c>
      <c r="C2342" s="2">
        <f t="shared" si="148"/>
        <v>41879</v>
      </c>
      <c r="D2342" s="4">
        <v>37.729676443637253</v>
      </c>
      <c r="E2342">
        <f t="shared" si="146"/>
        <v>37.90517152112875</v>
      </c>
      <c r="F2342" s="4">
        <v>32.045636423509613</v>
      </c>
      <c r="G2342">
        <f t="shared" si="147"/>
        <v>32.33568970432151</v>
      </c>
    </row>
    <row r="2343" spans="1:7" outlineLevel="1">
      <c r="A2343" s="12">
        <f t="shared" si="149"/>
        <v>0</v>
      </c>
      <c r="B2343" t="str">
        <f>YEAR(C2343)&amp;VLOOKUP(MONTH(C2343),lookup!$G$2:$N$13,8)</f>
        <v>2014M08</v>
      </c>
      <c r="C2343" s="2">
        <f t="shared" si="148"/>
        <v>41880</v>
      </c>
      <c r="D2343" s="4">
        <v>37.962964238969185</v>
      </c>
      <c r="E2343">
        <f t="shared" si="146"/>
        <v>37.902496903057802</v>
      </c>
      <c r="F2343" s="4">
        <v>32.549493885305907</v>
      </c>
      <c r="G2343">
        <f t="shared" si="147"/>
        <v>32.338034085135384</v>
      </c>
    </row>
    <row r="2344" spans="1:7" outlineLevel="1">
      <c r="A2344" s="12">
        <f t="shared" si="149"/>
        <v>0</v>
      </c>
      <c r="B2344" t="str">
        <f>YEAR(C2344)&amp;VLOOKUP(MONTH(C2344),lookup!$G$2:$N$13,8)</f>
        <v>2014M08</v>
      </c>
      <c r="C2344" s="2">
        <f t="shared" si="148"/>
        <v>41881</v>
      </c>
      <c r="D2344" s="4">
        <v>37.842192906932212</v>
      </c>
      <c r="E2344">
        <f t="shared" si="146"/>
        <v>37.874249931684261</v>
      </c>
      <c r="F2344" s="4">
        <v>32.138823079670829</v>
      </c>
      <c r="G2344">
        <f t="shared" si="147"/>
        <v>32.311768863564396</v>
      </c>
    </row>
    <row r="2345" spans="1:7" outlineLevel="1">
      <c r="A2345" s="12">
        <f t="shared" si="149"/>
        <v>0</v>
      </c>
      <c r="B2345" t="str">
        <f>YEAR(C2345)&amp;VLOOKUP(MONTH(C2345),lookup!$G$2:$N$13,8)</f>
        <v>2014M08</v>
      </c>
      <c r="C2345" s="2">
        <f t="shared" si="148"/>
        <v>41882</v>
      </c>
      <c r="D2345" s="4">
        <v>37.76248561311499</v>
      </c>
      <c r="E2345">
        <f t="shared" si="146"/>
        <v>37.847540409440732</v>
      </c>
      <c r="F2345" s="4">
        <v>32.38358420078869</v>
      </c>
      <c r="G2345">
        <f t="shared" si="147"/>
        <v>32.29572986406896</v>
      </c>
    </row>
    <row r="2346" spans="1:7" outlineLevel="1">
      <c r="A2346" s="12">
        <f t="shared" si="149"/>
        <v>0</v>
      </c>
      <c r="B2346" t="str">
        <f>YEAR(C2346)&amp;VLOOKUP(MONTH(C2346),lookup!$G$2:$N$13,8)</f>
        <v>2014M09</v>
      </c>
      <c r="C2346" s="2">
        <f t="shared" si="148"/>
        <v>41883</v>
      </c>
      <c r="D2346" s="4">
        <v>37.678606015279549</v>
      </c>
      <c r="E2346">
        <f t="shared" si="146"/>
        <v>37.788730881133176</v>
      </c>
      <c r="F2346" s="4">
        <v>32.184079356913834</v>
      </c>
      <c r="G2346">
        <f t="shared" si="147"/>
        <v>32.268652037154929</v>
      </c>
    </row>
    <row r="2347" spans="1:7" outlineLevel="1">
      <c r="A2347" s="12">
        <f t="shared" si="149"/>
        <v>0</v>
      </c>
      <c r="B2347" t="str">
        <f>YEAR(C2347)&amp;VLOOKUP(MONTH(C2347),lookup!$G$2:$N$13,8)</f>
        <v>2014M09</v>
      </c>
      <c r="C2347" s="2">
        <f t="shared" si="148"/>
        <v>41884</v>
      </c>
      <c r="D2347" s="4">
        <v>37.749154945684019</v>
      </c>
      <c r="E2347">
        <f t="shared" si="146"/>
        <v>37.793144437348552</v>
      </c>
      <c r="F2347" s="4">
        <v>32.543373352301892</v>
      </c>
      <c r="G2347">
        <f t="shared" si="147"/>
        <v>32.302907517854663</v>
      </c>
    </row>
    <row r="2348" spans="1:7" outlineLevel="1">
      <c r="A2348" s="12">
        <f t="shared" si="149"/>
        <v>0</v>
      </c>
      <c r="B2348" t="str">
        <f>YEAR(C2348)&amp;VLOOKUP(MONTH(C2348),lookup!$G$2:$N$13,8)</f>
        <v>2014M09</v>
      </c>
      <c r="C2348" s="2">
        <f t="shared" si="148"/>
        <v>41885</v>
      </c>
      <c r="D2348" s="4">
        <v>37.998260834185324</v>
      </c>
      <c r="E2348">
        <f t="shared" si="146"/>
        <v>37.813979442974286</v>
      </c>
      <c r="F2348" s="4">
        <v>32.502912892729356</v>
      </c>
      <c r="G2348">
        <f t="shared" si="147"/>
        <v>32.353912898371235</v>
      </c>
    </row>
    <row r="2349" spans="1:7" outlineLevel="1">
      <c r="A2349" s="12">
        <f t="shared" si="149"/>
        <v>0</v>
      </c>
      <c r="B2349" t="str">
        <f>YEAR(C2349)&amp;VLOOKUP(MONTH(C2349),lookup!$G$2:$N$13,8)</f>
        <v>2014M09</v>
      </c>
      <c r="C2349" s="2">
        <f t="shared" si="148"/>
        <v>41886</v>
      </c>
      <c r="D2349" s="4">
        <v>38.080173503902742</v>
      </c>
      <c r="E2349">
        <f t="shared" si="146"/>
        <v>37.851125807948144</v>
      </c>
      <c r="F2349" s="4">
        <v>32.834046521907894</v>
      </c>
      <c r="G2349">
        <f t="shared" si="147"/>
        <v>32.414440140763212</v>
      </c>
    </row>
    <row r="2350" spans="1:7" outlineLevel="1">
      <c r="A2350" s="12">
        <f t="shared" si="149"/>
        <v>0</v>
      </c>
      <c r="B2350" t="str">
        <f>YEAR(C2350)&amp;VLOOKUP(MONTH(C2350),lookup!$G$2:$N$13,8)</f>
        <v>2014M09</v>
      </c>
      <c r="C2350" s="2">
        <f t="shared" si="148"/>
        <v>41887</v>
      </c>
      <c r="D2350" s="4">
        <v>38.07334491165723</v>
      </c>
      <c r="E2350">
        <f t="shared" si="146"/>
        <v>37.891867754259806</v>
      </c>
      <c r="F2350" s="4">
        <v>32.574622238143093</v>
      </c>
      <c r="G2350">
        <f t="shared" si="147"/>
        <v>32.483818350717158</v>
      </c>
    </row>
    <row r="2351" spans="1:7" outlineLevel="1">
      <c r="A2351" s="12">
        <f t="shared" si="149"/>
        <v>0</v>
      </c>
      <c r="B2351" t="str">
        <f>YEAR(C2351)&amp;VLOOKUP(MONTH(C2351),lookup!$G$2:$N$13,8)</f>
        <v>2014M09</v>
      </c>
      <c r="C2351" s="2">
        <f t="shared" si="148"/>
        <v>41888</v>
      </c>
      <c r="D2351" s="4">
        <v>38.129247447639877</v>
      </c>
      <c r="E2351">
        <f t="shared" si="146"/>
        <v>37.932823941012138</v>
      </c>
      <c r="F2351" s="4">
        <v>32.848393789507021</v>
      </c>
      <c r="G2351">
        <f t="shared" si="147"/>
        <v>32.541233727122922</v>
      </c>
    </row>
    <row r="2352" spans="1:7" outlineLevel="1">
      <c r="A2352" s="12">
        <f t="shared" si="149"/>
        <v>0</v>
      </c>
      <c r="B2352" t="str">
        <f>YEAR(C2352)&amp;VLOOKUP(MONTH(C2352),lookup!$G$2:$N$13,8)</f>
        <v>2014M09</v>
      </c>
      <c r="C2352" s="2">
        <f t="shared" si="148"/>
        <v>41889</v>
      </c>
      <c r="D2352" s="4">
        <v>38.297767729592501</v>
      </c>
      <c r="E2352">
        <f t="shared" si="146"/>
        <v>38.012894176954489</v>
      </c>
      <c r="F2352" s="4">
        <v>32.813071865126687</v>
      </c>
      <c r="G2352">
        <f t="shared" si="147"/>
        <v>32.635790318564986</v>
      </c>
    </row>
    <row r="2353" spans="1:7" outlineLevel="1">
      <c r="A2353" s="12">
        <f t="shared" si="149"/>
        <v>0</v>
      </c>
      <c r="B2353" t="str">
        <f>YEAR(C2353)&amp;VLOOKUP(MONTH(C2353),lookup!$G$2:$N$13,8)</f>
        <v>2014M09</v>
      </c>
      <c r="C2353" s="2">
        <f t="shared" si="148"/>
        <v>41890</v>
      </c>
      <c r="D2353" s="4">
        <v>37.34203266283393</v>
      </c>
      <c r="E2353">
        <f t="shared" si="146"/>
        <v>37.95268901065775</v>
      </c>
      <c r="F2353" s="4">
        <v>32.165122040462435</v>
      </c>
      <c r="G2353">
        <f t="shared" si="147"/>
        <v>32.590615490891302</v>
      </c>
    </row>
    <row r="2354" spans="1:7" outlineLevel="1">
      <c r="A2354" s="12">
        <f t="shared" si="149"/>
        <v>0</v>
      </c>
      <c r="B2354" t="str">
        <f>YEAR(C2354)&amp;VLOOKUP(MONTH(C2354),lookup!$G$2:$N$13,8)</f>
        <v>2014M09</v>
      </c>
      <c r="C2354" s="2">
        <f t="shared" si="148"/>
        <v>41891</v>
      </c>
      <c r="D2354" s="4">
        <v>38.228078650897132</v>
      </c>
      <c r="E2354">
        <f t="shared" si="146"/>
        <v>38.006182535109829</v>
      </c>
      <c r="F2354" s="4">
        <v>32.728994234564119</v>
      </c>
      <c r="G2354">
        <f t="shared" si="147"/>
        <v>32.643512782564009</v>
      </c>
    </row>
    <row r="2355" spans="1:7" outlineLevel="1">
      <c r="A2355" s="12">
        <f t="shared" si="149"/>
        <v>0</v>
      </c>
      <c r="B2355" t="str">
        <f>YEAR(C2355)&amp;VLOOKUP(MONTH(C2355),lookup!$G$2:$N$13,8)</f>
        <v>2014M09</v>
      </c>
      <c r="C2355" s="2">
        <f t="shared" si="148"/>
        <v>41892</v>
      </c>
      <c r="D2355" s="4">
        <v>38.144916532944023</v>
      </c>
      <c r="E2355">
        <f t="shared" si="146"/>
        <v>38.03631288673369</v>
      </c>
      <c r="F2355" s="4">
        <v>32.881124426027093</v>
      </c>
      <c r="G2355">
        <f t="shared" si="147"/>
        <v>32.66854538334843</v>
      </c>
    </row>
    <row r="2356" spans="1:7" outlineLevel="1">
      <c r="A2356" s="12">
        <f t="shared" si="149"/>
        <v>0</v>
      </c>
      <c r="B2356" t="str">
        <f>YEAR(C2356)&amp;VLOOKUP(MONTH(C2356),lookup!$G$2:$N$13,8)</f>
        <v>2014M09</v>
      </c>
      <c r="C2356" s="2">
        <f t="shared" si="148"/>
        <v>41893</v>
      </c>
      <c r="D2356" s="4">
        <v>38.555096235411057</v>
      </c>
      <c r="E2356">
        <f t="shared" si="146"/>
        <v>38.111261042956443</v>
      </c>
      <c r="F2356" s="4">
        <v>33.011289759152596</v>
      </c>
      <c r="G2356">
        <f t="shared" si="147"/>
        <v>32.736707897584012</v>
      </c>
    </row>
    <row r="2357" spans="1:7" outlineLevel="1">
      <c r="A2357" s="12">
        <f t="shared" si="149"/>
        <v>0</v>
      </c>
      <c r="B2357" t="str">
        <f>YEAR(C2357)&amp;VLOOKUP(MONTH(C2357),lookup!$G$2:$N$13,8)</f>
        <v>2014M09</v>
      </c>
      <c r="C2357" s="2">
        <f t="shared" si="148"/>
        <v>41894</v>
      </c>
      <c r="D2357" s="4">
        <v>38.337100238303236</v>
      </c>
      <c r="E2357">
        <f t="shared" si="146"/>
        <v>38.144640029745091</v>
      </c>
      <c r="F2357" s="4">
        <v>33.050683301409862</v>
      </c>
      <c r="G2357">
        <f t="shared" si="147"/>
        <v>32.767105155628123</v>
      </c>
    </row>
    <row r="2358" spans="1:7" outlineLevel="1">
      <c r="A2358" s="12">
        <f t="shared" si="149"/>
        <v>0</v>
      </c>
      <c r="B2358" t="str">
        <f>YEAR(C2358)&amp;VLOOKUP(MONTH(C2358),lookup!$G$2:$N$13,8)</f>
        <v>2014M09</v>
      </c>
      <c r="C2358" s="2">
        <f t="shared" si="148"/>
        <v>41895</v>
      </c>
      <c r="D2358" s="4">
        <v>38.731402360449927</v>
      </c>
      <c r="E2358">
        <f t="shared" ref="E2358:E2421" si="150">AVERAGE(SUM(D2351:D2358)/8,SUM(D2353:D2358)/6)</f>
        <v>38.221904839532755</v>
      </c>
      <c r="F2358" s="4">
        <v>33.181885717944354</v>
      </c>
      <c r="G2358">
        <f t="shared" si="147"/>
        <v>32.835793610850509</v>
      </c>
    </row>
    <row r="2359" spans="1:7" outlineLevel="1">
      <c r="A2359" s="12">
        <f t="shared" si="149"/>
        <v>0</v>
      </c>
      <c r="B2359" t="str">
        <f>YEAR(C2359)&amp;VLOOKUP(MONTH(C2359),lookup!$G$2:$N$13,8)</f>
        <v>2014M09</v>
      </c>
      <c r="C2359" s="2">
        <f t="shared" si="148"/>
        <v>41896</v>
      </c>
      <c r="D2359" s="4">
        <v>38.359769886194705</v>
      </c>
      <c r="E2359">
        <f t="shared" si="150"/>
        <v>38.321123927222501</v>
      </c>
      <c r="F2359" s="4">
        <v>33.029441560134281</v>
      </c>
      <c r="G2359">
        <f t="shared" si="147"/>
        <v>32.919135723154028</v>
      </c>
    </row>
    <row r="2360" spans="1:7" outlineLevel="1">
      <c r="A2360" s="12">
        <f t="shared" si="149"/>
        <v>0</v>
      </c>
      <c r="B2360" t="str">
        <f>YEAR(C2360)&amp;VLOOKUP(MONTH(C2360),lookup!$G$2:$N$13,8)</f>
        <v>2014M09</v>
      </c>
      <c r="C2360" s="2">
        <f t="shared" si="148"/>
        <v>41897</v>
      </c>
      <c r="D2360" s="4">
        <v>38.047578275751583</v>
      </c>
      <c r="E2360">
        <f t="shared" si="150"/>
        <v>38.290445388428644</v>
      </c>
      <c r="F2360" s="4">
        <v>32.557136727735127</v>
      </c>
      <c r="G2360">
        <f t="shared" si="147"/>
        <v>32.888818318164638</v>
      </c>
    </row>
    <row r="2361" spans="1:7" outlineLevel="1">
      <c r="A2361" s="12">
        <f t="shared" si="149"/>
        <v>0</v>
      </c>
      <c r="B2361" t="str">
        <f>YEAR(C2361)&amp;VLOOKUP(MONTH(C2361),lookup!$G$2:$N$13,8)</f>
        <v>2014M09</v>
      </c>
      <c r="C2361" s="2">
        <f t="shared" si="148"/>
        <v>41898</v>
      </c>
      <c r="D2361" s="4">
        <v>38.231311084578749</v>
      </c>
      <c r="E2361">
        <f t="shared" si="150"/>
        <v>38.353224835757253</v>
      </c>
      <c r="F2361" s="4">
        <v>32.946060054051721</v>
      </c>
      <c r="G2361">
        <f t="shared" si="147"/>
        <v>32.94303824634936</v>
      </c>
    </row>
    <row r="2362" spans="1:7" outlineLevel="1">
      <c r="A2362" s="12">
        <f t="shared" si="149"/>
        <v>0</v>
      </c>
      <c r="B2362" t="str">
        <f>YEAR(C2362)&amp;VLOOKUP(MONTH(C2362),lookup!$G$2:$N$13,8)</f>
        <v>2014M09</v>
      </c>
      <c r="C2362" s="2">
        <f t="shared" si="148"/>
        <v>41899</v>
      </c>
      <c r="D2362" s="4">
        <v>38.667435480738973</v>
      </c>
      <c r="E2362">
        <f t="shared" si="150"/>
        <v>38.390046241399702</v>
      </c>
      <c r="F2362" s="4">
        <v>33.123655615523042</v>
      </c>
      <c r="G2362">
        <f t="shared" si="147"/>
        <v>32.977068404023498</v>
      </c>
    </row>
    <row r="2363" spans="1:7" outlineLevel="1">
      <c r="A2363" s="12">
        <f t="shared" si="149"/>
        <v>0</v>
      </c>
      <c r="B2363" t="str">
        <f>YEAR(C2363)&amp;VLOOKUP(MONTH(C2363),lookup!$G$2:$N$13,8)</f>
        <v>2014M09</v>
      </c>
      <c r="C2363" s="2">
        <f t="shared" si="148"/>
        <v>41900</v>
      </c>
      <c r="D2363" s="4">
        <v>38.14134320230162</v>
      </c>
      <c r="E2363">
        <f t="shared" si="150"/>
        <v>38.373509821901081</v>
      </c>
      <c r="F2363" s="4">
        <v>32.837154930810449</v>
      </c>
      <c r="G2363">
        <f t="shared" si="147"/>
        <v>32.956526279689172</v>
      </c>
    </row>
    <row r="2364" spans="1:7" outlineLevel="1">
      <c r="A2364" s="12">
        <f t="shared" si="149"/>
        <v>0</v>
      </c>
      <c r="B2364" t="str">
        <f>YEAR(C2364)&amp;VLOOKUP(MONTH(C2364),lookup!$G$2:$N$13,8)</f>
        <v>2014M09</v>
      </c>
      <c r="C2364" s="2">
        <f t="shared" si="148"/>
        <v>41901</v>
      </c>
      <c r="D2364" s="4">
        <v>38.573055722170395</v>
      </c>
      <c r="E2364">
        <f t="shared" si="150"/>
        <v>38.361436736633578</v>
      </c>
      <c r="F2364" s="4">
        <v>33.073412476013125</v>
      </c>
      <c r="G2364">
        <f t="shared" si="147"/>
        <v>32.951369512665352</v>
      </c>
    </row>
    <row r="2365" spans="1:7" outlineLevel="1">
      <c r="A2365" s="12">
        <f t="shared" si="149"/>
        <v>0</v>
      </c>
      <c r="B2365" t="str">
        <f>YEAR(C2365)&amp;VLOOKUP(MONTH(C2365),lookup!$G$2:$N$13,8)</f>
        <v>2014M09</v>
      </c>
      <c r="C2365" s="2">
        <f t="shared" si="148"/>
        <v>41902</v>
      </c>
      <c r="D2365" s="4">
        <v>38.544679093908833</v>
      </c>
      <c r="E2365">
        <f t="shared" si="150"/>
        <v>38.389819515751768</v>
      </c>
      <c r="F2365" s="4">
        <v>33.191811884764348</v>
      </c>
      <c r="G2365">
        <f t="shared" si="147"/>
        <v>32.973720909510845</v>
      </c>
    </row>
    <row r="2366" spans="1:7" outlineLevel="1">
      <c r="A2366" s="12">
        <f t="shared" si="149"/>
        <v>0</v>
      </c>
      <c r="B2366" t="str">
        <f>YEAR(C2366)&amp;VLOOKUP(MONTH(C2366),lookup!$G$2:$N$13,8)</f>
        <v>2014M09</v>
      </c>
      <c r="C2366" s="2">
        <f t="shared" si="148"/>
        <v>41903</v>
      </c>
      <c r="D2366" s="4">
        <v>38.444303201298062</v>
      </c>
      <c r="E2366">
        <f t="shared" si="150"/>
        <v>38.404936228766985</v>
      </c>
      <c r="F2366" s="4">
        <v>32.956689448662736</v>
      </c>
      <c r="G2366">
        <f t="shared" si="147"/>
        <v>32.992942202758044</v>
      </c>
    </row>
    <row r="2367" spans="1:7" outlineLevel="1">
      <c r="A2367" s="12">
        <f t="shared" si="149"/>
        <v>0</v>
      </c>
      <c r="B2367" t="str">
        <f>YEAR(C2367)&amp;VLOOKUP(MONTH(C2367),lookup!$G$2:$N$13,8)</f>
        <v>2014M09</v>
      </c>
      <c r="C2367" s="2">
        <f t="shared" si="148"/>
        <v>41904</v>
      </c>
      <c r="D2367" s="4">
        <v>38.033399092789388</v>
      </c>
      <c r="E2367">
        <f t="shared" si="150"/>
        <v>38.368045388196705</v>
      </c>
      <c r="F2367" s="4">
        <v>32.746072014919505</v>
      </c>
      <c r="G2367">
        <f t="shared" si="147"/>
        <v>32.958565936254431</v>
      </c>
    </row>
    <row r="2368" spans="1:7" outlineLevel="1">
      <c r="A2368" s="12">
        <f t="shared" si="149"/>
        <v>0</v>
      </c>
      <c r="B2368" t="str">
        <f>YEAR(C2368)&amp;VLOOKUP(MONTH(C2368),lookup!$G$2:$N$13,8)</f>
        <v>2014M09</v>
      </c>
      <c r="C2368" s="2">
        <f t="shared" si="148"/>
        <v>41905</v>
      </c>
      <c r="D2368" s="4">
        <v>38.128004086849906</v>
      </c>
      <c r="E2368">
        <f t="shared" si="150"/>
        <v>38.328119385232924</v>
      </c>
      <c r="F2368" s="4">
        <v>32.662737390689685</v>
      </c>
      <c r="G2368">
        <f t="shared" si="147"/>
        <v>32.926756125619647</v>
      </c>
    </row>
    <row r="2369" spans="1:7" outlineLevel="1">
      <c r="A2369" s="12">
        <f t="shared" si="149"/>
        <v>0</v>
      </c>
      <c r="B2369" t="str">
        <f>YEAR(C2369)&amp;VLOOKUP(MONTH(C2369),lookup!$G$2:$N$13,8)</f>
        <v>2014M09</v>
      </c>
      <c r="C2369" s="2">
        <f t="shared" si="148"/>
        <v>41906</v>
      </c>
      <c r="D2369" s="4">
        <v>38.421309396921572</v>
      </c>
      <c r="E2369">
        <f t="shared" si="150"/>
        <v>38.363324795972687</v>
      </c>
      <c r="F2369" s="4">
        <v>33.090490256368511</v>
      </c>
      <c r="G2369">
        <f t="shared" si="147"/>
        <v>32.956894290394288</v>
      </c>
    </row>
    <row r="2370" spans="1:7" outlineLevel="1">
      <c r="A2370" s="12">
        <f t="shared" si="149"/>
        <v>0</v>
      </c>
      <c r="B2370" t="str">
        <f>YEAR(C2370)&amp;VLOOKUP(MONTH(C2370),lookup!$G$2:$N$13,8)</f>
        <v>2014M09</v>
      </c>
      <c r="C2370" s="2">
        <f t="shared" si="148"/>
        <v>41907</v>
      </c>
      <c r="D2370" s="4">
        <v>38.344003401758911</v>
      </c>
      <c r="E2370">
        <f t="shared" si="150"/>
        <v>38.324022597668808</v>
      </c>
      <c r="F2370" s="4">
        <v>32.826207307865715</v>
      </c>
      <c r="G2370">
        <f t="shared" si="147"/>
        <v>32.91770334048676</v>
      </c>
    </row>
    <row r="2371" spans="1:7" outlineLevel="1">
      <c r="A2371" s="12">
        <f t="shared" si="149"/>
        <v>0</v>
      </c>
      <c r="B2371" t="str">
        <f>YEAR(C2371)&amp;VLOOKUP(MONTH(C2371),lookup!$G$2:$N$13,8)</f>
        <v>2014M09</v>
      </c>
      <c r="C2371" s="2">
        <f t="shared" si="148"/>
        <v>41908</v>
      </c>
      <c r="D2371" s="4">
        <v>38.45569585597822</v>
      </c>
      <c r="E2371">
        <f t="shared" si="150"/>
        <v>38.336254368696046</v>
      </c>
      <c r="F2371" s="4">
        <v>33.157150568308914</v>
      </c>
      <c r="G2371">
        <f t="shared" si="147"/>
        <v>32.934814624792452</v>
      </c>
    </row>
    <row r="2372" spans="1:7" outlineLevel="1">
      <c r="A2372" s="12">
        <f t="shared" si="149"/>
        <v>0</v>
      </c>
      <c r="B2372" t="str">
        <f>YEAR(C2372)&amp;VLOOKUP(MONTH(C2372),lookup!$G$2:$N$13,8)</f>
        <v>2014M09</v>
      </c>
      <c r="C2372" s="2">
        <f t="shared" si="148"/>
        <v>41909</v>
      </c>
      <c r="D2372" s="4">
        <v>38.341801268266764</v>
      </c>
      <c r="E2372">
        <f t="shared" si="150"/>
        <v>38.313259137574462</v>
      </c>
      <c r="F2372" s="4">
        <v>32.844532429636303</v>
      </c>
      <c r="G2372">
        <f t="shared" si="147"/>
        <v>32.911163203641706</v>
      </c>
    </row>
    <row r="2373" spans="1:7" outlineLevel="1">
      <c r="A2373" s="12">
        <f t="shared" si="149"/>
        <v>0</v>
      </c>
      <c r="B2373" t="str">
        <f>YEAR(C2373)&amp;VLOOKUP(MONTH(C2373),lookup!$G$2:$N$13,8)</f>
        <v>2014M09</v>
      </c>
      <c r="C2373" s="2">
        <f t="shared" si="148"/>
        <v>41910</v>
      </c>
      <c r="D2373" s="4">
        <v>38.748838326876665</v>
      </c>
      <c r="E2373">
        <f t="shared" si="150"/>
        <v>38.385639025808885</v>
      </c>
      <c r="F2373" s="4">
        <v>33.429068155496502</v>
      </c>
      <c r="G2373">
        <f t="shared" si="147"/>
        <v>32.982908065610545</v>
      </c>
    </row>
    <row r="2374" spans="1:7" outlineLevel="1">
      <c r="A2374" s="12">
        <f t="shared" si="149"/>
        <v>0</v>
      </c>
      <c r="B2374" t="str">
        <f>YEAR(C2374)&amp;VLOOKUP(MONTH(C2374),lookup!$G$2:$N$13,8)</f>
        <v>2014M09</v>
      </c>
      <c r="C2374" s="2">
        <f t="shared" si="148"/>
        <v>41911</v>
      </c>
      <c r="D2374" s="4">
        <v>38.042693100554779</v>
      </c>
      <c r="E2374">
        <f t="shared" si="150"/>
        <v>38.353429145654502</v>
      </c>
      <c r="F2374" s="4">
        <v>32.556197670018229</v>
      </c>
      <c r="G2374">
        <f t="shared" si="147"/>
        <v>32.948999019389305</v>
      </c>
    </row>
    <row r="2375" spans="1:7" outlineLevel="1">
      <c r="A2375" s="12">
        <f t="shared" si="149"/>
        <v>0</v>
      </c>
      <c r="B2375" t="str">
        <f>YEAR(C2375)&amp;VLOOKUP(MONTH(C2375),lookup!$G$2:$N$13,8)</f>
        <v>2014M09</v>
      </c>
      <c r="C2375" s="2">
        <f t="shared" si="148"/>
        <v>41912</v>
      </c>
      <c r="D2375" s="4">
        <v>38.42959745428039</v>
      </c>
      <c r="E2375">
        <f t="shared" si="150"/>
        <v>38.378882214694258</v>
      </c>
      <c r="F2375" s="4">
        <v>33.108123515645708</v>
      </c>
      <c r="G2375">
        <f t="shared" si="147"/>
        <v>32.9730966764578</v>
      </c>
    </row>
    <row r="2376" spans="1:7" outlineLevel="1">
      <c r="A2376" s="12">
        <f t="shared" si="149"/>
        <v>0</v>
      </c>
      <c r="B2376" t="str">
        <f>YEAR(C2376)&amp;VLOOKUP(MONTH(C2376),lookup!$G$2:$N$13,8)</f>
        <v>2014M10</v>
      </c>
      <c r="C2376" s="2">
        <f t="shared" si="148"/>
        <v>41913</v>
      </c>
      <c r="D2376" s="4">
        <v>37.837323916278613</v>
      </c>
      <c r="E2376">
        <f t="shared" si="150"/>
        <v>38.318491413576865</v>
      </c>
      <c r="F2376" s="4">
        <v>32.352635145066778</v>
      </c>
      <c r="G2376">
        <f t="shared" si="147"/>
        <v>32.914250939206454</v>
      </c>
    </row>
    <row r="2377" spans="1:7" outlineLevel="1">
      <c r="A2377" s="12">
        <f t="shared" si="149"/>
        <v>0</v>
      </c>
      <c r="B2377" t="str">
        <f>YEAR(C2377)&amp;VLOOKUP(MONTH(C2377),lookup!$G$2:$N$13,8)</f>
        <v>2014M10</v>
      </c>
      <c r="C2377" s="2">
        <f t="shared" si="148"/>
        <v>41914</v>
      </c>
      <c r="D2377" s="4">
        <v>37.805555464200509</v>
      </c>
      <c r="E2377">
        <f t="shared" si="150"/>
        <v>38.225828426800319</v>
      </c>
      <c r="F2377" s="4">
        <v>32.530104686840318</v>
      </c>
      <c r="G2377">
        <f t="shared" si="147"/>
        <v>32.826973017655227</v>
      </c>
    </row>
    <row r="2378" spans="1:7" outlineLevel="1">
      <c r="A2378" s="12">
        <f t="shared" si="149"/>
        <v>0</v>
      </c>
      <c r="B2378" t="str">
        <f>YEAR(C2378)&amp;VLOOKUP(MONTH(C2378),lookup!$G$2:$N$13,8)</f>
        <v>2014M10</v>
      </c>
      <c r="C2378" s="2">
        <f t="shared" si="148"/>
        <v>41915</v>
      </c>
      <c r="D2378" s="4">
        <v>37.563388291207993</v>
      </c>
      <c r="E2378">
        <f t="shared" si="150"/>
        <v>38.112172234302662</v>
      </c>
      <c r="F2378" s="4">
        <v>32.093064289550853</v>
      </c>
      <c r="G2378">
        <f t="shared" si="147"/>
        <v>32.718529234003427</v>
      </c>
    </row>
    <row r="2379" spans="1:7" outlineLevel="1">
      <c r="A2379" s="12">
        <f t="shared" si="149"/>
        <v>0</v>
      </c>
      <c r="B2379" t="str">
        <f>YEAR(C2379)&amp;VLOOKUP(MONTH(C2379),lookup!$G$2:$N$13,8)</f>
        <v>2014M10</v>
      </c>
      <c r="C2379" s="2">
        <f t="shared" si="148"/>
        <v>41916</v>
      </c>
      <c r="D2379" s="4">
        <v>37.824716334789073</v>
      </c>
      <c r="E2379">
        <f t="shared" si="150"/>
        <v>37.995725848221035</v>
      </c>
      <c r="F2379" s="4">
        <v>32.546556390435178</v>
      </c>
      <c r="G2379">
        <f t="shared" ref="G2379:G2442" si="151">AVERAGE(SUM(F2372:F2379)/8,SUM(F2374:F2379)/6)</f>
        <v>32.606824450797873</v>
      </c>
    </row>
    <row r="2380" spans="1:7" outlineLevel="1">
      <c r="A2380" s="12">
        <f t="shared" si="149"/>
        <v>0</v>
      </c>
      <c r="B2380" t="str">
        <f>YEAR(C2380)&amp;VLOOKUP(MONTH(C2380),lookup!$G$2:$N$13,8)</f>
        <v>2014M10</v>
      </c>
      <c r="C2380" s="2">
        <f t="shared" ref="C2380:C2443" si="152">C2379+1</f>
        <v>41917</v>
      </c>
      <c r="D2380" s="4">
        <v>37.607717590944944</v>
      </c>
      <c r="E2380">
        <f t="shared" si="150"/>
        <v>37.913597659254279</v>
      </c>
      <c r="F2380" s="4">
        <v>32.163112810974404</v>
      </c>
      <c r="G2380">
        <f t="shared" si="151"/>
        <v>32.531478653044516</v>
      </c>
    </row>
    <row r="2381" spans="1:7" outlineLevel="1">
      <c r="A2381" s="12">
        <f t="shared" si="149"/>
        <v>0</v>
      </c>
      <c r="B2381" t="str">
        <f>YEAR(C2381)&amp;VLOOKUP(MONTH(C2381),lookup!$G$2:$N$13,8)</f>
        <v>2014M10</v>
      </c>
      <c r="C2381" s="2">
        <f t="shared" si="152"/>
        <v>41918</v>
      </c>
      <c r="D2381" s="4">
        <v>37.109702292907102</v>
      </c>
      <c r="E2381">
        <f t="shared" si="150"/>
        <v>37.701160393683395</v>
      </c>
      <c r="F2381" s="4">
        <v>31.880152211519839</v>
      </c>
      <c r="G2381">
        <f t="shared" si="151"/>
        <v>32.332340464535491</v>
      </c>
    </row>
    <row r="2382" spans="1:7" outlineLevel="1">
      <c r="A2382" s="12">
        <f t="shared" si="149"/>
        <v>0</v>
      </c>
      <c r="B2382" t="str">
        <f>YEAR(C2382)&amp;VLOOKUP(MONTH(C2382),lookup!$G$2:$N$13,8)</f>
        <v>2014M10</v>
      </c>
      <c r="C2382" s="2">
        <f t="shared" si="152"/>
        <v>41919</v>
      </c>
      <c r="D2382" s="4">
        <v>37.477375429569094</v>
      </c>
      <c r="E2382">
        <f t="shared" si="150"/>
        <v>37.635832332021003</v>
      </c>
      <c r="F2382" s="4">
        <v>32.082215793937451</v>
      </c>
      <c r="G2382">
        <f t="shared" si="151"/>
        <v>32.280181651352997</v>
      </c>
    </row>
    <row r="2383" spans="1:7" outlineLevel="1">
      <c r="A2383" s="12">
        <f t="shared" si="149"/>
        <v>0</v>
      </c>
      <c r="B2383" t="str">
        <f>YEAR(C2383)&amp;VLOOKUP(MONTH(C2383),lookup!$G$2:$N$13,8)</f>
        <v>2014M10</v>
      </c>
      <c r="C2383" s="2">
        <f t="shared" si="152"/>
        <v>41920</v>
      </c>
      <c r="D2383" s="4">
        <v>37.274338040761997</v>
      </c>
      <c r="E2383">
        <f t="shared" si="150"/>
        <v>37.519360500056223</v>
      </c>
      <c r="F2383" s="4">
        <v>32.064695943730889</v>
      </c>
      <c r="G2383">
        <f t="shared" si="151"/>
        <v>32.176183366182528</v>
      </c>
    </row>
    <row r="2384" spans="1:7" outlineLevel="1">
      <c r="A2384" s="12">
        <f t="shared" si="149"/>
        <v>0</v>
      </c>
      <c r="B2384" t="str">
        <f>YEAR(C2384)&amp;VLOOKUP(MONTH(C2384),lookup!$G$2:$N$13,8)</f>
        <v>2014M10</v>
      </c>
      <c r="C2384" s="2">
        <f t="shared" si="152"/>
        <v>41921</v>
      </c>
      <c r="D2384" s="4">
        <v>37.378221316244861</v>
      </c>
      <c r="E2384">
        <f t="shared" si="150"/>
        <v>37.475236006307185</v>
      </c>
      <c r="F2384" s="4">
        <v>31.956427143415766</v>
      </c>
      <c r="G2384">
        <f t="shared" si="151"/>
        <v>32.140033937234762</v>
      </c>
    </row>
    <row r="2385" spans="1:7" outlineLevel="1">
      <c r="A2385" s="12">
        <f t="shared" si="149"/>
        <v>0</v>
      </c>
      <c r="B2385" t="str">
        <f>YEAR(C2385)&amp;VLOOKUP(MONTH(C2385),lookup!$G$2:$N$13,8)</f>
        <v>2014M10</v>
      </c>
      <c r="C2385" s="2">
        <f t="shared" si="152"/>
        <v>41922</v>
      </c>
      <c r="D2385" s="4">
        <v>37.405444526401297</v>
      </c>
      <c r="E2385">
        <f t="shared" si="150"/>
        <v>37.415289755329091</v>
      </c>
      <c r="F2385" s="4">
        <v>32.216291353257368</v>
      </c>
      <c r="G2385">
        <f t="shared" si="151"/>
        <v>32.09289851745433</v>
      </c>
    </row>
    <row r="2386" spans="1:7" outlineLevel="1">
      <c r="A2386" s="12">
        <f t="shared" ref="A2386:A2449" si="153">IF(D2386+D2387=D2386,IF(D2386+D2387&gt;0,1,0),0)</f>
        <v>0</v>
      </c>
      <c r="B2386" t="str">
        <f>YEAR(C2386)&amp;VLOOKUP(MONTH(C2386),lookup!$G$2:$N$13,8)</f>
        <v>2014M10</v>
      </c>
      <c r="C2386" s="2">
        <f t="shared" si="152"/>
        <v>41923</v>
      </c>
      <c r="D2386" s="4">
        <v>37.441969276410717</v>
      </c>
      <c r="E2386">
        <f t="shared" si="150"/>
        <v>37.393888707359736</v>
      </c>
      <c r="F2386" s="4">
        <v>31.975015140234024</v>
      </c>
      <c r="G2386">
        <f t="shared" si="151"/>
        <v>32.069845639727006</v>
      </c>
    </row>
    <row r="2387" spans="1:7" outlineLevel="1">
      <c r="A2387" s="12">
        <f t="shared" si="153"/>
        <v>0</v>
      </c>
      <c r="B2387" t="str">
        <f>YEAR(C2387)&amp;VLOOKUP(MONTH(C2387),lookup!$G$2:$N$13,8)</f>
        <v>2014M10</v>
      </c>
      <c r="C2387" s="2">
        <f t="shared" si="152"/>
        <v>41924</v>
      </c>
      <c r="D2387" s="4">
        <v>37.445331097135536</v>
      </c>
      <c r="E2387">
        <f t="shared" si="150"/>
        <v>37.398146197025426</v>
      </c>
      <c r="F2387" s="4">
        <v>32.24998920326211</v>
      </c>
      <c r="G2387">
        <f t="shared" si="151"/>
        <v>32.082129939840542</v>
      </c>
    </row>
    <row r="2388" spans="1:7" outlineLevel="1">
      <c r="A2388" s="12">
        <f t="shared" si="153"/>
        <v>0</v>
      </c>
      <c r="B2388" t="str">
        <f>YEAR(C2388)&amp;VLOOKUP(MONTH(C2388),lookup!$G$2:$N$13,8)</f>
        <v>2014M10</v>
      </c>
      <c r="C2388" s="2">
        <f t="shared" si="152"/>
        <v>41925</v>
      </c>
      <c r="D2388" s="4">
        <v>37.022314552119752</v>
      </c>
      <c r="E2388">
        <f t="shared" si="150"/>
        <v>37.323636767311413</v>
      </c>
      <c r="F2388" s="4">
        <v>31.61201653258135</v>
      </c>
      <c r="G2388">
        <f t="shared" si="151"/>
        <v>32.008503150661298</v>
      </c>
    </row>
    <row r="2389" spans="1:7" outlineLevel="1">
      <c r="A2389" s="12">
        <f t="shared" si="153"/>
        <v>0</v>
      </c>
      <c r="B2389" t="str">
        <f>YEAR(C2389)&amp;VLOOKUP(MONTH(C2389),lookup!$G$2:$N$13,8)</f>
        <v>2014M10</v>
      </c>
      <c r="C2389" s="2">
        <f t="shared" si="152"/>
        <v>41926</v>
      </c>
      <c r="D2389" s="4">
        <v>37.249546497345086</v>
      </c>
      <c r="E2389">
        <f t="shared" si="150"/>
        <v>37.33031106813737</v>
      </c>
      <c r="F2389" s="4">
        <v>32.060137021004493</v>
      </c>
      <c r="G2389">
        <f t="shared" si="151"/>
        <v>32.01937229102689</v>
      </c>
    </row>
    <row r="2390" spans="1:7" outlineLevel="1">
      <c r="A2390" s="12">
        <f t="shared" si="153"/>
        <v>0</v>
      </c>
      <c r="B2390" t="str">
        <f>YEAR(C2390)&amp;VLOOKUP(MONTH(C2390),lookup!$G$2:$N$13,8)</f>
        <v>2014M10</v>
      </c>
      <c r="C2390" s="2">
        <f t="shared" si="152"/>
        <v>41927</v>
      </c>
      <c r="D2390" s="4">
        <v>36.99411143906147</v>
      </c>
      <c r="E2390">
        <f t="shared" si="150"/>
        <v>37.2680979122987</v>
      </c>
      <c r="F2390" s="4">
        <v>31.588434494180419</v>
      </c>
      <c r="G2390">
        <f t="shared" si="151"/>
        <v>31.957844905689136</v>
      </c>
    </row>
    <row r="2391" spans="1:7" outlineLevel="1">
      <c r="A2391" s="12">
        <f t="shared" si="153"/>
        <v>0</v>
      </c>
      <c r="B2391" t="str">
        <f>YEAR(C2391)&amp;VLOOKUP(MONTH(C2391),lookup!$G$2:$N$13,8)</f>
        <v>2014M10</v>
      </c>
      <c r="C2391" s="2">
        <f t="shared" si="152"/>
        <v>41928</v>
      </c>
      <c r="D2391" s="4">
        <v>37.327825663773979</v>
      </c>
      <c r="E2391">
        <f t="shared" si="150"/>
        <v>37.264972650184674</v>
      </c>
      <c r="F2391" s="4">
        <v>32.143251740599233</v>
      </c>
      <c r="G2391">
        <f t="shared" si="151"/>
        <v>31.95666800860522</v>
      </c>
    </row>
    <row r="2392" spans="1:7" outlineLevel="1">
      <c r="A2392" s="12">
        <f t="shared" si="153"/>
        <v>0</v>
      </c>
      <c r="B2392" t="str">
        <f>YEAR(C2392)&amp;VLOOKUP(MONTH(C2392),lookup!$G$2:$N$13,8)</f>
        <v>2014M10</v>
      </c>
      <c r="C2392" s="2">
        <f t="shared" si="152"/>
        <v>41929</v>
      </c>
      <c r="D2392" s="4">
        <v>37.108957566701697</v>
      </c>
      <c r="E2392">
        <f t="shared" si="150"/>
        <v>37.220392690029136</v>
      </c>
      <c r="F2392" s="4">
        <v>31.733545229139175</v>
      </c>
      <c r="G2392">
        <f t="shared" si="151"/>
        <v>31.9226153963717</v>
      </c>
    </row>
    <row r="2393" spans="1:7" outlineLevel="1">
      <c r="A2393" s="12">
        <f t="shared" si="153"/>
        <v>0</v>
      </c>
      <c r="B2393" t="str">
        <f>YEAR(C2393)&amp;VLOOKUP(MONTH(C2393),lookup!$G$2:$N$13,8)</f>
        <v>2014M10</v>
      </c>
      <c r="C2393" s="2">
        <f t="shared" si="152"/>
        <v>41930</v>
      </c>
      <c r="D2393" s="4">
        <v>37.374277583950636</v>
      </c>
      <c r="E2393">
        <f t="shared" si="150"/>
        <v>37.212523630027235</v>
      </c>
      <c r="F2393" s="4">
        <v>32.161375142767724</v>
      </c>
      <c r="G2393">
        <f t="shared" si="151"/>
        <v>31.9117986281749</v>
      </c>
    </row>
    <row r="2394" spans="1:7" outlineLevel="1">
      <c r="A2394" s="12">
        <f t="shared" si="153"/>
        <v>0</v>
      </c>
      <c r="B2394" t="str">
        <f>YEAR(C2394)&amp;VLOOKUP(MONTH(C2394),lookup!$G$2:$N$13,8)</f>
        <v>2014M10</v>
      </c>
      <c r="C2394" s="2">
        <f t="shared" si="152"/>
        <v>41931</v>
      </c>
      <c r="D2394" s="4">
        <v>37.440945654764015</v>
      </c>
      <c r="E2394">
        <f t="shared" si="150"/>
        <v>37.247345578894667</v>
      </c>
      <c r="F2394" s="4">
        <v>32.043894455182475</v>
      </c>
      <c r="G2394">
        <f t="shared" si="151"/>
        <v>31.952093412242604</v>
      </c>
    </row>
    <row r="2395" spans="1:7" outlineLevel="1">
      <c r="A2395" s="12">
        <f t="shared" si="153"/>
        <v>0</v>
      </c>
      <c r="B2395" t="str">
        <f>YEAR(C2395)&amp;VLOOKUP(MONTH(C2395),lookup!$G$2:$N$13,8)</f>
        <v>2014M10</v>
      </c>
      <c r="C2395" s="2">
        <f t="shared" si="152"/>
        <v>41932</v>
      </c>
      <c r="D2395" s="4">
        <v>37.066518725793863</v>
      </c>
      <c r="E2395">
        <f t="shared" si="150"/>
        <v>37.208417491389874</v>
      </c>
      <c r="F2395" s="4">
        <v>31.899084092595473</v>
      </c>
      <c r="G2395">
        <f t="shared" si="151"/>
        <v>31.91674076545852</v>
      </c>
    </row>
    <row r="2396" spans="1:7" outlineLevel="1">
      <c r="A2396" s="12">
        <f t="shared" si="153"/>
        <v>0</v>
      </c>
      <c r="B2396" t="str">
        <f>YEAR(C2396)&amp;VLOOKUP(MONTH(C2396),lookup!$G$2:$N$13,8)</f>
        <v>2014M10</v>
      </c>
      <c r="C2396" s="2">
        <f t="shared" si="152"/>
        <v>41933</v>
      </c>
      <c r="D2396" s="4">
        <v>37.004338610270977</v>
      </c>
      <c r="E2396">
        <f t="shared" si="150"/>
        <v>37.208146259291787</v>
      </c>
      <c r="F2396" s="4">
        <v>31.65119266934752</v>
      </c>
      <c r="G2396">
        <f t="shared" si="151"/>
        <v>31.924419121936999</v>
      </c>
    </row>
    <row r="2397" spans="1:7" outlineLevel="1">
      <c r="A2397" s="12">
        <f t="shared" si="153"/>
        <v>0</v>
      </c>
      <c r="B2397" t="str">
        <f>YEAR(C2397)&amp;VLOOKUP(MONTH(C2397),lookup!$G$2:$N$13,8)</f>
        <v>2014M10</v>
      </c>
      <c r="C2397" s="2">
        <f t="shared" si="152"/>
        <v>41934</v>
      </c>
      <c r="D2397" s="4">
        <v>36.932682079915701</v>
      </c>
      <c r="E2397">
        <f t="shared" si="150"/>
        <v>37.155413601214264</v>
      </c>
      <c r="F2397" s="4">
        <v>31.788794095012491</v>
      </c>
      <c r="G2397">
        <f t="shared" si="151"/>
        <v>31.87792205193027</v>
      </c>
    </row>
    <row r="2398" spans="1:7" outlineLevel="1">
      <c r="A2398" s="12">
        <f t="shared" si="153"/>
        <v>0</v>
      </c>
      <c r="B2398" t="str">
        <f>YEAR(C2398)&amp;VLOOKUP(MONTH(C2398),lookup!$G$2:$N$13,8)</f>
        <v>2014M10</v>
      </c>
      <c r="C2398" s="2">
        <f t="shared" si="152"/>
        <v>41935</v>
      </c>
      <c r="D2398" s="4">
        <v>36.878149729656059</v>
      </c>
      <c r="E2398">
        <f t="shared" si="150"/>
        <v>37.128932007955953</v>
      </c>
      <c r="F2398" s="4">
        <v>31.524351311915492</v>
      </c>
      <c r="G2398">
        <f t="shared" si="151"/>
        <v>31.856484026603404</v>
      </c>
    </row>
    <row r="2399" spans="1:7" outlineLevel="1">
      <c r="A2399" s="12">
        <f t="shared" si="153"/>
        <v>0</v>
      </c>
      <c r="B2399" t="str">
        <f>YEAR(C2399)&amp;VLOOKUP(MONTH(C2399),lookup!$G$2:$N$13,8)</f>
        <v>2014M10</v>
      </c>
      <c r="C2399" s="2">
        <f t="shared" si="152"/>
        <v>41936</v>
      </c>
      <c r="D2399" s="4">
        <v>37.217473521595942</v>
      </c>
      <c r="E2399">
        <f t="shared" si="150"/>
        <v>37.108967993873605</v>
      </c>
      <c r="F2399" s="4">
        <v>32.112476204977611</v>
      </c>
      <c r="G2399">
        <f t="shared" si="151"/>
        <v>31.850485644144541</v>
      </c>
    </row>
    <row r="2400" spans="1:7" outlineLevel="1">
      <c r="A2400" s="12">
        <f t="shared" si="153"/>
        <v>0</v>
      </c>
      <c r="B2400" t="str">
        <f>YEAR(C2400)&amp;VLOOKUP(MONTH(C2400),lookup!$G$2:$N$13,8)</f>
        <v>2014M10</v>
      </c>
      <c r="C2400" s="2">
        <f t="shared" si="152"/>
        <v>41937</v>
      </c>
      <c r="D2400" s="4">
        <v>37.324821130722597</v>
      </c>
      <c r="E2400">
        <f t="shared" si="150"/>
        <v>37.112782422954794</v>
      </c>
      <c r="F2400" s="4">
        <v>31.864837431388143</v>
      </c>
      <c r="G2400">
        <f t="shared" si="151"/>
        <v>31.843769988135577</v>
      </c>
    </row>
    <row r="2401" spans="1:7" outlineLevel="1">
      <c r="A2401" s="12">
        <f t="shared" si="153"/>
        <v>0</v>
      </c>
      <c r="B2401" t="str">
        <f>YEAR(C2401)&amp;VLOOKUP(MONTH(C2401),lookup!$G$2:$N$13,8)</f>
        <v>2014M10</v>
      </c>
      <c r="C2401" s="2">
        <f t="shared" si="152"/>
        <v>41938</v>
      </c>
      <c r="D2401" s="4">
        <v>37.264213382471461</v>
      </c>
      <c r="E2401">
        <f t="shared" si="150"/>
        <v>37.122377965085477</v>
      </c>
      <c r="F2401" s="4">
        <v>32.142756266546762</v>
      </c>
      <c r="G2401">
        <f t="shared" si="151"/>
        <v>31.862912322867707</v>
      </c>
    </row>
    <row r="2402" spans="1:7" outlineLevel="1">
      <c r="A2402" s="12">
        <f t="shared" si="153"/>
        <v>0</v>
      </c>
      <c r="B2402" t="str">
        <f>YEAR(C2402)&amp;VLOOKUP(MONTH(C2402),lookup!$G$2:$N$13,8)</f>
        <v>2014M10</v>
      </c>
      <c r="C2402" s="2">
        <f t="shared" si="152"/>
        <v>41939</v>
      </c>
      <c r="D2402" s="4">
        <v>37.290146135883298</v>
      </c>
      <c r="E2402">
        <f t="shared" si="150"/>
        <v>37.136770288956455</v>
      </c>
      <c r="F2402" s="4">
        <v>31.797031877488237</v>
      </c>
      <c r="G2402">
        <f t="shared" si="151"/>
        <v>31.859636679106881</v>
      </c>
    </row>
    <row r="2403" spans="1:7" outlineLevel="1">
      <c r="A2403" s="12">
        <f t="shared" si="153"/>
        <v>0</v>
      </c>
      <c r="B2403" t="str">
        <f>YEAR(C2403)&amp;VLOOKUP(MONTH(C2403),lookup!$G$2:$N$13,8)</f>
        <v>2014M10</v>
      </c>
      <c r="C2403" s="2">
        <f t="shared" si="152"/>
        <v>41940</v>
      </c>
      <c r="D2403" s="4">
        <v>37.251111326902205</v>
      </c>
      <c r="E2403">
        <f t="shared" si="150"/>
        <v>37.174843097107939</v>
      </c>
      <c r="F2403" s="4">
        <v>32.144941686092636</v>
      </c>
      <c r="G2403">
        <f t="shared" si="151"/>
        <v>31.904681744623794</v>
      </c>
    </row>
    <row r="2404" spans="1:7" outlineLevel="1">
      <c r="A2404" s="12">
        <f t="shared" si="153"/>
        <v>0</v>
      </c>
      <c r="B2404" t="str">
        <f>YEAR(C2404)&amp;VLOOKUP(MONTH(C2404),lookup!$G$2:$N$13,8)</f>
        <v>2014M10</v>
      </c>
      <c r="C2404" s="2">
        <f t="shared" si="152"/>
        <v>41941</v>
      </c>
      <c r="D2404" s="4">
        <v>37.285727527567396</v>
      </c>
      <c r="E2404">
        <f t="shared" si="150"/>
        <v>37.226394720931573</v>
      </c>
      <c r="F2404" s="4">
        <v>31.856744220661412</v>
      </c>
      <c r="G2404">
        <f t="shared" si="151"/>
        <v>31.945228125643077</v>
      </c>
    </row>
    <row r="2405" spans="1:7" outlineLevel="1">
      <c r="A2405" s="12">
        <f t="shared" si="153"/>
        <v>0</v>
      </c>
      <c r="B2405" t="str">
        <f>YEAR(C2405)&amp;VLOOKUP(MONTH(C2405),lookup!$G$2:$N$13,8)</f>
        <v>2014M10</v>
      </c>
      <c r="C2405" s="2">
        <f t="shared" si="152"/>
        <v>41942</v>
      </c>
      <c r="D2405" s="4">
        <v>37.299318027044649</v>
      </c>
      <c r="E2405">
        <f t="shared" si="150"/>
        <v>37.256129843081197</v>
      </c>
      <c r="F2405" s="4">
        <v>32.181890295036524</v>
      </c>
      <c r="G2405">
        <f t="shared" si="151"/>
        <v>31.975581145649485</v>
      </c>
    </row>
    <row r="2406" spans="1:7" outlineLevel="1">
      <c r="A2406" s="12">
        <f t="shared" si="153"/>
        <v>0</v>
      </c>
      <c r="B2406" t="str">
        <f>YEAR(C2406)&amp;VLOOKUP(MONTH(C2406),lookup!$G$2:$N$13,8)</f>
        <v>2014M10</v>
      </c>
      <c r="C2406" s="2">
        <f t="shared" si="152"/>
        <v>41943</v>
      </c>
      <c r="D2406" s="4">
        <v>37.196437267607521</v>
      </c>
      <c r="E2406">
        <f t="shared" si="150"/>
        <v>37.265324158943564</v>
      </c>
      <c r="F2406" s="4">
        <v>31.740613805139837</v>
      </c>
      <c r="G2406">
        <f t="shared" si="151"/>
        <v>31.978745582621983</v>
      </c>
    </row>
    <row r="2407" spans="1:7" outlineLevel="1">
      <c r="A2407" s="12">
        <f t="shared" si="153"/>
        <v>0</v>
      </c>
      <c r="B2407" t="str">
        <f>YEAR(C2407)&amp;VLOOKUP(MONTH(C2407),lookup!$G$2:$N$13,8)</f>
        <v>2014M11</v>
      </c>
      <c r="C2407" s="2">
        <f t="shared" si="152"/>
        <v>41944</v>
      </c>
      <c r="D2407" s="4">
        <v>37.621794170991755</v>
      </c>
      <c r="E2407">
        <f t="shared" si="150"/>
        <v>37.320392598574166</v>
      </c>
      <c r="F2407" s="4">
        <v>32.423401626335483</v>
      </c>
      <c r="G2407">
        <f t="shared" si="151"/>
        <v>32.021565534772577</v>
      </c>
    </row>
    <row r="2408" spans="1:7" outlineLevel="1">
      <c r="A2408" s="12">
        <f t="shared" si="153"/>
        <v>0</v>
      </c>
      <c r="B2408" t="str">
        <f>YEAR(C2408)&amp;VLOOKUP(MONTH(C2408),lookup!$G$2:$N$13,8)</f>
        <v>2014M11</v>
      </c>
      <c r="C2408" s="2">
        <f t="shared" si="152"/>
        <v>41945</v>
      </c>
      <c r="D2408" s="4">
        <v>37.477538971053214</v>
      </c>
      <c r="E2408">
        <f t="shared" si="150"/>
        <v>37.345553533192316</v>
      </c>
      <c r="F2408" s="4">
        <v>31.987084310857522</v>
      </c>
      <c r="G2408">
        <f t="shared" si="151"/>
        <v>32.04504366752019</v>
      </c>
    </row>
    <row r="2409" spans="1:7" outlineLevel="1">
      <c r="A2409" s="12">
        <f t="shared" si="153"/>
        <v>0</v>
      </c>
      <c r="B2409" t="str">
        <f>YEAR(C2409)&amp;VLOOKUP(MONTH(C2409),lookup!$G$2:$N$13,8)</f>
        <v>2014M11</v>
      </c>
      <c r="C2409" s="2">
        <f t="shared" si="152"/>
        <v>41946</v>
      </c>
      <c r="D2409" s="4">
        <v>36.915864790230543</v>
      </c>
      <c r="E2409">
        <f t="shared" si="150"/>
        <v>37.29584453478796</v>
      </c>
      <c r="F2409" s="4">
        <v>31.731073388036908</v>
      </c>
      <c r="G2409">
        <f t="shared" si="151"/>
        <v>31.984824462775343</v>
      </c>
    </row>
    <row r="2410" spans="1:7" outlineLevel="1">
      <c r="A2410" s="12">
        <f t="shared" si="153"/>
        <v>0</v>
      </c>
      <c r="B2410" t="str">
        <f>YEAR(C2410)&amp;VLOOKUP(MONTH(C2410),lookup!$G$2:$N$13,8)</f>
        <v>2014M11</v>
      </c>
      <c r="C2410" s="2">
        <f t="shared" si="152"/>
        <v>41947</v>
      </c>
      <c r="D2410" s="4">
        <v>37.098438249217985</v>
      </c>
      <c r="E2410">
        <f t="shared" si="150"/>
        <v>37.268255352008921</v>
      </c>
      <c r="F2410" s="4">
        <v>31.702310716348972</v>
      </c>
      <c r="G2410">
        <f t="shared" si="151"/>
        <v>31.966034931511434</v>
      </c>
    </row>
    <row r="2411" spans="1:7" outlineLevel="1">
      <c r="A2411" s="12">
        <f t="shared" si="153"/>
        <v>0</v>
      </c>
      <c r="B2411" t="str">
        <f>YEAR(C2411)&amp;VLOOKUP(MONTH(C2411),lookup!$G$2:$N$13,8)</f>
        <v>2014M11</v>
      </c>
      <c r="C2411" s="2">
        <f t="shared" si="152"/>
        <v>41948</v>
      </c>
      <c r="D2411" s="4">
        <v>37.34849457925916</v>
      </c>
      <c r="E2411">
        <f t="shared" si="150"/>
        <v>37.278439851299112</v>
      </c>
      <c r="F2411" s="4">
        <v>32.095258888532733</v>
      </c>
      <c r="G2411">
        <f t="shared" si="151"/>
        <v>31.955710472788624</v>
      </c>
    </row>
    <row r="2412" spans="1:7" outlineLevel="1">
      <c r="A2412" s="12">
        <f t="shared" si="153"/>
        <v>0</v>
      </c>
      <c r="B2412" t="str">
        <f>YEAR(C2412)&amp;VLOOKUP(MONTH(C2412),lookup!$G$2:$N$13,8)</f>
        <v>2014M11</v>
      </c>
      <c r="C2412" s="2">
        <f t="shared" si="152"/>
        <v>41949</v>
      </c>
      <c r="D2412" s="4">
        <v>37.07292996540108</v>
      </c>
      <c r="E2412">
        <f t="shared" si="150"/>
        <v>37.254847728479845</v>
      </c>
      <c r="F2412" s="4">
        <v>31.675009673722187</v>
      </c>
      <c r="G2412">
        <f t="shared" si="151"/>
        <v>31.93888505265345</v>
      </c>
    </row>
    <row r="2413" spans="1:7" outlineLevel="1">
      <c r="A2413" s="12">
        <f t="shared" si="153"/>
        <v>0</v>
      </c>
      <c r="B2413" t="str">
        <f>YEAR(C2413)&amp;VLOOKUP(MONTH(C2413),lookup!$G$2:$N$13,8)</f>
        <v>2014M11</v>
      </c>
      <c r="C2413" s="2">
        <f t="shared" si="152"/>
        <v>41950</v>
      </c>
      <c r="D2413" s="4">
        <v>37.332035820882979</v>
      </c>
      <c r="E2413">
        <f t="shared" si="150"/>
        <v>37.232746061419007</v>
      </c>
      <c r="F2413" s="4">
        <v>32.048223048150398</v>
      </c>
      <c r="G2413">
        <f t="shared" si="151"/>
        <v>31.899265968207644</v>
      </c>
    </row>
    <row r="2414" spans="1:7" outlineLevel="1">
      <c r="A2414" s="12">
        <f t="shared" si="153"/>
        <v>0</v>
      </c>
      <c r="B2414" t="str">
        <f>YEAR(C2414)&amp;VLOOKUP(MONTH(C2414),lookup!$G$2:$N$13,8)</f>
        <v>2014M11</v>
      </c>
      <c r="C2414" s="2">
        <f t="shared" si="152"/>
        <v>41951</v>
      </c>
      <c r="D2414" s="4">
        <v>37.478551515920763</v>
      </c>
      <c r="E2414">
        <f t="shared" si="150"/>
        <v>37.250462580677549</v>
      </c>
      <c r="F2414" s="4">
        <v>32.063355537892868</v>
      </c>
      <c r="G2414">
        <f t="shared" si="151"/>
        <v>31.925793262090991</v>
      </c>
    </row>
    <row r="2415" spans="1:7" outlineLevel="1">
      <c r="A2415" s="12">
        <f t="shared" si="153"/>
        <v>0</v>
      </c>
      <c r="B2415" t="str">
        <f>YEAR(C2415)&amp;VLOOKUP(MONTH(C2415),lookup!$G$2:$N$13,8)</f>
        <v>2014M11</v>
      </c>
      <c r="C2415" s="2">
        <f t="shared" si="152"/>
        <v>41952</v>
      </c>
      <c r="D2415" s="4">
        <v>37.300941186693962</v>
      </c>
      <c r="E2415">
        <f t="shared" si="150"/>
        <v>37.262498968864222</v>
      </c>
      <c r="F2415" s="4">
        <v>32.021664041774422</v>
      </c>
      <c r="G2415">
        <f t="shared" si="151"/>
        <v>31.924900550867381</v>
      </c>
    </row>
    <row r="2416" spans="1:7" outlineLevel="1">
      <c r="A2416" s="12">
        <f t="shared" si="153"/>
        <v>0</v>
      </c>
      <c r="B2416" t="str">
        <f>YEAR(C2416)&amp;VLOOKUP(MONTH(C2416),lookup!$G$2:$N$13,8)</f>
        <v>2014M11</v>
      </c>
      <c r="C2416" s="2">
        <f t="shared" si="152"/>
        <v>41953</v>
      </c>
      <c r="D2416" s="4">
        <v>37.024323284732219</v>
      </c>
      <c r="E2416">
        <f t="shared" si="150"/>
        <v>37.227996741428683</v>
      </c>
      <c r="F2416" s="4">
        <v>31.655301527552201</v>
      </c>
      <c r="G2416">
        <f t="shared" si="151"/>
        <v>31.900246694511068</v>
      </c>
    </row>
    <row r="2417" spans="1:7" outlineLevel="1">
      <c r="A2417" s="12">
        <f t="shared" si="153"/>
        <v>0</v>
      </c>
      <c r="B2417" t="str">
        <f>YEAR(C2417)&amp;VLOOKUP(MONTH(C2417),lookup!$G$2:$N$13,8)</f>
        <v>2014M11</v>
      </c>
      <c r="C2417" s="2">
        <f t="shared" si="152"/>
        <v>41954</v>
      </c>
      <c r="D2417" s="4">
        <v>36.991368042761245</v>
      </c>
      <c r="E2417">
        <f t="shared" si="150"/>
        <v>37.202955150003689</v>
      </c>
      <c r="F2417" s="4">
        <v>31.730080265795745</v>
      </c>
      <c r="G2417">
        <f t="shared" si="151"/>
        <v>31.86975307247625</v>
      </c>
    </row>
    <row r="2418" spans="1:7" outlineLevel="1">
      <c r="A2418" s="12">
        <f t="shared" si="153"/>
        <v>0</v>
      </c>
      <c r="B2418" t="str">
        <f>YEAR(C2418)&amp;VLOOKUP(MONTH(C2418),lookup!$G$2:$N$13,8)</f>
        <v>2014M11</v>
      </c>
      <c r="C2418" s="2">
        <f t="shared" si="152"/>
        <v>41955</v>
      </c>
      <c r="D2418" s="4">
        <v>37.205688027715333</v>
      </c>
      <c r="E2418">
        <f t="shared" si="150"/>
        <v>37.220721433019293</v>
      </c>
      <c r="F2418" s="4">
        <v>31.840859685281462</v>
      </c>
      <c r="G2418">
        <f t="shared" si="151"/>
        <v>31.892233217331132</v>
      </c>
    </row>
    <row r="2419" spans="1:7" outlineLevel="1">
      <c r="A2419" s="12">
        <f t="shared" si="153"/>
        <v>0</v>
      </c>
      <c r="B2419" t="str">
        <f>YEAR(C2419)&amp;VLOOKUP(MONTH(C2419),lookup!$G$2:$N$13,8)</f>
        <v>2014M11</v>
      </c>
      <c r="C2419" s="2">
        <f t="shared" si="152"/>
        <v>41956</v>
      </c>
      <c r="D2419" s="4">
        <v>37.42503904782356</v>
      </c>
      <c r="E2419">
        <f t="shared" si="150"/>
        <v>37.233255731216289</v>
      </c>
      <c r="F2419" s="4">
        <v>32.106510065787496</v>
      </c>
      <c r="G2419">
        <f t="shared" si="151"/>
        <v>31.897793667379318</v>
      </c>
    </row>
    <row r="2420" spans="1:7" outlineLevel="1">
      <c r="A2420" s="12">
        <f t="shared" si="153"/>
        <v>0</v>
      </c>
      <c r="B2420" t="str">
        <f>YEAR(C2420)&amp;VLOOKUP(MONTH(C2420),lookup!$G$2:$N$13,8)</f>
        <v>2014M11</v>
      </c>
      <c r="C2420" s="2">
        <f t="shared" si="152"/>
        <v>41957</v>
      </c>
      <c r="D2420" s="4">
        <v>37.227874983285616</v>
      </c>
      <c r="E2420">
        <f t="shared" si="150"/>
        <v>37.222050083781141</v>
      </c>
      <c r="F2420" s="4">
        <v>31.822959638785012</v>
      </c>
      <c r="G2420">
        <f t="shared" si="151"/>
        <v>31.887007548603421</v>
      </c>
    </row>
    <row r="2421" spans="1:7" outlineLevel="1">
      <c r="A2421" s="12">
        <f t="shared" si="153"/>
        <v>0</v>
      </c>
      <c r="B2421" t="str">
        <f>YEAR(C2421)&amp;VLOOKUP(MONTH(C2421),lookup!$G$2:$N$13,8)</f>
        <v>2014M11</v>
      </c>
      <c r="C2421" s="2">
        <f t="shared" si="152"/>
        <v>41958</v>
      </c>
      <c r="D2421" s="4">
        <v>37.532305425417093</v>
      </c>
      <c r="E2421">
        <f t="shared" si="150"/>
        <v>37.25384728729145</v>
      </c>
      <c r="F2421" s="4">
        <v>32.22901057206299</v>
      </c>
      <c r="G2421">
        <f t="shared" si="151"/>
        <v>31.915585646372008</v>
      </c>
    </row>
    <row r="2422" spans="1:7" outlineLevel="1">
      <c r="A2422" s="12">
        <f t="shared" si="153"/>
        <v>0</v>
      </c>
      <c r="B2422" t="str">
        <f>YEAR(C2422)&amp;VLOOKUP(MONTH(C2422),lookup!$G$2:$N$13,8)</f>
        <v>2014M11</v>
      </c>
      <c r="C2422" s="2">
        <f t="shared" si="152"/>
        <v>41959</v>
      </c>
      <c r="D2422" s="4">
        <v>37.394756260339079</v>
      </c>
      <c r="E2422">
        <f t="shared" ref="E2422:E2485" si="154">AVERAGE(SUM(D2415:D2422)/8,SUM(D2417:D2422)/6)</f>
        <v>37.279479498451508</v>
      </c>
      <c r="F2422" s="4">
        <v>31.989731234118928</v>
      </c>
      <c r="G2422">
        <f t="shared" si="151"/>
        <v>31.938853269600024</v>
      </c>
    </row>
    <row r="2423" spans="1:7" outlineLevel="1">
      <c r="A2423" s="12">
        <f t="shared" si="153"/>
        <v>0</v>
      </c>
      <c r="B2423" t="str">
        <f>YEAR(C2423)&amp;VLOOKUP(MONTH(C2423),lookup!$G$2:$N$13,8)</f>
        <v>2014M11</v>
      </c>
      <c r="C2423" s="2">
        <f t="shared" si="152"/>
        <v>41960</v>
      </c>
      <c r="D2423" s="4">
        <v>37.193066678576393</v>
      </c>
      <c r="E2423">
        <f t="shared" si="154"/>
        <v>37.289545561345413</v>
      </c>
      <c r="F2423" s="4">
        <v>31.917178604627825</v>
      </c>
      <c r="G2423">
        <f t="shared" si="151"/>
        <v>31.947914458014374</v>
      </c>
    </row>
    <row r="2424" spans="1:7" outlineLevel="1">
      <c r="A2424" s="12">
        <f t="shared" si="153"/>
        <v>0</v>
      </c>
      <c r="B2424" t="str">
        <f>YEAR(C2424)&amp;VLOOKUP(MONTH(C2424),lookup!$G$2:$N$13,8)</f>
        <v>2014M11</v>
      </c>
      <c r="C2424" s="2">
        <f t="shared" si="152"/>
        <v>41961</v>
      </c>
      <c r="D2424" s="4">
        <v>37.090847935233192</v>
      </c>
      <c r="E2424">
        <f t="shared" si="154"/>
        <v>37.284133344294887</v>
      </c>
      <c r="F2424" s="4">
        <v>31.682928000065928</v>
      </c>
      <c r="G2424">
        <f t="shared" si="151"/>
        <v>31.936480138778517</v>
      </c>
    </row>
    <row r="2425" spans="1:7" outlineLevel="1">
      <c r="A2425" s="12">
        <f t="shared" si="153"/>
        <v>0</v>
      </c>
      <c r="B2425" t="str">
        <f>YEAR(C2425)&amp;VLOOKUP(MONTH(C2425),lookup!$G$2:$N$13,8)</f>
        <v>2014M11</v>
      </c>
      <c r="C2425" s="2">
        <f t="shared" si="152"/>
        <v>41962</v>
      </c>
      <c r="D2425" s="4">
        <v>37.345381494219275</v>
      </c>
      <c r="E2425">
        <f t="shared" si="154"/>
        <v>37.299621055543987</v>
      </c>
      <c r="F2425" s="4">
        <v>32.048092595652612</v>
      </c>
      <c r="G2425">
        <f t="shared" si="151"/>
        <v>31.95148778688333</v>
      </c>
    </row>
    <row r="2426" spans="1:7" outlineLevel="1">
      <c r="A2426" s="12">
        <f t="shared" si="153"/>
        <v>0</v>
      </c>
      <c r="B2426" t="str">
        <f>YEAR(C2426)&amp;VLOOKUP(MONTH(C2426),lookup!$G$2:$N$13,8)</f>
        <v>2014M11</v>
      </c>
      <c r="C2426" s="2">
        <f t="shared" si="152"/>
        <v>41963</v>
      </c>
      <c r="D2426" s="4">
        <v>37.334913500558727</v>
      </c>
      <c r="E2426">
        <f t="shared" si="154"/>
        <v>37.316617524036126</v>
      </c>
      <c r="F2426" s="4">
        <v>31.919237790291707</v>
      </c>
      <c r="G2426">
        <f t="shared" si="151"/>
        <v>31.964409597738694</v>
      </c>
    </row>
    <row r="2427" spans="1:7" outlineLevel="1">
      <c r="A2427" s="12">
        <f t="shared" si="153"/>
        <v>0</v>
      </c>
      <c r="B2427" t="str">
        <f>YEAR(C2427)&amp;VLOOKUP(MONTH(C2427),lookup!$G$2:$N$13,8)</f>
        <v>2014M11</v>
      </c>
      <c r="C2427" s="2">
        <f t="shared" si="152"/>
        <v>41964</v>
      </c>
      <c r="D2427" s="4">
        <v>37.243805588601226</v>
      </c>
      <c r="E2427">
        <f t="shared" si="154"/>
        <v>37.281248779766742</v>
      </c>
      <c r="F2427" s="4">
        <v>31.983931007470325</v>
      </c>
      <c r="G2427">
        <f t="shared" si="151"/>
        <v>31.93632510954448</v>
      </c>
    </row>
    <row r="2428" spans="1:7" outlineLevel="1">
      <c r="A2428" s="12">
        <f t="shared" si="153"/>
        <v>0</v>
      </c>
      <c r="B2428" t="str">
        <f>YEAR(C2428)&amp;VLOOKUP(MONTH(C2428),lookup!$G$2:$N$13,8)</f>
        <v>2014M11</v>
      </c>
      <c r="C2428" s="2">
        <f t="shared" si="152"/>
        <v>41965</v>
      </c>
      <c r="D2428" s="4">
        <v>37.690832830061048</v>
      </c>
      <c r="E2428">
        <f t="shared" si="154"/>
        <v>37.334856692667032</v>
      </c>
      <c r="F2428" s="4">
        <v>32.155262829366421</v>
      </c>
      <c r="G2428">
        <f t="shared" si="151"/>
        <v>31.97088835855978</v>
      </c>
    </row>
    <row r="2429" spans="1:7" outlineLevel="1">
      <c r="A2429" s="12">
        <f t="shared" si="153"/>
        <v>0</v>
      </c>
      <c r="B2429" t="str">
        <f>YEAR(C2429)&amp;VLOOKUP(MONTH(C2429),lookup!$G$2:$N$13,8)</f>
        <v>2014M11</v>
      </c>
      <c r="C2429" s="2">
        <f t="shared" si="152"/>
        <v>41966</v>
      </c>
      <c r="D2429" s="4">
        <v>37.604958160429447</v>
      </c>
      <c r="E2429">
        <f t="shared" si="154"/>
        <v>37.37372177875973</v>
      </c>
      <c r="F2429" s="4">
        <v>32.281014829081208</v>
      </c>
      <c r="G2429">
        <f t="shared" si="151"/>
        <v>32.004458309994533</v>
      </c>
    </row>
    <row r="2430" spans="1:7" outlineLevel="1">
      <c r="A2430" s="12">
        <f t="shared" si="153"/>
        <v>0</v>
      </c>
      <c r="B2430" t="str">
        <f>YEAR(C2430)&amp;VLOOKUP(MONTH(C2430),lookup!$G$2:$N$13,8)</f>
        <v>2014M11</v>
      </c>
      <c r="C2430" s="2">
        <f t="shared" si="152"/>
        <v>41967</v>
      </c>
      <c r="D2430" s="4">
        <v>37.109194463548732</v>
      </c>
      <c r="E2430">
        <f t="shared" si="154"/>
        <v>37.357403043819957</v>
      </c>
      <c r="F2430" s="4">
        <v>31.674391076394002</v>
      </c>
      <c r="G2430">
        <f t="shared" si="151"/>
        <v>31.984038139830734</v>
      </c>
    </row>
    <row r="2431" spans="1:7" outlineLevel="1">
      <c r="A2431" s="12">
        <f t="shared" si="153"/>
        <v>0</v>
      </c>
      <c r="B2431" t="str">
        <f>YEAR(C2431)&amp;VLOOKUP(MONTH(C2431),lookup!$G$2:$N$13,8)</f>
        <v>2014M11</v>
      </c>
      <c r="C2431" s="2">
        <f t="shared" si="152"/>
        <v>41968</v>
      </c>
      <c r="D2431" s="4">
        <v>37.451347106275051</v>
      </c>
      <c r="E2431">
        <f t="shared" si="154"/>
        <v>37.382376038222439</v>
      </c>
      <c r="F2431" s="4">
        <v>32.117135632138925</v>
      </c>
      <c r="G2431">
        <f t="shared" si="151"/>
        <v>32.002289040424031</v>
      </c>
    </row>
    <row r="2432" spans="1:7" outlineLevel="1">
      <c r="A2432" s="12">
        <f t="shared" si="153"/>
        <v>0</v>
      </c>
      <c r="B2432" t="str">
        <f>YEAR(C2432)&amp;VLOOKUP(MONTH(C2432),lookup!$G$2:$N$13,8)</f>
        <v>2014M11</v>
      </c>
      <c r="C2432" s="2">
        <f t="shared" si="152"/>
        <v>41969</v>
      </c>
      <c r="D2432" s="4">
        <v>37.295991638012019</v>
      </c>
      <c r="E2432">
        <f t="shared" si="154"/>
        <v>37.391954031100553</v>
      </c>
      <c r="F2432" s="4">
        <v>31.818116063786793</v>
      </c>
      <c r="G2432">
        <f t="shared" si="151"/>
        <v>32.00231148386451</v>
      </c>
    </row>
    <row r="2433" spans="1:7" outlineLevel="1">
      <c r="A2433" s="12">
        <f t="shared" si="153"/>
        <v>0</v>
      </c>
      <c r="B2433" t="str">
        <f>YEAR(C2433)&amp;VLOOKUP(MONTH(C2433),lookup!$G$2:$N$13,8)</f>
        <v>2014M11</v>
      </c>
      <c r="C2433" s="2">
        <f t="shared" si="152"/>
        <v>41970</v>
      </c>
      <c r="D2433" s="4">
        <v>37.53188441197738</v>
      </c>
      <c r="E2433">
        <f t="shared" si="154"/>
        <v>37.427617032075119</v>
      </c>
      <c r="F2433" s="4">
        <v>32.180621111676807</v>
      </c>
      <c r="G2433">
        <f t="shared" si="151"/>
        <v>32.026985358133231</v>
      </c>
    </row>
    <row r="2434" spans="1:7" outlineLevel="1">
      <c r="A2434" s="12">
        <f t="shared" si="153"/>
        <v>0</v>
      </c>
      <c r="B2434" t="str">
        <f>YEAR(C2434)&amp;VLOOKUP(MONTH(C2434),lookup!$G$2:$N$13,8)</f>
        <v>2014M11</v>
      </c>
      <c r="C2434" s="2">
        <f t="shared" si="152"/>
        <v>41971</v>
      </c>
      <c r="D2434" s="4">
        <v>37.339588409649167</v>
      </c>
      <c r="E2434">
        <f t="shared" si="154"/>
        <v>37.39863884552561</v>
      </c>
      <c r="F2434" s="4">
        <v>31.868003623824901</v>
      </c>
      <c r="G2434">
        <f t="shared" si="151"/>
        <v>31.999844955600597</v>
      </c>
    </row>
    <row r="2435" spans="1:7" outlineLevel="1">
      <c r="A2435" s="12">
        <f t="shared" si="153"/>
        <v>0</v>
      </c>
      <c r="B2435" t="str">
        <f>YEAR(C2435)&amp;VLOOKUP(MONTH(C2435),lookup!$G$2:$N$13,8)</f>
        <v>2014M11</v>
      </c>
      <c r="C2435" s="2">
        <f t="shared" si="152"/>
        <v>41972</v>
      </c>
      <c r="D2435" s="4">
        <v>37.936968755384022</v>
      </c>
      <c r="E2435">
        <f t="shared" si="154"/>
        <v>37.469629093029091</v>
      </c>
      <c r="F2435" s="4">
        <v>32.534796837719327</v>
      </c>
      <c r="G2435">
        <f t="shared" si="151"/>
        <v>32.055422570711002</v>
      </c>
    </row>
    <row r="2436" spans="1:7" outlineLevel="1">
      <c r="A2436" s="12">
        <f t="shared" si="153"/>
        <v>0</v>
      </c>
      <c r="B2436" t="str">
        <f>YEAR(C2436)&amp;VLOOKUP(MONTH(C2436),lookup!$G$2:$N$13,8)</f>
        <v>2014M11</v>
      </c>
      <c r="C2436" s="2">
        <f t="shared" si="152"/>
        <v>41973</v>
      </c>
      <c r="D2436" s="4">
        <v>37.783274705748674</v>
      </c>
      <c r="E2436">
        <f t="shared" si="154"/>
        <v>37.531580063776232</v>
      </c>
      <c r="F2436" s="4">
        <v>32.193106678157875</v>
      </c>
      <c r="G2436">
        <f t="shared" si="151"/>
        <v>32.101014111407466</v>
      </c>
    </row>
    <row r="2437" spans="1:7" outlineLevel="1">
      <c r="A2437" s="12">
        <f t="shared" si="153"/>
        <v>0</v>
      </c>
      <c r="B2437" t="str">
        <f>YEAR(C2437)&amp;VLOOKUP(MONTH(C2437),lookup!$G$2:$N$13,8)</f>
        <v>2014M12</v>
      </c>
      <c r="C2437" s="2">
        <f t="shared" si="152"/>
        <v>41974</v>
      </c>
      <c r="D2437" s="4">
        <v>37.109213403899616</v>
      </c>
      <c r="E2437">
        <f t="shared" si="154"/>
        <v>37.472084874628493</v>
      </c>
      <c r="F2437" s="4">
        <v>31.593164690634183</v>
      </c>
      <c r="G2437">
        <f t="shared" si="151"/>
        <v>32.014359232629126</v>
      </c>
    </row>
    <row r="2438" spans="1:7" outlineLevel="1">
      <c r="A2438" s="12">
        <f t="shared" si="153"/>
        <v>0</v>
      </c>
      <c r="B2438" t="str">
        <f>YEAR(C2438)&amp;VLOOKUP(MONTH(C2438),lookup!$G$2:$N$13,8)</f>
        <v>2014M12</v>
      </c>
      <c r="C2438" s="2">
        <f t="shared" si="152"/>
        <v>41975</v>
      </c>
      <c r="D2438" s="4">
        <v>36.973824616155184</v>
      </c>
      <c r="E2438">
        <f t="shared" si="154"/>
        <v>37.436777007344993</v>
      </c>
      <c r="F2438" s="4">
        <v>31.273966318337266</v>
      </c>
      <c r="G2438">
        <f t="shared" si="151"/>
        <v>31.943986873129788</v>
      </c>
    </row>
    <row r="2439" spans="1:7" outlineLevel="1">
      <c r="A2439" s="12">
        <f t="shared" si="153"/>
        <v>0</v>
      </c>
      <c r="B2439" t="str">
        <f>YEAR(C2439)&amp;VLOOKUP(MONTH(C2439),lookup!$G$2:$N$13,8)</f>
        <v>2014M12</v>
      </c>
      <c r="C2439" s="2">
        <f t="shared" si="152"/>
        <v>41976</v>
      </c>
      <c r="D2439" s="4">
        <v>37.229226471976453</v>
      </c>
      <c r="E2439">
        <f t="shared" si="154"/>
        <v>37.397672972701251</v>
      </c>
      <c r="F2439" s="4">
        <v>31.67600451256251</v>
      </c>
      <c r="G2439">
        <f t="shared" si="151"/>
        <v>31.874364794896735</v>
      </c>
    </row>
    <row r="2440" spans="1:7" outlineLevel="1">
      <c r="A2440" s="12">
        <f t="shared" si="153"/>
        <v>0</v>
      </c>
      <c r="B2440" t="str">
        <f>YEAR(C2440)&amp;VLOOKUP(MONTH(C2440),lookup!$G$2:$N$13,8)</f>
        <v>2014M12</v>
      </c>
      <c r="C2440" s="2">
        <f t="shared" si="152"/>
        <v>41977</v>
      </c>
      <c r="D2440" s="4">
        <v>36.882685512384704</v>
      </c>
      <c r="E2440">
        <f t="shared" si="154"/>
        <v>37.333766098410834</v>
      </c>
      <c r="F2440" s="4">
        <v>31.200495888538565</v>
      </c>
      <c r="G2440">
        <f t="shared" si="151"/>
        <v>31.780137889336526</v>
      </c>
    </row>
    <row r="2441" spans="1:7" outlineLevel="1">
      <c r="A2441" s="12">
        <f t="shared" si="153"/>
        <v>0</v>
      </c>
      <c r="B2441" t="str">
        <f>YEAR(C2441)&amp;VLOOKUP(MONTH(C2441),lookup!$G$2:$N$13,8)</f>
        <v>2014M12</v>
      </c>
      <c r="C2441" s="2">
        <f t="shared" si="152"/>
        <v>41978</v>
      </c>
      <c r="D2441" s="4">
        <v>36.905935949590408</v>
      </c>
      <c r="E2441">
        <f t="shared" si="154"/>
        <v>37.208724919028853</v>
      </c>
      <c r="F2441" s="4">
        <v>31.384811687121864</v>
      </c>
      <c r="G2441">
        <f t="shared" si="151"/>
        <v>31.634567704418721</v>
      </c>
    </row>
    <row r="2442" spans="1:7" outlineLevel="1">
      <c r="A2442" s="12">
        <f t="shared" si="153"/>
        <v>0</v>
      </c>
      <c r="B2442" t="str">
        <f>YEAR(C2442)&amp;VLOOKUP(MONTH(C2442),lookup!$G$2:$N$13,8)</f>
        <v>2014M12</v>
      </c>
      <c r="C2442" s="2">
        <f t="shared" si="152"/>
        <v>41979</v>
      </c>
      <c r="D2442" s="4">
        <v>37.067828871391498</v>
      </c>
      <c r="E2442">
        <f t="shared" si="154"/>
        <v>37.132119461691317</v>
      </c>
      <c r="F2442" s="4">
        <v>31.317600290418081</v>
      </c>
      <c r="G2442">
        <f t="shared" si="151"/>
        <v>31.527208630435808</v>
      </c>
    </row>
    <row r="2443" spans="1:7" outlineLevel="1">
      <c r="A2443" s="12">
        <f t="shared" si="153"/>
        <v>0</v>
      </c>
      <c r="B2443" t="str">
        <f>YEAR(C2443)&amp;VLOOKUP(MONTH(C2443),lookup!$G$2:$N$13,8)</f>
        <v>2014M12</v>
      </c>
      <c r="C2443" s="2">
        <f t="shared" si="152"/>
        <v>41980</v>
      </c>
      <c r="D2443" s="4">
        <v>37.42824624002354</v>
      </c>
      <c r="E2443">
        <f t="shared" si="154"/>
        <v>37.126910374158278</v>
      </c>
      <c r="F2443" s="4">
        <v>31.856135763003213</v>
      </c>
      <c r="G2443">
        <f t="shared" ref="G2443:G2506" si="155">AVERAGE(SUM(F2436:F2443)/8,SUM(F2438:F2443)/6)</f>
        <v>31.506706569296806</v>
      </c>
    </row>
    <row r="2444" spans="1:7" outlineLevel="1">
      <c r="A2444" s="12">
        <f t="shared" si="153"/>
        <v>0</v>
      </c>
      <c r="B2444" t="str">
        <f>YEAR(C2444)&amp;VLOOKUP(MONTH(C2444),lookup!$G$2:$N$13,8)</f>
        <v>2014M12</v>
      </c>
      <c r="C2444" s="2">
        <f t="shared" ref="C2444:C2507" si="156">C2443+1</f>
        <v>41981</v>
      </c>
      <c r="D2444" s="4">
        <v>36.761315501455272</v>
      </c>
      <c r="E2444">
        <f t="shared" si="154"/>
        <v>37.04532883099828</v>
      </c>
      <c r="F2444" s="4">
        <v>31.089320736855871</v>
      </c>
      <c r="G2444">
        <f t="shared" si="155"/>
        <v>31.422332816175317</v>
      </c>
    </row>
    <row r="2445" spans="1:7" outlineLevel="1">
      <c r="A2445" s="12">
        <f t="shared" si="153"/>
        <v>0</v>
      </c>
      <c r="B2445" t="str">
        <f>YEAR(C2445)&amp;VLOOKUP(MONTH(C2445),lookup!$G$2:$N$13,8)</f>
        <v>2014M12</v>
      </c>
      <c r="C2445" s="2">
        <f t="shared" si="156"/>
        <v>41982</v>
      </c>
      <c r="D2445" s="4">
        <v>37.313911569960517</v>
      </c>
      <c r="E2445">
        <f t="shared" si="154"/>
        <v>37.065179557875759</v>
      </c>
      <c r="F2445" s="4">
        <v>31.728133473155189</v>
      </c>
      <c r="G2445">
        <f t="shared" si="155"/>
        <v>31.435112445132269</v>
      </c>
    </row>
    <row r="2446" spans="1:7" outlineLevel="1">
      <c r="A2446" s="12">
        <f t="shared" si="153"/>
        <v>0</v>
      </c>
      <c r="B2446" t="str">
        <f>YEAR(C2446)&amp;VLOOKUP(MONTH(C2446),lookup!$G$2:$N$13,8)</f>
        <v>2014M12</v>
      </c>
      <c r="C2446" s="2">
        <f t="shared" si="156"/>
        <v>41983</v>
      </c>
      <c r="D2446" s="4">
        <v>36.948205831697443</v>
      </c>
      <c r="E2446">
        <f t="shared" si="154"/>
        <v>37.069038410456542</v>
      </c>
      <c r="F2446" s="4">
        <v>31.23654622235702</v>
      </c>
      <c r="G2446">
        <f t="shared" si="155"/>
        <v>31.435777883618375</v>
      </c>
    </row>
    <row r="2447" spans="1:7" outlineLevel="1">
      <c r="A2447" s="12">
        <f t="shared" si="153"/>
        <v>0</v>
      </c>
      <c r="B2447" t="str">
        <f>YEAR(C2447)&amp;VLOOKUP(MONTH(C2447),lookup!$G$2:$N$13,8)</f>
        <v>2014M12</v>
      </c>
      <c r="C2447" s="2">
        <f t="shared" si="156"/>
        <v>41984</v>
      </c>
      <c r="D2447" s="4">
        <v>37.571288778655742</v>
      </c>
      <c r="E2447">
        <f t="shared" si="154"/>
        <v>37.145863373712778</v>
      </c>
      <c r="F2447" s="4">
        <v>31.990714553300329</v>
      </c>
      <c r="G2447">
        <f t="shared" si="155"/>
        <v>31.505939166679358</v>
      </c>
    </row>
    <row r="2448" spans="1:7" outlineLevel="1">
      <c r="A2448" s="12">
        <f t="shared" si="153"/>
        <v>0</v>
      </c>
      <c r="B2448" t="str">
        <f>YEAR(C2448)&amp;VLOOKUP(MONTH(C2448),lookup!$G$2:$N$13,8)</f>
        <v>2014M12</v>
      </c>
      <c r="C2448" s="2">
        <f t="shared" si="156"/>
        <v>41985</v>
      </c>
      <c r="D2448" s="4">
        <v>36.931523591097438</v>
      </c>
      <c r="E2448">
        <f t="shared" si="154"/>
        <v>37.137556980274482</v>
      </c>
      <c r="F2448" s="4">
        <v>31.223255013688256</v>
      </c>
      <c r="G2448">
        <f t="shared" si="155"/>
        <v>31.499499505607062</v>
      </c>
    </row>
    <row r="2449" spans="1:7" outlineLevel="1">
      <c r="A2449" s="12">
        <f t="shared" si="153"/>
        <v>0</v>
      </c>
      <c r="B2449" t="str">
        <f>YEAR(C2449)&amp;VLOOKUP(MONTH(C2449),lookup!$G$2:$N$13,8)</f>
        <v>2014M12</v>
      </c>
      <c r="C2449" s="2">
        <f t="shared" si="156"/>
        <v>41986</v>
      </c>
      <c r="D2449" s="4">
        <v>37.092461462409915</v>
      </c>
      <c r="E2449">
        <f t="shared" si="154"/>
        <v>37.121232760024569</v>
      </c>
      <c r="F2449" s="4">
        <v>31.514228896126017</v>
      </c>
      <c r="G2449">
        <f t="shared" si="155"/>
        <v>31.479095842263391</v>
      </c>
    </row>
    <row r="2450" spans="1:7" outlineLevel="1">
      <c r="A2450" s="12">
        <f t="shared" ref="A2450:A2513" si="157">IF(D2450+D2451=D2450,IF(D2450+D2451&gt;0,1,0),0)</f>
        <v>0</v>
      </c>
      <c r="B2450" t="str">
        <f>YEAR(C2450)&amp;VLOOKUP(MONTH(C2450),lookup!$G$2:$N$13,8)</f>
        <v>2014M12</v>
      </c>
      <c r="C2450" s="2">
        <f t="shared" si="156"/>
        <v>41987</v>
      </c>
      <c r="D2450" s="4">
        <v>37.029066278734113</v>
      </c>
      <c r="E2450">
        <f t="shared" si="154"/>
        <v>37.141122662756722</v>
      </c>
      <c r="F2450" s="4">
        <v>31.313813944861973</v>
      </c>
      <c r="G2450">
        <f t="shared" si="155"/>
        <v>31.497566962999976</v>
      </c>
    </row>
    <row r="2451" spans="1:7" outlineLevel="1">
      <c r="A2451" s="12">
        <f t="shared" si="157"/>
        <v>0</v>
      </c>
      <c r="B2451" t="str">
        <f>YEAR(C2451)&amp;VLOOKUP(MONTH(C2451),lookup!$G$2:$N$13,8)</f>
        <v>2014M12</v>
      </c>
      <c r="C2451" s="2">
        <f t="shared" si="156"/>
        <v>41988</v>
      </c>
      <c r="D2451" s="4">
        <v>37.226377633484795</v>
      </c>
      <c r="E2451">
        <f t="shared" si="154"/>
        <v>37.12121138014173</v>
      </c>
      <c r="F2451" s="4">
        <v>31.655823441271767</v>
      </c>
      <c r="G2451">
        <f t="shared" si="155"/>
        <v>31.479021606901469</v>
      </c>
    </row>
    <row r="2452" spans="1:7" outlineLevel="1">
      <c r="A2452" s="12">
        <f t="shared" si="157"/>
        <v>0</v>
      </c>
      <c r="B2452" t="str">
        <f>YEAR(C2452)&amp;VLOOKUP(MONTH(C2452),lookup!$G$2:$N$13,8)</f>
        <v>2014M12</v>
      </c>
      <c r="C2452" s="2">
        <f t="shared" si="156"/>
        <v>41989</v>
      </c>
      <c r="D2452" s="4">
        <v>37.015218046649224</v>
      </c>
      <c r="E2452">
        <f t="shared" si="154"/>
        <v>37.142664640462343</v>
      </c>
      <c r="F2452" s="4">
        <v>31.246275502047634</v>
      </c>
      <c r="G2452">
        <f t="shared" si="155"/>
        <v>31.489642053033513</v>
      </c>
    </row>
    <row r="2453" spans="1:7" outlineLevel="1">
      <c r="A2453" s="12">
        <f t="shared" si="157"/>
        <v>0</v>
      </c>
      <c r="B2453" t="str">
        <f>YEAR(C2453)&amp;VLOOKUP(MONTH(C2453),lookup!$G$2:$N$13,8)</f>
        <v>2014M12</v>
      </c>
      <c r="C2453" s="2">
        <f t="shared" si="156"/>
        <v>41990</v>
      </c>
      <c r="D2453" s="4">
        <v>37.410564459005322</v>
      </c>
      <c r="E2453">
        <f t="shared" si="154"/>
        <v>37.135311752723439</v>
      </c>
      <c r="F2453" s="4">
        <v>31.823919668522741</v>
      </c>
      <c r="G2453">
        <f t="shared" si="155"/>
        <v>31.481729116512515</v>
      </c>
    </row>
    <row r="2454" spans="1:7" outlineLevel="1">
      <c r="A2454" s="12">
        <f t="shared" si="157"/>
        <v>0</v>
      </c>
      <c r="B2454" t="str">
        <f>YEAR(C2454)&amp;VLOOKUP(MONTH(C2454),lookup!$G$2:$N$13,8)</f>
        <v>2014M12</v>
      </c>
      <c r="C2454" s="2">
        <f t="shared" si="156"/>
        <v>41991</v>
      </c>
      <c r="D2454" s="4">
        <v>37.389222639779199</v>
      </c>
      <c r="E2454">
        <f t="shared" si="154"/>
        <v>37.201016890618696</v>
      </c>
      <c r="F2454" s="4">
        <v>31.607051150592039</v>
      </c>
      <c r="G2454">
        <f t="shared" si="155"/>
        <v>31.536868685935854</v>
      </c>
    </row>
    <row r="2455" spans="1:7" outlineLevel="1">
      <c r="A2455" s="12">
        <f t="shared" si="157"/>
        <v>0</v>
      </c>
      <c r="B2455" t="str">
        <f>YEAR(C2455)&amp;VLOOKUP(MONTH(C2455),lookup!$G$2:$N$13,8)</f>
        <v>2014M12</v>
      </c>
      <c r="C2455" s="2">
        <f t="shared" si="156"/>
        <v>41992</v>
      </c>
      <c r="D2455" s="4">
        <v>37.411113168136978</v>
      </c>
      <c r="E2455">
        <f t="shared" si="154"/>
        <v>37.217560223771869</v>
      </c>
      <c r="F2455" s="4">
        <v>31.891954838274874</v>
      </c>
      <c r="G2455">
        <f t="shared" si="155"/>
        <v>31.5621733655925</v>
      </c>
    </row>
    <row r="2456" spans="1:7" outlineLevel="1">
      <c r="A2456" s="12">
        <f t="shared" si="157"/>
        <v>0</v>
      </c>
      <c r="B2456" t="str">
        <f>YEAR(C2456)&amp;VLOOKUP(MONTH(C2456),lookup!$G$2:$N$13,8)</f>
        <v>2014M12</v>
      </c>
      <c r="C2456" s="2">
        <f t="shared" si="156"/>
        <v>41993</v>
      </c>
      <c r="D2456" s="4">
        <v>37.42092616360771</v>
      </c>
      <c r="E2456">
        <f t="shared" si="154"/>
        <v>37.280802874959889</v>
      </c>
      <c r="F2456" s="4">
        <v>31.603646586897209</v>
      </c>
      <c r="G2456">
        <f t="shared" si="155"/>
        <v>31.610100559087662</v>
      </c>
    </row>
    <row r="2457" spans="1:7" outlineLevel="1">
      <c r="A2457" s="12">
        <f t="shared" si="157"/>
        <v>0</v>
      </c>
      <c r="B2457" t="str">
        <f>YEAR(C2457)&amp;VLOOKUP(MONTH(C2457),lookup!$G$2:$N$13,8)</f>
        <v>2014M12</v>
      </c>
      <c r="C2457" s="2">
        <f t="shared" si="156"/>
        <v>41994</v>
      </c>
      <c r="D2457" s="4">
        <v>37.67037674984698</v>
      </c>
      <c r="E2457">
        <f t="shared" si="154"/>
        <v>37.353922506788223</v>
      </c>
      <c r="F2457" s="4">
        <v>32.036574902041714</v>
      </c>
      <c r="G2457">
        <f t="shared" si="155"/>
        <v>31.674476472854888</v>
      </c>
    </row>
    <row r="2458" spans="1:7" outlineLevel="1">
      <c r="A2458" s="12">
        <f t="shared" si="157"/>
        <v>0</v>
      </c>
      <c r="B2458" t="str">
        <f>YEAR(C2458)&amp;VLOOKUP(MONTH(C2458),lookup!$G$2:$N$13,8)</f>
        <v>2014M12</v>
      </c>
      <c r="C2458" s="2">
        <f t="shared" si="156"/>
        <v>41995</v>
      </c>
      <c r="D2458" s="4">
        <v>37.146985354124723</v>
      </c>
      <c r="E2458">
        <f t="shared" si="154"/>
        <v>37.372273057956427</v>
      </c>
      <c r="F2458" s="4">
        <v>31.339174386564668</v>
      </c>
      <c r="G2458">
        <f t="shared" si="155"/>
        <v>31.68380307417106</v>
      </c>
    </row>
    <row r="2459" spans="1:7" outlineLevel="1">
      <c r="A2459" s="12">
        <f t="shared" si="157"/>
        <v>0</v>
      </c>
      <c r="B2459" t="str">
        <f>YEAR(C2459)&amp;VLOOKUP(MONTH(C2459),lookup!$G$2:$N$13,8)</f>
        <v>2014M12</v>
      </c>
      <c r="C2459" s="2">
        <f t="shared" si="156"/>
        <v>41996</v>
      </c>
      <c r="D2459" s="4">
        <v>37.795961440106602</v>
      </c>
      <c r="E2459">
        <f t="shared" si="154"/>
        <v>37.439988460962063</v>
      </c>
      <c r="F2459" s="4">
        <v>32.115930793436668</v>
      </c>
      <c r="G2459">
        <f t="shared" si="155"/>
        <v>31.73689404409086</v>
      </c>
    </row>
    <row r="2460" spans="1:7" outlineLevel="1">
      <c r="A2460" s="12">
        <f t="shared" si="157"/>
        <v>0</v>
      </c>
      <c r="B2460" t="str">
        <f>YEAR(C2460)&amp;VLOOKUP(MONTH(C2460),lookup!$G$2:$N$13,8)</f>
        <v>2014M12</v>
      </c>
      <c r="C2460" s="2">
        <f t="shared" si="156"/>
        <v>41997</v>
      </c>
      <c r="D2460" s="4">
        <v>38.73985978636788</v>
      </c>
      <c r="E2460">
        <f t="shared" si="154"/>
        <v>37.660331665243532</v>
      </c>
      <c r="F2460" s="4">
        <v>32.466089074735009</v>
      </c>
      <c r="G2460">
        <f t="shared" si="155"/>
        <v>31.884718886062402</v>
      </c>
    </row>
    <row r="2461" spans="1:7" outlineLevel="1">
      <c r="A2461" s="12">
        <f t="shared" si="157"/>
        <v>0</v>
      </c>
      <c r="B2461" t="str">
        <f>YEAR(C2461)&amp;VLOOKUP(MONTH(C2461),lookup!$G$2:$N$13,8)</f>
        <v>2014M12</v>
      </c>
      <c r="C2461" s="2">
        <f t="shared" si="156"/>
        <v>41998</v>
      </c>
      <c r="D2461" s="4">
        <v>36.622256294519353</v>
      </c>
      <c r="E2461">
        <f t="shared" si="154"/>
        <v>37.545324332161691</v>
      </c>
      <c r="F2461" s="4">
        <v>31.471833320405256</v>
      </c>
      <c r="G2461">
        <f t="shared" si="155"/>
        <v>31.827703362815924</v>
      </c>
    </row>
    <row r="2462" spans="1:7" outlineLevel="1">
      <c r="A2462" s="12">
        <f t="shared" si="157"/>
        <v>0</v>
      </c>
      <c r="B2462" t="str">
        <f>YEAR(C2462)&amp;VLOOKUP(MONTH(C2462),lookup!$G$2:$N$13,8)</f>
        <v>2014M12</v>
      </c>
      <c r="C2462" s="2">
        <f t="shared" si="156"/>
        <v>41999</v>
      </c>
      <c r="D2462" s="4">
        <v>37.389072857016231</v>
      </c>
      <c r="E2462">
        <f t="shared" si="154"/>
        <v>37.542660528523051</v>
      </c>
      <c r="F2462" s="4">
        <v>31.543040426911656</v>
      </c>
      <c r="G2462">
        <f t="shared" si="155"/>
        <v>31.818652179253775</v>
      </c>
    </row>
    <row r="2463" spans="1:7" outlineLevel="1">
      <c r="A2463" s="12">
        <f t="shared" si="157"/>
        <v>0</v>
      </c>
      <c r="B2463" t="str">
        <f>YEAR(C2463)&amp;VLOOKUP(MONTH(C2463),lookup!$G$2:$N$13,8)</f>
        <v>2014M12</v>
      </c>
      <c r="C2463" s="2">
        <f t="shared" si="156"/>
        <v>42000</v>
      </c>
      <c r="D2463" s="4">
        <v>37.748452127291074</v>
      </c>
      <c r="E2463">
        <f t="shared" si="154"/>
        <v>37.570250494923854</v>
      </c>
      <c r="F2463" s="4">
        <v>31.993300817521884</v>
      </c>
      <c r="G2463">
        <f t="shared" si="155"/>
        <v>31.821380129246727</v>
      </c>
    </row>
    <row r="2464" spans="1:7" outlineLevel="1">
      <c r="A2464" s="12">
        <f t="shared" si="157"/>
        <v>0</v>
      </c>
      <c r="B2464" t="str">
        <f>YEAR(C2464)&amp;VLOOKUP(MONTH(C2464),lookup!$G$2:$N$13,8)</f>
        <v>2014M12</v>
      </c>
      <c r="C2464" s="2">
        <f t="shared" si="156"/>
        <v>42001</v>
      </c>
      <c r="D2464" s="4">
        <v>37.486238863249007</v>
      </c>
      <c r="E2464">
        <f t="shared" si="154"/>
        <v>37.602603664411788</v>
      </c>
      <c r="F2464" s="4">
        <v>31.650951959457622</v>
      </c>
      <c r="G2464">
        <f t="shared" si="155"/>
        <v>31.850318179439498</v>
      </c>
    </row>
    <row r="2465" spans="1:7" outlineLevel="1">
      <c r="A2465" s="12">
        <f t="shared" si="157"/>
        <v>0</v>
      </c>
      <c r="B2465" t="str">
        <f>YEAR(C2465)&amp;VLOOKUP(MONTH(C2465),lookup!$G$2:$N$13,8)</f>
        <v>2014M12</v>
      </c>
      <c r="C2465" s="2">
        <f t="shared" si="156"/>
        <v>42002</v>
      </c>
      <c r="D2465" s="4">
        <v>37.286704495016288</v>
      </c>
      <c r="E2465">
        <f t="shared" si="154"/>
        <v>37.53618606972735</v>
      </c>
      <c r="F2465" s="4">
        <v>31.646066793705796</v>
      </c>
      <c r="G2465">
        <f t="shared" si="155"/>
        <v>31.786756089357596</v>
      </c>
    </row>
    <row r="2466" spans="1:7" outlineLevel="1">
      <c r="A2466" s="12">
        <f t="shared" si="157"/>
        <v>0</v>
      </c>
      <c r="B2466" t="str">
        <f>YEAR(C2466)&amp;VLOOKUP(MONTH(C2466),lookup!$G$2:$N$13,8)</f>
        <v>2014M12</v>
      </c>
      <c r="C2466" s="2">
        <f t="shared" si="156"/>
        <v>42003</v>
      </c>
      <c r="D2466" s="4">
        <v>37.484864124424554</v>
      </c>
      <c r="E2466">
        <f t="shared" si="154"/>
        <v>37.45272052104248</v>
      </c>
      <c r="F2466" s="4">
        <v>31.657592774413818</v>
      </c>
      <c r="G2466">
        <f t="shared" si="155"/>
        <v>31.739282546904732</v>
      </c>
    </row>
    <row r="2467" spans="1:7" outlineLevel="1">
      <c r="A2467" s="12">
        <f t="shared" si="157"/>
        <v>0</v>
      </c>
      <c r="B2467" t="str">
        <f>YEAR(C2467)&amp;VLOOKUP(MONTH(C2467),lookup!$G$2:$N$13,8)</f>
        <v>2014M12</v>
      </c>
      <c r="C2467" s="2">
        <f t="shared" si="156"/>
        <v>42004</v>
      </c>
      <c r="D2467" s="4">
        <v>37.911071717942193</v>
      </c>
      <c r="E2467">
        <f t="shared" si="154"/>
        <v>37.567316198692438</v>
      </c>
      <c r="F2467" s="4">
        <v>32.200214270790248</v>
      </c>
      <c r="G2467">
        <f t="shared" si="155"/>
        <v>31.805248676771413</v>
      </c>
    </row>
    <row r="2468" spans="1:7" outlineLevel="1">
      <c r="A2468" s="12">
        <f t="shared" si="157"/>
        <v>0</v>
      </c>
      <c r="B2468" t="str">
        <f>YEAR(C2468)&amp;VLOOKUP(MONTH(C2468),lookup!$G$2:$N$13,8)</f>
        <v>2015M01</v>
      </c>
      <c r="C2468" s="2">
        <f t="shared" si="156"/>
        <v>42005</v>
      </c>
      <c r="D2468" s="4">
        <v>37.4808985887001</v>
      </c>
      <c r="E2468">
        <f t="shared" si="154"/>
        <v>37.496283268145191</v>
      </c>
      <c r="F2468" s="4">
        <v>32.377425553880656</v>
      </c>
      <c r="G2468">
        <f t="shared" si="155"/>
        <v>31.869239300632103</v>
      </c>
    </row>
    <row r="2469" spans="1:7" outlineLevel="1">
      <c r="A2469" s="12">
        <f t="shared" si="157"/>
        <v>0</v>
      </c>
      <c r="B2469" t="str">
        <f>YEAR(C2469)&amp;VLOOKUP(MONTH(C2469),lookup!$G$2:$N$13,8)</f>
        <v>2015M01</v>
      </c>
      <c r="C2469" s="2">
        <f t="shared" si="156"/>
        <v>42006</v>
      </c>
      <c r="D2469" s="4">
        <v>38.687513000499926</v>
      </c>
      <c r="E2469">
        <f t="shared" si="154"/>
        <v>37.703616885036382</v>
      </c>
      <c r="F2469" s="4">
        <v>32.83556553892511</v>
      </c>
      <c r="G2469">
        <f t="shared" si="155"/>
        <v>32.024661291073194</v>
      </c>
    </row>
    <row r="2470" spans="1:7" outlineLevel="1">
      <c r="A2470" s="12">
        <f t="shared" si="157"/>
        <v>0</v>
      </c>
      <c r="B2470" t="str">
        <f>YEAR(C2470)&amp;VLOOKUP(MONTH(C2470),lookup!$G$2:$N$13,8)</f>
        <v>2015M01</v>
      </c>
      <c r="C2470" s="2">
        <f t="shared" si="156"/>
        <v>42007</v>
      </c>
      <c r="D2470" s="4">
        <v>38.467218441925326</v>
      </c>
      <c r="E2470">
        <f t="shared" si="154"/>
        <v>37.852749282316225</v>
      </c>
      <c r="F2470" s="4">
        <v>32.500515642104233</v>
      </c>
      <c r="G2470">
        <f t="shared" si="155"/>
        <v>32.155300465576616</v>
      </c>
    </row>
    <row r="2471" spans="1:7" outlineLevel="1">
      <c r="A2471" s="12">
        <f t="shared" si="157"/>
        <v>0</v>
      </c>
      <c r="B2471" t="str">
        <f>YEAR(C2471)&amp;VLOOKUP(MONTH(C2471),lookup!$G$2:$N$13,8)</f>
        <v>2015M01</v>
      </c>
      <c r="C2471" s="2">
        <f t="shared" si="156"/>
        <v>42008</v>
      </c>
      <c r="D2471" s="4">
        <v>38.746371366428505</v>
      </c>
      <c r="E2471">
        <f t="shared" si="154"/>
        <v>38.036758140713331</v>
      </c>
      <c r="F2471" s="4">
        <v>32.9283702588803</v>
      </c>
      <c r="G2471">
        <f t="shared" si="155"/>
        <v>32.320600927759386</v>
      </c>
    </row>
    <row r="2472" spans="1:7" outlineLevel="1">
      <c r="A2472" s="12">
        <f t="shared" si="157"/>
        <v>0</v>
      </c>
      <c r="B2472" t="str">
        <f>YEAR(C2472)&amp;VLOOKUP(MONTH(C2472),lookup!$G$2:$N$13,8)</f>
        <v>2015M01</v>
      </c>
      <c r="C2472" s="2">
        <f t="shared" si="156"/>
        <v>42009</v>
      </c>
      <c r="D2472" s="4">
        <v>37.941001313272658</v>
      </c>
      <c r="E2472">
        <f t="shared" si="154"/>
        <v>38.10319222624382</v>
      </c>
      <c r="F2472" s="4">
        <v>32.040078725203117</v>
      </c>
      <c r="G2472">
        <f t="shared" si="155"/>
        <v>32.37679517985093</v>
      </c>
    </row>
    <row r="2473" spans="1:7" outlineLevel="1">
      <c r="A2473" s="12">
        <f t="shared" si="157"/>
        <v>0</v>
      </c>
      <c r="B2473" t="str">
        <f>YEAR(C2473)&amp;VLOOKUP(MONTH(C2473),lookup!$G$2:$N$13,8)</f>
        <v>2015M01</v>
      </c>
      <c r="C2473" s="2">
        <f t="shared" si="156"/>
        <v>42010</v>
      </c>
      <c r="D2473" s="4">
        <v>38.965274782368645</v>
      </c>
      <c r="E2473">
        <f t="shared" si="154"/>
        <v>38.295953124572215</v>
      </c>
      <c r="F2473" s="4">
        <v>33.06694575249562</v>
      </c>
      <c r="G2473">
        <f t="shared" si="155"/>
        <v>32.537827738250741</v>
      </c>
    </row>
    <row r="2474" spans="1:7" outlineLevel="1">
      <c r="A2474" s="12">
        <f t="shared" si="157"/>
        <v>0</v>
      </c>
      <c r="B2474" t="str">
        <f>YEAR(C2474)&amp;VLOOKUP(MONTH(C2474),lookup!$G$2:$N$13,8)</f>
        <v>2015M01</v>
      </c>
      <c r="C2474" s="2">
        <f t="shared" si="156"/>
        <v>42011</v>
      </c>
      <c r="D2474" s="4">
        <v>38.320063434668356</v>
      </c>
      <c r="E2474">
        <f t="shared" si="154"/>
        <v>38.418083485293138</v>
      </c>
      <c r="F2474" s="4">
        <v>32.414239412389627</v>
      </c>
      <c r="G2474">
        <f t="shared" si="155"/>
        <v>32.588185974666644</v>
      </c>
    </row>
    <row r="2475" spans="1:7" outlineLevel="1">
      <c r="A2475" s="12">
        <f t="shared" si="157"/>
        <v>0</v>
      </c>
      <c r="B2475" t="str">
        <f>YEAR(C2475)&amp;VLOOKUP(MONTH(C2475),lookup!$G$2:$N$13,8)</f>
        <v>2015M01</v>
      </c>
      <c r="C2475" s="2">
        <f t="shared" si="156"/>
        <v>42012</v>
      </c>
      <c r="D2475" s="4">
        <v>38.762343744824157</v>
      </c>
      <c r="E2475">
        <f t="shared" si="154"/>
        <v>38.477523882333614</v>
      </c>
      <c r="F2475" s="4">
        <v>32.86186974515693</v>
      </c>
      <c r="G2475">
        <f t="shared" si="155"/>
        <v>32.631731459000548</v>
      </c>
    </row>
    <row r="2476" spans="1:7" outlineLevel="1">
      <c r="A2476" s="12">
        <f t="shared" si="157"/>
        <v>0</v>
      </c>
      <c r="B2476" t="str">
        <f>YEAR(C2476)&amp;VLOOKUP(MONTH(C2476),lookup!$G$2:$N$13,8)</f>
        <v>2015M01</v>
      </c>
      <c r="C2476" s="2">
        <f t="shared" si="156"/>
        <v>42013</v>
      </c>
      <c r="D2476" s="4">
        <v>38.467915528648476</v>
      </c>
      <c r="E2476">
        <f t="shared" si="154"/>
        <v>38.539270531640653</v>
      </c>
      <c r="F2476" s="4">
        <v>32.537819102409692</v>
      </c>
      <c r="G2476">
        <f t="shared" si="155"/>
        <v>32.644864677475731</v>
      </c>
    </row>
    <row r="2477" spans="1:7" outlineLevel="1">
      <c r="A2477" s="12">
        <f t="shared" si="157"/>
        <v>0</v>
      </c>
      <c r="B2477" t="str">
        <f>YEAR(C2477)&amp;VLOOKUP(MONTH(C2477),lookup!$G$2:$N$13,8)</f>
        <v>2015M01</v>
      </c>
      <c r="C2477" s="2">
        <f t="shared" si="156"/>
        <v>42014</v>
      </c>
      <c r="D2477" s="4">
        <v>38.824234437998442</v>
      </c>
      <c r="E2477">
        <f t="shared" si="154"/>
        <v>38.554304210781808</v>
      </c>
      <c r="F2477" s="4">
        <v>32.873056446775514</v>
      </c>
      <c r="G2477">
        <f t="shared" si="155"/>
        <v>32.642598374874311</v>
      </c>
    </row>
    <row r="2478" spans="1:7" outlineLevel="1">
      <c r="A2478" s="12">
        <f t="shared" si="157"/>
        <v>0</v>
      </c>
      <c r="B2478" t="str">
        <f>YEAR(C2478)&amp;VLOOKUP(MONTH(C2478),lookup!$G$2:$N$13,8)</f>
        <v>2015M01</v>
      </c>
      <c r="C2478" s="2">
        <f t="shared" si="156"/>
        <v>42015</v>
      </c>
      <c r="D2478" s="4">
        <v>38.861296720581223</v>
      </c>
      <c r="E2478">
        <f t="shared" si="154"/>
        <v>38.655625387140176</v>
      </c>
      <c r="F2478" s="4">
        <v>32.898836079653954</v>
      </c>
      <c r="G2478">
        <f t="shared" si="155"/>
        <v>32.739056515092074</v>
      </c>
    </row>
    <row r="2479" spans="1:7" outlineLevel="1">
      <c r="A2479" s="12">
        <f t="shared" si="157"/>
        <v>0</v>
      </c>
      <c r="B2479" t="str">
        <f>YEAR(C2479)&amp;VLOOKUP(MONTH(C2479),lookup!$G$2:$N$13,8)</f>
        <v>2015M01</v>
      </c>
      <c r="C2479" s="2">
        <f t="shared" si="156"/>
        <v>42016</v>
      </c>
      <c r="D2479" s="4">
        <v>38.580348040062972</v>
      </c>
      <c r="E2479">
        <f t="shared" si="154"/>
        <v>38.613171700716862</v>
      </c>
      <c r="F2479" s="4">
        <v>32.707211531958166</v>
      </c>
      <c r="G2479">
        <f t="shared" si="155"/>
        <v>32.695256242947984</v>
      </c>
    </row>
    <row r="2480" spans="1:7" outlineLevel="1">
      <c r="A2480" s="12">
        <f t="shared" si="157"/>
        <v>0</v>
      </c>
      <c r="B2480" t="str">
        <f>YEAR(C2480)&amp;VLOOKUP(MONTH(C2480),lookup!$G$2:$N$13,8)</f>
        <v>2015M01</v>
      </c>
      <c r="C2480" s="2">
        <f t="shared" si="156"/>
        <v>42017</v>
      </c>
      <c r="D2480" s="4">
        <v>38.447880346981592</v>
      </c>
      <c r="E2480">
        <f t="shared" si="154"/>
        <v>38.655503049683105</v>
      </c>
      <c r="F2480" s="4">
        <v>32.569184392354906</v>
      </c>
      <c r="G2480">
        <f t="shared" si="155"/>
        <v>32.741237428808745</v>
      </c>
    </row>
    <row r="2481" spans="1:7" outlineLevel="1">
      <c r="A2481" s="12">
        <f t="shared" si="157"/>
        <v>0</v>
      </c>
      <c r="B2481" t="str">
        <f>YEAR(C2481)&amp;VLOOKUP(MONTH(C2481),lookup!$G$2:$N$13,8)</f>
        <v>2015M01</v>
      </c>
      <c r="C2481" s="2">
        <f t="shared" si="156"/>
        <v>42018</v>
      </c>
      <c r="D2481" s="4">
        <v>38.65491813456898</v>
      </c>
      <c r="E2481">
        <f t="shared" si="154"/>
        <v>38.627153625007693</v>
      </c>
      <c r="F2481" s="4">
        <v>32.75604861172657</v>
      </c>
      <c r="G2481">
        <f t="shared" si="155"/>
        <v>32.712987929724818</v>
      </c>
    </row>
    <row r="2482" spans="1:7" outlineLevel="1">
      <c r="A2482" s="12">
        <f t="shared" si="157"/>
        <v>0</v>
      </c>
      <c r="B2482" t="str">
        <f>YEAR(C2482)&amp;VLOOKUP(MONTH(C2482),lookup!$G$2:$N$13,8)</f>
        <v>2015M01</v>
      </c>
      <c r="C2482" s="2">
        <f t="shared" si="156"/>
        <v>42019</v>
      </c>
      <c r="D2482" s="4">
        <v>38.338016448601309</v>
      </c>
      <c r="E2482">
        <f t="shared" si="154"/>
        <v>38.617450765041241</v>
      </c>
      <c r="F2482" s="4">
        <v>32.440165925807008</v>
      </c>
      <c r="G2482">
        <f t="shared" si="155"/>
        <v>32.706470572096521</v>
      </c>
    </row>
    <row r="2483" spans="1:7" outlineLevel="1">
      <c r="A2483" s="12">
        <f t="shared" si="157"/>
        <v>0</v>
      </c>
      <c r="B2483" t="str">
        <f>YEAR(C2483)&amp;VLOOKUP(MONTH(C2483),lookup!$G$2:$N$13,8)</f>
        <v>2015M01</v>
      </c>
      <c r="C2483" s="2">
        <f t="shared" si="156"/>
        <v>42020</v>
      </c>
      <c r="D2483" s="4">
        <v>38.16417817390689</v>
      </c>
      <c r="E2483">
        <f t="shared" si="154"/>
        <v>38.525060728184613</v>
      </c>
      <c r="F2483" s="4">
        <v>32.281013168116495</v>
      </c>
      <c r="G2483">
        <f t="shared" si="155"/>
        <v>32.620830096143237</v>
      </c>
    </row>
    <row r="2484" spans="1:7" outlineLevel="1">
      <c r="A2484" s="12">
        <f t="shared" si="157"/>
        <v>0</v>
      </c>
      <c r="B2484" t="str">
        <f>YEAR(C2484)&amp;VLOOKUP(MONTH(C2484),lookup!$G$2:$N$13,8)</f>
        <v>2015M01</v>
      </c>
      <c r="C2484" s="2">
        <f t="shared" si="156"/>
        <v>42021</v>
      </c>
      <c r="D2484" s="4">
        <v>38.579475166253111</v>
      </c>
      <c r="E2484">
        <f t="shared" si="154"/>
        <v>38.508548076007557</v>
      </c>
      <c r="F2484" s="4">
        <v>32.637848946018757</v>
      </c>
      <c r="G2484">
        <f t="shared" si="155"/>
        <v>32.60533303356587</v>
      </c>
    </row>
    <row r="2485" spans="1:7" outlineLevel="1">
      <c r="A2485" s="12">
        <f t="shared" si="157"/>
        <v>0</v>
      </c>
      <c r="B2485" t="str">
        <f>YEAR(C2485)&amp;VLOOKUP(MONTH(C2485),lookup!$G$2:$N$13,8)</f>
        <v>2015M01</v>
      </c>
      <c r="C2485" s="2">
        <f t="shared" si="156"/>
        <v>42022</v>
      </c>
      <c r="D2485" s="4">
        <v>38.871486309986572</v>
      </c>
      <c r="E2485">
        <f t="shared" si="154"/>
        <v>38.535762840500453</v>
      </c>
      <c r="F2485" s="4">
        <v>32.953247625590933</v>
      </c>
      <c r="G2485">
        <f t="shared" si="155"/>
        <v>32.630847990044558</v>
      </c>
    </row>
    <row r="2486" spans="1:7" outlineLevel="1">
      <c r="A2486" s="12">
        <f t="shared" si="157"/>
        <v>0</v>
      </c>
      <c r="B2486" t="str">
        <f>YEAR(C2486)&amp;VLOOKUP(MONTH(C2486),lookup!$G$2:$N$13,8)</f>
        <v>2015M01</v>
      </c>
      <c r="C2486" s="2">
        <f t="shared" si="156"/>
        <v>42023</v>
      </c>
      <c r="D2486" s="4">
        <v>38.184687677626698</v>
      </c>
      <c r="E2486">
        <f t="shared" ref="E2486:E2549" si="158">AVERAGE(SUM(D2479:D2486)/8,SUM(D2481:D2486)/6)</f>
        <v>38.471542052869552</v>
      </c>
      <c r="F2486" s="4">
        <v>32.246665503799541</v>
      </c>
      <c r="G2486">
        <f t="shared" si="155"/>
        <v>32.563210755007383</v>
      </c>
    </row>
    <row r="2487" spans="1:7" outlineLevel="1">
      <c r="A2487" s="12">
        <f t="shared" si="157"/>
        <v>0</v>
      </c>
      <c r="B2487" t="str">
        <f>YEAR(C2487)&amp;VLOOKUP(MONTH(C2487),lookup!$G$2:$N$13,8)</f>
        <v>2015M01</v>
      </c>
      <c r="C2487" s="2">
        <f t="shared" si="156"/>
        <v>42024</v>
      </c>
      <c r="D2487" s="4">
        <v>38.570837352509727</v>
      </c>
      <c r="E2487">
        <f t="shared" si="158"/>
        <v>38.463940903059211</v>
      </c>
      <c r="F2487" s="4">
        <v>32.684075748780749</v>
      </c>
      <c r="G2487">
        <f t="shared" si="155"/>
        <v>32.555767029979975</v>
      </c>
    </row>
    <row r="2488" spans="1:7" outlineLevel="1">
      <c r="A2488" s="12">
        <f t="shared" si="157"/>
        <v>0</v>
      </c>
      <c r="B2488" t="str">
        <f>YEAR(C2488)&amp;VLOOKUP(MONTH(C2488),lookup!$G$2:$N$13,8)</f>
        <v>2015M01</v>
      </c>
      <c r="C2488" s="2">
        <f t="shared" si="156"/>
        <v>42025</v>
      </c>
      <c r="D2488" s="4">
        <v>38.07584364743051</v>
      </c>
      <c r="E2488">
        <f t="shared" si="158"/>
        <v>38.418840875906369</v>
      </c>
      <c r="F2488" s="4">
        <v>32.197019881635789</v>
      </c>
      <c r="G2488">
        <f t="shared" si="155"/>
        <v>32.51224457771243</v>
      </c>
    </row>
    <row r="2489" spans="1:7" outlineLevel="1">
      <c r="A2489" s="12">
        <f t="shared" si="157"/>
        <v>0</v>
      </c>
      <c r="B2489" t="str">
        <f>YEAR(C2489)&amp;VLOOKUP(MONTH(C2489),lookup!$G$2:$N$13,8)</f>
        <v>2015M01</v>
      </c>
      <c r="C2489" s="2">
        <f t="shared" si="156"/>
        <v>42026</v>
      </c>
      <c r="D2489" s="4">
        <v>38.691389408843001</v>
      </c>
      <c r="E2489">
        <f t="shared" si="158"/>
        <v>38.4650546001265</v>
      </c>
      <c r="F2489" s="4">
        <v>32.766870210291202</v>
      </c>
      <c r="G2489">
        <f t="shared" si="155"/>
        <v>32.553409014470603</v>
      </c>
    </row>
    <row r="2490" spans="1:7" outlineLevel="1">
      <c r="A2490" s="12">
        <f t="shared" si="157"/>
        <v>0</v>
      </c>
      <c r="B2490" t="str">
        <f>YEAR(C2490)&amp;VLOOKUP(MONTH(C2490),lookup!$G$2:$N$13,8)</f>
        <v>2015M01</v>
      </c>
      <c r="C2490" s="2">
        <f t="shared" si="156"/>
        <v>42027</v>
      </c>
      <c r="D2490" s="4">
        <v>37.982709830405824</v>
      </c>
      <c r="E2490">
        <f t="shared" si="158"/>
        <v>38.393117491835341</v>
      </c>
      <c r="F2490" s="4">
        <v>32.08836745095946</v>
      </c>
      <c r="G2490">
        <f t="shared" si="155"/>
        <v>32.485631485204365</v>
      </c>
    </row>
    <row r="2491" spans="1:7" outlineLevel="1">
      <c r="A2491" s="12">
        <f t="shared" si="157"/>
        <v>0</v>
      </c>
      <c r="B2491" t="str">
        <f>YEAR(C2491)&amp;VLOOKUP(MONTH(C2491),lookup!$G$2:$N$13,8)</f>
        <v>2015M01</v>
      </c>
      <c r="C2491" s="2">
        <f t="shared" si="156"/>
        <v>42028</v>
      </c>
      <c r="D2491" s="4">
        <v>38.969598235458101</v>
      </c>
      <c r="E2491">
        <f t="shared" si="158"/>
        <v>38.451632239471579</v>
      </c>
      <c r="F2491" s="4">
        <v>32.984074353560011</v>
      </c>
      <c r="G2491">
        <f t="shared" si="155"/>
        <v>32.532141703292005</v>
      </c>
    </row>
    <row r="2492" spans="1:7" outlineLevel="1">
      <c r="A2492" s="12">
        <f t="shared" si="157"/>
        <v>0</v>
      </c>
      <c r="B2492" t="str">
        <f>YEAR(C2492)&amp;VLOOKUP(MONTH(C2492),lookup!$G$2:$N$13,8)</f>
        <v>2015M01</v>
      </c>
      <c r="C2492" s="2">
        <f t="shared" si="156"/>
        <v>42029</v>
      </c>
      <c r="D2492" s="4">
        <v>38.321213627761551</v>
      </c>
      <c r="E2492">
        <f t="shared" si="158"/>
        <v>38.446868055827096</v>
      </c>
      <c r="F2492" s="4">
        <v>32.39686414406345</v>
      </c>
      <c r="G2492">
        <f t="shared" si="155"/>
        <v>32.529596706525126</v>
      </c>
    </row>
    <row r="2493" spans="1:7" outlineLevel="1">
      <c r="A2493" s="12">
        <f t="shared" si="157"/>
        <v>0</v>
      </c>
      <c r="B2493" t="str">
        <f>YEAR(C2493)&amp;VLOOKUP(MONTH(C2493),lookup!$G$2:$N$13,8)</f>
        <v>2015M01</v>
      </c>
      <c r="C2493" s="2">
        <f t="shared" si="156"/>
        <v>42030</v>
      </c>
      <c r="D2493" s="4">
        <v>38.610400054860328</v>
      </c>
      <c r="E2493">
        <f t="shared" si="158"/>
        <v>38.433847056744263</v>
      </c>
      <c r="F2493" s="4">
        <v>32.636573183623334</v>
      </c>
      <c r="G2493">
        <f t="shared" si="155"/>
        <v>32.505846006805697</v>
      </c>
    </row>
    <row r="2494" spans="1:7" outlineLevel="1">
      <c r="A2494" s="12">
        <f t="shared" si="157"/>
        <v>0</v>
      </c>
      <c r="B2494" t="str">
        <f>YEAR(C2494)&amp;VLOOKUP(MONTH(C2494),lookup!$G$2:$N$13,8)</f>
        <v>2015M01</v>
      </c>
      <c r="C2494" s="2">
        <f t="shared" si="156"/>
        <v>42031</v>
      </c>
      <c r="D2494" s="4">
        <v>38.443576594169095</v>
      </c>
      <c r="E2494">
        <f t="shared" si="158"/>
        <v>38.480672026256372</v>
      </c>
      <c r="F2494" s="4">
        <v>32.4484192132335</v>
      </c>
      <c r="G2494">
        <f t="shared" si="155"/>
        <v>32.53940555794513</v>
      </c>
    </row>
    <row r="2495" spans="1:7" outlineLevel="1">
      <c r="A2495" s="12">
        <f t="shared" si="157"/>
        <v>0</v>
      </c>
      <c r="B2495" t="str">
        <f>YEAR(C2495)&amp;VLOOKUP(MONTH(C2495),lookup!$G$2:$N$13,8)</f>
        <v>2015M01</v>
      </c>
      <c r="C2495" s="2">
        <f t="shared" si="156"/>
        <v>42032</v>
      </c>
      <c r="D2495" s="4">
        <v>38.516858593643207</v>
      </c>
      <c r="E2495">
        <f t="shared" si="158"/>
        <v>38.462754119227228</v>
      </c>
      <c r="F2495" s="4">
        <v>32.594973817269278</v>
      </c>
      <c r="G2495">
        <f t="shared" si="155"/>
        <v>32.519511987807171</v>
      </c>
    </row>
    <row r="2496" spans="1:7" outlineLevel="1">
      <c r="A2496" s="12">
        <f t="shared" si="157"/>
        <v>0</v>
      </c>
      <c r="B2496" t="str">
        <f>YEAR(C2496)&amp;VLOOKUP(MONTH(C2496),lookup!$G$2:$N$13,8)</f>
        <v>2015M01</v>
      </c>
      <c r="C2496" s="2">
        <f t="shared" si="156"/>
        <v>42033</v>
      </c>
      <c r="D2496" s="4">
        <v>38.372128235858064</v>
      </c>
      <c r="E2496">
        <f t="shared" si="158"/>
        <v>38.51372343979164</v>
      </c>
      <c r="F2496" s="4">
        <v>32.418129648378283</v>
      </c>
      <c r="G2496">
        <f t="shared" si="155"/>
        <v>32.560811531346815</v>
      </c>
    </row>
    <row r="2497" spans="1:7" outlineLevel="1">
      <c r="A2497" s="12">
        <f t="shared" si="157"/>
        <v>0</v>
      </c>
      <c r="B2497" t="str">
        <f>YEAR(C2497)&amp;VLOOKUP(MONTH(C2497),lookup!$G$2:$N$13,8)</f>
        <v>2015M01</v>
      </c>
      <c r="C2497" s="2">
        <f t="shared" si="156"/>
        <v>42034</v>
      </c>
      <c r="D2497" s="4">
        <v>38.684394295116789</v>
      </c>
      <c r="E2497">
        <f t="shared" si="158"/>
        <v>38.489519250155311</v>
      </c>
      <c r="F2497" s="4">
        <v>32.708792246329679</v>
      </c>
      <c r="G2497">
        <f t="shared" si="155"/>
        <v>32.534241482996691</v>
      </c>
    </row>
    <row r="2498" spans="1:7" outlineLevel="1">
      <c r="A2498" s="12">
        <f t="shared" si="157"/>
        <v>0</v>
      </c>
      <c r="B2498" t="str">
        <f>YEAR(C2498)&amp;VLOOKUP(MONTH(C2498),lookup!$G$2:$N$13,8)</f>
        <v>2015M01</v>
      </c>
      <c r="C2498" s="2">
        <f t="shared" si="156"/>
        <v>42035</v>
      </c>
      <c r="D2498" s="4">
        <v>38.196850325539749</v>
      </c>
      <c r="E2498">
        <f t="shared" si="158"/>
        <v>38.492539422582695</v>
      </c>
      <c r="F2498" s="4">
        <v>32.240102042002064</v>
      </c>
      <c r="G2498">
        <f t="shared" si="155"/>
        <v>32.530661386431731</v>
      </c>
    </row>
    <row r="2499" spans="1:7" outlineLevel="1">
      <c r="A2499" s="12">
        <f t="shared" si="157"/>
        <v>0</v>
      </c>
      <c r="B2499" t="str">
        <f>YEAR(C2499)&amp;VLOOKUP(MONTH(C2499),lookup!$G$2:$N$13,8)</f>
        <v>2015M02</v>
      </c>
      <c r="C2499" s="2">
        <f t="shared" si="156"/>
        <v>42036</v>
      </c>
      <c r="D2499" s="4">
        <v>39.043620222885252</v>
      </c>
      <c r="E2499">
        <f t="shared" si="158"/>
        <v>38.533267477465643</v>
      </c>
      <c r="F2499" s="4">
        <v>33.013649841340452</v>
      </c>
      <c r="G2499">
        <f t="shared" si="155"/>
        <v>32.563932909227773</v>
      </c>
    </row>
    <row r="2500" spans="1:7" outlineLevel="1">
      <c r="A2500" s="12">
        <f t="shared" si="157"/>
        <v>0</v>
      </c>
      <c r="B2500" t="str">
        <f>YEAR(C2500)&amp;VLOOKUP(MONTH(C2500),lookup!$G$2:$N$13,8)</f>
        <v>2015M02</v>
      </c>
      <c r="C2500" s="2">
        <f t="shared" si="156"/>
        <v>42037</v>
      </c>
      <c r="D2500" s="4">
        <v>38.241477541917128</v>
      </c>
      <c r="E2500">
        <f t="shared" si="158"/>
        <v>38.511442384412703</v>
      </c>
      <c r="F2500" s="4">
        <v>32.261262377651008</v>
      </c>
      <c r="G2500">
        <f t="shared" si="155"/>
        <v>32.539861395861791</v>
      </c>
    </row>
    <row r="2501" spans="1:7" outlineLevel="1">
      <c r="A2501" s="12">
        <f t="shared" si="157"/>
        <v>0</v>
      </c>
      <c r="B2501" t="str">
        <f>YEAR(C2501)&amp;VLOOKUP(MONTH(C2501),lookup!$G$2:$N$13,8)</f>
        <v>2015M02</v>
      </c>
      <c r="C2501" s="2">
        <f t="shared" si="156"/>
        <v>42038</v>
      </c>
      <c r="D2501" s="4">
        <v>38.850106199453968</v>
      </c>
      <c r="E2501">
        <f t="shared" si="158"/>
        <v>38.55419465226737</v>
      </c>
      <c r="F2501" s="4">
        <v>32.80682645882775</v>
      </c>
      <c r="G2501">
        <f t="shared" si="155"/>
        <v>32.568156612358607</v>
      </c>
    </row>
    <row r="2502" spans="1:7" outlineLevel="1">
      <c r="A2502" s="12">
        <f t="shared" si="157"/>
        <v>0</v>
      </c>
      <c r="B2502" t="str">
        <f>YEAR(C2502)&amp;VLOOKUP(MONTH(C2502),lookup!$G$2:$N$13,8)</f>
        <v>2015M02</v>
      </c>
      <c r="C2502" s="2">
        <f t="shared" si="156"/>
        <v>42039</v>
      </c>
      <c r="D2502" s="4">
        <v>38.231361889668555</v>
      </c>
      <c r="E2502">
        <f t="shared" si="158"/>
        <v>38.529200704386952</v>
      </c>
      <c r="F2502" s="4">
        <v>32.236876692535198</v>
      </c>
      <c r="G2502">
        <f t="shared" si="155"/>
        <v>32.539830791828038</v>
      </c>
    </row>
    <row r="2503" spans="1:7" outlineLevel="1">
      <c r="A2503" s="12">
        <f t="shared" si="157"/>
        <v>0</v>
      </c>
      <c r="B2503" t="str">
        <f>YEAR(C2503)&amp;VLOOKUP(MONTH(C2503),lookup!$G$2:$N$13,8)</f>
        <v>2015M02</v>
      </c>
      <c r="C2503" s="2">
        <f t="shared" si="156"/>
        <v>42040</v>
      </c>
      <c r="D2503" s="4">
        <v>39.120086083253362</v>
      </c>
      <c r="E2503">
        <f t="shared" si="158"/>
        <v>38.603210071498971</v>
      </c>
      <c r="F2503" s="4">
        <v>33.020242594021617</v>
      </c>
      <c r="G2503">
        <f t="shared" si="155"/>
        <v>32.59236428601605</v>
      </c>
    </row>
    <row r="2504" spans="1:7" outlineLevel="1">
      <c r="A2504" s="12">
        <f t="shared" si="157"/>
        <v>0</v>
      </c>
      <c r="B2504" t="str">
        <f>YEAR(C2504)&amp;VLOOKUP(MONTH(C2504),lookup!$G$2:$N$13,8)</f>
        <v>2015M02</v>
      </c>
      <c r="C2504" s="2">
        <f t="shared" si="156"/>
        <v>42041</v>
      </c>
      <c r="D2504" s="4">
        <v>38.521754153050864</v>
      </c>
      <c r="E2504">
        <f t="shared" si="158"/>
        <v>38.639637010282783</v>
      </c>
      <c r="F2504" s="4">
        <v>32.525419643053347</v>
      </c>
      <c r="G2504">
        <f t="shared" si="155"/>
        <v>32.622846377437511</v>
      </c>
    </row>
    <row r="2505" spans="1:7" outlineLevel="1">
      <c r="A2505" s="12">
        <f t="shared" si="157"/>
        <v>0</v>
      </c>
      <c r="B2505" t="str">
        <f>YEAR(C2505)&amp;VLOOKUP(MONTH(C2505),lookup!$G$2:$N$13,8)</f>
        <v>2015M02</v>
      </c>
      <c r="C2505" s="2">
        <f t="shared" si="156"/>
        <v>42042</v>
      </c>
      <c r="D2505" s="4">
        <v>39.359797271572909</v>
      </c>
      <c r="E2505">
        <f t="shared" si="158"/>
        <v>38.708197783701934</v>
      </c>
      <c r="F2505" s="4">
        <v>33.204726464497924</v>
      </c>
      <c r="G2505">
        <f t="shared" si="155"/>
        <v>32.669765318002817</v>
      </c>
    </row>
    <row r="2506" spans="1:7" outlineLevel="1">
      <c r="A2506" s="12">
        <f t="shared" si="157"/>
        <v>0</v>
      </c>
      <c r="B2506" t="str">
        <f>YEAR(C2506)&amp;VLOOKUP(MONTH(C2506),lookup!$G$2:$N$13,8)</f>
        <v>2015M02</v>
      </c>
      <c r="C2506" s="2">
        <f t="shared" si="156"/>
        <v>42043</v>
      </c>
      <c r="D2506" s="4">
        <v>38.645508232425676</v>
      </c>
      <c r="E2506">
        <f t="shared" si="158"/>
        <v>38.769908127091341</v>
      </c>
      <c r="F2506" s="4">
        <v>32.60375156351239</v>
      </c>
      <c r="G2506">
        <f t="shared" si="155"/>
        <v>32.721034178585668</v>
      </c>
    </row>
    <row r="2507" spans="1:7" outlineLevel="1">
      <c r="A2507" s="12">
        <f t="shared" si="157"/>
        <v>0</v>
      </c>
      <c r="B2507" t="str">
        <f>YEAR(C2507)&amp;VLOOKUP(MONTH(C2507),lookup!$G$2:$N$13,8)</f>
        <v>2015M02</v>
      </c>
      <c r="C2507" s="2">
        <f t="shared" si="156"/>
        <v>42044</v>
      </c>
      <c r="D2507" s="4">
        <v>38.761733884929797</v>
      </c>
      <c r="E2507">
        <f t="shared" si="158"/>
        <v>38.744925871425451</v>
      </c>
      <c r="F2507" s="4">
        <v>32.642777433053901</v>
      </c>
      <c r="G2507">
        <f t="shared" ref="G2507:G2570" si="159">AVERAGE(SUM(F2500:F2507)/8,SUM(F2502:F2507)/6)</f>
        <v>32.684183900919933</v>
      </c>
    </row>
    <row r="2508" spans="1:7" outlineLevel="1">
      <c r="A2508" s="12">
        <f t="shared" si="157"/>
        <v>0</v>
      </c>
      <c r="B2508" t="str">
        <f>YEAR(C2508)&amp;VLOOKUP(MONTH(C2508),lookup!$G$2:$N$13,8)</f>
        <v>2015M02</v>
      </c>
      <c r="C2508" s="2">
        <f t="shared" ref="C2508:C2571" si="160">C2507+1</f>
        <v>42045</v>
      </c>
      <c r="D2508" s="4">
        <v>38.783186678988521</v>
      </c>
      <c r="E2508">
        <f t="shared" si="158"/>
        <v>38.824768091602408</v>
      </c>
      <c r="F2508" s="4">
        <v>32.714069442676106</v>
      </c>
      <c r="G2508">
        <f t="shared" si="159"/>
        <v>32.752250404995749</v>
      </c>
    </row>
    <row r="2509" spans="1:7" outlineLevel="1">
      <c r="A2509" s="12">
        <f t="shared" si="157"/>
        <v>0</v>
      </c>
      <c r="B2509" t="str">
        <f>YEAR(C2509)&amp;VLOOKUP(MONTH(C2509),lookup!$G$2:$N$13,8)</f>
        <v>2015M02</v>
      </c>
      <c r="C2509" s="2">
        <f t="shared" si="160"/>
        <v>42046</v>
      </c>
      <c r="D2509" s="4">
        <v>39.518557154815213</v>
      </c>
      <c r="E2509">
        <f t="shared" si="158"/>
        <v>38.899752198942636</v>
      </c>
      <c r="F2509" s="4">
        <v>33.32472192159392</v>
      </c>
      <c r="G2509">
        <f t="shared" si="159"/>
        <v>32.809992148716326</v>
      </c>
    </row>
    <row r="2510" spans="1:7" outlineLevel="1">
      <c r="A2510" s="12">
        <f t="shared" si="157"/>
        <v>0</v>
      </c>
      <c r="B2510" t="str">
        <f>YEAR(C2510)&amp;VLOOKUP(MONTH(C2510),lookup!$G$2:$N$13,8)</f>
        <v>2015M02</v>
      </c>
      <c r="C2510" s="2">
        <f t="shared" si="160"/>
        <v>42047</v>
      </c>
      <c r="D2510" s="4">
        <v>38.830276943028586</v>
      </c>
      <c r="E2510">
        <f t="shared" si="158"/>
        <v>38.962894622275783</v>
      </c>
      <c r="F2510" s="4">
        <v>32.7511368727004</v>
      </c>
      <c r="G2510">
        <f t="shared" si="159"/>
        <v>32.860943179113903</v>
      </c>
    </row>
    <row r="2511" spans="1:7" outlineLevel="1">
      <c r="A2511" s="12">
        <f t="shared" si="157"/>
        <v>0</v>
      </c>
      <c r="B2511" t="str">
        <f>YEAR(C2511)&amp;VLOOKUP(MONTH(C2511),lookup!$G$2:$N$13,8)</f>
        <v>2015M02</v>
      </c>
      <c r="C2511" s="2">
        <f t="shared" si="160"/>
        <v>42048</v>
      </c>
      <c r="D2511" s="4">
        <v>39.557887277256206</v>
      </c>
      <c r="E2511">
        <f t="shared" si="158"/>
        <v>39.006764697374578</v>
      </c>
      <c r="F2511" s="4">
        <v>33.360807301744693</v>
      </c>
      <c r="G2511">
        <f t="shared" si="159"/>
        <v>32.895235209783827</v>
      </c>
    </row>
    <row r="2512" spans="1:7" outlineLevel="1">
      <c r="A2512" s="12">
        <f t="shared" si="157"/>
        <v>0</v>
      </c>
      <c r="B2512" t="str">
        <f>YEAR(C2512)&amp;VLOOKUP(MONTH(C2512),lookup!$G$2:$N$13,8)</f>
        <v>2015M02</v>
      </c>
      <c r="C2512" s="2">
        <f t="shared" si="160"/>
        <v>42049</v>
      </c>
      <c r="D2512" s="4">
        <v>39.058739992546236</v>
      </c>
      <c r="E2512">
        <f t="shared" si="158"/>
        <v>39.074762292353078</v>
      </c>
      <c r="F2512" s="4">
        <v>32.942441320108067</v>
      </c>
      <c r="G2512">
        <f t="shared" si="159"/>
        <v>32.949523210982726</v>
      </c>
    </row>
    <row r="2513" spans="1:7" outlineLevel="1">
      <c r="A2513" s="12">
        <f t="shared" si="157"/>
        <v>0</v>
      </c>
      <c r="B2513" t="str">
        <f>YEAR(C2513)&amp;VLOOKUP(MONTH(C2513),lookup!$G$2:$N$13,8)</f>
        <v>2015M02</v>
      </c>
      <c r="C2513" s="2">
        <f t="shared" si="160"/>
        <v>42050</v>
      </c>
      <c r="D2513" s="4">
        <v>39.922997566068652</v>
      </c>
      <c r="E2513">
        <f t="shared" si="158"/>
        <v>39.206734284187306</v>
      </c>
      <c r="F2513" s="4">
        <v>33.686958234234801</v>
      </c>
      <c r="G2513">
        <f t="shared" si="159"/>
        <v>33.066677763356353</v>
      </c>
    </row>
    <row r="2514" spans="1:7" outlineLevel="1">
      <c r="A2514" s="12">
        <f t="shared" ref="A2514:A2577" si="161">IF(D2514+D2515=D2514,IF(D2514+D2515&gt;0,1,0),0)</f>
        <v>0</v>
      </c>
      <c r="B2514" t="str">
        <f>YEAR(C2514)&amp;VLOOKUP(MONTH(C2514),lookup!$G$2:$N$13,8)</f>
        <v>2015M02</v>
      </c>
      <c r="C2514" s="2">
        <f t="shared" si="160"/>
        <v>42051</v>
      </c>
      <c r="D2514" s="4">
        <v>39.235266717677803</v>
      </c>
      <c r="E2514">
        <f t="shared" si="158"/>
        <v>39.281267526072995</v>
      </c>
      <c r="F2514" s="4">
        <v>33.095372239460808</v>
      </c>
      <c r="G2514">
        <f t="shared" si="159"/>
        <v>33.129179288668517</v>
      </c>
    </row>
    <row r="2515" spans="1:7" outlineLevel="1">
      <c r="A2515" s="12">
        <f t="shared" si="161"/>
        <v>0</v>
      </c>
      <c r="B2515" t="str">
        <f>YEAR(C2515)&amp;VLOOKUP(MONTH(C2515),lookup!$G$2:$N$13,8)</f>
        <v>2015M02</v>
      </c>
      <c r="C2515" s="2">
        <f t="shared" si="160"/>
        <v>42052</v>
      </c>
      <c r="D2515" s="4">
        <v>39.631864122462424</v>
      </c>
      <c r="E2515">
        <f t="shared" si="158"/>
        <v>39.345092913222722</v>
      </c>
      <c r="F2515" s="4">
        <v>33.430692744256987</v>
      </c>
      <c r="G2515">
        <f t="shared" si="159"/>
        <v>33.187254897507302</v>
      </c>
    </row>
    <row r="2516" spans="1:7" outlineLevel="1">
      <c r="A2516" s="12">
        <f t="shared" si="161"/>
        <v>0</v>
      </c>
      <c r="B2516" t="str">
        <f>YEAR(C2516)&amp;VLOOKUP(MONTH(C2516),lookup!$G$2:$N$13,8)</f>
        <v>2015M02</v>
      </c>
      <c r="C2516" s="2">
        <f t="shared" si="160"/>
        <v>42053</v>
      </c>
      <c r="D2516" s="4">
        <v>39.068108326432402</v>
      </c>
      <c r="E2516">
        <f t="shared" si="158"/>
        <v>39.382719798138282</v>
      </c>
      <c r="F2516" s="4">
        <v>32.927440296031428</v>
      </c>
      <c r="G2516">
        <f t="shared" si="159"/>
        <v>33.215282527786258</v>
      </c>
    </row>
    <row r="2517" spans="1:7" outlineLevel="1">
      <c r="A2517" s="12">
        <f t="shared" si="161"/>
        <v>0</v>
      </c>
      <c r="B2517" t="str">
        <f>YEAR(C2517)&amp;VLOOKUP(MONTH(C2517),lookup!$G$2:$N$13,8)</f>
        <v>2015M02</v>
      </c>
      <c r="C2517" s="2">
        <f t="shared" si="160"/>
        <v>42054</v>
      </c>
      <c r="D2517" s="4">
        <v>40.025792971534017</v>
      </c>
      <c r="E2517">
        <f t="shared" si="158"/>
        <v>39.453414177873029</v>
      </c>
      <c r="F2517" s="4">
        <v>33.762593055185306</v>
      </c>
      <c r="G2517">
        <f t="shared" si="159"/>
        <v>33.276131619755773</v>
      </c>
    </row>
    <row r="2518" spans="1:7" outlineLevel="1">
      <c r="A2518" s="12">
        <f t="shared" si="161"/>
        <v>0</v>
      </c>
      <c r="B2518" t="str">
        <f>YEAR(C2518)&amp;VLOOKUP(MONTH(C2518),lookup!$G$2:$N$13,8)</f>
        <v>2015M02</v>
      </c>
      <c r="C2518" s="2">
        <f t="shared" si="160"/>
        <v>42055</v>
      </c>
      <c r="D2518" s="4">
        <v>39.519741815545778</v>
      </c>
      <c r="E2518">
        <f t="shared" si="158"/>
        <v>39.534922550988647</v>
      </c>
      <c r="F2518" s="4">
        <v>33.352459877819776</v>
      </c>
      <c r="G2518">
        <f t="shared" si="159"/>
        <v>33.347882520718372</v>
      </c>
    </row>
    <row r="2519" spans="1:7" outlineLevel="1">
      <c r="A2519" s="12">
        <f t="shared" si="161"/>
        <v>0</v>
      </c>
      <c r="B2519" t="str">
        <f>YEAR(C2519)&amp;VLOOKUP(MONTH(C2519),lookup!$G$2:$N$13,8)</f>
        <v>2015M02</v>
      </c>
      <c r="C2519" s="2">
        <f t="shared" si="160"/>
        <v>42056</v>
      </c>
      <c r="D2519" s="4">
        <v>40.037019626851155</v>
      </c>
      <c r="E2519">
        <f t="shared" si="158"/>
        <v>39.574370161236871</v>
      </c>
      <c r="F2519" s="4">
        <v>33.756871977896196</v>
      </c>
      <c r="G2519">
        <f t="shared" si="159"/>
        <v>33.37846270828296</v>
      </c>
    </row>
    <row r="2520" spans="1:7" outlineLevel="1">
      <c r="A2520" s="12">
        <f t="shared" si="161"/>
        <v>0</v>
      </c>
      <c r="B2520" t="str">
        <f>YEAR(C2520)&amp;VLOOKUP(MONTH(C2520),lookup!$G$2:$N$13,8)</f>
        <v>2015M02</v>
      </c>
      <c r="C2520" s="2">
        <f t="shared" si="160"/>
        <v>42057</v>
      </c>
      <c r="D2520" s="4">
        <v>39.967359427545311</v>
      </c>
      <c r="E2520">
        <f t="shared" si="158"/>
        <v>39.692166601746607</v>
      </c>
      <c r="F2520" s="4">
        <v>33.775351213196338</v>
      </c>
      <c r="G2520">
        <f t="shared" si="159"/>
        <v>33.487184491078935</v>
      </c>
    </row>
    <row r="2521" spans="1:7" outlineLevel="1">
      <c r="A2521" s="12">
        <f t="shared" si="161"/>
        <v>0</v>
      </c>
      <c r="B2521" t="str">
        <f>YEAR(C2521)&amp;VLOOKUP(MONTH(C2521),lookup!$G$2:$N$13,8)</f>
        <v>2015M02</v>
      </c>
      <c r="C2521" s="2">
        <f t="shared" si="160"/>
        <v>42058</v>
      </c>
      <c r="D2521" s="4">
        <v>39.577351314440818</v>
      </c>
      <c r="E2521">
        <f t="shared" si="158"/>
        <v>39.666020977018064</v>
      </c>
      <c r="F2521" s="4">
        <v>33.329414252113509</v>
      </c>
      <c r="G2521">
        <f t="shared" si="159"/>
        <v>33.456398117851066</v>
      </c>
    </row>
    <row r="2522" spans="1:7" outlineLevel="1">
      <c r="A2522" s="12">
        <f t="shared" si="161"/>
        <v>0</v>
      </c>
      <c r="B2522" t="str">
        <f>YEAR(C2522)&amp;VLOOKUP(MONTH(C2522),lookup!$G$2:$N$13,8)</f>
        <v>2015M02</v>
      </c>
      <c r="C2522" s="2">
        <f t="shared" si="160"/>
        <v>42059</v>
      </c>
      <c r="D2522" s="4">
        <v>39.312050226713311</v>
      </c>
      <c r="E2522">
        <f t="shared" si="158"/>
        <v>39.691148438022864</v>
      </c>
      <c r="F2522" s="4">
        <v>33.155649441856099</v>
      </c>
      <c r="G2522">
        <f t="shared" si="159"/>
        <v>33.479182871819489</v>
      </c>
    </row>
    <row r="2523" spans="1:7" outlineLevel="1">
      <c r="A2523" s="12">
        <f t="shared" si="161"/>
        <v>0</v>
      </c>
      <c r="B2523" t="str">
        <f>YEAR(C2523)&amp;VLOOKUP(MONTH(C2523),lookup!$G$2:$N$13,8)</f>
        <v>2015M02</v>
      </c>
      <c r="C2523" s="2">
        <f t="shared" si="160"/>
        <v>42060</v>
      </c>
      <c r="D2523" s="4">
        <v>39.906139168677441</v>
      </c>
      <c r="E2523">
        <f t="shared" si="158"/>
        <v>39.698319478173254</v>
      </c>
      <c r="F2523" s="4">
        <v>33.65852548479873</v>
      </c>
      <c r="G2523">
        <f t="shared" si="159"/>
        <v>33.484750120571135</v>
      </c>
    </row>
    <row r="2524" spans="1:7" outlineLevel="1">
      <c r="A2524" s="12">
        <f t="shared" si="161"/>
        <v>0</v>
      </c>
      <c r="B2524" t="str">
        <f>YEAR(C2524)&amp;VLOOKUP(MONTH(C2524),lookup!$G$2:$N$13,8)</f>
        <v>2015M02</v>
      </c>
      <c r="C2524" s="2">
        <f t="shared" si="160"/>
        <v>42061</v>
      </c>
      <c r="D2524" s="4">
        <v>40.00032123129219</v>
      </c>
      <c r="E2524">
        <f t="shared" si="158"/>
        <v>39.796631069372523</v>
      </c>
      <c r="F2524" s="4">
        <v>33.743741659774592</v>
      </c>
      <c r="G2524">
        <f t="shared" si="159"/>
        <v>33.56837577096799</v>
      </c>
    </row>
    <row r="2525" spans="1:7" outlineLevel="1">
      <c r="A2525" s="12">
        <f t="shared" si="161"/>
        <v>0</v>
      </c>
      <c r="B2525" t="str">
        <f>YEAR(C2525)&amp;VLOOKUP(MONTH(C2525),lookup!$G$2:$N$13,8)</f>
        <v>2015M02</v>
      </c>
      <c r="C2525" s="2">
        <f t="shared" si="160"/>
        <v>42062</v>
      </c>
      <c r="D2525" s="4">
        <v>40.388787137098461</v>
      </c>
      <c r="E2525">
        <f t="shared" si="158"/>
        <v>39.848632163907574</v>
      </c>
      <c r="F2525" s="4">
        <v>34.068880826184639</v>
      </c>
      <c r="G2525">
        <f t="shared" si="159"/>
        <v>33.61351949401282</v>
      </c>
    </row>
    <row r="2526" spans="1:7" outlineLevel="1">
      <c r="A2526" s="12">
        <f t="shared" si="161"/>
        <v>0</v>
      </c>
      <c r="B2526" t="str">
        <f>YEAR(C2526)&amp;VLOOKUP(MONTH(C2526),lookup!$G$2:$N$13,8)</f>
        <v>2015M02</v>
      </c>
      <c r="C2526" s="2">
        <f t="shared" si="160"/>
        <v>42063</v>
      </c>
      <c r="D2526" s="4">
        <v>39.983106821867949</v>
      </c>
      <c r="E2526">
        <f t="shared" si="158"/>
        <v>39.87890475966293</v>
      </c>
      <c r="F2526" s="4">
        <v>33.693156185886131</v>
      </c>
      <c r="G2526">
        <f t="shared" si="159"/>
        <v>33.627963427657782</v>
      </c>
    </row>
    <row r="2527" spans="1:7" outlineLevel="1">
      <c r="A2527" s="12">
        <f t="shared" si="161"/>
        <v>0</v>
      </c>
      <c r="B2527" t="str">
        <f>YEAR(C2527)&amp;VLOOKUP(MONTH(C2527),lookup!$G$2:$N$13,8)</f>
        <v>2015M03</v>
      </c>
      <c r="C2527" s="2">
        <f t="shared" si="160"/>
        <v>42064</v>
      </c>
      <c r="D2527" s="4">
        <v>40.135684381313304</v>
      </c>
      <c r="E2527">
        <f t="shared" si="158"/>
        <v>39.931599062389523</v>
      </c>
      <c r="F2527" s="4">
        <v>33.787090550939574</v>
      </c>
      <c r="G2527">
        <f t="shared" si="159"/>
        <v>33.667991780041831</v>
      </c>
    </row>
    <row r="2528" spans="1:7" outlineLevel="1">
      <c r="A2528" s="12">
        <f t="shared" si="161"/>
        <v>0</v>
      </c>
      <c r="B2528" t="str">
        <f>YEAR(C2528)&amp;VLOOKUP(MONTH(C2528),lookup!$G$2:$N$13,8)</f>
        <v>2015M03</v>
      </c>
      <c r="C2528" s="2">
        <f t="shared" si="160"/>
        <v>42065</v>
      </c>
      <c r="D2528" s="4">
        <v>39.645616995300053</v>
      </c>
      <c r="E2528">
        <f t="shared" si="158"/>
        <v>39.939287391089749</v>
      </c>
      <c r="F2528" s="4">
        <v>33.257515865167036</v>
      </c>
      <c r="G2528">
        <f t="shared" si="159"/>
        <v>33.644115939399242</v>
      </c>
    </row>
    <row r="2529" spans="1:7" outlineLevel="1">
      <c r="A2529" s="12">
        <f t="shared" si="161"/>
        <v>0</v>
      </c>
      <c r="B2529" t="str">
        <f>YEAR(C2529)&amp;VLOOKUP(MONTH(C2529),lookup!$G$2:$N$13,8)</f>
        <v>2015M03</v>
      </c>
      <c r="C2529" s="2">
        <f t="shared" si="160"/>
        <v>42066</v>
      </c>
      <c r="D2529" s="4">
        <v>39.85748793688466</v>
      </c>
      <c r="E2529">
        <f t="shared" si="158"/>
        <v>39.952741660676423</v>
      </c>
      <c r="F2529" s="4">
        <v>33.625170469366921</v>
      </c>
      <c r="G2529">
        <f t="shared" si="159"/>
        <v>33.659821118358266</v>
      </c>
    </row>
    <row r="2530" spans="1:7" outlineLevel="1">
      <c r="A2530" s="12">
        <f t="shared" si="161"/>
        <v>0</v>
      </c>
      <c r="B2530" t="str">
        <f>YEAR(C2530)&amp;VLOOKUP(MONTH(C2530),lookup!$G$2:$N$13,8)</f>
        <v>2015M03</v>
      </c>
      <c r="C2530" s="2">
        <f t="shared" si="160"/>
        <v>42067</v>
      </c>
      <c r="D2530" s="4">
        <v>39.653792323895757</v>
      </c>
      <c r="E2530">
        <f t="shared" si="158"/>
        <v>39.945223132800635</v>
      </c>
      <c r="F2530" s="4">
        <v>33.335447914153221</v>
      </c>
      <c r="G2530">
        <f t="shared" si="159"/>
        <v>33.637034044075058</v>
      </c>
    </row>
    <row r="2531" spans="1:7" outlineLevel="1">
      <c r="A2531" s="12">
        <f t="shared" si="161"/>
        <v>0</v>
      </c>
      <c r="B2531" t="str">
        <f>YEAR(C2531)&amp;VLOOKUP(MONTH(C2531),lookup!$G$2:$N$13,8)</f>
        <v>2015M03</v>
      </c>
      <c r="C2531" s="2">
        <f t="shared" si="160"/>
        <v>42068</v>
      </c>
      <c r="D2531" s="4">
        <v>40.044497440097722</v>
      </c>
      <c r="E2531">
        <f t="shared" si="158"/>
        <v>39.925179716681001</v>
      </c>
      <c r="F2531" s="4">
        <v>33.694708182394493</v>
      </c>
      <c r="G2531">
        <f t="shared" si="159"/>
        <v>33.60811440902561</v>
      </c>
    </row>
    <row r="2532" spans="1:7" outlineLevel="1">
      <c r="A2532" s="12">
        <f t="shared" si="161"/>
        <v>0</v>
      </c>
      <c r="B2532" t="str">
        <f>YEAR(C2532)&amp;VLOOKUP(MONTH(C2532),lookup!$G$2:$N$13,8)</f>
        <v>2015M03</v>
      </c>
      <c r="C2532" s="2">
        <f t="shared" si="160"/>
        <v>42069</v>
      </c>
      <c r="D2532" s="4">
        <v>40.060269783105142</v>
      </c>
      <c r="E2532">
        <f t="shared" si="158"/>
        <v>39.935356747939082</v>
      </c>
      <c r="F2532" s="4">
        <v>33.715493691805413</v>
      </c>
      <c r="G2532">
        <f t="shared" si="159"/>
        <v>33.608210369854149</v>
      </c>
    </row>
    <row r="2533" spans="1:7" outlineLevel="1">
      <c r="A2533" s="12">
        <f t="shared" si="161"/>
        <v>0</v>
      </c>
      <c r="B2533" t="str">
        <f>YEAR(C2533)&amp;VLOOKUP(MONTH(C2533),lookup!$G$2:$N$13,8)</f>
        <v>2015M03</v>
      </c>
      <c r="C2533" s="2">
        <f t="shared" si="160"/>
        <v>42070</v>
      </c>
      <c r="D2533" s="4">
        <v>40.742419443992588</v>
      </c>
      <c r="E2533">
        <f t="shared" si="158"/>
        <v>40.008020022343231</v>
      </c>
      <c r="F2533" s="4">
        <v>34.287002364527062</v>
      </c>
      <c r="G2533">
        <f t="shared" si="159"/>
        <v>33.663502283799502</v>
      </c>
    </row>
    <row r="2534" spans="1:7" outlineLevel="1">
      <c r="A2534" s="12">
        <f t="shared" si="161"/>
        <v>0</v>
      </c>
      <c r="B2534" t="str">
        <f>YEAR(C2534)&amp;VLOOKUP(MONTH(C2534),lookup!$G$2:$N$13,8)</f>
        <v>2015M03</v>
      </c>
      <c r="C2534" s="2">
        <f t="shared" si="160"/>
        <v>42071</v>
      </c>
      <c r="D2534" s="4">
        <v>40.132290390459232</v>
      </c>
      <c r="E2534">
        <f t="shared" si="158"/>
        <v>40.057900111643448</v>
      </c>
      <c r="F2534" s="4">
        <v>33.728839750638677</v>
      </c>
      <c r="G2534">
        <f t="shared" si="159"/>
        <v>33.705009497052508</v>
      </c>
    </row>
    <row r="2535" spans="1:7" outlineLevel="1">
      <c r="A2535" s="12">
        <f t="shared" si="161"/>
        <v>0</v>
      </c>
      <c r="B2535" t="str">
        <f>YEAR(C2535)&amp;VLOOKUP(MONTH(C2535),lookup!$G$2:$N$13,8)</f>
        <v>2015M03</v>
      </c>
      <c r="C2535" s="2">
        <f t="shared" si="160"/>
        <v>42072</v>
      </c>
      <c r="D2535" s="4">
        <v>40.251904281905119</v>
      </c>
      <c r="E2535">
        <f t="shared" si="158"/>
        <v>40.098031884182149</v>
      </c>
      <c r="F2535" s="4">
        <v>33.821504117498016</v>
      </c>
      <c r="G2535">
        <f t="shared" si="159"/>
        <v>33.723521482306673</v>
      </c>
    </row>
    <row r="2536" spans="1:7" outlineLevel="1">
      <c r="A2536" s="12">
        <f t="shared" si="161"/>
        <v>0</v>
      </c>
      <c r="B2536" t="str">
        <f>YEAR(C2536)&amp;VLOOKUP(MONTH(C2536),lookup!$G$2:$N$13,8)</f>
        <v>2015M03</v>
      </c>
      <c r="C2536" s="2">
        <f t="shared" si="160"/>
        <v>42073</v>
      </c>
      <c r="D2536" s="4">
        <v>40.243310017050149</v>
      </c>
      <c r="E2536">
        <f t="shared" si="158"/>
        <v>40.184514172471054</v>
      </c>
      <c r="F2536" s="4">
        <v>33.857773009599285</v>
      </c>
      <c r="G2536">
        <f t="shared" si="159"/>
        <v>33.804564645120863</v>
      </c>
    </row>
    <row r="2537" spans="1:7" outlineLevel="1">
      <c r="A2537" s="12">
        <f t="shared" si="161"/>
        <v>0</v>
      </c>
      <c r="B2537" t="str">
        <f>YEAR(C2537)&amp;VLOOKUP(MONTH(C2537),lookup!$G$2:$N$13,8)</f>
        <v>2015M03</v>
      </c>
      <c r="C2537" s="2">
        <f t="shared" si="160"/>
        <v>42074</v>
      </c>
      <c r="D2537" s="4">
        <v>40.520820377459991</v>
      </c>
      <c r="E2537">
        <f t="shared" si="158"/>
        <v>40.265666028120535</v>
      </c>
      <c r="F2537" s="4">
        <v>34.048500196195398</v>
      </c>
      <c r="G2537">
        <f t="shared" si="159"/>
        <v>33.860505420864378</v>
      </c>
    </row>
    <row r="2538" spans="1:7" outlineLevel="1">
      <c r="A2538" s="12">
        <f t="shared" si="161"/>
        <v>0</v>
      </c>
      <c r="B2538" t="str">
        <f>YEAR(C2538)&amp;VLOOKUP(MONTH(C2538),lookup!$G$2:$N$13,8)</f>
        <v>2015M03</v>
      </c>
      <c r="C2538" s="2">
        <f t="shared" si="160"/>
        <v>42075</v>
      </c>
      <c r="D2538" s="4">
        <v>40.361787012633016</v>
      </c>
      <c r="E2538">
        <f t="shared" si="158"/>
        <v>40.335042131960606</v>
      </c>
      <c r="F2538" s="4">
        <v>33.916766498529825</v>
      </c>
      <c r="G2538">
        <f t="shared" si="159"/>
        <v>33.913610566281619</v>
      </c>
    </row>
    <row r="2539" spans="1:7" outlineLevel="1">
      <c r="A2539" s="12">
        <f t="shared" si="161"/>
        <v>0</v>
      </c>
      <c r="B2539" t="str">
        <f>YEAR(C2539)&amp;VLOOKUP(MONTH(C2539),lookup!$G$2:$N$13,8)</f>
        <v>2015M03</v>
      </c>
      <c r="C2539" s="2">
        <f t="shared" si="160"/>
        <v>42076</v>
      </c>
      <c r="D2539" s="4">
        <v>41.007842886168561</v>
      </c>
      <c r="E2539">
        <f t="shared" si="158"/>
        <v>40.417369842521367</v>
      </c>
      <c r="F2539" s="4">
        <v>34.540072119043359</v>
      </c>
      <c r="G2539">
        <f t="shared" si="159"/>
        <v>33.98753495853186</v>
      </c>
    </row>
    <row r="2540" spans="1:7" outlineLevel="1">
      <c r="A2540" s="12">
        <f t="shared" si="161"/>
        <v>0</v>
      </c>
      <c r="B2540" t="str">
        <f>YEAR(C2540)&amp;VLOOKUP(MONTH(C2540),lookup!$G$2:$N$13,8)</f>
        <v>2015M03</v>
      </c>
      <c r="C2540" s="2">
        <f t="shared" si="160"/>
        <v>42077</v>
      </c>
      <c r="D2540" s="4">
        <v>40.361011373399378</v>
      </c>
      <c r="E2540">
        <f t="shared" si="158"/>
        <v>40.45522627382644</v>
      </c>
      <c r="F2540" s="4">
        <v>33.925955176274641</v>
      </c>
      <c r="G2540">
        <f t="shared" si="159"/>
        <v>34.017115086780848</v>
      </c>
    </row>
    <row r="2541" spans="1:7" outlineLevel="1">
      <c r="A2541" s="12">
        <f t="shared" si="161"/>
        <v>0</v>
      </c>
      <c r="B2541" t="str">
        <f>YEAR(C2541)&amp;VLOOKUP(MONTH(C2541),lookup!$G$2:$N$13,8)</f>
        <v>2015M03</v>
      </c>
      <c r="C2541" s="2">
        <f t="shared" si="160"/>
        <v>42078</v>
      </c>
      <c r="D2541" s="4">
        <v>40.854780880921147</v>
      </c>
      <c r="E2541">
        <f t="shared" si="158"/>
        <v>40.512488580219141</v>
      </c>
      <c r="F2541" s="4">
        <v>34.349625534730251</v>
      </c>
      <c r="G2541">
        <f t="shared" si="159"/>
        <v>34.065039153021246</v>
      </c>
    </row>
    <row r="2542" spans="1:7" outlineLevel="1">
      <c r="A2542" s="12">
        <f t="shared" si="161"/>
        <v>0</v>
      </c>
      <c r="B2542" t="str">
        <f>YEAR(C2542)&amp;VLOOKUP(MONTH(C2542),lookup!$G$2:$N$13,8)</f>
        <v>2015M03</v>
      </c>
      <c r="C2542" s="2">
        <f t="shared" si="160"/>
        <v>42079</v>
      </c>
      <c r="D2542" s="4">
        <v>40.061157745828588</v>
      </c>
      <c r="E2542">
        <f t="shared" si="158"/>
        <v>40.4928634339946</v>
      </c>
      <c r="F2542" s="4">
        <v>33.658118203103719</v>
      </c>
      <c r="G2542">
        <f t="shared" si="159"/>
        <v>34.043981155759006</v>
      </c>
    </row>
    <row r="2543" spans="1:7" outlineLevel="1">
      <c r="A2543" s="12">
        <f t="shared" si="161"/>
        <v>0</v>
      </c>
      <c r="B2543" t="str">
        <f>YEAR(C2543)&amp;VLOOKUP(MONTH(C2543),lookup!$G$2:$N$13,8)</f>
        <v>2015M03</v>
      </c>
      <c r="C2543" s="2">
        <f t="shared" si="160"/>
        <v>42080</v>
      </c>
      <c r="D2543" s="4">
        <v>41.115524683650307</v>
      </c>
      <c r="E2543">
        <f t="shared" si="158"/>
        <v>40.596398401286194</v>
      </c>
      <c r="F2543" s="4">
        <v>34.578214485093817</v>
      </c>
      <c r="G2543">
        <f t="shared" si="159"/>
        <v>34.135418411141949</v>
      </c>
    </row>
    <row r="2544" spans="1:7" outlineLevel="1">
      <c r="A2544" s="12">
        <f t="shared" si="161"/>
        <v>0</v>
      </c>
      <c r="B2544" t="str">
        <f>YEAR(C2544)&amp;VLOOKUP(MONTH(C2544),lookup!$G$2:$N$13,8)</f>
        <v>2015M03</v>
      </c>
      <c r="C2544" s="2">
        <f t="shared" si="160"/>
        <v>42081</v>
      </c>
      <c r="D2544" s="4">
        <v>40.543319986775657</v>
      </c>
      <c r="E2544">
        <f t="shared" si="158"/>
        <v>40.630276772239256</v>
      </c>
      <c r="F2544" s="4">
        <v>34.081764829027925</v>
      </c>
      <c r="G2544">
        <f t="shared" si="159"/>
        <v>34.163167760731071</v>
      </c>
    </row>
    <row r="2545" spans="1:7" outlineLevel="1">
      <c r="A2545" s="12">
        <f t="shared" si="161"/>
        <v>0</v>
      </c>
      <c r="B2545" t="str">
        <f>YEAR(C2545)&amp;VLOOKUP(MONTH(C2545),lookup!$G$2:$N$13,8)</f>
        <v>2015M03</v>
      </c>
      <c r="C2545" s="2">
        <f t="shared" si="160"/>
        <v>42082</v>
      </c>
      <c r="D2545" s="4">
        <v>41.159057625374196</v>
      </c>
      <c r="E2545">
        <f t="shared" si="158"/>
        <v>40.682767828501035</v>
      </c>
      <c r="F2545" s="4">
        <v>34.580448135107751</v>
      </c>
      <c r="G2545">
        <f t="shared" si="159"/>
        <v>34.199779174918461</v>
      </c>
    </row>
    <row r="2546" spans="1:7" outlineLevel="1">
      <c r="A2546" s="12">
        <f t="shared" si="161"/>
        <v>0</v>
      </c>
      <c r="B2546" t="str">
        <f>YEAR(C2546)&amp;VLOOKUP(MONTH(C2546),lookup!$G$2:$N$13,8)</f>
        <v>2015M03</v>
      </c>
      <c r="C2546" s="2">
        <f t="shared" si="160"/>
        <v>42083</v>
      </c>
      <c r="D2546" s="4">
        <v>40.859636595027666</v>
      </c>
      <c r="E2546">
        <f t="shared" si="158"/>
        <v>40.755435529203055</v>
      </c>
      <c r="F2546" s="4">
        <v>34.365166154702194</v>
      </c>
      <c r="G2546">
        <f t="shared" si="159"/>
        <v>34.264405068298203</v>
      </c>
    </row>
    <row r="2547" spans="1:7" outlineLevel="1">
      <c r="A2547" s="12">
        <f t="shared" si="161"/>
        <v>0</v>
      </c>
      <c r="B2547" t="str">
        <f>YEAR(C2547)&amp;VLOOKUP(MONTH(C2547),lookup!$G$2:$N$13,8)</f>
        <v>2015M03</v>
      </c>
      <c r="C2547" s="2">
        <f t="shared" si="160"/>
        <v>42084</v>
      </c>
      <c r="D2547" s="4">
        <v>41.4968295380637</v>
      </c>
      <c r="E2547">
        <f t="shared" si="158"/>
        <v>40.839501249708377</v>
      </c>
      <c r="F2547" s="4">
        <v>34.847895615557491</v>
      </c>
      <c r="G2547">
        <f t="shared" si="159"/>
        <v>34.325166543565935</v>
      </c>
    </row>
    <row r="2548" spans="1:7" outlineLevel="1">
      <c r="A2548" s="12">
        <f t="shared" si="161"/>
        <v>0</v>
      </c>
      <c r="B2548" t="str">
        <f>YEAR(C2548)&amp;VLOOKUP(MONTH(C2548),lookup!$G$2:$N$13,8)</f>
        <v>2015M03</v>
      </c>
      <c r="C2548" s="2">
        <f t="shared" si="160"/>
        <v>42085</v>
      </c>
      <c r="D2548" s="4">
        <v>41.106174512066652</v>
      </c>
      <c r="E2548">
        <f t="shared" si="158"/>
        <v>40.973158676394931</v>
      </c>
      <c r="F2548" s="4">
        <v>34.554828169447916</v>
      </c>
      <c r="G2548">
        <f t="shared" si="159"/>
        <v>34.439196936167946</v>
      </c>
    </row>
    <row r="2549" spans="1:7" outlineLevel="1">
      <c r="A2549" s="12">
        <f t="shared" si="161"/>
        <v>0</v>
      </c>
      <c r="B2549" t="str">
        <f>YEAR(C2549)&amp;VLOOKUP(MONTH(C2549),lookup!$G$2:$N$13,8)</f>
        <v>2015M03</v>
      </c>
      <c r="C2549" s="2">
        <f t="shared" si="160"/>
        <v>42086</v>
      </c>
      <c r="D2549" s="4">
        <v>41.253368373914327</v>
      </c>
      <c r="E2549">
        <f t="shared" si="158"/>
        <v>41.00955736889567</v>
      </c>
      <c r="F2549" s="4">
        <v>34.621403504144503</v>
      </c>
      <c r="G2549">
        <f t="shared" si="159"/>
        <v>34.459782144177233</v>
      </c>
    </row>
    <row r="2550" spans="1:7" outlineLevel="1">
      <c r="A2550" s="12">
        <f t="shared" si="161"/>
        <v>0</v>
      </c>
      <c r="B2550" t="str">
        <f>YEAR(C2550)&amp;VLOOKUP(MONTH(C2550),lookup!$G$2:$N$13,8)</f>
        <v>2015M03</v>
      </c>
      <c r="C2550" s="2">
        <f t="shared" si="160"/>
        <v>42087</v>
      </c>
      <c r="D2550" s="4">
        <v>41.042515933162946</v>
      </c>
      <c r="E2550">
        <f t="shared" ref="E2550:E2613" si="162">AVERAGE(SUM(D2543:D2550)/8,SUM(D2545:D2550)/6)</f>
        <v>41.112491917803005</v>
      </c>
      <c r="F2550" s="4">
        <v>34.509141650475399</v>
      </c>
      <c r="G2550">
        <f t="shared" si="159"/>
        <v>34.548585844758584</v>
      </c>
    </row>
    <row r="2551" spans="1:7" outlineLevel="1">
      <c r="A2551" s="12">
        <f t="shared" si="161"/>
        <v>0</v>
      </c>
      <c r="B2551" t="str">
        <f>YEAR(C2551)&amp;VLOOKUP(MONTH(C2551),lookup!$G$2:$N$13,8)</f>
        <v>2015M03</v>
      </c>
      <c r="C2551" s="2">
        <f t="shared" si="160"/>
        <v>42088</v>
      </c>
      <c r="D2551" s="4">
        <v>41.387716375029456</v>
      </c>
      <c r="E2551">
        <f t="shared" si="162"/>
        <v>41.148558794318809</v>
      </c>
      <c r="F2551" s="4">
        <v>34.751601567425503</v>
      </c>
      <c r="G2551">
        <f t="shared" si="159"/>
        <v>34.573685323430794</v>
      </c>
    </row>
    <row r="2552" spans="1:7" outlineLevel="1">
      <c r="A2552" s="12">
        <f t="shared" si="161"/>
        <v>0</v>
      </c>
      <c r="B2552" t="str">
        <f>YEAR(C2552)&amp;VLOOKUP(MONTH(C2552),lookup!$G$2:$N$13,8)</f>
        <v>2015M03</v>
      </c>
      <c r="C2552" s="2">
        <f t="shared" si="160"/>
        <v>42089</v>
      </c>
      <c r="D2552" s="4">
        <v>40.97161400705189</v>
      </c>
      <c r="E2552">
        <f t="shared" si="162"/>
        <v>41.184658621588092</v>
      </c>
      <c r="F2552" s="4">
        <v>34.430662357235796</v>
      </c>
      <c r="G2552">
        <f t="shared" si="159"/>
        <v>34.60094943582159</v>
      </c>
    </row>
    <row r="2553" spans="1:7" outlineLevel="1">
      <c r="A2553" s="12">
        <f t="shared" si="161"/>
        <v>0</v>
      </c>
      <c r="B2553" t="str">
        <f>YEAR(C2553)&amp;VLOOKUP(MONTH(C2553),lookup!$G$2:$N$13,8)</f>
        <v>2015M03</v>
      </c>
      <c r="C2553" s="2">
        <f t="shared" si="160"/>
        <v>42090</v>
      </c>
      <c r="D2553" s="4">
        <v>41.791844148262939</v>
      </c>
      <c r="E2553">
        <f t="shared" si="162"/>
        <v>41.248792330118576</v>
      </c>
      <c r="F2553" s="4">
        <v>35.13104705163645</v>
      </c>
      <c r="G2553">
        <f t="shared" si="159"/>
        <v>34.658957821111215</v>
      </c>
    </row>
    <row r="2554" spans="1:7" outlineLevel="1">
      <c r="A2554" s="12">
        <f t="shared" si="161"/>
        <v>0</v>
      </c>
      <c r="B2554" t="str">
        <f>YEAR(C2554)&amp;VLOOKUP(MONTH(C2554),lookup!$G$2:$N$13,8)</f>
        <v>2015M03</v>
      </c>
      <c r="C2554" s="2">
        <f t="shared" si="160"/>
        <v>42091</v>
      </c>
      <c r="D2554" s="4">
        <v>41.22212878278394</v>
      </c>
      <c r="E2554">
        <f t="shared" si="162"/>
        <v>41.281110947746448</v>
      </c>
      <c r="F2554" s="4">
        <v>34.611567067895635</v>
      </c>
      <c r="G2554">
        <f t="shared" si="159"/>
        <v>34.67908611972311</v>
      </c>
    </row>
    <row r="2555" spans="1:7" outlineLevel="1">
      <c r="A2555" s="12">
        <f t="shared" si="161"/>
        <v>0</v>
      </c>
      <c r="B2555" t="str">
        <f>YEAR(C2555)&amp;VLOOKUP(MONTH(C2555),lookup!$G$2:$N$13,8)</f>
        <v>2015M03</v>
      </c>
      <c r="C2555" s="2">
        <f t="shared" si="160"/>
        <v>42092</v>
      </c>
      <c r="D2555" s="4">
        <v>41.810035999956142</v>
      </c>
      <c r="E2555">
        <f t="shared" si="162"/>
        <v>41.347075320451545</v>
      </c>
      <c r="F2555" s="4">
        <v>35.201823044390494</v>
      </c>
      <c r="G2555">
        <f t="shared" si="159"/>
        <v>34.749574879045667</v>
      </c>
    </row>
    <row r="2556" spans="1:7" outlineLevel="1">
      <c r="A2556" s="12">
        <f t="shared" si="161"/>
        <v>0</v>
      </c>
      <c r="B2556" t="str">
        <f>YEAR(C2556)&amp;VLOOKUP(MONTH(C2556),lookup!$G$2:$N$13,8)</f>
        <v>2015M03</v>
      </c>
      <c r="C2556" s="2">
        <f t="shared" si="160"/>
        <v>42093</v>
      </c>
      <c r="D2556" s="4">
        <v>40.601567305663821</v>
      </c>
      <c r="E2556">
        <f t="shared" si="162"/>
        <v>41.278791651093101</v>
      </c>
      <c r="F2556" s="4">
        <v>34.151697618901707</v>
      </c>
      <c r="G2556">
        <f t="shared" si="159"/>
        <v>34.694592217005393</v>
      </c>
    </row>
    <row r="2557" spans="1:7" outlineLevel="1">
      <c r="A2557" s="12">
        <f t="shared" si="161"/>
        <v>0</v>
      </c>
      <c r="B2557" t="str">
        <f>YEAR(C2557)&amp;VLOOKUP(MONTH(C2557),lookup!$G$2:$N$13,8)</f>
        <v>2015M03</v>
      </c>
      <c r="C2557" s="2">
        <f t="shared" si="160"/>
        <v>42094</v>
      </c>
      <c r="D2557" s="4">
        <v>42.00399286280205</v>
      </c>
      <c r="E2557">
        <f t="shared" si="162"/>
        <v>41.377062055629636</v>
      </c>
      <c r="F2557" s="4">
        <v>35.251953130859484</v>
      </c>
      <c r="G2557">
        <f t="shared" si="159"/>
        <v>34.775697532294572</v>
      </c>
    </row>
    <row r="2558" spans="1:7" outlineLevel="1">
      <c r="A2558" s="12">
        <f t="shared" si="161"/>
        <v>0</v>
      </c>
      <c r="B2558" t="str">
        <f>YEAR(C2558)&amp;VLOOKUP(MONTH(C2558),lookup!$G$2:$N$13,8)</f>
        <v>2015M04</v>
      </c>
      <c r="C2558" s="2">
        <f t="shared" si="160"/>
        <v>42095</v>
      </c>
      <c r="D2558" s="4">
        <v>40.805127417292773</v>
      </c>
      <c r="E2558">
        <f t="shared" si="162"/>
        <v>41.348351390907823</v>
      </c>
      <c r="F2558" s="4">
        <v>34.26378204607434</v>
      </c>
      <c r="G2558">
        <f t="shared" si="159"/>
        <v>34.746455864422714</v>
      </c>
    </row>
    <row r="2559" spans="1:7" outlineLevel="1">
      <c r="A2559" s="12">
        <f t="shared" si="161"/>
        <v>0</v>
      </c>
      <c r="B2559" t="str">
        <f>YEAR(C2559)&amp;VLOOKUP(MONTH(C2559),lookup!$G$2:$N$13,8)</f>
        <v>2015M04</v>
      </c>
      <c r="C2559" s="2">
        <f t="shared" si="160"/>
        <v>42096</v>
      </c>
      <c r="D2559" s="4">
        <v>41.748248179957734</v>
      </c>
      <c r="E2559">
        <f t="shared" si="162"/>
        <v>41.367251631357078</v>
      </c>
      <c r="F2559" s="4">
        <v>35.103502654214935</v>
      </c>
      <c r="G2559">
        <f t="shared" si="159"/>
        <v>34.766154315895264</v>
      </c>
    </row>
    <row r="2560" spans="1:7" outlineLevel="1">
      <c r="A2560" s="12">
        <f t="shared" si="161"/>
        <v>0</v>
      </c>
      <c r="B2560" t="str">
        <f>YEAR(C2560)&amp;VLOOKUP(MONTH(C2560),lookup!$G$2:$N$13,8)</f>
        <v>2015M04</v>
      </c>
      <c r="C2560" s="2">
        <f t="shared" si="160"/>
        <v>42097</v>
      </c>
      <c r="D2560" s="4">
        <v>41.28120127268771</v>
      </c>
      <c r="E2560">
        <f t="shared" si="162"/>
        <v>41.391523542951298</v>
      </c>
      <c r="F2560" s="4">
        <v>34.751230390183778</v>
      </c>
      <c r="G2560">
        <f t="shared" si="159"/>
        <v>34.797828428145195</v>
      </c>
    </row>
    <row r="2561" spans="1:7" outlineLevel="1">
      <c r="A2561" s="12">
        <f t="shared" si="161"/>
        <v>0</v>
      </c>
      <c r="B2561" t="str">
        <f>YEAR(C2561)&amp;VLOOKUP(MONTH(C2561),lookup!$G$2:$N$13,8)</f>
        <v>2015M04</v>
      </c>
      <c r="C2561" s="2">
        <f t="shared" si="160"/>
        <v>42098</v>
      </c>
      <c r="D2561" s="4">
        <v>41.971143545306461</v>
      </c>
      <c r="E2561">
        <f t="shared" si="162"/>
        <v>41.416155384045709</v>
      </c>
      <c r="F2561" s="4">
        <v>35.2214502879362</v>
      </c>
      <c r="G2561">
        <f t="shared" si="159"/>
        <v>34.80511423404274</v>
      </c>
    </row>
    <row r="2562" spans="1:7" outlineLevel="1">
      <c r="A2562" s="12">
        <f t="shared" si="161"/>
        <v>0</v>
      </c>
      <c r="B2562" t="str">
        <f>YEAR(C2562)&amp;VLOOKUP(MONTH(C2562),lookup!$G$2:$N$13,8)</f>
        <v>2015M04</v>
      </c>
      <c r="C2562" s="2">
        <f t="shared" si="160"/>
        <v>42099</v>
      </c>
      <c r="D2562" s="4">
        <v>41.523174052725125</v>
      </c>
      <c r="E2562">
        <f t="shared" si="162"/>
        <v>41.511771275672146</v>
      </c>
      <c r="F2562" s="4">
        <v>34.919206701548184</v>
      </c>
      <c r="G2562">
        <f t="shared" si="159"/>
        <v>34.888300801366569</v>
      </c>
    </row>
    <row r="2563" spans="1:7" outlineLevel="1">
      <c r="A2563" s="12">
        <f t="shared" si="161"/>
        <v>0</v>
      </c>
      <c r="B2563" t="str">
        <f>YEAR(C2563)&amp;VLOOKUP(MONTH(C2563),lookup!$G$2:$N$13,8)</f>
        <v>2015M04</v>
      </c>
      <c r="C2563" s="2">
        <f t="shared" si="160"/>
        <v>42100</v>
      </c>
      <c r="D2563" s="4">
        <v>42.083844129620104</v>
      </c>
      <c r="E2563">
        <f t="shared" si="162"/>
        <v>41.535538556010977</v>
      </c>
      <c r="F2563" s="4">
        <v>35.329172130431637</v>
      </c>
      <c r="G2563">
        <f t="shared" si="159"/>
        <v>34.902695035875148</v>
      </c>
    </row>
    <row r="2564" spans="1:7" outlineLevel="1">
      <c r="A2564" s="12">
        <f t="shared" si="161"/>
        <v>0</v>
      </c>
      <c r="B2564" t="str">
        <f>YEAR(C2564)&amp;VLOOKUP(MONTH(C2564),lookup!$G$2:$N$13,8)</f>
        <v>2015M04</v>
      </c>
      <c r="C2564" s="2">
        <f t="shared" si="160"/>
        <v>42101</v>
      </c>
      <c r="D2564" s="4">
        <v>41.356669102667283</v>
      </c>
      <c r="E2564">
        <f t="shared" si="162"/>
        <v>41.628694225438238</v>
      </c>
      <c r="F2564" s="4">
        <v>34.754769873686776</v>
      </c>
      <c r="G2564">
        <f t="shared" si="159"/>
        <v>34.981302704100251</v>
      </c>
    </row>
    <row r="2565" spans="1:7" outlineLevel="1">
      <c r="A2565" s="12">
        <f t="shared" si="161"/>
        <v>0</v>
      </c>
      <c r="B2565" t="str">
        <f>YEAR(C2565)&amp;VLOOKUP(MONTH(C2565),lookup!$G$2:$N$13,8)</f>
        <v>2015M04</v>
      </c>
      <c r="C2565" s="2">
        <f t="shared" si="160"/>
        <v>42102</v>
      </c>
      <c r="D2565" s="4">
        <v>42.56755349313211</v>
      </c>
      <c r="E2565">
        <f t="shared" si="162"/>
        <v>41.732192207598395</v>
      </c>
      <c r="F2565" s="4">
        <v>35.720566023961254</v>
      </c>
      <c r="G2565">
        <f t="shared" si="159"/>
        <v>35.062012957397968</v>
      </c>
    </row>
    <row r="2566" spans="1:7" outlineLevel="1">
      <c r="A2566" s="12">
        <f t="shared" si="161"/>
        <v>0</v>
      </c>
      <c r="B2566" t="str">
        <f>YEAR(C2566)&amp;VLOOKUP(MONTH(C2566),lookup!$G$2:$N$13,8)</f>
        <v>2015M04</v>
      </c>
      <c r="C2566" s="2">
        <f t="shared" si="160"/>
        <v>42103</v>
      </c>
      <c r="D2566" s="4">
        <v>42.040954770422779</v>
      </c>
      <c r="E2566">
        <f t="shared" si="162"/>
        <v>41.872744208646942</v>
      </c>
      <c r="F2566" s="4">
        <v>35.31844961827516</v>
      </c>
      <c r="G2566">
        <f t="shared" si="159"/>
        <v>35.175197949668132</v>
      </c>
    </row>
    <row r="2567" spans="1:7" outlineLevel="1">
      <c r="A2567" s="12">
        <f t="shared" si="161"/>
        <v>0</v>
      </c>
      <c r="B2567" t="str">
        <f>YEAR(C2567)&amp;VLOOKUP(MONTH(C2567),lookup!$G$2:$N$13,8)</f>
        <v>2015M04</v>
      </c>
      <c r="C2567" s="2">
        <f t="shared" si="160"/>
        <v>42104</v>
      </c>
      <c r="D2567" s="4">
        <v>42.808296839778464</v>
      </c>
      <c r="E2567">
        <f t="shared" si="162"/>
        <v>42.008760024425072</v>
      </c>
      <c r="F2567" s="4">
        <v>35.91994536555827</v>
      </c>
      <c r="G2567">
        <f t="shared" si="159"/>
        <v>35.284433542262271</v>
      </c>
    </row>
    <row r="2568" spans="1:7" outlineLevel="1">
      <c r="A2568" s="12">
        <f t="shared" si="161"/>
        <v>0</v>
      </c>
      <c r="B2568" t="str">
        <f>YEAR(C2568)&amp;VLOOKUP(MONTH(C2568),lookup!$G$2:$N$13,8)</f>
        <v>2015M04</v>
      </c>
      <c r="C2568" s="2">
        <f t="shared" si="160"/>
        <v>42105</v>
      </c>
      <c r="D2568" s="4">
        <v>42.844032168467528</v>
      </c>
      <c r="E2568">
        <f t="shared" si="162"/>
        <v>42.216508465056506</v>
      </c>
      <c r="F2568" s="4">
        <v>36.009427282483166</v>
      </c>
      <c r="G2568">
        <f t="shared" si="159"/>
        <v>35.453922563108897</v>
      </c>
    </row>
    <row r="2569" spans="1:7" outlineLevel="1">
      <c r="A2569" s="12">
        <f t="shared" si="161"/>
        <v>0</v>
      </c>
      <c r="B2569" t="str">
        <f>YEAR(C2569)&amp;VLOOKUP(MONTH(C2569),lookup!$G$2:$N$13,8)</f>
        <v>2015M04</v>
      </c>
      <c r="C2569" s="2">
        <f t="shared" si="160"/>
        <v>42106</v>
      </c>
      <c r="D2569" s="4">
        <v>43.013544082459632</v>
      </c>
      <c r="E2569">
        <f t="shared" si="162"/>
        <v>42.359133494698547</v>
      </c>
      <c r="F2569" s="4">
        <v>36.116559442309544</v>
      </c>
      <c r="G2569">
        <f t="shared" si="159"/>
        <v>35.575482494580392</v>
      </c>
    </row>
    <row r="2570" spans="1:7" outlineLevel="1">
      <c r="A2570" s="12">
        <f t="shared" si="161"/>
        <v>0</v>
      </c>
      <c r="B2570" t="str">
        <f>YEAR(C2570)&amp;VLOOKUP(MONTH(C2570),lookup!$G$2:$N$13,8)</f>
        <v>2015M04</v>
      </c>
      <c r="C2570" s="2">
        <f t="shared" si="160"/>
        <v>42107</v>
      </c>
      <c r="D2570" s="4">
        <v>42.526147932855018</v>
      </c>
      <c r="E2570">
        <f t="shared" si="162"/>
        <v>42.519275931388975</v>
      </c>
      <c r="F2570" s="4">
        <v>35.745042710937497</v>
      </c>
      <c r="G2570">
        <f t="shared" si="159"/>
        <v>35.709619981604789</v>
      </c>
    </row>
    <row r="2571" spans="1:7" outlineLevel="1">
      <c r="A2571" s="12">
        <f t="shared" si="161"/>
        <v>0</v>
      </c>
      <c r="B2571" t="str">
        <f>YEAR(C2571)&amp;VLOOKUP(MONTH(C2571),lookup!$G$2:$N$13,8)</f>
        <v>2015M04</v>
      </c>
      <c r="C2571" s="2">
        <f t="shared" si="160"/>
        <v>42108</v>
      </c>
      <c r="D2571" s="4">
        <v>43.371875465373201</v>
      </c>
      <c r="E2571">
        <f t="shared" si="162"/>
        <v>42.666804720893637</v>
      </c>
      <c r="F2571" s="4">
        <v>36.429278567877354</v>
      </c>
      <c r="G2571">
        <f t="shared" ref="G2571:G2634" si="163">AVERAGE(SUM(F2564:F2571)/8,SUM(F2566:F2571)/6)</f>
        <v>35.837436012604812</v>
      </c>
    </row>
    <row r="2572" spans="1:7" outlineLevel="1">
      <c r="A2572" s="12">
        <f t="shared" si="161"/>
        <v>0</v>
      </c>
      <c r="B2572" t="str">
        <f>YEAR(C2572)&amp;VLOOKUP(MONTH(C2572),lookup!$G$2:$N$13,8)</f>
        <v>2015M04</v>
      </c>
      <c r="C2572" s="2">
        <f t="shared" ref="C2572:C2635" si="164">C2571+1</f>
        <v>42109</v>
      </c>
      <c r="D2572" s="4">
        <v>42.627267315188199</v>
      </c>
      <c r="E2572">
        <f t="shared" si="162"/>
        <v>42.795076487906655</v>
      </c>
      <c r="F2572" s="4">
        <v>35.784723498355092</v>
      </c>
      <c r="G2572">
        <f t="shared" si="163"/>
        <v>35.940664270819909</v>
      </c>
    </row>
    <row r="2573" spans="1:7" outlineLevel="1">
      <c r="A2573" s="12">
        <f t="shared" si="161"/>
        <v>0</v>
      </c>
      <c r="B2573" t="str">
        <f>YEAR(C2573)&amp;VLOOKUP(MONTH(C2573),lookup!$G$2:$N$13,8)</f>
        <v>2015M04</v>
      </c>
      <c r="C2573" s="2">
        <f t="shared" si="164"/>
        <v>42110</v>
      </c>
      <c r="D2573" s="4">
        <v>43.35041337384844</v>
      </c>
      <c r="E2573">
        <f t="shared" si="162"/>
        <v>42.889181608290578</v>
      </c>
      <c r="F2573" s="4">
        <v>36.380395955845145</v>
      </c>
      <c r="G2573">
        <f t="shared" si="163"/>
        <v>36.02027452408656</v>
      </c>
    </row>
    <row r="2574" spans="1:7" outlineLevel="1">
      <c r="A2574" s="12">
        <f t="shared" si="161"/>
        <v>0</v>
      </c>
      <c r="B2574" t="str">
        <f>YEAR(C2574)&amp;VLOOKUP(MONTH(C2574),lookup!$G$2:$N$13,8)</f>
        <v>2015M04</v>
      </c>
      <c r="C2574" s="2">
        <f t="shared" si="164"/>
        <v>42111</v>
      </c>
      <c r="D2574" s="4">
        <v>43.372069267681148</v>
      </c>
      <c r="E2574">
        <f t="shared" si="162"/>
        <v>43.016379355970358</v>
      </c>
      <c r="F2574" s="4">
        <v>36.488701931055104</v>
      </c>
      <c r="G2574">
        <f t="shared" si="163"/>
        <v>36.133354847682966</v>
      </c>
    </row>
    <row r="2575" spans="1:7" outlineLevel="1">
      <c r="A2575" s="12">
        <f t="shared" si="161"/>
        <v>0</v>
      </c>
      <c r="B2575" t="str">
        <f>YEAR(C2575)&amp;VLOOKUP(MONTH(C2575),lookup!$G$2:$N$13,8)</f>
        <v>2015M04</v>
      </c>
      <c r="C2575" s="2">
        <f t="shared" si="164"/>
        <v>42112</v>
      </c>
      <c r="D2575" s="4">
        <v>44.001672402984568</v>
      </c>
      <c r="E2575">
        <f t="shared" si="162"/>
        <v>43.17330935538115</v>
      </c>
      <c r="F2575" s="4">
        <v>36.887896285679929</v>
      </c>
      <c r="G2575">
        <f t="shared" si="163"/>
        <v>36.258129850471434</v>
      </c>
    </row>
    <row r="2576" spans="1:7" outlineLevel="1">
      <c r="A2576" s="12">
        <f t="shared" si="161"/>
        <v>0</v>
      </c>
      <c r="B2576" t="str">
        <f>YEAR(C2576)&amp;VLOOKUP(MONTH(C2576),lookup!$G$2:$N$13,8)</f>
        <v>2015M04</v>
      </c>
      <c r="C2576" s="2">
        <f t="shared" si="164"/>
        <v>42113</v>
      </c>
      <c r="D2576" s="4">
        <v>43.411203707161974</v>
      </c>
      <c r="E2576">
        <f t="shared" si="162"/>
        <v>43.282512224408471</v>
      </c>
      <c r="F2576" s="4">
        <v>36.499628404040649</v>
      </c>
      <c r="G2576">
        <f t="shared" si="163"/>
        <v>36.351649561660707</v>
      </c>
    </row>
    <row r="2577" spans="1:7" outlineLevel="1">
      <c r="A2577" s="12">
        <f t="shared" si="161"/>
        <v>0</v>
      </c>
      <c r="B2577" t="str">
        <f>YEAR(C2577)&amp;VLOOKUP(MONTH(C2577),lookup!$G$2:$N$13,8)</f>
        <v>2015M04</v>
      </c>
      <c r="C2577" s="2">
        <f t="shared" si="164"/>
        <v>42114</v>
      </c>
      <c r="D2577" s="4">
        <v>44.000123498601511</v>
      </c>
      <c r="E2577">
        <f t="shared" si="162"/>
        <v>43.39652744068637</v>
      </c>
      <c r="F2577" s="4">
        <v>36.860576634494493</v>
      </c>
      <c r="G2577">
        <f t="shared" si="163"/>
        <v>36.434092141723696</v>
      </c>
    </row>
    <row r="2578" spans="1:7" outlineLevel="1">
      <c r="A2578" s="12">
        <f t="shared" ref="A2578:A2641" si="165">IF(D2578+D2579=D2578,IF(D2578+D2579&gt;0,1,0),0)</f>
        <v>0</v>
      </c>
      <c r="B2578" t="str">
        <f>YEAR(C2578)&amp;VLOOKUP(MONTH(C2578),lookup!$G$2:$N$13,8)</f>
        <v>2015M04</v>
      </c>
      <c r="C2578" s="2">
        <f t="shared" si="164"/>
        <v>42115</v>
      </c>
      <c r="D2578" s="4">
        <v>43.589887921009954</v>
      </c>
      <c r="E2578">
        <f t="shared" si="162"/>
        <v>43.543229573764528</v>
      </c>
      <c r="F2578" s="4">
        <v>36.622224124682752</v>
      </c>
      <c r="G2578">
        <f t="shared" si="163"/>
        <v>36.558707698943415</v>
      </c>
    </row>
    <row r="2579" spans="1:7" outlineLevel="1">
      <c r="A2579" s="12">
        <f t="shared" si="165"/>
        <v>0</v>
      </c>
      <c r="B2579" t="str">
        <f>YEAR(C2579)&amp;VLOOKUP(MONTH(C2579),lookup!$G$2:$N$13,8)</f>
        <v>2015M04</v>
      </c>
      <c r="C2579" s="2">
        <f t="shared" si="164"/>
        <v>42116</v>
      </c>
      <c r="D2579" s="4">
        <v>44.248670416303852</v>
      </c>
      <c r="E2579">
        <f t="shared" si="162"/>
        <v>43.672884011735647</v>
      </c>
      <c r="F2579" s="4">
        <v>37.06195257223451</v>
      </c>
      <c r="G2579">
        <f t="shared" si="163"/>
        <v>36.655046208914854</v>
      </c>
    </row>
    <row r="2580" spans="1:7" outlineLevel="1">
      <c r="A2580" s="12">
        <f t="shared" si="165"/>
        <v>0</v>
      </c>
      <c r="B2580" t="str">
        <f>YEAR(C2580)&amp;VLOOKUP(MONTH(C2580),lookup!$G$2:$N$13,8)</f>
        <v>2015M04</v>
      </c>
      <c r="C2580" s="2">
        <f t="shared" si="164"/>
        <v>42117</v>
      </c>
      <c r="D2580" s="4">
        <v>43.832325523770322</v>
      </c>
      <c r="E2580">
        <f t="shared" si="162"/>
        <v>43.786554837779462</v>
      </c>
      <c r="F2580" s="4">
        <v>36.754580827858611</v>
      </c>
      <c r="G2580">
        <f t="shared" si="163"/>
        <v>36.737818866742444</v>
      </c>
    </row>
    <row r="2581" spans="1:7" outlineLevel="1">
      <c r="A2581" s="12">
        <f t="shared" si="165"/>
        <v>0</v>
      </c>
      <c r="B2581" t="str">
        <f>YEAR(C2581)&amp;VLOOKUP(MONTH(C2581),lookup!$G$2:$N$13,8)</f>
        <v>2015M04</v>
      </c>
      <c r="C2581" s="2">
        <f t="shared" si="164"/>
        <v>42118</v>
      </c>
      <c r="D2581" s="4">
        <v>44.527355106972728</v>
      </c>
      <c r="E2581">
        <f t="shared" si="162"/>
        <v>43.903920588098742</v>
      </c>
      <c r="F2581" s="4">
        <v>37.226357487857356</v>
      </c>
      <c r="G2581">
        <f t="shared" si="163"/>
        <v>36.818896562674659</v>
      </c>
    </row>
    <row r="2582" spans="1:7" outlineLevel="1">
      <c r="A2582" s="12">
        <f t="shared" si="165"/>
        <v>0</v>
      </c>
      <c r="B2582" t="str">
        <f>YEAR(C2582)&amp;VLOOKUP(MONTH(C2582),lookup!$G$2:$N$13,8)</f>
        <v>2015M04</v>
      </c>
      <c r="C2582" s="2">
        <f t="shared" si="164"/>
        <v>42119</v>
      </c>
      <c r="D2582" s="4">
        <v>44.449541966250877</v>
      </c>
      <c r="E2582">
        <f t="shared" si="162"/>
        <v>44.057790820016763</v>
      </c>
      <c r="F2582" s="4">
        <v>37.227700576854183</v>
      </c>
      <c r="G2582">
        <f t="shared" si="163"/>
        <v>36.925756659104891</v>
      </c>
    </row>
    <row r="2583" spans="1:7" outlineLevel="1">
      <c r="A2583" s="12">
        <f t="shared" si="165"/>
        <v>0</v>
      </c>
      <c r="B2583" t="str">
        <f>YEAR(C2583)&amp;VLOOKUP(MONTH(C2583),lookup!$G$2:$N$13,8)</f>
        <v>2015M04</v>
      </c>
      <c r="C2583" s="2">
        <f t="shared" si="164"/>
        <v>42120</v>
      </c>
      <c r="D2583" s="4">
        <v>44.709455086498288</v>
      </c>
      <c r="E2583">
        <f t="shared" si="162"/>
        <v>44.16113820339443</v>
      </c>
      <c r="F2583" s="4">
        <v>37.467572386719148</v>
      </c>
      <c r="G2583">
        <f t="shared" si="163"/>
        <v>37.012569394771901</v>
      </c>
    </row>
    <row r="2584" spans="1:7" outlineLevel="1">
      <c r="A2584" s="12">
        <f t="shared" si="165"/>
        <v>0</v>
      </c>
      <c r="B2584" t="str">
        <f>YEAR(C2584)&amp;VLOOKUP(MONTH(C2584),lookup!$G$2:$N$13,8)</f>
        <v>2015M04</v>
      </c>
      <c r="C2584" s="2">
        <f t="shared" si="164"/>
        <v>42121</v>
      </c>
      <c r="D2584" s="4">
        <v>43.776925317146613</v>
      </c>
      <c r="E2584">
        <f t="shared" si="162"/>
        <v>44.199582253696526</v>
      </c>
      <c r="F2584" s="4">
        <v>36.710945697836728</v>
      </c>
      <c r="G2584">
        <f t="shared" si="163"/>
        <v>37.033170190063657</v>
      </c>
    </row>
    <row r="2585" spans="1:7" outlineLevel="1">
      <c r="A2585" s="12">
        <f t="shared" si="165"/>
        <v>0</v>
      </c>
      <c r="B2585" t="str">
        <f>YEAR(C2585)&amp;VLOOKUP(MONTH(C2585),lookup!$G$2:$N$13,8)</f>
        <v>2015M04</v>
      </c>
      <c r="C2585" s="2">
        <f t="shared" si="164"/>
        <v>42122</v>
      </c>
      <c r="D2585" s="4">
        <v>44.333196990099481</v>
      </c>
      <c r="E2585">
        <f t="shared" si="162"/>
        <v>44.227443228064786</v>
      </c>
      <c r="F2585" s="4">
        <v>37.076944386914988</v>
      </c>
      <c r="G2585">
        <f t="shared" si="163"/>
        <v>37.047942492479976</v>
      </c>
    </row>
    <row r="2586" spans="1:7" outlineLevel="1">
      <c r="A2586" s="12">
        <f t="shared" si="165"/>
        <v>0</v>
      </c>
      <c r="B2586" t="str">
        <f>YEAR(C2586)&amp;VLOOKUP(MONTH(C2586),lookup!$G$2:$N$13,8)</f>
        <v>2015M04</v>
      </c>
      <c r="C2586" s="2">
        <f t="shared" si="164"/>
        <v>42123</v>
      </c>
      <c r="D2586" s="4">
        <v>44.208005241406354</v>
      </c>
      <c r="E2586">
        <f t="shared" si="162"/>
        <v>44.297382203725896</v>
      </c>
      <c r="F2586" s="4">
        <v>37.062533929971778</v>
      </c>
      <c r="G2586">
        <f t="shared" si="163"/>
        <v>37.101124613819977</v>
      </c>
    </row>
    <row r="2587" spans="1:7" outlineLevel="1">
      <c r="A2587" s="12">
        <f t="shared" si="165"/>
        <v>0</v>
      </c>
      <c r="B2587" t="str">
        <f>YEAR(C2587)&amp;VLOOKUP(MONTH(C2587),lookup!$G$2:$N$13,8)</f>
        <v>2015M04</v>
      </c>
      <c r="C2587" s="2">
        <f t="shared" si="164"/>
        <v>42124</v>
      </c>
      <c r="D2587" s="4">
        <v>44.470074412329694</v>
      </c>
      <c r="E2587">
        <f t="shared" si="162"/>
        <v>44.30644656225725</v>
      </c>
      <c r="F2587" s="4">
        <v>37.219421432180567</v>
      </c>
      <c r="G2587">
        <f t="shared" si="163"/>
        <v>37.110388412926866</v>
      </c>
    </row>
    <row r="2588" spans="1:7" outlineLevel="1">
      <c r="A2588" s="12">
        <f t="shared" si="165"/>
        <v>0</v>
      </c>
      <c r="B2588" t="str">
        <f>YEAR(C2588)&amp;VLOOKUP(MONTH(C2588),lookup!$G$2:$N$13,8)</f>
        <v>2015M05</v>
      </c>
      <c r="C2588" s="2">
        <f t="shared" si="164"/>
        <v>42125</v>
      </c>
      <c r="D2588" s="4">
        <v>44.589436981880517</v>
      </c>
      <c r="E2588">
        <f t="shared" si="162"/>
        <v>44.365423946358284</v>
      </c>
      <c r="F2588" s="4">
        <v>37.398479482648099</v>
      </c>
      <c r="G2588">
        <f t="shared" si="163"/>
        <v>37.164863654334042</v>
      </c>
    </row>
    <row r="2589" spans="1:7" outlineLevel="1">
      <c r="A2589" s="12">
        <f t="shared" si="165"/>
        <v>0</v>
      </c>
      <c r="B2589" t="str">
        <f>YEAR(C2589)&amp;VLOOKUP(MONTH(C2589),lookup!$G$2:$N$13,8)</f>
        <v>2015M05</v>
      </c>
      <c r="C2589" s="2">
        <f t="shared" si="164"/>
        <v>42126</v>
      </c>
      <c r="D2589" s="4">
        <v>45.164062539999215</v>
      </c>
      <c r="E2589">
        <f t="shared" si="162"/>
        <v>44.443102115380846</v>
      </c>
      <c r="F2589" s="4">
        <v>37.792703376965044</v>
      </c>
      <c r="G2589">
        <f t="shared" si="163"/>
        <v>37.227354521590428</v>
      </c>
    </row>
    <row r="2590" spans="1:7" outlineLevel="1">
      <c r="A2590" s="12">
        <f t="shared" si="165"/>
        <v>0</v>
      </c>
      <c r="B2590" t="str">
        <f>YEAR(C2590)&amp;VLOOKUP(MONTH(C2590),lookup!$G$2:$N$13,8)</f>
        <v>2015M05</v>
      </c>
      <c r="C2590" s="2">
        <f t="shared" si="164"/>
        <v>42127</v>
      </c>
      <c r="D2590" s="4">
        <v>44.810618001654582</v>
      </c>
      <c r="E2590">
        <f t="shared" si="162"/>
        <v>44.55181042463591</v>
      </c>
      <c r="F2590" s="4">
        <v>37.570019022098883</v>
      </c>
      <c r="G2590">
        <f t="shared" si="163"/>
        <v>37.320338868106738</v>
      </c>
    </row>
    <row r="2591" spans="1:7" outlineLevel="1">
      <c r="A2591" s="12">
        <f t="shared" si="165"/>
        <v>0</v>
      </c>
      <c r="B2591" t="str">
        <f>YEAR(C2591)&amp;VLOOKUP(MONTH(C2591),lookup!$G$2:$N$13,8)</f>
        <v>2015M05</v>
      </c>
      <c r="C2591" s="2">
        <f t="shared" si="164"/>
        <v>42128</v>
      </c>
      <c r="D2591" s="4">
        <v>45.043686568216202</v>
      </c>
      <c r="E2591">
        <f t="shared" si="162"/>
        <v>44.631907357086334</v>
      </c>
      <c r="F2591" s="4">
        <v>37.730038927225486</v>
      </c>
      <c r="G2591">
        <f t="shared" si="163"/>
        <v>37.391167571914252</v>
      </c>
    </row>
    <row r="2592" spans="1:7" outlineLevel="1">
      <c r="A2592" s="12">
        <f t="shared" si="165"/>
        <v>0</v>
      </c>
      <c r="B2592" t="str">
        <f>YEAR(C2592)&amp;VLOOKUP(MONTH(C2592),lookup!$G$2:$N$13,8)</f>
        <v>2015M05</v>
      </c>
      <c r="C2592" s="2">
        <f t="shared" si="164"/>
        <v>42129</v>
      </c>
      <c r="D2592" s="4">
        <v>44.484263766232871</v>
      </c>
      <c r="E2592">
        <f t="shared" si="162"/>
        <v>44.69913755388977</v>
      </c>
      <c r="F2592" s="4">
        <v>37.330528115215778</v>
      </c>
      <c r="G2592">
        <f t="shared" si="163"/>
        <v>37.452224321770771</v>
      </c>
    </row>
    <row r="2593" spans="1:7" outlineLevel="1">
      <c r="A2593" s="12">
        <f t="shared" si="165"/>
        <v>0</v>
      </c>
      <c r="B2593" t="str">
        <f>YEAR(C2593)&amp;VLOOKUP(MONTH(C2593),lookup!$G$2:$N$13,8)</f>
        <v>2015M05</v>
      </c>
      <c r="C2593" s="2">
        <f t="shared" si="164"/>
        <v>42130</v>
      </c>
      <c r="D2593" s="4">
        <v>44.809675397054995</v>
      </c>
      <c r="E2593">
        <f t="shared" si="162"/>
        <v>44.757217536384935</v>
      </c>
      <c r="F2593" s="4">
        <v>37.49208828131826</v>
      </c>
      <c r="G2593">
        <f t="shared" si="163"/>
        <v>37.500893052599125</v>
      </c>
    </row>
    <row r="2594" spans="1:7" outlineLevel="1">
      <c r="A2594" s="12">
        <f t="shared" si="165"/>
        <v>0</v>
      </c>
      <c r="B2594" t="str">
        <f>YEAR(C2594)&amp;VLOOKUP(MONTH(C2594),lookup!$G$2:$N$13,8)</f>
        <v>2015M05</v>
      </c>
      <c r="C2594" s="2">
        <f t="shared" si="164"/>
        <v>42131</v>
      </c>
      <c r="D2594" s="4">
        <v>43.996472783056134</v>
      </c>
      <c r="E2594">
        <f t="shared" si="162"/>
        <v>44.694583074502674</v>
      </c>
      <c r="F2594" s="4">
        <v>36.892191764902535</v>
      </c>
      <c r="G2594">
        <f t="shared" si="163"/>
        <v>37.448056024136825</v>
      </c>
    </row>
    <row r="2595" spans="1:7" outlineLevel="1">
      <c r="A2595" s="12">
        <f t="shared" si="165"/>
        <v>0</v>
      </c>
      <c r="B2595" t="str">
        <f>YEAR(C2595)&amp;VLOOKUP(MONTH(C2595),lookup!$G$2:$N$13,8)</f>
        <v>2015M05</v>
      </c>
      <c r="C2595" s="2">
        <f t="shared" si="164"/>
        <v>42132</v>
      </c>
      <c r="D2595" s="4">
        <v>44.778129563122327</v>
      </c>
      <c r="E2595">
        <f t="shared" si="162"/>
        <v>44.681675440020818</v>
      </c>
      <c r="F2595" s="4">
        <v>37.490060364723192</v>
      </c>
      <c r="G2595">
        <f t="shared" si="163"/>
        <v>37.439750706400588</v>
      </c>
    </row>
    <row r="2596" spans="1:7" outlineLevel="1">
      <c r="A2596" s="12">
        <f t="shared" si="165"/>
        <v>0</v>
      </c>
      <c r="B2596" t="str">
        <f>YEAR(C2596)&amp;VLOOKUP(MONTH(C2596),lookup!$G$2:$N$13,8)</f>
        <v>2015M05</v>
      </c>
      <c r="C2596" s="2">
        <f t="shared" si="164"/>
        <v>42133</v>
      </c>
      <c r="D2596" s="4">
        <v>44.57577151422219</v>
      </c>
      <c r="E2596">
        <f t="shared" si="162"/>
        <v>44.661250807672801</v>
      </c>
      <c r="F2596" s="4">
        <v>37.363931822456408</v>
      </c>
      <c r="G2596">
        <f t="shared" si="163"/>
        <v>37.420417544335066</v>
      </c>
    </row>
    <row r="2597" spans="1:7" outlineLevel="1">
      <c r="A2597" s="12">
        <f t="shared" si="165"/>
        <v>0</v>
      </c>
      <c r="B2597" t="str">
        <f>YEAR(C2597)&amp;VLOOKUP(MONTH(C2597),lookup!$G$2:$N$13,8)</f>
        <v>2015M05</v>
      </c>
      <c r="C2597" s="2">
        <f t="shared" si="164"/>
        <v>42134</v>
      </c>
      <c r="D2597" s="4">
        <v>44.841054167733432</v>
      </c>
      <c r="E2597">
        <f t="shared" si="162"/>
        <v>44.624176751032621</v>
      </c>
      <c r="F2597" s="4">
        <v>37.511961301810906</v>
      </c>
      <c r="G2597">
        <f t="shared" si="163"/>
        <v>37.384698029186723</v>
      </c>
    </row>
    <row r="2598" spans="1:7" outlineLevel="1">
      <c r="A2598" s="12">
        <f t="shared" si="165"/>
        <v>0</v>
      </c>
      <c r="B2598" t="str">
        <f>YEAR(C2598)&amp;VLOOKUP(MONTH(C2598),lookup!$G$2:$N$13,8)</f>
        <v>2015M05</v>
      </c>
      <c r="C2598" s="2">
        <f t="shared" si="164"/>
        <v>42135</v>
      </c>
      <c r="D2598" s="4">
        <v>44.228422485621515</v>
      </c>
      <c r="E2598">
        <f t="shared" si="162"/>
        <v>44.566469424562946</v>
      </c>
      <c r="F2598" s="4">
        <v>37.01327651461235</v>
      </c>
      <c r="G2598">
        <f t="shared" si="163"/>
        <v>37.323463989085198</v>
      </c>
    </row>
    <row r="2599" spans="1:7" outlineLevel="1">
      <c r="A2599" s="12">
        <f t="shared" si="165"/>
        <v>0</v>
      </c>
      <c r="B2599" t="str">
        <f>YEAR(C2599)&amp;VLOOKUP(MONTH(C2599),lookup!$G$2:$N$13,8)</f>
        <v>2015M05</v>
      </c>
      <c r="C2599" s="2">
        <f t="shared" si="164"/>
        <v>42136</v>
      </c>
      <c r="D2599" s="4">
        <v>44.818316705563028</v>
      </c>
      <c r="E2599">
        <f t="shared" si="162"/>
        <v>44.553103917189453</v>
      </c>
      <c r="F2599" s="4">
        <v>37.496858031092117</v>
      </c>
      <c r="G2599">
        <f t="shared" si="163"/>
        <v>37.309287662224676</v>
      </c>
    </row>
    <row r="2600" spans="1:7" outlineLevel="1">
      <c r="A2600" s="12">
        <f t="shared" si="165"/>
        <v>0</v>
      </c>
      <c r="B2600" t="str">
        <f>YEAR(C2600)&amp;VLOOKUP(MONTH(C2600),lookup!$G$2:$N$13,8)</f>
        <v>2015M05</v>
      </c>
      <c r="C2600" s="2">
        <f t="shared" si="164"/>
        <v>42137</v>
      </c>
      <c r="D2600" s="4">
        <v>44.333128230695372</v>
      </c>
      <c r="E2600">
        <f t="shared" si="162"/>
        <v>44.57171256685497</v>
      </c>
      <c r="F2600" s="4">
        <v>37.098652787008128</v>
      </c>
      <c r="G2600">
        <f t="shared" si="163"/>
        <v>37.312000539387171</v>
      </c>
    </row>
    <row r="2601" spans="1:7" outlineLevel="1">
      <c r="A2601" s="12">
        <f t="shared" si="165"/>
        <v>0</v>
      </c>
      <c r="B2601" t="str">
        <f>YEAR(C2601)&amp;VLOOKUP(MONTH(C2601),lookup!$G$2:$N$13,8)</f>
        <v>2015M05</v>
      </c>
      <c r="C2601" s="2">
        <f t="shared" si="164"/>
        <v>42138</v>
      </c>
      <c r="D2601" s="4">
        <v>44.644747180555484</v>
      </c>
      <c r="E2601">
        <f t="shared" si="162"/>
        <v>44.55028935477651</v>
      </c>
      <c r="F2601" s="4">
        <v>37.32657206170564</v>
      </c>
      <c r="G2601">
        <f t="shared" si="163"/>
        <v>37.288031750409914</v>
      </c>
    </row>
    <row r="2602" spans="1:7" outlineLevel="1">
      <c r="A2602" s="12">
        <f t="shared" si="165"/>
        <v>0</v>
      </c>
      <c r="B2602" t="str">
        <f>YEAR(C2602)&amp;VLOOKUP(MONTH(C2602),lookup!$G$2:$N$13,8)</f>
        <v>2015M05</v>
      </c>
      <c r="C2602" s="2">
        <f t="shared" si="164"/>
        <v>42139</v>
      </c>
      <c r="D2602" s="4">
        <v>44.49325912622465</v>
      </c>
      <c r="E2602">
        <f t="shared" si="162"/>
        <v>44.574462468891412</v>
      </c>
      <c r="F2602" s="4">
        <v>37.236025515468377</v>
      </c>
      <c r="G2602">
        <f t="shared" si="163"/>
        <v>37.298862500904612</v>
      </c>
    </row>
    <row r="2603" spans="1:7" outlineLevel="1">
      <c r="A2603" s="12">
        <f t="shared" si="165"/>
        <v>0</v>
      </c>
      <c r="B2603" t="str">
        <f>YEAR(C2603)&amp;VLOOKUP(MONTH(C2603),lookup!$G$2:$N$13,8)</f>
        <v>2015M05</v>
      </c>
      <c r="C2603" s="2">
        <f t="shared" si="164"/>
        <v>42140</v>
      </c>
      <c r="D2603" s="4">
        <v>44.84372258172997</v>
      </c>
      <c r="E2603">
        <f t="shared" si="162"/>
        <v>44.578784400387441</v>
      </c>
      <c r="F2603" s="4">
        <v>37.386973901799976</v>
      </c>
      <c r="G2603">
        <f t="shared" si="163"/>
        <v>37.282003980304331</v>
      </c>
    </row>
    <row r="2604" spans="1:7" outlineLevel="1">
      <c r="A2604" s="12">
        <f t="shared" si="165"/>
        <v>0</v>
      </c>
      <c r="B2604" t="str">
        <f>YEAR(C2604)&amp;VLOOKUP(MONTH(C2604),lookup!$G$2:$N$13,8)</f>
        <v>2015M05</v>
      </c>
      <c r="C2604" s="2">
        <f t="shared" si="164"/>
        <v>42141</v>
      </c>
      <c r="D2604" s="4">
        <v>44.512958796010707</v>
      </c>
      <c r="E2604">
        <f t="shared" si="162"/>
        <v>44.598569964698321</v>
      </c>
      <c r="F2604" s="4">
        <v>37.268044955317357</v>
      </c>
      <c r="G2604">
        <f t="shared" si="163"/>
        <v>37.297241754500227</v>
      </c>
    </row>
    <row r="2605" spans="1:7" outlineLevel="1">
      <c r="A2605" s="12">
        <f t="shared" si="165"/>
        <v>0</v>
      </c>
      <c r="B2605" t="str">
        <f>YEAR(C2605)&amp;VLOOKUP(MONTH(C2605),lookup!$G$2:$N$13,8)</f>
        <v>2015M05</v>
      </c>
      <c r="C2605" s="2">
        <f t="shared" si="164"/>
        <v>42142</v>
      </c>
      <c r="D2605" s="4">
        <v>44.474583293629692</v>
      </c>
      <c r="E2605">
        <f t="shared" si="162"/>
        <v>44.547021084072391</v>
      </c>
      <c r="F2605" s="4">
        <v>37.050636275363111</v>
      </c>
      <c r="G2605">
        <f t="shared" si="163"/>
        <v>37.231223794036488</v>
      </c>
    </row>
    <row r="2606" spans="1:7" outlineLevel="1">
      <c r="A2606" s="12">
        <f t="shared" si="165"/>
        <v>0</v>
      </c>
      <c r="B2606" t="str">
        <f>YEAR(C2606)&amp;VLOOKUP(MONTH(C2606),lookup!$G$2:$N$13,8)</f>
        <v>2015M05</v>
      </c>
      <c r="C2606" s="2">
        <f t="shared" si="164"/>
        <v>42143</v>
      </c>
      <c r="D2606" s="4">
        <v>44.19119343566404</v>
      </c>
      <c r="E2606">
        <f t="shared" si="162"/>
        <v>44.532866368864106</v>
      </c>
      <c r="F2606" s="4">
        <v>36.987366120805476</v>
      </c>
      <c r="G2606">
        <f t="shared" si="163"/>
        <v>37.220330505573337</v>
      </c>
    </row>
    <row r="2607" spans="1:7" outlineLevel="1">
      <c r="A2607" s="12">
        <f t="shared" si="165"/>
        <v>0</v>
      </c>
      <c r="B2607" t="str">
        <f>YEAR(C2607)&amp;VLOOKUP(MONTH(C2607),lookup!$G$2:$N$13,8)</f>
        <v>2015M05</v>
      </c>
      <c r="C2607" s="2">
        <f t="shared" si="164"/>
        <v>42144</v>
      </c>
      <c r="D2607" s="4">
        <v>44.648158949398855</v>
      </c>
      <c r="E2607">
        <f t="shared" si="162"/>
        <v>44.522515823174132</v>
      </c>
      <c r="F2607" s="4">
        <v>37.240141778605555</v>
      </c>
      <c r="G2607">
        <f t="shared" si="163"/>
        <v>37.19708321620125</v>
      </c>
    </row>
    <row r="2608" spans="1:7" outlineLevel="1">
      <c r="A2608" s="12">
        <f t="shared" si="165"/>
        <v>0</v>
      </c>
      <c r="B2608" t="str">
        <f>YEAR(C2608)&amp;VLOOKUP(MONTH(C2608),lookup!$G$2:$N$13,8)</f>
        <v>2015M05</v>
      </c>
      <c r="C2608" s="2">
        <f t="shared" si="164"/>
        <v>42145</v>
      </c>
      <c r="D2608" s="4">
        <v>44.166627473839497</v>
      </c>
      <c r="E2608">
        <f t="shared" si="162"/>
        <v>44.484890221505211</v>
      </c>
      <c r="F2608" s="4">
        <v>36.940178764247833</v>
      </c>
      <c r="G2608">
        <f t="shared" si="163"/>
        <v>37.162524693843693</v>
      </c>
    </row>
    <row r="2609" spans="1:7" outlineLevel="1">
      <c r="A2609" s="12">
        <f t="shared" si="165"/>
        <v>0</v>
      </c>
      <c r="B2609" t="str">
        <f>YEAR(C2609)&amp;VLOOKUP(MONTH(C2609),lookup!$G$2:$N$13,8)</f>
        <v>2015M05</v>
      </c>
      <c r="C2609" s="2">
        <f t="shared" si="164"/>
        <v>42146</v>
      </c>
      <c r="D2609" s="4">
        <v>44.305677745527063</v>
      </c>
      <c r="E2609">
        <f t="shared" si="162"/>
        <v>44.41886131213235</v>
      </c>
      <c r="F2609" s="4">
        <v>36.943404037002985</v>
      </c>
      <c r="G2609">
        <f t="shared" si="163"/>
        <v>37.101612536900028</v>
      </c>
    </row>
    <row r="2610" spans="1:7" outlineLevel="1">
      <c r="A2610" s="12">
        <f t="shared" si="165"/>
        <v>0</v>
      </c>
      <c r="B2610" t="str">
        <f>YEAR(C2610)&amp;VLOOKUP(MONTH(C2610),lookup!$G$2:$N$13,8)</f>
        <v>2015M05</v>
      </c>
      <c r="C2610" s="2">
        <f t="shared" si="164"/>
        <v>42147</v>
      </c>
      <c r="D2610" s="4">
        <v>44.46090096637689</v>
      </c>
      <c r="E2610">
        <f t="shared" si="162"/>
        <v>44.412500774672381</v>
      </c>
      <c r="F2610" s="4">
        <v>37.175535138474871</v>
      </c>
      <c r="G2610">
        <f t="shared" si="163"/>
        <v>37.09012273693439</v>
      </c>
    </row>
    <row r="2611" spans="1:7" outlineLevel="1">
      <c r="A2611" s="12">
        <f t="shared" si="165"/>
        <v>0</v>
      </c>
      <c r="B2611" t="str">
        <f>YEAR(C2611)&amp;VLOOKUP(MONTH(C2611),lookup!$G$2:$N$13,8)</f>
        <v>2015M05</v>
      </c>
      <c r="C2611" s="2">
        <f t="shared" si="164"/>
        <v>42148</v>
      </c>
      <c r="D2611" s="4">
        <v>44.735108476121248</v>
      </c>
      <c r="E2611">
        <f t="shared" si="162"/>
        <v>44.427422824946134</v>
      </c>
      <c r="F2611" s="4">
        <v>37.310830763173847</v>
      </c>
      <c r="G2611">
        <f t="shared" si="163"/>
        <v>37.107046664754485</v>
      </c>
    </row>
    <row r="2612" spans="1:7" outlineLevel="1">
      <c r="A2612" s="12">
        <f t="shared" si="165"/>
        <v>0</v>
      </c>
      <c r="B2612" t="str">
        <f>YEAR(C2612)&amp;VLOOKUP(MONTH(C2612),lookup!$G$2:$N$13,8)</f>
        <v>2015M05</v>
      </c>
      <c r="C2612" s="2">
        <f t="shared" si="164"/>
        <v>42149</v>
      </c>
      <c r="D2612" s="4">
        <v>44.171483037045142</v>
      </c>
      <c r="E2612">
        <f t="shared" si="162"/>
        <v>44.404438056792543</v>
      </c>
      <c r="F2612" s="4">
        <v>36.919725335194023</v>
      </c>
      <c r="G2612">
        <f t="shared" si="163"/>
        <v>37.079639956362485</v>
      </c>
    </row>
    <row r="2613" spans="1:7" outlineLevel="1">
      <c r="A2613" s="12">
        <f t="shared" si="165"/>
        <v>0</v>
      </c>
      <c r="B2613" t="str">
        <f>YEAR(C2613)&amp;VLOOKUP(MONTH(C2613),lookup!$G$2:$N$13,8)</f>
        <v>2015M05</v>
      </c>
      <c r="C2613" s="2">
        <f t="shared" si="164"/>
        <v>42150</v>
      </c>
      <c r="D2613" s="4">
        <v>44.431689419932297</v>
      </c>
      <c r="E2613">
        <f t="shared" si="162"/>
        <v>44.383718062230912</v>
      </c>
      <c r="F2613" s="4">
        <v>37.016009915705496</v>
      </c>
      <c r="G2613">
        <f t="shared" si="163"/>
        <v>37.058798153642215</v>
      </c>
    </row>
    <row r="2614" spans="1:7" outlineLevel="1">
      <c r="A2614" s="12">
        <f t="shared" si="165"/>
        <v>0</v>
      </c>
      <c r="B2614" t="str">
        <f>YEAR(C2614)&amp;VLOOKUP(MONTH(C2614),lookup!$G$2:$N$13,8)</f>
        <v>2015M05</v>
      </c>
      <c r="C2614" s="2">
        <f t="shared" si="164"/>
        <v>42151</v>
      </c>
      <c r="D2614" s="4">
        <v>44.261684932808706</v>
      </c>
      <c r="E2614">
        <f t="shared" ref="E2614:E2677" si="166">AVERAGE(SUM(D2607:D2614)/8,SUM(D2609:D2614)/6)</f>
        <v>44.396045235716549</v>
      </c>
      <c r="F2614" s="4">
        <v>36.996450287728919</v>
      </c>
      <c r="G2614">
        <f t="shared" si="163"/>
        <v>37.06405520769836</v>
      </c>
    </row>
    <row r="2615" spans="1:7" outlineLevel="1">
      <c r="A2615" s="12">
        <f t="shared" si="165"/>
        <v>0</v>
      </c>
      <c r="B2615" t="str">
        <f>YEAR(C2615)&amp;VLOOKUP(MONTH(C2615),lookup!$G$2:$N$13,8)</f>
        <v>2015M05</v>
      </c>
      <c r="C2615" s="2">
        <f t="shared" si="164"/>
        <v>42152</v>
      </c>
      <c r="D2615" s="4">
        <v>44.408723586891426</v>
      </c>
      <c r="E2615">
        <f t="shared" si="166"/>
        <v>44.389667679006862</v>
      </c>
      <c r="F2615" s="4">
        <v>36.999901821448603</v>
      </c>
      <c r="G2615">
        <f t="shared" si="163"/>
        <v>37.053748359079847</v>
      </c>
    </row>
    <row r="2616" spans="1:7" outlineLevel="1">
      <c r="A2616" s="12">
        <f t="shared" si="165"/>
        <v>0</v>
      </c>
      <c r="B2616" t="str">
        <f>YEAR(C2616)&amp;VLOOKUP(MONTH(C2616),lookup!$G$2:$N$13,8)</f>
        <v>2015M05</v>
      </c>
      <c r="C2616" s="2">
        <f t="shared" si="164"/>
        <v>42153</v>
      </c>
      <c r="D2616" s="4">
        <v>43.881280370225618</v>
      </c>
      <c r="E2616">
        <f t="shared" si="166"/>
        <v>44.323531768685058</v>
      </c>
      <c r="F2616" s="4">
        <v>36.662823576823513</v>
      </c>
      <c r="G2616">
        <f t="shared" si="163"/>
        <v>36.993687696394886</v>
      </c>
    </row>
    <row r="2617" spans="1:7" outlineLevel="1">
      <c r="A2617" s="12">
        <f t="shared" si="165"/>
        <v>0</v>
      </c>
      <c r="B2617" t="str">
        <f>YEAR(C2617)&amp;VLOOKUP(MONTH(C2617),lookup!$G$2:$N$13,8)</f>
        <v>2015M05</v>
      </c>
      <c r="C2617" s="2">
        <f t="shared" si="164"/>
        <v>42154</v>
      </c>
      <c r="D2617" s="4">
        <v>44.285343541913001</v>
      </c>
      <c r="E2617">
        <f t="shared" si="166"/>
        <v>44.284780469775157</v>
      </c>
      <c r="F2617" s="4">
        <v>36.914976665634249</v>
      </c>
      <c r="G2617">
        <f t="shared" si="163"/>
        <v>36.958923144222702</v>
      </c>
    </row>
    <row r="2618" spans="1:7" outlineLevel="1">
      <c r="A2618" s="12">
        <f t="shared" si="165"/>
        <v>0</v>
      </c>
      <c r="B2618" t="str">
        <f>YEAR(C2618)&amp;VLOOKUP(MONTH(C2618),lookup!$G$2:$N$13,8)</f>
        <v>2015M05</v>
      </c>
      <c r="C2618" s="2">
        <f t="shared" si="164"/>
        <v>42155</v>
      </c>
      <c r="D2618" s="4">
        <v>44.129818381053227</v>
      </c>
      <c r="E2618">
        <f t="shared" si="166"/>
        <v>44.260615753526437</v>
      </c>
      <c r="F2618" s="4">
        <v>36.938221115033052</v>
      </c>
      <c r="G2618">
        <f t="shared" si="163"/>
        <v>36.945632332744175</v>
      </c>
    </row>
    <row r="2619" spans="1:7" outlineLevel="1">
      <c r="A2619" s="12">
        <f t="shared" si="165"/>
        <v>0</v>
      </c>
      <c r="B2619" t="str">
        <f>YEAR(C2619)&amp;VLOOKUP(MONTH(C2619),lookup!$G$2:$N$13,8)</f>
        <v>2015M06</v>
      </c>
      <c r="C2619" s="2">
        <f t="shared" si="164"/>
        <v>42156</v>
      </c>
      <c r="D2619" s="4">
        <v>43.960920190116809</v>
      </c>
      <c r="E2619">
        <f t="shared" si="166"/>
        <v>44.172998216499863</v>
      </c>
      <c r="F2619" s="4">
        <v>36.552705698865601</v>
      </c>
      <c r="G2619">
        <f t="shared" si="163"/>
        <v>36.85964083148825</v>
      </c>
    </row>
    <row r="2620" spans="1:7" outlineLevel="1">
      <c r="A2620" s="12">
        <f t="shared" si="165"/>
        <v>0</v>
      </c>
      <c r="B2620" t="str">
        <f>YEAR(C2620)&amp;VLOOKUP(MONTH(C2620),lookup!$G$2:$N$13,8)</f>
        <v>2015M06</v>
      </c>
      <c r="C2620" s="2">
        <f t="shared" si="164"/>
        <v>42157</v>
      </c>
      <c r="D2620" s="4">
        <v>43.328298484918619</v>
      </c>
      <c r="E2620">
        <f t="shared" si="166"/>
        <v>44.042516978001117</v>
      </c>
      <c r="F2620" s="4">
        <v>36.234586739003824</v>
      </c>
      <c r="G2620">
        <f t="shared" si="163"/>
        <v>36.753331040165939</v>
      </c>
    </row>
    <row r="2621" spans="1:7" outlineLevel="1">
      <c r="A2621" s="12">
        <f t="shared" si="165"/>
        <v>0</v>
      </c>
      <c r="B2621" t="str">
        <f>YEAR(C2621)&amp;VLOOKUP(MONTH(C2621),lookup!$G$2:$N$13,8)</f>
        <v>2015M06</v>
      </c>
      <c r="C2621" s="2">
        <f t="shared" si="164"/>
        <v>42158</v>
      </c>
      <c r="D2621" s="4">
        <v>43.829941160569916</v>
      </c>
      <c r="E2621">
        <f t="shared" si="166"/>
        <v>43.956675842930849</v>
      </c>
      <c r="F2621" s="4">
        <v>36.460357621608928</v>
      </c>
      <c r="G2621">
        <f t="shared" si="163"/>
        <v>36.673640755131601</v>
      </c>
    </row>
    <row r="2622" spans="1:7" outlineLevel="1">
      <c r="A2622" s="12">
        <f t="shared" si="165"/>
        <v>0</v>
      </c>
      <c r="B2622" t="str">
        <f>YEAR(C2622)&amp;VLOOKUP(MONTH(C2622),lookup!$G$2:$N$13,8)</f>
        <v>2015M06</v>
      </c>
      <c r="C2622" s="2">
        <f t="shared" si="164"/>
        <v>42159</v>
      </c>
      <c r="D2622" s="4">
        <v>43.303941229212796</v>
      </c>
      <c r="E2622">
        <f t="shared" si="166"/>
        <v>43.848705266371695</v>
      </c>
      <c r="F2622" s="4">
        <v>36.214730268811685</v>
      </c>
      <c r="G2622">
        <f t="shared" si="163"/>
        <v>36.587442144948284</v>
      </c>
    </row>
    <row r="2623" spans="1:7" outlineLevel="1">
      <c r="A2623" s="12">
        <f t="shared" si="165"/>
        <v>0</v>
      </c>
      <c r="B2623" t="str">
        <f>YEAR(C2623)&amp;VLOOKUP(MONTH(C2623),lookup!$G$2:$N$13,8)</f>
        <v>2015M06</v>
      </c>
      <c r="C2623" s="2">
        <f t="shared" si="164"/>
        <v>42160</v>
      </c>
      <c r="D2623" s="4">
        <v>44.317940699555201</v>
      </c>
      <c r="E2623">
        <f t="shared" si="166"/>
        <v>43.845747765716709</v>
      </c>
      <c r="F2623" s="4">
        <v>36.852786252579087</v>
      </c>
      <c r="G2623">
        <f t="shared" si="163"/>
        <v>36.573064887472668</v>
      </c>
    </row>
    <row r="2624" spans="1:7" outlineLevel="1">
      <c r="A2624" s="12">
        <f t="shared" si="165"/>
        <v>0</v>
      </c>
      <c r="B2624" t="str">
        <f>YEAR(C2624)&amp;VLOOKUP(MONTH(C2624),lookup!$G$2:$N$13,8)</f>
        <v>2015M06</v>
      </c>
      <c r="C2624" s="2">
        <f t="shared" si="164"/>
        <v>42161</v>
      </c>
      <c r="D2624" s="4">
        <v>43.869765657832772</v>
      </c>
      <c r="E2624">
        <f t="shared" si="166"/>
        <v>43.823357035923777</v>
      </c>
      <c r="F2624" s="4">
        <v>36.689757591000216</v>
      </c>
      <c r="G2624">
        <f t="shared" si="163"/>
        <v>36.55404296968932</v>
      </c>
    </row>
    <row r="2625" spans="1:7" outlineLevel="1">
      <c r="A2625" s="12">
        <f t="shared" si="165"/>
        <v>0</v>
      </c>
      <c r="B2625" t="str">
        <f>YEAR(C2625)&amp;VLOOKUP(MONTH(C2625),lookup!$G$2:$N$13,8)</f>
        <v>2015M06</v>
      </c>
      <c r="C2625" s="2">
        <f t="shared" si="164"/>
        <v>42162</v>
      </c>
      <c r="D2625" s="4">
        <v>44.312420746085465</v>
      </c>
      <c r="E2625">
        <f t="shared" si="166"/>
        <v>43.854341074181946</v>
      </c>
      <c r="F2625" s="4">
        <v>36.907921051479235</v>
      </c>
      <c r="G2625">
        <f t="shared" si="163"/>
        <v>36.583203273189099</v>
      </c>
    </row>
    <row r="2626" spans="1:7" outlineLevel="1">
      <c r="A2626" s="12">
        <f t="shared" si="165"/>
        <v>0</v>
      </c>
      <c r="B2626" t="str">
        <f>YEAR(C2626)&amp;VLOOKUP(MONTH(C2626),lookup!$G$2:$N$13,8)</f>
        <v>2015M06</v>
      </c>
      <c r="C2626" s="2">
        <f t="shared" si="164"/>
        <v>42163</v>
      </c>
      <c r="D2626" s="4">
        <v>43.267273186411757</v>
      </c>
      <c r="E2626">
        <f t="shared" si="166"/>
        <v>43.795346557974618</v>
      </c>
      <c r="F2626" s="4">
        <v>36.16626217415903</v>
      </c>
      <c r="G2626">
        <f t="shared" si="163"/>
        <v>36.529262125647406</v>
      </c>
    </row>
    <row r="2627" spans="1:7" outlineLevel="1">
      <c r="A2627" s="12">
        <f t="shared" si="165"/>
        <v>0</v>
      </c>
      <c r="B2627" t="str">
        <f>YEAR(C2627)&amp;VLOOKUP(MONTH(C2627),lookup!$G$2:$N$13,8)</f>
        <v>2015M06</v>
      </c>
      <c r="C2627" s="2">
        <f t="shared" si="164"/>
        <v>42164</v>
      </c>
      <c r="D2627" s="4">
        <v>43.869913184428839</v>
      </c>
      <c r="E2627">
        <f t="shared" si="166"/>
        <v>43.792989622107363</v>
      </c>
      <c r="F2627" s="4">
        <v>36.480376041735248</v>
      </c>
      <c r="G2627">
        <f t="shared" si="163"/>
        <v>36.526409723753957</v>
      </c>
    </row>
    <row r="2628" spans="1:7" outlineLevel="1">
      <c r="A2628" s="12">
        <f t="shared" si="165"/>
        <v>0</v>
      </c>
      <c r="B2628" t="str">
        <f>YEAR(C2628)&amp;VLOOKUP(MONTH(C2628),lookup!$G$2:$N$13,8)</f>
        <v>2015M06</v>
      </c>
      <c r="C2628" s="2">
        <f t="shared" si="164"/>
        <v>42165</v>
      </c>
      <c r="D2628" s="4">
        <v>43.782814096801438</v>
      </c>
      <c r="E2628">
        <f t="shared" si="166"/>
        <v>43.861302920149086</v>
      </c>
      <c r="F2628" s="4">
        <v>36.582828386625145</v>
      </c>
      <c r="G2628">
        <f t="shared" si="163"/>
        <v>36.578849669881407</v>
      </c>
    </row>
    <row r="2629" spans="1:7" outlineLevel="1">
      <c r="A2629" s="12">
        <f t="shared" si="165"/>
        <v>0</v>
      </c>
      <c r="B2629" t="str">
        <f>YEAR(C2629)&amp;VLOOKUP(MONTH(C2629),lookup!$G$2:$N$13,8)</f>
        <v>2015M06</v>
      </c>
      <c r="C2629" s="2">
        <f t="shared" si="164"/>
        <v>42166</v>
      </c>
      <c r="D2629" s="4">
        <v>43.787482698872999</v>
      </c>
      <c r="E2629">
        <f t="shared" si="166"/>
        <v>43.814444432902853</v>
      </c>
      <c r="F2629" s="4">
        <v>36.414558180219679</v>
      </c>
      <c r="G2629">
        <f t="shared" si="163"/>
        <v>36.539468198764631</v>
      </c>
    </row>
    <row r="2630" spans="1:7" outlineLevel="1">
      <c r="A2630" s="12">
        <f t="shared" si="165"/>
        <v>0</v>
      </c>
      <c r="B2630" t="str">
        <f>YEAR(C2630)&amp;VLOOKUP(MONTH(C2630),lookup!$G$2:$N$13,8)</f>
        <v>2015M06</v>
      </c>
      <c r="C2630" s="2">
        <f t="shared" si="164"/>
        <v>42167</v>
      </c>
      <c r="D2630" s="4">
        <v>43.934317764027</v>
      </c>
      <c r="E2630">
        <f t="shared" si="166"/>
        <v>43.859222308511598</v>
      </c>
      <c r="F2630" s="4">
        <v>36.724571193810121</v>
      </c>
      <c r="G2630">
        <f t="shared" si="163"/>
        <v>36.574234390144525</v>
      </c>
    </row>
    <row r="2631" spans="1:7" outlineLevel="1">
      <c r="A2631" s="12">
        <f t="shared" si="165"/>
        <v>0</v>
      </c>
      <c r="B2631" t="str">
        <f>YEAR(C2631)&amp;VLOOKUP(MONTH(C2631),lookup!$G$2:$N$13,8)</f>
        <v>2015M06</v>
      </c>
      <c r="C2631" s="2">
        <f t="shared" si="164"/>
        <v>42168</v>
      </c>
      <c r="D2631" s="4">
        <v>44.39498800108975</v>
      </c>
      <c r="E2631">
        <f t="shared" si="166"/>
        <v>43.870918369441199</v>
      </c>
      <c r="F2631" s="4">
        <v>36.963098098188304</v>
      </c>
      <c r="G2631">
        <f t="shared" si="163"/>
        <v>36.585726967720859</v>
      </c>
    </row>
    <row r="2632" spans="1:7" outlineLevel="1">
      <c r="A2632" s="12">
        <f t="shared" si="165"/>
        <v>0</v>
      </c>
      <c r="B2632" t="str">
        <f>YEAR(C2632)&amp;VLOOKUP(MONTH(C2632),lookup!$G$2:$N$13,8)</f>
        <v>2015M06</v>
      </c>
      <c r="C2632" s="2">
        <f t="shared" si="164"/>
        <v>42169</v>
      </c>
      <c r="D2632" s="4">
        <v>43.31743837601811</v>
      </c>
      <c r="E2632">
        <f t="shared" si="166"/>
        <v>43.84057834679497</v>
      </c>
      <c r="F2632" s="4">
        <v>36.232157489990946</v>
      </c>
      <c r="G2632">
        <f t="shared" si="163"/>
        <v>36.562618237727101</v>
      </c>
    </row>
    <row r="2633" spans="1:7" outlineLevel="1">
      <c r="A2633" s="12">
        <f t="shared" si="165"/>
        <v>0</v>
      </c>
      <c r="B2633" t="str">
        <f>YEAR(C2633)&amp;VLOOKUP(MONTH(C2633),lookup!$G$2:$N$13,8)</f>
        <v>2015M06</v>
      </c>
      <c r="C2633" s="2">
        <f t="shared" si="164"/>
        <v>42170</v>
      </c>
      <c r="D2633" s="4">
        <v>43.431428795985958</v>
      </c>
      <c r="E2633">
        <f t="shared" si="166"/>
        <v>43.748975984210176</v>
      </c>
      <c r="F2633" s="4">
        <v>36.07668977794836</v>
      </c>
      <c r="G2633">
        <f t="shared" si="163"/>
        <v>36.477025761149179</v>
      </c>
    </row>
    <row r="2634" spans="1:7" outlineLevel="1">
      <c r="A2634" s="12">
        <f t="shared" si="165"/>
        <v>0</v>
      </c>
      <c r="B2634" t="str">
        <f>YEAR(C2634)&amp;VLOOKUP(MONTH(C2634),lookup!$G$2:$N$13,8)</f>
        <v>2015M06</v>
      </c>
      <c r="C2634" s="2">
        <f t="shared" si="164"/>
        <v>42171</v>
      </c>
      <c r="D2634" s="4">
        <v>43.288822826586056</v>
      </c>
      <c r="E2634">
        <f t="shared" si="166"/>
        <v>43.709156897536459</v>
      </c>
      <c r="F2634" s="4">
        <v>36.184852618343875</v>
      </c>
      <c r="G2634">
        <f t="shared" si="163"/>
        <v>36.445023016553961</v>
      </c>
    </row>
    <row r="2635" spans="1:7" outlineLevel="1">
      <c r="A2635" s="12">
        <f t="shared" si="165"/>
        <v>0</v>
      </c>
      <c r="B2635" t="str">
        <f>YEAR(C2635)&amp;VLOOKUP(MONTH(C2635),lookup!$G$2:$N$13,8)</f>
        <v>2015M06</v>
      </c>
      <c r="C2635" s="2">
        <f t="shared" si="164"/>
        <v>42172</v>
      </c>
      <c r="D2635" s="4">
        <v>43.500583424630605</v>
      </c>
      <c r="E2635">
        <f t="shared" si="166"/>
        <v>43.662165514695531</v>
      </c>
      <c r="F2635" s="4">
        <v>36.191095436241866</v>
      </c>
      <c r="G2635">
        <f t="shared" ref="G2635:G2698" si="167">AVERAGE(SUM(F2628:F2635)/8,SUM(F2630:F2635)/6)</f>
        <v>36.408321083379143</v>
      </c>
    </row>
    <row r="2636" spans="1:7" outlineLevel="1">
      <c r="A2636" s="12">
        <f t="shared" si="165"/>
        <v>0</v>
      </c>
      <c r="B2636" t="str">
        <f>YEAR(C2636)&amp;VLOOKUP(MONTH(C2636),lookup!$G$2:$N$13,8)</f>
        <v>2015M06</v>
      </c>
      <c r="C2636" s="2">
        <f t="shared" ref="C2636:C2699" si="168">C2635+1</f>
        <v>42173</v>
      </c>
      <c r="D2636" s="4">
        <v>43.049110548791788</v>
      </c>
      <c r="E2636">
        <f t="shared" si="166"/>
        <v>43.542541775008665</v>
      </c>
      <c r="F2636" s="4">
        <v>36.01252943880273</v>
      </c>
      <c r="G2636">
        <f t="shared" si="167"/>
        <v>36.313340586222964</v>
      </c>
    </row>
    <row r="2637" spans="1:7" outlineLevel="1">
      <c r="A2637" s="12">
        <f t="shared" si="165"/>
        <v>0</v>
      </c>
      <c r="B2637" t="str">
        <f>YEAR(C2637)&amp;VLOOKUP(MONTH(C2637),lookup!$G$2:$N$13,8)</f>
        <v>2015M06</v>
      </c>
      <c r="C2637" s="2">
        <f t="shared" si="168"/>
        <v>42174</v>
      </c>
      <c r="D2637" s="4">
        <v>43.673355509456698</v>
      </c>
      <c r="E2637">
        <f t="shared" si="166"/>
        <v>43.475272784700721</v>
      </c>
      <c r="F2637" s="4">
        <v>36.34254960643711</v>
      </c>
      <c r="G2637">
        <f t="shared" si="167"/>
        <v>36.257127676048952</v>
      </c>
    </row>
    <row r="2638" spans="1:7" outlineLevel="1">
      <c r="A2638" s="12">
        <f t="shared" si="165"/>
        <v>0</v>
      </c>
      <c r="B2638" t="str">
        <f>YEAR(C2638)&amp;VLOOKUP(MONTH(C2638),lookup!$G$2:$N$13,8)</f>
        <v>2015M06</v>
      </c>
      <c r="C2638" s="2">
        <f t="shared" si="168"/>
        <v>42175</v>
      </c>
      <c r="D2638" s="4">
        <v>43.270266746923738</v>
      </c>
      <c r="E2638">
        <f t="shared" si="166"/>
        <v>43.429838627040567</v>
      </c>
      <c r="F2638" s="4">
        <v>36.160540412571045</v>
      </c>
      <c r="G2638">
        <f t="shared" si="167"/>
        <v>36.215907662436507</v>
      </c>
    </row>
    <row r="2639" spans="1:7" outlineLevel="1">
      <c r="A2639" s="12">
        <f t="shared" si="165"/>
        <v>0</v>
      </c>
      <c r="B2639" t="str">
        <f>YEAR(C2639)&amp;VLOOKUP(MONTH(C2639),lookup!$G$2:$N$13,8)</f>
        <v>2015M06</v>
      </c>
      <c r="C2639" s="2">
        <f t="shared" si="168"/>
        <v>42176</v>
      </c>
      <c r="D2639" s="4">
        <v>43.528452120670039</v>
      </c>
      <c r="E2639">
        <f t="shared" si="166"/>
        <v>43.383765411571346</v>
      </c>
      <c r="F2639" s="4">
        <v>36.319852675225306</v>
      </c>
      <c r="G2639">
        <f t="shared" si="167"/>
        <v>36.195968398274402</v>
      </c>
    </row>
    <row r="2640" spans="1:7" outlineLevel="1">
      <c r="A2640" s="12">
        <f t="shared" si="165"/>
        <v>0</v>
      </c>
      <c r="B2640" t="str">
        <f>YEAR(C2640)&amp;VLOOKUP(MONTH(C2640),lookup!$G$2:$N$13,8)</f>
        <v>2015M06</v>
      </c>
      <c r="C2640" s="2">
        <f t="shared" si="168"/>
        <v>42177</v>
      </c>
      <c r="D2640" s="4">
        <v>42.843956376127636</v>
      </c>
      <c r="E2640">
        <f t="shared" si="166"/>
        <v>43.317100582373328</v>
      </c>
      <c r="F2640" s="4">
        <v>35.827108030236268</v>
      </c>
      <c r="G2640">
        <f t="shared" si="167"/>
        <v>36.14084075803077</v>
      </c>
    </row>
    <row r="2641" spans="1:7" outlineLevel="1">
      <c r="A2641" s="12">
        <f t="shared" si="165"/>
        <v>0</v>
      </c>
      <c r="B2641" t="str">
        <f>YEAR(C2641)&amp;VLOOKUP(MONTH(C2641),lookup!$G$2:$N$13,8)</f>
        <v>2015M06</v>
      </c>
      <c r="C2641" s="2">
        <f t="shared" si="168"/>
        <v>42178</v>
      </c>
      <c r="D2641" s="4">
        <v>42.907950647380474</v>
      </c>
      <c r="E2641">
        <f t="shared" si="166"/>
        <v>43.234997133314636</v>
      </c>
      <c r="F2641" s="4">
        <v>35.699160540923785</v>
      </c>
      <c r="G2641">
        <f t="shared" si="167"/>
        <v>36.076250606106896</v>
      </c>
    </row>
    <row r="2642" spans="1:7" outlineLevel="1">
      <c r="A2642" s="12">
        <f t="shared" ref="A2642:A2705" si="169">IF(D2642+D2643=D2642,IF(D2642+D2643&gt;0,1,0),0)</f>
        <v>0</v>
      </c>
      <c r="B2642" t="str">
        <f>YEAR(C2642)&amp;VLOOKUP(MONTH(C2642),lookup!$G$2:$N$13,8)</f>
        <v>2015M06</v>
      </c>
      <c r="C2642" s="2">
        <f t="shared" si="168"/>
        <v>42179</v>
      </c>
      <c r="D2642" s="4">
        <v>43.135186170658933</v>
      </c>
      <c r="E2642">
        <f t="shared" si="166"/>
        <v>43.232567810808121</v>
      </c>
      <c r="F2642" s="4">
        <v>36.095332327764204</v>
      </c>
      <c r="G2642">
        <f t="shared" si="167"/>
        <v>36.077555828692454</v>
      </c>
    </row>
    <row r="2643" spans="1:7" outlineLevel="1">
      <c r="A2643" s="12">
        <f t="shared" si="169"/>
        <v>0</v>
      </c>
      <c r="B2643" t="str">
        <f>YEAR(C2643)&amp;VLOOKUP(MONTH(C2643),lookup!$G$2:$N$13,8)</f>
        <v>2015M06</v>
      </c>
      <c r="C2643" s="2">
        <f t="shared" si="168"/>
        <v>42180</v>
      </c>
      <c r="D2643" s="4">
        <v>42.961671842646339</v>
      </c>
      <c r="E2643">
        <f t="shared" si="166"/>
        <v>43.139578864699914</v>
      </c>
      <c r="F2643" s="4">
        <v>35.779603185626961</v>
      </c>
      <c r="G2643">
        <f t="shared" si="167"/>
        <v>36.004925361294852</v>
      </c>
    </row>
    <row r="2644" spans="1:7" outlineLevel="1">
      <c r="A2644" s="12">
        <f t="shared" si="169"/>
        <v>0</v>
      </c>
      <c r="B2644" t="str">
        <f>YEAR(C2644)&amp;VLOOKUP(MONTH(C2644),lookup!$G$2:$N$13,8)</f>
        <v>2015M06</v>
      </c>
      <c r="C2644" s="2">
        <f t="shared" si="168"/>
        <v>42181</v>
      </c>
      <c r="D2644" s="4">
        <v>42.84277770009443</v>
      </c>
      <c r="E2644">
        <f t="shared" si="166"/>
        <v>43.091058974420548</v>
      </c>
      <c r="F2644" s="4">
        <v>35.843532570083838</v>
      </c>
      <c r="G2644">
        <f t="shared" si="167"/>
        <v>35.967945736792643</v>
      </c>
    </row>
    <row r="2645" spans="1:7" outlineLevel="1">
      <c r="A2645" s="12">
        <f t="shared" si="169"/>
        <v>0</v>
      </c>
      <c r="B2645" t="str">
        <f>YEAR(C2645)&amp;VLOOKUP(MONTH(C2645),lookup!$G$2:$N$13,8)</f>
        <v>2015M06</v>
      </c>
      <c r="C2645" s="2">
        <f t="shared" si="168"/>
        <v>42182</v>
      </c>
      <c r="D2645" s="4">
        <v>43.218826066955501</v>
      </c>
      <c r="E2645">
        <f t="shared" si="166"/>
        <v>43.036848713121344</v>
      </c>
      <c r="F2645" s="4">
        <v>36.015269913341299</v>
      </c>
      <c r="G2645">
        <f t="shared" si="167"/>
        <v>35.922108859150491</v>
      </c>
    </row>
    <row r="2646" spans="1:7" outlineLevel="1">
      <c r="A2646" s="12">
        <f t="shared" si="169"/>
        <v>0</v>
      </c>
      <c r="B2646" t="str">
        <f>YEAR(C2646)&amp;VLOOKUP(MONTH(C2646),lookup!$G$2:$N$13,8)</f>
        <v>2015M06</v>
      </c>
      <c r="C2646" s="2">
        <f t="shared" si="168"/>
        <v>42183</v>
      </c>
      <c r="D2646" s="4">
        <v>42.649032250859939</v>
      </c>
      <c r="E2646">
        <f t="shared" si="166"/>
        <v>42.981777880011713</v>
      </c>
      <c r="F2646" s="4">
        <v>35.709923874376159</v>
      </c>
      <c r="G2646">
        <f t="shared" si="167"/>
        <v>35.884179979191629</v>
      </c>
    </row>
    <row r="2647" spans="1:7" outlineLevel="1">
      <c r="A2647" s="12">
        <f t="shared" si="169"/>
        <v>0</v>
      </c>
      <c r="B2647" t="str">
        <f>YEAR(C2647)&amp;VLOOKUP(MONTH(C2647),lookup!$G$2:$N$13,8)</f>
        <v>2015M06</v>
      </c>
      <c r="C2647" s="2">
        <f t="shared" si="168"/>
        <v>42184</v>
      </c>
      <c r="D2647" s="4">
        <v>42.512542488255562</v>
      </c>
      <c r="E2647">
        <f t="shared" si="166"/>
        <v>42.885332848058738</v>
      </c>
      <c r="F2647" s="4">
        <v>35.402452770622368</v>
      </c>
      <c r="G2647">
        <f t="shared" si="167"/>
        <v>35.80211683762883</v>
      </c>
    </row>
    <row r="2648" spans="1:7" outlineLevel="1">
      <c r="A2648" s="12">
        <f t="shared" si="169"/>
        <v>0</v>
      </c>
      <c r="B2648" t="str">
        <f>YEAR(C2648)&amp;VLOOKUP(MONTH(C2648),lookup!$G$2:$N$13,8)</f>
        <v>2015M06</v>
      </c>
      <c r="C2648" s="2">
        <f t="shared" si="168"/>
        <v>42185</v>
      </c>
      <c r="D2648" s="4">
        <v>42.138581008034777</v>
      </c>
      <c r="E2648">
        <f t="shared" si="166"/>
        <v>42.75819645733425</v>
      </c>
      <c r="F2648" s="4">
        <v>35.240908415396859</v>
      </c>
      <c r="G2648">
        <f t="shared" si="167"/>
        <v>35.694277369004091</v>
      </c>
    </row>
    <row r="2649" spans="1:7" outlineLevel="1">
      <c r="A2649" s="12">
        <f t="shared" si="169"/>
        <v>0</v>
      </c>
      <c r="B2649" t="str">
        <f>YEAR(C2649)&amp;VLOOKUP(MONTH(C2649),lookup!$G$2:$N$13,8)</f>
        <v>2015M07</v>
      </c>
      <c r="C2649" s="2">
        <f t="shared" si="168"/>
        <v>42186</v>
      </c>
      <c r="D2649" s="4">
        <v>42.24452099926912</v>
      </c>
      <c r="E2649">
        <f t="shared" si="166"/>
        <v>42.656969534045857</v>
      </c>
      <c r="F2649" s="4">
        <v>35.274811528175441</v>
      </c>
      <c r="G2649">
        <f t="shared" si="167"/>
        <v>35.625689584253024</v>
      </c>
    </row>
    <row r="2650" spans="1:7" outlineLevel="1">
      <c r="A2650" s="12">
        <f t="shared" si="169"/>
        <v>0</v>
      </c>
      <c r="B2650" t="str">
        <f>YEAR(C2650)&amp;VLOOKUP(MONTH(C2650),lookup!$G$2:$N$13,8)</f>
        <v>2015M07</v>
      </c>
      <c r="C2650" s="2">
        <f t="shared" si="168"/>
        <v>42187</v>
      </c>
      <c r="D2650" s="4">
        <v>42.130945018775577</v>
      </c>
      <c r="E2650">
        <f t="shared" si="166"/>
        <v>42.534885071943236</v>
      </c>
      <c r="F2650" s="4">
        <v>35.379669936232617</v>
      </c>
      <c r="G2650">
        <f t="shared" si="167"/>
        <v>35.542305465294703</v>
      </c>
    </row>
    <row r="2651" spans="1:7" outlineLevel="1">
      <c r="A2651" s="12">
        <f t="shared" si="169"/>
        <v>0</v>
      </c>
      <c r="B2651" t="str">
        <f>YEAR(C2651)&amp;VLOOKUP(MONTH(C2651),lookup!$G$2:$N$13,8)</f>
        <v>2015M07</v>
      </c>
      <c r="C2651" s="2">
        <f t="shared" si="168"/>
        <v>42188</v>
      </c>
      <c r="D2651" s="4">
        <v>41.741517310819226</v>
      </c>
      <c r="E2651">
        <f t="shared" si="166"/>
        <v>42.335516350692693</v>
      </c>
      <c r="F2651" s="4">
        <v>34.809768596308651</v>
      </c>
      <c r="G2651">
        <f t="shared" si="167"/>
        <v>35.381232360376252</v>
      </c>
    </row>
    <row r="2652" spans="1:7" outlineLevel="1">
      <c r="A2652" s="12">
        <f t="shared" si="169"/>
        <v>0</v>
      </c>
      <c r="B2652" t="str">
        <f>YEAR(C2652)&amp;VLOOKUP(MONTH(C2652),lookup!$G$2:$N$13,8)</f>
        <v>2015M07</v>
      </c>
      <c r="C2652" s="2">
        <f t="shared" si="168"/>
        <v>42189</v>
      </c>
      <c r="D2652" s="4">
        <v>42.134574586162579</v>
      </c>
      <c r="E2652">
        <f t="shared" si="166"/>
        <v>42.248382184013835</v>
      </c>
      <c r="F2652" s="4">
        <v>35.342654040246401</v>
      </c>
      <c r="G2652">
        <f t="shared" si="167"/>
        <v>35.319321632750601</v>
      </c>
    </row>
    <row r="2653" spans="1:7" outlineLevel="1">
      <c r="A2653" s="12">
        <f t="shared" si="169"/>
        <v>0</v>
      </c>
      <c r="B2653" t="str">
        <f>YEAR(C2653)&amp;VLOOKUP(MONTH(C2653),lookup!$G$2:$N$13,8)</f>
        <v>2015M07</v>
      </c>
      <c r="C2653" s="2">
        <f t="shared" si="168"/>
        <v>42190</v>
      </c>
      <c r="D2653" s="4">
        <v>41.747979598946095</v>
      </c>
      <c r="E2653">
        <f t="shared" si="166"/>
        <v>42.09274070565413</v>
      </c>
      <c r="F2653" s="4">
        <v>34.927882096978088</v>
      </c>
      <c r="G2653">
        <f t="shared" si="167"/>
        <v>35.211812338090873</v>
      </c>
    </row>
    <row r="2654" spans="1:7" outlineLevel="1">
      <c r="A2654" s="12">
        <f t="shared" si="169"/>
        <v>0</v>
      </c>
      <c r="B2654" t="str">
        <f>YEAR(C2654)&amp;VLOOKUP(MONTH(C2654),lookup!$G$2:$N$13,8)</f>
        <v>2015M07</v>
      </c>
      <c r="C2654" s="2">
        <f t="shared" si="168"/>
        <v>42191</v>
      </c>
      <c r="D2654" s="4">
        <v>41.560771303416061</v>
      </c>
      <c r="E2654">
        <f t="shared" si="166"/>
        <v>41.976573587720665</v>
      </c>
      <c r="F2654" s="4">
        <v>34.822340218804293</v>
      </c>
      <c r="G2654">
        <f t="shared" si="167"/>
        <v>35.121457676568255</v>
      </c>
    </row>
    <row r="2655" spans="1:7" outlineLevel="1">
      <c r="A2655" s="12">
        <f t="shared" si="169"/>
        <v>0</v>
      </c>
      <c r="B2655" t="str">
        <f>YEAR(C2655)&amp;VLOOKUP(MONTH(C2655),lookup!$G$2:$N$13,8)</f>
        <v>2015M07</v>
      </c>
      <c r="C2655" s="2">
        <f t="shared" si="168"/>
        <v>42192</v>
      </c>
      <c r="D2655" s="4">
        <v>41.601517956920233</v>
      </c>
      <c r="E2655">
        <f t="shared" si="166"/>
        <v>41.866050967649798</v>
      </c>
      <c r="F2655" s="4">
        <v>34.844046384178164</v>
      </c>
      <c r="G2655">
        <f t="shared" si="167"/>
        <v>35.050660182082382</v>
      </c>
    </row>
    <row r="2656" spans="1:7" outlineLevel="1">
      <c r="A2656" s="12">
        <f t="shared" si="169"/>
        <v>0</v>
      </c>
      <c r="B2656" t="str">
        <f>YEAR(C2656)&amp;VLOOKUP(MONTH(C2656),lookup!$G$2:$N$13,8)</f>
        <v>2015M07</v>
      </c>
      <c r="C2656" s="2">
        <f t="shared" si="168"/>
        <v>42193</v>
      </c>
      <c r="D2656" s="4">
        <v>41.525002254594064</v>
      </c>
      <c r="E2656">
        <f t="shared" si="166"/>
        <v>41.777207065211286</v>
      </c>
      <c r="F2656" s="4">
        <v>34.782071850592999</v>
      </c>
      <c r="G2656">
        <f t="shared" si="167"/>
        <v>34.972183056312176</v>
      </c>
    </row>
    <row r="2657" spans="1:7" outlineLevel="1">
      <c r="A2657" s="12">
        <f t="shared" si="169"/>
        <v>0</v>
      </c>
      <c r="B2657" t="str">
        <f>YEAR(C2657)&amp;VLOOKUP(MONTH(C2657),lookup!$G$2:$N$13,8)</f>
        <v>2015M07</v>
      </c>
      <c r="C2657" s="2">
        <f t="shared" si="168"/>
        <v>42194</v>
      </c>
      <c r="D2657" s="4">
        <v>41.389395537029365</v>
      </c>
      <c r="E2657">
        <f t="shared" si="166"/>
        <v>41.694418242672157</v>
      </c>
      <c r="F2657" s="4">
        <v>34.68087035996394</v>
      </c>
      <c r="G2657">
        <f t="shared" si="167"/>
        <v>34.924320213603565</v>
      </c>
    </row>
    <row r="2658" spans="1:7" outlineLevel="1">
      <c r="A2658" s="12">
        <f t="shared" si="169"/>
        <v>0</v>
      </c>
      <c r="B2658" t="str">
        <f>YEAR(C2658)&amp;VLOOKUP(MONTH(C2658),lookup!$G$2:$N$13,8)</f>
        <v>2015M07</v>
      </c>
      <c r="C2658" s="2">
        <f t="shared" si="168"/>
        <v>42195</v>
      </c>
      <c r="D2658" s="4">
        <v>41.557921693826259</v>
      </c>
      <c r="E2658">
        <f t="shared" si="166"/>
        <v>41.610549877168125</v>
      </c>
      <c r="F2658" s="4">
        <v>34.839841281440023</v>
      </c>
      <c r="G2658">
        <f t="shared" si="167"/>
        <v>34.848679859445163</v>
      </c>
    </row>
    <row r="2659" spans="1:7" outlineLevel="1">
      <c r="A2659" s="12">
        <f t="shared" si="169"/>
        <v>0</v>
      </c>
      <c r="B2659" t="str">
        <f>YEAR(C2659)&amp;VLOOKUP(MONTH(C2659),lookup!$G$2:$N$13,8)</f>
        <v>2015M07</v>
      </c>
      <c r="C2659" s="2">
        <f t="shared" si="168"/>
        <v>42196</v>
      </c>
      <c r="D2659" s="4">
        <v>41.665614213140863</v>
      </c>
      <c r="E2659">
        <f t="shared" si="166"/>
        <v>41.598942151412793</v>
      </c>
      <c r="F2659" s="4">
        <v>34.898237813734248</v>
      </c>
      <c r="G2659">
        <f t="shared" si="167"/>
        <v>34.851738828597277</v>
      </c>
    </row>
    <row r="2660" spans="1:7" outlineLevel="1">
      <c r="A2660" s="12">
        <f t="shared" si="169"/>
        <v>0</v>
      </c>
      <c r="B2660" t="str">
        <f>YEAR(C2660)&amp;VLOOKUP(MONTH(C2660),lookup!$G$2:$N$13,8)</f>
        <v>2015M07</v>
      </c>
      <c r="C2660" s="2">
        <f t="shared" si="168"/>
        <v>42197</v>
      </c>
      <c r="D2660" s="4">
        <v>41.450477901210768</v>
      </c>
      <c r="E2660">
        <f t="shared" si="166"/>
        <v>41.546994991752868</v>
      </c>
      <c r="F2660" s="4">
        <v>34.730796090462263</v>
      </c>
      <c r="G2660">
        <f t="shared" si="167"/>
        <v>34.805869029373923</v>
      </c>
    </row>
    <row r="2661" spans="1:7" outlineLevel="1">
      <c r="A2661" s="12">
        <f t="shared" si="169"/>
        <v>0</v>
      </c>
      <c r="B2661" t="str">
        <f>YEAR(C2661)&amp;VLOOKUP(MONTH(C2661),lookup!$G$2:$N$13,8)</f>
        <v>2015M07</v>
      </c>
      <c r="C2661" s="2">
        <f t="shared" si="168"/>
        <v>42198</v>
      </c>
      <c r="D2661" s="4">
        <v>41.148675688140834</v>
      </c>
      <c r="E2661">
        <f t="shared" si="166"/>
        <v>41.471801641595917</v>
      </c>
      <c r="F2661" s="4">
        <v>34.540012101186704</v>
      </c>
      <c r="G2661">
        <f t="shared" si="167"/>
        <v>34.756290964387681</v>
      </c>
    </row>
    <row r="2662" spans="1:7" outlineLevel="1">
      <c r="A2662" s="12">
        <f t="shared" si="169"/>
        <v>0</v>
      </c>
      <c r="B2662" t="str">
        <f>YEAR(C2662)&amp;VLOOKUP(MONTH(C2662),lookup!$G$2:$N$13,8)</f>
        <v>2015M07</v>
      </c>
      <c r="C2662" s="2">
        <f t="shared" si="168"/>
        <v>42199</v>
      </c>
      <c r="D2662" s="4">
        <v>40.881748950196076</v>
      </c>
      <c r="E2662">
        <f t="shared" si="166"/>
        <v>41.375758302486503</v>
      </c>
      <c r="F2662" s="4">
        <v>34.268113596627103</v>
      </c>
      <c r="G2662">
        <f t="shared" si="167"/>
        <v>34.678821946004447</v>
      </c>
    </row>
    <row r="2663" spans="1:7" outlineLevel="1">
      <c r="A2663" s="12">
        <f t="shared" si="169"/>
        <v>0</v>
      </c>
      <c r="B2663" t="str">
        <f>YEAR(C2663)&amp;VLOOKUP(MONTH(C2663),lookup!$G$2:$N$13,8)</f>
        <v>2015M07</v>
      </c>
      <c r="C2663" s="2">
        <f t="shared" si="168"/>
        <v>42200</v>
      </c>
      <c r="D2663" s="4">
        <v>40.958605500221033</v>
      </c>
      <c r="E2663">
        <f t="shared" si="166"/>
        <v>41.299677104208776</v>
      </c>
      <c r="F2663" s="4">
        <v>34.339494651920418</v>
      </c>
      <c r="G2663">
        <f t="shared" si="167"/>
        <v>34.618839487068044</v>
      </c>
    </row>
    <row r="2664" spans="1:7" outlineLevel="1">
      <c r="A2664" s="12">
        <f t="shared" si="169"/>
        <v>0</v>
      </c>
      <c r="B2664" t="str">
        <f>YEAR(C2664)&amp;VLOOKUP(MONTH(C2664),lookup!$G$2:$N$13,8)</f>
        <v>2015M07</v>
      </c>
      <c r="C2664" s="2">
        <f t="shared" si="168"/>
        <v>42201</v>
      </c>
      <c r="D2664" s="4">
        <v>40.62042623973128</v>
      </c>
      <c r="E2664">
        <f t="shared" si="166"/>
        <v>41.165016482105266</v>
      </c>
      <c r="F2664" s="4">
        <v>34.037154247444796</v>
      </c>
      <c r="G2664">
        <f t="shared" si="167"/>
        <v>34.505391550705014</v>
      </c>
    </row>
    <row r="2665" spans="1:7" outlineLevel="1">
      <c r="A2665" s="12">
        <f t="shared" si="169"/>
        <v>0</v>
      </c>
      <c r="B2665" t="str">
        <f>YEAR(C2665)&amp;VLOOKUP(MONTH(C2665),lookup!$G$2:$N$13,8)</f>
        <v>2015M07</v>
      </c>
      <c r="C2665" s="2">
        <f t="shared" si="168"/>
        <v>42202</v>
      </c>
      <c r="D2665" s="4">
        <v>40.85495709279197</v>
      </c>
      <c r="E2665">
        <f t="shared" si="166"/>
        <v>41.064059319311355</v>
      </c>
      <c r="F2665" s="4">
        <v>34.258946641763956</v>
      </c>
      <c r="G2665">
        <f t="shared" si="167"/>
        <v>34.425747053986655</v>
      </c>
    </row>
    <row r="2666" spans="1:7" outlineLevel="1">
      <c r="A2666" s="12">
        <f t="shared" si="169"/>
        <v>0</v>
      </c>
      <c r="B2666" t="str">
        <f>YEAR(C2666)&amp;VLOOKUP(MONTH(C2666),lookup!$G$2:$N$13,8)</f>
        <v>2015M07</v>
      </c>
      <c r="C2666" s="2">
        <f t="shared" si="168"/>
        <v>42203</v>
      </c>
      <c r="D2666" s="4">
        <v>40.971857106023613</v>
      </c>
      <c r="E2666">
        <f t="shared" si="166"/>
        <v>40.987545216308092</v>
      </c>
      <c r="F2666" s="4">
        <v>34.325200966574236</v>
      </c>
      <c r="G2666">
        <f t="shared" si="167"/>
        <v>34.359782440650207</v>
      </c>
    </row>
    <row r="2667" spans="1:7" outlineLevel="1">
      <c r="A2667" s="12">
        <f t="shared" si="169"/>
        <v>0</v>
      </c>
      <c r="B2667" t="str">
        <f>YEAR(C2667)&amp;VLOOKUP(MONTH(C2667),lookup!$G$2:$N$13,8)</f>
        <v>2015M07</v>
      </c>
      <c r="C2667" s="2">
        <f t="shared" si="168"/>
        <v>42204</v>
      </c>
      <c r="D2667" s="4">
        <v>40.704938044828843</v>
      </c>
      <c r="E2667">
        <f t="shared" si="166"/>
        <v>40.890524818845932</v>
      </c>
      <c r="F2667" s="4">
        <v>34.212015496828151</v>
      </c>
      <c r="G2667">
        <f t="shared" si="167"/>
        <v>34.289560495480359</v>
      </c>
    </row>
    <row r="2668" spans="1:7" outlineLevel="1">
      <c r="A2668" s="12">
        <f t="shared" si="169"/>
        <v>0</v>
      </c>
      <c r="B2668" t="str">
        <f>YEAR(C2668)&amp;VLOOKUP(MONTH(C2668),lookup!$G$2:$N$13,8)</f>
        <v>2015M07</v>
      </c>
      <c r="C2668" s="2">
        <f t="shared" si="168"/>
        <v>42205</v>
      </c>
      <c r="D2668" s="4">
        <v>40.469863677870102</v>
      </c>
      <c r="E2668">
        <f t="shared" si="166"/>
        <v>40.794912657193308</v>
      </c>
      <c r="F2668" s="4">
        <v>33.929168787451978</v>
      </c>
      <c r="G2668">
        <f t="shared" si="167"/>
        <v>34.211213388277628</v>
      </c>
    </row>
    <row r="2669" spans="1:7" outlineLevel="1">
      <c r="A2669" s="12">
        <f t="shared" si="169"/>
        <v>0</v>
      </c>
      <c r="B2669" t="str">
        <f>YEAR(C2669)&amp;VLOOKUP(MONTH(C2669),lookup!$G$2:$N$13,8)</f>
        <v>2015M07</v>
      </c>
      <c r="C2669" s="2">
        <f t="shared" si="168"/>
        <v>42206</v>
      </c>
      <c r="D2669" s="4">
        <v>40.203262434124184</v>
      </c>
      <c r="E2669">
        <f t="shared" si="166"/>
        <v>40.672879073309197</v>
      </c>
      <c r="F2669" s="4">
        <v>33.748931376223432</v>
      </c>
      <c r="G2669">
        <f t="shared" si="167"/>
        <v>34.112557236659342</v>
      </c>
    </row>
    <row r="2670" spans="1:7" outlineLevel="1">
      <c r="A2670" s="12">
        <f t="shared" si="169"/>
        <v>0</v>
      </c>
      <c r="B2670" t="str">
        <f>YEAR(C2670)&amp;VLOOKUP(MONTH(C2670),lookup!$G$2:$N$13,8)</f>
        <v>2015M07</v>
      </c>
      <c r="C2670" s="2">
        <f t="shared" si="168"/>
        <v>42207</v>
      </c>
      <c r="D2670" s="4">
        <v>40.363681942950095</v>
      </c>
      <c r="E2670">
        <f t="shared" si="166"/>
        <v>40.619104527291228</v>
      </c>
      <c r="F2670" s="4">
        <v>33.863097660817289</v>
      </c>
      <c r="G2670">
        <f t="shared" si="167"/>
        <v>34.072739025118935</v>
      </c>
    </row>
    <row r="2671" spans="1:7" outlineLevel="1">
      <c r="A2671" s="12">
        <f t="shared" si="169"/>
        <v>0</v>
      </c>
      <c r="B2671" t="str">
        <f>YEAR(C2671)&amp;VLOOKUP(MONTH(C2671),lookup!$G$2:$N$13,8)</f>
        <v>2015M07</v>
      </c>
      <c r="C2671" s="2">
        <f t="shared" si="168"/>
        <v>42208</v>
      </c>
      <c r="D2671" s="4">
        <v>39.98239466066461</v>
      </c>
      <c r="E2671">
        <f t="shared" si="166"/>
        <v>40.485377813808334</v>
      </c>
      <c r="F2671" s="4">
        <v>33.678670648234686</v>
      </c>
      <c r="G2671">
        <f t="shared" si="167"/>
        <v>33.983081192094474</v>
      </c>
    </row>
    <row r="2672" spans="1:7" outlineLevel="1">
      <c r="A2672" s="12">
        <f t="shared" si="169"/>
        <v>0</v>
      </c>
      <c r="B2672" t="str">
        <f>YEAR(C2672)&amp;VLOOKUP(MONTH(C2672),lookup!$G$2:$N$13,8)</f>
        <v>2015M07</v>
      </c>
      <c r="C2672" s="2">
        <f t="shared" si="168"/>
        <v>42209</v>
      </c>
      <c r="D2672" s="4">
        <v>40.657910274497134</v>
      </c>
      <c r="E2672">
        <f t="shared" si="166"/>
        <v>40.461558330020651</v>
      </c>
      <c r="F2672" s="4">
        <v>34.172315042961188</v>
      </c>
      <c r="G2672">
        <f t="shared" si="167"/>
        <v>33.978788248179825</v>
      </c>
    </row>
    <row r="2673" spans="1:7" outlineLevel="1">
      <c r="A2673" s="12">
        <f t="shared" si="169"/>
        <v>0</v>
      </c>
      <c r="B2673" t="str">
        <f>YEAR(C2673)&amp;VLOOKUP(MONTH(C2673),lookup!$G$2:$N$13,8)</f>
        <v>2015M07</v>
      </c>
      <c r="C2673" s="2">
        <f t="shared" si="168"/>
        <v>42210</v>
      </c>
      <c r="D2673" s="4">
        <v>39.891058224841473</v>
      </c>
      <c r="E2673">
        <f t="shared" si="166"/>
        <v>40.333491332441469</v>
      </c>
      <c r="F2673" s="4">
        <v>33.518506120183801</v>
      </c>
      <c r="G2673">
        <f t="shared" si="167"/>
        <v>33.874718267527371</v>
      </c>
    </row>
    <row r="2674" spans="1:7" outlineLevel="1">
      <c r="A2674" s="12">
        <f t="shared" si="169"/>
        <v>0</v>
      </c>
      <c r="B2674" t="str">
        <f>YEAR(C2674)&amp;VLOOKUP(MONTH(C2674),lookup!$G$2:$N$13,8)</f>
        <v>2015M07</v>
      </c>
      <c r="C2674" s="2">
        <f t="shared" si="168"/>
        <v>42211</v>
      </c>
      <c r="D2674" s="4">
        <v>40.577639106084405</v>
      </c>
      <c r="E2674">
        <f t="shared" si="166"/>
        <v>40.317833993129796</v>
      </c>
      <c r="F2674" s="4">
        <v>34.09202210103382</v>
      </c>
      <c r="G2674">
        <f t="shared" si="167"/>
        <v>33.873715697896252</v>
      </c>
    </row>
    <row r="2675" spans="1:7" outlineLevel="1">
      <c r="A2675" s="12">
        <f t="shared" si="169"/>
        <v>0</v>
      </c>
      <c r="B2675" t="str">
        <f>YEAR(C2675)&amp;VLOOKUP(MONTH(C2675),lookup!$G$2:$N$13,8)</f>
        <v>2015M07</v>
      </c>
      <c r="C2675" s="2">
        <f t="shared" si="168"/>
        <v>42212</v>
      </c>
      <c r="D2675" s="4">
        <v>39.739949078382253</v>
      </c>
      <c r="E2675">
        <f t="shared" si="166"/>
        <v>40.218912736415056</v>
      </c>
      <c r="F2675" s="4">
        <v>33.402751648329264</v>
      </c>
      <c r="G2675">
        <f t="shared" si="167"/>
        <v>33.794288396707223</v>
      </c>
    </row>
    <row r="2676" spans="1:7" outlineLevel="1">
      <c r="A2676" s="12">
        <f t="shared" si="169"/>
        <v>0</v>
      </c>
      <c r="B2676" t="str">
        <f>YEAR(C2676)&amp;VLOOKUP(MONTH(C2676),lookup!$G$2:$N$13,8)</f>
        <v>2015M07</v>
      </c>
      <c r="C2676" s="2">
        <f t="shared" si="168"/>
        <v>42213</v>
      </c>
      <c r="D2676" s="4">
        <v>39.853284008926657</v>
      </c>
      <c r="E2676">
        <f t="shared" si="166"/>
        <v>40.137843345937469</v>
      </c>
      <c r="F2676" s="4">
        <v>33.489553762356998</v>
      </c>
      <c r="G2676">
        <f t="shared" si="167"/>
        <v>33.735683799433758</v>
      </c>
    </row>
    <row r="2677" spans="1:7" outlineLevel="1">
      <c r="A2677" s="12">
        <f t="shared" si="169"/>
        <v>0</v>
      </c>
      <c r="B2677" t="str">
        <f>YEAR(C2677)&amp;VLOOKUP(MONTH(C2677),lookup!$G$2:$N$13,8)</f>
        <v>2015M07</v>
      </c>
      <c r="C2677" s="2">
        <f t="shared" si="168"/>
        <v>42214</v>
      </c>
      <c r="D2677" s="4">
        <v>39.611203839943002</v>
      </c>
      <c r="E2677">
        <f t="shared" si="166"/>
        <v>40.06990711540768</v>
      </c>
      <c r="F2677" s="4">
        <v>33.376371111044385</v>
      </c>
      <c r="G2677">
        <f t="shared" si="167"/>
        <v>33.68720715476087</v>
      </c>
    </row>
    <row r="2678" spans="1:7" outlineLevel="1">
      <c r="A2678" s="12">
        <f t="shared" si="169"/>
        <v>0</v>
      </c>
      <c r="B2678" t="str">
        <f>YEAR(C2678)&amp;VLOOKUP(MONTH(C2678),lookup!$G$2:$N$13,8)</f>
        <v>2015M07</v>
      </c>
      <c r="C2678" s="2">
        <f t="shared" si="168"/>
        <v>42215</v>
      </c>
      <c r="D2678" s="4">
        <v>39.55896662707994</v>
      </c>
      <c r="E2678">
        <f t="shared" ref="E2678:E2741" si="170">AVERAGE(SUM(D2671:D2678)/8,SUM(D2673:D2678)/6)</f>
        <v>39.928033770881029</v>
      </c>
      <c r="F2678" s="4">
        <v>33.294234913627243</v>
      </c>
      <c r="G2678">
        <f t="shared" si="167"/>
        <v>33.578479888950341</v>
      </c>
    </row>
    <row r="2679" spans="1:7" outlineLevel="1">
      <c r="A2679" s="12">
        <f t="shared" si="169"/>
        <v>0</v>
      </c>
      <c r="B2679" t="str">
        <f>YEAR(C2679)&amp;VLOOKUP(MONTH(C2679),lookup!$G$2:$N$13,8)</f>
        <v>2015M07</v>
      </c>
      <c r="C2679" s="2">
        <f t="shared" si="168"/>
        <v>42216</v>
      </c>
      <c r="D2679" s="4">
        <v>39.639339128592304</v>
      </c>
      <c r="E2679">
        <f t="shared" si="170"/>
        <v>39.885616208772412</v>
      </c>
      <c r="F2679" s="4">
        <v>33.41538386714452</v>
      </c>
      <c r="G2679">
        <f t="shared" si="167"/>
        <v>33.553430944045594</v>
      </c>
    </row>
    <row r="2680" spans="1:7" outlineLevel="1">
      <c r="A2680" s="12">
        <f t="shared" si="169"/>
        <v>0</v>
      </c>
      <c r="B2680" t="str">
        <f>YEAR(C2680)&amp;VLOOKUP(MONTH(C2680),lookup!$G$2:$N$13,8)</f>
        <v>2015M08</v>
      </c>
      <c r="C2680" s="2">
        <f t="shared" si="168"/>
        <v>42217</v>
      </c>
      <c r="D2680" s="4">
        <v>39.666678610262451</v>
      </c>
      <c r="E2680">
        <f t="shared" si="170"/>
        <v>39.747750855105913</v>
      </c>
      <c r="F2680" s="4">
        <v>33.544833124986887</v>
      </c>
      <c r="G2680">
        <f t="shared" si="167"/>
        <v>33.46861424283496</v>
      </c>
    </row>
    <row r="2681" spans="1:7" outlineLevel="1">
      <c r="A2681" s="12">
        <f t="shared" si="169"/>
        <v>0</v>
      </c>
      <c r="B2681" t="str">
        <f>YEAR(C2681)&amp;VLOOKUP(MONTH(C2681),lookup!$G$2:$N$13,8)</f>
        <v>2015M08</v>
      </c>
      <c r="C2681" s="2">
        <f t="shared" si="168"/>
        <v>42218</v>
      </c>
      <c r="D2681" s="4">
        <v>39.693811764946084</v>
      </c>
      <c r="E2681">
        <f t="shared" si="170"/>
        <v>39.731578175242767</v>
      </c>
      <c r="F2681" s="4">
        <v>33.73483832817297</v>
      </c>
      <c r="G2681">
        <f t="shared" si="167"/>
        <v>33.509808895821251</v>
      </c>
    </row>
    <row r="2682" spans="1:7" outlineLevel="1">
      <c r="A2682" s="12">
        <f t="shared" si="169"/>
        <v>0</v>
      </c>
      <c r="B2682" t="str">
        <f>YEAR(C2682)&amp;VLOOKUP(MONTH(C2682),lookup!$G$2:$N$13,8)</f>
        <v>2015M08</v>
      </c>
      <c r="C2682" s="2">
        <f t="shared" si="168"/>
        <v>42219</v>
      </c>
      <c r="D2682" s="4">
        <v>39.507078188280872</v>
      </c>
      <c r="E2682">
        <f t="shared" si="170"/>
        <v>39.635817632826232</v>
      </c>
      <c r="F2682" s="4">
        <v>33.449395622595446</v>
      </c>
      <c r="G2682">
        <f t="shared" si="167"/>
        <v>33.466298229272063</v>
      </c>
    </row>
    <row r="2683" spans="1:7" outlineLevel="1">
      <c r="A2683" s="12">
        <f t="shared" si="169"/>
        <v>0</v>
      </c>
      <c r="B2683" t="str">
        <f>YEAR(C2683)&amp;VLOOKUP(MONTH(C2683),lookup!$G$2:$N$13,8)</f>
        <v>2015M08</v>
      </c>
      <c r="C2683" s="2">
        <f t="shared" si="168"/>
        <v>42220</v>
      </c>
      <c r="D2683" s="4">
        <v>39.135028017394731</v>
      </c>
      <c r="E2683">
        <f t="shared" si="170"/>
        <v>39.558328747968829</v>
      </c>
      <c r="F2683" s="4">
        <v>33.220857364203241</v>
      </c>
      <c r="G2683">
        <f t="shared" si="167"/>
        <v>33.441970357610757</v>
      </c>
    </row>
    <row r="2684" spans="1:7" outlineLevel="1">
      <c r="A2684" s="12">
        <f t="shared" si="169"/>
        <v>0</v>
      </c>
      <c r="B2684" t="str">
        <f>YEAR(C2684)&amp;VLOOKUP(MONTH(C2684),lookup!$G$2:$N$13,8)</f>
        <v>2015M08</v>
      </c>
      <c r="C2684" s="2">
        <f t="shared" si="168"/>
        <v>42221</v>
      </c>
      <c r="D2684" s="4">
        <v>39.258859165640537</v>
      </c>
      <c r="E2684">
        <f t="shared" si="170"/>
        <v>39.49616824014349</v>
      </c>
      <c r="F2684" s="4">
        <v>33.255921065143788</v>
      </c>
      <c r="G2684">
        <f t="shared" si="167"/>
        <v>33.424175493327979</v>
      </c>
    </row>
    <row r="2685" spans="1:7" outlineLevel="1">
      <c r="A2685" s="12">
        <f t="shared" si="169"/>
        <v>0</v>
      </c>
      <c r="B2685" t="str">
        <f>YEAR(C2685)&amp;VLOOKUP(MONTH(C2685),lookup!$G$2:$N$13,8)</f>
        <v>2015M08</v>
      </c>
      <c r="C2685" s="2">
        <f t="shared" si="168"/>
        <v>42222</v>
      </c>
      <c r="D2685" s="4">
        <v>39.259103209979706</v>
      </c>
      <c r="E2685">
        <f t="shared" si="170"/>
        <v>39.442475624219739</v>
      </c>
      <c r="F2685" s="4">
        <v>33.382852985547785</v>
      </c>
      <c r="G2685">
        <f t="shared" si="167"/>
        <v>33.421869703684706</v>
      </c>
    </row>
    <row r="2686" spans="1:7" outlineLevel="1">
      <c r="A2686" s="12">
        <f t="shared" si="169"/>
        <v>0</v>
      </c>
      <c r="B2686" t="str">
        <f>YEAR(C2686)&amp;VLOOKUP(MONTH(C2686),lookup!$G$2:$N$13,8)</f>
        <v>2015M08</v>
      </c>
      <c r="C2686" s="2">
        <f t="shared" si="168"/>
        <v>42223</v>
      </c>
      <c r="D2686" s="4">
        <v>39.211830296206607</v>
      </c>
      <c r="E2686">
        <f t="shared" si="170"/>
        <v>39.382875577368836</v>
      </c>
      <c r="F2686" s="4">
        <v>33.275597159518171</v>
      </c>
      <c r="G2686">
        <f t="shared" si="167"/>
        <v>33.398268513597166</v>
      </c>
    </row>
    <row r="2687" spans="1:7" outlineLevel="1">
      <c r="A2687" s="12">
        <f t="shared" si="169"/>
        <v>0</v>
      </c>
      <c r="B2687" t="str">
        <f>YEAR(C2687)&amp;VLOOKUP(MONTH(C2687),lookup!$G$2:$N$13,8)</f>
        <v>2015M08</v>
      </c>
      <c r="C2687" s="2">
        <f t="shared" si="168"/>
        <v>42224</v>
      </c>
      <c r="D2687" s="4">
        <v>39.160339991197347</v>
      </c>
      <c r="E2687">
        <f t="shared" si="170"/>
        <v>39.308482150135923</v>
      </c>
      <c r="F2687" s="4">
        <v>33.314328664603188</v>
      </c>
      <c r="G2687">
        <f t="shared" si="167"/>
        <v>33.356910091474177</v>
      </c>
    </row>
    <row r="2688" spans="1:7" outlineLevel="1">
      <c r="A2688" s="12">
        <f t="shared" si="169"/>
        <v>0</v>
      </c>
      <c r="B2688" t="str">
        <f>YEAR(C2688)&amp;VLOOKUP(MONTH(C2688),lookup!$G$2:$N$13,8)</f>
        <v>2015M08</v>
      </c>
      <c r="C2688" s="2">
        <f t="shared" si="168"/>
        <v>42225</v>
      </c>
      <c r="D2688" s="4">
        <v>39.458733004692576</v>
      </c>
      <c r="E2688">
        <f t="shared" si="170"/>
        <v>39.291456784488787</v>
      </c>
      <c r="F2688" s="4">
        <v>33.489728801171033</v>
      </c>
      <c r="G2688">
        <f t="shared" si="167"/>
        <v>33.356827169450327</v>
      </c>
    </row>
    <row r="2689" spans="1:7" outlineLevel="1">
      <c r="A2689" s="12">
        <f t="shared" si="169"/>
        <v>0</v>
      </c>
      <c r="B2689" t="str">
        <f>YEAR(C2689)&amp;VLOOKUP(MONTH(C2689),lookup!$G$2:$N$13,8)</f>
        <v>2015M08</v>
      </c>
      <c r="C2689" s="2">
        <f t="shared" si="168"/>
        <v>42226</v>
      </c>
      <c r="D2689" s="4">
        <v>39.205120602156732</v>
      </c>
      <c r="E2689">
        <f t="shared" si="170"/>
        <v>39.266754635544615</v>
      </c>
      <c r="F2689" s="4">
        <v>33.364754638082822</v>
      </c>
      <c r="G2689">
        <f t="shared" si="167"/>
        <v>33.345688378309653</v>
      </c>
    </row>
    <row r="2690" spans="1:7" outlineLevel="1">
      <c r="A2690" s="12">
        <f t="shared" si="169"/>
        <v>0</v>
      </c>
      <c r="B2690" t="str">
        <f>YEAR(C2690)&amp;VLOOKUP(MONTH(C2690),lookup!$G$2:$N$13,8)</f>
        <v>2015M08</v>
      </c>
      <c r="C2690" s="2">
        <f t="shared" si="168"/>
        <v>42227</v>
      </c>
      <c r="D2690" s="4">
        <v>38.974413286128495</v>
      </c>
      <c r="E2690">
        <f t="shared" si="170"/>
        <v>39.209759255867418</v>
      </c>
      <c r="F2690" s="4">
        <v>33.091162627400323</v>
      </c>
      <c r="G2690">
        <f t="shared" si="167"/>
        <v>33.309568946298</v>
      </c>
    </row>
    <row r="2691" spans="1:7" outlineLevel="1">
      <c r="A2691" s="12">
        <f t="shared" si="169"/>
        <v>0</v>
      </c>
      <c r="B2691" t="str">
        <f>YEAR(C2691)&amp;VLOOKUP(MONTH(C2691),lookup!$G$2:$N$13,8)</f>
        <v>2015M08</v>
      </c>
      <c r="C2691" s="2">
        <f t="shared" si="168"/>
        <v>42228</v>
      </c>
      <c r="D2691" s="4">
        <v>38.934701171038121</v>
      </c>
      <c r="E2691">
        <f t="shared" si="170"/>
        <v>39.170205324724996</v>
      </c>
      <c r="F2691" s="4">
        <v>33.150107871212441</v>
      </c>
      <c r="G2691">
        <f t="shared" si="167"/>
        <v>33.285751676791463</v>
      </c>
    </row>
    <row r="2692" spans="1:7" outlineLevel="1">
      <c r="A2692" s="12">
        <f t="shared" si="169"/>
        <v>0</v>
      </c>
      <c r="B2692" t="str">
        <f>YEAR(C2692)&amp;VLOOKUP(MONTH(C2692),lookup!$G$2:$N$13,8)</f>
        <v>2015M08</v>
      </c>
      <c r="C2692" s="2">
        <f t="shared" si="168"/>
        <v>42229</v>
      </c>
      <c r="D2692" s="4">
        <v>39.131214824595304</v>
      </c>
      <c r="E2692">
        <f t="shared" si="170"/>
        <v>39.155509597442062</v>
      </c>
      <c r="F2692" s="4">
        <v>33.204114387187666</v>
      </c>
      <c r="G2692">
        <f t="shared" si="167"/>
        <v>33.276556861725005</v>
      </c>
    </row>
    <row r="2693" spans="1:7" outlineLevel="1">
      <c r="A2693" s="12">
        <f t="shared" si="169"/>
        <v>0</v>
      </c>
      <c r="B2693" t="str">
        <f>YEAR(C2693)&amp;VLOOKUP(MONTH(C2693),lookup!$G$2:$N$13,8)</f>
        <v>2015M08</v>
      </c>
      <c r="C2693" s="2">
        <f t="shared" si="168"/>
        <v>42230</v>
      </c>
      <c r="D2693" s="4">
        <v>39.329307139971448</v>
      </c>
      <c r="E2693">
        <f t="shared" si="170"/>
        <v>39.173977938797719</v>
      </c>
      <c r="F2693" s="4">
        <v>33.576898966054955</v>
      </c>
      <c r="G2693">
        <f t="shared" si="167"/>
        <v>33.310565593961016</v>
      </c>
    </row>
    <row r="2694" spans="1:7" outlineLevel="1">
      <c r="A2694" s="12">
        <f t="shared" si="169"/>
        <v>0</v>
      </c>
      <c r="B2694" t="str">
        <f>YEAR(C2694)&amp;VLOOKUP(MONTH(C2694),lookup!$G$2:$N$13,8)</f>
        <v>2015M08</v>
      </c>
      <c r="C2694" s="2">
        <f t="shared" si="168"/>
        <v>42231</v>
      </c>
      <c r="D2694" s="4">
        <v>39.048567683860462</v>
      </c>
      <c r="E2694">
        <f t="shared" si="170"/>
        <v>39.129593582123405</v>
      </c>
      <c r="F2694" s="4">
        <v>33.109940771258898</v>
      </c>
      <c r="G2694">
        <f t="shared" si="167"/>
        <v>33.268563067202138</v>
      </c>
    </row>
    <row r="2695" spans="1:7" outlineLevel="1">
      <c r="A2695" s="12">
        <f t="shared" si="169"/>
        <v>0</v>
      </c>
      <c r="B2695" t="str">
        <f>YEAR(C2695)&amp;VLOOKUP(MONTH(C2695),lookup!$G$2:$N$13,8)</f>
        <v>2015M08</v>
      </c>
      <c r="C2695" s="2">
        <f t="shared" si="168"/>
        <v>42232</v>
      </c>
      <c r="D2695" s="4">
        <v>38.99837538968012</v>
      </c>
      <c r="E2695">
        <f t="shared" si="170"/>
        <v>39.102242026822196</v>
      </c>
      <c r="F2695" s="4">
        <v>33.286601979397517</v>
      </c>
      <c r="G2695">
        <f t="shared" si="167"/>
        <v>33.260317427819672</v>
      </c>
    </row>
    <row r="2696" spans="1:7" outlineLevel="1">
      <c r="A2696" s="12">
        <f t="shared" si="169"/>
        <v>0</v>
      </c>
      <c r="B2696" t="str">
        <f>YEAR(C2696)&amp;VLOOKUP(MONTH(C2696),lookup!$G$2:$N$13,8)</f>
        <v>2015M08</v>
      </c>
      <c r="C2696" s="2">
        <f t="shared" si="168"/>
        <v>42233</v>
      </c>
      <c r="D2696" s="4">
        <v>38.877584118734021</v>
      </c>
      <c r="E2696">
        <f t="shared" si="170"/>
        <v>39.057851124166916</v>
      </c>
      <c r="F2696" s="4">
        <v>32.953270925387358</v>
      </c>
      <c r="G2696">
        <f t="shared" si="167"/>
        <v>33.215297835415441</v>
      </c>
    </row>
    <row r="2697" spans="1:7" outlineLevel="1">
      <c r="A2697" s="12">
        <f t="shared" si="169"/>
        <v>0</v>
      </c>
      <c r="B2697" t="str">
        <f>YEAR(C2697)&amp;VLOOKUP(MONTH(C2697),lookup!$G$2:$N$13,8)</f>
        <v>2015M08</v>
      </c>
      <c r="C2697" s="2">
        <f t="shared" si="168"/>
        <v>42234</v>
      </c>
      <c r="D2697" s="4">
        <v>39.370437762783219</v>
      </c>
      <c r="E2697">
        <f t="shared" si="170"/>
        <v>39.104494829351495</v>
      </c>
      <c r="F2697" s="4">
        <v>33.593356231542764</v>
      </c>
      <c r="G2697">
        <f t="shared" si="167"/>
        <v>33.266522798367546</v>
      </c>
    </row>
    <row r="2698" spans="1:7" outlineLevel="1">
      <c r="A2698" s="12">
        <f t="shared" si="169"/>
        <v>0</v>
      </c>
      <c r="B2698" t="str">
        <f>YEAR(C2698)&amp;VLOOKUP(MONTH(C2698),lookup!$G$2:$N$13,8)</f>
        <v>2015M08</v>
      </c>
      <c r="C2698" s="2">
        <f t="shared" si="168"/>
        <v>42235</v>
      </c>
      <c r="D2698" s="4">
        <v>39.0482702548221</v>
      </c>
      <c r="E2698">
        <f t="shared" si="170"/>
        <v>39.102198842413749</v>
      </c>
      <c r="F2698" s="4">
        <v>33.153221141652786</v>
      </c>
      <c r="G2698">
        <f t="shared" si="167"/>
        <v>33.266160351713758</v>
      </c>
    </row>
    <row r="2699" spans="1:7" outlineLevel="1">
      <c r="A2699" s="12">
        <f t="shared" si="169"/>
        <v>0</v>
      </c>
      <c r="B2699" t="str">
        <f>YEAR(C2699)&amp;VLOOKUP(MONTH(C2699),lookup!$G$2:$N$13,8)</f>
        <v>2015M08</v>
      </c>
      <c r="C2699" s="2">
        <f t="shared" si="168"/>
        <v>42236</v>
      </c>
      <c r="D2699" s="4">
        <v>39.035592151402554</v>
      </c>
      <c r="E2699">
        <f t="shared" si="170"/>
        <v>39.084028279639121</v>
      </c>
      <c r="F2699" s="4">
        <v>33.279986983434746</v>
      </c>
      <c r="G2699">
        <f t="shared" ref="G2699:G2762" si="171">AVERAGE(SUM(F2692:F2699)/8,SUM(F2694:F2699)/6)</f>
        <v>33.249535131009296</v>
      </c>
    </row>
    <row r="2700" spans="1:7" outlineLevel="1">
      <c r="A2700" s="12">
        <f t="shared" si="169"/>
        <v>0</v>
      </c>
      <c r="B2700" t="str">
        <f>YEAR(C2700)&amp;VLOOKUP(MONTH(C2700),lookup!$G$2:$N$13,8)</f>
        <v>2015M08</v>
      </c>
      <c r="C2700" s="2">
        <f t="shared" ref="C2700:C2763" si="172">C2699+1</f>
        <v>42237</v>
      </c>
      <c r="D2700" s="4">
        <v>39.091553043649867</v>
      </c>
      <c r="E2700">
        <f t="shared" si="170"/>
        <v>39.085131531645814</v>
      </c>
      <c r="F2700" s="4">
        <v>33.200060942853035</v>
      </c>
      <c r="G2700">
        <f t="shared" si="171"/>
        <v>33.256791805037892</v>
      </c>
    </row>
    <row r="2701" spans="1:7" outlineLevel="1">
      <c r="A2701" s="12">
        <f t="shared" si="169"/>
        <v>0</v>
      </c>
      <c r="B2701" t="str">
        <f>YEAR(C2701)&amp;VLOOKUP(MONTH(C2701),lookup!$G$2:$N$13,8)</f>
        <v>2015M08</v>
      </c>
      <c r="C2701" s="2">
        <f t="shared" si="172"/>
        <v>42238</v>
      </c>
      <c r="D2701" s="4">
        <v>38.953365987152772</v>
      </c>
      <c r="E2701">
        <f t="shared" si="170"/>
        <v>39.057884426050705</v>
      </c>
      <c r="F2701" s="4">
        <v>33.234471588873006</v>
      </c>
      <c r="G2701">
        <f t="shared" si="171"/>
        <v>33.231045894753649</v>
      </c>
    </row>
    <row r="2702" spans="1:7" outlineLevel="1">
      <c r="A2702" s="12">
        <f t="shared" si="169"/>
        <v>0</v>
      </c>
      <c r="B2702" t="str">
        <f>YEAR(C2702)&amp;VLOOKUP(MONTH(C2702),lookup!$G$2:$N$13,8)</f>
        <v>2015M08</v>
      </c>
      <c r="C2702" s="2">
        <f t="shared" si="172"/>
        <v>42239</v>
      </c>
      <c r="D2702" s="4">
        <v>38.995620739201811</v>
      </c>
      <c r="E2702">
        <f t="shared" si="170"/>
        <v>39.064411627048514</v>
      </c>
      <c r="F2702" s="4">
        <v>33.18830032449879</v>
      </c>
      <c r="G2702">
        <f t="shared" si="171"/>
        <v>33.255529150090425</v>
      </c>
    </row>
    <row r="2703" spans="1:7" outlineLevel="1">
      <c r="A2703" s="12">
        <f t="shared" si="169"/>
        <v>0</v>
      </c>
      <c r="B2703" t="str">
        <f>YEAR(C2703)&amp;VLOOKUP(MONTH(C2703),lookup!$G$2:$N$13,8)</f>
        <v>2015M08</v>
      </c>
      <c r="C2703" s="2">
        <f t="shared" si="172"/>
        <v>42240</v>
      </c>
      <c r="D2703" s="4">
        <v>38.490246095276397</v>
      </c>
      <c r="E2703">
        <f t="shared" si="170"/>
        <v>38.959304240522712</v>
      </c>
      <c r="F2703" s="4">
        <v>32.814168819857805</v>
      </c>
      <c r="G2703">
        <f t="shared" si="171"/>
        <v>33.161069793312116</v>
      </c>
    </row>
    <row r="2704" spans="1:7" outlineLevel="1">
      <c r="A2704" s="12">
        <f t="shared" si="169"/>
        <v>0</v>
      </c>
      <c r="B2704" t="str">
        <f>YEAR(C2704)&amp;VLOOKUP(MONTH(C2704),lookup!$G$2:$N$13,8)</f>
        <v>2015M08</v>
      </c>
      <c r="C2704" s="2">
        <f t="shared" si="172"/>
        <v>42241</v>
      </c>
      <c r="D2704" s="4">
        <v>38.630512104487757</v>
      </c>
      <c r="E2704">
        <f t="shared" si="170"/>
        <v>38.909049060437795</v>
      </c>
      <c r="F2704" s="4">
        <v>32.840374055992044</v>
      </c>
      <c r="G2704">
        <f t="shared" si="171"/>
        <v>33.127943148503178</v>
      </c>
    </row>
    <row r="2705" spans="1:7" outlineLevel="1">
      <c r="A2705" s="12">
        <f t="shared" si="169"/>
        <v>0</v>
      </c>
      <c r="B2705" t="str">
        <f>YEAR(C2705)&amp;VLOOKUP(MONTH(C2705),lookup!$G$2:$N$13,8)</f>
        <v>2015M08</v>
      </c>
      <c r="C2705" s="2">
        <f t="shared" si="172"/>
        <v>42242</v>
      </c>
      <c r="D2705" s="4">
        <v>38.552913631019351</v>
      </c>
      <c r="E2705">
        <f t="shared" si="170"/>
        <v>38.817730592170619</v>
      </c>
      <c r="F2705" s="4">
        <v>32.927306362510492</v>
      </c>
      <c r="G2705">
        <f t="shared" si="171"/>
        <v>33.056924979944974</v>
      </c>
    </row>
    <row r="2706" spans="1:7" outlineLevel="1">
      <c r="A2706" s="12">
        <f t="shared" ref="A2706:A2769" si="173">IF(D2706+D2707=D2706,IF(D2706+D2707&gt;0,1,0),0)</f>
        <v>0</v>
      </c>
      <c r="B2706" t="str">
        <f>YEAR(C2706)&amp;VLOOKUP(MONTH(C2706),lookup!$G$2:$N$13,8)</f>
        <v>2015M08</v>
      </c>
      <c r="C2706" s="2">
        <f t="shared" si="172"/>
        <v>42243</v>
      </c>
      <c r="D2706" s="4">
        <v>38.726529824454516</v>
      </c>
      <c r="E2706">
        <f t="shared" si="170"/>
        <v>38.767203213673035</v>
      </c>
      <c r="F2706" s="4">
        <v>33.032148418736675</v>
      </c>
      <c r="G2706">
        <f t="shared" si="171"/>
        <v>33.035365224419685</v>
      </c>
    </row>
    <row r="2707" spans="1:7" outlineLevel="1">
      <c r="A2707" s="12">
        <f t="shared" si="173"/>
        <v>0</v>
      </c>
      <c r="B2707" t="str">
        <f>YEAR(C2707)&amp;VLOOKUP(MONTH(C2707),lookup!$G$2:$N$13,8)</f>
        <v>2015M08</v>
      </c>
      <c r="C2707" s="2">
        <f t="shared" si="172"/>
        <v>42244</v>
      </c>
      <c r="D2707" s="4">
        <v>38.694523409373225</v>
      </c>
      <c r="E2707">
        <f t="shared" si="170"/>
        <v>38.724316202481241</v>
      </c>
      <c r="F2707" s="4">
        <v>33.014819944206103</v>
      </c>
      <c r="G2707">
        <f t="shared" si="171"/>
        <v>33.00048798074566</v>
      </c>
    </row>
    <row r="2708" spans="1:7" outlineLevel="1">
      <c r="A2708" s="12">
        <f t="shared" si="173"/>
        <v>0</v>
      </c>
      <c r="B2708" t="str">
        <f>YEAR(C2708)&amp;VLOOKUP(MONTH(C2708),lookup!$G$2:$N$13,8)</f>
        <v>2015M08</v>
      </c>
      <c r="C2708" s="2">
        <f t="shared" si="172"/>
        <v>42245</v>
      </c>
      <c r="D2708" s="4">
        <v>38.727992565212375</v>
      </c>
      <c r="E2708">
        <f t="shared" si="170"/>
        <v>38.679291324746444</v>
      </c>
      <c r="F2708" s="4">
        <v>33.040148341513785</v>
      </c>
      <c r="G2708">
        <f t="shared" si="171"/>
        <v>32.978147444579868</v>
      </c>
    </row>
    <row r="2709" spans="1:7" outlineLevel="1">
      <c r="A2709" s="12">
        <f t="shared" si="173"/>
        <v>0</v>
      </c>
      <c r="B2709" t="str">
        <f>YEAR(C2709)&amp;VLOOKUP(MONTH(C2709),lookup!$G$2:$N$13,8)</f>
        <v>2015M08</v>
      </c>
      <c r="C2709" s="2">
        <f t="shared" si="172"/>
        <v>42246</v>
      </c>
      <c r="D2709" s="4">
        <v>38.969668149008889</v>
      </c>
      <c r="E2709">
        <f t="shared" si="170"/>
        <v>38.720262047673486</v>
      </c>
      <c r="F2709" s="4">
        <v>33.307775596262196</v>
      </c>
      <c r="G2709">
        <f t="shared" si="171"/>
        <v>33.023862843075392</v>
      </c>
    </row>
    <row r="2710" spans="1:7" outlineLevel="1">
      <c r="A2710" s="12">
        <f t="shared" si="173"/>
        <v>0</v>
      </c>
      <c r="B2710" t="str">
        <f>YEAR(C2710)&amp;VLOOKUP(MONTH(C2710),lookup!$G$2:$N$13,8)</f>
        <v>2015M08</v>
      </c>
      <c r="C2710" s="2">
        <f t="shared" si="172"/>
        <v>42247</v>
      </c>
      <c r="D2710" s="4">
        <v>38.862027817389468</v>
      </c>
      <c r="E2710">
        <f t="shared" si="170"/>
        <v>38.731205466135357</v>
      </c>
      <c r="F2710" s="4">
        <v>33.160765051942249</v>
      </c>
      <c r="G2710">
        <f t="shared" si="171"/>
        <v>33.048841138203123</v>
      </c>
    </row>
    <row r="2711" spans="1:7" outlineLevel="1">
      <c r="A2711" s="12">
        <f t="shared" si="173"/>
        <v>0</v>
      </c>
      <c r="B2711" t="str">
        <f>YEAR(C2711)&amp;VLOOKUP(MONTH(C2711),lookup!$G$2:$N$13,8)</f>
        <v>2015M09</v>
      </c>
      <c r="C2711" s="2">
        <f t="shared" si="172"/>
        <v>42248</v>
      </c>
      <c r="D2711" s="4">
        <v>38.247613918080368</v>
      </c>
      <c r="E2711">
        <f t="shared" si="170"/>
        <v>38.69059931231569</v>
      </c>
      <c r="F2711" s="4">
        <v>32.839169153250225</v>
      </c>
      <c r="G2711">
        <f t="shared" si="171"/>
        <v>33.043058891601795</v>
      </c>
    </row>
    <row r="2712" spans="1:7" outlineLevel="1">
      <c r="A2712" s="12">
        <f t="shared" si="173"/>
        <v>0</v>
      </c>
      <c r="B2712" t="str">
        <f>YEAR(C2712)&amp;VLOOKUP(MONTH(C2712),lookup!$G$2:$N$13,8)</f>
        <v>2015M09</v>
      </c>
      <c r="C2712" s="2">
        <f t="shared" si="172"/>
        <v>42249</v>
      </c>
      <c r="D2712" s="4">
        <v>38.347296624272921</v>
      </c>
      <c r="E2712">
        <f t="shared" si="170"/>
        <v>38.641295578120463</v>
      </c>
      <c r="F2712" s="4">
        <v>32.884185219775524</v>
      </c>
      <c r="G2712">
        <f t="shared" si="171"/>
        <v>33.033466822758172</v>
      </c>
    </row>
    <row r="2713" spans="1:7" outlineLevel="1">
      <c r="A2713" s="12">
        <f t="shared" si="173"/>
        <v>0</v>
      </c>
      <c r="B2713" t="str">
        <f>YEAR(C2713)&amp;VLOOKUP(MONTH(C2713),lookup!$G$2:$N$13,8)</f>
        <v>2015M09</v>
      </c>
      <c r="C2713" s="2">
        <f t="shared" si="172"/>
        <v>42250</v>
      </c>
      <c r="D2713" s="4">
        <v>38.551657622079965</v>
      </c>
      <c r="E2713">
        <f t="shared" si="170"/>
        <v>38.629311595287319</v>
      </c>
      <c r="F2713" s="4">
        <v>33.153064055450749</v>
      </c>
      <c r="G2713">
        <f t="shared" si="171"/>
        <v>33.059097021170658</v>
      </c>
    </row>
    <row r="2714" spans="1:7" outlineLevel="1">
      <c r="A2714" s="12">
        <f t="shared" si="173"/>
        <v>0</v>
      </c>
      <c r="B2714" t="str">
        <f>YEAR(C2714)&amp;VLOOKUP(MONTH(C2714),lookup!$G$2:$N$13,8)</f>
        <v>2015M09</v>
      </c>
      <c r="C2714" s="2">
        <f t="shared" si="172"/>
        <v>42251</v>
      </c>
      <c r="D2714" s="4">
        <v>38.739986946087605</v>
      </c>
      <c r="E2714">
        <f t="shared" si="170"/>
        <v>38.631152197128984</v>
      </c>
      <c r="F2714" s="4">
        <v>33.282197570947375</v>
      </c>
      <c r="G2714">
        <f t="shared" si="171"/>
        <v>33.094895862303289</v>
      </c>
    </row>
    <row r="2715" spans="1:7" outlineLevel="1">
      <c r="A2715" s="12">
        <f t="shared" si="173"/>
        <v>0</v>
      </c>
      <c r="B2715" t="str">
        <f>YEAR(C2715)&amp;VLOOKUP(MONTH(C2715),lookup!$G$2:$N$13,8)</f>
        <v>2015M09</v>
      </c>
      <c r="C2715" s="2">
        <f t="shared" si="172"/>
        <v>42252</v>
      </c>
      <c r="D2715" s="4">
        <v>38.850930193190251</v>
      </c>
      <c r="E2715">
        <f t="shared" si="170"/>
        <v>38.631032791465998</v>
      </c>
      <c r="F2715" s="4">
        <v>33.397386113770651</v>
      </c>
      <c r="G2715">
        <f t="shared" si="171"/>
        <v>33.126273791026776</v>
      </c>
    </row>
    <row r="2716" spans="1:7" outlineLevel="1">
      <c r="A2716" s="12">
        <f t="shared" si="173"/>
        <v>0</v>
      </c>
      <c r="B2716" t="str">
        <f>YEAR(C2716)&amp;VLOOKUP(MONTH(C2716),lookup!$G$2:$N$13,8)</f>
        <v>2015M09</v>
      </c>
      <c r="C2716" s="2">
        <f t="shared" si="172"/>
        <v>42253</v>
      </c>
      <c r="D2716" s="4">
        <v>38.412970222060238</v>
      </c>
      <c r="E2716">
        <f t="shared" si="170"/>
        <v>38.573922428741554</v>
      </c>
      <c r="F2716" s="4">
        <v>33.020976013090156</v>
      </c>
      <c r="G2716">
        <f t="shared" si="171"/>
        <v>33.113426433929298</v>
      </c>
    </row>
    <row r="2717" spans="1:7" outlineLevel="1">
      <c r="A2717" s="12">
        <f t="shared" si="173"/>
        <v>0</v>
      </c>
      <c r="B2717" t="str">
        <f>YEAR(C2717)&amp;VLOOKUP(MONTH(C2717),lookup!$G$2:$N$13,8)</f>
        <v>2015M09</v>
      </c>
      <c r="C2717" s="2">
        <f t="shared" si="172"/>
        <v>42254</v>
      </c>
      <c r="D2717" s="4">
        <v>38.900068615550936</v>
      </c>
      <c r="E2717">
        <f t="shared" si="170"/>
        <v>38.623943682689642</v>
      </c>
      <c r="F2717" s="4">
        <v>33.422520002137986</v>
      </c>
      <c r="G2717">
        <f t="shared" si="171"/>
        <v>33.169210530037176</v>
      </c>
    </row>
    <row r="2718" spans="1:7" outlineLevel="1">
      <c r="A2718" s="12">
        <f t="shared" si="173"/>
        <v>0</v>
      </c>
      <c r="B2718" t="str">
        <f>YEAR(C2718)&amp;VLOOKUP(MONTH(C2718),lookup!$G$2:$N$13,8)</f>
        <v>2015M09</v>
      </c>
      <c r="C2718" s="2">
        <f t="shared" si="172"/>
        <v>42255</v>
      </c>
      <c r="D2718" s="4">
        <v>38.650859575212799</v>
      </c>
      <c r="E2718">
        <f t="shared" si="170"/>
        <v>38.636042580131928</v>
      </c>
      <c r="F2718" s="4">
        <v>33.220244000013238</v>
      </c>
      <c r="G2718">
        <f t="shared" si="171"/>
        <v>33.200932862644763</v>
      </c>
    </row>
    <row r="2719" spans="1:7" outlineLevel="1">
      <c r="A2719" s="12">
        <f t="shared" si="173"/>
        <v>0</v>
      </c>
      <c r="B2719" t="str">
        <f>YEAR(C2719)&amp;VLOOKUP(MONTH(C2719),lookup!$G$2:$N$13,8)</f>
        <v>2015M09</v>
      </c>
      <c r="C2719" s="2">
        <f t="shared" si="172"/>
        <v>42256</v>
      </c>
      <c r="D2719" s="4">
        <v>38.936699875502789</v>
      </c>
      <c r="E2719">
        <f t="shared" si="170"/>
        <v>38.711197306922728</v>
      </c>
      <c r="F2719" s="4">
        <v>33.459359390934466</v>
      </c>
      <c r="G2719">
        <f t="shared" si="171"/>
        <v>33.265219363790337</v>
      </c>
    </row>
    <row r="2720" spans="1:7" outlineLevel="1">
      <c r="A2720" s="12">
        <f t="shared" si="173"/>
        <v>0</v>
      </c>
      <c r="B2720" t="str">
        <f>YEAR(C2720)&amp;VLOOKUP(MONTH(C2720),lookup!$G$2:$N$13,8)</f>
        <v>2015M09</v>
      </c>
      <c r="C2720" s="2">
        <f t="shared" si="172"/>
        <v>42257</v>
      </c>
      <c r="D2720" s="4">
        <v>38.81065006301219</v>
      </c>
      <c r="E2720">
        <f t="shared" si="170"/>
        <v>38.746045489920988</v>
      </c>
      <c r="F2720" s="4">
        <v>33.381781595040799</v>
      </c>
      <c r="G2720">
        <f t="shared" si="171"/>
        <v>33.304617805918866</v>
      </c>
    </row>
    <row r="2721" spans="1:7" outlineLevel="1">
      <c r="A2721" s="12">
        <f t="shared" si="173"/>
        <v>0</v>
      </c>
      <c r="B2721" t="str">
        <f>YEAR(C2721)&amp;VLOOKUP(MONTH(C2721),lookup!$G$2:$N$13,8)</f>
        <v>2015M09</v>
      </c>
      <c r="C2721" s="2">
        <f t="shared" si="172"/>
        <v>42258</v>
      </c>
      <c r="D2721" s="4">
        <v>39.241375989678758</v>
      </c>
      <c r="E2721">
        <f t="shared" si="170"/>
        <v>38.821690037603283</v>
      </c>
      <c r="F2721" s="4">
        <v>33.717280155320502</v>
      </c>
      <c r="G2721">
        <f t="shared" si="171"/>
        <v>33.366539148956541</v>
      </c>
    </row>
    <row r="2722" spans="1:7" outlineLevel="1">
      <c r="A2722" s="12">
        <f t="shared" si="173"/>
        <v>0</v>
      </c>
      <c r="B2722" t="str">
        <f>YEAR(C2722)&amp;VLOOKUP(MONTH(C2722),lookup!$G$2:$N$13,8)</f>
        <v>2015M09</v>
      </c>
      <c r="C2722" s="2">
        <f t="shared" si="172"/>
        <v>42259</v>
      </c>
      <c r="D2722" s="4">
        <v>39.217940415445256</v>
      </c>
      <c r="E2722">
        <f t="shared" si="170"/>
        <v>38.918642978886886</v>
      </c>
      <c r="F2722" s="4">
        <v>33.75724016634539</v>
      </c>
      <c r="G2722">
        <f t="shared" si="171"/>
        <v>33.457584657273529</v>
      </c>
    </row>
    <row r="2723" spans="1:7" outlineLevel="1">
      <c r="A2723" s="12">
        <f t="shared" si="173"/>
        <v>0</v>
      </c>
      <c r="B2723" t="str">
        <f>YEAR(C2723)&amp;VLOOKUP(MONTH(C2723),lookup!$G$2:$N$13,8)</f>
        <v>2015M09</v>
      </c>
      <c r="C2723" s="2">
        <f t="shared" si="172"/>
        <v>42260</v>
      </c>
      <c r="D2723" s="4">
        <v>39.224043097818623</v>
      </c>
      <c r="E2723">
        <f t="shared" si="170"/>
        <v>38.968960408948462</v>
      </c>
      <c r="F2723" s="4">
        <v>33.72452219472742</v>
      </c>
      <c r="G2723">
        <f t="shared" si="171"/>
        <v>33.503197511715769</v>
      </c>
    </row>
    <row r="2724" spans="1:7" outlineLevel="1">
      <c r="A2724" s="12">
        <f t="shared" si="173"/>
        <v>0</v>
      </c>
      <c r="B2724" t="str">
        <f>YEAR(C2724)&amp;VLOOKUP(MONTH(C2724),lookup!$G$2:$N$13,8)</f>
        <v>2015M09</v>
      </c>
      <c r="C2724" s="2">
        <f t="shared" si="172"/>
        <v>42261</v>
      </c>
      <c r="D2724" s="4">
        <v>38.474483865138275</v>
      </c>
      <c r="E2724">
        <f t="shared" si="170"/>
        <v>38.958107035801305</v>
      </c>
      <c r="F2724" s="4">
        <v>33.106943032475613</v>
      </c>
      <c r="G2724">
        <f t="shared" si="171"/>
        <v>33.499128703132563</v>
      </c>
    </row>
    <row r="2725" spans="1:7" outlineLevel="1">
      <c r="A2725" s="12">
        <f t="shared" si="173"/>
        <v>0</v>
      </c>
      <c r="B2725" t="str">
        <f>YEAR(C2725)&amp;VLOOKUP(MONTH(C2725),lookup!$G$2:$N$13,8)</f>
        <v>2015M09</v>
      </c>
      <c r="C2725" s="2">
        <f t="shared" si="172"/>
        <v>42262</v>
      </c>
      <c r="D2725" s="4">
        <v>38.97632333036583</v>
      </c>
      <c r="E2725">
        <f t="shared" si="170"/>
        <v>38.966174910049148</v>
      </c>
      <c r="F2725" s="4">
        <v>33.512598585587121</v>
      </c>
      <c r="G2725">
        <f t="shared" si="171"/>
        <v>33.509195214152527</v>
      </c>
    </row>
    <row r="2726" spans="1:7" outlineLevel="1">
      <c r="A2726" s="12">
        <f t="shared" si="173"/>
        <v>0</v>
      </c>
      <c r="B2726" t="str">
        <f>YEAR(C2726)&amp;VLOOKUP(MONTH(C2726),lookup!$G$2:$N$13,8)</f>
        <v>2015M09</v>
      </c>
      <c r="C2726" s="2">
        <f t="shared" si="172"/>
        <v>42263</v>
      </c>
      <c r="D2726" s="4">
        <v>38.77564456735066</v>
      </c>
      <c r="E2726">
        <f t="shared" si="170"/>
        <v>38.971056847419305</v>
      </c>
      <c r="F2726" s="4">
        <v>33.376990166053211</v>
      </c>
      <c r="G2726">
        <f t="shared" si="171"/>
        <v>33.518592563781056</v>
      </c>
    </row>
    <row r="2727" spans="1:7" outlineLevel="1">
      <c r="A2727" s="12">
        <f t="shared" si="173"/>
        <v>0</v>
      </c>
      <c r="B2727" t="str">
        <f>YEAR(C2727)&amp;VLOOKUP(MONTH(C2727),lookup!$G$2:$N$13,8)</f>
        <v>2015M09</v>
      </c>
      <c r="C2727" s="2">
        <f t="shared" si="172"/>
        <v>42264</v>
      </c>
      <c r="D2727" s="4">
        <v>38.859506403135924</v>
      </c>
      <c r="E2727">
        <f t="shared" si="170"/>
        <v>38.934409789851145</v>
      </c>
      <c r="F2727" s="4">
        <v>33.417575146076473</v>
      </c>
      <c r="G2727">
        <f t="shared" si="171"/>
        <v>33.491005631040423</v>
      </c>
    </row>
    <row r="2728" spans="1:7" outlineLevel="1">
      <c r="A2728" s="12">
        <f t="shared" si="173"/>
        <v>0</v>
      </c>
      <c r="B2728" t="str">
        <f>YEAR(C2728)&amp;VLOOKUP(MONTH(C2728),lookup!$G$2:$N$13,8)</f>
        <v>2015M09</v>
      </c>
      <c r="C2728" s="2">
        <f t="shared" si="172"/>
        <v>42265</v>
      </c>
      <c r="D2728" s="4">
        <v>38.651212936294556</v>
      </c>
      <c r="E2728">
        <f t="shared" si="170"/>
        <v>38.877217679502067</v>
      </c>
      <c r="F2728" s="4">
        <v>33.30234859838167</v>
      </c>
      <c r="G2728">
        <f t="shared" si="171"/>
        <v>33.448133438085591</v>
      </c>
    </row>
    <row r="2729" spans="1:7" outlineLevel="1">
      <c r="A2729" s="12">
        <f t="shared" si="173"/>
        <v>0</v>
      </c>
      <c r="B2729" t="str">
        <f>YEAR(C2729)&amp;VLOOKUP(MONTH(C2729),lookup!$G$2:$N$13,8)</f>
        <v>2015M09</v>
      </c>
      <c r="C2729" s="2">
        <f t="shared" si="172"/>
        <v>42266</v>
      </c>
      <c r="D2729" s="4">
        <v>39.444764865368171</v>
      </c>
      <c r="E2729">
        <f t="shared" si="170"/>
        <v>38.908322964861782</v>
      </c>
      <c r="F2729" s="4">
        <v>33.889954585292188</v>
      </c>
      <c r="G2729">
        <f t="shared" si="171"/>
        <v>33.472711622505884</v>
      </c>
    </row>
    <row r="2730" spans="1:7" outlineLevel="1">
      <c r="A2730" s="12">
        <f t="shared" si="173"/>
        <v>0</v>
      </c>
      <c r="B2730" t="str">
        <f>YEAR(C2730)&amp;VLOOKUP(MONTH(C2730),lookup!$G$2:$N$13,8)</f>
        <v>2015M09</v>
      </c>
      <c r="C2730" s="2">
        <f t="shared" si="172"/>
        <v>42267</v>
      </c>
      <c r="D2730" s="4">
        <v>39.037086270716529</v>
      </c>
      <c r="E2730">
        <f t="shared" si="170"/>
        <v>38.943903114614422</v>
      </c>
      <c r="F2730" s="4">
        <v>33.638957745462555</v>
      </c>
      <c r="G2730">
        <f t="shared" si="171"/>
        <v>33.509653530616283</v>
      </c>
    </row>
    <row r="2731" spans="1:7" outlineLevel="1">
      <c r="A2731" s="12">
        <f t="shared" si="173"/>
        <v>0</v>
      </c>
      <c r="B2731" t="str">
        <f>YEAR(C2731)&amp;VLOOKUP(MONTH(C2731),lookup!$G$2:$N$13,8)</f>
        <v>2015M09</v>
      </c>
      <c r="C2731" s="2">
        <f t="shared" si="172"/>
        <v>42268</v>
      </c>
      <c r="D2731" s="4">
        <v>38.805293533652666</v>
      </c>
      <c r="E2731">
        <f t="shared" si="170"/>
        <v>38.903478783794625</v>
      </c>
      <c r="F2731" s="4">
        <v>33.344797224697402</v>
      </c>
      <c r="G2731">
        <f t="shared" si="171"/>
        <v>33.471937273248599</v>
      </c>
    </row>
    <row r="2732" spans="1:7" outlineLevel="1">
      <c r="A2732" s="12">
        <f t="shared" si="173"/>
        <v>0</v>
      </c>
      <c r="B2732" t="str">
        <f>YEAR(C2732)&amp;VLOOKUP(MONTH(C2732),lookup!$G$2:$N$13,8)</f>
        <v>2015M09</v>
      </c>
      <c r="C2732" s="2">
        <f t="shared" si="172"/>
        <v>42269</v>
      </c>
      <c r="D2732" s="4">
        <v>38.968271854043714</v>
      </c>
      <c r="E2732">
        <f t="shared" si="170"/>
        <v>38.950392806992298</v>
      </c>
      <c r="F2732" s="4">
        <v>33.596763892544807</v>
      </c>
      <c r="G2732">
        <f t="shared" si="171"/>
        <v>33.520865554210559</v>
      </c>
    </row>
    <row r="2733" spans="1:7" outlineLevel="1">
      <c r="A2733" s="12">
        <f t="shared" si="173"/>
        <v>0</v>
      </c>
      <c r="B2733" t="str">
        <f>YEAR(C2733)&amp;VLOOKUP(MONTH(C2733),lookup!$G$2:$N$13,8)</f>
        <v>2015M09</v>
      </c>
      <c r="C2733" s="2">
        <f t="shared" si="172"/>
        <v>42270</v>
      </c>
      <c r="D2733" s="4">
        <v>38.812709566656082</v>
      </c>
      <c r="E2733">
        <f t="shared" si="170"/>
        <v>38.936267210387129</v>
      </c>
      <c r="F2733" s="4">
        <v>33.37206501622137</v>
      </c>
      <c r="G2733">
        <f t="shared" si="171"/>
        <v>33.508289695303937</v>
      </c>
    </row>
    <row r="2734" spans="1:7" outlineLevel="1">
      <c r="A2734" s="12">
        <f t="shared" si="173"/>
        <v>0</v>
      </c>
      <c r="B2734" t="str">
        <f>YEAR(C2734)&amp;VLOOKUP(MONTH(C2734),lookup!$G$2:$N$13,8)</f>
        <v>2015M09</v>
      </c>
      <c r="C2734" s="2">
        <f t="shared" si="172"/>
        <v>42271</v>
      </c>
      <c r="D2734" s="4">
        <v>38.734357433918142</v>
      </c>
      <c r="E2734">
        <f t="shared" si="170"/>
        <v>38.940615472682893</v>
      </c>
      <c r="F2734" s="4">
        <v>33.405796451079951</v>
      </c>
      <c r="G2734">
        <f t="shared" si="171"/>
        <v>33.518710742509626</v>
      </c>
    </row>
    <row r="2735" spans="1:7" outlineLevel="1">
      <c r="A2735" s="12">
        <f t="shared" si="173"/>
        <v>0</v>
      </c>
      <c r="B2735" t="str">
        <f>YEAR(C2735)&amp;VLOOKUP(MONTH(C2735),lookup!$G$2:$N$13,8)</f>
        <v>2015M09</v>
      </c>
      <c r="C2735" s="2">
        <f t="shared" si="172"/>
        <v>42272</v>
      </c>
      <c r="D2735" s="4">
        <v>38.974423066694399</v>
      </c>
      <c r="E2735">
        <f t="shared" si="170"/>
        <v>38.90860261426581</v>
      </c>
      <c r="F2735" s="4">
        <v>33.509297792115937</v>
      </c>
      <c r="G2735">
        <f t="shared" si="171"/>
        <v>33.492722008455743</v>
      </c>
    </row>
    <row r="2736" spans="1:7" outlineLevel="1">
      <c r="A2736" s="12">
        <f t="shared" si="173"/>
        <v>0</v>
      </c>
      <c r="B2736" t="str">
        <f>YEAR(C2736)&amp;VLOOKUP(MONTH(C2736),lookup!$G$2:$N$13,8)</f>
        <v>2015M09</v>
      </c>
      <c r="C2736" s="2">
        <f t="shared" si="172"/>
        <v>42273</v>
      </c>
      <c r="D2736" s="4">
        <v>38.892531256854213</v>
      </c>
      <c r="E2736">
        <f t="shared" si="170"/>
        <v>38.9116387581456</v>
      </c>
      <c r="F2736" s="4">
        <v>33.528847779545032</v>
      </c>
      <c r="G2736">
        <f t="shared" si="171"/>
        <v>33.497702376785327</v>
      </c>
    </row>
    <row r="2737" spans="1:7" outlineLevel="1">
      <c r="A2737" s="12">
        <f t="shared" si="173"/>
        <v>0</v>
      </c>
      <c r="B2737" t="str">
        <f>YEAR(C2737)&amp;VLOOKUP(MONTH(C2737),lookup!$G$2:$N$13,8)</f>
        <v>2015M09</v>
      </c>
      <c r="C2737" s="2">
        <f t="shared" si="172"/>
        <v>42274</v>
      </c>
      <c r="D2737" s="4">
        <v>38.994834598022209</v>
      </c>
      <c r="E2737">
        <f t="shared" si="170"/>
        <v>38.899313205133936</v>
      </c>
      <c r="F2737" s="4">
        <v>33.562071075195469</v>
      </c>
      <c r="G2737">
        <f t="shared" si="171"/>
        <v>33.495315811612457</v>
      </c>
    </row>
    <row r="2738" spans="1:7" outlineLevel="1">
      <c r="A2738" s="12">
        <f t="shared" si="173"/>
        <v>0</v>
      </c>
      <c r="B2738" t="str">
        <f>YEAR(C2738)&amp;VLOOKUP(MONTH(C2738),lookup!$G$2:$N$13,8)</f>
        <v>2015M09</v>
      </c>
      <c r="C2738" s="2">
        <f t="shared" si="172"/>
        <v>42275</v>
      </c>
      <c r="D2738" s="4">
        <v>39.039722071403631</v>
      </c>
      <c r="E2738">
        <f t="shared" si="170"/>
        <v>38.905432127456869</v>
      </c>
      <c r="F2738" s="4">
        <v>33.661603018539033</v>
      </c>
      <c r="G2738">
        <f t="shared" si="171"/>
        <v>33.502134401679257</v>
      </c>
    </row>
    <row r="2739" spans="1:7" outlineLevel="1">
      <c r="A2739" s="12">
        <f t="shared" si="173"/>
        <v>0</v>
      </c>
      <c r="B2739" t="str">
        <f>YEAR(C2739)&amp;VLOOKUP(MONTH(C2739),lookup!$G$2:$N$13,8)</f>
        <v>2015M09</v>
      </c>
      <c r="C2739" s="2">
        <f t="shared" si="172"/>
        <v>42276</v>
      </c>
      <c r="D2739" s="4">
        <v>39.247025217273375</v>
      </c>
      <c r="E2739">
        <f t="shared" si="170"/>
        <v>38.969233328567938</v>
      </c>
      <c r="F2739" s="4">
        <v>33.745892193226126</v>
      </c>
      <c r="G2739">
        <f t="shared" si="171"/>
        <v>33.55835510196269</v>
      </c>
    </row>
    <row r="2740" spans="1:7" outlineLevel="1">
      <c r="A2740" s="12">
        <f t="shared" si="173"/>
        <v>0</v>
      </c>
      <c r="B2740" t="str">
        <f>YEAR(C2740)&amp;VLOOKUP(MONTH(C2740),lookup!$G$2:$N$13,8)</f>
        <v>2015M09</v>
      </c>
      <c r="C2740" s="2">
        <f t="shared" si="172"/>
        <v>42277</v>
      </c>
      <c r="D2740" s="4">
        <v>39.039716005118962</v>
      </c>
      <c r="E2740">
        <f t="shared" si="170"/>
        <v>38.999145135610206</v>
      </c>
      <c r="F2740" s="4">
        <v>33.644254498482617</v>
      </c>
      <c r="G2740">
        <f t="shared" si="171"/>
        <v>33.58119476878403</v>
      </c>
    </row>
    <row r="2741" spans="1:7" outlineLevel="1">
      <c r="A2741" s="12">
        <f t="shared" si="173"/>
        <v>0</v>
      </c>
      <c r="B2741" t="str">
        <f>YEAR(C2741)&amp;VLOOKUP(MONTH(C2741),lookup!$G$2:$N$13,8)</f>
        <v>2015M10</v>
      </c>
      <c r="C2741" s="2">
        <f t="shared" si="172"/>
        <v>42278</v>
      </c>
      <c r="D2741" s="4">
        <v>38.910931073007582</v>
      </c>
      <c r="E2741">
        <f t="shared" si="170"/>
        <v>38.999992980283281</v>
      </c>
      <c r="F2741" s="4">
        <v>33.495044164148496</v>
      </c>
      <c r="G2741">
        <f t="shared" si="171"/>
        <v>33.58769316319885</v>
      </c>
    </row>
    <row r="2742" spans="1:7" outlineLevel="1">
      <c r="A2742" s="12">
        <f t="shared" si="173"/>
        <v>0</v>
      </c>
      <c r="B2742" t="str">
        <f>YEAR(C2742)&amp;VLOOKUP(MONTH(C2742),lookup!$G$2:$N$13,8)</f>
        <v>2015M10</v>
      </c>
      <c r="C2742" s="2">
        <f t="shared" si="172"/>
        <v>42279</v>
      </c>
      <c r="D2742" s="4">
        <v>38.70058376302746</v>
      </c>
      <c r="E2742">
        <f t="shared" ref="E2742:E2805" si="174">AVERAGE(SUM(D2735:D2742)/8,SUM(D2737:D2742)/6)</f>
        <v>38.98188650136705</v>
      </c>
      <c r="F2742" s="4">
        <v>33.37093130289216</v>
      </c>
      <c r="G2742">
        <f t="shared" si="171"/>
        <v>33.57235438504938</v>
      </c>
    </row>
    <row r="2743" spans="1:7" outlineLevel="1">
      <c r="A2743" s="12">
        <f t="shared" si="173"/>
        <v>0</v>
      </c>
      <c r="B2743" t="str">
        <f>YEAR(C2743)&amp;VLOOKUP(MONTH(C2743),lookup!$G$2:$N$13,8)</f>
        <v>2015M10</v>
      </c>
      <c r="C2743" s="2">
        <f t="shared" si="172"/>
        <v>42280</v>
      </c>
      <c r="D2743" s="4">
        <v>39.064082195251032</v>
      </c>
      <c r="E2743">
        <f t="shared" si="174"/>
        <v>38.993260830004246</v>
      </c>
      <c r="F2743" s="4">
        <v>33.599633041861814</v>
      </c>
      <c r="G2743">
        <f t="shared" si="171"/>
        <v>33.581130502047358</v>
      </c>
    </row>
    <row r="2744" spans="1:7" outlineLevel="1">
      <c r="A2744" s="12">
        <f t="shared" si="173"/>
        <v>0</v>
      </c>
      <c r="B2744" t="str">
        <f>YEAR(C2744)&amp;VLOOKUP(MONTH(C2744),lookup!$G$2:$N$13,8)</f>
        <v>2015M10</v>
      </c>
      <c r="C2744" s="2">
        <f t="shared" si="172"/>
        <v>42281</v>
      </c>
      <c r="D2744" s="4">
        <v>38.668772239186993</v>
      </c>
      <c r="E2744">
        <f t="shared" si="174"/>
        <v>38.948363405381983</v>
      </c>
      <c r="F2744" s="4">
        <v>33.355075487109325</v>
      </c>
      <c r="G2744">
        <f t="shared" si="171"/>
        <v>33.54472577281765</v>
      </c>
    </row>
    <row r="2745" spans="1:7" outlineLevel="1">
      <c r="A2745" s="12">
        <f t="shared" si="173"/>
        <v>0</v>
      </c>
      <c r="B2745" t="str">
        <f>YEAR(C2745)&amp;VLOOKUP(MONTH(C2745),lookup!$G$2:$N$13,8)</f>
        <v>2015M10</v>
      </c>
      <c r="C2745" s="2">
        <f t="shared" si="172"/>
        <v>42282</v>
      </c>
      <c r="D2745" s="4">
        <v>38.829789138151703</v>
      </c>
      <c r="E2745">
        <f t="shared" si="174"/>
        <v>38.903278390879933</v>
      </c>
      <c r="F2745" s="4">
        <v>33.390784946599453</v>
      </c>
      <c r="G2745">
        <f t="shared" si="171"/>
        <v>33.50442811922818</v>
      </c>
    </row>
    <row r="2746" spans="1:7" outlineLevel="1">
      <c r="A2746" s="12">
        <f t="shared" si="173"/>
        <v>0</v>
      </c>
      <c r="B2746" t="str">
        <f>YEAR(C2746)&amp;VLOOKUP(MONTH(C2746),lookup!$G$2:$N$13,8)</f>
        <v>2015M10</v>
      </c>
      <c r="C2746" s="2">
        <f t="shared" si="172"/>
        <v>42283</v>
      </c>
      <c r="D2746" s="4">
        <v>38.474382727425642</v>
      </c>
      <c r="E2746">
        <f t="shared" si="174"/>
        <v>38.820833575406866</v>
      </c>
      <c r="F2746" s="4">
        <v>33.159673615327314</v>
      </c>
      <c r="G2746">
        <f t="shared" si="171"/>
        <v>33.432675791264501</v>
      </c>
    </row>
    <row r="2747" spans="1:7" outlineLevel="1">
      <c r="A2747" s="12">
        <f t="shared" si="173"/>
        <v>0</v>
      </c>
      <c r="B2747" t="str">
        <f>YEAR(C2747)&amp;VLOOKUP(MONTH(C2747),lookup!$G$2:$N$13,8)</f>
        <v>2015M10</v>
      </c>
      <c r="C2747" s="2">
        <f t="shared" si="172"/>
        <v>42284</v>
      </c>
      <c r="D2747" s="4">
        <v>39.159255831130466</v>
      </c>
      <c r="E2747">
        <f t="shared" si="174"/>
        <v>38.836041718616514</v>
      </c>
      <c r="F2747" s="4">
        <v>33.723954036018483</v>
      </c>
      <c r="G2747">
        <f t="shared" si="171"/>
        <v>33.450380479094854</v>
      </c>
    </row>
    <row r="2748" spans="1:7" outlineLevel="1">
      <c r="A2748" s="12">
        <f t="shared" si="173"/>
        <v>0</v>
      </c>
      <c r="B2748" t="str">
        <f>YEAR(C2748)&amp;VLOOKUP(MONTH(C2748),lookup!$G$2:$N$13,8)</f>
        <v>2015M10</v>
      </c>
      <c r="C2748" s="2">
        <f t="shared" si="172"/>
        <v>42285</v>
      </c>
      <c r="D2748" s="4">
        <v>38.303650877768391</v>
      </c>
      <c r="E2748">
        <f t="shared" si="174"/>
        <v>38.756959907718851</v>
      </c>
      <c r="F2748" s="4">
        <v>33.019037236768966</v>
      </c>
      <c r="G2748">
        <f t="shared" si="171"/>
        <v>33.381979894727493</v>
      </c>
    </row>
    <row r="2749" spans="1:7" outlineLevel="1">
      <c r="A2749" s="12">
        <f t="shared" si="173"/>
        <v>0</v>
      </c>
      <c r="B2749" t="str">
        <f>YEAR(C2749)&amp;VLOOKUP(MONTH(C2749),lookup!$G$2:$N$13,8)</f>
        <v>2015M10</v>
      </c>
      <c r="C2749" s="2">
        <f t="shared" si="172"/>
        <v>42286</v>
      </c>
      <c r="D2749" s="4">
        <v>38.944907005207583</v>
      </c>
      <c r="E2749">
        <f t="shared" si="174"/>
        <v>38.749152137644401</v>
      </c>
      <c r="F2749" s="4">
        <v>33.52708405901334</v>
      </c>
      <c r="G2749">
        <f t="shared" si="171"/>
        <v>33.377936639585833</v>
      </c>
    </row>
    <row r="2750" spans="1:7" outlineLevel="1">
      <c r="A2750" s="12">
        <f t="shared" si="173"/>
        <v>0</v>
      </c>
      <c r="B2750" t="str">
        <f>YEAR(C2750)&amp;VLOOKUP(MONTH(C2750),lookup!$G$2:$N$13,8)</f>
        <v>2015M10</v>
      </c>
      <c r="C2750" s="2">
        <f t="shared" si="172"/>
        <v>42287</v>
      </c>
      <c r="D2750" s="4">
        <v>38.510388829417934</v>
      </c>
      <c r="E2750">
        <f t="shared" si="174"/>
        <v>38.724066336813053</v>
      </c>
      <c r="F2750" s="4">
        <v>33.176535173984227</v>
      </c>
      <c r="G2750">
        <f t="shared" si="171"/>
        <v>33.350908522102003</v>
      </c>
    </row>
    <row r="2751" spans="1:7" outlineLevel="1">
      <c r="A2751" s="12">
        <f t="shared" si="173"/>
        <v>0</v>
      </c>
      <c r="B2751" t="str">
        <f>YEAR(C2751)&amp;VLOOKUP(MONTH(C2751),lookup!$G$2:$N$13,8)</f>
        <v>2015M10</v>
      </c>
      <c r="C2751" s="2">
        <f t="shared" si="172"/>
        <v>42288</v>
      </c>
      <c r="D2751" s="4">
        <v>39.239198668672174</v>
      </c>
      <c r="E2751">
        <f t="shared" si="174"/>
        <v>38.769128577278565</v>
      </c>
      <c r="F2751" s="4">
        <v>33.813459564350865</v>
      </c>
      <c r="G2751">
        <f t="shared" si="171"/>
        <v>33.399495564570174</v>
      </c>
    </row>
    <row r="2752" spans="1:7" outlineLevel="1">
      <c r="A2752" s="12">
        <f t="shared" si="173"/>
        <v>0</v>
      </c>
      <c r="B2752" t="str">
        <f>YEAR(C2752)&amp;VLOOKUP(MONTH(C2752),lookup!$G$2:$N$13,8)</f>
        <v>2015M10</v>
      </c>
      <c r="C2752" s="2">
        <f t="shared" si="172"/>
        <v>42289</v>
      </c>
      <c r="D2752" s="4">
        <v>38.672719456383454</v>
      </c>
      <c r="E2752">
        <f t="shared" si="174"/>
        <v>38.785903339099832</v>
      </c>
      <c r="F2752" s="4">
        <v>33.315005014767998</v>
      </c>
      <c r="G2752">
        <f t="shared" si="171"/>
        <v>33.40993544333557</v>
      </c>
    </row>
    <row r="2753" spans="1:7" outlineLevel="1">
      <c r="A2753" s="12">
        <f t="shared" si="173"/>
        <v>0</v>
      </c>
      <c r="B2753" t="str">
        <f>YEAR(C2753)&amp;VLOOKUP(MONTH(C2753),lookup!$G$2:$N$13,8)</f>
        <v>2015M10</v>
      </c>
      <c r="C2753" s="2">
        <f t="shared" si="172"/>
        <v>42290</v>
      </c>
      <c r="D2753" s="4">
        <v>38.967047319012245</v>
      </c>
      <c r="E2753">
        <f t="shared" si="174"/>
        <v>38.778464599393764</v>
      </c>
      <c r="F2753" s="4">
        <v>33.563912407450871</v>
      </c>
      <c r="G2753">
        <f t="shared" si="171"/>
        <v>33.40741910725815</v>
      </c>
    </row>
    <row r="2754" spans="1:7" outlineLevel="1">
      <c r="A2754" s="12">
        <f t="shared" si="173"/>
        <v>0</v>
      </c>
      <c r="B2754" t="str">
        <f>YEAR(C2754)&amp;VLOOKUP(MONTH(C2754),lookup!$G$2:$N$13,8)</f>
        <v>2015M10</v>
      </c>
      <c r="C2754" s="2">
        <f t="shared" si="172"/>
        <v>42291</v>
      </c>
      <c r="D2754" s="4">
        <v>38.348540857975102</v>
      </c>
      <c r="E2754">
        <f t="shared" si="174"/>
        <v>38.774340314237001</v>
      </c>
      <c r="F2754" s="4">
        <v>33.041783788104333</v>
      </c>
      <c r="G2754">
        <f t="shared" si="171"/>
        <v>33.401946539001329</v>
      </c>
    </row>
    <row r="2755" spans="1:7" outlineLevel="1">
      <c r="A2755" s="12">
        <f t="shared" si="173"/>
        <v>0</v>
      </c>
      <c r="B2755" t="str">
        <f>YEAR(C2755)&amp;VLOOKUP(MONTH(C2755),lookup!$G$2:$N$13,8)</f>
        <v>2015M10</v>
      </c>
      <c r="C2755" s="2">
        <f t="shared" si="172"/>
        <v>42292</v>
      </c>
      <c r="D2755" s="4">
        <v>38.912284016769611</v>
      </c>
      <c r="E2755">
        <f t="shared" si="174"/>
        <v>38.756185993469614</v>
      </c>
      <c r="F2755" s="4">
        <v>33.507437151341279</v>
      </c>
      <c r="G2755">
        <f t="shared" si="171"/>
        <v>33.386776991402996</v>
      </c>
    </row>
    <row r="2756" spans="1:7" outlineLevel="1">
      <c r="A2756" s="12">
        <f t="shared" si="173"/>
        <v>0</v>
      </c>
      <c r="B2756" t="str">
        <f>YEAR(C2756)&amp;VLOOKUP(MONTH(C2756),lookup!$G$2:$N$13,8)</f>
        <v>2015M10</v>
      </c>
      <c r="C2756" s="2">
        <f t="shared" si="172"/>
        <v>42293</v>
      </c>
      <c r="D2756" s="4">
        <v>38.715138843633426</v>
      </c>
      <c r="E2756">
        <f t="shared" si="174"/>
        <v>38.798966492520805</v>
      </c>
      <c r="F2756" s="4">
        <v>33.324014794681602</v>
      </c>
      <c r="G2756">
        <f t="shared" si="171"/>
        <v>33.418128057163983</v>
      </c>
    </row>
    <row r="2757" spans="1:7" outlineLevel="1">
      <c r="A2757" s="12">
        <f t="shared" si="173"/>
        <v>0</v>
      </c>
      <c r="B2757" t="str">
        <f>YEAR(C2757)&amp;VLOOKUP(MONTH(C2757),lookup!$G$2:$N$13,8)</f>
        <v>2015M10</v>
      </c>
      <c r="C2757" s="2">
        <f t="shared" si="172"/>
        <v>42294</v>
      </c>
      <c r="D2757" s="4">
        <v>39.110055133786773</v>
      </c>
      <c r="E2757">
        <f t="shared" si="174"/>
        <v>38.798526289316555</v>
      </c>
      <c r="F2757" s="4">
        <v>33.679307433600108</v>
      </c>
      <c r="G2757">
        <f t="shared" si="171"/>
        <v>33.416462673846432</v>
      </c>
    </row>
    <row r="2758" spans="1:7" outlineLevel="1">
      <c r="A2758" s="12">
        <f t="shared" si="173"/>
        <v>0</v>
      </c>
      <c r="B2758" t="str">
        <f>YEAR(C2758)&amp;VLOOKUP(MONTH(C2758),lookup!$G$2:$N$13,8)</f>
        <v>2015M10</v>
      </c>
      <c r="C2758" s="2">
        <f t="shared" si="172"/>
        <v>42295</v>
      </c>
      <c r="D2758" s="4">
        <v>38.643395116783331</v>
      </c>
      <c r="E2758">
        <f t="shared" si="174"/>
        <v>38.804395487310217</v>
      </c>
      <c r="F2758" s="4">
        <v>33.305942153980489</v>
      </c>
      <c r="G2758">
        <f t="shared" si="171"/>
        <v>33.423795371697238</v>
      </c>
    </row>
    <row r="2759" spans="1:7" outlineLevel="1">
      <c r="A2759" s="12">
        <f t="shared" si="173"/>
        <v>0</v>
      </c>
      <c r="B2759" t="str">
        <f>YEAR(C2759)&amp;VLOOKUP(MONTH(C2759),lookup!$G$2:$N$13,8)</f>
        <v>2015M10</v>
      </c>
      <c r="C2759" s="2">
        <f t="shared" si="172"/>
        <v>42296</v>
      </c>
      <c r="D2759" s="4">
        <v>39.031691484783352</v>
      </c>
      <c r="E2759">
        <f t="shared" si="174"/>
        <v>38.796813302131412</v>
      </c>
      <c r="F2759" s="4">
        <v>33.596291740535719</v>
      </c>
      <c r="G2759">
        <f t="shared" si="171"/>
        <v>33.412920660465858</v>
      </c>
    </row>
    <row r="2760" spans="1:7" outlineLevel="1">
      <c r="A2760" s="12">
        <f t="shared" si="173"/>
        <v>0</v>
      </c>
      <c r="B2760" t="str">
        <f>YEAR(C2760)&amp;VLOOKUP(MONTH(C2760),lookup!$G$2:$N$13,8)</f>
        <v>2015M10</v>
      </c>
      <c r="C2760" s="2">
        <f t="shared" si="172"/>
        <v>42297</v>
      </c>
      <c r="D2760" s="4">
        <v>38.355156255232906</v>
      </c>
      <c r="E2760">
        <f t="shared" si="174"/>
        <v>38.777516885164324</v>
      </c>
      <c r="F2760" s="4">
        <v>33.023522570614332</v>
      </c>
      <c r="G2760">
        <f t="shared" si="171"/>
        <v>33.393181239582084</v>
      </c>
    </row>
    <row r="2761" spans="1:7" outlineLevel="1">
      <c r="A2761" s="12">
        <f t="shared" si="173"/>
        <v>0</v>
      </c>
      <c r="B2761" t="str">
        <f>YEAR(C2761)&amp;VLOOKUP(MONTH(C2761),lookup!$G$2:$N$13,8)</f>
        <v>2015M10</v>
      </c>
      <c r="C2761" s="2">
        <f t="shared" si="172"/>
        <v>42298</v>
      </c>
      <c r="D2761" s="4">
        <v>39.348458304321468</v>
      </c>
      <c r="E2761">
        <f t="shared" si="174"/>
        <v>38.837702929042145</v>
      </c>
      <c r="F2761" s="4">
        <v>33.873671434610671</v>
      </c>
      <c r="G2761">
        <f t="shared" si="171"/>
        <v>33.44306070238536</v>
      </c>
    </row>
    <row r="2762" spans="1:7" outlineLevel="1">
      <c r="A2762" s="12">
        <f t="shared" si="173"/>
        <v>0</v>
      </c>
      <c r="B2762" t="str">
        <f>YEAR(C2762)&amp;VLOOKUP(MONTH(C2762),lookup!$G$2:$N$13,8)</f>
        <v>2015M10</v>
      </c>
      <c r="C2762" s="2">
        <f t="shared" si="172"/>
        <v>42299</v>
      </c>
      <c r="D2762" s="4">
        <v>38.767734720919506</v>
      </c>
      <c r="E2762">
        <f t="shared" si="174"/>
        <v>38.86828553525001</v>
      </c>
      <c r="F2762" s="4">
        <v>33.398150616286955</v>
      </c>
      <c r="G2762">
        <f t="shared" si="171"/>
        <v>33.471511614280551</v>
      </c>
    </row>
    <row r="2763" spans="1:7" outlineLevel="1">
      <c r="A2763" s="12">
        <f t="shared" si="173"/>
        <v>0</v>
      </c>
      <c r="B2763" t="str">
        <f>YEAR(C2763)&amp;VLOOKUP(MONTH(C2763),lookup!$G$2:$N$13,8)</f>
        <v>2015M10</v>
      </c>
      <c r="C2763" s="2">
        <f t="shared" si="172"/>
        <v>42300</v>
      </c>
      <c r="D2763" s="4">
        <v>39.220740111526496</v>
      </c>
      <c r="E2763">
        <f t="shared" si="174"/>
        <v>38.896787789317294</v>
      </c>
      <c r="F2763" s="4">
        <v>33.778240404511855</v>
      </c>
      <c r="G2763">
        <f t="shared" ref="G2763:G2826" si="175">AVERAGE(SUM(F2756:F2763)/8,SUM(F2758:F2763)/6)</f>
        <v>33.49668123184636</v>
      </c>
    </row>
    <row r="2764" spans="1:7" outlineLevel="1">
      <c r="A2764" s="12">
        <f t="shared" si="173"/>
        <v>0</v>
      </c>
      <c r="B2764" t="str">
        <f>YEAR(C2764)&amp;VLOOKUP(MONTH(C2764),lookup!$G$2:$N$13,8)</f>
        <v>2015M10</v>
      </c>
      <c r="C2764" s="2">
        <f t="shared" ref="C2764:C2827" si="176">C2763+1</f>
        <v>42301</v>
      </c>
      <c r="D2764" s="4">
        <v>38.543529164244298</v>
      </c>
      <c r="E2764">
        <f t="shared" si="174"/>
        <v>38.877740021643888</v>
      </c>
      <c r="F2764" s="4">
        <v>33.213197295474515</v>
      </c>
      <c r="G2764">
        <f t="shared" si="175"/>
        <v>33.482026399937084</v>
      </c>
    </row>
    <row r="2765" spans="1:7" outlineLevel="1">
      <c r="A2765" s="12">
        <f t="shared" si="173"/>
        <v>0</v>
      </c>
      <c r="B2765" t="str">
        <f>YEAR(C2765)&amp;VLOOKUP(MONTH(C2765),lookup!$G$2:$N$13,8)</f>
        <v>2015M10</v>
      </c>
      <c r="C2765" s="2">
        <f t="shared" si="176"/>
        <v>42302</v>
      </c>
      <c r="D2765" s="4">
        <v>39.125593625020215</v>
      </c>
      <c r="E2765">
        <f t="shared" si="174"/>
        <v>38.88653635569905</v>
      </c>
      <c r="F2765" s="4">
        <v>33.643543496370974</v>
      </c>
      <c r="G2765">
        <f t="shared" si="175"/>
        <v>33.483728800179868</v>
      </c>
    </row>
    <row r="2766" spans="1:7" outlineLevel="1">
      <c r="A2766" s="12">
        <f t="shared" si="173"/>
        <v>0</v>
      </c>
      <c r="B2766" t="str">
        <f>YEAR(C2766)&amp;VLOOKUP(MONTH(C2766),lookup!$G$2:$N$13,8)</f>
        <v>2015M10</v>
      </c>
      <c r="C2766" s="2">
        <f t="shared" si="176"/>
        <v>42303</v>
      </c>
      <c r="D2766" s="4">
        <v>38.668805421754179</v>
      </c>
      <c r="E2766">
        <f t="shared" si="174"/>
        <v>38.914261930303169</v>
      </c>
      <c r="F2766" s="4">
        <v>33.317404829014755</v>
      </c>
      <c r="G2766">
        <f t="shared" si="175"/>
        <v>33.508935405569545</v>
      </c>
    </row>
    <row r="2767" spans="1:7" outlineLevel="1">
      <c r="A2767" s="12">
        <f t="shared" si="173"/>
        <v>0</v>
      </c>
      <c r="B2767" t="str">
        <f>YEAR(C2767)&amp;VLOOKUP(MONTH(C2767),lookup!$G$2:$N$13,8)</f>
        <v>2015M10</v>
      </c>
      <c r="C2767" s="2">
        <f t="shared" si="176"/>
        <v>42304</v>
      </c>
      <c r="D2767" s="4">
        <v>39.123569488421957</v>
      </c>
      <c r="E2767">
        <f t="shared" si="174"/>
        <v>38.901263570872288</v>
      </c>
      <c r="F2767" s="4">
        <v>33.700285553715212</v>
      </c>
      <c r="G2767">
        <f t="shared" si="175"/>
        <v>33.500986195485311</v>
      </c>
    </row>
    <row r="2768" spans="1:7" outlineLevel="1">
      <c r="A2768" s="12">
        <f t="shared" si="173"/>
        <v>0</v>
      </c>
      <c r="B2768" t="str">
        <f>YEAR(C2768)&amp;VLOOKUP(MONTH(C2768),lookup!$G$2:$N$13,8)</f>
        <v>2015M10</v>
      </c>
      <c r="C2768" s="2">
        <f t="shared" si="176"/>
        <v>42305</v>
      </c>
      <c r="D2768" s="4">
        <v>38.39736749728872</v>
      </c>
      <c r="E2768">
        <f t="shared" si="174"/>
        <v>38.873037838198208</v>
      </c>
      <c r="F2768" s="4">
        <v>33.087241969147478</v>
      </c>
      <c r="G2768">
        <f t="shared" si="175"/>
        <v>33.479059603965339</v>
      </c>
    </row>
    <row r="2769" spans="1:7" outlineLevel="1">
      <c r="A2769" s="12">
        <f t="shared" si="173"/>
        <v>0</v>
      </c>
      <c r="B2769" t="str">
        <f>YEAR(C2769)&amp;VLOOKUP(MONTH(C2769),lookup!$G$2:$N$13,8)</f>
        <v>2015M10</v>
      </c>
      <c r="C2769" s="2">
        <f t="shared" si="176"/>
        <v>42306</v>
      </c>
      <c r="D2769" s="4">
        <v>39.206868290144833</v>
      </c>
      <c r="E2769">
        <f t="shared" si="174"/>
        <v>38.863032477197024</v>
      </c>
      <c r="F2769" s="4">
        <v>33.778997505397619</v>
      </c>
      <c r="G2769">
        <f t="shared" si="175"/>
        <v>33.473205575130009</v>
      </c>
    </row>
    <row r="2770" spans="1:7" outlineLevel="1">
      <c r="A2770" s="12">
        <f t="shared" ref="A2770:A2833" si="177">IF(D2770+D2771=D2770,IF(D2770+D2771&gt;0,1,0),0)</f>
        <v>0</v>
      </c>
      <c r="B2770" t="str">
        <f>YEAR(C2770)&amp;VLOOKUP(MONTH(C2770),lookup!$G$2:$N$13,8)</f>
        <v>2015M10</v>
      </c>
      <c r="C2770" s="2">
        <f t="shared" si="176"/>
        <v>42307</v>
      </c>
      <c r="D2770" s="4">
        <v>38.070410613027917</v>
      </c>
      <c r="E2770">
        <f t="shared" si="174"/>
        <v>38.780023174519116</v>
      </c>
      <c r="F2770" s="4">
        <v>32.772396956148079</v>
      </c>
      <c r="G2770">
        <f t="shared" si="175"/>
        <v>33.397362609760791</v>
      </c>
    </row>
    <row r="2771" spans="1:7" outlineLevel="1">
      <c r="A2771" s="12">
        <f t="shared" si="177"/>
        <v>0</v>
      </c>
      <c r="B2771" t="str">
        <f>YEAR(C2771)&amp;VLOOKUP(MONTH(C2771),lookup!$G$2:$N$13,8)</f>
        <v>2015M10</v>
      </c>
      <c r="C2771" s="2">
        <f t="shared" si="176"/>
        <v>42308</v>
      </c>
      <c r="D2771" s="4">
        <v>39.564951930723289</v>
      </c>
      <c r="E2771">
        <f t="shared" si="174"/>
        <v>38.838149605360826</v>
      </c>
      <c r="F2771" s="4">
        <v>34.092723629449615</v>
      </c>
      <c r="G2771">
        <f t="shared" si="175"/>
        <v>33.454449489075955</v>
      </c>
    </row>
    <row r="2772" spans="1:7" outlineLevel="1">
      <c r="A2772" s="12">
        <f t="shared" si="177"/>
        <v>0</v>
      </c>
      <c r="B2772" t="str">
        <f>YEAR(C2772)&amp;VLOOKUP(MONTH(C2772),lookup!$G$2:$N$13,8)</f>
        <v>2015M11</v>
      </c>
      <c r="C2772" s="2">
        <f t="shared" si="176"/>
        <v>42309</v>
      </c>
      <c r="D2772" s="4">
        <v>38.759192130522393</v>
      </c>
      <c r="E2772">
        <f t="shared" si="174"/>
        <v>38.859160766483896</v>
      </c>
      <c r="F2772" s="4">
        <v>33.366446230417843</v>
      </c>
      <c r="G2772">
        <f t="shared" si="175"/>
        <v>33.468114330960162</v>
      </c>
    </row>
    <row r="2773" spans="1:7" outlineLevel="1">
      <c r="A2773" s="12">
        <f t="shared" si="177"/>
        <v>0</v>
      </c>
      <c r="B2773" t="str">
        <f>YEAR(C2773)&amp;VLOOKUP(MONTH(C2773),lookup!$G$2:$N$13,8)</f>
        <v>2015M11</v>
      </c>
      <c r="C2773" s="2">
        <f t="shared" si="176"/>
        <v>42310</v>
      </c>
      <c r="D2773" s="4">
        <v>38.832817780680934</v>
      </c>
      <c r="E2773">
        <f t="shared" si="174"/>
        <v>38.81663296723427</v>
      </c>
      <c r="F2773" s="4">
        <v>33.338185984839257</v>
      </c>
      <c r="G2773">
        <f t="shared" si="175"/>
        <v>33.418854522416439</v>
      </c>
    </row>
    <row r="2774" spans="1:7" outlineLevel="1">
      <c r="A2774" s="12">
        <f t="shared" si="177"/>
        <v>0</v>
      </c>
      <c r="B2774" t="str">
        <f>YEAR(C2774)&amp;VLOOKUP(MONTH(C2774),lookup!$G$2:$N$13,8)</f>
        <v>2015M11</v>
      </c>
      <c r="C2774" s="2">
        <f t="shared" si="176"/>
        <v>42311</v>
      </c>
      <c r="D2774" s="4">
        <v>38.203967307810224</v>
      </c>
      <c r="E2774">
        <f t="shared" si="174"/>
        <v>38.77146390265623</v>
      </c>
      <c r="F2774" s="4">
        <v>32.844134433902006</v>
      </c>
      <c r="G2774">
        <f t="shared" si="175"/>
        <v>33.369016161451441</v>
      </c>
    </row>
    <row r="2775" spans="1:7" outlineLevel="1">
      <c r="A2775" s="12">
        <f t="shared" si="177"/>
        <v>0</v>
      </c>
      <c r="B2775" t="str">
        <f>YEAR(C2775)&amp;VLOOKUP(MONTH(C2775),lookup!$G$2:$N$13,8)</f>
        <v>2015M11</v>
      </c>
      <c r="C2775" s="2">
        <f t="shared" si="176"/>
        <v>42312</v>
      </c>
      <c r="D2775" s="4">
        <v>38.732764468916976</v>
      </c>
      <c r="E2775">
        <f t="shared" si="174"/>
        <v>38.707529937168175</v>
      </c>
      <c r="F2775" s="4">
        <v>33.239570611529139</v>
      </c>
      <c r="G2775">
        <f t="shared" si="175"/>
        <v>33.295269236409098</v>
      </c>
    </row>
    <row r="2776" spans="1:7" outlineLevel="1">
      <c r="A2776" s="12">
        <f t="shared" si="177"/>
        <v>0</v>
      </c>
      <c r="B2776" t="str">
        <f>YEAR(C2776)&amp;VLOOKUP(MONTH(C2776),lookup!$G$2:$N$13,8)</f>
        <v>2015M11</v>
      </c>
      <c r="C2776" s="2">
        <f t="shared" si="176"/>
        <v>42313</v>
      </c>
      <c r="D2776" s="4">
        <v>38.386979205322319</v>
      </c>
      <c r="E2776">
        <f t="shared" si="174"/>
        <v>38.733261384944811</v>
      </c>
      <c r="F2776" s="4">
        <v>33.013547464061737</v>
      </c>
      <c r="G2776">
        <f t="shared" si="175"/>
        <v>33.310759205500716</v>
      </c>
    </row>
    <row r="2777" spans="1:7" outlineLevel="1">
      <c r="A2777" s="12">
        <f t="shared" si="177"/>
        <v>0</v>
      </c>
      <c r="B2777" t="str">
        <f>YEAR(C2777)&amp;VLOOKUP(MONTH(C2777),lookup!$G$2:$N$13,8)</f>
        <v>2015M11</v>
      </c>
      <c r="C2777" s="2">
        <f t="shared" si="176"/>
        <v>42314</v>
      </c>
      <c r="D2777" s="4">
        <v>39.283159194444131</v>
      </c>
      <c r="E2777">
        <f t="shared" si="174"/>
        <v>38.714546838440256</v>
      </c>
      <c r="F2777" s="4">
        <v>33.739057148248875</v>
      </c>
      <c r="G2777">
        <f t="shared" si="175"/>
        <v>33.278790726412197</v>
      </c>
    </row>
    <row r="2778" spans="1:7" outlineLevel="1">
      <c r="A2778" s="12">
        <f t="shared" si="177"/>
        <v>0</v>
      </c>
      <c r="B2778" t="str">
        <f>YEAR(C2778)&amp;VLOOKUP(MONTH(C2778),lookup!$G$2:$N$13,8)</f>
        <v>2015M11</v>
      </c>
      <c r="C2778" s="2">
        <f t="shared" si="176"/>
        <v>42315</v>
      </c>
      <c r="D2778" s="4">
        <v>38.615057364053996</v>
      </c>
      <c r="E2778">
        <f t="shared" si="174"/>
        <v>38.736576029840357</v>
      </c>
      <c r="F2778" s="4">
        <v>33.200860516966046</v>
      </c>
      <c r="G2778">
        <f t="shared" si="175"/>
        <v>33.291770889508996</v>
      </c>
    </row>
    <row r="2779" spans="1:7" outlineLevel="1">
      <c r="A2779" s="12">
        <f t="shared" si="177"/>
        <v>0</v>
      </c>
      <c r="B2779" t="str">
        <f>YEAR(C2779)&amp;VLOOKUP(MONTH(C2779),lookup!$G$2:$N$13,8)</f>
        <v>2015M11</v>
      </c>
      <c r="C2779" s="2">
        <f t="shared" si="176"/>
        <v>42316</v>
      </c>
      <c r="D2779" s="4">
        <v>39.315895678094208</v>
      </c>
      <c r="E2779">
        <f t="shared" si="174"/>
        <v>38.761266505502135</v>
      </c>
      <c r="F2779" s="4">
        <v>33.780787924165438</v>
      </c>
      <c r="G2779">
        <f t="shared" si="175"/>
        <v>33.309158402872583</v>
      </c>
    </row>
    <row r="2780" spans="1:7" outlineLevel="1">
      <c r="A2780" s="12">
        <f t="shared" si="177"/>
        <v>0</v>
      </c>
      <c r="B2780" t="str">
        <f>YEAR(C2780)&amp;VLOOKUP(MONTH(C2780),lookup!$G$2:$N$13,8)</f>
        <v>2015M11</v>
      </c>
      <c r="C2780" s="2">
        <f t="shared" si="176"/>
        <v>42317</v>
      </c>
      <c r="D2780" s="4">
        <v>38.041201517162399</v>
      </c>
      <c r="E2780">
        <f t="shared" si="174"/>
        <v>38.702828276279831</v>
      </c>
      <c r="F2780" s="4">
        <v>32.673021307700026</v>
      </c>
      <c r="G2780">
        <f t="shared" si="175"/>
        <v>33.251559918019225</v>
      </c>
    </row>
    <row r="2781" spans="1:7" outlineLevel="1">
      <c r="A2781" s="12">
        <f t="shared" si="177"/>
        <v>0</v>
      </c>
      <c r="B2781" t="str">
        <f>YEAR(C2781)&amp;VLOOKUP(MONTH(C2781),lookup!$G$2:$N$13,8)</f>
        <v>2015M11</v>
      </c>
      <c r="C2781" s="2">
        <f t="shared" si="176"/>
        <v>42318</v>
      </c>
      <c r="D2781" s="4">
        <v>39.185631532619766</v>
      </c>
      <c r="E2781">
        <f t="shared" si="174"/>
        <v>38.76261805775124</v>
      </c>
      <c r="F2781" s="4">
        <v>33.632822151737905</v>
      </c>
      <c r="G2781">
        <f t="shared" si="175"/>
        <v>33.302745640134454</v>
      </c>
    </row>
    <row r="2782" spans="1:7" outlineLevel="1">
      <c r="A2782" s="12">
        <f t="shared" si="177"/>
        <v>0</v>
      </c>
      <c r="B2782" t="str">
        <f>YEAR(C2782)&amp;VLOOKUP(MONTH(C2782),lookup!$G$2:$N$13,8)</f>
        <v>2015M11</v>
      </c>
      <c r="C2782" s="2">
        <f t="shared" si="176"/>
        <v>42319</v>
      </c>
      <c r="D2782" s="4">
        <v>38.321098679633593</v>
      </c>
      <c r="E2782">
        <f t="shared" si="174"/>
        <v>38.764448724682801</v>
      </c>
      <c r="F2782" s="4">
        <v>32.931094206421712</v>
      </c>
      <c r="G2782">
        <f t="shared" si="175"/>
        <v>33.301309521113595</v>
      </c>
    </row>
    <row r="2783" spans="1:7" outlineLevel="1">
      <c r="A2783" s="12">
        <f t="shared" si="177"/>
        <v>0</v>
      </c>
      <c r="B2783" t="str">
        <f>YEAR(C2783)&amp;VLOOKUP(MONTH(C2783),lookup!$G$2:$N$13,8)</f>
        <v>2015M11</v>
      </c>
      <c r="C2783" s="2">
        <f t="shared" si="176"/>
        <v>42320</v>
      </c>
      <c r="D2783" s="4">
        <v>39.074119618280463</v>
      </c>
      <c r="E2783">
        <f t="shared" si="174"/>
        <v>38.768363456837719</v>
      </c>
      <c r="F2783" s="4">
        <v>33.569772955680477</v>
      </c>
      <c r="G2783">
        <f t="shared" si="175"/>
        <v>33.307840151575689</v>
      </c>
    </row>
    <row r="2784" spans="1:7" outlineLevel="1">
      <c r="A2784" s="12">
        <f t="shared" si="177"/>
        <v>0</v>
      </c>
      <c r="B2784" t="str">
        <f>YEAR(C2784)&amp;VLOOKUP(MONTH(C2784),lookup!$G$2:$N$13,8)</f>
        <v>2015M11</v>
      </c>
      <c r="C2784" s="2">
        <f t="shared" si="176"/>
        <v>42321</v>
      </c>
      <c r="D2784" s="4">
        <v>38.471454393103762</v>
      </c>
      <c r="E2784">
        <f t="shared" si="174"/>
        <v>38.761676241828205</v>
      </c>
      <c r="F2784" s="4">
        <v>33.019336753220408</v>
      </c>
      <c r="G2784">
        <f t="shared" si="175"/>
        <v>33.293075001835973</v>
      </c>
    </row>
    <row r="2785" spans="1:7" outlineLevel="1">
      <c r="A2785" s="12">
        <f t="shared" si="177"/>
        <v>0</v>
      </c>
      <c r="B2785" t="str">
        <f>YEAR(C2785)&amp;VLOOKUP(MONTH(C2785),lookup!$G$2:$N$13,8)</f>
        <v>2015M11</v>
      </c>
      <c r="C2785" s="2">
        <f t="shared" si="176"/>
        <v>42322</v>
      </c>
      <c r="D2785" s="4">
        <v>39.119070732892119</v>
      </c>
      <c r="E2785">
        <f t="shared" si="174"/>
        <v>38.735018634214356</v>
      </c>
      <c r="F2785" s="4">
        <v>33.613996458907735</v>
      </c>
      <c r="G2785">
        <f t="shared" si="175"/>
        <v>33.271359419980669</v>
      </c>
    </row>
    <row r="2786" spans="1:7" outlineLevel="1">
      <c r="A2786" s="12">
        <f t="shared" si="177"/>
        <v>0</v>
      </c>
      <c r="B2786" t="str">
        <f>YEAR(C2786)&amp;VLOOKUP(MONTH(C2786),lookup!$G$2:$N$13,8)</f>
        <v>2015M11</v>
      </c>
      <c r="C2786" s="2">
        <f t="shared" si="176"/>
        <v>42323</v>
      </c>
      <c r="D2786" s="4">
        <v>38.584105652826736</v>
      </c>
      <c r="E2786">
        <f t="shared" si="174"/>
        <v>38.778326163568018</v>
      </c>
      <c r="F2786" s="4">
        <v>33.172440624806889</v>
      </c>
      <c r="G2786">
        <f t="shared" si="175"/>
        <v>33.311201453146296</v>
      </c>
    </row>
    <row r="2787" spans="1:7" outlineLevel="1">
      <c r="A2787" s="12">
        <f t="shared" si="177"/>
        <v>0</v>
      </c>
      <c r="B2787" t="str">
        <f>YEAR(C2787)&amp;VLOOKUP(MONTH(C2787),lookup!$G$2:$N$13,8)</f>
        <v>2015M11</v>
      </c>
      <c r="C2787" s="2">
        <f t="shared" si="176"/>
        <v>42324</v>
      </c>
      <c r="D2787" s="4">
        <v>39.031177508959679</v>
      </c>
      <c r="E2787">
        <f t="shared" si="174"/>
        <v>38.747660109358762</v>
      </c>
      <c r="F2787" s="4">
        <v>33.499235774830744</v>
      </c>
      <c r="G2787">
        <f t="shared" si="175"/>
        <v>33.282472245737281</v>
      </c>
    </row>
    <row r="2788" spans="1:7" outlineLevel="1">
      <c r="A2788" s="12">
        <f t="shared" si="177"/>
        <v>0</v>
      </c>
      <c r="B2788" t="str">
        <f>YEAR(C2788)&amp;VLOOKUP(MONTH(C2788),lookup!$G$2:$N$13,8)</f>
        <v>2015M11</v>
      </c>
      <c r="C2788" s="2">
        <f t="shared" si="176"/>
        <v>42325</v>
      </c>
      <c r="D2788" s="4">
        <v>38.507951322554717</v>
      </c>
      <c r="E2788">
        <f t="shared" si="174"/>
        <v>38.792403025772543</v>
      </c>
      <c r="F2788" s="4">
        <v>33.09597411393834</v>
      </c>
      <c r="G2788">
        <f t="shared" si="175"/>
        <v>33.322646788420229</v>
      </c>
    </row>
    <row r="2789" spans="1:7" outlineLevel="1">
      <c r="A2789" s="12">
        <f t="shared" si="177"/>
        <v>0</v>
      </c>
      <c r="B2789" t="str">
        <f>YEAR(C2789)&amp;VLOOKUP(MONTH(C2789),lookup!$G$2:$N$13,8)</f>
        <v>2015M11</v>
      </c>
      <c r="C2789" s="2">
        <f t="shared" si="176"/>
        <v>42326</v>
      </c>
      <c r="D2789" s="4">
        <v>39.112599796544202</v>
      </c>
      <c r="E2789">
        <f t="shared" si="174"/>
        <v>38.791045223789808</v>
      </c>
      <c r="F2789" s="4">
        <v>33.578844802601097</v>
      </c>
      <c r="G2789">
        <f t="shared" si="175"/>
        <v>33.32002919134257</v>
      </c>
    </row>
    <row r="2790" spans="1:7" outlineLevel="1">
      <c r="A2790" s="12">
        <f t="shared" si="177"/>
        <v>0</v>
      </c>
      <c r="B2790" t="str">
        <f>YEAR(C2790)&amp;VLOOKUP(MONTH(C2790),lookup!$G$2:$N$13,8)</f>
        <v>2015M11</v>
      </c>
      <c r="C2790" s="2">
        <f t="shared" si="176"/>
        <v>42327</v>
      </c>
      <c r="D2790" s="4">
        <v>38.352064026643376</v>
      </c>
      <c r="E2790">
        <f t="shared" si="174"/>
        <v>38.783031360772881</v>
      </c>
      <c r="F2790" s="4">
        <v>32.926940594509617</v>
      </c>
      <c r="G2790">
        <f t="shared" si="175"/>
        <v>33.312069910705489</v>
      </c>
    </row>
    <row r="2791" spans="1:7" outlineLevel="1">
      <c r="A2791" s="12">
        <f t="shared" si="177"/>
        <v>0</v>
      </c>
      <c r="B2791" t="str">
        <f>YEAR(C2791)&amp;VLOOKUP(MONTH(C2791),lookup!$G$2:$N$13,8)</f>
        <v>2015M11</v>
      </c>
      <c r="C2791" s="2">
        <f t="shared" si="176"/>
        <v>42328</v>
      </c>
      <c r="D2791" s="4">
        <v>39.389088013386086</v>
      </c>
      <c r="E2791">
        <f t="shared" si="174"/>
        <v>38.825218325508146</v>
      </c>
      <c r="F2791" s="4">
        <v>33.821504804254495</v>
      </c>
      <c r="G2791">
        <f t="shared" si="175"/>
        <v>33.345095513353598</v>
      </c>
    </row>
    <row r="2792" spans="1:7" outlineLevel="1">
      <c r="A2792" s="12">
        <f t="shared" si="177"/>
        <v>0</v>
      </c>
      <c r="B2792" t="str">
        <f>YEAR(C2792)&amp;VLOOKUP(MONTH(C2792),lookup!$G$2:$N$13,8)</f>
        <v>2015M11</v>
      </c>
      <c r="C2792" s="2">
        <f t="shared" si="176"/>
        <v>42329</v>
      </c>
      <c r="D2792" s="4">
        <v>38.39056693121131</v>
      </c>
      <c r="E2792">
        <f t="shared" si="174"/>
        <v>38.804034632338585</v>
      </c>
      <c r="F2792" s="4">
        <v>32.951963095401496</v>
      </c>
      <c r="G2792">
        <f t="shared" si="175"/>
        <v>33.322511532289468</v>
      </c>
    </row>
    <row r="2793" spans="1:7" outlineLevel="1">
      <c r="A2793" s="12">
        <f t="shared" si="177"/>
        <v>0</v>
      </c>
      <c r="B2793" t="str">
        <f>YEAR(C2793)&amp;VLOOKUP(MONTH(C2793),lookup!$G$2:$N$13,8)</f>
        <v>2015M11</v>
      </c>
      <c r="C2793" s="2">
        <f t="shared" si="176"/>
        <v>42330</v>
      </c>
      <c r="D2793" s="4">
        <v>39.337747777121614</v>
      </c>
      <c r="E2793">
        <f t="shared" si="174"/>
        <v>38.843249469949754</v>
      </c>
      <c r="F2793" s="4">
        <v>33.781553947670467</v>
      </c>
      <c r="G2793">
        <f t="shared" si="175"/>
        <v>33.35651038974045</v>
      </c>
    </row>
    <row r="2794" spans="1:7" outlineLevel="1">
      <c r="A2794" s="12">
        <f t="shared" si="177"/>
        <v>0</v>
      </c>
      <c r="B2794" t="str">
        <f>YEAR(C2794)&amp;VLOOKUP(MONTH(C2794),lookup!$G$2:$N$13,8)</f>
        <v>2015M11</v>
      </c>
      <c r="C2794" s="2">
        <f t="shared" si="176"/>
        <v>42331</v>
      </c>
      <c r="D2794" s="4">
        <v>37.862251567753511</v>
      </c>
      <c r="E2794">
        <f t="shared" si="174"/>
        <v>38.744325276732582</v>
      </c>
      <c r="F2794" s="4">
        <v>32.466173955213179</v>
      </c>
      <c r="G2794">
        <f t="shared" si="175"/>
        <v>33.259885376330402</v>
      </c>
    </row>
    <row r="2795" spans="1:7" outlineLevel="1">
      <c r="A2795" s="12">
        <f t="shared" si="177"/>
        <v>0</v>
      </c>
      <c r="B2795" t="str">
        <f>YEAR(C2795)&amp;VLOOKUP(MONTH(C2795),lookup!$G$2:$N$13,8)</f>
        <v>2015M11</v>
      </c>
      <c r="C2795" s="2">
        <f t="shared" si="176"/>
        <v>42332</v>
      </c>
      <c r="D2795" s="4">
        <v>39.155534330430257</v>
      </c>
      <c r="E2795">
        <f t="shared" si="174"/>
        <v>38.755675455898327</v>
      </c>
      <c r="F2795" s="4">
        <v>33.598762814140457</v>
      </c>
      <c r="G2795">
        <f t="shared" si="175"/>
        <v>33.26776565058222</v>
      </c>
    </row>
    <row r="2796" spans="1:7" outlineLevel="1">
      <c r="A2796" s="12">
        <f t="shared" si="177"/>
        <v>0</v>
      </c>
      <c r="B2796" t="str">
        <f>YEAR(C2796)&amp;VLOOKUP(MONTH(C2796),lookup!$G$2:$N$13,8)</f>
        <v>2015M11</v>
      </c>
      <c r="C2796" s="2">
        <f t="shared" si="176"/>
        <v>42333</v>
      </c>
      <c r="D2796" s="4">
        <v>38.521797702157528</v>
      </c>
      <c r="E2796">
        <f t="shared" si="174"/>
        <v>38.770685327583017</v>
      </c>
      <c r="F2796" s="4">
        <v>33.062511350405124</v>
      </c>
      <c r="G2796">
        <f t="shared" si="175"/>
        <v>33.276971790852684</v>
      </c>
    </row>
    <row r="2797" spans="1:7" outlineLevel="1">
      <c r="A2797" s="12">
        <f t="shared" si="177"/>
        <v>0</v>
      </c>
      <c r="B2797" t="str">
        <f>YEAR(C2797)&amp;VLOOKUP(MONTH(C2797),lookup!$G$2:$N$13,8)</f>
        <v>2015M11</v>
      </c>
      <c r="C2797" s="2">
        <f t="shared" si="176"/>
        <v>42334</v>
      </c>
      <c r="D2797" s="4">
        <v>39.484549096615609</v>
      </c>
      <c r="E2797">
        <f t="shared" si="174"/>
        <v>38.801887249106613</v>
      </c>
      <c r="F2797" s="4">
        <v>33.872985224854816</v>
      </c>
      <c r="G2797">
        <f t="shared" si="175"/>
        <v>33.299645602293566</v>
      </c>
    </row>
    <row r="2798" spans="1:7" outlineLevel="1">
      <c r="A2798" s="12">
        <f t="shared" si="177"/>
        <v>0</v>
      </c>
      <c r="B2798" t="str">
        <f>YEAR(C2798)&amp;VLOOKUP(MONTH(C2798),lookup!$G$2:$N$13,8)</f>
        <v>2015M11</v>
      </c>
      <c r="C2798" s="2">
        <f t="shared" si="176"/>
        <v>42335</v>
      </c>
      <c r="D2798" s="4">
        <v>38.353863949935651</v>
      </c>
      <c r="E2798">
        <f t="shared" si="174"/>
        <v>38.7989411625394</v>
      </c>
      <c r="F2798" s="4">
        <v>32.887625523430671</v>
      </c>
      <c r="G2798">
        <f t="shared" si="175"/>
        <v>33.291826946020223</v>
      </c>
    </row>
    <row r="2799" spans="1:7" outlineLevel="1">
      <c r="A2799" s="12">
        <f t="shared" si="177"/>
        <v>0</v>
      </c>
      <c r="B2799" t="str">
        <f>YEAR(C2799)&amp;VLOOKUP(MONTH(C2799),lookup!$G$2:$N$13,8)</f>
        <v>2015M11</v>
      </c>
      <c r="C2799" s="2">
        <f t="shared" si="176"/>
        <v>42336</v>
      </c>
      <c r="D2799" s="4">
        <v>39.684969343141411</v>
      </c>
      <c r="E2799">
        <f t="shared" si="174"/>
        <v>38.846368876150763</v>
      </c>
      <c r="F2799" s="4">
        <v>34.039741679897475</v>
      </c>
      <c r="G2799">
        <f t="shared" si="175"/>
        <v>33.32698239510016</v>
      </c>
    </row>
    <row r="2800" spans="1:7" outlineLevel="1">
      <c r="A2800" s="12">
        <f t="shared" si="177"/>
        <v>0</v>
      </c>
      <c r="B2800" t="str">
        <f>YEAR(C2800)&amp;VLOOKUP(MONTH(C2800),lookup!$G$2:$N$13,8)</f>
        <v>2015M11</v>
      </c>
      <c r="C2800" s="2">
        <f t="shared" si="176"/>
        <v>42337</v>
      </c>
      <c r="D2800" s="4">
        <v>38.528495901547402</v>
      </c>
      <c r="E2800">
        <f t="shared" si="174"/>
        <v>38.910509797946254</v>
      </c>
      <c r="F2800" s="4">
        <v>33.052981569871811</v>
      </c>
      <c r="G2800">
        <f t="shared" si="175"/>
        <v>33.382196684309449</v>
      </c>
    </row>
    <row r="2801" spans="1:7" outlineLevel="1">
      <c r="A2801" s="12">
        <f t="shared" si="177"/>
        <v>0</v>
      </c>
      <c r="B2801" t="str">
        <f>YEAR(C2801)&amp;VLOOKUP(MONTH(C2801),lookup!$G$2:$N$13,8)</f>
        <v>2015M11</v>
      </c>
      <c r="C2801" s="2">
        <f t="shared" si="176"/>
        <v>42338</v>
      </c>
      <c r="D2801" s="4">
        <v>39.280827475633679</v>
      </c>
      <c r="E2801">
        <f t="shared" si="174"/>
        <v>38.917393374536886</v>
      </c>
      <c r="F2801" s="4">
        <v>33.660638467789816</v>
      </c>
      <c r="G2801">
        <f t="shared" si="175"/>
        <v>33.379795771287689</v>
      </c>
    </row>
    <row r="2802" spans="1:7" outlineLevel="1">
      <c r="A2802" s="12">
        <f t="shared" si="177"/>
        <v>0</v>
      </c>
      <c r="B2802" t="str">
        <f>YEAR(C2802)&amp;VLOOKUP(MONTH(C2802),lookup!$G$2:$N$13,8)</f>
        <v>2015M12</v>
      </c>
      <c r="C2802" s="2">
        <f t="shared" si="176"/>
        <v>42339</v>
      </c>
      <c r="D2802" s="4">
        <v>38.047620378887693</v>
      </c>
      <c r="E2802">
        <f t="shared" si="174"/>
        <v>38.889464148293612</v>
      </c>
      <c r="F2802" s="4">
        <v>32.426686167171511</v>
      </c>
      <c r="G2802">
        <f t="shared" si="175"/>
        <v>33.324342352598947</v>
      </c>
    </row>
    <row r="2803" spans="1:7" outlineLevel="1">
      <c r="A2803" s="12">
        <f t="shared" si="177"/>
        <v>0</v>
      </c>
      <c r="B2803" t="str">
        <f>YEAR(C2803)&amp;VLOOKUP(MONTH(C2803),lookup!$G$2:$N$13,8)</f>
        <v>2015M12</v>
      </c>
      <c r="C2803" s="2">
        <f t="shared" si="176"/>
        <v>42340</v>
      </c>
      <c r="D2803" s="4">
        <v>39.270281429120622</v>
      </c>
      <c r="E2803">
        <f t="shared" si="174"/>
        <v>38.878780203003842</v>
      </c>
      <c r="F2803" s="4">
        <v>33.480289103707449</v>
      </c>
      <c r="G2803">
        <f t="shared" si="175"/>
        <v>33.284213068934605</v>
      </c>
    </row>
    <row r="2804" spans="1:7" outlineLevel="1">
      <c r="A2804" s="12">
        <f t="shared" si="177"/>
        <v>0</v>
      </c>
      <c r="B2804" t="str">
        <f>YEAR(C2804)&amp;VLOOKUP(MONTH(C2804),lookup!$G$2:$N$13,8)</f>
        <v>2015M12</v>
      </c>
      <c r="C2804" s="2">
        <f t="shared" si="176"/>
        <v>42341</v>
      </c>
      <c r="D2804" s="4">
        <v>38.449386545966803</v>
      </c>
      <c r="E2804">
        <f t="shared" si="174"/>
        <v>38.882214722077862</v>
      </c>
      <c r="F2804" s="4">
        <v>32.808357032611177</v>
      </c>
      <c r="G2804">
        <f t="shared" si="175"/>
        <v>33.261722716504195</v>
      </c>
    </row>
    <row r="2805" spans="1:7" outlineLevel="1">
      <c r="A2805" s="12">
        <f t="shared" si="177"/>
        <v>0</v>
      </c>
      <c r="B2805" t="str">
        <f>YEAR(C2805)&amp;VLOOKUP(MONTH(C2805),lookup!$G$2:$N$13,8)</f>
        <v>2015M12</v>
      </c>
      <c r="C2805" s="2">
        <f t="shared" si="176"/>
        <v>42342</v>
      </c>
      <c r="D2805" s="4">
        <v>39.205230867880751</v>
      </c>
      <c r="E2805">
        <f t="shared" si="174"/>
        <v>38.824779126510208</v>
      </c>
      <c r="F2805" s="4">
        <v>33.370943684284917</v>
      </c>
      <c r="G2805">
        <f t="shared" si="175"/>
        <v>33.174611953917527</v>
      </c>
    </row>
    <row r="2806" spans="1:7" outlineLevel="1">
      <c r="A2806" s="12">
        <f t="shared" si="177"/>
        <v>0</v>
      </c>
      <c r="B2806" t="str">
        <f>YEAR(C2806)&amp;VLOOKUP(MONTH(C2806),lookup!$G$2:$N$13,8)</f>
        <v>2015M12</v>
      </c>
      <c r="C2806" s="2">
        <f t="shared" si="176"/>
        <v>42343</v>
      </c>
      <c r="D2806" s="4">
        <v>37.952379635276053</v>
      </c>
      <c r="E2806">
        <f t="shared" ref="E2806:E2869" si="178">AVERAGE(SUM(D2799:D2806)/8,SUM(D2801:D2806)/6)</f>
        <v>38.751676667988036</v>
      </c>
      <c r="F2806" s="4">
        <v>32.32790964000111</v>
      </c>
      <c r="G2806">
        <f t="shared" si="175"/>
        <v>33.079207050380617</v>
      </c>
    </row>
    <row r="2807" spans="1:7" outlineLevel="1">
      <c r="A2807" s="12">
        <f t="shared" si="177"/>
        <v>0</v>
      </c>
      <c r="B2807" t="str">
        <f>YEAR(C2807)&amp;VLOOKUP(MONTH(C2807),lookup!$G$2:$N$13,8)</f>
        <v>2015M12</v>
      </c>
      <c r="C2807" s="2">
        <f t="shared" si="176"/>
        <v>42344</v>
      </c>
      <c r="D2807" s="4">
        <v>39.324348686273346</v>
      </c>
      <c r="E2807">
        <f t="shared" si="178"/>
        <v>38.732764644487091</v>
      </c>
      <c r="F2807" s="4">
        <v>33.488207139309225</v>
      </c>
      <c r="G2807">
        <f t="shared" si="175"/>
        <v>33.030366864220468</v>
      </c>
    </row>
    <row r="2808" spans="1:7" outlineLevel="1">
      <c r="A2808" s="12">
        <f t="shared" si="177"/>
        <v>0</v>
      </c>
      <c r="B2808" t="str">
        <f>YEAR(C2808)&amp;VLOOKUP(MONTH(C2808),lookup!$G$2:$N$13,8)</f>
        <v>2015M12</v>
      </c>
      <c r="C2808" s="2">
        <f t="shared" si="176"/>
        <v>42345</v>
      </c>
      <c r="D2808" s="4">
        <v>38.243807712876375</v>
      </c>
      <c r="E2808">
        <f t="shared" si="178"/>
        <v>38.731320577194211</v>
      </c>
      <c r="F2808" s="4">
        <v>32.58237115782525</v>
      </c>
      <c r="G2808">
        <f t="shared" si="175"/>
        <v>33.013927462688706</v>
      </c>
    </row>
    <row r="2809" spans="1:7" outlineLevel="1">
      <c r="A2809" s="12">
        <f t="shared" si="177"/>
        <v>0</v>
      </c>
      <c r="B2809" t="str">
        <f>YEAR(C2809)&amp;VLOOKUP(MONTH(C2809),lookup!$G$2:$N$13,8)</f>
        <v>2015M12</v>
      </c>
      <c r="C2809" s="2">
        <f t="shared" si="176"/>
        <v>42346</v>
      </c>
      <c r="D2809" s="4">
        <v>39.041622175302358</v>
      </c>
      <c r="E2809">
        <f t="shared" si="178"/>
        <v>38.697315308105303</v>
      </c>
      <c r="F2809" s="4">
        <v>33.228851413505829</v>
      </c>
      <c r="G2809">
        <f t="shared" si="175"/>
        <v>32.965987630945818</v>
      </c>
    </row>
    <row r="2810" spans="1:7" outlineLevel="1">
      <c r="A2810" s="12">
        <f t="shared" si="177"/>
        <v>0</v>
      </c>
      <c r="B2810" t="str">
        <f>YEAR(C2810)&amp;VLOOKUP(MONTH(C2810),lookup!$G$2:$N$13,8)</f>
        <v>2015M12</v>
      </c>
      <c r="C2810" s="2">
        <f t="shared" si="176"/>
        <v>42347</v>
      </c>
      <c r="D2810" s="4">
        <v>38.422199599063241</v>
      </c>
      <c r="E2810">
        <f t="shared" si="178"/>
        <v>38.718460930457653</v>
      </c>
      <c r="F2810" s="4">
        <v>32.709805669398044</v>
      </c>
      <c r="G2810">
        <f t="shared" si="175"/>
        <v>32.975469986233882</v>
      </c>
    </row>
    <row r="2811" spans="1:7" outlineLevel="1">
      <c r="A2811" s="12">
        <f t="shared" si="177"/>
        <v>0</v>
      </c>
      <c r="B2811" t="str">
        <f>YEAR(C2811)&amp;VLOOKUP(MONTH(C2811),lookup!$G$2:$N$13,8)</f>
        <v>2015M12</v>
      </c>
      <c r="C2811" s="2">
        <f t="shared" si="176"/>
        <v>42348</v>
      </c>
      <c r="D2811" s="4">
        <v>39.05648653743701</v>
      </c>
      <c r="E2811">
        <f t="shared" si="178"/>
        <v>38.692703388857112</v>
      </c>
      <c r="F2811" s="4">
        <v>33.227380250226709</v>
      </c>
      <c r="G2811">
        <f t="shared" si="175"/>
        <v>32.947699563386493</v>
      </c>
    </row>
    <row r="2812" spans="1:7" outlineLevel="1">
      <c r="A2812" s="12">
        <f t="shared" si="177"/>
        <v>0</v>
      </c>
      <c r="B2812" t="str">
        <f>YEAR(C2812)&amp;VLOOKUP(MONTH(C2812),lookup!$G$2:$N$13,8)</f>
        <v>2015M12</v>
      </c>
      <c r="C2812" s="2">
        <f t="shared" si="176"/>
        <v>42349</v>
      </c>
      <c r="D2812" s="4">
        <v>38.22863070160389</v>
      </c>
      <c r="E2812">
        <f t="shared" si="178"/>
        <v>38.701927070778417</v>
      </c>
      <c r="F2812" s="4">
        <v>32.527226708902887</v>
      </c>
      <c r="G2812">
        <f t="shared" si="175"/>
        <v>32.946738673896533</v>
      </c>
    </row>
    <row r="2813" spans="1:7" outlineLevel="1">
      <c r="A2813" s="12">
        <f t="shared" si="177"/>
        <v>0</v>
      </c>
      <c r="B2813" t="str">
        <f>YEAR(C2813)&amp;VLOOKUP(MONTH(C2813),lookup!$G$2:$N$13,8)</f>
        <v>2015M12</v>
      </c>
      <c r="C2813" s="2">
        <f t="shared" si="176"/>
        <v>42350</v>
      </c>
      <c r="D2813" s="4">
        <v>39.340564354056589</v>
      </c>
      <c r="E2813">
        <f t="shared" si="178"/>
        <v>38.711736719313009</v>
      </c>
      <c r="F2813" s="4">
        <v>33.473488599648213</v>
      </c>
      <c r="G2813">
        <f t="shared" si="175"/>
        <v>32.951921186134982</v>
      </c>
    </row>
    <row r="2814" spans="1:7" outlineLevel="1">
      <c r="A2814" s="12">
        <f t="shared" si="177"/>
        <v>0</v>
      </c>
      <c r="B2814" t="str">
        <f>YEAR(C2814)&amp;VLOOKUP(MONTH(C2814),lookup!$G$2:$N$13,8)</f>
        <v>2015M12</v>
      </c>
      <c r="C2814" s="2">
        <f t="shared" si="176"/>
        <v>42351</v>
      </c>
      <c r="D2814" s="4">
        <v>38.238394974677675</v>
      </c>
      <c r="E2814">
        <f t="shared" si="178"/>
        <v>38.72916161650906</v>
      </c>
      <c r="F2814" s="4">
        <v>32.579118022123545</v>
      </c>
      <c r="G2814">
        <f t="shared" si="175"/>
        <v>32.967350615375835</v>
      </c>
    </row>
    <row r="2815" spans="1:7" outlineLevel="1">
      <c r="A2815" s="12">
        <f t="shared" si="177"/>
        <v>0</v>
      </c>
      <c r="B2815" t="str">
        <f>YEAR(C2815)&amp;VLOOKUP(MONTH(C2815),lookup!$G$2:$N$13,8)</f>
        <v>2015M12</v>
      </c>
      <c r="C2815" s="2">
        <f t="shared" si="176"/>
        <v>42352</v>
      </c>
      <c r="D2815" s="4">
        <v>39.467465332236138</v>
      </c>
      <c r="E2815">
        <f t="shared" si="178"/>
        <v>38.773593336626206</v>
      </c>
      <c r="F2815" s="4">
        <v>33.576711769631267</v>
      </c>
      <c r="G2815">
        <f t="shared" si="175"/>
        <v>33.001870517781413</v>
      </c>
    </row>
    <row r="2816" spans="1:7" outlineLevel="1">
      <c r="A2816" s="12">
        <f t="shared" si="177"/>
        <v>0</v>
      </c>
      <c r="B2816" t="str">
        <f>YEAR(C2816)&amp;VLOOKUP(MONTH(C2816),lookup!$G$2:$N$13,8)</f>
        <v>2015M12</v>
      </c>
      <c r="C2816" s="2">
        <f t="shared" si="176"/>
        <v>42353</v>
      </c>
      <c r="D2816" s="4">
        <v>38.165905468326635</v>
      </c>
      <c r="E2816">
        <f t="shared" si="178"/>
        <v>38.7473666021138</v>
      </c>
      <c r="F2816" s="4">
        <v>32.47297739031373</v>
      </c>
      <c r="G2816">
        <f t="shared" si="175"/>
        <v>32.975297717388251</v>
      </c>
    </row>
    <row r="2817" spans="1:7" outlineLevel="1">
      <c r="A2817" s="12">
        <f t="shared" si="177"/>
        <v>0</v>
      </c>
      <c r="B2817" t="str">
        <f>YEAR(C2817)&amp;VLOOKUP(MONTH(C2817),lookup!$G$2:$N$13,8)</f>
        <v>2015M12</v>
      </c>
      <c r="C2817" s="2">
        <f t="shared" si="176"/>
        <v>42354</v>
      </c>
      <c r="D2817" s="4">
        <v>39.274415011471746</v>
      </c>
      <c r="E2817">
        <f t="shared" si="178"/>
        <v>38.780076860543943</v>
      </c>
      <c r="F2817" s="4">
        <v>33.382976832946305</v>
      </c>
      <c r="G2817">
        <f t="shared" si="175"/>
        <v>32.997896937996579</v>
      </c>
    </row>
    <row r="2818" spans="1:7" outlineLevel="1">
      <c r="A2818" s="12">
        <f t="shared" si="177"/>
        <v>0</v>
      </c>
      <c r="B2818" t="str">
        <f>YEAR(C2818)&amp;VLOOKUP(MONTH(C2818),lookup!$G$2:$N$13,8)</f>
        <v>2015M12</v>
      </c>
      <c r="C2818" s="2">
        <f t="shared" si="176"/>
        <v>42355</v>
      </c>
      <c r="D2818" s="4">
        <v>38.413965503019803</v>
      </c>
      <c r="E2818">
        <f t="shared" si="178"/>
        <v>38.795006796325893</v>
      </c>
      <c r="F2818" s="4">
        <v>32.659613446161714</v>
      </c>
      <c r="G2818">
        <f t="shared" si="175"/>
        <v>33.005792152149212</v>
      </c>
    </row>
    <row r="2819" spans="1:7" outlineLevel="1">
      <c r="A2819" s="12">
        <f t="shared" si="177"/>
        <v>0</v>
      </c>
      <c r="B2819" t="str">
        <f>YEAR(C2819)&amp;VLOOKUP(MONTH(C2819),lookup!$G$2:$N$13,8)</f>
        <v>2015M12</v>
      </c>
      <c r="C2819" s="2">
        <f t="shared" si="176"/>
        <v>42356</v>
      </c>
      <c r="D2819" s="4">
        <v>39.476097755306142</v>
      </c>
      <c r="E2819">
        <f t="shared" si="178"/>
        <v>38.832526947546839</v>
      </c>
      <c r="F2819" s="4">
        <v>33.579941421975469</v>
      </c>
      <c r="G2819">
        <f t="shared" si="175"/>
        <v>33.036698293910781</v>
      </c>
    </row>
    <row r="2820" spans="1:7" outlineLevel="1">
      <c r="A2820" s="12">
        <f t="shared" si="177"/>
        <v>0</v>
      </c>
      <c r="B2820" t="str">
        <f>YEAR(C2820)&amp;VLOOKUP(MONTH(C2820),lookup!$G$2:$N$13,8)</f>
        <v>2015M12</v>
      </c>
      <c r="C2820" s="2">
        <f t="shared" si="176"/>
        <v>42357</v>
      </c>
      <c r="D2820" s="4">
        <v>39.039045826156965</v>
      </c>
      <c r="E2820">
        <f t="shared" si="178"/>
        <v>38.94989879712135</v>
      </c>
      <c r="F2820" s="4">
        <v>33.215691063684098</v>
      </c>
      <c r="G2820">
        <f t="shared" si="175"/>
        <v>33.132775069547989</v>
      </c>
    </row>
    <row r="2821" spans="1:7" outlineLevel="1">
      <c r="A2821" s="12">
        <f t="shared" si="177"/>
        <v>0</v>
      </c>
      <c r="B2821" t="str">
        <f>YEAR(C2821)&amp;VLOOKUP(MONTH(C2821),lookup!$G$2:$N$13,8)</f>
        <v>2015M12</v>
      </c>
      <c r="C2821" s="2">
        <f t="shared" si="176"/>
        <v>42358</v>
      </c>
      <c r="D2821" s="4">
        <v>39.879061909706657</v>
      </c>
      <c r="E2821">
        <f t="shared" si="178"/>
        <v>39.017854609138688</v>
      </c>
      <c r="F2821" s="4">
        <v>33.894128024809817</v>
      </c>
      <c r="G2821">
        <f t="shared" si="175"/>
        <v>33.185516388218801</v>
      </c>
    </row>
    <row r="2822" spans="1:7" outlineLevel="1">
      <c r="A2822" s="12">
        <f t="shared" si="177"/>
        <v>0</v>
      </c>
      <c r="B2822" t="str">
        <f>YEAR(C2822)&amp;VLOOKUP(MONTH(C2822),lookup!$G$2:$N$13,8)</f>
        <v>2015M12</v>
      </c>
      <c r="C2822" s="2">
        <f t="shared" si="176"/>
        <v>42359</v>
      </c>
      <c r="D2822" s="4">
        <v>38.628382686737375</v>
      </c>
      <c r="E2822">
        <f t="shared" si="178"/>
        <v>39.080768609343316</v>
      </c>
      <c r="F2822" s="4">
        <v>32.865421591353233</v>
      </c>
      <c r="G2822">
        <f t="shared" si="175"/>
        <v>33.236114044715606</v>
      </c>
    </row>
    <row r="2823" spans="1:7" outlineLevel="1">
      <c r="A2823" s="12">
        <f t="shared" si="177"/>
        <v>0</v>
      </c>
      <c r="B2823" t="str">
        <f>YEAR(C2823)&amp;VLOOKUP(MONTH(C2823),lookup!$G$2:$N$13,8)</f>
        <v>2015M12</v>
      </c>
      <c r="C2823" s="2">
        <f t="shared" si="176"/>
        <v>42360</v>
      </c>
      <c r="D2823" s="4">
        <v>39.792014677875379</v>
      </c>
      <c r="E2823">
        <f t="shared" si="178"/>
        <v>39.144186248979409</v>
      </c>
      <c r="F2823" s="4">
        <v>33.821079587849312</v>
      </c>
      <c r="G2823">
        <f t="shared" si="175"/>
        <v>33.287895596262828</v>
      </c>
    </row>
    <row r="2824" spans="1:7" outlineLevel="1">
      <c r="A2824" s="12">
        <f t="shared" si="177"/>
        <v>0</v>
      </c>
      <c r="B2824" t="str">
        <f>YEAR(C2824)&amp;VLOOKUP(MONTH(C2824),lookup!$G$2:$N$13,8)</f>
        <v>2015M12</v>
      </c>
      <c r="C2824" s="2">
        <f t="shared" si="176"/>
        <v>42361</v>
      </c>
      <c r="D2824" s="4">
        <v>38.892703482839437</v>
      </c>
      <c r="E2824">
        <f t="shared" si="178"/>
        <v>39.229505956538091</v>
      </c>
      <c r="F2824" s="4">
        <v>33.102197378226649</v>
      </c>
      <c r="G2824">
        <f t="shared" si="175"/>
        <v>33.364103839846123</v>
      </c>
    </row>
    <row r="2825" spans="1:7" outlineLevel="1">
      <c r="A2825" s="12">
        <f t="shared" si="177"/>
        <v>0</v>
      </c>
      <c r="B2825" t="str">
        <f>YEAR(C2825)&amp;VLOOKUP(MONTH(C2825),lookup!$G$2:$N$13,8)</f>
        <v>2015M12</v>
      </c>
      <c r="C2825" s="2">
        <f t="shared" si="176"/>
        <v>42362</v>
      </c>
      <c r="D2825" s="4">
        <v>40.541717247975981</v>
      </c>
      <c r="E2825">
        <f t="shared" si="178"/>
        <v>39.397513970708758</v>
      </c>
      <c r="F2825" s="4">
        <v>34.210236118837827</v>
      </c>
      <c r="G2825">
        <f t="shared" si="175"/>
        <v>33.468332103286215</v>
      </c>
    </row>
    <row r="2826" spans="1:7" outlineLevel="1">
      <c r="A2826" s="12">
        <f t="shared" si="177"/>
        <v>0</v>
      </c>
      <c r="B2826" t="str">
        <f>YEAR(C2826)&amp;VLOOKUP(MONTH(C2826),lookup!$G$2:$N$13,8)</f>
        <v>2015M12</v>
      </c>
      <c r="C2826" s="2">
        <f t="shared" si="176"/>
        <v>42363</v>
      </c>
      <c r="D2826" s="4">
        <v>38.104878761615474</v>
      </c>
      <c r="E2826">
        <f t="shared" si="178"/>
        <v>39.300348793992526</v>
      </c>
      <c r="F2826" s="4">
        <v>32.752113010007896</v>
      </c>
      <c r="G2826">
        <f t="shared" si="175"/>
        <v>33.43548182155358</v>
      </c>
    </row>
    <row r="2827" spans="1:7" outlineLevel="1">
      <c r="A2827" s="12">
        <f t="shared" si="177"/>
        <v>0</v>
      </c>
      <c r="B2827" t="str">
        <f>YEAR(C2827)&amp;VLOOKUP(MONTH(C2827),lookup!$G$2:$N$13,8)</f>
        <v>2015M12</v>
      </c>
      <c r="C2827" s="2">
        <f t="shared" si="176"/>
        <v>42364</v>
      </c>
      <c r="D2827" s="4">
        <v>39.631129640286161</v>
      </c>
      <c r="E2827">
        <f t="shared" si="178"/>
        <v>39.289377264352083</v>
      </c>
      <c r="F2827" s="4">
        <v>33.722789304316692</v>
      </c>
      <c r="G2827">
        <f t="shared" ref="G2827:G2890" si="179">AVERAGE(SUM(F2820:F2827)/8,SUM(F2822:F2827)/6)</f>
        <v>33.430131587492149</v>
      </c>
    </row>
    <row r="2828" spans="1:7" outlineLevel="1">
      <c r="A2828" s="12">
        <f t="shared" si="177"/>
        <v>0</v>
      </c>
      <c r="B2828" t="str">
        <f>YEAR(C2828)&amp;VLOOKUP(MONTH(C2828),lookup!$G$2:$N$13,8)</f>
        <v>2015M12</v>
      </c>
      <c r="C2828" s="2">
        <f t="shared" ref="C2828:C2891" si="180">C2827+1</f>
        <v>42365</v>
      </c>
      <c r="D2828" s="4">
        <v>39.424516660047516</v>
      </c>
      <c r="E2828">
        <f t="shared" si="178"/>
        <v>39.379813689246078</v>
      </c>
      <c r="F2828" s="4">
        <v>33.416697552952414</v>
      </c>
      <c r="G2828">
        <f t="shared" si="179"/>
        <v>33.488634156538012</v>
      </c>
    </row>
    <row r="2829" spans="1:7" outlineLevel="1">
      <c r="A2829" s="12">
        <f t="shared" si="177"/>
        <v>0</v>
      </c>
      <c r="B2829" t="str">
        <f>YEAR(C2829)&amp;VLOOKUP(MONTH(C2829),lookup!$G$2:$N$13,8)</f>
        <v>2015M12</v>
      </c>
      <c r="C2829" s="2">
        <f t="shared" si="180"/>
        <v>42366</v>
      </c>
      <c r="D2829" s="4">
        <v>40.121322904141408</v>
      </c>
      <c r="E2829">
        <f t="shared" si="178"/>
        <v>39.422397353587087</v>
      </c>
      <c r="F2829" s="4">
        <v>34.084457874656266</v>
      </c>
      <c r="G2829">
        <f t="shared" si="179"/>
        <v>33.522477962720671</v>
      </c>
    </row>
    <row r="2830" spans="1:7" outlineLevel="1">
      <c r="A2830" s="12">
        <f t="shared" si="177"/>
        <v>0</v>
      </c>
      <c r="B2830" t="str">
        <f>YEAR(C2830)&amp;VLOOKUP(MONTH(C2830),lookup!$G$2:$N$13,8)</f>
        <v>2015M12</v>
      </c>
      <c r="C2830" s="2">
        <f t="shared" si="180"/>
        <v>42367</v>
      </c>
      <c r="D2830" s="4">
        <v>39.078824416462481</v>
      </c>
      <c r="E2830">
        <f t="shared" si="178"/>
        <v>39.466060039496824</v>
      </c>
      <c r="F2830" s="4">
        <v>33.228557180850004</v>
      </c>
      <c r="G2830">
        <f t="shared" si="179"/>
        <v>33.555703920616153</v>
      </c>
    </row>
    <row r="2831" spans="1:7" outlineLevel="1">
      <c r="A2831" s="12">
        <f t="shared" si="177"/>
        <v>0</v>
      </c>
      <c r="B2831" t="str">
        <f>YEAR(C2831)&amp;VLOOKUP(MONTH(C2831),lookup!$G$2:$N$13,8)</f>
        <v>2015M12</v>
      </c>
      <c r="C2831" s="2">
        <f t="shared" si="180"/>
        <v>42368</v>
      </c>
      <c r="D2831" s="4">
        <v>39.741009277904205</v>
      </c>
      <c r="E2831">
        <f t="shared" si="178"/>
        <v>39.396146537825977</v>
      </c>
      <c r="F2831" s="4">
        <v>33.74878952519888</v>
      </c>
      <c r="G2831">
        <f t="shared" si="179"/>
        <v>33.512731908897265</v>
      </c>
    </row>
    <row r="2832" spans="1:7" outlineLevel="1">
      <c r="A2832" s="12">
        <f t="shared" si="177"/>
        <v>0</v>
      </c>
      <c r="B2832" t="str">
        <f>YEAR(C2832)&amp;VLOOKUP(MONTH(C2832),lookup!$G$2:$N$13,8)</f>
        <v>2015M12</v>
      </c>
      <c r="C2832" s="2">
        <f t="shared" si="180"/>
        <v>42369</v>
      </c>
      <c r="D2832" s="4">
        <v>39.326589839468078</v>
      </c>
      <c r="E2832">
        <f t="shared" si="178"/>
        <v>39.525073691602984</v>
      </c>
      <c r="F2832" s="4">
        <v>33.460087890755531</v>
      </c>
      <c r="G2832">
        <f t="shared" si="179"/>
        <v>33.594097972659284</v>
      </c>
    </row>
    <row r="2833" spans="1:7" outlineLevel="1">
      <c r="A2833" s="12">
        <f t="shared" si="177"/>
        <v>0</v>
      </c>
      <c r="B2833" t="str">
        <f>YEAR(C2833)&amp;VLOOKUP(MONTH(C2833),lookup!$G$2:$N$13,8)</f>
        <v>2016M01</v>
      </c>
      <c r="C2833" s="2">
        <f t="shared" si="180"/>
        <v>42370</v>
      </c>
      <c r="D2833" s="4">
        <v>40.252564135019014</v>
      </c>
      <c r="E2833">
        <f t="shared" si="178"/>
        <v>39.558787829937572</v>
      </c>
      <c r="F2833" s="4">
        <v>34.114023996120665</v>
      </c>
      <c r="G2833">
        <f t="shared" si="179"/>
        <v>33.620687605973124</v>
      </c>
    </row>
    <row r="2834" spans="1:7" outlineLevel="1">
      <c r="A2834" s="12">
        <f t="shared" ref="A2834:A2897" si="181">IF(D2834+D2835=D2834,IF(D2834+D2835&gt;0,1,0),0)</f>
        <v>0</v>
      </c>
      <c r="B2834" t="str">
        <f>YEAR(C2834)&amp;VLOOKUP(MONTH(C2834),lookup!$G$2:$N$13,8)</f>
        <v>2016M01</v>
      </c>
      <c r="C2834" s="2">
        <f t="shared" si="180"/>
        <v>42371</v>
      </c>
      <c r="D2834" s="4">
        <v>39.167710045364316</v>
      </c>
      <c r="E2834">
        <f t="shared" si="178"/>
        <v>39.603814233948285</v>
      </c>
      <c r="F2834" s="4">
        <v>33.203038859253112</v>
      </c>
      <c r="G2834">
        <f t="shared" si="179"/>
        <v>33.631065580409341</v>
      </c>
    </row>
    <row r="2835" spans="1:7" outlineLevel="1">
      <c r="A2835" s="12">
        <f t="shared" si="181"/>
        <v>0</v>
      </c>
      <c r="B2835" t="str">
        <f>YEAR(C2835)&amp;VLOOKUP(MONTH(C2835),lookup!$G$2:$N$13,8)</f>
        <v>2016M01</v>
      </c>
      <c r="C2835" s="2">
        <f t="shared" si="180"/>
        <v>42372</v>
      </c>
      <c r="D2835" s="4">
        <v>40.159878524002998</v>
      </c>
      <c r="E2835">
        <f t="shared" si="178"/>
        <v>39.640074007502378</v>
      </c>
      <c r="F2835" s="4">
        <v>34.06698718678409</v>
      </c>
      <c r="G2835">
        <f t="shared" si="179"/>
        <v>33.651122057407548</v>
      </c>
    </row>
    <row r="2836" spans="1:7" outlineLevel="1">
      <c r="A2836" s="12">
        <f t="shared" si="181"/>
        <v>0</v>
      </c>
      <c r="B2836" t="str">
        <f>YEAR(C2836)&amp;VLOOKUP(MONTH(C2836),lookup!$G$2:$N$13,8)</f>
        <v>2016M01</v>
      </c>
      <c r="C2836" s="2">
        <f t="shared" si="180"/>
        <v>42373</v>
      </c>
      <c r="D2836" s="4">
        <v>39.161606695678003</v>
      </c>
      <c r="E2836">
        <f t="shared" si="178"/>
        <v>39.630540657997251</v>
      </c>
      <c r="F2836" s="4">
        <v>33.214045341790609</v>
      </c>
      <c r="G2836">
        <f t="shared" si="179"/>
        <v>33.637246974288317</v>
      </c>
    </row>
    <row r="2837" spans="1:7" outlineLevel="1">
      <c r="A2837" s="12">
        <f t="shared" si="181"/>
        <v>0</v>
      </c>
      <c r="B2837" t="str">
        <f>YEAR(C2837)&amp;VLOOKUP(MONTH(C2837),lookup!$G$2:$N$13,8)</f>
        <v>2016M01</v>
      </c>
      <c r="C2837" s="2">
        <f t="shared" si="180"/>
        <v>42374</v>
      </c>
      <c r="D2837" s="4">
        <v>40.185009874601434</v>
      </c>
      <c r="E2837">
        <f t="shared" si="178"/>
        <v>39.67152114337577</v>
      </c>
      <c r="F2837" s="4">
        <v>34.031057083425338</v>
      </c>
      <c r="G2837">
        <f t="shared" si="179"/>
        <v>33.657431721355252</v>
      </c>
    </row>
    <row r="2838" spans="1:7" outlineLevel="1">
      <c r="A2838" s="12">
        <f t="shared" si="181"/>
        <v>0</v>
      </c>
      <c r="B2838" t="str">
        <f>YEAR(C2838)&amp;VLOOKUP(MONTH(C2838),lookup!$G$2:$N$13,8)</f>
        <v>2016M01</v>
      </c>
      <c r="C2838" s="2">
        <f t="shared" si="180"/>
        <v>42375</v>
      </c>
      <c r="D2838" s="4">
        <v>39.020372057127354</v>
      </c>
      <c r="E2838">
        <f t="shared" si="178"/>
        <v>39.642349722388929</v>
      </c>
      <c r="F2838" s="4">
        <v>33.080851173574828</v>
      </c>
      <c r="G2838">
        <f t="shared" si="179"/>
        <v>33.616597036135488</v>
      </c>
    </row>
    <row r="2839" spans="1:7" outlineLevel="1">
      <c r="A2839" s="12">
        <f t="shared" si="181"/>
        <v>0</v>
      </c>
      <c r="B2839" t="str">
        <f>YEAR(C2839)&amp;VLOOKUP(MONTH(C2839),lookup!$G$2:$N$13,8)</f>
        <v>2016M01</v>
      </c>
      <c r="C2839" s="2">
        <f t="shared" si="180"/>
        <v>42376</v>
      </c>
      <c r="D2839" s="4">
        <v>40.309693673813705</v>
      </c>
      <c r="E2839">
        <f t="shared" si="178"/>
        <v>39.682653292032832</v>
      </c>
      <c r="F2839" s="4">
        <v>34.158800210080869</v>
      </c>
      <c r="G2839">
        <f t="shared" si="179"/>
        <v>33.645954055103971</v>
      </c>
    </row>
    <row r="2840" spans="1:7" outlineLevel="1">
      <c r="A2840" s="12">
        <f t="shared" si="181"/>
        <v>0</v>
      </c>
      <c r="B2840" t="str">
        <f>YEAR(C2840)&amp;VLOOKUP(MONTH(C2840),lookup!$G$2:$N$13,8)</f>
        <v>2016M01</v>
      </c>
      <c r="C2840" s="2">
        <f t="shared" si="180"/>
        <v>42377</v>
      </c>
      <c r="D2840" s="4">
        <v>39.01035716002955</v>
      </c>
      <c r="E2840">
        <f t="shared" si="178"/>
        <v>39.649776009123357</v>
      </c>
      <c r="F2840" s="4">
        <v>33.029401748879231</v>
      </c>
      <c r="G2840">
        <f t="shared" si="179"/>
        <v>33.604566412038878</v>
      </c>
    </row>
    <row r="2841" spans="1:7" outlineLevel="1">
      <c r="A2841" s="12">
        <f t="shared" si="181"/>
        <v>0</v>
      </c>
      <c r="B2841" t="str">
        <f>YEAR(C2841)&amp;VLOOKUP(MONTH(C2841),lookup!$G$2:$N$13,8)</f>
        <v>2016M01</v>
      </c>
      <c r="C2841" s="2">
        <f t="shared" si="180"/>
        <v>42378</v>
      </c>
      <c r="D2841" s="4">
        <v>40.432873265232118</v>
      </c>
      <c r="E2841">
        <f t="shared" si="178"/>
        <v>39.683794891530766</v>
      </c>
      <c r="F2841" s="4">
        <v>34.26604068322753</v>
      </c>
      <c r="G2841">
        <f t="shared" si="179"/>
        <v>33.630655246353342</v>
      </c>
    </row>
    <row r="2842" spans="1:7" outlineLevel="1">
      <c r="A2842" s="12">
        <f t="shared" si="181"/>
        <v>0</v>
      </c>
      <c r="B2842" t="str">
        <f>YEAR(C2842)&amp;VLOOKUP(MONTH(C2842),lookup!$G$2:$N$13,8)</f>
        <v>2016M01</v>
      </c>
      <c r="C2842" s="2">
        <f t="shared" si="180"/>
        <v>42379</v>
      </c>
      <c r="D2842" s="4">
        <v>39.292762686649148</v>
      </c>
      <c r="E2842">
        <f t="shared" si="178"/>
        <v>39.702540347525343</v>
      </c>
      <c r="F2842" s="4">
        <v>33.367344053738378</v>
      </c>
      <c r="G2842">
        <f t="shared" si="179"/>
        <v>33.65369921367099</v>
      </c>
    </row>
    <row r="2843" spans="1:7" outlineLevel="1">
      <c r="A2843" s="12">
        <f t="shared" si="181"/>
        <v>0</v>
      </c>
      <c r="B2843" t="str">
        <f>YEAR(C2843)&amp;VLOOKUP(MONTH(C2843),lookup!$G$2:$N$13,8)</f>
        <v>2016M01</v>
      </c>
      <c r="C2843" s="2">
        <f t="shared" si="180"/>
        <v>42380</v>
      </c>
      <c r="D2843" s="4">
        <v>39.650663962261014</v>
      </c>
      <c r="E2843">
        <f t="shared" si="178"/>
        <v>39.626185611388095</v>
      </c>
      <c r="F2843" s="4">
        <v>33.557228497383747</v>
      </c>
      <c r="G2843">
        <f t="shared" si="179"/>
        <v>33.582353580080003</v>
      </c>
    </row>
    <row r="2844" spans="1:7" outlineLevel="1">
      <c r="A2844" s="12">
        <f t="shared" si="181"/>
        <v>0</v>
      </c>
      <c r="B2844" t="str">
        <f>YEAR(C2844)&amp;VLOOKUP(MONTH(C2844),lookup!$G$2:$N$13,8)</f>
        <v>2016M01</v>
      </c>
      <c r="C2844" s="2">
        <f t="shared" si="180"/>
        <v>42381</v>
      </c>
      <c r="D2844" s="4">
        <v>39.004299346401581</v>
      </c>
      <c r="E2844">
        <f t="shared" si="178"/>
        <v>39.61501450949784</v>
      </c>
      <c r="F2844" s="4">
        <v>33.059080415147321</v>
      </c>
      <c r="G2844">
        <f t="shared" si="179"/>
        <v>33.570854042295835</v>
      </c>
    </row>
    <row r="2845" spans="1:7" outlineLevel="1">
      <c r="A2845" s="12">
        <f t="shared" si="181"/>
        <v>0</v>
      </c>
      <c r="B2845" t="str">
        <f>YEAR(C2845)&amp;VLOOKUP(MONTH(C2845),lookup!$G$2:$N$13,8)</f>
        <v>2016M01</v>
      </c>
      <c r="C2845" s="2">
        <f t="shared" si="180"/>
        <v>42382</v>
      </c>
      <c r="D2845" s="4">
        <v>39.911215216614124</v>
      </c>
      <c r="E2845">
        <f t="shared" si="178"/>
        <v>39.564695805273665</v>
      </c>
      <c r="F2845" s="4">
        <v>33.769681311002586</v>
      </c>
      <c r="G2845">
        <f t="shared" si="179"/>
        <v>33.522091481596227</v>
      </c>
    </row>
    <row r="2846" spans="1:7" outlineLevel="1">
      <c r="A2846" s="12">
        <f t="shared" si="181"/>
        <v>0</v>
      </c>
      <c r="B2846" t="str">
        <f>YEAR(C2846)&amp;VLOOKUP(MONTH(C2846),lookup!$G$2:$N$13,8)</f>
        <v>2016M01</v>
      </c>
      <c r="C2846" s="2">
        <f t="shared" si="180"/>
        <v>42383</v>
      </c>
      <c r="D2846" s="4">
        <v>38.933718455972929</v>
      </c>
      <c r="E2846">
        <f t="shared" si="178"/>
        <v>39.552893396530123</v>
      </c>
      <c r="F2846" s="4">
        <v>32.991167898385086</v>
      </c>
      <c r="G2846">
        <f t="shared" si="179"/>
        <v>33.513300122689017</v>
      </c>
    </row>
    <row r="2847" spans="1:7" outlineLevel="1">
      <c r="A2847" s="12">
        <f t="shared" si="181"/>
        <v>0</v>
      </c>
      <c r="B2847" t="str">
        <f>YEAR(C2847)&amp;VLOOKUP(MONTH(C2847),lookup!$G$2:$N$13,8)</f>
        <v>2016M01</v>
      </c>
      <c r="C2847" s="2">
        <f t="shared" si="180"/>
        <v>42384</v>
      </c>
      <c r="D2847" s="4">
        <v>39.828807093965693</v>
      </c>
      <c r="E2847">
        <f t="shared" si="178"/>
        <v>39.472499137684096</v>
      </c>
      <c r="F2847" s="4">
        <v>33.707679193235435</v>
      </c>
      <c r="G2847">
        <f t="shared" si="179"/>
        <v>33.43857493497017</v>
      </c>
    </row>
    <row r="2848" spans="1:7" outlineLevel="1">
      <c r="A2848" s="12">
        <f t="shared" si="181"/>
        <v>0</v>
      </c>
      <c r="B2848" t="str">
        <f>YEAR(C2848)&amp;VLOOKUP(MONTH(C2848),lookup!$G$2:$N$13,8)</f>
        <v>2016M01</v>
      </c>
      <c r="C2848" s="2">
        <f t="shared" si="180"/>
        <v>42385</v>
      </c>
      <c r="D2848" s="4">
        <v>38.976599762112706</v>
      </c>
      <c r="E2848">
        <f t="shared" si="178"/>
        <v>39.44404238993625</v>
      </c>
      <c r="F2848" s="4">
        <v>33.042739818396647</v>
      </c>
      <c r="G2848">
        <f t="shared" si="179"/>
        <v>33.412358211369863</v>
      </c>
    </row>
    <row r="2849" spans="1:7" outlineLevel="1">
      <c r="A2849" s="12">
        <f t="shared" si="181"/>
        <v>0</v>
      </c>
      <c r="B2849" t="str">
        <f>YEAR(C2849)&amp;VLOOKUP(MONTH(C2849),lookup!$G$2:$N$13,8)</f>
        <v>2016M01</v>
      </c>
      <c r="C2849" s="2">
        <f t="shared" si="180"/>
        <v>42386</v>
      </c>
      <c r="D2849" s="4">
        <v>40.156803322196367</v>
      </c>
      <c r="E2849">
        <f t="shared" si="178"/>
        <v>39.468966298491125</v>
      </c>
      <c r="F2849" s="4">
        <v>33.976806970369367</v>
      </c>
      <c r="G2849">
        <f t="shared" si="179"/>
        <v>33.429245977065037</v>
      </c>
    </row>
    <row r="2850" spans="1:7" outlineLevel="1">
      <c r="A2850" s="12">
        <f t="shared" si="181"/>
        <v>0</v>
      </c>
      <c r="B2850" t="str">
        <f>YEAR(C2850)&amp;VLOOKUP(MONTH(C2850),lookup!$G$2:$N$13,8)</f>
        <v>2016M01</v>
      </c>
      <c r="C2850" s="2">
        <f t="shared" si="180"/>
        <v>42387</v>
      </c>
      <c r="D2850" s="4">
        <v>38.658059855330862</v>
      </c>
      <c r="E2850">
        <f t="shared" si="178"/>
        <v>39.40044408061118</v>
      </c>
      <c r="F2850" s="4">
        <v>32.7642801253741</v>
      </c>
      <c r="G2850">
        <f t="shared" si="179"/>
        <v>33.366987790727833</v>
      </c>
    </row>
    <row r="2851" spans="1:7" outlineLevel="1">
      <c r="A2851" s="12">
        <f t="shared" si="181"/>
        <v>0</v>
      </c>
      <c r="B2851" t="str">
        <f>YEAR(C2851)&amp;VLOOKUP(MONTH(C2851),lookup!$G$2:$N$13,8)</f>
        <v>2016M01</v>
      </c>
      <c r="C2851" s="2">
        <f t="shared" si="180"/>
        <v>42388</v>
      </c>
      <c r="D2851" s="4">
        <v>39.850986190115009</v>
      </c>
      <c r="E2851">
        <f t="shared" si="178"/>
        <v>39.407945134310459</v>
      </c>
      <c r="F2851" s="4">
        <v>33.670167786707012</v>
      </c>
      <c r="G2851">
        <f t="shared" si="179"/>
        <v>33.365753702619237</v>
      </c>
    </row>
    <row r="2852" spans="1:7" outlineLevel="1">
      <c r="A2852" s="12">
        <f t="shared" si="181"/>
        <v>0</v>
      </c>
      <c r="B2852" t="str">
        <f>YEAR(C2852)&amp;VLOOKUP(MONTH(C2852),lookup!$G$2:$N$13,8)</f>
        <v>2016M01</v>
      </c>
      <c r="C2852" s="2">
        <f t="shared" si="180"/>
        <v>42389</v>
      </c>
      <c r="D2852" s="4">
        <v>38.876672399951858</v>
      </c>
      <c r="E2852">
        <f t="shared" si="178"/>
        <v>39.395214612155598</v>
      </c>
      <c r="F2852" s="4">
        <v>32.914817124743855</v>
      </c>
      <c r="G2852">
        <f t="shared" si="179"/>
        <v>33.350374682498916</v>
      </c>
    </row>
    <row r="2853" spans="1:7" outlineLevel="1">
      <c r="A2853" s="12">
        <f t="shared" si="181"/>
        <v>0</v>
      </c>
      <c r="B2853" t="str">
        <f>YEAR(C2853)&amp;VLOOKUP(MONTH(C2853),lookup!$G$2:$N$13,8)</f>
        <v>2016M01</v>
      </c>
      <c r="C2853" s="2">
        <f t="shared" si="180"/>
        <v>42390</v>
      </c>
      <c r="D2853" s="4">
        <v>39.710597004380901</v>
      </c>
      <c r="E2853">
        <f t="shared" si="178"/>
        <v>39.372825133092292</v>
      </c>
      <c r="F2853" s="4">
        <v>33.563923979994762</v>
      </c>
      <c r="G2853">
        <f t="shared" si="179"/>
        <v>33.325535248207537</v>
      </c>
    </row>
    <row r="2854" spans="1:7" outlineLevel="1">
      <c r="A2854" s="12">
        <f t="shared" si="181"/>
        <v>0</v>
      </c>
      <c r="B2854" t="str">
        <f>YEAR(C2854)&amp;VLOOKUP(MONTH(C2854),lookup!$G$2:$N$13,8)</f>
        <v>2016M01</v>
      </c>
      <c r="C2854" s="2">
        <f t="shared" si="180"/>
        <v>42391</v>
      </c>
      <c r="D2854" s="4">
        <v>38.916807881773671</v>
      </c>
      <c r="E2854">
        <f t="shared" si="178"/>
        <v>39.366785565509915</v>
      </c>
      <c r="F2854" s="4">
        <v>32.940195927023289</v>
      </c>
      <c r="G2854">
        <f t="shared" si="179"/>
        <v>33.313804175716314</v>
      </c>
    </row>
    <row r="2855" spans="1:7" outlineLevel="1">
      <c r="A2855" s="12">
        <f t="shared" si="181"/>
        <v>0</v>
      </c>
      <c r="B2855" t="str">
        <f>YEAR(C2855)&amp;VLOOKUP(MONTH(C2855),lookup!$G$2:$N$13,8)</f>
        <v>2016M01</v>
      </c>
      <c r="C2855" s="2">
        <f t="shared" si="180"/>
        <v>42392</v>
      </c>
      <c r="D2855" s="4">
        <v>39.947704778031429</v>
      </c>
      <c r="E2855">
        <f t="shared" si="178"/>
        <v>39.356791792083612</v>
      </c>
      <c r="F2855" s="4">
        <v>33.729625342683526</v>
      </c>
      <c r="G2855">
        <f t="shared" si="179"/>
        <v>33.294577341082999</v>
      </c>
    </row>
    <row r="2856" spans="1:7" outlineLevel="1">
      <c r="A2856" s="12">
        <f t="shared" si="181"/>
        <v>0</v>
      </c>
      <c r="B2856" t="str">
        <f>YEAR(C2856)&amp;VLOOKUP(MONTH(C2856),lookup!$G$2:$N$13,8)</f>
        <v>2016M01</v>
      </c>
      <c r="C2856" s="2">
        <f t="shared" si="180"/>
        <v>42393</v>
      </c>
      <c r="D2856" s="4">
        <v>39.206843733902623</v>
      </c>
      <c r="E2856">
        <f t="shared" si="178"/>
        <v>39.416914030201468</v>
      </c>
      <c r="F2856" s="4">
        <v>33.228167102931721</v>
      </c>
      <c r="G2856">
        <f t="shared" si="179"/>
        <v>33.344823794496243</v>
      </c>
    </row>
    <row r="2857" spans="1:7" outlineLevel="1">
      <c r="A2857" s="12">
        <f t="shared" si="181"/>
        <v>0</v>
      </c>
      <c r="B2857" t="str">
        <f>YEAR(C2857)&amp;VLOOKUP(MONTH(C2857),lookup!$G$2:$N$13,8)</f>
        <v>2016M01</v>
      </c>
      <c r="C2857" s="2">
        <f t="shared" si="180"/>
        <v>42394</v>
      </c>
      <c r="D2857" s="4">
        <v>39.9622672094889</v>
      </c>
      <c r="E2857">
        <f t="shared" si="178"/>
        <v>39.414028941438403</v>
      </c>
      <c r="F2857" s="4">
        <v>33.709696189972099</v>
      </c>
      <c r="G2857">
        <f t="shared" si="179"/>
        <v>33.331423404326841</v>
      </c>
    </row>
    <row r="2858" spans="1:7" outlineLevel="1">
      <c r="A2858" s="12">
        <f t="shared" si="181"/>
        <v>0</v>
      </c>
      <c r="B2858" t="str">
        <f>YEAR(C2858)&amp;VLOOKUP(MONTH(C2858),lookup!$G$2:$N$13,8)</f>
        <v>2016M01</v>
      </c>
      <c r="C2858" s="2">
        <f t="shared" si="180"/>
        <v>42395</v>
      </c>
      <c r="D2858" s="4">
        <v>39.042695350794766</v>
      </c>
      <c r="E2858">
        <f t="shared" si="178"/>
        <v>39.451903905808472</v>
      </c>
      <c r="F2858" s="4">
        <v>33.058396946963953</v>
      </c>
      <c r="G2858">
        <f t="shared" si="179"/>
        <v>33.361770690861206</v>
      </c>
    </row>
    <row r="2859" spans="1:7" outlineLevel="1">
      <c r="A2859" s="12">
        <f t="shared" si="181"/>
        <v>0</v>
      </c>
      <c r="B2859" t="str">
        <f>YEAR(C2859)&amp;VLOOKUP(MONTH(C2859),lookup!$G$2:$N$13,8)</f>
        <v>2016M01</v>
      </c>
      <c r="C2859" s="2">
        <f t="shared" si="180"/>
        <v>42396</v>
      </c>
      <c r="D2859" s="4">
        <v>39.777994924331509</v>
      </c>
      <c r="E2859">
        <f t="shared" si="178"/>
        <v>39.452958445026219</v>
      </c>
      <c r="F2859" s="4">
        <v>33.545698625768964</v>
      </c>
      <c r="G2859">
        <f t="shared" si="179"/>
        <v>33.352472588783769</v>
      </c>
    </row>
    <row r="2860" spans="1:7" outlineLevel="1">
      <c r="A2860" s="12">
        <f t="shared" si="181"/>
        <v>0</v>
      </c>
      <c r="B2860" t="str">
        <f>YEAR(C2860)&amp;VLOOKUP(MONTH(C2860),lookup!$G$2:$N$13,8)</f>
        <v>2016M01</v>
      </c>
      <c r="C2860" s="2">
        <f t="shared" si="180"/>
        <v>42397</v>
      </c>
      <c r="D2860" s="4">
        <v>39.127029648711016</v>
      </c>
      <c r="E2860">
        <f t="shared" si="178"/>
        <v>39.486124253651781</v>
      </c>
      <c r="F2860" s="4">
        <v>33.107116674902755</v>
      </c>
      <c r="G2860">
        <f t="shared" si="179"/>
        <v>33.378401372991988</v>
      </c>
    </row>
    <row r="2861" spans="1:7" outlineLevel="1">
      <c r="A2861" s="12">
        <f t="shared" si="181"/>
        <v>0</v>
      </c>
      <c r="B2861" t="str">
        <f>YEAR(C2861)&amp;VLOOKUP(MONTH(C2861),lookup!$G$2:$N$13,8)</f>
        <v>2016M01</v>
      </c>
      <c r="C2861" s="2">
        <f t="shared" si="180"/>
        <v>42398</v>
      </c>
      <c r="D2861" s="4">
        <v>39.87312733954905</v>
      </c>
      <c r="E2861">
        <f t="shared" si="178"/>
        <v>39.490067613059594</v>
      </c>
      <c r="F2861" s="4">
        <v>33.655592236099949</v>
      </c>
      <c r="G2861">
        <f t="shared" si="179"/>
        <v>33.377961213449936</v>
      </c>
    </row>
    <row r="2862" spans="1:7" outlineLevel="1">
      <c r="A2862" s="12">
        <f t="shared" si="181"/>
        <v>0</v>
      </c>
      <c r="B2862" t="str">
        <f>YEAR(C2862)&amp;VLOOKUP(MONTH(C2862),lookup!$G$2:$N$13,8)</f>
        <v>2016M01</v>
      </c>
      <c r="C2862" s="2">
        <f t="shared" si="180"/>
        <v>42399</v>
      </c>
      <c r="D2862" s="4">
        <v>39.038000583179794</v>
      </c>
      <c r="E2862">
        <f t="shared" si="178"/>
        <v>39.483571894337238</v>
      </c>
      <c r="F2862" s="4">
        <v>33.045129869050108</v>
      </c>
      <c r="G2862">
        <f t="shared" si="179"/>
        <v>33.369266482003134</v>
      </c>
    </row>
    <row r="2863" spans="1:7" outlineLevel="1">
      <c r="A2863" s="12">
        <f t="shared" si="181"/>
        <v>0</v>
      </c>
      <c r="B2863" t="str">
        <f>YEAR(C2863)&amp;VLOOKUP(MONTH(C2863),lookup!$G$2:$N$13,8)</f>
        <v>2016M01</v>
      </c>
      <c r="C2863" s="2">
        <f t="shared" si="180"/>
        <v>42400</v>
      </c>
      <c r="D2863" s="4">
        <v>39.73627782341665</v>
      </c>
      <c r="E2863">
        <f t="shared" si="178"/>
        <v>39.451525260834458</v>
      </c>
      <c r="F2863" s="4">
        <v>33.52439140075299</v>
      </c>
      <c r="G2863">
        <f t="shared" si="179"/>
        <v>33.340997294864223</v>
      </c>
    </row>
    <row r="2864" spans="1:7" outlineLevel="1">
      <c r="A2864" s="12">
        <f t="shared" si="181"/>
        <v>0</v>
      </c>
      <c r="B2864" t="str">
        <f>YEAR(C2864)&amp;VLOOKUP(MONTH(C2864),lookup!$G$2:$N$13,8)</f>
        <v>2016M02</v>
      </c>
      <c r="C2864" s="2">
        <f t="shared" si="180"/>
        <v>42401</v>
      </c>
      <c r="D2864" s="4">
        <v>39.089519523617156</v>
      </c>
      <c r="E2864">
        <f t="shared" si="178"/>
        <v>39.448094512093476</v>
      </c>
      <c r="F2864" s="4">
        <v>32.988490859564628</v>
      </c>
      <c r="G2864">
        <f t="shared" si="179"/>
        <v>33.320192022370499</v>
      </c>
    </row>
    <row r="2865" spans="1:7" outlineLevel="1">
      <c r="A2865" s="12">
        <f t="shared" si="181"/>
        <v>0</v>
      </c>
      <c r="B2865" t="str">
        <f>YEAR(C2865)&amp;VLOOKUP(MONTH(C2865),lookup!$G$2:$N$13,8)</f>
        <v>2016M02</v>
      </c>
      <c r="C2865" s="2">
        <f t="shared" si="180"/>
        <v>42402</v>
      </c>
      <c r="D2865" s="4">
        <v>39.826183142947997</v>
      </c>
      <c r="E2865">
        <f t="shared" si="178"/>
        <v>39.443604942819391</v>
      </c>
      <c r="F2865" s="4">
        <v>33.479723913636761</v>
      </c>
      <c r="G2865">
        <f t="shared" si="179"/>
        <v>33.300320862421856</v>
      </c>
    </row>
    <row r="2866" spans="1:7" outlineLevel="1">
      <c r="A2866" s="12">
        <f t="shared" si="181"/>
        <v>0</v>
      </c>
      <c r="B2866" t="str">
        <f>YEAR(C2866)&amp;VLOOKUP(MONTH(C2866),lookup!$G$2:$N$13,8)</f>
        <v>2016M02</v>
      </c>
      <c r="C2866" s="2">
        <f t="shared" si="180"/>
        <v>42403</v>
      </c>
      <c r="D2866" s="4">
        <v>38.815720068252809</v>
      </c>
      <c r="E2866">
        <f t="shared" si="178"/>
        <v>39.403476522622327</v>
      </c>
      <c r="F2866" s="4">
        <v>32.73542650801302</v>
      </c>
      <c r="G2866">
        <f t="shared" si="179"/>
        <v>33.249161029413273</v>
      </c>
    </row>
    <row r="2867" spans="1:7" outlineLevel="1">
      <c r="A2867" s="12">
        <f t="shared" si="181"/>
        <v>0</v>
      </c>
      <c r="B2867" t="str">
        <f>YEAR(C2867)&amp;VLOOKUP(MONTH(C2867),lookup!$G$2:$N$13,8)</f>
        <v>2016M02</v>
      </c>
      <c r="C2867" s="2">
        <f t="shared" si="180"/>
        <v>42404</v>
      </c>
      <c r="D2867" s="4">
        <v>39.901380962253654</v>
      </c>
      <c r="E2867">
        <f t="shared" si="178"/>
        <v>39.413542618551176</v>
      </c>
      <c r="F2867" s="4">
        <v>33.562623559694799</v>
      </c>
      <c r="G2867">
        <f t="shared" si="179"/>
        <v>33.242471448083208</v>
      </c>
    </row>
    <row r="2868" spans="1:7" outlineLevel="1">
      <c r="A2868" s="12">
        <f t="shared" si="181"/>
        <v>0</v>
      </c>
      <c r="B2868" t="str">
        <f>YEAR(C2868)&amp;VLOOKUP(MONTH(C2868),lookup!$G$2:$N$13,8)</f>
        <v>2016M02</v>
      </c>
      <c r="C2868" s="2">
        <f t="shared" si="180"/>
        <v>42405</v>
      </c>
      <c r="D2868" s="4">
        <v>38.847719691692738</v>
      </c>
      <c r="E2868">
        <f t="shared" si="178"/>
        <v>39.380229005280285</v>
      </c>
      <c r="F2868" s="4">
        <v>32.7306220444395</v>
      </c>
      <c r="G2868">
        <f t="shared" si="179"/>
        <v>33.192731548295043</v>
      </c>
    </row>
    <row r="2869" spans="1:7" outlineLevel="1">
      <c r="A2869" s="12">
        <f t="shared" si="181"/>
        <v>0</v>
      </c>
      <c r="B2869" t="str">
        <f>YEAR(C2869)&amp;VLOOKUP(MONTH(C2869),lookup!$G$2:$N$13,8)</f>
        <v>2016M02</v>
      </c>
      <c r="C2869" s="2">
        <f t="shared" si="180"/>
        <v>42406</v>
      </c>
      <c r="D2869" s="4">
        <v>40.054613592872109</v>
      </c>
      <c r="E2869">
        <f t="shared" si="178"/>
        <v>39.418099876900925</v>
      </c>
      <c r="F2869" s="4">
        <v>33.65823614809517</v>
      </c>
      <c r="G2869">
        <f t="shared" si="179"/>
        <v>33.20405052173993</v>
      </c>
    </row>
    <row r="2870" spans="1:7" outlineLevel="1">
      <c r="A2870" s="12">
        <f t="shared" si="181"/>
        <v>0</v>
      </c>
      <c r="B2870" t="str">
        <f>YEAR(C2870)&amp;VLOOKUP(MONTH(C2870),lookup!$G$2:$N$13,8)</f>
        <v>2016M02</v>
      </c>
      <c r="C2870" s="2">
        <f t="shared" si="180"/>
        <v>42407</v>
      </c>
      <c r="D2870" s="4">
        <v>39.112925851009692</v>
      </c>
      <c r="E2870">
        <f t="shared" ref="E2870:E2933" si="182">AVERAGE(SUM(D2863:D2870)/8,SUM(D2865:D2870)/6)</f>
        <v>39.424733233423012</v>
      </c>
      <c r="F2870" s="4">
        <v>33.036184255142985</v>
      </c>
      <c r="G2870">
        <f t="shared" si="179"/>
        <v>33.207465870502261</v>
      </c>
    </row>
    <row r="2871" spans="1:7" outlineLevel="1">
      <c r="A2871" s="12">
        <f t="shared" si="181"/>
        <v>0</v>
      </c>
      <c r="B2871" t="str">
        <f>YEAR(C2871)&amp;VLOOKUP(MONTH(C2871),lookup!$G$2:$N$13,8)</f>
        <v>2016M02</v>
      </c>
      <c r="C2871" s="2">
        <f t="shared" si="180"/>
        <v>42408</v>
      </c>
      <c r="D2871" s="4">
        <v>39.892629123933965</v>
      </c>
      <c r="E2871">
        <f t="shared" si="182"/>
        <v>39.440042354787501</v>
      </c>
      <c r="F2871" s="4">
        <v>33.492388072623989</v>
      </c>
      <c r="G2871">
        <f t="shared" si="179"/>
        <v>33.206521009076468</v>
      </c>
    </row>
    <row r="2872" spans="1:7" outlineLevel="1">
      <c r="A2872" s="12">
        <f t="shared" si="181"/>
        <v>0</v>
      </c>
      <c r="B2872" t="str">
        <f>YEAR(C2872)&amp;VLOOKUP(MONTH(C2872),lookup!$G$2:$N$13,8)</f>
        <v>2016M02</v>
      </c>
      <c r="C2872" s="2">
        <f t="shared" si="180"/>
        <v>42409</v>
      </c>
      <c r="D2872" s="4">
        <v>38.773634717183</v>
      </c>
      <c r="E2872">
        <f t="shared" si="182"/>
        <v>39.416792441796218</v>
      </c>
      <c r="F2872" s="4">
        <v>32.713097669472916</v>
      </c>
      <c r="G2872">
        <f t="shared" si="179"/>
        <v>33.187448198150719</v>
      </c>
    </row>
    <row r="2873" spans="1:7" outlineLevel="1">
      <c r="A2873" s="12">
        <f t="shared" si="181"/>
        <v>0</v>
      </c>
      <c r="B2873" t="str">
        <f>YEAR(C2873)&amp;VLOOKUP(MONTH(C2873),lookup!$G$2:$N$13,8)</f>
        <v>2016M02</v>
      </c>
      <c r="C2873" s="2">
        <f t="shared" si="180"/>
        <v>42410</v>
      </c>
      <c r="D2873" s="4">
        <v>39.900571481997986</v>
      </c>
      <c r="E2873">
        <f t="shared" si="182"/>
        <v>39.421374256298868</v>
      </c>
      <c r="F2873" s="4">
        <v>33.506807038585116</v>
      </c>
      <c r="G2873">
        <f t="shared" si="179"/>
        <v>33.184489516700857</v>
      </c>
    </row>
    <row r="2874" spans="1:7" outlineLevel="1">
      <c r="A2874" s="12">
        <f t="shared" si="181"/>
        <v>0</v>
      </c>
      <c r="B2874" t="str">
        <f>YEAR(C2874)&amp;VLOOKUP(MONTH(C2874),lookup!$G$2:$N$13,8)</f>
        <v>2016M02</v>
      </c>
      <c r="C2874" s="2">
        <f t="shared" si="180"/>
        <v>42411</v>
      </c>
      <c r="D2874" s="4">
        <v>38.990121141112553</v>
      </c>
      <c r="E2874">
        <f t="shared" si="182"/>
        <v>39.444141110804253</v>
      </c>
      <c r="F2874" s="4">
        <v>32.876944233574335</v>
      </c>
      <c r="G2874">
        <f t="shared" si="179"/>
        <v>33.205527890309682</v>
      </c>
    </row>
    <row r="2875" spans="1:7" outlineLevel="1">
      <c r="A2875" s="12">
        <f t="shared" si="181"/>
        <v>0</v>
      </c>
      <c r="B2875" t="str">
        <f>YEAR(C2875)&amp;VLOOKUP(MONTH(C2875),lookup!$G$2:$N$13,8)</f>
        <v>2016M02</v>
      </c>
      <c r="C2875" s="2">
        <f t="shared" si="180"/>
        <v>42412</v>
      </c>
      <c r="D2875" s="4">
        <v>40.087524834377746</v>
      </c>
      <c r="E2875">
        <f t="shared" si="182"/>
        <v>39.458517706270811</v>
      </c>
      <c r="F2875" s="4">
        <v>33.71491822530556</v>
      </c>
      <c r="G2875">
        <f t="shared" si="179"/>
        <v>33.219769813344548</v>
      </c>
    </row>
    <row r="2876" spans="1:7" outlineLevel="1">
      <c r="A2876" s="12">
        <f t="shared" si="181"/>
        <v>0</v>
      </c>
      <c r="B2876" t="str">
        <f>YEAR(C2876)&amp;VLOOKUP(MONTH(C2876),lookup!$G$2:$N$13,8)</f>
        <v>2016M02</v>
      </c>
      <c r="C2876" s="2">
        <f t="shared" si="180"/>
        <v>42413</v>
      </c>
      <c r="D2876" s="4">
        <v>38.886762250690417</v>
      </c>
      <c r="E2876">
        <f t="shared" si="182"/>
        <v>39.442110899514901</v>
      </c>
      <c r="F2876" s="4">
        <v>32.791298781528539</v>
      </c>
      <c r="G2876">
        <f t="shared" si="179"/>
        <v>33.203154986611409</v>
      </c>
    </row>
    <row r="2877" spans="1:7" outlineLevel="1">
      <c r="A2877" s="12">
        <f t="shared" si="181"/>
        <v>0</v>
      </c>
      <c r="B2877" t="str">
        <f>YEAR(C2877)&amp;VLOOKUP(MONTH(C2877),lookup!$G$2:$N$13,8)</f>
        <v>2016M02</v>
      </c>
      <c r="C2877" s="2">
        <f t="shared" si="180"/>
        <v>42414</v>
      </c>
      <c r="D2877" s="4">
        <v>40.012549584031269</v>
      </c>
      <c r="E2877">
        <f t="shared" si="182"/>
        <v>39.449475270637123</v>
      </c>
      <c r="F2877" s="4">
        <v>33.592873421295032</v>
      </c>
      <c r="G2877">
        <f t="shared" si="179"/>
        <v>33.207443595242324</v>
      </c>
    </row>
    <row r="2878" spans="1:7" outlineLevel="1">
      <c r="A2878" s="12">
        <f t="shared" si="181"/>
        <v>0</v>
      </c>
      <c r="B2878" t="str">
        <f>YEAR(C2878)&amp;VLOOKUP(MONTH(C2878),lookup!$G$2:$N$13,8)</f>
        <v>2016M02</v>
      </c>
      <c r="C2878" s="2">
        <f t="shared" si="180"/>
        <v>42415</v>
      </c>
      <c r="D2878" s="4">
        <v>38.766593306070185</v>
      </c>
      <c r="E2878">
        <f t="shared" si="182"/>
        <v>39.427242702319006</v>
      </c>
      <c r="F2878" s="4">
        <v>32.688280879822074</v>
      </c>
      <c r="G2878">
        <f t="shared" si="179"/>
        <v>33.183631568480529</v>
      </c>
    </row>
    <row r="2879" spans="1:7" outlineLevel="1">
      <c r="A2879" s="12">
        <f t="shared" si="181"/>
        <v>0</v>
      </c>
      <c r="B2879" t="str">
        <f>YEAR(C2879)&amp;VLOOKUP(MONTH(C2879),lookup!$G$2:$N$13,8)</f>
        <v>2016M02</v>
      </c>
      <c r="C2879" s="2">
        <f t="shared" si="180"/>
        <v>42416</v>
      </c>
      <c r="D2879" s="4">
        <v>39.723222132651522</v>
      </c>
      <c r="E2879">
        <f t="shared" si="182"/>
        <v>39.401875652918307</v>
      </c>
      <c r="F2879" s="4">
        <v>33.334753720343613</v>
      </c>
      <c r="G2879">
        <f t="shared" si="179"/>
        <v>33.159441644942873</v>
      </c>
    </row>
    <row r="2880" spans="1:7" outlineLevel="1">
      <c r="A2880" s="12">
        <f t="shared" si="181"/>
        <v>0</v>
      </c>
      <c r="B2880" t="str">
        <f>YEAR(C2880)&amp;VLOOKUP(MONTH(C2880),lookup!$G$2:$N$13,8)</f>
        <v>2016M02</v>
      </c>
      <c r="C2880" s="2">
        <f t="shared" si="180"/>
        <v>42417</v>
      </c>
      <c r="D2880" s="4">
        <v>38.896814440531919</v>
      </c>
      <c r="E2880">
        <f t="shared" si="182"/>
        <v>39.401798827245898</v>
      </c>
      <c r="F2880" s="4">
        <v>32.784647519511473</v>
      </c>
      <c r="G2880">
        <f t="shared" si="179"/>
        <v>33.156222117731716</v>
      </c>
    </row>
    <row r="2881" spans="1:7" outlineLevel="1">
      <c r="A2881" s="12">
        <f t="shared" si="181"/>
        <v>0</v>
      </c>
      <c r="B2881" t="str">
        <f>YEAR(C2881)&amp;VLOOKUP(MONTH(C2881),lookup!$G$2:$N$13,8)</f>
        <v>2016M02</v>
      </c>
      <c r="C2881" s="2">
        <f t="shared" si="180"/>
        <v>42418</v>
      </c>
      <c r="D2881" s="4">
        <v>39.888779900496019</v>
      </c>
      <c r="E2881">
        <f t="shared" si="182"/>
        <v>39.384499775578547</v>
      </c>
      <c r="F2881" s="4">
        <v>33.494966621394219</v>
      </c>
      <c r="G2881">
        <f t="shared" si="179"/>
        <v>33.137152791331346</v>
      </c>
    </row>
    <row r="2882" spans="1:7" outlineLevel="1">
      <c r="A2882" s="12">
        <f t="shared" si="181"/>
        <v>0</v>
      </c>
      <c r="B2882" t="str">
        <f>YEAR(C2882)&amp;VLOOKUP(MONTH(C2882),lookup!$G$2:$N$13,8)</f>
        <v>2016M02</v>
      </c>
      <c r="C2882" s="2">
        <f t="shared" si="180"/>
        <v>42419</v>
      </c>
      <c r="D2882" s="4">
        <v>39.35539338981166</v>
      </c>
      <c r="E2882">
        <f t="shared" si="182"/>
        <v>39.446381886049011</v>
      </c>
      <c r="F2882" s="4">
        <v>33.212437123354611</v>
      </c>
      <c r="G2882">
        <f t="shared" si="179"/>
        <v>33.193215958761442</v>
      </c>
    </row>
    <row r="2883" spans="1:7" outlineLevel="1">
      <c r="A2883" s="12">
        <f t="shared" si="181"/>
        <v>0</v>
      </c>
      <c r="B2883" t="str">
        <f>YEAR(C2883)&amp;VLOOKUP(MONTH(C2883),lookup!$G$2:$N$13,8)</f>
        <v>2016M02</v>
      </c>
      <c r="C2883" s="2">
        <f t="shared" si="180"/>
        <v>42420</v>
      </c>
      <c r="D2883" s="4">
        <v>40.164404116436693</v>
      </c>
      <c r="E2883">
        <f t="shared" si="182"/>
        <v>39.463841385544811</v>
      </c>
      <c r="F2883" s="4">
        <v>33.702930064239176</v>
      </c>
      <c r="G2883">
        <f t="shared" si="179"/>
        <v>33.20163808560681</v>
      </c>
    </row>
    <row r="2884" spans="1:7" outlineLevel="1">
      <c r="A2884" s="12">
        <f t="shared" si="181"/>
        <v>0</v>
      </c>
      <c r="B2884" t="str">
        <f>YEAR(C2884)&amp;VLOOKUP(MONTH(C2884),lookup!$G$2:$N$13,8)</f>
        <v>2016M02</v>
      </c>
      <c r="C2884" s="2">
        <f t="shared" si="180"/>
        <v>42421</v>
      </c>
      <c r="D2884" s="4">
        <v>39.485074870769616</v>
      </c>
      <c r="E2884">
        <f t="shared" si="182"/>
        <v>39.561109388024718</v>
      </c>
      <c r="F2884" s="4">
        <v>33.346875687184024</v>
      </c>
      <c r="G2884">
        <f t="shared" si="179"/>
        <v>33.291244542823776</v>
      </c>
    </row>
    <row r="2885" spans="1:7" outlineLevel="1">
      <c r="A2885" s="12">
        <f t="shared" si="181"/>
        <v>0</v>
      </c>
      <c r="B2885" t="str">
        <f>YEAR(C2885)&amp;VLOOKUP(MONTH(C2885),lookup!$G$2:$N$13,8)</f>
        <v>2016M02</v>
      </c>
      <c r="C2885" s="2">
        <f t="shared" si="180"/>
        <v>42422</v>
      </c>
      <c r="D2885" s="4">
        <v>40.123359961251289</v>
      </c>
      <c r="E2885">
        <f t="shared" si="182"/>
        <v>39.601379855650947</v>
      </c>
      <c r="F2885" s="4">
        <v>33.645722520603719</v>
      </c>
      <c r="G2885">
        <f t="shared" si="179"/>
        <v>33.320461678218912</v>
      </c>
    </row>
    <row r="2886" spans="1:7" outlineLevel="1">
      <c r="A2886" s="12">
        <f t="shared" si="181"/>
        <v>0</v>
      </c>
      <c r="B2886" t="str">
        <f>YEAR(C2886)&amp;VLOOKUP(MONTH(C2886),lookup!$G$2:$N$13,8)</f>
        <v>2016M02</v>
      </c>
      <c r="C2886" s="2">
        <f t="shared" si="180"/>
        <v>42423</v>
      </c>
      <c r="D2886" s="4">
        <v>39.367070637944181</v>
      </c>
      <c r="E2886">
        <f t="shared" si="182"/>
        <v>39.678097705344086</v>
      </c>
      <c r="F2886" s="4">
        <v>33.242511364876442</v>
      </c>
      <c r="G2886">
        <f t="shared" si="179"/>
        <v>33.393256403981887</v>
      </c>
    </row>
    <row r="2887" spans="1:7" outlineLevel="1">
      <c r="A2887" s="12">
        <f t="shared" si="181"/>
        <v>0</v>
      </c>
      <c r="B2887" t="str">
        <f>YEAR(C2887)&amp;VLOOKUP(MONTH(C2887),lookup!$G$2:$N$13,8)</f>
        <v>2016M02</v>
      </c>
      <c r="C2887" s="2">
        <f t="shared" si="180"/>
        <v>42424</v>
      </c>
      <c r="D2887" s="4">
        <v>40.465750291612366</v>
      </c>
      <c r="E2887">
        <f t="shared" si="182"/>
        <v>39.772586581205509</v>
      </c>
      <c r="F2887" s="4">
        <v>33.968587490460557</v>
      </c>
      <c r="G2887">
        <f t="shared" si="179"/>
        <v>33.472339420369721</v>
      </c>
    </row>
    <row r="2888" spans="1:7" outlineLevel="1">
      <c r="A2888" s="12">
        <f t="shared" si="181"/>
        <v>0</v>
      </c>
      <c r="B2888" t="str">
        <f>YEAR(C2888)&amp;VLOOKUP(MONTH(C2888),lookup!$G$2:$N$13,8)</f>
        <v>2016M02</v>
      </c>
      <c r="C2888" s="2">
        <f t="shared" si="180"/>
        <v>42425</v>
      </c>
      <c r="D2888" s="4">
        <v>39.385763381625786</v>
      </c>
      <c r="E2888">
        <f t="shared" si="182"/>
        <v>39.805676722675052</v>
      </c>
      <c r="F2888" s="4">
        <v>33.248196716462282</v>
      </c>
      <c r="G2888">
        <f t="shared" si="179"/>
        <v>33.50429121127145</v>
      </c>
    </row>
    <row r="2889" spans="1:7" outlineLevel="1">
      <c r="A2889" s="12">
        <f t="shared" si="181"/>
        <v>0</v>
      </c>
      <c r="B2889" t="str">
        <f>YEAR(C2889)&amp;VLOOKUP(MONTH(C2889),lookup!$G$2:$N$13,8)</f>
        <v>2016M02</v>
      </c>
      <c r="C2889" s="2">
        <f t="shared" si="180"/>
        <v>42426</v>
      </c>
      <c r="D2889" s="4">
        <v>40.260486831227425</v>
      </c>
      <c r="E2889">
        <f t="shared" si="182"/>
        <v>39.836915298744991</v>
      </c>
      <c r="F2889" s="4">
        <v>33.789358837587066</v>
      </c>
      <c r="G2889">
        <f t="shared" si="179"/>
        <v>33.529893122562498</v>
      </c>
    </row>
    <row r="2890" spans="1:7" outlineLevel="1">
      <c r="A2890" s="12">
        <f t="shared" si="181"/>
        <v>0</v>
      </c>
      <c r="B2890" t="str">
        <f>YEAR(C2890)&amp;VLOOKUP(MONTH(C2890),lookup!$G$2:$N$13,8)</f>
        <v>2016M02</v>
      </c>
      <c r="C2890" s="2">
        <f t="shared" si="180"/>
        <v>42427</v>
      </c>
      <c r="D2890" s="4">
        <v>39.781064146475615</v>
      </c>
      <c r="E2890">
        <f t="shared" si="182"/>
        <v>39.888185494011992</v>
      </c>
      <c r="F2890" s="4">
        <v>33.57402074525924</v>
      </c>
      <c r="G2890">
        <f t="shared" si="179"/>
        <v>33.571420853771137</v>
      </c>
    </row>
    <row r="2891" spans="1:7" outlineLevel="1">
      <c r="A2891" s="25">
        <v>0</v>
      </c>
      <c r="B2891" t="str">
        <f>YEAR(C2891)&amp;VLOOKUP(MONTH(C2891),lookup!$G$2:$N$13,8)</f>
        <v>2016M02</v>
      </c>
      <c r="C2891" s="2">
        <f t="shared" si="180"/>
        <v>42428</v>
      </c>
      <c r="D2891" s="4">
        <v>40.35207243348669</v>
      </c>
      <c r="E2891">
        <f t="shared" si="182"/>
        <v>39.918974136513896</v>
      </c>
      <c r="F2891" s="4">
        <v>33.852251732808362</v>
      </c>
      <c r="G2891">
        <f t="shared" ref="G2891:G2954" si="183">AVERAGE(SUM(F2884:F2891)/8,SUM(F2886:F2891)/6)</f>
        <v>33.597964225740434</v>
      </c>
    </row>
    <row r="2892" spans="1:7" outlineLevel="1">
      <c r="A2892" s="12">
        <f t="shared" si="181"/>
        <v>0</v>
      </c>
      <c r="B2892" t="str">
        <f>YEAR(C2892)&amp;VLOOKUP(MONTH(C2892),lookup!$G$2:$N$13,8)</f>
        <v>2016M02</v>
      </c>
      <c r="C2892" s="2">
        <f t="shared" ref="C2892:C2955" si="184">C2891+1</f>
        <v>42429</v>
      </c>
      <c r="D2892" s="129">
        <v>39.446019010094687</v>
      </c>
      <c r="E2892">
        <f t="shared" si="182"/>
        <v>39.923112176234255</v>
      </c>
      <c r="F2892" s="129">
        <v>33.332435626720418</v>
      </c>
      <c r="G2892">
        <f t="shared" si="183"/>
        <v>33.604555410448455</v>
      </c>
    </row>
    <row r="2893" spans="1:7" outlineLevel="1">
      <c r="A2893" s="12">
        <f t="shared" si="181"/>
        <v>0</v>
      </c>
      <c r="B2893" t="str">
        <f>YEAR(C2893)&amp;VLOOKUP(MONTH(C2893),lookup!$G$2:$N$13,8)</f>
        <v>2016M03</v>
      </c>
      <c r="C2893" s="2">
        <f t="shared" si="184"/>
        <v>42430</v>
      </c>
      <c r="D2893" s="4">
        <v>40.130998062344176</v>
      </c>
      <c r="E2893">
        <f t="shared" si="182"/>
        <v>39.895693538446878</v>
      </c>
      <c r="F2893" s="4">
        <v>33.647223938727407</v>
      </c>
      <c r="G2893">
        <f t="shared" si="183"/>
        <v>33.577868953103419</v>
      </c>
    </row>
    <row r="2894" spans="1:7" outlineLevel="1">
      <c r="A2894" s="12">
        <f t="shared" si="181"/>
        <v>0</v>
      </c>
      <c r="B2894" t="str">
        <f>YEAR(C2894)&amp;VLOOKUP(MONTH(C2894),lookup!$G$2:$N$13,8)</f>
        <v>2016M03</v>
      </c>
      <c r="C2894" s="2">
        <f t="shared" si="184"/>
        <v>42431</v>
      </c>
      <c r="D2894" s="4">
        <v>39.717070161122336</v>
      </c>
      <c r="E2894">
        <f t="shared" si="182"/>
        <v>39.945177406936892</v>
      </c>
      <c r="F2894" s="4">
        <v>33.481296341611369</v>
      </c>
      <c r="G2894">
        <f t="shared" si="183"/>
        <v>33.612217982911787</v>
      </c>
    </row>
    <row r="2895" spans="1:7" outlineLevel="1">
      <c r="A2895" s="12">
        <f t="shared" si="181"/>
        <v>0</v>
      </c>
      <c r="B2895" t="str">
        <f>YEAR(C2895)&amp;VLOOKUP(MONTH(C2895),lookup!$G$2:$N$13,8)</f>
        <v>2016M03</v>
      </c>
      <c r="C2895" s="2">
        <f t="shared" si="184"/>
        <v>42432</v>
      </c>
      <c r="D2895" s="4">
        <v>40.609351077612615</v>
      </c>
      <c r="E2895">
        <f t="shared" si="182"/>
        <v>39.98322447659401</v>
      </c>
      <c r="F2895" s="4">
        <v>34.064395048042378</v>
      </c>
      <c r="G2895">
        <f t="shared" si="183"/>
        <v>33.641125639465251</v>
      </c>
    </row>
    <row r="2896" spans="1:7" outlineLevel="1">
      <c r="A2896" s="12">
        <f t="shared" si="181"/>
        <v>0</v>
      </c>
      <c r="B2896" t="str">
        <f>YEAR(C2896)&amp;VLOOKUP(MONTH(C2896),lookup!$G$2:$N$13,8)</f>
        <v>2016M03</v>
      </c>
      <c r="C2896" s="2">
        <f t="shared" si="184"/>
        <v>42433</v>
      </c>
      <c r="D2896" s="4">
        <v>39.586123226254067</v>
      </c>
      <c r="E2896">
        <f t="shared" si="182"/>
        <v>39.979501890198151</v>
      </c>
      <c r="F2896" s="4">
        <v>33.354093324874682</v>
      </c>
      <c r="G2896">
        <f t="shared" si="183"/>
        <v>33.629416892458984</v>
      </c>
    </row>
    <row r="2897" spans="1:7" outlineLevel="1">
      <c r="A2897" s="12">
        <f t="shared" si="181"/>
        <v>0</v>
      </c>
      <c r="B2897" t="str">
        <f>YEAR(C2897)&amp;VLOOKUP(MONTH(C2897),lookup!$G$2:$N$13,8)</f>
        <v>2016M03</v>
      </c>
      <c r="C2897" s="2">
        <f t="shared" si="184"/>
        <v>42434</v>
      </c>
      <c r="D2897" s="4">
        <v>40.77741731916371</v>
      </c>
      <c r="E2897">
        <f t="shared" si="182"/>
        <v>40.047255452833923</v>
      </c>
      <c r="F2897" s="4">
        <v>34.192486179573116</v>
      </c>
      <c r="G2897">
        <f t="shared" si="183"/>
        <v>33.682965221896836</v>
      </c>
    </row>
    <row r="2898" spans="1:7" outlineLevel="1">
      <c r="A2898" s="12">
        <f t="shared" ref="A2898:A2961" si="185">IF(D2898+D2899=D2898,IF(D2898+D2899&gt;0,1,0),0)</f>
        <v>0</v>
      </c>
      <c r="B2898" t="str">
        <f>YEAR(C2898)&amp;VLOOKUP(MONTH(C2898),lookup!$G$2:$N$13,8)</f>
        <v>2016M03</v>
      </c>
      <c r="C2898" s="2">
        <f t="shared" si="184"/>
        <v>42435</v>
      </c>
      <c r="D2898" s="4">
        <v>39.580852591614359</v>
      </c>
      <c r="E2898">
        <f t="shared" si="182"/>
        <v>40.045978362448395</v>
      </c>
      <c r="F2898" s="4">
        <v>33.386742644990981</v>
      </c>
      <c r="G2898">
        <f t="shared" si="183"/>
        <v>33.675785925485954</v>
      </c>
    </row>
    <row r="2899" spans="1:7" outlineLevel="1">
      <c r="A2899" s="12">
        <f t="shared" si="185"/>
        <v>0</v>
      </c>
      <c r="B2899" t="str">
        <f>YEAR(C2899)&amp;VLOOKUP(MONTH(C2899),lookup!$G$2:$N$13,8)</f>
        <v>2016M03</v>
      </c>
      <c r="C2899" s="2">
        <f t="shared" si="184"/>
        <v>42436</v>
      </c>
      <c r="D2899" s="4">
        <v>40.533157057276263</v>
      </c>
      <c r="E2899">
        <f t="shared" si="182"/>
        <v>40.090809401012919</v>
      </c>
      <c r="F2899" s="4">
        <v>33.991319852644374</v>
      </c>
      <c r="G2899">
        <f t="shared" si="183"/>
        <v>33.713152342468788</v>
      </c>
    </row>
    <row r="2900" spans="1:7" outlineLevel="1">
      <c r="A2900" s="12">
        <f t="shared" si="185"/>
        <v>0</v>
      </c>
      <c r="B2900" t="str">
        <f>YEAR(C2900)&amp;VLOOKUP(MONTH(C2900),lookup!$G$2:$N$13,8)</f>
        <v>2016M03</v>
      </c>
      <c r="C2900" s="2">
        <f t="shared" si="184"/>
        <v>42437</v>
      </c>
      <c r="D2900" s="4">
        <v>39.553876483794227</v>
      </c>
      <c r="E2900">
        <f t="shared" si="182"/>
        <v>40.083951020008463</v>
      </c>
      <c r="F2900" s="4">
        <v>33.330939894657895</v>
      </c>
      <c r="G2900">
        <f t="shared" si="183"/>
        <v>33.700529155302092</v>
      </c>
    </row>
    <row r="2901" spans="1:7" outlineLevel="1">
      <c r="A2901" s="12">
        <f t="shared" si="185"/>
        <v>0</v>
      </c>
      <c r="B2901" t="str">
        <f>YEAR(C2901)&amp;VLOOKUP(MONTH(C2901),lookup!$G$2:$N$13,8)</f>
        <v>2016M03</v>
      </c>
      <c r="C2901" s="2">
        <f t="shared" si="184"/>
        <v>42438</v>
      </c>
      <c r="D2901" s="4">
        <v>40.428961366023266</v>
      </c>
      <c r="E2901">
        <f t="shared" si="182"/>
        <v>40.087541250522634</v>
      </c>
      <c r="F2901" s="4">
        <v>33.921587576838341</v>
      </c>
      <c r="G2901">
        <f t="shared" si="183"/>
        <v>33.705776260083688</v>
      </c>
    </row>
    <row r="2902" spans="1:7" outlineLevel="1">
      <c r="A2902" s="12">
        <f t="shared" si="185"/>
        <v>0</v>
      </c>
      <c r="B2902" t="str">
        <f>YEAR(C2902)&amp;VLOOKUP(MONTH(C2902),lookup!$G$2:$N$13,8)</f>
        <v>2016M03</v>
      </c>
      <c r="C2902" s="2">
        <f t="shared" si="184"/>
        <v>42439</v>
      </c>
      <c r="D2902" s="4">
        <v>39.978410986463125</v>
      </c>
      <c r="E2902">
        <f t="shared" si="182"/>
        <v>40.13656569879052</v>
      </c>
      <c r="F2902" s="4">
        <v>33.624912829885609</v>
      </c>
      <c r="G2902">
        <f t="shared" si="183"/>
        <v>33.737320582685072</v>
      </c>
    </row>
    <row r="2903" spans="1:7" outlineLevel="1">
      <c r="A2903" s="12">
        <f t="shared" si="185"/>
        <v>0</v>
      </c>
      <c r="B2903" t="str">
        <f>YEAR(C2903)&amp;VLOOKUP(MONTH(C2903),lookup!$G$2:$N$13,8)</f>
        <v>2016M03</v>
      </c>
      <c r="C2903" s="2">
        <f t="shared" si="184"/>
        <v>42440</v>
      </c>
      <c r="D2903" s="4">
        <v>40.474870128281403</v>
      </c>
      <c r="E2903">
        <f t="shared" si="182"/>
        <v>40.102948373550454</v>
      </c>
      <c r="F2903" s="4">
        <v>33.983902706434684</v>
      </c>
      <c r="G2903">
        <f t="shared" si="183"/>
        <v>33.714907855239716</v>
      </c>
    </row>
    <row r="2904" spans="1:7" outlineLevel="1">
      <c r="A2904" s="12">
        <f t="shared" si="185"/>
        <v>0</v>
      </c>
      <c r="B2904" t="str">
        <f>YEAR(C2904)&amp;VLOOKUP(MONTH(C2904),lookup!$G$2:$N$13,8)</f>
        <v>2016M03</v>
      </c>
      <c r="C2904" s="2">
        <f t="shared" si="184"/>
        <v>42441</v>
      </c>
      <c r="D2904" s="4">
        <v>40.428817027513382</v>
      </c>
      <c r="E2904">
        <f t="shared" si="182"/>
        <v>40.22628043912075</v>
      </c>
      <c r="F2904" s="4">
        <v>34.001709408055405</v>
      </c>
      <c r="G2904">
        <f t="shared" si="183"/>
        <v>33.806631090693884</v>
      </c>
    </row>
    <row r="2905" spans="1:7" outlineLevel="1">
      <c r="A2905" s="12">
        <f t="shared" si="185"/>
        <v>0</v>
      </c>
      <c r="B2905" t="str">
        <f>YEAR(C2905)&amp;VLOOKUP(MONTH(C2905),lookup!$G$2:$N$13,8)</f>
        <v>2016M03</v>
      </c>
      <c r="C2905" s="2">
        <f t="shared" si="184"/>
        <v>42442</v>
      </c>
      <c r="D2905" s="4">
        <v>41.142830768185917</v>
      </c>
      <c r="E2905">
        <f t="shared" si="182"/>
        <v>40.299924922260445</v>
      </c>
      <c r="F2905" s="4">
        <v>34.573896791633885</v>
      </c>
      <c r="G2905">
        <f t="shared" si="183"/>
        <v>33.87901733219681</v>
      </c>
    </row>
    <row r="2906" spans="1:7" outlineLevel="1">
      <c r="A2906" s="12">
        <f t="shared" si="185"/>
        <v>0</v>
      </c>
      <c r="B2906" t="str">
        <f>YEAR(C2906)&amp;VLOOKUP(MONTH(C2906),lookup!$G$2:$N$13,8)</f>
        <v>2016M03</v>
      </c>
      <c r="C2906" s="2">
        <f t="shared" si="184"/>
        <v>42443</v>
      </c>
      <c r="D2906" s="4">
        <v>40.135358604695284</v>
      </c>
      <c r="E2906">
        <f t="shared" si="182"/>
        <v>40.383038391486423</v>
      </c>
      <c r="F2906" s="4">
        <v>33.73602847973568</v>
      </c>
      <c r="G2906">
        <f t="shared" si="183"/>
        <v>33.934605078958171</v>
      </c>
    </row>
    <row r="2907" spans="1:7" outlineLevel="1">
      <c r="A2907" s="12">
        <f t="shared" si="185"/>
        <v>0</v>
      </c>
      <c r="B2907" t="str">
        <f>YEAR(C2907)&amp;VLOOKUP(MONTH(C2907),lookup!$G$2:$N$13,8)</f>
        <v>2016M03</v>
      </c>
      <c r="C2907" s="2">
        <f t="shared" si="184"/>
        <v>42444</v>
      </c>
      <c r="D2907" s="4">
        <v>41.156985058270529</v>
      </c>
      <c r="E2907">
        <f t="shared" si="182"/>
        <v>40.482696282569165</v>
      </c>
      <c r="F2907" s="4">
        <v>34.560208722370575</v>
      </c>
      <c r="G2907">
        <f t="shared" si="183"/>
        <v>34.023379062110415</v>
      </c>
    </row>
    <row r="2908" spans="1:7" outlineLevel="1">
      <c r="A2908" s="12">
        <f t="shared" si="185"/>
        <v>0</v>
      </c>
      <c r="B2908" t="str">
        <f>YEAR(C2908)&amp;VLOOKUP(MONTH(C2908),lookup!$G$2:$N$13,8)</f>
        <v>2016M03</v>
      </c>
      <c r="C2908" s="2">
        <f t="shared" si="184"/>
        <v>42445</v>
      </c>
      <c r="D2908" s="4">
        <v>40.262229116173998</v>
      </c>
      <c r="E2908">
        <f t="shared" si="182"/>
        <v>40.550619832902143</v>
      </c>
      <c r="F2908" s="4">
        <v>33.816522209022743</v>
      </c>
      <c r="G2908">
        <f t="shared" si="183"/>
        <v>34.069695405019644</v>
      </c>
    </row>
    <row r="2909" spans="1:7" outlineLevel="1">
      <c r="A2909" s="12">
        <f t="shared" si="185"/>
        <v>0</v>
      </c>
      <c r="B2909" t="str">
        <f>YEAR(C2909)&amp;VLOOKUP(MONTH(C2909),lookup!$G$2:$N$13,8)</f>
        <v>2016M03</v>
      </c>
      <c r="C2909" s="2">
        <f t="shared" si="184"/>
        <v>42446</v>
      </c>
      <c r="D2909" s="4">
        <v>40.789883608359105</v>
      </c>
      <c r="E2909">
        <f t="shared" si="182"/>
        <v>40.599428596387938</v>
      </c>
      <c r="F2909" s="4">
        <v>34.269997785903286</v>
      </c>
      <c r="G2909">
        <f t="shared" si="183"/>
        <v>34.115312299708577</v>
      </c>
    </row>
    <row r="2910" spans="1:7" outlineLevel="1">
      <c r="A2910" s="12">
        <f t="shared" si="185"/>
        <v>0</v>
      </c>
      <c r="B2910" t="str">
        <f>YEAR(C2910)&amp;VLOOKUP(MONTH(C2910),lookup!$G$2:$N$13,8)</f>
        <v>2016M03</v>
      </c>
      <c r="C2910" s="2">
        <f t="shared" si="184"/>
        <v>42447</v>
      </c>
      <c r="D2910" s="4">
        <v>40.438951110259673</v>
      </c>
      <c r="E2910">
        <f t="shared" si="182"/>
        <v>40.629056861020743</v>
      </c>
      <c r="F2910" s="4">
        <v>33.937347451394658</v>
      </c>
      <c r="G2910">
        <f t="shared" si="183"/>
        <v>34.129475967164502</v>
      </c>
    </row>
    <row r="2911" spans="1:7" outlineLevel="1">
      <c r="A2911" s="12">
        <f t="shared" si="185"/>
        <v>0</v>
      </c>
      <c r="B2911" t="str">
        <f>YEAR(C2911)&amp;VLOOKUP(MONTH(C2911),lookup!$G$2:$N$13,8)</f>
        <v>2016M03</v>
      </c>
      <c r="C2911" s="2">
        <f t="shared" si="184"/>
        <v>42448</v>
      </c>
      <c r="D2911" s="4">
        <v>41.379936398041536</v>
      </c>
      <c r="E2911">
        <f t="shared" si="182"/>
        <v>40.705382305368722</v>
      </c>
      <c r="F2911" s="4">
        <v>34.749528430554292</v>
      </c>
      <c r="G2911">
        <f t="shared" si="183"/>
        <v>34.191963544832007</v>
      </c>
    </row>
    <row r="2912" spans="1:7" outlineLevel="1">
      <c r="A2912" s="12">
        <f t="shared" si="185"/>
        <v>0</v>
      </c>
      <c r="B2912" t="str">
        <f>YEAR(C2912)&amp;VLOOKUP(MONTH(C2912),lookup!$G$2:$N$13,8)</f>
        <v>2016M03</v>
      </c>
      <c r="C2912" s="2">
        <f t="shared" si="184"/>
        <v>42449</v>
      </c>
      <c r="D2912" s="4">
        <v>40.839592271808918</v>
      </c>
      <c r="E2912">
        <f t="shared" si="182"/>
        <v>40.78974189706333</v>
      </c>
      <c r="F2912" s="4">
        <v>34.308188109726849</v>
      </c>
      <c r="G2912">
        <f t="shared" si="183"/>
        <v>34.258798432852409</v>
      </c>
    </row>
    <row r="2913" spans="1:7" outlineLevel="1">
      <c r="A2913" s="12">
        <f t="shared" si="185"/>
        <v>0</v>
      </c>
      <c r="B2913" t="str">
        <f>YEAR(C2913)&amp;VLOOKUP(MONTH(C2913),lookup!$G$2:$N$13,8)</f>
        <v>2016M03</v>
      </c>
      <c r="C2913" s="2">
        <f t="shared" si="184"/>
        <v>42450</v>
      </c>
      <c r="D2913" s="4">
        <v>41.189350310243746</v>
      </c>
      <c r="E2913">
        <f t="shared" si="182"/>
        <v>40.795346472773048</v>
      </c>
      <c r="F2913" s="4">
        <v>34.571594631566171</v>
      </c>
      <c r="G2913">
        <f t="shared" si="183"/>
        <v>34.259603373614468</v>
      </c>
    </row>
    <row r="2914" spans="1:7" outlineLevel="1">
      <c r="A2914" s="12">
        <f t="shared" si="185"/>
        <v>0</v>
      </c>
      <c r="B2914" t="str">
        <f>YEAR(C2914)&amp;VLOOKUP(MONTH(C2914),lookup!$G$2:$N$13,8)</f>
        <v>2016M03</v>
      </c>
      <c r="C2914" s="2">
        <f t="shared" si="184"/>
        <v>42451</v>
      </c>
      <c r="D2914" s="4">
        <v>40.670725331366164</v>
      </c>
      <c r="E2914">
        <f t="shared" si="182"/>
        <v>40.862848244455989</v>
      </c>
      <c r="F2914" s="4">
        <v>34.149576358226795</v>
      </c>
      <c r="G2914">
        <f t="shared" si="183"/>
        <v>34.313204628453846</v>
      </c>
    </row>
    <row r="2915" spans="1:7" outlineLevel="1">
      <c r="A2915" s="12">
        <f t="shared" si="185"/>
        <v>0</v>
      </c>
      <c r="B2915" t="str">
        <f>YEAR(C2915)&amp;VLOOKUP(MONTH(C2915),lookup!$G$2:$N$13,8)</f>
        <v>2016M03</v>
      </c>
      <c r="C2915" s="2">
        <f t="shared" si="184"/>
        <v>42452</v>
      </c>
      <c r="D2915" s="4">
        <v>41.375820471480871</v>
      </c>
      <c r="E2915">
        <f t="shared" si="182"/>
        <v>40.92535352970846</v>
      </c>
      <c r="F2915" s="4">
        <v>34.725998939229406</v>
      </c>
      <c r="G2915">
        <f t="shared" si="183"/>
        <v>34.361566613118029</v>
      </c>
    </row>
    <row r="2916" spans="1:7" outlineLevel="1">
      <c r="A2916" s="12">
        <f t="shared" si="185"/>
        <v>0</v>
      </c>
      <c r="B2916" t="str">
        <f>YEAR(C2916)&amp;VLOOKUP(MONTH(C2916),lookup!$G$2:$N$13,8)</f>
        <v>2016M03</v>
      </c>
      <c r="C2916" s="2">
        <f t="shared" si="184"/>
        <v>42453</v>
      </c>
      <c r="D2916" s="4">
        <v>40.772243923099076</v>
      </c>
      <c r="E2916">
        <f t="shared" si="182"/>
        <v>40.985003856211222</v>
      </c>
      <c r="F2916" s="4">
        <v>34.2192003950423</v>
      </c>
      <c r="G2916">
        <f t="shared" si="183"/>
        <v>34.410221745048219</v>
      </c>
    </row>
    <row r="2917" spans="1:7" outlineLevel="1">
      <c r="A2917" s="12">
        <f t="shared" si="185"/>
        <v>0</v>
      </c>
      <c r="B2917" t="str">
        <f>YEAR(C2917)&amp;VLOOKUP(MONTH(C2917),lookup!$G$2:$N$13,8)</f>
        <v>2016M03</v>
      </c>
      <c r="C2917" s="2">
        <f t="shared" si="184"/>
        <v>42454</v>
      </c>
      <c r="D2917" s="4">
        <v>41.817552527763731</v>
      </c>
      <c r="E2917">
        <f t="shared" si="182"/>
        <v>41.085701174484186</v>
      </c>
      <c r="F2917" s="4">
        <v>35.124630652218563</v>
      </c>
      <c r="G2917">
        <f t="shared" si="183"/>
        <v>34.494894817664942</v>
      </c>
    </row>
    <row r="2918" spans="1:7" outlineLevel="1">
      <c r="A2918" s="12">
        <f t="shared" si="185"/>
        <v>0</v>
      </c>
      <c r="B2918" t="str">
        <f>YEAR(C2918)&amp;VLOOKUP(MONTH(C2918),lookup!$G$2:$N$13,8)</f>
        <v>2016M03</v>
      </c>
      <c r="C2918" s="2">
        <f t="shared" si="184"/>
        <v>42455</v>
      </c>
      <c r="D2918" s="4">
        <v>41.108204719342154</v>
      </c>
      <c r="E2918">
        <f t="shared" si="182"/>
        <v>41.149913895679617</v>
      </c>
      <c r="F2918" s="4">
        <v>34.477684818171475</v>
      </c>
      <c r="G2918">
        <f t="shared" si="183"/>
        <v>34.542790628792218</v>
      </c>
    </row>
    <row r="2919" spans="1:7" outlineLevel="1">
      <c r="A2919" s="12">
        <f t="shared" si="185"/>
        <v>0</v>
      </c>
      <c r="B2919" t="str">
        <f>YEAR(C2919)&amp;VLOOKUP(MONTH(C2919),lookup!$G$2:$N$13,8)</f>
        <v>2016M03</v>
      </c>
      <c r="C2919" s="2">
        <f t="shared" si="184"/>
        <v>42456</v>
      </c>
      <c r="D2919" s="4">
        <v>41.202438014707987</v>
      </c>
      <c r="E2919">
        <f t="shared" si="182"/>
        <v>41.139910888759957</v>
      </c>
      <c r="F2919" s="4">
        <v>34.640219539238373</v>
      </c>
      <c r="G2919">
        <f t="shared" si="183"/>
        <v>34.541677565390984</v>
      </c>
    </row>
    <row r="2920" spans="1:7" outlineLevel="1">
      <c r="A2920" s="12">
        <f t="shared" si="185"/>
        <v>0</v>
      </c>
      <c r="B2920" t="str">
        <f>YEAR(C2920)&amp;VLOOKUP(MONTH(C2920),lookup!$G$2:$N$13,8)</f>
        <v>2016M03</v>
      </c>
      <c r="C2920" s="2">
        <f t="shared" si="184"/>
        <v>42457</v>
      </c>
      <c r="D2920" s="4">
        <v>40.541153410723595</v>
      </c>
      <c r="E2920">
        <f t="shared" si="182"/>
        <v>41.110460799888571</v>
      </c>
      <c r="F2920" s="4">
        <v>34.040546390463383</v>
      </c>
      <c r="G2920">
        <f t="shared" si="183"/>
        <v>34.515864127290072</v>
      </c>
    </row>
    <row r="2921" spans="1:7" outlineLevel="1">
      <c r="A2921" s="12">
        <f t="shared" si="185"/>
        <v>0</v>
      </c>
      <c r="B2921" t="str">
        <f>YEAR(C2921)&amp;VLOOKUP(MONTH(C2921),lookup!$G$2:$N$13,8)</f>
        <v>2016M03</v>
      </c>
      <c r="C2921" s="2">
        <f t="shared" si="184"/>
        <v>42458</v>
      </c>
      <c r="D2921" s="4">
        <v>41.351313311856039</v>
      </c>
      <c r="E2921">
        <f t="shared" si="182"/>
        <v>41.118541224187275</v>
      </c>
      <c r="F2921" s="4">
        <v>34.693675723764045</v>
      </c>
      <c r="G2921">
        <f t="shared" si="183"/>
        <v>34.520800594263662</v>
      </c>
    </row>
    <row r="2922" spans="1:7" outlineLevel="1">
      <c r="A2922" s="12">
        <f t="shared" si="185"/>
        <v>0</v>
      </c>
      <c r="B2922" t="str">
        <f>YEAR(C2922)&amp;VLOOKUP(MONTH(C2922),lookup!$G$2:$N$13,8)</f>
        <v>2016M03</v>
      </c>
      <c r="C2922" s="2">
        <f t="shared" si="184"/>
        <v>42459</v>
      </c>
      <c r="D2922" s="4">
        <v>40.803633750616058</v>
      </c>
      <c r="E2922">
        <f t="shared" si="182"/>
        <v>41.129463819350136</v>
      </c>
      <c r="F2922" s="4">
        <v>34.233918122394961</v>
      </c>
      <c r="G2922">
        <f t="shared" si="183"/>
        <v>34.527298431803558</v>
      </c>
    </row>
    <row r="2923" spans="1:7" outlineLevel="1">
      <c r="A2923" s="12">
        <f t="shared" si="185"/>
        <v>0</v>
      </c>
      <c r="B2923" t="str">
        <f>YEAR(C2923)&amp;VLOOKUP(MONTH(C2923),lookup!$G$2:$N$13,8)</f>
        <v>2016M03</v>
      </c>
      <c r="C2923" s="2">
        <f t="shared" si="184"/>
        <v>42460</v>
      </c>
      <c r="D2923" s="4">
        <v>41.341891805542744</v>
      </c>
      <c r="E2923">
        <f t="shared" si="182"/>
        <v>41.087704884210595</v>
      </c>
      <c r="F2923" s="4">
        <v>34.658163621116294</v>
      </c>
      <c r="G2923">
        <f t="shared" si="183"/>
        <v>34.484186471829631</v>
      </c>
    </row>
    <row r="2924" spans="1:7" outlineLevel="1">
      <c r="A2924" s="12">
        <f t="shared" si="185"/>
        <v>0</v>
      </c>
      <c r="B2924" t="str">
        <f>YEAR(C2924)&amp;VLOOKUP(MONTH(C2924),lookup!$G$2:$N$13,8)</f>
        <v>2016M04</v>
      </c>
      <c r="C2924" s="2">
        <f t="shared" si="184"/>
        <v>42461</v>
      </c>
      <c r="D2924" s="4">
        <v>40.856183830484717</v>
      </c>
      <c r="E2924">
        <f t="shared" si="182"/>
        <v>41.071949387684072</v>
      </c>
      <c r="F2924" s="4">
        <v>34.285511565872973</v>
      </c>
      <c r="G2924">
        <f t="shared" si="183"/>
        <v>34.472316482315009</v>
      </c>
    </row>
    <row r="2925" spans="1:7" outlineLevel="1">
      <c r="A2925" s="12">
        <f t="shared" si="185"/>
        <v>0</v>
      </c>
      <c r="B2925" t="str">
        <f>YEAR(C2925)&amp;VLOOKUP(MONTH(C2925),lookup!$G$2:$N$13,8)</f>
        <v>2016M04</v>
      </c>
      <c r="C2925" s="2">
        <f t="shared" si="184"/>
        <v>42462</v>
      </c>
      <c r="D2925" s="4">
        <v>41.728933048496174</v>
      </c>
      <c r="E2925">
        <f t="shared" si="182"/>
        <v>41.110285256378873</v>
      </c>
      <c r="F2925" s="4">
        <v>34.997908795643283</v>
      </c>
      <c r="G2925">
        <f t="shared" si="183"/>
        <v>34.494203804312797</v>
      </c>
    </row>
    <row r="2926" spans="1:7" outlineLevel="1">
      <c r="A2926" s="12">
        <f t="shared" si="185"/>
        <v>0</v>
      </c>
      <c r="B2926" t="str">
        <f>YEAR(C2926)&amp;VLOOKUP(MONTH(C2926),lookup!$G$2:$N$13,8)</f>
        <v>2016M04</v>
      </c>
      <c r="C2926" s="2">
        <f t="shared" si="184"/>
        <v>42463</v>
      </c>
      <c r="D2926" s="4">
        <v>40.806445502087641</v>
      </c>
      <c r="E2926">
        <f t="shared" si="182"/>
        <v>41.113532979580796</v>
      </c>
      <c r="F2926" s="4">
        <v>34.21076868601002</v>
      </c>
      <c r="G2926">
        <f t="shared" si="183"/>
        <v>34.49170673734826</v>
      </c>
    </row>
    <row r="2927" spans="1:7" outlineLevel="1">
      <c r="A2927" s="12">
        <f t="shared" si="185"/>
        <v>0</v>
      </c>
      <c r="B2927" t="str">
        <f>YEAR(C2927)&amp;VLOOKUP(MONTH(C2927),lookup!$G$2:$N$13,8)</f>
        <v>2016M04</v>
      </c>
      <c r="C2927" s="2">
        <f t="shared" si="184"/>
        <v>42464</v>
      </c>
      <c r="D2927" s="4">
        <v>41.270953841828941</v>
      </c>
      <c r="E2927">
        <f t="shared" si="182"/>
        <v>41.111118596273599</v>
      </c>
      <c r="F2927" s="4">
        <v>34.585414046461878</v>
      </c>
      <c r="G2927">
        <f t="shared" si="183"/>
        <v>34.479259587607878</v>
      </c>
    </row>
    <row r="2928" spans="1:7" outlineLevel="1">
      <c r="A2928" s="12">
        <f t="shared" si="185"/>
        <v>0</v>
      </c>
      <c r="B2928" t="str">
        <f>YEAR(C2928)&amp;VLOOKUP(MONTH(C2928),lookup!$G$2:$N$13,8)</f>
        <v>2016M04</v>
      </c>
      <c r="C2928" s="2">
        <f t="shared" si="184"/>
        <v>42465</v>
      </c>
      <c r="D2928" s="4">
        <v>40.849223470947145</v>
      </c>
      <c r="E2928">
        <f t="shared" si="182"/>
        <v>41.134172118398496</v>
      </c>
      <c r="F2928" s="4">
        <v>34.236021006853392</v>
      </c>
      <c r="G2928">
        <f t="shared" si="183"/>
        <v>34.491651991503787</v>
      </c>
    </row>
    <row r="2929" spans="1:7" outlineLevel="1">
      <c r="A2929" s="12">
        <f t="shared" si="185"/>
        <v>0</v>
      </c>
      <c r="B2929" t="str">
        <f>YEAR(C2929)&amp;VLOOKUP(MONTH(C2929),lookup!$G$2:$N$13,8)</f>
        <v>2016M04</v>
      </c>
      <c r="C2929" s="2">
        <f t="shared" si="184"/>
        <v>42466</v>
      </c>
      <c r="D2929" s="4">
        <v>41.841882495468525</v>
      </c>
      <c r="E2929">
        <f t="shared" si="182"/>
        <v>41.206498583201423</v>
      </c>
      <c r="F2929" s="4">
        <v>35.112066519719257</v>
      </c>
      <c r="G2929">
        <f t="shared" si="183"/>
        <v>34.555626657801241</v>
      </c>
    </row>
    <row r="2930" spans="1:7" outlineLevel="1">
      <c r="A2930" s="12">
        <f t="shared" si="185"/>
        <v>0</v>
      </c>
      <c r="B2930" t="str">
        <f>YEAR(C2930)&amp;VLOOKUP(MONTH(C2930),lookup!$G$2:$N$13,8)</f>
        <v>2016M04</v>
      </c>
      <c r="C2930" s="2">
        <f t="shared" si="184"/>
        <v>42467</v>
      </c>
      <c r="D2930" s="4">
        <v>40.66711228388386</v>
      </c>
      <c r="E2930">
        <f t="shared" si="182"/>
        <v>41.182210029313921</v>
      </c>
      <c r="F2930" s="4">
        <v>34.045613132502041</v>
      </c>
      <c r="G2930">
        <f t="shared" si="183"/>
        <v>34.523866059818687</v>
      </c>
    </row>
    <row r="2931" spans="1:7" outlineLevel="1">
      <c r="A2931" s="12">
        <f t="shared" si="185"/>
        <v>0</v>
      </c>
      <c r="B2931" t="str">
        <f>YEAR(C2931)&amp;VLOOKUP(MONTH(C2931),lookup!$G$2:$N$13,8)</f>
        <v>2016M04</v>
      </c>
      <c r="C2931" s="2">
        <f t="shared" si="184"/>
        <v>42468</v>
      </c>
      <c r="D2931" s="4">
        <v>41.743555269776017</v>
      </c>
      <c r="E2931">
        <f t="shared" si="182"/>
        <v>41.208532514268491</v>
      </c>
      <c r="F2931" s="4">
        <v>35.032646668429528</v>
      </c>
      <c r="G2931">
        <f t="shared" si="183"/>
        <v>34.550166073007951</v>
      </c>
    </row>
    <row r="2932" spans="1:7" outlineLevel="1">
      <c r="A2932" s="12">
        <f t="shared" si="185"/>
        <v>0</v>
      </c>
      <c r="B2932" t="str">
        <f>YEAR(C2932)&amp;VLOOKUP(MONTH(C2932),lookup!$G$2:$N$13,8)</f>
        <v>2016M04</v>
      </c>
      <c r="C2932" s="2">
        <f t="shared" si="184"/>
        <v>42469</v>
      </c>
      <c r="D2932" s="4">
        <v>41.042473662715416</v>
      </c>
      <c r="E2932">
        <f t="shared" si="182"/>
        <v>41.239844642168556</v>
      </c>
      <c r="F2932" s="4">
        <v>34.43369647365288</v>
      </c>
      <c r="G2932">
        <f t="shared" si="183"/>
        <v>34.578004945381096</v>
      </c>
    </row>
    <row r="2933" spans="1:7" outlineLevel="1">
      <c r="A2933" s="12">
        <f t="shared" si="185"/>
        <v>0</v>
      </c>
      <c r="B2933" t="str">
        <f>YEAR(C2933)&amp;VLOOKUP(MONTH(C2933),lookup!$G$2:$N$13,8)</f>
        <v>2016M04</v>
      </c>
      <c r="C2933" s="2">
        <f t="shared" si="184"/>
        <v>42470</v>
      </c>
      <c r="D2933" s="4">
        <v>41.651181702405239</v>
      </c>
      <c r="E2933">
        <f t="shared" si="182"/>
        <v>41.266670838085901</v>
      </c>
      <c r="F2933" s="4">
        <v>34.926672258991566</v>
      </c>
      <c r="G2933">
        <f t="shared" si="183"/>
        <v>34.601990846217838</v>
      </c>
    </row>
    <row r="2934" spans="1:7" outlineLevel="1">
      <c r="A2934" s="12">
        <f t="shared" si="185"/>
        <v>0</v>
      </c>
      <c r="B2934" t="str">
        <f>YEAR(C2934)&amp;VLOOKUP(MONTH(C2934),lookup!$G$2:$N$13,8)</f>
        <v>2016M04</v>
      </c>
      <c r="C2934" s="2">
        <f t="shared" si="184"/>
        <v>42471</v>
      </c>
      <c r="D2934" s="4">
        <v>40.872216648189173</v>
      </c>
      <c r="E2934">
        <f t="shared" ref="E2934:E2997" si="186">AVERAGE(SUM(D2927:D2934)/8,SUM(D2929:D2934)/6)</f>
        <v>41.272697632820751</v>
      </c>
      <c r="F2934" s="4">
        <v>34.24356151499201</v>
      </c>
      <c r="G2934">
        <f t="shared" si="183"/>
        <v>34.604668773707431</v>
      </c>
    </row>
    <row r="2935" spans="1:7" outlineLevel="1">
      <c r="A2935" s="12">
        <f t="shared" si="185"/>
        <v>0</v>
      </c>
      <c r="B2935" t="str">
        <f>YEAR(C2935)&amp;VLOOKUP(MONTH(C2935),lookup!$G$2:$N$13,8)</f>
        <v>2016M04</v>
      </c>
      <c r="C2935" s="2">
        <f t="shared" si="184"/>
        <v>42472</v>
      </c>
      <c r="D2935" s="4">
        <v>41.449250800454536</v>
      </c>
      <c r="E2935">
        <f t="shared" si="186"/>
        <v>41.25112188481701</v>
      </c>
      <c r="F2935" s="4">
        <v>34.741229510704656</v>
      </c>
      <c r="G2935">
        <f t="shared" si="183"/>
        <v>34.583504156138062</v>
      </c>
    </row>
    <row r="2936" spans="1:7" outlineLevel="1">
      <c r="A2936" s="12">
        <f t="shared" si="185"/>
        <v>0</v>
      </c>
      <c r="B2936" t="str">
        <f>YEAR(C2936)&amp;VLOOKUP(MONTH(C2936),lookup!$G$2:$N$13,8)</f>
        <v>2016M04</v>
      </c>
      <c r="C2936" s="2">
        <f t="shared" si="184"/>
        <v>42473</v>
      </c>
      <c r="D2936" s="4">
        <v>41.220740253280191</v>
      </c>
      <c r="E2936">
        <f t="shared" si="186"/>
        <v>41.320477347829197</v>
      </c>
      <c r="F2936" s="4">
        <v>34.543390571562661</v>
      </c>
      <c r="G2936">
        <f t="shared" si="183"/>
        <v>34.644196207187434</v>
      </c>
    </row>
    <row r="2937" spans="1:7" outlineLevel="1">
      <c r="A2937" s="12">
        <f t="shared" si="185"/>
        <v>0</v>
      </c>
      <c r="B2937" t="str">
        <f>YEAR(C2937)&amp;VLOOKUP(MONTH(C2937),lookup!$G$2:$N$13,8)</f>
        <v>2016M04</v>
      </c>
      <c r="C2937" s="2">
        <f t="shared" si="184"/>
        <v>42474</v>
      </c>
      <c r="D2937" s="4">
        <v>41.729502449636357</v>
      </c>
      <c r="E2937">
        <f t="shared" si="186"/>
        <v>41.312282526619711</v>
      </c>
      <c r="F2937" s="4">
        <v>35.014294819943011</v>
      </c>
      <c r="G2937">
        <f t="shared" si="183"/>
        <v>34.636556155244214</v>
      </c>
    </row>
    <row r="2938" spans="1:7" outlineLevel="1">
      <c r="A2938" s="12">
        <f t="shared" si="185"/>
        <v>0</v>
      </c>
      <c r="B2938" t="str">
        <f>YEAR(C2938)&amp;VLOOKUP(MONTH(C2938),lookup!$G$2:$N$13,8)</f>
        <v>2016M04</v>
      </c>
      <c r="C2938" s="2">
        <f t="shared" si="184"/>
        <v>42475</v>
      </c>
      <c r="D2938" s="4">
        <v>41.338872009829714</v>
      </c>
      <c r="E2938">
        <f t="shared" si="186"/>
        <v>41.378967371750846</v>
      </c>
      <c r="F2938" s="4">
        <v>34.647203821218106</v>
      </c>
      <c r="G2938">
        <f t="shared" si="183"/>
        <v>34.691947852252738</v>
      </c>
    </row>
    <row r="2939" spans="1:7" outlineLevel="1">
      <c r="A2939" s="12">
        <f t="shared" si="185"/>
        <v>0</v>
      </c>
      <c r="B2939" t="str">
        <f>YEAR(C2939)&amp;VLOOKUP(MONTH(C2939),lookup!$G$2:$N$13,8)</f>
        <v>2016M04</v>
      </c>
      <c r="C2939" s="2">
        <f t="shared" si="184"/>
        <v>42476</v>
      </c>
      <c r="D2939" s="4">
        <v>42.242065208802842</v>
      </c>
      <c r="E2939">
        <f t="shared" si="186"/>
        <v>41.459364535139827</v>
      </c>
      <c r="F2939" s="4">
        <v>35.41901632070153</v>
      </c>
      <c r="G2939">
        <f t="shared" si="183"/>
        <v>34.757124627328906</v>
      </c>
    </row>
    <row r="2940" spans="1:7" outlineLevel="1">
      <c r="A2940" s="12">
        <f t="shared" si="185"/>
        <v>0</v>
      </c>
      <c r="B2940" t="str">
        <f>YEAR(C2940)&amp;VLOOKUP(MONTH(C2940),lookup!$G$2:$N$13,8)</f>
        <v>2016M04</v>
      </c>
      <c r="C2940" s="2">
        <f t="shared" si="184"/>
        <v>42477</v>
      </c>
      <c r="D2940" s="4">
        <v>41.230108800039972</v>
      </c>
      <c r="E2940">
        <f t="shared" si="186"/>
        <v>41.500916077210178</v>
      </c>
      <c r="F2940" s="4">
        <v>34.565543844692264</v>
      </c>
      <c r="G2940">
        <f t="shared" si="183"/>
        <v>34.792196948827211</v>
      </c>
    </row>
    <row r="2941" spans="1:7" outlineLevel="1">
      <c r="A2941" s="12">
        <f t="shared" si="185"/>
        <v>0</v>
      </c>
      <c r="B2941" t="str">
        <f>YEAR(C2941)&amp;VLOOKUP(MONTH(C2941),lookup!$G$2:$N$13,8)</f>
        <v>2016M04</v>
      </c>
      <c r="C2941" s="2">
        <f t="shared" si="184"/>
        <v>42478</v>
      </c>
      <c r="D2941" s="4">
        <v>41.677755274016718</v>
      </c>
      <c r="E2941">
        <f t="shared" si="186"/>
        <v>41.521618964899403</v>
      </c>
      <c r="F2941" s="4">
        <v>34.939308116925105</v>
      </c>
      <c r="G2941">
        <f t="shared" si="183"/>
        <v>34.809493240466431</v>
      </c>
    </row>
    <row r="2942" spans="1:7" outlineLevel="1">
      <c r="A2942" s="12">
        <f t="shared" si="185"/>
        <v>0</v>
      </c>
      <c r="B2942" t="str">
        <f>YEAR(C2942)&amp;VLOOKUP(MONTH(C2942),lookup!$G$2:$N$13,8)</f>
        <v>2016M04</v>
      </c>
      <c r="C2942" s="2">
        <f t="shared" si="184"/>
        <v>42479</v>
      </c>
      <c r="D2942" s="4">
        <v>41.248604467476085</v>
      </c>
      <c r="E2942">
        <f t="shared" si="186"/>
        <v>41.547465221454502</v>
      </c>
      <c r="F2942" s="4">
        <v>34.526824450614384</v>
      </c>
      <c r="G2942">
        <f t="shared" si="183"/>
        <v>34.825816663863804</v>
      </c>
    </row>
    <row r="2943" spans="1:7" outlineLevel="1">
      <c r="A2943" s="12">
        <f t="shared" si="185"/>
        <v>0</v>
      </c>
      <c r="B2943" t="str">
        <f>YEAR(C2943)&amp;VLOOKUP(MONTH(C2943),lookup!$G$2:$N$13,8)</f>
        <v>2016M04</v>
      </c>
      <c r="C2943" s="2">
        <f t="shared" si="184"/>
        <v>42480</v>
      </c>
      <c r="D2943" s="4">
        <v>42.190908691965952</v>
      </c>
      <c r="E2943">
        <f t="shared" si="186"/>
        <v>41.63226935986809</v>
      </c>
      <c r="F2943" s="4">
        <v>35.372894954368547</v>
      </c>
      <c r="G2943">
        <f t="shared" si="183"/>
        <v>34.895179098628262</v>
      </c>
    </row>
    <row r="2944" spans="1:7" outlineLevel="1">
      <c r="A2944" s="12">
        <f t="shared" si="185"/>
        <v>0</v>
      </c>
      <c r="B2944" t="str">
        <f>YEAR(C2944)&amp;VLOOKUP(MONTH(C2944),lookup!$G$2:$N$13,8)</f>
        <v>2016M04</v>
      </c>
      <c r="C2944" s="2">
        <f t="shared" si="184"/>
        <v>42481</v>
      </c>
      <c r="D2944" s="4">
        <v>41.669344839575487</v>
      </c>
      <c r="E2944">
        <f t="shared" si="186"/>
        <v>41.687846548990365</v>
      </c>
      <c r="F2944" s="4">
        <v>34.880681116389063</v>
      </c>
      <c r="G2944">
        <f t="shared" si="183"/>
        <v>34.935716198944156</v>
      </c>
    </row>
    <row r="2945" spans="1:7" outlineLevel="1">
      <c r="A2945" s="12">
        <f t="shared" si="185"/>
        <v>0</v>
      </c>
      <c r="B2945" t="str">
        <f>YEAR(C2945)&amp;VLOOKUP(MONTH(C2945),lookup!$G$2:$N$13,8)</f>
        <v>2016M04</v>
      </c>
      <c r="C2945" s="2">
        <f t="shared" si="184"/>
        <v>42482</v>
      </c>
      <c r="D2945" s="4">
        <v>42.812761546777224</v>
      </c>
      <c r="E2945">
        <f t="shared" si="186"/>
        <v>41.803108270726199</v>
      </c>
      <c r="F2945" s="4">
        <v>35.868353302739465</v>
      </c>
      <c r="G2945">
        <f t="shared" si="183"/>
        <v>35.026539602622094</v>
      </c>
    </row>
    <row r="2946" spans="1:7" outlineLevel="1">
      <c r="A2946" s="12">
        <f t="shared" si="185"/>
        <v>0</v>
      </c>
      <c r="B2946" t="str">
        <f>YEAR(C2946)&amp;VLOOKUP(MONTH(C2946),lookup!$G$2:$N$13,8)</f>
        <v>2016M04</v>
      </c>
      <c r="C2946" s="2">
        <f t="shared" si="184"/>
        <v>42483</v>
      </c>
      <c r="D2946" s="4">
        <v>42.156352875570654</v>
      </c>
      <c r="E2946">
        <f t="shared" si="186"/>
        <v>41.931387831129229</v>
      </c>
      <c r="F2946" s="4">
        <v>35.303951186588669</v>
      </c>
      <c r="G2946">
        <f t="shared" si="183"/>
        <v>35.12912025811579</v>
      </c>
    </row>
    <row r="2947" spans="1:7" outlineLevel="1">
      <c r="A2947" s="12">
        <f t="shared" si="185"/>
        <v>0</v>
      </c>
      <c r="B2947" t="str">
        <f>YEAR(C2947)&amp;VLOOKUP(MONTH(C2947),lookup!$G$2:$N$13,8)</f>
        <v>2016M04</v>
      </c>
      <c r="C2947" s="2">
        <f t="shared" si="184"/>
        <v>42484</v>
      </c>
      <c r="D2947" s="4">
        <v>42.734913022891703</v>
      </c>
      <c r="E2947">
        <f t="shared" si="186"/>
        <v>42.050287298582703</v>
      </c>
      <c r="F2947" s="4">
        <v>35.774618538608244</v>
      </c>
      <c r="G2947">
        <f t="shared" si="183"/>
        <v>35.220954598541894</v>
      </c>
    </row>
    <row r="2948" spans="1:7" outlineLevel="1">
      <c r="A2948" s="12">
        <f t="shared" si="185"/>
        <v>0</v>
      </c>
      <c r="B2948" t="str">
        <f>YEAR(C2948)&amp;VLOOKUP(MONTH(C2948),lookup!$G$2:$N$13,8)</f>
        <v>2016M04</v>
      </c>
      <c r="C2948" s="2">
        <f t="shared" si="184"/>
        <v>42485</v>
      </c>
      <c r="D2948" s="4">
        <v>41.840561484823311</v>
      </c>
      <c r="E2948">
        <f t="shared" si="186"/>
        <v>42.137770342827267</v>
      </c>
      <c r="F2948" s="4">
        <v>34.992568237334574</v>
      </c>
      <c r="G2948">
        <f t="shared" si="183"/>
        <v>35.286455605308717</v>
      </c>
    </row>
    <row r="2949" spans="1:7" outlineLevel="1">
      <c r="A2949" s="12">
        <f t="shared" si="185"/>
        <v>0</v>
      </c>
      <c r="B2949" t="str">
        <f>YEAR(C2949)&amp;VLOOKUP(MONTH(C2949),lookup!$G$2:$N$13,8)</f>
        <v>2016M04</v>
      </c>
      <c r="C2949" s="2">
        <f t="shared" si="184"/>
        <v>42486</v>
      </c>
      <c r="D2949" s="4">
        <v>42.638160381152169</v>
      </c>
      <c r="E2949">
        <f t="shared" si="186"/>
        <v>42.235066636122085</v>
      </c>
      <c r="F2949" s="4">
        <v>35.651637464112497</v>
      </c>
      <c r="G2949">
        <f t="shared" si="183"/>
        <v>35.354204731986592</v>
      </c>
    </row>
    <row r="2950" spans="1:7" outlineLevel="1">
      <c r="A2950" s="12">
        <f t="shared" si="185"/>
        <v>0</v>
      </c>
      <c r="B2950" t="str">
        <f>YEAR(C2950)&amp;VLOOKUP(MONTH(C2950),lookup!$G$2:$N$13,8)</f>
        <v>2016M04</v>
      </c>
      <c r="C2950" s="2">
        <f t="shared" si="184"/>
        <v>42487</v>
      </c>
      <c r="D2950" s="4">
        <v>42.099379356685674</v>
      </c>
      <c r="E2950">
        <f t="shared" si="186"/>
        <v>42.324076276456864</v>
      </c>
      <c r="F2950" s="4">
        <v>35.227293740815817</v>
      </c>
      <c r="G2950">
        <f t="shared" si="183"/>
        <v>35.426868447993073</v>
      </c>
    </row>
    <row r="2951" spans="1:7" outlineLevel="1">
      <c r="A2951" s="12">
        <f t="shared" si="185"/>
        <v>0</v>
      </c>
      <c r="B2951" t="str">
        <f>YEAR(C2951)&amp;VLOOKUP(MONTH(C2951),lookup!$G$2:$N$13,8)</f>
        <v>2016M04</v>
      </c>
      <c r="C2951" s="2">
        <f t="shared" si="184"/>
        <v>42488</v>
      </c>
      <c r="D2951" s="4">
        <v>42.537564661317177</v>
      </c>
      <c r="E2951">
        <f t="shared" si="186"/>
        <v>42.322809200752978</v>
      </c>
      <c r="F2951" s="4">
        <v>35.557590994243419</v>
      </c>
      <c r="G2951">
        <f t="shared" si="183"/>
        <v>35.412515091443922</v>
      </c>
    </row>
    <row r="2952" spans="1:7" outlineLevel="1">
      <c r="A2952" s="12">
        <f t="shared" si="185"/>
        <v>0</v>
      </c>
      <c r="B2952" t="str">
        <f>YEAR(C2952)&amp;VLOOKUP(MONTH(C2952),lookup!$G$2:$N$13,8)</f>
        <v>2016M04</v>
      </c>
      <c r="C2952" s="2">
        <f t="shared" si="184"/>
        <v>42489</v>
      </c>
      <c r="D2952" s="4">
        <v>42.137122301062952</v>
      </c>
      <c r="E2952">
        <f t="shared" si="186"/>
        <v>42.350442744220302</v>
      </c>
      <c r="F2952" s="4">
        <v>35.275536091525105</v>
      </c>
      <c r="G2952">
        <f t="shared" si="183"/>
        <v>35.434825602801297</v>
      </c>
    </row>
    <row r="2953" spans="1:7" outlineLevel="1">
      <c r="A2953" s="12">
        <f t="shared" si="185"/>
        <v>0</v>
      </c>
      <c r="B2953" t="str">
        <f>YEAR(C2953)&amp;VLOOKUP(MONTH(C2953),lookup!$G$2:$N$13,8)</f>
        <v>2016M04</v>
      </c>
      <c r="C2953" s="2">
        <f t="shared" si="184"/>
        <v>42490</v>
      </c>
      <c r="D2953" s="4">
        <v>43.045869818358156</v>
      </c>
      <c r="E2953">
        <f t="shared" si="186"/>
        <v>42.390925077482983</v>
      </c>
      <c r="F2953" s="4">
        <v>35.973198644726942</v>
      </c>
      <c r="G2953">
        <f t="shared" si="183"/>
        <v>35.45792677885207</v>
      </c>
    </row>
    <row r="2954" spans="1:7" outlineLevel="1">
      <c r="A2954" s="12">
        <f t="shared" si="185"/>
        <v>0</v>
      </c>
      <c r="B2954" t="str">
        <f>YEAR(C2954)&amp;VLOOKUP(MONTH(C2954),lookup!$G$2:$N$13,8)</f>
        <v>2016M05</v>
      </c>
      <c r="C2954" s="2">
        <f t="shared" si="184"/>
        <v>42491</v>
      </c>
      <c r="D2954" s="4">
        <v>42.502167979834958</v>
      </c>
      <c r="E2954">
        <f t="shared" si="186"/>
        <v>42.467672396083799</v>
      </c>
      <c r="F2954" s="4">
        <v>35.587303921568633</v>
      </c>
      <c r="G2954">
        <f t="shared" si="183"/>
        <v>35.525197631807821</v>
      </c>
    </row>
    <row r="2955" spans="1:7" outlineLevel="1">
      <c r="A2955" s="12">
        <f t="shared" si="185"/>
        <v>0</v>
      </c>
      <c r="B2955" t="str">
        <f>YEAR(C2955)&amp;VLOOKUP(MONTH(C2955),lookup!$G$2:$N$13,8)</f>
        <v>2016M05</v>
      </c>
      <c r="C2955" s="2">
        <f t="shared" si="184"/>
        <v>42492</v>
      </c>
      <c r="D2955" s="4">
        <v>43.205710788924527</v>
      </c>
      <c r="E2955">
        <f t="shared" si="186"/>
        <v>42.544393123775222</v>
      </c>
      <c r="F2955" s="4">
        <v>36.089249299719896</v>
      </c>
      <c r="G2955">
        <f t="shared" ref="G2955:G3018" si="187">AVERAGE(SUM(F2948:F2955)/8,SUM(F2950:F2955)/6)</f>
        <v>35.58132970734458</v>
      </c>
    </row>
    <row r="2956" spans="1:7" outlineLevel="1">
      <c r="A2956" s="12">
        <f t="shared" si="185"/>
        <v>0</v>
      </c>
      <c r="B2956" t="str">
        <f>YEAR(C2956)&amp;VLOOKUP(MONTH(C2956),lookup!$G$2:$N$13,8)</f>
        <v>2016M05</v>
      </c>
      <c r="C2956" s="2">
        <f t="shared" ref="C2956:C3019" si="188">C2955+1</f>
        <v>42493</v>
      </c>
      <c r="D2956" s="4">
        <v>42.42041390638289</v>
      </c>
      <c r="E2956">
        <f t="shared" si="186"/>
        <v>42.607386779264125</v>
      </c>
      <c r="F2956" s="4">
        <v>35.498522408963581</v>
      </c>
      <c r="G2956">
        <f t="shared" si="187"/>
        <v>35.635554232083706</v>
      </c>
    </row>
    <row r="2957" spans="1:7" outlineLevel="1">
      <c r="A2957" s="12">
        <f t="shared" si="185"/>
        <v>0</v>
      </c>
      <c r="B2957" t="str">
        <f>YEAR(C2957)&amp;VLOOKUP(MONTH(C2957),lookup!$G$2:$N$13,8)</f>
        <v>2016M05</v>
      </c>
      <c r="C2957" s="2">
        <f t="shared" si="188"/>
        <v>42494</v>
      </c>
      <c r="D2957" s="4">
        <v>43.252286264520876</v>
      </c>
      <c r="E2957">
        <f t="shared" si="186"/>
        <v>42.705329780574971</v>
      </c>
      <c r="F2957" s="4">
        <v>36.132357142857138</v>
      </c>
      <c r="G2957">
        <f t="shared" si="187"/>
        <v>35.713496391056395</v>
      </c>
    </row>
    <row r="2958" spans="1:7" outlineLevel="1">
      <c r="A2958" s="12">
        <f t="shared" si="185"/>
        <v>0</v>
      </c>
      <c r="B2958" t="str">
        <f>YEAR(C2958)&amp;VLOOKUP(MONTH(C2958),lookup!$G$2:$N$13,8)</f>
        <v>2016M05</v>
      </c>
      <c r="C2958" s="2">
        <f t="shared" si="188"/>
        <v>42495</v>
      </c>
      <c r="D2958" s="4">
        <v>42.954896636875858</v>
      </c>
      <c r="E2958">
        <f t="shared" si="186"/>
        <v>42.82694747190461</v>
      </c>
      <c r="F2958" s="4">
        <v>35.932238095238098</v>
      </c>
      <c r="G2958">
        <f t="shared" si="187"/>
        <v>35.812280580183867</v>
      </c>
    </row>
    <row r="2959" spans="1:7" outlineLevel="1">
      <c r="A2959" s="12">
        <f t="shared" si="185"/>
        <v>0</v>
      </c>
      <c r="B2959" t="str">
        <f>YEAR(C2959)&amp;VLOOKUP(MONTH(C2959),lookup!$G$2:$N$13,8)</f>
        <v>2016M05</v>
      </c>
      <c r="C2959" s="2">
        <f t="shared" si="188"/>
        <v>42496</v>
      </c>
      <c r="D2959" s="4">
        <v>43.748942529210844</v>
      </c>
      <c r="E2959">
        <f t="shared" si="186"/>
        <v>42.961247981219017</v>
      </c>
      <c r="F2959" s="4">
        <v>36.568665266106443</v>
      </c>
      <c r="G2959">
        <f t="shared" si="187"/>
        <v>35.925094940623595</v>
      </c>
    </row>
    <row r="2960" spans="1:7" outlineLevel="1">
      <c r="A2960" s="12">
        <f t="shared" si="185"/>
        <v>0</v>
      </c>
      <c r="B2960" t="str">
        <f>YEAR(C2960)&amp;VLOOKUP(MONTH(C2960),lookup!$G$2:$N$13,8)</f>
        <v>2016M05</v>
      </c>
      <c r="C2960" s="2">
        <f t="shared" si="188"/>
        <v>42497</v>
      </c>
      <c r="D2960" s="4">
        <v>43.255803970895791</v>
      </c>
      <c r="E2960">
        <f t="shared" si="186"/>
        <v>43.093968584838649</v>
      </c>
      <c r="F2960" s="4">
        <v>36.129827731092441</v>
      </c>
      <c r="G2960">
        <f t="shared" si="187"/>
        <v>36.023698485556878</v>
      </c>
    </row>
    <row r="2961" spans="1:7" outlineLevel="1">
      <c r="A2961" s="12">
        <f t="shared" si="185"/>
        <v>0</v>
      </c>
      <c r="B2961" t="str">
        <f>YEAR(C2961)&amp;VLOOKUP(MONTH(C2961),lookup!$G$2:$N$13,8)</f>
        <v>2016M05</v>
      </c>
      <c r="C2961" s="2">
        <f t="shared" si="188"/>
        <v>42498</v>
      </c>
      <c r="D2961" s="4">
        <v>44.11765123738941</v>
      </c>
      <c r="E2961">
        <f t="shared" si="186"/>
        <v>43.236949960900176</v>
      </c>
      <c r="F2961" s="4">
        <v>36.882593837535019</v>
      </c>
      <c r="G2961">
        <f t="shared" si="187"/>
        <v>36.146647729925306</v>
      </c>
    </row>
    <row r="2962" spans="1:7" outlineLevel="1">
      <c r="A2962" s="12">
        <f t="shared" ref="A2962:A3025" si="189">IF(D2962+D2963=D2962,IF(D2962+D2963&gt;0,1,0),0)</f>
        <v>0</v>
      </c>
      <c r="B2962" t="str">
        <f>YEAR(C2962)&amp;VLOOKUP(MONTH(C2962),lookup!$G$2:$N$13,8)</f>
        <v>2016M05</v>
      </c>
      <c r="C2962" s="2">
        <f t="shared" si="188"/>
        <v>42499</v>
      </c>
      <c r="D2962" s="4">
        <v>43.351894270284873</v>
      </c>
      <c r="E2962">
        <f t="shared" si="186"/>
        <v>43.367681217711784</v>
      </c>
      <c r="F2962" s="4">
        <v>36.232028011204484</v>
      </c>
      <c r="G2962">
        <f t="shared" si="187"/>
        <v>36.248068452380949</v>
      </c>
    </row>
    <row r="2963" spans="1:7" outlineLevel="1">
      <c r="A2963" s="12">
        <f t="shared" si="189"/>
        <v>0</v>
      </c>
      <c r="B2963" t="str">
        <f>YEAR(C2963)&amp;VLOOKUP(MONTH(C2963),lookup!$G$2:$N$13,8)</f>
        <v>2016M05</v>
      </c>
      <c r="C2963" s="2">
        <f t="shared" si="188"/>
        <v>42500</v>
      </c>
      <c r="D2963" s="4">
        <v>43.871904239355715</v>
      </c>
      <c r="E2963">
        <f t="shared" si="186"/>
        <v>43.460953139599972</v>
      </c>
      <c r="F2963" s="4">
        <v>36.678595238095241</v>
      </c>
      <c r="G2963">
        <f t="shared" si="187"/>
        <v>36.330422414799251</v>
      </c>
    </row>
    <row r="2964" spans="1:7" outlineLevel="1">
      <c r="A2964" s="12">
        <f t="shared" si="189"/>
        <v>0</v>
      </c>
      <c r="B2964" t="str">
        <f>YEAR(C2964)&amp;VLOOKUP(MONTH(C2964),lookup!$G$2:$N$13,8)</f>
        <v>2016M05</v>
      </c>
      <c r="C2964" s="2">
        <f t="shared" si="188"/>
        <v>42501</v>
      </c>
      <c r="D2964" s="4">
        <v>43.349853908541029</v>
      </c>
      <c r="E2964">
        <f t="shared" si="186"/>
        <v>43.551956245706954</v>
      </c>
      <c r="F2964" s="4">
        <v>36.165743697478995</v>
      </c>
      <c r="G2964">
        <f t="shared" si="187"/>
        <v>36.391582545518204</v>
      </c>
    </row>
    <row r="2965" spans="1:7" outlineLevel="1">
      <c r="A2965" s="12">
        <f t="shared" si="189"/>
        <v>0</v>
      </c>
      <c r="B2965" t="str">
        <f>YEAR(C2965)&amp;VLOOKUP(MONTH(C2965),lookup!$G$2:$N$13,8)</f>
        <v>2016M05</v>
      </c>
      <c r="C2965" s="2">
        <f t="shared" si="188"/>
        <v>42502</v>
      </c>
      <c r="D2965" s="4">
        <v>43.703789170408889</v>
      </c>
      <c r="E2965">
        <f t="shared" si="186"/>
        <v>43.576412397424789</v>
      </c>
      <c r="F2965" s="4">
        <v>36.476175070028013</v>
      </c>
      <c r="G2965">
        <f t="shared" si="187"/>
        <v>36.405363649626523</v>
      </c>
    </row>
    <row r="2966" spans="1:7" outlineLevel="1">
      <c r="A2966" s="12">
        <f t="shared" si="189"/>
        <v>0</v>
      </c>
      <c r="B2966" t="str">
        <f>YEAR(C2966)&amp;VLOOKUP(MONTH(C2966),lookup!$G$2:$N$13,8)</f>
        <v>2016M05</v>
      </c>
      <c r="C2966" s="2">
        <f t="shared" si="188"/>
        <v>42503</v>
      </c>
      <c r="D2966" s="4">
        <v>43.749048382564467</v>
      </c>
      <c r="E2966">
        <f t="shared" si="186"/>
        <v>43.667150582502721</v>
      </c>
      <c r="F2966" s="4">
        <v>36.47098739495798</v>
      </c>
      <c r="G2966">
        <f t="shared" si="187"/>
        <v>36.467465452847804</v>
      </c>
    </row>
    <row r="2967" spans="1:7" outlineLevel="1">
      <c r="A2967" s="12">
        <f t="shared" si="189"/>
        <v>0</v>
      </c>
      <c r="B2967" t="str">
        <f>YEAR(C2967)&amp;VLOOKUP(MONTH(C2967),lookup!$G$2:$N$13,8)</f>
        <v>2016M05</v>
      </c>
      <c r="C2967" s="2">
        <f t="shared" si="188"/>
        <v>42504</v>
      </c>
      <c r="D2967" s="4">
        <v>43.973308683918248</v>
      </c>
      <c r="E2967">
        <f t="shared" si="186"/>
        <v>43.669144921049337</v>
      </c>
      <c r="F2967" s="4">
        <v>36.739679271708681</v>
      </c>
      <c r="G2967">
        <f t="shared" si="187"/>
        <v>36.466244281045753</v>
      </c>
    </row>
    <row r="2968" spans="1:7" outlineLevel="1">
      <c r="A2968" s="12">
        <f t="shared" si="189"/>
        <v>0</v>
      </c>
      <c r="B2968" t="str">
        <f>YEAR(C2968)&amp;VLOOKUP(MONTH(C2968),lookup!$G$2:$N$13,8)</f>
        <v>2016M05</v>
      </c>
      <c r="C2968" s="2">
        <f t="shared" si="188"/>
        <v>42505</v>
      </c>
      <c r="D2968" s="4">
        <v>43.492289567540311</v>
      </c>
      <c r="E2968">
        <f t="shared" si="186"/>
        <v>43.695624878944244</v>
      </c>
      <c r="F2968" s="4">
        <v>36.275453781512603</v>
      </c>
      <c r="G2968">
        <f t="shared" si="187"/>
        <v>36.478964723389353</v>
      </c>
    </row>
    <row r="2969" spans="1:7" outlineLevel="1">
      <c r="A2969" s="12">
        <f t="shared" si="189"/>
        <v>0</v>
      </c>
      <c r="B2969" t="str">
        <f>YEAR(C2969)&amp;VLOOKUP(MONTH(C2969),lookup!$G$2:$N$13,8)</f>
        <v>2016M05</v>
      </c>
      <c r="C2969" s="2">
        <f t="shared" si="188"/>
        <v>42506</v>
      </c>
      <c r="D2969" s="4">
        <v>43.80957655745425</v>
      </c>
      <c r="E2969">
        <f t="shared" si="186"/>
        <v>43.671176237956502</v>
      </c>
      <c r="F2969" s="4">
        <v>36.516570028011202</v>
      </c>
      <c r="G2969">
        <f t="shared" si="187"/>
        <v>36.442586134453776</v>
      </c>
    </row>
    <row r="2970" spans="1:7" outlineLevel="1">
      <c r="A2970" s="12">
        <f t="shared" si="189"/>
        <v>0</v>
      </c>
      <c r="B2970" t="str">
        <f>YEAR(C2970)&amp;VLOOKUP(MONTH(C2970),lookup!$G$2:$N$13,8)</f>
        <v>2016M05</v>
      </c>
      <c r="C2970" s="2">
        <f t="shared" si="188"/>
        <v>42507</v>
      </c>
      <c r="D2970" s="4">
        <v>43.892866271587216</v>
      </c>
      <c r="E2970">
        <f t="shared" si="186"/>
        <v>43.750238018291746</v>
      </c>
      <c r="F2970" s="4">
        <v>36.625256302521009</v>
      </c>
      <c r="G2970">
        <f t="shared" si="187"/>
        <v>36.505455619747892</v>
      </c>
    </row>
    <row r="2971" spans="1:7" outlineLevel="1">
      <c r="A2971" s="12">
        <f t="shared" si="189"/>
        <v>0</v>
      </c>
      <c r="B2971" t="str">
        <f>YEAR(C2971)&amp;VLOOKUP(MONTH(C2971),lookup!$G$2:$N$13,8)</f>
        <v>2016M05</v>
      </c>
      <c r="C2971" s="2">
        <f t="shared" si="188"/>
        <v>42508</v>
      </c>
      <c r="D2971" s="4">
        <v>43.807120452828762</v>
      </c>
      <c r="E2971">
        <f t="shared" si="186"/>
        <v>43.754799971835467</v>
      </c>
      <c r="F2971" s="4">
        <v>36.55507843137255</v>
      </c>
      <c r="G2971">
        <f t="shared" si="187"/>
        <v>36.504311099439775</v>
      </c>
    </row>
    <row r="2972" spans="1:7" outlineLevel="1">
      <c r="A2972" s="12">
        <f t="shared" si="189"/>
        <v>0</v>
      </c>
      <c r="B2972" t="str">
        <f>YEAR(C2972)&amp;VLOOKUP(MONTH(C2972),lookup!$G$2:$N$13,8)</f>
        <v>2016M05</v>
      </c>
      <c r="C2972" s="2">
        <f t="shared" si="188"/>
        <v>42509</v>
      </c>
      <c r="D2972" s="4">
        <v>43.42813783292199</v>
      </c>
      <c r="E2972">
        <f t="shared" si="186"/>
        <v>43.732950171305745</v>
      </c>
      <c r="F2972" s="4">
        <v>36.248141456582637</v>
      </c>
      <c r="G2972">
        <f t="shared" si="187"/>
        <v>36.49089046451914</v>
      </c>
    </row>
    <row r="2973" spans="1:7" outlineLevel="1">
      <c r="A2973" s="12">
        <f t="shared" si="189"/>
        <v>0</v>
      </c>
      <c r="B2973" t="str">
        <f>YEAR(C2973)&amp;VLOOKUP(MONTH(C2973),lookup!$G$2:$N$13,8)</f>
        <v>2016M05</v>
      </c>
      <c r="C2973" s="2">
        <f t="shared" si="188"/>
        <v>42510</v>
      </c>
      <c r="D2973" s="4">
        <v>43.708337796401757</v>
      </c>
      <c r="E2973">
        <f t="shared" si="186"/>
        <v>43.711153553137251</v>
      </c>
      <c r="F2973" s="4">
        <v>36.418264705882358</v>
      </c>
      <c r="G2973">
        <f t="shared" si="187"/>
        <v>36.460486519607841</v>
      </c>
    </row>
    <row r="2974" spans="1:7" outlineLevel="1">
      <c r="A2974" s="12">
        <f t="shared" si="189"/>
        <v>0</v>
      </c>
      <c r="B2974" t="str">
        <f>YEAR(C2974)&amp;VLOOKUP(MONTH(C2974),lookup!$G$2:$N$13,8)</f>
        <v>2016M05</v>
      </c>
      <c r="C2974" s="2">
        <f t="shared" si="188"/>
        <v>42511</v>
      </c>
      <c r="D2974" s="4">
        <v>43.471806176560001</v>
      </c>
      <c r="E2974">
        <f t="shared" si="186"/>
        <v>43.692118966013616</v>
      </c>
      <c r="F2974" s="4">
        <v>36.258354341736698</v>
      </c>
      <c r="G2974">
        <f t="shared" si="187"/>
        <v>36.445772000466853</v>
      </c>
    </row>
    <row r="2975" spans="1:7" outlineLevel="1">
      <c r="A2975" s="12">
        <f t="shared" si="189"/>
        <v>0</v>
      </c>
      <c r="B2975" t="str">
        <f>YEAR(C2975)&amp;VLOOKUP(MONTH(C2975),lookup!$G$2:$N$13,8)</f>
        <v>2016M05</v>
      </c>
      <c r="C2975" s="2">
        <f t="shared" si="188"/>
        <v>42512</v>
      </c>
      <c r="D2975" s="4">
        <v>43.877647934369968</v>
      </c>
      <c r="E2975">
        <f t="shared" si="186"/>
        <v>43.691812783909825</v>
      </c>
      <c r="F2975" s="4">
        <v>36.563238095238098</v>
      </c>
      <c r="G2975">
        <f t="shared" si="187"/>
        <v>36.438633432539689</v>
      </c>
    </row>
    <row r="2976" spans="1:7" outlineLevel="1">
      <c r="A2976" s="12">
        <f t="shared" si="189"/>
        <v>0</v>
      </c>
      <c r="B2976" t="str">
        <f>YEAR(C2976)&amp;VLOOKUP(MONTH(C2976),lookup!$G$2:$N$13,8)</f>
        <v>2016M05</v>
      </c>
      <c r="C2976" s="2">
        <f t="shared" si="188"/>
        <v>42513</v>
      </c>
      <c r="D2976" s="4">
        <v>42.735017743898339</v>
      </c>
      <c r="E2976">
        <f t="shared" si="186"/>
        <v>43.547995917624803</v>
      </c>
      <c r="F2976" s="4">
        <v>35.595855742296919</v>
      </c>
      <c r="G2976">
        <f t="shared" si="187"/>
        <v>36.310375175070028</v>
      </c>
    </row>
    <row r="2977" spans="1:7" outlineLevel="1">
      <c r="A2977" s="12">
        <f t="shared" si="189"/>
        <v>0</v>
      </c>
      <c r="B2977" t="str">
        <f>YEAR(C2977)&amp;VLOOKUP(MONTH(C2977),lookup!$G$2:$N$13,8)</f>
        <v>2016M05</v>
      </c>
      <c r="C2977" s="2">
        <f t="shared" si="188"/>
        <v>42514</v>
      </c>
      <c r="D2977" s="4">
        <v>43.461104249097538</v>
      </c>
      <c r="E2977">
        <f t="shared" si="186"/>
        <v>43.497381714708233</v>
      </c>
      <c r="F2977" s="4">
        <v>36.232088235294121</v>
      </c>
      <c r="G2977">
        <f t="shared" si="187"/>
        <v>36.265679213352009</v>
      </c>
    </row>
    <row r="2978" spans="1:7" outlineLevel="1">
      <c r="A2978" s="12">
        <f t="shared" si="189"/>
        <v>0</v>
      </c>
      <c r="B2978" t="str">
        <f>YEAR(C2978)&amp;VLOOKUP(MONTH(C2978),lookup!$G$2:$N$13,8)</f>
        <v>2016M05</v>
      </c>
      <c r="C2978" s="2">
        <f t="shared" si="188"/>
        <v>42515</v>
      </c>
      <c r="D2978" s="4">
        <v>43.025749349010809</v>
      </c>
      <c r="E2978">
        <f t="shared" si="186"/>
        <v>43.409654533387943</v>
      </c>
      <c r="F2978" s="4">
        <v>35.848317927170875</v>
      </c>
      <c r="G2978">
        <f t="shared" si="187"/>
        <v>36.183801937441643</v>
      </c>
    </row>
    <row r="2979" spans="1:7" outlineLevel="1">
      <c r="A2979" s="12">
        <f t="shared" si="189"/>
        <v>0</v>
      </c>
      <c r="B2979" t="str">
        <f>YEAR(C2979)&amp;VLOOKUP(MONTH(C2979),lookup!$G$2:$N$13,8)</f>
        <v>2016M05</v>
      </c>
      <c r="C2979" s="2">
        <f t="shared" si="188"/>
        <v>42516</v>
      </c>
      <c r="D2979" s="4">
        <v>43.49016789814803</v>
      </c>
      <c r="E2979">
        <f t="shared" si="186"/>
        <v>43.371664173865909</v>
      </c>
      <c r="F2979" s="4">
        <v>36.232408963585435</v>
      </c>
      <c r="G2979">
        <f t="shared" si="187"/>
        <v>36.148147117180208</v>
      </c>
    </row>
    <row r="2980" spans="1:7" outlineLevel="1">
      <c r="A2980" s="12">
        <f t="shared" si="189"/>
        <v>0</v>
      </c>
      <c r="B2980" t="str">
        <f>YEAR(C2980)&amp;VLOOKUP(MONTH(C2980),lookup!$G$2:$N$13,8)</f>
        <v>2016M05</v>
      </c>
      <c r="C2980" s="2">
        <f t="shared" si="188"/>
        <v>42517</v>
      </c>
      <c r="D2980" s="4">
        <v>42.565994483859527</v>
      </c>
      <c r="E2980">
        <f t="shared" si="186"/>
        <v>43.242295906824474</v>
      </c>
      <c r="F2980" s="4">
        <v>35.469383753501397</v>
      </c>
      <c r="G2980">
        <f t="shared" si="187"/>
        <v>36.033727211718031</v>
      </c>
    </row>
    <row r="2981" spans="1:7" outlineLevel="1">
      <c r="A2981" s="12">
        <f t="shared" si="189"/>
        <v>0</v>
      </c>
      <c r="B2981" t="str">
        <f>YEAR(C2981)&amp;VLOOKUP(MONTH(C2981),lookup!$G$2:$N$13,8)</f>
        <v>2016M05</v>
      </c>
      <c r="C2981" s="2">
        <f t="shared" si="188"/>
        <v>42518</v>
      </c>
      <c r="D2981" s="4">
        <v>43.408660815854425</v>
      </c>
      <c r="E2981">
        <f t="shared" si="186"/>
        <v>43.184483835663968</v>
      </c>
      <c r="F2981" s="4">
        <v>36.126144257703082</v>
      </c>
      <c r="G2981">
        <f t="shared" si="187"/>
        <v>35.979045197245568</v>
      </c>
    </row>
    <row r="2982" spans="1:7" outlineLevel="1">
      <c r="A2982" s="12">
        <f t="shared" si="189"/>
        <v>0</v>
      </c>
      <c r="B2982" t="str">
        <f>YEAR(C2982)&amp;VLOOKUP(MONTH(C2982),lookup!$G$2:$N$13,8)</f>
        <v>2016M05</v>
      </c>
      <c r="C2982" s="2">
        <f t="shared" si="188"/>
        <v>42519</v>
      </c>
      <c r="D2982" s="4">
        <v>42.759491346078462</v>
      </c>
      <c r="E2982">
        <f t="shared" si="186"/>
        <v>43.142003625607217</v>
      </c>
      <c r="F2982" s="4">
        <v>35.689721288515415</v>
      </c>
      <c r="G2982">
        <f t="shared" si="187"/>
        <v>35.951327760270779</v>
      </c>
    </row>
    <row r="2983" spans="1:7" outlineLevel="1">
      <c r="A2983" s="12">
        <f t="shared" si="189"/>
        <v>0</v>
      </c>
      <c r="B2983" t="str">
        <f>YEAR(C2983)&amp;VLOOKUP(MONTH(C2983),lookup!$G$2:$N$13,8)</f>
        <v>2016M05</v>
      </c>
      <c r="C2983" s="2">
        <f t="shared" si="188"/>
        <v>42520</v>
      </c>
      <c r="D2983" s="4">
        <v>43.005307378908</v>
      </c>
      <c r="E2983">
        <f t="shared" si="186"/>
        <v>43.049499268375044</v>
      </c>
      <c r="F2983" s="4">
        <v>35.833379551820734</v>
      </c>
      <c r="G2983">
        <f t="shared" si="187"/>
        <v>35.872485877684412</v>
      </c>
    </row>
    <row r="2984" spans="1:7" outlineLevel="1">
      <c r="A2984" s="12">
        <f t="shared" si="189"/>
        <v>0</v>
      </c>
      <c r="B2984" t="str">
        <f>YEAR(C2984)&amp;VLOOKUP(MONTH(C2984),lookup!$G$2:$N$13,8)</f>
        <v>2016M05</v>
      </c>
      <c r="C2984" s="2">
        <f t="shared" si="188"/>
        <v>42521</v>
      </c>
      <c r="D2984" s="4">
        <v>42.835655135173717</v>
      </c>
      <c r="E2984">
        <f t="shared" si="186"/>
        <v>43.039947920843346</v>
      </c>
      <c r="F2984" s="4">
        <v>35.76945238095238</v>
      </c>
      <c r="G2984">
        <f t="shared" si="187"/>
        <v>35.876763538748833</v>
      </c>
    </row>
    <row r="2985" spans="1:7" outlineLevel="1">
      <c r="A2985" s="12">
        <f t="shared" si="189"/>
        <v>0</v>
      </c>
      <c r="B2985" t="str">
        <f>YEAR(C2985)&amp;VLOOKUP(MONTH(C2985),lookup!$G$2:$N$13,8)</f>
        <v>2016M06</v>
      </c>
      <c r="C2985" s="2">
        <f t="shared" si="188"/>
        <v>42522</v>
      </c>
      <c r="D2985" s="4">
        <v>42.493943704881367</v>
      </c>
      <c r="E2985">
        <f t="shared" si="186"/>
        <v>42.896481704057607</v>
      </c>
      <c r="F2985" s="4">
        <v>35.282584033613446</v>
      </c>
      <c r="G2985">
        <f t="shared" si="187"/>
        <v>35.738267448646127</v>
      </c>
    </row>
    <row r="2986" spans="1:7" outlineLevel="1">
      <c r="A2986" s="12">
        <f t="shared" si="189"/>
        <v>0</v>
      </c>
      <c r="B2986" t="str">
        <f>YEAR(C2986)&amp;VLOOKUP(MONTH(C2986),lookup!$G$2:$N$13,8)</f>
        <v>2016M06</v>
      </c>
      <c r="C2986" s="2">
        <f t="shared" si="188"/>
        <v>42523</v>
      </c>
      <c r="D2986" s="4">
        <v>42.116936451638857</v>
      </c>
      <c r="E2986">
        <f t="shared" si="186"/>
        <v>42.802259395286804</v>
      </c>
      <c r="F2986" s="4">
        <v>35.044242296918775</v>
      </c>
      <c r="G2986">
        <f t="shared" si="187"/>
        <v>35.652584267040154</v>
      </c>
    </row>
    <row r="2987" spans="1:7" outlineLevel="1">
      <c r="A2987" s="12">
        <f t="shared" si="189"/>
        <v>0</v>
      </c>
      <c r="B2987" t="str">
        <f>YEAR(C2987)&amp;VLOOKUP(MONTH(C2987),lookup!$G$2:$N$13,8)</f>
        <v>2016M06</v>
      </c>
      <c r="C2987" s="2">
        <f t="shared" si="188"/>
        <v>42524</v>
      </c>
      <c r="D2987" s="4">
        <v>42.385038487035175</v>
      </c>
      <c r="E2987">
        <f t="shared" si="186"/>
        <v>42.64788694635731</v>
      </c>
      <c r="F2987" s="4">
        <v>35.271732492997202</v>
      </c>
      <c r="G2987">
        <f t="shared" si="187"/>
        <v>35.521341007236231</v>
      </c>
    </row>
    <row r="2988" spans="1:7" outlineLevel="1">
      <c r="A2988" s="12">
        <f t="shared" si="189"/>
        <v>0</v>
      </c>
      <c r="B2988" t="str">
        <f>YEAR(C2988)&amp;VLOOKUP(MONTH(C2988),lookup!$G$2:$N$13,8)</f>
        <v>2016M06</v>
      </c>
      <c r="C2988" s="2">
        <f t="shared" si="188"/>
        <v>42525</v>
      </c>
      <c r="D2988" s="4">
        <v>42.214001574210165</v>
      </c>
      <c r="E2988">
        <f t="shared" si="186"/>
        <v>42.5804299085152</v>
      </c>
      <c r="F2988" s="4">
        <v>35.146886554621851</v>
      </c>
      <c r="G2988">
        <f t="shared" si="187"/>
        <v>35.455948704481798</v>
      </c>
    </row>
    <row r="2989" spans="1:7" outlineLevel="1">
      <c r="A2989" s="12">
        <f t="shared" si="189"/>
        <v>0</v>
      </c>
      <c r="B2989" t="str">
        <f>YEAR(C2989)&amp;VLOOKUP(MONTH(C2989),lookup!$G$2:$N$13,8)</f>
        <v>2016M06</v>
      </c>
      <c r="C2989" s="2">
        <f t="shared" si="188"/>
        <v>42526</v>
      </c>
      <c r="D2989" s="4">
        <v>42.319613011821595</v>
      </c>
      <c r="E2989">
        <f t="shared" si="186"/>
        <v>42.455223223505946</v>
      </c>
      <c r="F2989" s="4">
        <v>35.254928571428572</v>
      </c>
      <c r="G2989">
        <f t="shared" si="187"/>
        <v>35.353293475723632</v>
      </c>
    </row>
    <row r="2990" spans="1:7" outlineLevel="1">
      <c r="A2990" s="12">
        <f t="shared" si="189"/>
        <v>0</v>
      </c>
      <c r="B2990" t="str">
        <f>YEAR(C2990)&amp;VLOOKUP(MONTH(C2990),lookup!$G$2:$N$13,8)</f>
        <v>2016M06</v>
      </c>
      <c r="C2990" s="2">
        <f t="shared" si="188"/>
        <v>42527</v>
      </c>
      <c r="D2990" s="4">
        <v>41.787198939088256</v>
      </c>
      <c r="E2990">
        <f t="shared" si="186"/>
        <v>42.307083598395266</v>
      </c>
      <c r="F2990" s="4">
        <v>34.803148459383756</v>
      </c>
      <c r="G2990">
        <f t="shared" si="187"/>
        <v>35.217357347105512</v>
      </c>
    </row>
    <row r="2991" spans="1:7" outlineLevel="1">
      <c r="A2991" s="12">
        <f t="shared" si="189"/>
        <v>0</v>
      </c>
      <c r="B2991" t="str">
        <f>YEAR(C2991)&amp;VLOOKUP(MONTH(C2991),lookup!$G$2:$N$13,8)</f>
        <v>2016M06</v>
      </c>
      <c r="C2991" s="2">
        <f t="shared" si="188"/>
        <v>42528</v>
      </c>
      <c r="D2991" s="4">
        <v>42.254239770063229</v>
      </c>
      <c r="E2991">
        <f t="shared" si="186"/>
        <v>42.240166544940962</v>
      </c>
      <c r="F2991" s="4">
        <v>35.167627450980397</v>
      </c>
      <c r="G2991">
        <f t="shared" si="187"/>
        <v>35.166168125583567</v>
      </c>
    </row>
    <row r="2992" spans="1:7" outlineLevel="1">
      <c r="A2992" s="12">
        <f t="shared" si="189"/>
        <v>0</v>
      </c>
      <c r="B2992" t="str">
        <f>YEAR(C2992)&amp;VLOOKUP(MONTH(C2992),lookup!$G$2:$N$13,8)</f>
        <v>2016M06</v>
      </c>
      <c r="C2992" s="2">
        <f t="shared" si="188"/>
        <v>42529</v>
      </c>
      <c r="D2992" s="4">
        <v>41.712876877429004</v>
      </c>
      <c r="E2992">
        <f t="shared" si="186"/>
        <v>42.136321272647763</v>
      </c>
      <c r="F2992" s="4">
        <v>34.772908963585436</v>
      </c>
      <c r="G2992">
        <f t="shared" si="187"/>
        <v>35.08127305088702</v>
      </c>
    </row>
    <row r="2993" spans="1:7" outlineLevel="1">
      <c r="A2993" s="12">
        <f t="shared" si="189"/>
        <v>0</v>
      </c>
      <c r="B2993" t="str">
        <f>YEAR(C2993)&amp;VLOOKUP(MONTH(C2993),lookup!$G$2:$N$13,8)</f>
        <v>2016M06</v>
      </c>
      <c r="C2993" s="2">
        <f t="shared" si="188"/>
        <v>42530</v>
      </c>
      <c r="D2993" s="4">
        <v>41.803962805656241</v>
      </c>
      <c r="E2993">
        <f t="shared" si="186"/>
        <v>42.044774492997945</v>
      </c>
      <c r="F2993" s="4">
        <v>34.823257703081232</v>
      </c>
      <c r="G2993">
        <f t="shared" si="187"/>
        <v>35.015192256069099</v>
      </c>
    </row>
    <row r="2994" spans="1:7" outlineLevel="1">
      <c r="A2994" s="12">
        <f t="shared" si="189"/>
        <v>0</v>
      </c>
      <c r="B2994" t="str">
        <f>YEAR(C2994)&amp;VLOOKUP(MONTH(C2994),lookup!$G$2:$N$13,8)</f>
        <v>2016M06</v>
      </c>
      <c r="C2994" s="2">
        <f t="shared" si="188"/>
        <v>42531</v>
      </c>
      <c r="D2994" s="4">
        <v>41.333035191101999</v>
      </c>
      <c r="E2994">
        <f t="shared" si="186"/>
        <v>41.92236679895538</v>
      </c>
      <c r="F2994" s="4">
        <v>34.476176470588236</v>
      </c>
      <c r="G2994">
        <f t="shared" si="187"/>
        <v>34.923795634920637</v>
      </c>
    </row>
    <row r="2995" spans="1:7" outlineLevel="1">
      <c r="A2995" s="12">
        <f t="shared" si="189"/>
        <v>0</v>
      </c>
      <c r="B2995" t="str">
        <f>YEAR(C2995)&amp;VLOOKUP(MONTH(C2995),lookup!$G$2:$N$13,8)</f>
        <v>2016M06</v>
      </c>
      <c r="C2995" s="2">
        <f t="shared" si="188"/>
        <v>42532</v>
      </c>
      <c r="D2995" s="4">
        <v>41.763125461346299</v>
      </c>
      <c r="E2995">
        <f t="shared" si="186"/>
        <v>41.837123272310222</v>
      </c>
      <c r="F2995" s="4">
        <v>34.767899159663862</v>
      </c>
      <c r="G2995">
        <f t="shared" si="187"/>
        <v>34.851720267273578</v>
      </c>
    </row>
    <row r="2996" spans="1:7" outlineLevel="1">
      <c r="A2996" s="12">
        <f t="shared" si="189"/>
        <v>0</v>
      </c>
      <c r="B2996" t="str">
        <f>YEAR(C2996)&amp;VLOOKUP(MONTH(C2996),lookup!$G$2:$N$13,8)</f>
        <v>2016M06</v>
      </c>
      <c r="C2996" s="2">
        <f t="shared" si="188"/>
        <v>42533</v>
      </c>
      <c r="D2996" s="4">
        <v>41.073322770380138</v>
      </c>
      <c r="E2996">
        <f t="shared" si="186"/>
        <v>41.706341166345169</v>
      </c>
      <c r="F2996" s="4">
        <v>34.300743697478993</v>
      </c>
      <c r="G2996">
        <f t="shared" si="187"/>
        <v>34.756969275210082</v>
      </c>
    </row>
    <row r="2997" spans="1:7" outlineLevel="1">
      <c r="A2997" s="12">
        <f t="shared" si="189"/>
        <v>0</v>
      </c>
      <c r="B2997" t="str">
        <f>YEAR(C2997)&amp;VLOOKUP(MONTH(C2997),lookup!$G$2:$N$13,8)</f>
        <v>2016M06</v>
      </c>
      <c r="C2997" s="2">
        <f t="shared" si="188"/>
        <v>42534</v>
      </c>
      <c r="D2997" s="4">
        <v>41.077738033623945</v>
      </c>
      <c r="E2997">
        <f t="shared" si="186"/>
        <v>41.53068216883787</v>
      </c>
      <c r="F2997" s="4">
        <v>34.187770308123255</v>
      </c>
      <c r="G2997">
        <f t="shared" si="187"/>
        <v>34.608617121848738</v>
      </c>
    </row>
    <row r="2998" spans="1:7" outlineLevel="1">
      <c r="A2998" s="12">
        <f t="shared" si="189"/>
        <v>0</v>
      </c>
      <c r="B2998" t="str">
        <f>YEAR(C2998)&amp;VLOOKUP(MONTH(C2998),lookup!$G$2:$N$13,8)</f>
        <v>2016M06</v>
      </c>
      <c r="C2998" s="2">
        <f t="shared" si="188"/>
        <v>42535</v>
      </c>
      <c r="D2998" s="4">
        <v>40.780082616522314</v>
      </c>
      <c r="E2998">
        <f t="shared" ref="E2998:E3061" si="190">AVERAGE(SUM(D2991:D2998)/8,SUM(D2993:D2998)/6)</f>
        <v>41.39000454360194</v>
      </c>
      <c r="F2998" s="4">
        <v>34.060373949579834</v>
      </c>
      <c r="G2998">
        <f t="shared" si="187"/>
        <v>34.502815797152195</v>
      </c>
    </row>
    <row r="2999" spans="1:7" outlineLevel="1">
      <c r="A2999" s="12">
        <f t="shared" si="189"/>
        <v>0</v>
      </c>
      <c r="B2999" t="str">
        <f>YEAR(C2999)&amp;VLOOKUP(MONTH(C2999),lookup!$G$2:$N$13,8)</f>
        <v>2016M06</v>
      </c>
      <c r="C2999" s="2">
        <f t="shared" si="188"/>
        <v>42536</v>
      </c>
      <c r="D2999" s="4">
        <v>41.060253652629605</v>
      </c>
      <c r="E2999">
        <f t="shared" si="190"/>
        <v>41.253404648510127</v>
      </c>
      <c r="F2999" s="4">
        <v>34.218602240896359</v>
      </c>
      <c r="G2999">
        <f t="shared" si="187"/>
        <v>34.393113766339866</v>
      </c>
    </row>
    <row r="3000" spans="1:7" outlineLevel="1">
      <c r="A3000" s="12">
        <f t="shared" si="189"/>
        <v>0</v>
      </c>
      <c r="B3000" t="str">
        <f>YEAR(C3000)&amp;VLOOKUP(MONTH(C3000),lookup!$G$2:$N$13,8)</f>
        <v>2016M06</v>
      </c>
      <c r="C3000" s="2">
        <f t="shared" si="188"/>
        <v>42537</v>
      </c>
      <c r="D3000" s="4">
        <v>40.577303125707239</v>
      </c>
      <c r="E3000">
        <f t="shared" si="190"/>
        <v>41.119453616911279</v>
      </c>
      <c r="F3000" s="4">
        <v>33.871840336134454</v>
      </c>
      <c r="G3000">
        <f t="shared" si="187"/>
        <v>34.286435632586368</v>
      </c>
    </row>
    <row r="3001" spans="1:7" outlineLevel="1">
      <c r="A3001" s="12">
        <f t="shared" si="189"/>
        <v>0</v>
      </c>
      <c r="B3001" t="str">
        <f>YEAR(C3001)&amp;VLOOKUP(MONTH(C3001),lookup!$G$2:$N$13,8)</f>
        <v>2016M06</v>
      </c>
      <c r="C3001" s="2">
        <f t="shared" si="188"/>
        <v>42538</v>
      </c>
      <c r="D3001" s="4">
        <v>40.665463980442404</v>
      </c>
      <c r="E3001">
        <f t="shared" si="190"/>
        <v>40.956825650260093</v>
      </c>
      <c r="F3001" s="4">
        <v>33.897399159663863</v>
      </c>
      <c r="G3001">
        <f t="shared" si="187"/>
        <v>34.156027806956118</v>
      </c>
    </row>
    <row r="3002" spans="1:7" outlineLevel="1">
      <c r="A3002" s="12">
        <f t="shared" si="189"/>
        <v>0</v>
      </c>
      <c r="B3002" t="str">
        <f>YEAR(C3002)&amp;VLOOKUP(MONTH(C3002),lookup!$G$2:$N$13,8)</f>
        <v>2016M06</v>
      </c>
      <c r="C3002" s="2">
        <f t="shared" si="188"/>
        <v>42539</v>
      </c>
      <c r="D3002" s="4">
        <v>40.771252090034707</v>
      </c>
      <c r="E3002">
        <f t="shared" si="190"/>
        <v>40.896541649747931</v>
      </c>
      <c r="F3002" s="4">
        <v>34.085768907563022</v>
      </c>
      <c r="G3002">
        <f t="shared" si="187"/>
        <v>34.113712768440706</v>
      </c>
    </row>
    <row r="3003" spans="1:7" outlineLevel="1">
      <c r="A3003" s="12">
        <f t="shared" si="189"/>
        <v>0</v>
      </c>
      <c r="B3003" t="str">
        <f>YEAR(C3003)&amp;VLOOKUP(MONTH(C3003),lookup!$G$2:$N$13,8)</f>
        <v>2016M06</v>
      </c>
      <c r="C3003" s="2">
        <f t="shared" si="188"/>
        <v>42540</v>
      </c>
      <c r="D3003" s="4">
        <v>40.35579333236312</v>
      </c>
      <c r="E3003">
        <f t="shared" si="190"/>
        <v>40.748421333248082</v>
      </c>
      <c r="F3003" s="4">
        <v>33.620037815126054</v>
      </c>
      <c r="G3003">
        <f t="shared" si="187"/>
        <v>33.994660393323997</v>
      </c>
    </row>
    <row r="3004" spans="1:7" outlineLevel="1">
      <c r="A3004" s="12">
        <f t="shared" si="189"/>
        <v>0</v>
      </c>
      <c r="B3004" t="str">
        <f>YEAR(C3004)&amp;VLOOKUP(MONTH(C3004),lookup!$G$2:$N$13,8)</f>
        <v>2016M06</v>
      </c>
      <c r="C3004" s="2">
        <f t="shared" si="188"/>
        <v>42541</v>
      </c>
      <c r="D3004" s="4">
        <v>40.416625336073935</v>
      </c>
      <c r="E3004">
        <f t="shared" si="190"/>
        <v>40.677089636899922</v>
      </c>
      <c r="F3004" s="4">
        <v>33.749343137254904</v>
      </c>
      <c r="G3004">
        <f t="shared" si="187"/>
        <v>33.934278623949581</v>
      </c>
    </row>
    <row r="3005" spans="1:7" outlineLevel="1">
      <c r="A3005" s="12">
        <f t="shared" si="189"/>
        <v>0</v>
      </c>
      <c r="B3005" t="str">
        <f>YEAR(C3005)&amp;VLOOKUP(MONTH(C3005),lookup!$G$2:$N$13,8)</f>
        <v>2016M06</v>
      </c>
      <c r="C3005" s="2">
        <f t="shared" si="188"/>
        <v>42542</v>
      </c>
      <c r="D3005" s="4">
        <v>40.010461060874512</v>
      </c>
      <c r="E3005">
        <f t="shared" si="190"/>
        <v>40.522902110123482</v>
      </c>
      <c r="F3005" s="4">
        <v>33.372743697478995</v>
      </c>
      <c r="G3005">
        <f t="shared" si="187"/>
        <v>33.812851248832864</v>
      </c>
    </row>
    <row r="3006" spans="1:7" outlineLevel="1">
      <c r="A3006" s="12">
        <f t="shared" si="189"/>
        <v>0</v>
      </c>
      <c r="B3006" t="str">
        <f>YEAR(C3006)&amp;VLOOKUP(MONTH(C3006),lookup!$G$2:$N$13,8)</f>
        <v>2016M06</v>
      </c>
      <c r="C3006" s="2">
        <f t="shared" si="188"/>
        <v>42543</v>
      </c>
      <c r="D3006" s="4">
        <v>39.857264945561781</v>
      </c>
      <c r="E3006">
        <f t="shared" si="190"/>
        <v>40.405222824009655</v>
      </c>
      <c r="F3006" s="4">
        <v>33.276525210084039</v>
      </c>
      <c r="G3006">
        <f t="shared" si="187"/>
        <v>33.71425110877685</v>
      </c>
    </row>
    <row r="3007" spans="1:7" outlineLevel="1">
      <c r="A3007" s="12">
        <f t="shared" si="189"/>
        <v>0</v>
      </c>
      <c r="B3007" t="str">
        <f>YEAR(C3007)&amp;VLOOKUP(MONTH(C3007),lookup!$G$2:$N$13,8)</f>
        <v>2016M06</v>
      </c>
      <c r="C3007" s="2">
        <f t="shared" si="188"/>
        <v>42544</v>
      </c>
      <c r="D3007" s="4">
        <v>40.159579894124256</v>
      </c>
      <c r="E3007">
        <f t="shared" si="190"/>
        <v>40.306773706909894</v>
      </c>
      <c r="F3007" s="4">
        <v>33.491473389355747</v>
      </c>
      <c r="G3007">
        <f t="shared" si="187"/>
        <v>33.63497840802988</v>
      </c>
    </row>
    <row r="3008" spans="1:7" outlineLevel="1">
      <c r="A3008" s="12">
        <f t="shared" si="189"/>
        <v>0</v>
      </c>
      <c r="B3008" t="str">
        <f>YEAR(C3008)&amp;VLOOKUP(MONTH(C3008),lookup!$G$2:$N$13,8)</f>
        <v>2016M06</v>
      </c>
      <c r="C3008" s="2">
        <f t="shared" si="188"/>
        <v>42545</v>
      </c>
      <c r="D3008" s="4">
        <v>39.712767236820525</v>
      </c>
      <c r="E3008">
        <f t="shared" si="190"/>
        <v>40.164533142753299</v>
      </c>
      <c r="F3008" s="4">
        <v>33.143868347338937</v>
      </c>
      <c r="G3008">
        <f t="shared" si="187"/>
        <v>33.510988445378146</v>
      </c>
    </row>
    <row r="3009" spans="1:7" outlineLevel="1">
      <c r="A3009" s="12">
        <f t="shared" si="189"/>
        <v>0</v>
      </c>
      <c r="B3009" t="str">
        <f>YEAR(C3009)&amp;VLOOKUP(MONTH(C3009),lookup!$G$2:$N$13,8)</f>
        <v>2016M06</v>
      </c>
      <c r="C3009" s="2">
        <f t="shared" si="188"/>
        <v>42546</v>
      </c>
      <c r="D3009" s="4">
        <v>40.462945656903408</v>
      </c>
      <c r="E3009">
        <f t="shared" si="190"/>
        <v>40.160805107910463</v>
      </c>
      <c r="F3009" s="4">
        <v>33.789211484593835</v>
      </c>
      <c r="G3009">
        <f t="shared" si="187"/>
        <v>33.518324521475257</v>
      </c>
    </row>
    <row r="3010" spans="1:7" outlineLevel="1">
      <c r="A3010" s="12">
        <f t="shared" si="189"/>
        <v>0</v>
      </c>
      <c r="B3010" t="str">
        <f>YEAR(C3010)&amp;VLOOKUP(MONTH(C3010),lookup!$G$2:$N$13,8)</f>
        <v>2016M06</v>
      </c>
      <c r="C3010" s="2">
        <f t="shared" si="188"/>
        <v>42547</v>
      </c>
      <c r="D3010" s="4">
        <v>39.355631740731312</v>
      </c>
      <c r="E3010">
        <f t="shared" si="190"/>
        <v>39.983912703133782</v>
      </c>
      <c r="F3010" s="4">
        <v>32.905322128851537</v>
      </c>
      <c r="G3010">
        <f t="shared" si="187"/>
        <v>33.374211513772181</v>
      </c>
    </row>
    <row r="3011" spans="1:7" outlineLevel="1">
      <c r="A3011" s="12">
        <f t="shared" si="189"/>
        <v>0</v>
      </c>
      <c r="B3011" t="str">
        <f>YEAR(C3011)&amp;VLOOKUP(MONTH(C3011),lookup!$G$2:$N$13,8)</f>
        <v>2016M06</v>
      </c>
      <c r="C3011" s="2">
        <f t="shared" si="188"/>
        <v>42548</v>
      </c>
      <c r="D3011" s="4">
        <v>40.118492136484896</v>
      </c>
      <c r="E3011">
        <f t="shared" si="190"/>
        <v>39.978083968025594</v>
      </c>
      <c r="F3011" s="4">
        <v>33.486350140056025</v>
      </c>
      <c r="G3011">
        <f t="shared" si="187"/>
        <v>33.375323237628379</v>
      </c>
    </row>
    <row r="3012" spans="1:7" outlineLevel="1">
      <c r="A3012" s="12">
        <f t="shared" si="189"/>
        <v>0</v>
      </c>
      <c r="B3012" t="str">
        <f>YEAR(C3012)&amp;VLOOKUP(MONTH(C3012),lookup!$G$2:$N$13,8)</f>
        <v>2016M06</v>
      </c>
      <c r="C3012" s="2">
        <f t="shared" si="188"/>
        <v>42549</v>
      </c>
      <c r="D3012" s="4">
        <v>39.513677885988614</v>
      </c>
      <c r="E3012">
        <f t="shared" si="190"/>
        <v>39.893017497430833</v>
      </c>
      <c r="F3012" s="4">
        <v>33.067523809523813</v>
      </c>
      <c r="G3012">
        <f t="shared" si="187"/>
        <v>33.315292746265179</v>
      </c>
    </row>
    <row r="3013" spans="1:7" outlineLevel="1">
      <c r="A3013" s="12">
        <f t="shared" si="189"/>
        <v>0</v>
      </c>
      <c r="B3013" t="str">
        <f>YEAR(C3013)&amp;VLOOKUP(MONTH(C3013),lookup!$G$2:$N$13,8)</f>
        <v>2016M06</v>
      </c>
      <c r="C3013" s="2">
        <f t="shared" si="188"/>
        <v>42550</v>
      </c>
      <c r="D3013" s="4">
        <v>39.494658763177796</v>
      </c>
      <c r="E3013">
        <f t="shared" si="190"/>
        <v>39.80536975957925</v>
      </c>
      <c r="F3013" s="4">
        <v>32.953515406162467</v>
      </c>
      <c r="G3013">
        <f t="shared" si="187"/>
        <v>33.244261146125112</v>
      </c>
    </row>
    <row r="3014" spans="1:7" outlineLevel="1">
      <c r="A3014" s="12">
        <f t="shared" si="189"/>
        <v>0</v>
      </c>
      <c r="B3014" t="str">
        <f>YEAR(C3014)&amp;VLOOKUP(MONTH(C3014),lookup!$G$2:$N$13,8)</f>
        <v>2016M06</v>
      </c>
      <c r="C3014" s="2">
        <f t="shared" si="188"/>
        <v>42551</v>
      </c>
      <c r="D3014" s="4">
        <v>39.139652548527664</v>
      </c>
      <c r="E3014">
        <f t="shared" si="190"/>
        <v>39.71275942740688</v>
      </c>
      <c r="F3014" s="4">
        <v>32.715042016806727</v>
      </c>
      <c r="G3014">
        <f t="shared" si="187"/>
        <v>33.17343291900093</v>
      </c>
    </row>
    <row r="3015" spans="1:7" outlineLevel="1">
      <c r="A3015" s="12">
        <f t="shared" si="189"/>
        <v>0</v>
      </c>
      <c r="B3015" t="str">
        <f>YEAR(C3015)&amp;VLOOKUP(MONTH(C3015),lookup!$G$2:$N$13,8)</f>
        <v>2016M07</v>
      </c>
      <c r="C3015" s="2">
        <f t="shared" si="188"/>
        <v>42552</v>
      </c>
      <c r="D3015" s="4">
        <v>38.996445263728916</v>
      </c>
      <c r="E3015">
        <f t="shared" si="190"/>
        <v>39.517855146909298</v>
      </c>
      <c r="F3015" s="4">
        <v>32.622074647887324</v>
      </c>
      <c r="G3015">
        <f t="shared" si="187"/>
        <v>33.02183409460028</v>
      </c>
    </row>
    <row r="3016" spans="1:7" outlineLevel="1">
      <c r="A3016" s="12">
        <f t="shared" si="189"/>
        <v>0</v>
      </c>
      <c r="B3016" t="str">
        <f>YEAR(C3016)&amp;VLOOKUP(MONTH(C3016),lookup!$G$2:$N$13,8)</f>
        <v>2016M07</v>
      </c>
      <c r="C3016" s="2">
        <f t="shared" si="188"/>
        <v>42553</v>
      </c>
      <c r="D3016" s="4">
        <v>39.084685346553016</v>
      </c>
      <c r="E3016">
        <f t="shared" si="190"/>
        <v>39.456021162586055</v>
      </c>
      <c r="F3016" s="4">
        <v>32.773370422535216</v>
      </c>
      <c r="G3016">
        <f t="shared" si="187"/>
        <v>32.987681998773695</v>
      </c>
    </row>
    <row r="3017" spans="1:7" outlineLevel="1">
      <c r="A3017" s="12">
        <f t="shared" si="189"/>
        <v>0</v>
      </c>
      <c r="B3017" t="str">
        <f>YEAR(C3017)&amp;VLOOKUP(MONTH(C3017),lookup!$G$2:$N$13,8)</f>
        <v>2016M07</v>
      </c>
      <c r="C3017" s="2">
        <f t="shared" si="188"/>
        <v>42554</v>
      </c>
      <c r="D3017" s="4">
        <v>39.513227664725854</v>
      </c>
      <c r="E3017">
        <f t="shared" si="190"/>
        <v>39.346225082095032</v>
      </c>
      <c r="F3017" s="4">
        <v>33.107391549295777</v>
      </c>
      <c r="G3017">
        <f t="shared" si="187"/>
        <v>32.913488370254207</v>
      </c>
    </row>
    <row r="3018" spans="1:7" outlineLevel="1">
      <c r="A3018" s="12">
        <f t="shared" si="189"/>
        <v>0</v>
      </c>
      <c r="B3018" t="str">
        <f>YEAR(C3018)&amp;VLOOKUP(MONTH(C3018),lookup!$G$2:$N$13,8)</f>
        <v>2016M07</v>
      </c>
      <c r="C3018" s="2">
        <f t="shared" si="188"/>
        <v>42555</v>
      </c>
      <c r="D3018" s="4">
        <v>38.706550529959934</v>
      </c>
      <c r="E3018">
        <f t="shared" si="190"/>
        <v>39.238396893419434</v>
      </c>
      <c r="F3018" s="4">
        <v>32.476688732394365</v>
      </c>
      <c r="G3018">
        <f t="shared" si="187"/>
        <v>32.83746252654818</v>
      </c>
    </row>
    <row r="3019" spans="1:7" outlineLevel="1">
      <c r="A3019" s="12">
        <f t="shared" si="189"/>
        <v>0</v>
      </c>
      <c r="B3019" t="str">
        <f>YEAR(C3019)&amp;VLOOKUP(MONTH(C3019),lookup!$G$2:$N$13,8)</f>
        <v>2016M07</v>
      </c>
      <c r="C3019" s="2">
        <f t="shared" si="188"/>
        <v>42556</v>
      </c>
      <c r="D3019" s="4">
        <v>38.960322403402309</v>
      </c>
      <c r="E3019">
        <f t="shared" si="190"/>
        <v>39.121483255120481</v>
      </c>
      <c r="F3019" s="4">
        <v>32.616574647887326</v>
      </c>
      <c r="G3019">
        <f t="shared" ref="G3019:G3082" si="191">AVERAGE(SUM(F3012:F3019)/8,SUM(F3014:F3019)/6)</f>
        <v>32.755023161764711</v>
      </c>
    </row>
    <row r="3020" spans="1:7" outlineLevel="1">
      <c r="A3020" s="12">
        <f t="shared" si="189"/>
        <v>0</v>
      </c>
      <c r="B3020" t="str">
        <f>YEAR(C3020)&amp;VLOOKUP(MONTH(C3020),lookup!$G$2:$N$13,8)</f>
        <v>2016M07</v>
      </c>
      <c r="C3020" s="2">
        <f t="shared" ref="C3020:C3083" si="192">C3019+1</f>
        <v>42557</v>
      </c>
      <c r="D3020" s="4">
        <v>38.859157754613669</v>
      </c>
      <c r="E3020">
        <f t="shared" si="190"/>
        <v>39.057201180750049</v>
      </c>
      <c r="F3020" s="4">
        <v>32.631105633802818</v>
      </c>
      <c r="G3020">
        <f t="shared" si="191"/>
        <v>32.720752327198483</v>
      </c>
    </row>
    <row r="3021" spans="1:7" outlineLevel="1">
      <c r="A3021" s="12">
        <f t="shared" si="189"/>
        <v>0</v>
      </c>
      <c r="B3021" t="str">
        <f>YEAR(C3021)&amp;VLOOKUP(MONTH(C3021),lookup!$G$2:$N$13,8)</f>
        <v>2016M07</v>
      </c>
      <c r="C3021" s="2">
        <f t="shared" si="192"/>
        <v>42558</v>
      </c>
      <c r="D3021" s="4">
        <v>39.056186917346004</v>
      </c>
      <c r="E3021">
        <f t="shared" si="190"/>
        <v>39.034775161520315</v>
      </c>
      <c r="F3021" s="4">
        <v>32.695653521126765</v>
      </c>
      <c r="G3021">
        <f t="shared" si="191"/>
        <v>32.71076753215371</v>
      </c>
    </row>
    <row r="3022" spans="1:7" outlineLevel="1">
      <c r="A3022" s="12">
        <f t="shared" si="189"/>
        <v>0</v>
      </c>
      <c r="B3022" t="str">
        <f>YEAR(C3022)&amp;VLOOKUP(MONTH(C3022),lookup!$G$2:$N$13,8)</f>
        <v>2016M07</v>
      </c>
      <c r="C3022" s="2">
        <f t="shared" si="192"/>
        <v>42559</v>
      </c>
      <c r="D3022" s="4">
        <v>38.89421781545088</v>
      </c>
      <c r="E3022">
        <f t="shared" si="190"/>
        <v>39.003563196444503</v>
      </c>
      <c r="F3022" s="4">
        <v>32.759597183098592</v>
      </c>
      <c r="G3022">
        <f t="shared" si="191"/>
        <v>32.7124044600939</v>
      </c>
    </row>
    <row r="3023" spans="1:7" outlineLevel="1">
      <c r="A3023" s="12">
        <f t="shared" si="189"/>
        <v>0</v>
      </c>
      <c r="B3023" t="str">
        <f>YEAR(C3023)&amp;VLOOKUP(MONTH(C3023),lookup!$G$2:$N$13,8)</f>
        <v>2016M07</v>
      </c>
      <c r="C3023" s="2">
        <f t="shared" si="192"/>
        <v>42560</v>
      </c>
      <c r="D3023" s="4">
        <v>38.9337046672048</v>
      </c>
      <c r="E3023">
        <f t="shared" si="190"/>
        <v>38.951348326034996</v>
      </c>
      <c r="F3023" s="4">
        <v>32.536977464788734</v>
      </c>
      <c r="G3023">
        <f t="shared" si="191"/>
        <v>32.659551379107981</v>
      </c>
    </row>
    <row r="3024" spans="1:7" outlineLevel="1">
      <c r="A3024" s="12">
        <f t="shared" si="189"/>
        <v>0</v>
      </c>
      <c r="B3024" t="str">
        <f>YEAR(C3024)&amp;VLOOKUP(MONTH(C3024),lookup!$G$2:$N$13,8)</f>
        <v>2016M07</v>
      </c>
      <c r="C3024" s="2">
        <f t="shared" si="192"/>
        <v>42561</v>
      </c>
      <c r="D3024" s="4">
        <v>38.78315680909791</v>
      </c>
      <c r="E3024">
        <f t="shared" si="190"/>
        <v>38.938886649038878</v>
      </c>
      <c r="F3024" s="4">
        <v>32.666112676056343</v>
      </c>
      <c r="G3024">
        <f t="shared" si="191"/>
        <v>32.668633098591549</v>
      </c>
    </row>
    <row r="3025" spans="1:7" outlineLevel="1">
      <c r="A3025" s="12">
        <f t="shared" si="189"/>
        <v>0</v>
      </c>
      <c r="B3025" t="str">
        <f>YEAR(C3025)&amp;VLOOKUP(MONTH(C3025),lookup!$G$2:$N$13,8)</f>
        <v>2016M07</v>
      </c>
      <c r="C3025" s="2">
        <f t="shared" si="192"/>
        <v>42562</v>
      </c>
      <c r="D3025" s="4">
        <v>38.547471010444681</v>
      </c>
      <c r="E3025">
        <f t="shared" si="190"/>
        <v>38.844122575399837</v>
      </c>
      <c r="F3025" s="4">
        <v>32.257371830985917</v>
      </c>
      <c r="G3025">
        <f t="shared" si="191"/>
        <v>32.585573298122071</v>
      </c>
    </row>
    <row r="3026" spans="1:7" outlineLevel="1">
      <c r="A3026" s="12">
        <f t="shared" ref="A3026:A3089" si="193">IF(D3026+D3027=D3026,IF(D3026+D3027&gt;0,1,0),0)</f>
        <v>0</v>
      </c>
      <c r="B3026" t="str">
        <f>YEAR(C3026)&amp;VLOOKUP(MONTH(C3026),lookup!$G$2:$N$13,8)</f>
        <v>2016M07</v>
      </c>
      <c r="C3026" s="2">
        <f t="shared" si="192"/>
        <v>42563</v>
      </c>
      <c r="D3026" s="4">
        <v>38.325034778759282</v>
      </c>
      <c r="E3026">
        <f t="shared" si="190"/>
        <v>38.775767592961934</v>
      </c>
      <c r="F3026" s="4">
        <v>32.300750704225351</v>
      </c>
      <c r="G3026">
        <f t="shared" si="191"/>
        <v>32.547047593896707</v>
      </c>
    </row>
    <row r="3027" spans="1:7" outlineLevel="1">
      <c r="A3027" s="12">
        <f t="shared" si="193"/>
        <v>0</v>
      </c>
      <c r="B3027" t="str">
        <f>YEAR(C3027)&amp;VLOOKUP(MONTH(C3027),lookup!$G$2:$N$13,8)</f>
        <v>2016M07</v>
      </c>
      <c r="C3027" s="2">
        <f t="shared" si="192"/>
        <v>42564</v>
      </c>
      <c r="D3027" s="4">
        <v>38.305624055331172</v>
      </c>
      <c r="E3027">
        <f t="shared" si="190"/>
        <v>38.672302041039586</v>
      </c>
      <c r="F3027" s="4">
        <v>32.085795774647885</v>
      </c>
      <c r="G3027">
        <f t="shared" si="191"/>
        <v>32.463052435446016</v>
      </c>
    </row>
    <row r="3028" spans="1:7" outlineLevel="1">
      <c r="A3028" s="12">
        <f t="shared" si="193"/>
        <v>0</v>
      </c>
      <c r="B3028" t="str">
        <f>YEAR(C3028)&amp;VLOOKUP(MONTH(C3028),lookup!$G$2:$N$13,8)</f>
        <v>2016M07</v>
      </c>
      <c r="C3028" s="2">
        <f t="shared" si="192"/>
        <v>42565</v>
      </c>
      <c r="D3028" s="4">
        <v>38.227474406499894</v>
      </c>
      <c r="E3028">
        <f t="shared" si="190"/>
        <v>38.577259881036554</v>
      </c>
      <c r="F3028" s="4">
        <v>32.194867605633803</v>
      </c>
      <c r="G3028">
        <f t="shared" si="191"/>
        <v>32.38872676056338</v>
      </c>
    </row>
    <row r="3029" spans="1:7" outlineLevel="1">
      <c r="A3029" s="12">
        <f t="shared" si="193"/>
        <v>0</v>
      </c>
      <c r="B3029" t="str">
        <f>YEAR(C3029)&amp;VLOOKUP(MONTH(C3029),lookup!$G$2:$N$13,8)</f>
        <v>2016M07</v>
      </c>
      <c r="C3029" s="2">
        <f t="shared" si="192"/>
        <v>42566</v>
      </c>
      <c r="D3029" s="4">
        <v>38.454258874357144</v>
      </c>
      <c r="E3029">
        <f t="shared" si="190"/>
        <v>38.499685562279119</v>
      </c>
      <c r="F3029" s="4">
        <v>32.229543661971832</v>
      </c>
      <c r="G3029">
        <f t="shared" si="191"/>
        <v>32.333975410798125</v>
      </c>
    </row>
    <row r="3030" spans="1:7" outlineLevel="1">
      <c r="A3030" s="12">
        <f t="shared" si="193"/>
        <v>0</v>
      </c>
      <c r="B3030" t="str">
        <f>YEAR(C3030)&amp;VLOOKUP(MONTH(C3030),lookup!$G$2:$N$13,8)</f>
        <v>2016M07</v>
      </c>
      <c r="C3030" s="2">
        <f t="shared" si="192"/>
        <v>42567</v>
      </c>
      <c r="D3030" s="4">
        <v>38.298979248088763</v>
      </c>
      <c r="E3030">
        <f t="shared" si="190"/>
        <v>38.422135021734888</v>
      </c>
      <c r="F3030" s="4">
        <v>32.283964788732398</v>
      </c>
      <c r="G3030">
        <f t="shared" si="191"/>
        <v>32.272402728873246</v>
      </c>
    </row>
    <row r="3031" spans="1:7" outlineLevel="1">
      <c r="A3031" s="12">
        <f t="shared" si="193"/>
        <v>0</v>
      </c>
      <c r="B3031" t="str">
        <f>YEAR(C3031)&amp;VLOOKUP(MONTH(C3031),lookup!$G$2:$N$13,8)</f>
        <v>2016M07</v>
      </c>
      <c r="C3031" s="2">
        <f t="shared" si="192"/>
        <v>42568</v>
      </c>
      <c r="D3031" s="4">
        <v>38.604757443212343</v>
      </c>
      <c r="E3031">
        <f t="shared" si="190"/>
        <v>38.406349689632663</v>
      </c>
      <c r="F3031" s="4">
        <v>32.402260563380281</v>
      </c>
      <c r="G3031">
        <f t="shared" si="191"/>
        <v>32.276056983568076</v>
      </c>
    </row>
    <row r="3032" spans="1:7" outlineLevel="1">
      <c r="A3032" s="12">
        <f t="shared" si="193"/>
        <v>0</v>
      </c>
      <c r="B3032" t="str">
        <f>YEAR(C3032)&amp;VLOOKUP(MONTH(C3032),lookup!$G$2:$N$13,8)</f>
        <v>2016M07</v>
      </c>
      <c r="C3032" s="2">
        <f t="shared" si="192"/>
        <v>42569</v>
      </c>
      <c r="D3032" s="4">
        <v>37.624023017576235</v>
      </c>
      <c r="E3032">
        <f t="shared" si="190"/>
        <v>38.275486180897303</v>
      </c>
      <c r="F3032" s="4">
        <v>31.679308450704227</v>
      </c>
      <c r="G3032">
        <f t="shared" si="191"/>
        <v>32.162594865023479</v>
      </c>
    </row>
    <row r="3033" spans="1:7" outlineLevel="1">
      <c r="A3033" s="12">
        <f t="shared" si="193"/>
        <v>0</v>
      </c>
      <c r="B3033" t="str">
        <f>YEAR(C3033)&amp;VLOOKUP(MONTH(C3033),lookup!$G$2:$N$13,8)</f>
        <v>2016M07</v>
      </c>
      <c r="C3033" s="2">
        <f t="shared" si="192"/>
        <v>42570</v>
      </c>
      <c r="D3033" s="4">
        <v>38.236394220765263</v>
      </c>
      <c r="E3033">
        <f t="shared" si="190"/>
        <v>38.25027472866185</v>
      </c>
      <c r="F3033" s="4">
        <v>32.05003943661972</v>
      </c>
      <c r="G3033">
        <f t="shared" si="191"/>
        <v>32.146656895539913</v>
      </c>
    </row>
    <row r="3034" spans="1:7" outlineLevel="1">
      <c r="A3034" s="12">
        <f t="shared" si="193"/>
        <v>0</v>
      </c>
      <c r="B3034" t="str">
        <f>YEAR(C3034)&amp;VLOOKUP(MONTH(C3034),lookup!$G$2:$N$13,8)</f>
        <v>2016M07</v>
      </c>
      <c r="C3034" s="2">
        <f t="shared" si="192"/>
        <v>42571</v>
      </c>
      <c r="D3034" s="4">
        <v>37.921072394284707</v>
      </c>
      <c r="E3034">
        <f t="shared" si="190"/>
        <v>38.199493578614252</v>
      </c>
      <c r="F3034" s="4">
        <v>31.971401408450703</v>
      </c>
      <c r="G3034">
        <f t="shared" si="191"/>
        <v>32.107450381455408</v>
      </c>
    </row>
    <row r="3035" spans="1:7" outlineLevel="1">
      <c r="A3035" s="12">
        <f t="shared" si="193"/>
        <v>0</v>
      </c>
      <c r="B3035" t="str">
        <f>YEAR(C3035)&amp;VLOOKUP(MONTH(C3035),lookup!$G$2:$N$13,8)</f>
        <v>2016M07</v>
      </c>
      <c r="C3035" s="2">
        <f t="shared" si="192"/>
        <v>42572</v>
      </c>
      <c r="D3035" s="4">
        <v>37.85344600068759</v>
      </c>
      <c r="E3035">
        <f t="shared" si="190"/>
        <v>38.121164710726568</v>
      </c>
      <c r="F3035" s="4">
        <v>31.722991549295777</v>
      </c>
      <c r="G3035">
        <f t="shared" si="191"/>
        <v>32.042562441314558</v>
      </c>
    </row>
    <row r="3036" spans="1:7" outlineLevel="1">
      <c r="A3036" s="12">
        <f t="shared" si="193"/>
        <v>0</v>
      </c>
      <c r="B3036" t="str">
        <f>YEAR(C3036)&amp;VLOOKUP(MONTH(C3036),lookup!$G$2:$N$13,8)</f>
        <v>2016M07</v>
      </c>
      <c r="C3036" s="2">
        <f t="shared" si="192"/>
        <v>42573</v>
      </c>
      <c r="D3036" s="4">
        <v>37.437219834278842</v>
      </c>
      <c r="E3036">
        <f t="shared" si="190"/>
        <v>37.999960515478591</v>
      </c>
      <c r="F3036" s="4">
        <v>31.563823943661973</v>
      </c>
      <c r="G3036">
        <f t="shared" si="191"/>
        <v>31.943110475352114</v>
      </c>
    </row>
    <row r="3037" spans="1:7" outlineLevel="1">
      <c r="A3037" s="12">
        <f t="shared" si="193"/>
        <v>0</v>
      </c>
      <c r="B3037" t="str">
        <f>YEAR(C3037)&amp;VLOOKUP(MONTH(C3037),lookup!$G$2:$N$13,8)</f>
        <v>2016M07</v>
      </c>
      <c r="C3037" s="2">
        <f t="shared" si="192"/>
        <v>42574</v>
      </c>
      <c r="D3037" s="4">
        <v>38.286994258484405</v>
      </c>
      <c r="E3037">
        <f t="shared" si="190"/>
        <v>37.963026211592549</v>
      </c>
      <c r="F3037" s="4">
        <v>32.121963380281692</v>
      </c>
      <c r="G3037">
        <f t="shared" si="191"/>
        <v>31.913028609154935</v>
      </c>
    </row>
    <row r="3038" spans="1:7" outlineLevel="1">
      <c r="A3038" s="12">
        <f t="shared" si="193"/>
        <v>0</v>
      </c>
      <c r="B3038" t="str">
        <f>YEAR(C3038)&amp;VLOOKUP(MONTH(C3038),lookup!$G$2:$N$13,8)</f>
        <v>2016M07</v>
      </c>
      <c r="C3038" s="2">
        <f t="shared" si="192"/>
        <v>42575</v>
      </c>
      <c r="D3038" s="4">
        <v>37.759375923562956</v>
      </c>
      <c r="E3038">
        <f t="shared" si="190"/>
        <v>37.940580412641921</v>
      </c>
      <c r="F3038" s="4">
        <v>31.902143661971834</v>
      </c>
      <c r="G3038">
        <f t="shared" si="191"/>
        <v>31.907734389671365</v>
      </c>
    </row>
    <row r="3039" spans="1:7" outlineLevel="1">
      <c r="A3039" s="12">
        <f t="shared" si="193"/>
        <v>0</v>
      </c>
      <c r="B3039" t="str">
        <f>YEAR(C3039)&amp;VLOOKUP(MONTH(C3039),lookup!$G$2:$N$13,8)</f>
        <v>2016M07</v>
      </c>
      <c r="C3039" s="2">
        <f t="shared" si="192"/>
        <v>42576</v>
      </c>
      <c r="D3039" s="4">
        <v>37.954288729051186</v>
      </c>
      <c r="E3039">
        <f t="shared" si="190"/>
        <v>37.87641732703068</v>
      </c>
      <c r="F3039" s="4">
        <v>31.86392253521127</v>
      </c>
      <c r="G3039">
        <f t="shared" si="191"/>
        <v>31.858578521126766</v>
      </c>
    </row>
    <row r="3040" spans="1:7" outlineLevel="1">
      <c r="A3040" s="12">
        <f t="shared" si="193"/>
        <v>0</v>
      </c>
      <c r="B3040" t="str">
        <f>YEAR(C3040)&amp;VLOOKUP(MONTH(C3040),lookup!$G$2:$N$13,8)</f>
        <v>2016M07</v>
      </c>
      <c r="C3040" s="2">
        <f t="shared" si="192"/>
        <v>42577</v>
      </c>
      <c r="D3040" s="4">
        <v>37.419680562125549</v>
      </c>
      <c r="E3040">
        <f t="shared" si="190"/>
        <v>37.821863270885082</v>
      </c>
      <c r="F3040" s="4">
        <v>31.576263380281691</v>
      </c>
      <c r="G3040">
        <f t="shared" si="191"/>
        <v>31.81921003521127</v>
      </c>
    </row>
    <row r="3041" spans="1:7" outlineLevel="1">
      <c r="A3041" s="12">
        <f t="shared" si="193"/>
        <v>0</v>
      </c>
      <c r="B3041" t="str">
        <f>YEAR(C3041)&amp;VLOOKUP(MONTH(C3041),lookup!$G$2:$N$13,8)</f>
        <v>2016M07</v>
      </c>
      <c r="C3041" s="2">
        <f t="shared" si="192"/>
        <v>42578</v>
      </c>
      <c r="D3041" s="4">
        <v>37.99432084315184</v>
      </c>
      <c r="E3041">
        <f t="shared" si="190"/>
        <v>37.818473254989598</v>
      </c>
      <c r="F3041" s="4">
        <v>31.958176056338029</v>
      </c>
      <c r="G3041">
        <f t="shared" si="191"/>
        <v>31.833067282863851</v>
      </c>
    </row>
    <row r="3042" spans="1:7" outlineLevel="1">
      <c r="A3042" s="12">
        <f t="shared" si="193"/>
        <v>0</v>
      </c>
      <c r="B3042" t="str">
        <f>YEAR(C3042)&amp;VLOOKUP(MONTH(C3042),lookup!$G$2:$N$13,8)</f>
        <v>2016M07</v>
      </c>
      <c r="C3042" s="2">
        <f t="shared" si="192"/>
        <v>42579</v>
      </c>
      <c r="D3042" s="4">
        <v>37.814025381365617</v>
      </c>
      <c r="E3042">
        <f t="shared" si="190"/>
        <v>37.843183278939385</v>
      </c>
      <c r="F3042" s="4">
        <v>31.963345070422537</v>
      </c>
      <c r="G3042">
        <f t="shared" si="191"/>
        <v>31.865857188967141</v>
      </c>
    </row>
    <row r="3043" spans="1:7" outlineLevel="1">
      <c r="A3043" s="12">
        <f t="shared" si="193"/>
        <v>0</v>
      </c>
      <c r="B3043" t="str">
        <f>YEAR(C3043)&amp;VLOOKUP(MONTH(C3043),lookup!$G$2:$N$13,8)</f>
        <v>2016M07</v>
      </c>
      <c r="C3043" s="2">
        <f t="shared" si="192"/>
        <v>42580</v>
      </c>
      <c r="D3043" s="4">
        <v>38.268406049443755</v>
      </c>
      <c r="E3043">
        <f t="shared" si="190"/>
        <v>37.867569264566583</v>
      </c>
      <c r="F3043" s="4">
        <v>32.205376056338032</v>
      </c>
      <c r="G3043">
        <f t="shared" si="191"/>
        <v>31.902957276995309</v>
      </c>
    </row>
    <row r="3044" spans="1:7" outlineLevel="1">
      <c r="A3044" s="12">
        <f t="shared" si="193"/>
        <v>0</v>
      </c>
      <c r="B3044" t="str">
        <f>YEAR(C3044)&amp;VLOOKUP(MONTH(C3044),lookup!$G$2:$N$13,8)</f>
        <v>2016M07</v>
      </c>
      <c r="C3044" s="2">
        <f t="shared" si="192"/>
        <v>42581</v>
      </c>
      <c r="D3044" s="4">
        <v>37.54694695025816</v>
      </c>
      <c r="E3044">
        <f t="shared" si="190"/>
        <v>37.85672479487323</v>
      </c>
      <c r="F3044" s="4">
        <v>31.747546478873243</v>
      </c>
      <c r="G3044">
        <f t="shared" si="191"/>
        <v>31.901556836854461</v>
      </c>
    </row>
    <row r="3045" spans="1:7" outlineLevel="1">
      <c r="A3045" s="12">
        <f t="shared" si="193"/>
        <v>0</v>
      </c>
      <c r="B3045" t="str">
        <f>YEAR(C3045)&amp;VLOOKUP(MONTH(C3045),lookup!$G$2:$N$13,8)</f>
        <v>2016M07</v>
      </c>
      <c r="C3045" s="2">
        <f t="shared" si="192"/>
        <v>42582</v>
      </c>
      <c r="D3045" s="4">
        <v>38.321485952638156</v>
      </c>
      <c r="E3045">
        <f t="shared" si="190"/>
        <v>37.889480294390083</v>
      </c>
      <c r="F3045" s="4">
        <v>32.291660563380283</v>
      </c>
      <c r="G3045">
        <f t="shared" si="191"/>
        <v>31.947807746478873</v>
      </c>
    </row>
    <row r="3046" spans="1:7" outlineLevel="1">
      <c r="A3046" s="12">
        <f t="shared" si="193"/>
        <v>0</v>
      </c>
      <c r="B3046" t="str">
        <f>YEAR(C3046)&amp;VLOOKUP(MONTH(C3046),lookup!$G$2:$N$13,8)</f>
        <v>2016M08</v>
      </c>
      <c r="C3046" s="2">
        <f t="shared" si="192"/>
        <v>42583</v>
      </c>
      <c r="D3046" s="4">
        <v>37.007536257610369</v>
      </c>
      <c r="E3046">
        <f t="shared" si="190"/>
        <v>37.808144956558444</v>
      </c>
      <c r="F3046" s="4">
        <v>31.459543661971832</v>
      </c>
      <c r="G3046">
        <f t="shared" si="191"/>
        <v>31.910418603286388</v>
      </c>
    </row>
    <row r="3047" spans="1:7" outlineLevel="1">
      <c r="A3047" s="12">
        <f t="shared" si="193"/>
        <v>0</v>
      </c>
      <c r="B3047" t="str">
        <f>YEAR(C3047)&amp;VLOOKUP(MONTH(C3047),lookup!$G$2:$N$13,8)</f>
        <v>2016M08</v>
      </c>
      <c r="C3047" s="2">
        <f t="shared" si="192"/>
        <v>42584</v>
      </c>
      <c r="D3047" s="4">
        <v>37.708586742242417</v>
      </c>
      <c r="E3047">
        <f t="shared" si="190"/>
        <v>37.768977407307105</v>
      </c>
      <c r="F3047" s="4">
        <v>31.947226760563382</v>
      </c>
      <c r="G3047">
        <f t="shared" si="191"/>
        <v>31.91471267605634</v>
      </c>
    </row>
    <row r="3048" spans="1:7" outlineLevel="1">
      <c r="A3048" s="12">
        <f t="shared" si="193"/>
        <v>0</v>
      </c>
      <c r="B3048" t="str">
        <f>YEAR(C3048)&amp;VLOOKUP(MONTH(C3048),lookup!$G$2:$N$13,8)</f>
        <v>2016M08</v>
      </c>
      <c r="C3048" s="2">
        <f t="shared" si="192"/>
        <v>42585</v>
      </c>
      <c r="D3048" s="4">
        <v>37.474666425986932</v>
      </c>
      <c r="E3048">
        <f t="shared" si="190"/>
        <v>37.744134110850226</v>
      </c>
      <c r="F3048" s="4">
        <v>31.853725352112676</v>
      </c>
      <c r="G3048">
        <f t="shared" si="191"/>
        <v>31.922919072769957</v>
      </c>
    </row>
    <row r="3049" spans="1:7" outlineLevel="1">
      <c r="A3049" s="12">
        <f t="shared" si="193"/>
        <v>0</v>
      </c>
      <c r="B3049" t="str">
        <f>YEAR(C3049)&amp;VLOOKUP(MONTH(C3049),lookup!$G$2:$N$13,8)</f>
        <v>2016M08</v>
      </c>
      <c r="C3049" s="2">
        <f t="shared" si="192"/>
        <v>42586</v>
      </c>
      <c r="D3049" s="4">
        <v>37.727501318648464</v>
      </c>
      <c r="E3049">
        <f t="shared" si="190"/>
        <v>37.682382496335826</v>
      </c>
      <c r="F3049" s="4">
        <v>31.992304225352115</v>
      </c>
      <c r="G3049">
        <f t="shared" si="191"/>
        <v>31.907296097417841</v>
      </c>
    </row>
    <row r="3050" spans="1:7" outlineLevel="1">
      <c r="A3050" s="12">
        <f t="shared" si="193"/>
        <v>0</v>
      </c>
      <c r="B3050" t="str">
        <f>YEAR(C3050)&amp;VLOOKUP(MONTH(C3050),lookup!$G$2:$N$13,8)</f>
        <v>2016M08</v>
      </c>
      <c r="C3050" s="2">
        <f t="shared" si="192"/>
        <v>42587</v>
      </c>
      <c r="D3050" s="4">
        <v>36.97964441564384</v>
      </c>
      <c r="E3050">
        <f t="shared" si="190"/>
        <v>37.582958474760353</v>
      </c>
      <c r="F3050" s="4">
        <v>31.503894366197184</v>
      </c>
      <c r="G3050">
        <f t="shared" si="191"/>
        <v>31.858276085680757</v>
      </c>
    </row>
    <row r="3051" spans="1:7" outlineLevel="1">
      <c r="A3051" s="12">
        <f t="shared" si="193"/>
        <v>0</v>
      </c>
      <c r="B3051" t="str">
        <f>YEAR(C3051)&amp;VLOOKUP(MONTH(C3051),lookup!$G$2:$N$13,8)</f>
        <v>2016M08</v>
      </c>
      <c r="C3051" s="2">
        <f t="shared" si="192"/>
        <v>42588</v>
      </c>
      <c r="D3051" s="4">
        <v>37.570406061617199</v>
      </c>
      <c r="E3051">
        <f t="shared" si="190"/>
        <v>37.476743484602778</v>
      </c>
      <c r="F3051" s="4">
        <v>31.886242253521129</v>
      </c>
      <c r="G3051">
        <f t="shared" si="191"/>
        <v>31.804545363849765</v>
      </c>
    </row>
    <row r="3052" spans="1:7" outlineLevel="1">
      <c r="A3052" s="12">
        <f t="shared" si="193"/>
        <v>0</v>
      </c>
      <c r="B3052" t="str">
        <f>YEAR(C3052)&amp;VLOOKUP(MONTH(C3052),lookup!$G$2:$N$13,8)</f>
        <v>2016M08</v>
      </c>
      <c r="C3052" s="2">
        <f t="shared" si="192"/>
        <v>42589</v>
      </c>
      <c r="D3052" s="4">
        <v>37.358761245851881</v>
      </c>
      <c r="E3052">
        <f t="shared" si="190"/>
        <v>37.494250627097514</v>
      </c>
      <c r="F3052" s="4">
        <v>31.848257746478875</v>
      </c>
      <c r="G3052">
        <f t="shared" si="191"/>
        <v>31.843232658450706</v>
      </c>
    </row>
    <row r="3053" spans="1:7" outlineLevel="1">
      <c r="A3053" s="12">
        <f t="shared" si="193"/>
        <v>0</v>
      </c>
      <c r="B3053" t="str">
        <f>YEAR(C3053)&amp;VLOOKUP(MONTH(C3053),lookup!$G$2:$N$13,8)</f>
        <v>2016M08</v>
      </c>
      <c r="C3053" s="2">
        <f t="shared" si="192"/>
        <v>42590</v>
      </c>
      <c r="D3053" s="4">
        <v>37.126018401405368</v>
      </c>
      <c r="E3053">
        <f t="shared" si="190"/>
        <v>37.370986543409046</v>
      </c>
      <c r="F3053" s="4">
        <v>31.462243661971833</v>
      </c>
      <c r="G3053">
        <f t="shared" si="191"/>
        <v>31.750978843896714</v>
      </c>
    </row>
    <row r="3054" spans="1:7" outlineLevel="1">
      <c r="A3054" s="12">
        <f t="shared" si="193"/>
        <v>0</v>
      </c>
      <c r="B3054" t="str">
        <f>YEAR(C3054)&amp;VLOOKUP(MONTH(C3054),lookup!$G$2:$N$13,8)</f>
        <v>2016M08</v>
      </c>
      <c r="C3054" s="2">
        <f t="shared" si="192"/>
        <v>42591</v>
      </c>
      <c r="D3054" s="4">
        <v>36.979560201145148</v>
      </c>
      <c r="E3054">
        <f t="shared" si="190"/>
        <v>37.327979187809817</v>
      </c>
      <c r="F3054" s="4">
        <v>31.490492957746479</v>
      </c>
      <c r="G3054">
        <f t="shared" si="191"/>
        <v>31.722643808685447</v>
      </c>
    </row>
    <row r="3055" spans="1:7" outlineLevel="1">
      <c r="A3055" s="12">
        <f t="shared" si="193"/>
        <v>0</v>
      </c>
      <c r="B3055" t="str">
        <f>YEAR(C3055)&amp;VLOOKUP(MONTH(C3055),lookup!$G$2:$N$13,8)</f>
        <v>2016M08</v>
      </c>
      <c r="C3055" s="2">
        <f t="shared" si="192"/>
        <v>42592</v>
      </c>
      <c r="D3055" s="4">
        <v>37.252232967352917</v>
      </c>
      <c r="E3055">
        <f t="shared" si="190"/>
        <v>37.259851380937931</v>
      </c>
      <c r="F3055" s="4">
        <v>31.665663380281689</v>
      </c>
      <c r="G3055">
        <f t="shared" si="191"/>
        <v>31.677826026995305</v>
      </c>
    </row>
    <row r="3056" spans="1:7" outlineLevel="1">
      <c r="A3056" s="12">
        <f t="shared" si="193"/>
        <v>0</v>
      </c>
      <c r="B3056" t="str">
        <f>YEAR(C3056)&amp;VLOOKUP(MONTH(C3056),lookup!$G$2:$N$13,8)</f>
        <v>2016M08</v>
      </c>
      <c r="C3056" s="2">
        <f t="shared" si="192"/>
        <v>42593</v>
      </c>
      <c r="D3056" s="4">
        <v>36.968990515973047</v>
      </c>
      <c r="E3056">
        <f t="shared" si="190"/>
        <v>37.227358811589497</v>
      </c>
      <c r="F3056" s="4">
        <v>31.498549295774652</v>
      </c>
      <c r="G3056">
        <f t="shared" si="191"/>
        <v>31.655182100938973</v>
      </c>
    </row>
    <row r="3057" spans="1:7" outlineLevel="1">
      <c r="A3057" s="12">
        <f t="shared" si="193"/>
        <v>0</v>
      </c>
      <c r="B3057" t="str">
        <f>YEAR(C3057)&amp;VLOOKUP(MONTH(C3057),lookup!$G$2:$N$13,8)</f>
        <v>2016M08</v>
      </c>
      <c r="C3057" s="2">
        <f t="shared" si="192"/>
        <v>42594</v>
      </c>
      <c r="D3057" s="4">
        <v>37.70880569993902</v>
      </c>
      <c r="E3057">
        <f t="shared" si="190"/>
        <v>37.237723638613645</v>
      </c>
      <c r="F3057" s="4">
        <v>32.069052112676061</v>
      </c>
      <c r="G3057">
        <f t="shared" si="191"/>
        <v>31.675212998826296</v>
      </c>
    </row>
    <row r="3058" spans="1:7" outlineLevel="1">
      <c r="A3058" s="12">
        <f t="shared" si="193"/>
        <v>0</v>
      </c>
      <c r="B3058" t="str">
        <f>YEAR(C3058)&amp;VLOOKUP(MONTH(C3058),lookup!$G$2:$N$13,8)</f>
        <v>2016M08</v>
      </c>
      <c r="C3058" s="2">
        <f t="shared" si="192"/>
        <v>42595</v>
      </c>
      <c r="D3058" s="4">
        <v>37.139060930493578</v>
      </c>
      <c r="E3058">
        <f t="shared" si="190"/>
        <v>37.229378811178563</v>
      </c>
      <c r="F3058" s="4">
        <v>31.725560563380281</v>
      </c>
      <c r="G3058">
        <f t="shared" si="191"/>
        <v>31.678842370892017</v>
      </c>
    </row>
    <row r="3059" spans="1:7" outlineLevel="1">
      <c r="A3059" s="12">
        <f t="shared" si="193"/>
        <v>0</v>
      </c>
      <c r="B3059" t="str">
        <f>YEAR(C3059)&amp;VLOOKUP(MONTH(C3059),lookup!$G$2:$N$13,8)</f>
        <v>2016M08</v>
      </c>
      <c r="C3059" s="2">
        <f t="shared" si="192"/>
        <v>42596</v>
      </c>
      <c r="D3059" s="4">
        <v>37.282130645561004</v>
      </c>
      <c r="E3059">
        <f t="shared" si="190"/>
        <v>37.224370951354686</v>
      </c>
      <c r="F3059" s="4">
        <v>31.741469014084508</v>
      </c>
      <c r="G3059">
        <f t="shared" si="191"/>
        <v>31.693062822769956</v>
      </c>
    </row>
    <row r="3060" spans="1:7" outlineLevel="1">
      <c r="A3060" s="12">
        <f t="shared" si="193"/>
        <v>0</v>
      </c>
      <c r="B3060" t="str">
        <f>YEAR(C3060)&amp;VLOOKUP(MONTH(C3060),lookup!$G$2:$N$13,8)</f>
        <v>2016M08</v>
      </c>
      <c r="C3060" s="2">
        <f t="shared" si="192"/>
        <v>42597</v>
      </c>
      <c r="D3060" s="4">
        <v>36.821939751876585</v>
      </c>
      <c r="E3060">
        <f t="shared" si="190"/>
        <v>37.177684570542183</v>
      </c>
      <c r="F3060" s="4">
        <v>31.413150704225355</v>
      </c>
      <c r="G3060">
        <f t="shared" si="191"/>
        <v>31.659423444835681</v>
      </c>
    </row>
    <row r="3061" spans="1:7" outlineLevel="1">
      <c r="A3061" s="12">
        <f t="shared" si="193"/>
        <v>0</v>
      </c>
      <c r="B3061" t="str">
        <f>YEAR(C3061)&amp;VLOOKUP(MONTH(C3061),lookup!$G$2:$N$13,8)</f>
        <v>2016M08</v>
      </c>
      <c r="C3061" s="2">
        <f t="shared" si="192"/>
        <v>42598</v>
      </c>
      <c r="D3061" s="4">
        <v>37.252456518567627</v>
      </c>
      <c r="E3061">
        <f t="shared" si="190"/>
        <v>37.185605582132716</v>
      </c>
      <c r="F3061" s="4">
        <v>31.713043661971835</v>
      </c>
      <c r="G3061">
        <f t="shared" si="191"/>
        <v>31.679046801643196</v>
      </c>
    </row>
    <row r="3062" spans="1:7" outlineLevel="1">
      <c r="A3062" s="12">
        <f t="shared" si="193"/>
        <v>0</v>
      </c>
      <c r="B3062" t="str">
        <f>YEAR(C3062)&amp;VLOOKUP(MONTH(C3062),lookup!$G$2:$N$13,8)</f>
        <v>2016M08</v>
      </c>
      <c r="C3062" s="2">
        <f t="shared" si="192"/>
        <v>42599</v>
      </c>
      <c r="D3062" s="4">
        <v>36.95956921032856</v>
      </c>
      <c r="E3062">
        <f t="shared" ref="E3062:E3125" si="194">AVERAGE(SUM(D3055:D3062)/8,SUM(D3057:D3062)/6)</f>
        <v>37.183571036402967</v>
      </c>
      <c r="F3062" s="4">
        <v>31.546440845070425</v>
      </c>
      <c r="G3062">
        <f t="shared" si="191"/>
        <v>31.686534507042257</v>
      </c>
    </row>
    <row r="3063" spans="1:7" outlineLevel="1">
      <c r="A3063" s="12">
        <f t="shared" si="193"/>
        <v>0</v>
      </c>
      <c r="B3063" t="str">
        <f>YEAR(C3063)&amp;VLOOKUP(MONTH(C3063),lookup!$G$2:$N$13,8)</f>
        <v>2016M08</v>
      </c>
      <c r="C3063" s="2">
        <f t="shared" si="192"/>
        <v>42600</v>
      </c>
      <c r="D3063" s="4">
        <v>37.559568421221989</v>
      </c>
      <c r="E3063">
        <f t="shared" si="194"/>
        <v>37.190343062376698</v>
      </c>
      <c r="F3063" s="4">
        <v>32.02702535211268</v>
      </c>
      <c r="G3063">
        <f t="shared" si="191"/>
        <v>31.705617400234743</v>
      </c>
    </row>
    <row r="3064" spans="1:7" outlineLevel="1">
      <c r="A3064" s="12">
        <f t="shared" si="193"/>
        <v>0</v>
      </c>
      <c r="B3064" t="str">
        <f>YEAR(C3064)&amp;VLOOKUP(MONTH(C3064),lookup!$G$2:$N$13,8)</f>
        <v>2016M08</v>
      </c>
      <c r="C3064" s="2">
        <f t="shared" si="192"/>
        <v>42601</v>
      </c>
      <c r="D3064" s="4">
        <v>36.957163738011396</v>
      </c>
      <c r="E3064">
        <f t="shared" si="194"/>
        <v>37.174445789380584</v>
      </c>
      <c r="F3064" s="4">
        <v>31.563099999999999</v>
      </c>
      <c r="G3064">
        <f t="shared" si="191"/>
        <v>31.696113438967139</v>
      </c>
    </row>
    <row r="3065" spans="1:7" outlineLevel="1">
      <c r="A3065" s="12">
        <f t="shared" si="193"/>
        <v>0</v>
      </c>
      <c r="B3065" t="str">
        <f>YEAR(C3065)&amp;VLOOKUP(MONTH(C3065),lookup!$G$2:$N$13,8)</f>
        <v>2016M08</v>
      </c>
      <c r="C3065" s="2">
        <f t="shared" si="192"/>
        <v>42602</v>
      </c>
      <c r="D3065" s="4">
        <v>37.191448473370315</v>
      </c>
      <c r="E3065">
        <f t="shared" si="194"/>
        <v>37.134554115037474</v>
      </c>
      <c r="F3065" s="4">
        <v>31.693305633802819</v>
      </c>
      <c r="G3065">
        <f t="shared" si="191"/>
        <v>31.668615669014088</v>
      </c>
    </row>
    <row r="3066" spans="1:7" outlineLevel="1">
      <c r="A3066" s="12">
        <f t="shared" si="193"/>
        <v>0</v>
      </c>
      <c r="B3066" t="str">
        <f>YEAR(C3066)&amp;VLOOKUP(MONTH(C3066),lookup!$G$2:$N$13,8)</f>
        <v>2016M08</v>
      </c>
      <c r="C3066" s="2">
        <f t="shared" si="192"/>
        <v>42603</v>
      </c>
      <c r="D3066" s="4">
        <v>36.617586380525225</v>
      </c>
      <c r="E3066">
        <f t="shared" si="194"/>
        <v>37.084932508051843</v>
      </c>
      <c r="F3066" s="4">
        <v>31.318005633802819</v>
      </c>
      <c r="G3066">
        <f t="shared" si="191"/>
        <v>31.635214730046947</v>
      </c>
    </row>
    <row r="3067" spans="1:7" outlineLevel="1">
      <c r="A3067" s="12">
        <f t="shared" si="193"/>
        <v>0</v>
      </c>
      <c r="B3067" t="str">
        <f>YEAR(C3067)&amp;VLOOKUP(MONTH(C3067),lookup!$G$2:$N$13,8)</f>
        <v>2016M08</v>
      </c>
      <c r="C3067" s="2">
        <f t="shared" si="192"/>
        <v>42604</v>
      </c>
      <c r="D3067" s="4">
        <v>36.811850854933382</v>
      </c>
      <c r="E3067">
        <f t="shared" si="194"/>
        <v>37.018822882501425</v>
      </c>
      <c r="F3067" s="4">
        <v>31.400074647887326</v>
      </c>
      <c r="G3067">
        <f t="shared" si="191"/>
        <v>31.587796830985916</v>
      </c>
    </row>
    <row r="3068" spans="1:7" outlineLevel="1">
      <c r="A3068" s="12">
        <f t="shared" si="193"/>
        <v>0</v>
      </c>
      <c r="B3068" t="str">
        <f>YEAR(C3068)&amp;VLOOKUP(MONTH(C3068),lookup!$G$2:$N$13,8)</f>
        <v>2016M08</v>
      </c>
      <c r="C3068" s="2">
        <f t="shared" si="192"/>
        <v>42605</v>
      </c>
      <c r="D3068" s="4">
        <v>36.36448812615869</v>
      </c>
      <c r="E3068">
        <f t="shared" si="194"/>
        <v>36.940642065546569</v>
      </c>
      <c r="F3068" s="4">
        <v>31.095526760563381</v>
      </c>
      <c r="G3068">
        <f t="shared" si="191"/>
        <v>31.530369160798124</v>
      </c>
    </row>
    <row r="3069" spans="1:7" outlineLevel="1">
      <c r="A3069" s="12">
        <f t="shared" si="193"/>
        <v>0</v>
      </c>
      <c r="B3069" t="str">
        <f>YEAR(C3069)&amp;VLOOKUP(MONTH(C3069),lookup!$G$2:$N$13,8)</f>
        <v>2016M08</v>
      </c>
      <c r="C3069" s="2">
        <f t="shared" si="192"/>
        <v>42606</v>
      </c>
      <c r="D3069" s="4">
        <v>37.042612361901597</v>
      </c>
      <c r="E3069">
        <f t="shared" si="194"/>
        <v>36.884447134144914</v>
      </c>
      <c r="F3069" s="4">
        <v>31.634774647887326</v>
      </c>
      <c r="G3069">
        <f t="shared" si="191"/>
        <v>31.492789788732395</v>
      </c>
    </row>
    <row r="3070" spans="1:7" outlineLevel="1">
      <c r="A3070" s="12">
        <f t="shared" si="193"/>
        <v>0</v>
      </c>
      <c r="B3070" t="str">
        <f>YEAR(C3070)&amp;VLOOKUP(MONTH(C3070),lookup!$G$2:$N$13,8)</f>
        <v>2016M08</v>
      </c>
      <c r="C3070" s="2">
        <f t="shared" si="192"/>
        <v>42607</v>
      </c>
      <c r="D3070" s="4">
        <v>36.389286999264193</v>
      </c>
      <c r="E3070">
        <f t="shared" si="194"/>
        <v>36.801481434391121</v>
      </c>
      <c r="F3070" s="4">
        <v>31.139664788732393</v>
      </c>
      <c r="G3070">
        <f t="shared" si="191"/>
        <v>31.432080017605635</v>
      </c>
    </row>
    <row r="3071" spans="1:7" outlineLevel="1">
      <c r="A3071" s="12">
        <f t="shared" si="193"/>
        <v>0</v>
      </c>
      <c r="B3071" t="str">
        <f>YEAR(C3071)&amp;VLOOKUP(MONTH(C3071),lookup!$G$2:$N$13,8)</f>
        <v>2016M08</v>
      </c>
      <c r="C3071" s="2">
        <f t="shared" si="192"/>
        <v>42608</v>
      </c>
      <c r="D3071" s="4">
        <v>36.840693555148768</v>
      </c>
      <c r="E3071">
        <f t="shared" si="194"/>
        <v>36.727322178743087</v>
      </c>
      <c r="F3071" s="4">
        <v>31.452746478873241</v>
      </c>
      <c r="G3071">
        <f t="shared" si="191"/>
        <v>31.376140991784041</v>
      </c>
    </row>
    <row r="3072" spans="1:7" outlineLevel="1">
      <c r="A3072" s="12">
        <f t="shared" si="193"/>
        <v>0</v>
      </c>
      <c r="B3072" t="str">
        <f>YEAR(C3072)&amp;VLOOKUP(MONTH(C3072),lookup!$G$2:$N$13,8)</f>
        <v>2016M08</v>
      </c>
      <c r="C3072" s="2">
        <f t="shared" si="192"/>
        <v>42609</v>
      </c>
      <c r="D3072" s="4">
        <v>36.647606552549583</v>
      </c>
      <c r="E3072">
        <f t="shared" si="194"/>
        <v>36.710476535653754</v>
      </c>
      <c r="F3072" s="4">
        <v>31.3405338028169</v>
      </c>
      <c r="G3072">
        <f t="shared" si="191"/>
        <v>31.364107951877937</v>
      </c>
    </row>
    <row r="3073" spans="1:7" outlineLevel="1">
      <c r="A3073" s="12">
        <f t="shared" si="193"/>
        <v>0</v>
      </c>
      <c r="B3073" t="str">
        <f>YEAR(C3073)&amp;VLOOKUP(MONTH(C3073),lookup!$G$2:$N$13,8)</f>
        <v>2016M08</v>
      </c>
      <c r="C3073" s="2">
        <f t="shared" si="192"/>
        <v>42610</v>
      </c>
      <c r="D3073" s="4">
        <v>36.803271694275807</v>
      </c>
      <c r="E3073">
        <f t="shared" si="194"/>
        <v>36.685500556905545</v>
      </c>
      <c r="F3073" s="4">
        <v>31.463171830985917</v>
      </c>
      <c r="G3073">
        <f t="shared" si="191"/>
        <v>31.354982687793431</v>
      </c>
    </row>
    <row r="3074" spans="1:7" outlineLevel="1">
      <c r="A3074" s="12">
        <f t="shared" si="193"/>
        <v>0</v>
      </c>
      <c r="B3074" t="str">
        <f>YEAR(C3074)&amp;VLOOKUP(MONTH(C3074),lookup!$G$2:$N$13,8)</f>
        <v>2016M08</v>
      </c>
      <c r="C3074" s="2">
        <f t="shared" si="192"/>
        <v>42611</v>
      </c>
      <c r="D3074" s="4">
        <v>36.557703747264966</v>
      </c>
      <c r="E3074">
        <f t="shared" si="194"/>
        <v>36.697859194085638</v>
      </c>
      <c r="F3074" s="4">
        <v>31.264314084507046</v>
      </c>
      <c r="G3074">
        <f t="shared" si="191"/>
        <v>31.365692576291082</v>
      </c>
    </row>
    <row r="3075" spans="1:7" outlineLevel="1">
      <c r="A3075" s="12">
        <f t="shared" si="193"/>
        <v>0</v>
      </c>
      <c r="B3075" t="str">
        <f>YEAR(C3075)&amp;VLOOKUP(MONTH(C3075),lookup!$G$2:$N$13,8)</f>
        <v>2016M08</v>
      </c>
      <c r="C3075" s="2">
        <f t="shared" si="192"/>
        <v>42612</v>
      </c>
      <c r="D3075" s="4">
        <v>36.404592601608151</v>
      </c>
      <c r="E3075">
        <f t="shared" si="194"/>
        <v>36.619237239895021</v>
      </c>
      <c r="F3075" s="4">
        <v>31.091507042253525</v>
      </c>
      <c r="G3075">
        <f t="shared" si="191"/>
        <v>31.301134800469487</v>
      </c>
    </row>
    <row r="3076" spans="1:7" outlineLevel="1">
      <c r="A3076" s="12">
        <f t="shared" si="193"/>
        <v>0</v>
      </c>
      <c r="B3076" t="str">
        <f>YEAR(C3076)&amp;VLOOKUP(MONTH(C3076),lookup!$G$2:$N$13,8)</f>
        <v>2016M08</v>
      </c>
      <c r="C3076" s="2">
        <f t="shared" si="192"/>
        <v>42613</v>
      </c>
      <c r="D3076" s="4">
        <v>36.848425977301325</v>
      </c>
      <c r="E3076">
        <f t="shared" si="194"/>
        <v>36.687744937094536</v>
      </c>
      <c r="F3076" s="4">
        <v>31.53214225352113</v>
      </c>
      <c r="G3076">
        <f t="shared" si="191"/>
        <v>31.361129724178404</v>
      </c>
    </row>
    <row r="3077" spans="1:7" outlineLevel="1">
      <c r="A3077" s="12">
        <f t="shared" si="193"/>
        <v>0</v>
      </c>
      <c r="B3077" t="str">
        <f>YEAR(C3077)&amp;VLOOKUP(MONTH(C3077),lookup!$G$2:$N$13,8)</f>
        <v>2016M09</v>
      </c>
      <c r="C3077" s="2">
        <f t="shared" si="192"/>
        <v>42614</v>
      </c>
      <c r="D3077" s="4">
        <v>36.233668039720854</v>
      </c>
      <c r="E3077">
        <f t="shared" si="194"/>
        <v>36.586600457339244</v>
      </c>
      <c r="F3077" s="4">
        <v>31.077498591549297</v>
      </c>
      <c r="G3077">
        <f t="shared" si="191"/>
        <v>31.295029313380287</v>
      </c>
    </row>
    <row r="3078" spans="1:7" outlineLevel="1">
      <c r="A3078" s="12">
        <f t="shared" si="193"/>
        <v>0</v>
      </c>
      <c r="B3078" t="str">
        <f>YEAR(C3078)&amp;VLOOKUP(MONTH(C3078),lookup!$G$2:$N$13,8)</f>
        <v>2016M09</v>
      </c>
      <c r="C3078" s="2">
        <f t="shared" si="192"/>
        <v>42615</v>
      </c>
      <c r="D3078" s="4">
        <v>36.329113113492895</v>
      </c>
      <c r="E3078">
        <f t="shared" si="194"/>
        <v>36.556298469557149</v>
      </c>
      <c r="F3078" s="4">
        <v>31.278954929577466</v>
      </c>
      <c r="G3078">
        <f t="shared" si="191"/>
        <v>31.298603374413148</v>
      </c>
    </row>
    <row r="3079" spans="1:7" outlineLevel="1">
      <c r="A3079" s="12">
        <f t="shared" si="193"/>
        <v>0</v>
      </c>
      <c r="B3079" t="str">
        <f>YEAR(C3079)&amp;VLOOKUP(MONTH(C3079),lookup!$G$2:$N$13,8)</f>
        <v>2016M09</v>
      </c>
      <c r="C3079" s="2">
        <f t="shared" si="192"/>
        <v>42616</v>
      </c>
      <c r="D3079" s="4">
        <v>36.752408885101453</v>
      </c>
      <c r="E3079">
        <f t="shared" si="194"/>
        <v>36.546542110247998</v>
      </c>
      <c r="F3079" s="4">
        <v>31.548892957746478</v>
      </c>
      <c r="G3079">
        <f t="shared" si="191"/>
        <v>31.311755956572775</v>
      </c>
    </row>
    <row r="3080" spans="1:7" outlineLevel="1">
      <c r="A3080" s="12">
        <f t="shared" si="193"/>
        <v>0</v>
      </c>
      <c r="B3080" t="str">
        <f>YEAR(C3080)&amp;VLOOKUP(MONTH(C3080),lookup!$G$2:$N$13,8)</f>
        <v>2016M09</v>
      </c>
      <c r="C3080" s="2">
        <f t="shared" si="192"/>
        <v>42617</v>
      </c>
      <c r="D3080" s="4">
        <v>36.276589606980636</v>
      </c>
      <c r="E3080">
        <f t="shared" si="194"/>
        <v>36.499927372792911</v>
      </c>
      <c r="F3080" s="4">
        <v>31.264687323943665</v>
      </c>
      <c r="G3080">
        <f t="shared" si="191"/>
        <v>31.307046654929579</v>
      </c>
    </row>
    <row r="3081" spans="1:7" outlineLevel="1">
      <c r="A3081" s="12">
        <f t="shared" si="193"/>
        <v>0</v>
      </c>
      <c r="B3081" t="str">
        <f>YEAR(C3081)&amp;VLOOKUP(MONTH(C3081),lookup!$G$2:$N$13,8)</f>
        <v>2016M09</v>
      </c>
      <c r="C3081" s="2">
        <f t="shared" si="192"/>
        <v>42618</v>
      </c>
      <c r="D3081" s="4">
        <v>36.389095146830478</v>
      </c>
      <c r="E3081">
        <f t="shared" si="194"/>
        <v>36.472749884012771</v>
      </c>
      <c r="F3081" s="4">
        <v>31.234580281690143</v>
      </c>
      <c r="G3081">
        <f t="shared" si="191"/>
        <v>31.304682453051647</v>
      </c>
    </row>
    <row r="3082" spans="1:7" outlineLevel="1">
      <c r="A3082" s="12">
        <f t="shared" si="193"/>
        <v>0</v>
      </c>
      <c r="B3082" t="str">
        <f>YEAR(C3082)&amp;VLOOKUP(MONTH(C3082),lookup!$G$2:$N$13,8)</f>
        <v>2016M09</v>
      </c>
      <c r="C3082" s="2">
        <f t="shared" si="192"/>
        <v>42619</v>
      </c>
      <c r="D3082" s="4">
        <v>36.112910285856955</v>
      </c>
      <c r="E3082">
        <f t="shared" si="194"/>
        <v>36.383657318387733</v>
      </c>
      <c r="F3082" s="4">
        <v>31.089323943661974</v>
      </c>
      <c r="G3082">
        <f t="shared" si="191"/>
        <v>31.256844043427233</v>
      </c>
    </row>
    <row r="3083" spans="1:7" outlineLevel="1">
      <c r="A3083" s="12">
        <f t="shared" si="193"/>
        <v>0</v>
      </c>
      <c r="B3083" t="str">
        <f>YEAR(C3083)&amp;VLOOKUP(MONTH(C3083),lookup!$G$2:$N$13,8)</f>
        <v>2016M09</v>
      </c>
      <c r="C3083" s="2">
        <f t="shared" si="192"/>
        <v>42620</v>
      </c>
      <c r="D3083" s="4">
        <v>36.480812480581754</v>
      </c>
      <c r="E3083">
        <f t="shared" si="194"/>
        <v>36.409016430895328</v>
      </c>
      <c r="F3083" s="4">
        <v>31.323405633802821</v>
      </c>
      <c r="G3083">
        <f t="shared" ref="G3083:G3146" si="195">AVERAGE(SUM(F3076:F3083)/8,SUM(F3078:F3083)/6)</f>
        <v>31.291829958920189</v>
      </c>
    </row>
    <row r="3084" spans="1:7" outlineLevel="1">
      <c r="A3084" s="12">
        <f t="shared" si="193"/>
        <v>0</v>
      </c>
      <c r="B3084" t="str">
        <f>YEAR(C3084)&amp;VLOOKUP(MONTH(C3084),lookup!$G$2:$N$13,8)</f>
        <v>2016M09</v>
      </c>
      <c r="C3084" s="2">
        <f t="shared" ref="C3084:C3147" si="196">C3083+1</f>
        <v>42621</v>
      </c>
      <c r="D3084" s="4">
        <v>36.450259332295609</v>
      </c>
      <c r="E3084">
        <f t="shared" si="194"/>
        <v>36.394226533816024</v>
      </c>
      <c r="F3084" s="4">
        <v>31.418677464788736</v>
      </c>
      <c r="G3084">
        <f t="shared" si="195"/>
        <v>31.296381954225357</v>
      </c>
    </row>
    <row r="3085" spans="1:7" outlineLevel="1">
      <c r="A3085" s="12">
        <f t="shared" si="193"/>
        <v>0</v>
      </c>
      <c r="B3085" t="str">
        <f>YEAR(C3085)&amp;VLOOKUP(MONTH(C3085),lookup!$G$2:$N$13,8)</f>
        <v>2016M09</v>
      </c>
      <c r="C3085" s="2">
        <f t="shared" si="196"/>
        <v>42622</v>
      </c>
      <c r="D3085" s="4">
        <v>36.232115703357493</v>
      </c>
      <c r="E3085">
        <f t="shared" si="194"/>
        <v>36.350771747647997</v>
      </c>
      <c r="F3085" s="4">
        <v>31.139929577464788</v>
      </c>
      <c r="G3085">
        <f t="shared" si="195"/>
        <v>31.266203609154932</v>
      </c>
    </row>
    <row r="3086" spans="1:7" outlineLevel="1">
      <c r="A3086" s="12">
        <f t="shared" si="193"/>
        <v>0</v>
      </c>
      <c r="B3086" t="str">
        <f>YEAR(C3086)&amp;VLOOKUP(MONTH(C3086),lookup!$G$2:$N$13,8)</f>
        <v>2016M09</v>
      </c>
      <c r="C3086" s="2">
        <f t="shared" si="196"/>
        <v>42623</v>
      </c>
      <c r="D3086" s="4">
        <v>36.092208913097664</v>
      </c>
      <c r="E3086">
        <f t="shared" si="194"/>
        <v>36.32060017729971</v>
      </c>
      <c r="F3086" s="4">
        <v>31.098467605633804</v>
      </c>
      <c r="G3086">
        <f t="shared" si="195"/>
        <v>31.241071508215967</v>
      </c>
    </row>
    <row r="3087" spans="1:7" outlineLevel="1">
      <c r="A3087" s="12">
        <f t="shared" si="193"/>
        <v>0</v>
      </c>
      <c r="B3087" t="str">
        <f>YEAR(C3087)&amp;VLOOKUP(MONTH(C3087),lookup!$G$2:$N$13,8)</f>
        <v>2016M09</v>
      </c>
      <c r="C3087" s="2">
        <f t="shared" si="196"/>
        <v>42624</v>
      </c>
      <c r="D3087" s="4">
        <v>36.59428842108268</v>
      </c>
      <c r="E3087">
        <f t="shared" si="194"/>
        <v>36.327817087819554</v>
      </c>
      <c r="F3087" s="4">
        <v>31.52021549295775</v>
      </c>
      <c r="G3087">
        <f t="shared" si="195"/>
        <v>31.263082100938973</v>
      </c>
    </row>
    <row r="3088" spans="1:7" outlineLevel="1">
      <c r="A3088" s="12">
        <f t="shared" si="193"/>
        <v>0</v>
      </c>
      <c r="B3088" t="str">
        <f>YEAR(C3088)&amp;VLOOKUP(MONTH(C3088),lookup!$G$2:$N$13,8)</f>
        <v>2016M09</v>
      </c>
      <c r="C3088" s="2">
        <f t="shared" si="196"/>
        <v>42625</v>
      </c>
      <c r="D3088" s="4">
        <v>35.704523950939482</v>
      </c>
      <c r="E3088">
        <f t="shared" si="194"/>
        <v>36.258030789740523</v>
      </c>
      <c r="F3088" s="4">
        <v>30.760142253521128</v>
      </c>
      <c r="G3088">
        <f t="shared" si="195"/>
        <v>31.204116226525827</v>
      </c>
    </row>
    <row r="3089" spans="1:7" outlineLevel="1">
      <c r="A3089" s="12">
        <f t="shared" si="193"/>
        <v>0</v>
      </c>
      <c r="B3089" t="str">
        <f>YEAR(C3089)&amp;VLOOKUP(MONTH(C3089),lookup!$G$2:$N$13,8)</f>
        <v>2016M09</v>
      </c>
      <c r="C3089" s="2">
        <f t="shared" si="196"/>
        <v>42626</v>
      </c>
      <c r="D3089" s="4">
        <v>36.129730056011887</v>
      </c>
      <c r="E3089">
        <f t="shared" si="194"/>
        <v>36.21256360285021</v>
      </c>
      <c r="F3089" s="4">
        <v>31.071887323943663</v>
      </c>
      <c r="G3089">
        <f t="shared" si="195"/>
        <v>31.172988057511738</v>
      </c>
    </row>
    <row r="3090" spans="1:7" outlineLevel="1">
      <c r="A3090" s="12">
        <f t="shared" ref="A3090:A3153" si="197">IF(D3090+D3091=D3090,IF(D3090+D3091&gt;0,1,0),0)</f>
        <v>0</v>
      </c>
      <c r="B3090" t="str">
        <f>YEAR(C3090)&amp;VLOOKUP(MONTH(C3090),lookup!$G$2:$N$13,8)</f>
        <v>2016M09</v>
      </c>
      <c r="C3090" s="2">
        <f t="shared" si="196"/>
        <v>42627</v>
      </c>
      <c r="D3090" s="4">
        <v>36.368011402700027</v>
      </c>
      <c r="E3090">
        <f t="shared" si="194"/>
        <v>36.221653428519929</v>
      </c>
      <c r="F3090" s="4">
        <v>31.367288732394368</v>
      </c>
      <c r="G3090">
        <f t="shared" si="195"/>
        <v>31.186078462441316</v>
      </c>
    </row>
    <row r="3091" spans="1:7" outlineLevel="1">
      <c r="A3091" s="12">
        <f t="shared" si="197"/>
        <v>0</v>
      </c>
      <c r="B3091" t="str">
        <f>YEAR(C3091)&amp;VLOOKUP(MONTH(C3091),lookup!$G$2:$N$13,8)</f>
        <v>2016M09</v>
      </c>
      <c r="C3091" s="2">
        <f t="shared" si="196"/>
        <v>42628</v>
      </c>
      <c r="D3091" s="4">
        <v>36.520275948190076</v>
      </c>
      <c r="E3091">
        <f t="shared" si="194"/>
        <v>36.248133248981503</v>
      </c>
      <c r="F3091" s="4">
        <v>31.437274647887328</v>
      </c>
      <c r="G3091">
        <f t="shared" si="195"/>
        <v>31.217974031690144</v>
      </c>
    </row>
    <row r="3092" spans="1:7" outlineLevel="1">
      <c r="A3092" s="12">
        <f t="shared" si="197"/>
        <v>0</v>
      </c>
      <c r="B3092" t="str">
        <f>YEAR(C3092)&amp;VLOOKUP(MONTH(C3092),lookup!$G$2:$N$13,8)</f>
        <v>2016M09</v>
      </c>
      <c r="C3092" s="2">
        <f t="shared" si="196"/>
        <v>42629</v>
      </c>
      <c r="D3092" s="4">
        <v>36.235759656822815</v>
      </c>
      <c r="E3092">
        <f t="shared" si="194"/>
        <v>36.246689581241547</v>
      </c>
      <c r="F3092" s="4">
        <v>31.260004225352116</v>
      </c>
      <c r="G3092">
        <f t="shared" si="195"/>
        <v>31.221518339201879</v>
      </c>
    </row>
    <row r="3093" spans="1:7" outlineLevel="1">
      <c r="A3093" s="12">
        <f t="shared" si="197"/>
        <v>0</v>
      </c>
      <c r="B3093" t="str">
        <f>YEAR(C3093)&amp;VLOOKUP(MONTH(C3093),lookup!$G$2:$N$13,8)</f>
        <v>2016M09</v>
      </c>
      <c r="C3093" s="2">
        <f t="shared" si="196"/>
        <v>42630</v>
      </c>
      <c r="D3093" s="4">
        <v>36.260068421641421</v>
      </c>
      <c r="E3093">
        <f t="shared" si="194"/>
        <v>36.220584959514184</v>
      </c>
      <c r="F3093" s="4">
        <v>31.17439295774648</v>
      </c>
      <c r="G3093">
        <f t="shared" si="195"/>
        <v>31.194853755868547</v>
      </c>
    </row>
    <row r="3094" spans="1:7" outlineLevel="1">
      <c r="A3094" s="12">
        <f t="shared" si="197"/>
        <v>0</v>
      </c>
      <c r="B3094" t="str">
        <f>YEAR(C3094)&amp;VLOOKUP(MONTH(C3094),lookup!$G$2:$N$13,8)</f>
        <v>2016M09</v>
      </c>
      <c r="C3094" s="2">
        <f t="shared" si="196"/>
        <v>42631</v>
      </c>
      <c r="D3094" s="4">
        <v>36.363413805894702</v>
      </c>
      <c r="E3094">
        <f t="shared" si="194"/>
        <v>36.292442753226936</v>
      </c>
      <c r="F3094" s="4">
        <v>31.375985915492958</v>
      </c>
      <c r="G3094">
        <f t="shared" si="195"/>
        <v>31.263518955399064</v>
      </c>
    </row>
    <row r="3095" spans="1:7" outlineLevel="1">
      <c r="A3095" s="12">
        <f t="shared" si="197"/>
        <v>0</v>
      </c>
      <c r="B3095" t="str">
        <f>YEAR(C3095)&amp;VLOOKUP(MONTH(C3095),lookup!$G$2:$N$13,8)</f>
        <v>2016M09</v>
      </c>
      <c r="C3095" s="2">
        <f t="shared" si="196"/>
        <v>42632</v>
      </c>
      <c r="D3095" s="4">
        <v>36.365947206652571</v>
      </c>
      <c r="E3095">
        <f t="shared" si="194"/>
        <v>36.297856189878445</v>
      </c>
      <c r="F3095" s="4">
        <v>31.259102816901411</v>
      </c>
      <c r="G3095">
        <f t="shared" si="195"/>
        <v>31.262800704225356</v>
      </c>
    </row>
    <row r="3096" spans="1:7" outlineLevel="1">
      <c r="A3096" s="12">
        <f t="shared" si="197"/>
        <v>0</v>
      </c>
      <c r="B3096" t="str">
        <f>YEAR(C3096)&amp;VLOOKUP(MONTH(C3096),lookup!$G$2:$N$13,8)</f>
        <v>2016M09</v>
      </c>
      <c r="C3096" s="2">
        <f t="shared" si="196"/>
        <v>42633</v>
      </c>
      <c r="D3096" s="4">
        <v>36.17336000051305</v>
      </c>
      <c r="E3096">
        <f t="shared" si="194"/>
        <v>36.310937492794551</v>
      </c>
      <c r="F3096" s="4">
        <v>31.191846478873241</v>
      </c>
      <c r="G3096">
        <f t="shared" si="195"/>
        <v>31.275162030516434</v>
      </c>
    </row>
    <row r="3097" spans="1:7" outlineLevel="1">
      <c r="A3097" s="12">
        <f t="shared" si="197"/>
        <v>0</v>
      </c>
      <c r="B3097" t="str">
        <f>YEAR(C3097)&amp;VLOOKUP(MONTH(C3097),lookup!$G$2:$N$13,8)</f>
        <v>2016M09</v>
      </c>
      <c r="C3097" s="2">
        <f t="shared" si="196"/>
        <v>42634</v>
      </c>
      <c r="D3097" s="4">
        <v>36.562079345782827</v>
      </c>
      <c r="E3097">
        <f t="shared" si="194"/>
        <v>36.341442939871285</v>
      </c>
      <c r="F3097" s="4">
        <v>31.478864788732395</v>
      </c>
      <c r="G3097">
        <f t="shared" si="195"/>
        <v>31.304063967136152</v>
      </c>
    </row>
    <row r="3098" spans="1:7" outlineLevel="1">
      <c r="A3098" s="12">
        <f t="shared" si="197"/>
        <v>0</v>
      </c>
      <c r="B3098" t="str">
        <f>YEAR(C3098)&amp;VLOOKUP(MONTH(C3098),lookup!$G$2:$N$13,8)</f>
        <v>2016M09</v>
      </c>
      <c r="C3098" s="2">
        <f t="shared" si="196"/>
        <v>42635</v>
      </c>
      <c r="D3098" s="4">
        <v>36.297504254608306</v>
      </c>
      <c r="E3098">
        <f t="shared" si="194"/>
        <v>36.342181626264349</v>
      </c>
      <c r="F3098" s="4">
        <v>31.31705633802817</v>
      </c>
      <c r="G3098">
        <f t="shared" si="195"/>
        <v>31.305678785211271</v>
      </c>
    </row>
    <row r="3099" spans="1:7" outlineLevel="1">
      <c r="A3099" s="12">
        <f t="shared" si="197"/>
        <v>0</v>
      </c>
      <c r="B3099" t="str">
        <f>YEAR(C3099)&amp;VLOOKUP(MONTH(C3099),lookup!$G$2:$N$13,8)</f>
        <v>2016M09</v>
      </c>
      <c r="C3099" s="2">
        <f t="shared" si="196"/>
        <v>42636</v>
      </c>
      <c r="D3099" s="4">
        <v>36.883530274176302</v>
      </c>
      <c r="E3099">
        <f t="shared" si="194"/>
        <v>36.416840176016393</v>
      </c>
      <c r="F3099" s="4">
        <v>31.744929577464788</v>
      </c>
      <c r="G3099">
        <f t="shared" si="195"/>
        <v>31.372451936619719</v>
      </c>
    </row>
    <row r="3100" spans="1:7" outlineLevel="1">
      <c r="A3100" s="12">
        <f t="shared" si="197"/>
        <v>0</v>
      </c>
      <c r="B3100" t="str">
        <f>YEAR(C3100)&amp;VLOOKUP(MONTH(C3100),lookup!$G$2:$N$13,8)</f>
        <v>2016M09</v>
      </c>
      <c r="C3100" s="2">
        <f t="shared" si="196"/>
        <v>42637</v>
      </c>
      <c r="D3100" s="4">
        <v>36.145935899224298</v>
      </c>
      <c r="E3100">
        <f t="shared" si="194"/>
        <v>36.393103032277281</v>
      </c>
      <c r="F3100" s="4">
        <v>31.175397183098593</v>
      </c>
      <c r="G3100">
        <f t="shared" si="195"/>
        <v>31.350448268779346</v>
      </c>
    </row>
    <row r="3101" spans="1:7" outlineLevel="1">
      <c r="A3101" s="12">
        <f t="shared" si="197"/>
        <v>0</v>
      </c>
      <c r="B3101" t="str">
        <f>YEAR(C3101)&amp;VLOOKUP(MONTH(C3101),lookup!$G$2:$N$13,8)</f>
        <v>2016M09</v>
      </c>
      <c r="C3101" s="2">
        <f t="shared" si="196"/>
        <v>42638</v>
      </c>
      <c r="D3101" s="4">
        <v>36.948181503739306</v>
      </c>
      <c r="E3101">
        <f t="shared" si="194"/>
        <v>36.484629624665637</v>
      </c>
      <c r="F3101" s="4">
        <v>31.816140845070425</v>
      </c>
      <c r="G3101">
        <f t="shared" si="195"/>
        <v>31.436977347417844</v>
      </c>
    </row>
    <row r="3102" spans="1:7" outlineLevel="1">
      <c r="A3102" s="12">
        <f t="shared" si="197"/>
        <v>0</v>
      </c>
      <c r="B3102" t="str">
        <f>YEAR(C3102)&amp;VLOOKUP(MONTH(C3102),lookup!$G$2:$N$13,8)</f>
        <v>2016M09</v>
      </c>
      <c r="C3102" s="2">
        <f t="shared" si="196"/>
        <v>42639</v>
      </c>
      <c r="D3102" s="4">
        <v>35.926640585996978</v>
      </c>
      <c r="E3102">
        <f t="shared" si="194"/>
        <v>36.436771347212357</v>
      </c>
      <c r="F3102" s="4">
        <v>31.012021126760565</v>
      </c>
      <c r="G3102">
        <f t="shared" si="195"/>
        <v>31.399244102112679</v>
      </c>
    </row>
    <row r="3103" spans="1:7" outlineLevel="1">
      <c r="A3103" s="12">
        <f t="shared" si="197"/>
        <v>0</v>
      </c>
      <c r="B3103" t="str">
        <f>YEAR(C3103)&amp;VLOOKUP(MONTH(C3103),lookup!$G$2:$N$13,8)</f>
        <v>2016M09</v>
      </c>
      <c r="C3103" s="2">
        <f t="shared" si="196"/>
        <v>42640</v>
      </c>
      <c r="D3103" s="4">
        <v>36.56202145688998</v>
      </c>
      <c r="E3103">
        <f t="shared" si="194"/>
        <v>36.449021163777786</v>
      </c>
      <c r="F3103" s="4">
        <v>31.462970422535214</v>
      </c>
      <c r="G3103">
        <f t="shared" si="195"/>
        <v>31.410661296948362</v>
      </c>
    </row>
    <row r="3104" spans="1:7" outlineLevel="1">
      <c r="A3104" s="12">
        <f t="shared" si="197"/>
        <v>0</v>
      </c>
      <c r="B3104" t="str">
        <f>YEAR(C3104)&amp;VLOOKUP(MONTH(C3104),lookup!$G$2:$N$13,8)</f>
        <v>2016M09</v>
      </c>
      <c r="C3104" s="2">
        <f t="shared" si="196"/>
        <v>42641</v>
      </c>
      <c r="D3104" s="4">
        <v>35.934511952031798</v>
      </c>
      <c r="E3104">
        <f t="shared" si="194"/>
        <v>36.403843802199674</v>
      </c>
      <c r="F3104" s="4">
        <v>31.048257746478875</v>
      </c>
      <c r="G3104">
        <f t="shared" si="195"/>
        <v>31.379287118544603</v>
      </c>
    </row>
    <row r="3105" spans="1:7" outlineLevel="1">
      <c r="A3105" s="12">
        <f t="shared" si="197"/>
        <v>0</v>
      </c>
      <c r="B3105" t="str">
        <f>YEAR(C3105)&amp;VLOOKUP(MONTH(C3105),lookup!$G$2:$N$13,8)</f>
        <v>2016M09</v>
      </c>
      <c r="C3105" s="2">
        <f t="shared" si="196"/>
        <v>42642</v>
      </c>
      <c r="D3105" s="4">
        <v>36.682837099646733</v>
      </c>
      <c r="E3105">
        <f t="shared" si="194"/>
        <v>36.394666730605366</v>
      </c>
      <c r="F3105" s="4">
        <v>31.56082676056338</v>
      </c>
      <c r="G3105">
        <f t="shared" si="195"/>
        <v>31.369067840375585</v>
      </c>
    </row>
    <row r="3106" spans="1:7" outlineLevel="1">
      <c r="A3106" s="12">
        <f t="shared" si="197"/>
        <v>0</v>
      </c>
      <c r="B3106" t="str">
        <f>YEAR(C3106)&amp;VLOOKUP(MONTH(C3106),lookup!$G$2:$N$13,8)</f>
        <v>2016M09</v>
      </c>
      <c r="C3106" s="2">
        <f t="shared" si="196"/>
        <v>42643</v>
      </c>
      <c r="D3106" s="4">
        <v>36.085632430192234</v>
      </c>
      <c r="E3106">
        <f t="shared" si="194"/>
        <v>36.376399452493352</v>
      </c>
      <c r="F3106" s="4">
        <v>31.183652112676057</v>
      </c>
      <c r="G3106">
        <f t="shared" si="195"/>
        <v>31.361417987089197</v>
      </c>
    </row>
    <row r="3107" spans="1:7" outlineLevel="1">
      <c r="A3107" s="12">
        <f t="shared" si="197"/>
        <v>0</v>
      </c>
      <c r="B3107" t="str">
        <f>YEAR(C3107)&amp;VLOOKUP(MONTH(C3107),lookup!$G$2:$N$13,8)</f>
        <v>2016M10</v>
      </c>
      <c r="C3107" s="2">
        <f t="shared" si="196"/>
        <v>42644</v>
      </c>
      <c r="D3107" s="4">
        <v>36.479070905673971</v>
      </c>
      <c r="E3107">
        <f t="shared" si="194"/>
        <v>36.312028192123179</v>
      </c>
      <c r="F3107" s="4">
        <v>31.383240816326534</v>
      </c>
      <c r="G3107">
        <f t="shared" si="195"/>
        <v>31.302737437122737</v>
      </c>
    </row>
    <row r="3108" spans="1:7" outlineLevel="1">
      <c r="A3108" s="12">
        <f t="shared" si="197"/>
        <v>0</v>
      </c>
      <c r="B3108" t="str">
        <f>YEAR(C3108)&amp;VLOOKUP(MONTH(C3108),lookup!$G$2:$N$13,8)</f>
        <v>2016M10</v>
      </c>
      <c r="C3108" s="2">
        <f t="shared" si="196"/>
        <v>42645</v>
      </c>
      <c r="D3108" s="4">
        <v>35.936856701798611</v>
      </c>
      <c r="E3108">
        <f t="shared" si="194"/>
        <v>36.299812085267547</v>
      </c>
      <c r="F3108" s="4">
        <v>31.082027210884355</v>
      </c>
      <c r="G3108">
        <f t="shared" si="195"/>
        <v>31.302735654202991</v>
      </c>
    </row>
    <row r="3109" spans="1:7" outlineLevel="1">
      <c r="A3109" s="12">
        <f t="shared" si="197"/>
        <v>0</v>
      </c>
      <c r="B3109" t="str">
        <f>YEAR(C3109)&amp;VLOOKUP(MONTH(C3109),lookup!$G$2:$N$13,8)</f>
        <v>2016M10</v>
      </c>
      <c r="C3109" s="2">
        <f t="shared" si="196"/>
        <v>42646</v>
      </c>
      <c r="D3109" s="4">
        <v>35.986538100090918</v>
      </c>
      <c r="E3109">
        <f t="shared" si="194"/>
        <v>36.191752426139601</v>
      </c>
      <c r="F3109" s="4">
        <v>30.946696598639456</v>
      </c>
      <c r="G3109">
        <f t="shared" si="195"/>
        <v>31.205372570143084</v>
      </c>
    </row>
    <row r="3110" spans="1:7" outlineLevel="1">
      <c r="A3110" s="12">
        <f t="shared" si="197"/>
        <v>0</v>
      </c>
      <c r="B3110" t="str">
        <f>YEAR(C3110)&amp;VLOOKUP(MONTH(C3110),lookup!$G$2:$N$13,8)</f>
        <v>2016M10</v>
      </c>
      <c r="C3110" s="2">
        <f t="shared" si="196"/>
        <v>42647</v>
      </c>
      <c r="D3110" s="4">
        <v>35.867603575714789</v>
      </c>
      <c r="E3110">
        <f t="shared" si="194"/>
        <v>36.182486914970539</v>
      </c>
      <c r="F3110" s="4">
        <v>30.995619047619048</v>
      </c>
      <c r="G3110">
        <f t="shared" si="195"/>
        <v>31.199960881958415</v>
      </c>
    </row>
    <row r="3111" spans="1:7" outlineLevel="1">
      <c r="A3111" s="12">
        <f t="shared" si="197"/>
        <v>0</v>
      </c>
      <c r="B3111" t="str">
        <f>YEAR(C3111)&amp;VLOOKUP(MONTH(C3111),lookup!$G$2:$N$13,8)</f>
        <v>2016M10</v>
      </c>
      <c r="C3111" s="2">
        <f t="shared" si="196"/>
        <v>42648</v>
      </c>
      <c r="D3111" s="4">
        <v>36.491675776052915</v>
      </c>
      <c r="E3111">
        <f t="shared" si="194"/>
        <v>36.162160199618739</v>
      </c>
      <c r="F3111" s="4">
        <v>31.392387755102042</v>
      </c>
      <c r="G3111">
        <f t="shared" si="195"/>
        <v>31.181512881455397</v>
      </c>
    </row>
    <row r="3112" spans="1:7" outlineLevel="1">
      <c r="A3112" s="12">
        <f t="shared" si="197"/>
        <v>0</v>
      </c>
      <c r="B3112" t="str">
        <f>YEAR(C3112)&amp;VLOOKUP(MONTH(C3112),lookup!$G$2:$N$13,8)</f>
        <v>2016M10</v>
      </c>
      <c r="C3112" s="2">
        <f t="shared" si="196"/>
        <v>42649</v>
      </c>
      <c r="D3112" s="4">
        <v>35.974566714314946</v>
      </c>
      <c r="E3112">
        <f t="shared" si="194"/>
        <v>36.155408145938331</v>
      </c>
      <c r="F3112" s="4">
        <v>31.066170068027212</v>
      </c>
      <c r="G3112">
        <f t="shared" si="195"/>
        <v>31.172842231164768</v>
      </c>
    </row>
    <row r="3113" spans="1:7" outlineLevel="1">
      <c r="A3113" s="12">
        <f t="shared" si="197"/>
        <v>0</v>
      </c>
      <c r="B3113" t="str">
        <f>YEAR(C3113)&amp;VLOOKUP(MONTH(C3113),lookup!$G$2:$N$13,8)</f>
        <v>2016M10</v>
      </c>
      <c r="C3113" s="2">
        <f t="shared" si="196"/>
        <v>42650</v>
      </c>
      <c r="D3113" s="4">
        <v>36.784540127662332</v>
      </c>
      <c r="E3113">
        <f t="shared" si="194"/>
        <v>36.187220353688339</v>
      </c>
      <c r="F3113" s="4">
        <v>31.678268027210883</v>
      </c>
      <c r="G3113">
        <f t="shared" si="195"/>
        <v>31.204767911237266</v>
      </c>
    </row>
    <row r="3114" spans="1:7" outlineLevel="1">
      <c r="A3114" s="12">
        <f t="shared" si="197"/>
        <v>0</v>
      </c>
      <c r="B3114" t="str">
        <f>YEAR(C3114)&amp;VLOOKUP(MONTH(C3114),lookup!$G$2:$N$13,8)</f>
        <v>2016M10</v>
      </c>
      <c r="C3114" s="2">
        <f t="shared" si="196"/>
        <v>42651</v>
      </c>
      <c r="D3114" s="4">
        <v>36.11787271726503</v>
      </c>
      <c r="E3114">
        <f t="shared" si="194"/>
        <v>36.204320039585923</v>
      </c>
      <c r="F3114" s="4">
        <v>31.179020408163264</v>
      </c>
      <c r="G3114">
        <f t="shared" si="195"/>
        <v>31.212561196145128</v>
      </c>
    </row>
    <row r="3115" spans="1:7" outlineLevel="1">
      <c r="A3115" s="12">
        <f t="shared" si="197"/>
        <v>0</v>
      </c>
      <c r="B3115" t="str">
        <f>YEAR(C3115)&amp;VLOOKUP(MONTH(C3115),lookup!$G$2:$N$13,8)</f>
        <v>2016M10</v>
      </c>
      <c r="C3115" s="2">
        <f t="shared" si="196"/>
        <v>42652</v>
      </c>
      <c r="D3115" s="4">
        <v>36.801977159663863</v>
      </c>
      <c r="E3115">
        <f t="shared" si="194"/>
        <v>36.292454935424701</v>
      </c>
      <c r="F3115" s="4">
        <v>31.683980952380953</v>
      </c>
      <c r="G3115">
        <f t="shared" si="195"/>
        <v>31.292797817460318</v>
      </c>
    </row>
    <row r="3116" spans="1:7" outlineLevel="1">
      <c r="A3116" s="12">
        <f t="shared" si="197"/>
        <v>0</v>
      </c>
      <c r="B3116" t="str">
        <f>YEAR(C3116)&amp;VLOOKUP(MONTH(C3116),lookup!$G$2:$N$13,8)</f>
        <v>2016M10</v>
      </c>
      <c r="C3116" s="2">
        <f t="shared" si="196"/>
        <v>42653</v>
      </c>
      <c r="D3116" s="4">
        <v>35.792850919345256</v>
      </c>
      <c r="E3116">
        <f t="shared" si="194"/>
        <v>36.277225185990574</v>
      </c>
      <c r="F3116" s="4">
        <v>30.879651700680274</v>
      </c>
      <c r="G3116">
        <f t="shared" si="195"/>
        <v>31.270485402494334</v>
      </c>
    </row>
    <row r="3117" spans="1:7" outlineLevel="1">
      <c r="A3117" s="12">
        <f t="shared" si="197"/>
        <v>0</v>
      </c>
      <c r="B3117" t="str">
        <f>YEAR(C3117)&amp;VLOOKUP(MONTH(C3117),lookup!$G$2:$N$13,8)</f>
        <v>2016M10</v>
      </c>
      <c r="C3117" s="2">
        <f t="shared" si="196"/>
        <v>42654</v>
      </c>
      <c r="D3117" s="4">
        <v>36.334642309078632</v>
      </c>
      <c r="E3117">
        <f t="shared" si="194"/>
        <v>36.28589557680445</v>
      </c>
      <c r="F3117" s="4">
        <v>31.256789115646257</v>
      </c>
      <c r="G3117">
        <f t="shared" si="195"/>
        <v>31.278566298185943</v>
      </c>
    </row>
    <row r="3118" spans="1:7" outlineLevel="1">
      <c r="A3118" s="12">
        <f t="shared" si="197"/>
        <v>0</v>
      </c>
      <c r="B3118" t="str">
        <f>YEAR(C3118)&amp;VLOOKUP(MONTH(C3118),lookup!$G$2:$N$13,8)</f>
        <v>2016M10</v>
      </c>
      <c r="C3118" s="2">
        <f t="shared" si="196"/>
        <v>42655</v>
      </c>
      <c r="D3118" s="4">
        <v>36.060190261115309</v>
      </c>
      <c r="E3118">
        <f t="shared" si="194"/>
        <v>36.305067540208682</v>
      </c>
      <c r="F3118" s="4">
        <v>31.113268027210882</v>
      </c>
      <c r="G3118">
        <f t="shared" si="195"/>
        <v>31.289844189342404</v>
      </c>
    </row>
    <row r="3119" spans="1:7" outlineLevel="1">
      <c r="A3119" s="12">
        <f t="shared" si="197"/>
        <v>0</v>
      </c>
      <c r="B3119" t="str">
        <f>YEAR(C3119)&amp;VLOOKUP(MONTH(C3119),lookup!$G$2:$N$13,8)</f>
        <v>2016M10</v>
      </c>
      <c r="C3119" s="2">
        <f t="shared" si="196"/>
        <v>42656</v>
      </c>
      <c r="D3119" s="4">
        <v>36.562724757325135</v>
      </c>
      <c r="E3119">
        <f t="shared" si="194"/>
        <v>36.291023487343423</v>
      </c>
      <c r="F3119" s="4">
        <v>31.459262585034011</v>
      </c>
      <c r="G3119">
        <f t="shared" si="195"/>
        <v>31.275773412698413</v>
      </c>
    </row>
    <row r="3120" spans="1:7" outlineLevel="1">
      <c r="A3120" s="12">
        <f t="shared" si="197"/>
        <v>0</v>
      </c>
      <c r="B3120" t="str">
        <f>YEAR(C3120)&amp;VLOOKUP(MONTH(C3120),lookup!$G$2:$N$13,8)</f>
        <v>2016M10</v>
      </c>
      <c r="C3120" s="2">
        <f t="shared" si="196"/>
        <v>42657</v>
      </c>
      <c r="D3120" s="4">
        <v>35.812547870837356</v>
      </c>
      <c r="E3120">
        <f t="shared" si="194"/>
        <v>36.255453572423775</v>
      </c>
      <c r="F3120" s="4">
        <v>30.897887074829931</v>
      </c>
      <c r="G3120">
        <f t="shared" si="195"/>
        <v>31.241827947845806</v>
      </c>
    </row>
    <row r="3121" spans="1:7" outlineLevel="1">
      <c r="A3121" s="12">
        <f t="shared" si="197"/>
        <v>0</v>
      </c>
      <c r="B3121" t="str">
        <f>YEAR(C3121)&amp;VLOOKUP(MONTH(C3121),lookup!$G$2:$N$13,8)</f>
        <v>2016M10</v>
      </c>
      <c r="C3121" s="2">
        <f t="shared" si="196"/>
        <v>42658</v>
      </c>
      <c r="D3121" s="4">
        <v>37.147928994221516</v>
      </c>
      <c r="E3121">
        <f t="shared" si="194"/>
        <v>36.306994696130189</v>
      </c>
      <c r="F3121" s="4">
        <v>31.969774149659866</v>
      </c>
      <c r="G3121">
        <f t="shared" si="195"/>
        <v>31.283863180272107</v>
      </c>
    </row>
    <row r="3122" spans="1:7" outlineLevel="1">
      <c r="A3122" s="12">
        <f t="shared" si="197"/>
        <v>0</v>
      </c>
      <c r="B3122" t="str">
        <f>YEAR(C3122)&amp;VLOOKUP(MONTH(C3122),lookup!$G$2:$N$13,8)</f>
        <v>2016M10</v>
      </c>
      <c r="C3122" s="2">
        <f t="shared" si="196"/>
        <v>42659</v>
      </c>
      <c r="D3122" s="4">
        <v>36.063637595931432</v>
      </c>
      <c r="E3122">
        <f t="shared" si="194"/>
        <v>36.326170557429023</v>
      </c>
      <c r="F3122" s="4">
        <v>31.144100680272111</v>
      </c>
      <c r="G3122">
        <f t="shared" si="195"/>
        <v>31.303718112244894</v>
      </c>
    </row>
    <row r="3123" spans="1:7" outlineLevel="1">
      <c r="A3123" s="12">
        <f t="shared" si="197"/>
        <v>0</v>
      </c>
      <c r="B3123" t="str">
        <f>YEAR(C3123)&amp;VLOOKUP(MONTH(C3123),lookup!$G$2:$N$13,8)</f>
        <v>2016M10</v>
      </c>
      <c r="C3123" s="2">
        <f t="shared" si="196"/>
        <v>42660</v>
      </c>
      <c r="D3123" s="4">
        <v>36.281292592969173</v>
      </c>
      <c r="E3123">
        <f t="shared" si="194"/>
        <v>36.289181962334816</v>
      </c>
      <c r="F3123" s="4">
        <v>31.18616598639456</v>
      </c>
      <c r="G3123">
        <f t="shared" si="195"/>
        <v>31.266719416099775</v>
      </c>
    </row>
    <row r="3124" spans="1:7" outlineLevel="1">
      <c r="A3124" s="12">
        <f t="shared" si="197"/>
        <v>0</v>
      </c>
      <c r="B3124" t="str">
        <f>YEAR(C3124)&amp;VLOOKUP(MONTH(C3124),lookup!$G$2:$N$13,8)</f>
        <v>2016M10</v>
      </c>
      <c r="C3124" s="2">
        <f t="shared" si="196"/>
        <v>42661</v>
      </c>
      <c r="D3124" s="4">
        <v>36.041215187426587</v>
      </c>
      <c r="E3124">
        <f t="shared" si="194"/>
        <v>36.303123472949174</v>
      </c>
      <c r="F3124" s="4">
        <v>31.14747074829932</v>
      </c>
      <c r="G3124">
        <f t="shared" si="195"/>
        <v>31.286308333333338</v>
      </c>
    </row>
    <row r="3125" spans="1:7" outlineLevel="1">
      <c r="A3125" s="12">
        <f t="shared" si="197"/>
        <v>0</v>
      </c>
      <c r="B3125" t="str">
        <f>YEAR(C3125)&amp;VLOOKUP(MONTH(C3125),lookup!$G$2:$N$13,8)</f>
        <v>2016M10</v>
      </c>
      <c r="C3125" s="2">
        <f t="shared" si="196"/>
        <v>42662</v>
      </c>
      <c r="D3125" s="4">
        <v>36.144395097049049</v>
      </c>
      <c r="E3125">
        <f t="shared" si="194"/>
        <v>36.256372217174317</v>
      </c>
      <c r="F3125" s="4">
        <v>31.059824489795918</v>
      </c>
      <c r="G3125">
        <f t="shared" si="195"/>
        <v>31.240711536281175</v>
      </c>
    </row>
    <row r="3126" spans="1:7" outlineLevel="1">
      <c r="A3126" s="12">
        <f t="shared" si="197"/>
        <v>0</v>
      </c>
      <c r="B3126" t="str">
        <f>YEAR(C3126)&amp;VLOOKUP(MONTH(C3126),lookup!$G$2:$N$13,8)</f>
        <v>2016M10</v>
      </c>
      <c r="C3126" s="2">
        <f t="shared" si="196"/>
        <v>42663</v>
      </c>
      <c r="D3126" s="4">
        <v>36.19887182646378</v>
      </c>
      <c r="E3126">
        <f t="shared" ref="E3126:E3189" si="198">AVERAGE(SUM(D3119:D3126)/8,SUM(D3121:D3126)/6)</f>
        <v>36.297233477977464</v>
      </c>
      <c r="F3126" s="4">
        <v>31.273115646258503</v>
      </c>
      <c r="G3126">
        <f t="shared" si="195"/>
        <v>31.281971060090704</v>
      </c>
    </row>
    <row r="3127" spans="1:7" outlineLevel="1">
      <c r="A3127" s="12">
        <f t="shared" si="197"/>
        <v>0</v>
      </c>
      <c r="B3127" t="str">
        <f>YEAR(C3127)&amp;VLOOKUP(MONTH(C3127),lookup!$G$2:$N$13,8)</f>
        <v>2016M10</v>
      </c>
      <c r="C3127" s="2">
        <f t="shared" si="196"/>
        <v>42664</v>
      </c>
      <c r="D3127" s="4">
        <v>36.510759868022149</v>
      </c>
      <c r="E3127">
        <f t="shared" si="198"/>
        <v>36.240888245212744</v>
      </c>
      <c r="F3127" s="4">
        <v>31.405231292517005</v>
      </c>
      <c r="G3127">
        <f t="shared" si="195"/>
        <v>31.231548866213153</v>
      </c>
    </row>
    <row r="3128" spans="1:7" outlineLevel="1">
      <c r="A3128" s="12">
        <f t="shared" si="197"/>
        <v>0</v>
      </c>
      <c r="B3128" t="str">
        <f>YEAR(C3128)&amp;VLOOKUP(MONTH(C3128),lookup!$G$2:$N$13,8)</f>
        <v>2016M10</v>
      </c>
      <c r="C3128" s="2">
        <f t="shared" si="196"/>
        <v>42665</v>
      </c>
      <c r="D3128" s="4">
        <v>36.066033051662629</v>
      </c>
      <c r="E3128">
        <f t="shared" si="198"/>
        <v>36.256930690325262</v>
      </c>
      <c r="F3128" s="4">
        <v>31.116523809523809</v>
      </c>
      <c r="G3128">
        <f t="shared" si="195"/>
        <v>31.242915589569161</v>
      </c>
    </row>
    <row r="3129" spans="1:7" outlineLevel="1">
      <c r="A3129" s="12">
        <f t="shared" si="197"/>
        <v>0</v>
      </c>
      <c r="B3129" t="str">
        <f>YEAR(C3129)&amp;VLOOKUP(MONTH(C3129),lookup!$G$2:$N$13,8)</f>
        <v>2016M10</v>
      </c>
      <c r="C3129" s="2">
        <f t="shared" si="196"/>
        <v>42666</v>
      </c>
      <c r="D3129" s="4">
        <v>36.707869338843821</v>
      </c>
      <c r="E3129">
        <f t="shared" si="198"/>
        <v>36.264975024020373</v>
      </c>
      <c r="F3129" s="4">
        <v>31.595462585034014</v>
      </c>
      <c r="G3129">
        <f t="shared" si="195"/>
        <v>31.253629166666666</v>
      </c>
    </row>
    <row r="3130" spans="1:7" outlineLevel="1">
      <c r="A3130" s="12">
        <f t="shared" si="197"/>
        <v>0</v>
      </c>
      <c r="B3130" t="str">
        <f>YEAR(C3130)&amp;VLOOKUP(MONTH(C3130),lookup!$G$2:$N$13,8)</f>
        <v>2016M10</v>
      </c>
      <c r="C3130" s="2">
        <f t="shared" si="196"/>
        <v>42667</v>
      </c>
      <c r="D3130" s="4">
        <v>35.481188280447931</v>
      </c>
      <c r="E3130">
        <f t="shared" si="198"/>
        <v>36.181903032887774</v>
      </c>
      <c r="F3130" s="4">
        <v>30.583556462585037</v>
      </c>
      <c r="G3130">
        <f t="shared" si="195"/>
        <v>31.171602295918362</v>
      </c>
    </row>
    <row r="3131" spans="1:7" outlineLevel="1">
      <c r="A3131" s="12">
        <f t="shared" si="197"/>
        <v>0</v>
      </c>
      <c r="B3131" t="str">
        <f>YEAR(C3131)&amp;VLOOKUP(MONTH(C3131),lookup!$G$2:$N$13,8)</f>
        <v>2016M10</v>
      </c>
      <c r="C3131" s="2">
        <f t="shared" si="196"/>
        <v>42668</v>
      </c>
      <c r="D3131" s="4">
        <v>36.41956902281575</v>
      </c>
      <c r="E3131">
        <f t="shared" si="198"/>
        <v>36.213476470233729</v>
      </c>
      <c r="F3131" s="4">
        <v>31.318017687074828</v>
      </c>
      <c r="G3131">
        <f t="shared" si="195"/>
        <v>31.201359126984123</v>
      </c>
    </row>
    <row r="3132" spans="1:7" outlineLevel="1">
      <c r="A3132" s="12">
        <f t="shared" si="197"/>
        <v>0</v>
      </c>
      <c r="B3132" t="str">
        <f>YEAR(C3132)&amp;VLOOKUP(MONTH(C3132),lookup!$G$2:$N$13,8)</f>
        <v>2016M10</v>
      </c>
      <c r="C3132" s="2">
        <f t="shared" si="196"/>
        <v>42669</v>
      </c>
      <c r="D3132" s="4">
        <v>35.73776427684767</v>
      </c>
      <c r="E3132">
        <f t="shared" si="198"/>
        <v>36.156085159187882</v>
      </c>
      <c r="F3132" s="4">
        <v>30.824903401360544</v>
      </c>
      <c r="G3132">
        <f t="shared" si="195"/>
        <v>31.143847647392285</v>
      </c>
    </row>
    <row r="3133" spans="1:7" outlineLevel="1">
      <c r="A3133" s="12">
        <f t="shared" si="197"/>
        <v>0</v>
      </c>
      <c r="B3133" t="str">
        <f>YEAR(C3133)&amp;VLOOKUP(MONTH(C3133),lookup!$G$2:$N$13,8)</f>
        <v>2016M10</v>
      </c>
      <c r="C3133" s="2">
        <f t="shared" si="196"/>
        <v>42670</v>
      </c>
      <c r="D3133" s="4">
        <v>36.702085477096773</v>
      </c>
      <c r="E3133">
        <f t="shared" si="198"/>
        <v>36.206884608697081</v>
      </c>
      <c r="F3133" s="4">
        <v>31.562344217687073</v>
      </c>
      <c r="G3133">
        <f t="shared" si="195"/>
        <v>31.188347874149656</v>
      </c>
    </row>
    <row r="3134" spans="1:7" outlineLevel="1">
      <c r="A3134" s="12">
        <f t="shared" si="197"/>
        <v>0</v>
      </c>
      <c r="B3134" t="str">
        <f>YEAR(C3134)&amp;VLOOKUP(MONTH(C3134),lookup!$G$2:$N$13,8)</f>
        <v>2016M10</v>
      </c>
      <c r="C3134" s="2">
        <f t="shared" si="196"/>
        <v>42671</v>
      </c>
      <c r="D3134" s="4">
        <v>36.027948841264553</v>
      </c>
      <c r="E3134">
        <f t="shared" si="198"/>
        <v>36.193028237922292</v>
      </c>
      <c r="F3134" s="4">
        <v>31.080538775510202</v>
      </c>
      <c r="G3134">
        <f t="shared" si="195"/>
        <v>31.173313066893421</v>
      </c>
    </row>
    <row r="3135" spans="1:7" outlineLevel="1">
      <c r="A3135" s="12">
        <f t="shared" si="197"/>
        <v>0</v>
      </c>
      <c r="B3135" t="str">
        <f>YEAR(C3135)&amp;VLOOKUP(MONTH(C3135),lookup!$G$2:$N$13,8)</f>
        <v>2016M10</v>
      </c>
      <c r="C3135" s="2">
        <f t="shared" si="196"/>
        <v>42672</v>
      </c>
      <c r="D3135" s="4">
        <v>36.678209000445136</v>
      </c>
      <c r="E3135">
        <f t="shared" si="198"/>
        <v>36.201022113832167</v>
      </c>
      <c r="F3135" s="4">
        <v>31.510477551020411</v>
      </c>
      <c r="G3135">
        <f t="shared" si="195"/>
        <v>31.172808871882086</v>
      </c>
    </row>
    <row r="3136" spans="1:7" outlineLevel="1">
      <c r="A3136" s="12">
        <f t="shared" si="197"/>
        <v>0</v>
      </c>
      <c r="B3136" t="str">
        <f>YEAR(C3136)&amp;VLOOKUP(MONTH(C3136),lookup!$G$2:$N$13,8)</f>
        <v>2016M10</v>
      </c>
      <c r="C3136" s="2">
        <f t="shared" si="196"/>
        <v>42673</v>
      </c>
      <c r="D3136" s="4">
        <v>36.412244172941499</v>
      </c>
      <c r="E3136">
        <f t="shared" si="198"/>
        <v>36.300248299953225</v>
      </c>
      <c r="F3136" s="4">
        <v>31.420429931972791</v>
      </c>
      <c r="G3136">
        <f t="shared" si="195"/>
        <v>31.261542460317461</v>
      </c>
    </row>
    <row r="3137" spans="1:7" outlineLevel="1">
      <c r="A3137" s="12">
        <f t="shared" si="197"/>
        <v>0</v>
      </c>
      <c r="B3137" t="str">
        <f>YEAR(C3137)&amp;VLOOKUP(MONTH(C3137),lookup!$G$2:$N$13,8)</f>
        <v>2016M10</v>
      </c>
      <c r="C3137" s="2">
        <f t="shared" si="196"/>
        <v>42674</v>
      </c>
      <c r="D3137" s="4">
        <v>36.903402464258122</v>
      </c>
      <c r="E3137">
        <f t="shared" si="198"/>
        <v>36.352788573745144</v>
      </c>
      <c r="F3137" s="4">
        <v>31.682702040816327</v>
      </c>
      <c r="G3137">
        <f t="shared" si="195"/>
        <v>31.297385289115645</v>
      </c>
    </row>
    <row r="3138" spans="1:7" outlineLevel="1">
      <c r="A3138" s="12">
        <f t="shared" si="197"/>
        <v>0</v>
      </c>
      <c r="B3138" t="str">
        <f>YEAR(C3138)&amp;VLOOKUP(MONTH(C3138),lookup!$G$2:$N$13,8)</f>
        <v>2016M11</v>
      </c>
      <c r="C3138" s="2">
        <f t="shared" si="196"/>
        <v>42675</v>
      </c>
      <c r="D3138" s="4">
        <v>35.964062778105749</v>
      </c>
      <c r="E3138">
        <f t="shared" si="198"/>
        <v>36.401826438286939</v>
      </c>
      <c r="F3138" s="4">
        <v>30.928165986394557</v>
      </c>
      <c r="G3138">
        <f t="shared" si="195"/>
        <v>31.327528599773245</v>
      </c>
    </row>
    <row r="3139" spans="1:7" outlineLevel="1">
      <c r="A3139" s="12">
        <f t="shared" si="197"/>
        <v>0</v>
      </c>
      <c r="B3139" t="str">
        <f>YEAR(C3139)&amp;VLOOKUP(MONTH(C3139),lookup!$G$2:$N$13,8)</f>
        <v>2016M11</v>
      </c>
      <c r="C3139" s="2">
        <f t="shared" si="196"/>
        <v>42676</v>
      </c>
      <c r="D3139" s="4">
        <v>36.862552517086947</v>
      </c>
      <c r="E3139">
        <f t="shared" si="198"/>
        <v>36.4428851600114</v>
      </c>
      <c r="F3139" s="4">
        <v>31.594933333333334</v>
      </c>
      <c r="G3139">
        <f t="shared" si="195"/>
        <v>31.347551587301588</v>
      </c>
    </row>
    <row r="3140" spans="1:7" outlineLevel="1">
      <c r="A3140" s="12">
        <f t="shared" si="197"/>
        <v>0</v>
      </c>
      <c r="B3140" t="str">
        <f>YEAR(C3140)&amp;VLOOKUP(MONTH(C3140),lookup!$G$2:$N$13,8)</f>
        <v>2016M11</v>
      </c>
      <c r="C3140" s="2">
        <f t="shared" si="196"/>
        <v>42677</v>
      </c>
      <c r="D3140" s="4">
        <v>36.027492551825041</v>
      </c>
      <c r="E3140">
        <f t="shared" si="198"/>
        <v>36.460955153077535</v>
      </c>
      <c r="F3140" s="4">
        <v>30.966046258503404</v>
      </c>
      <c r="G3140">
        <f t="shared" si="195"/>
        <v>31.346831972789118</v>
      </c>
    </row>
    <row r="3141" spans="1:7" outlineLevel="1">
      <c r="A3141" s="12">
        <f t="shared" si="197"/>
        <v>0</v>
      </c>
      <c r="B3141" t="str">
        <f>YEAR(C3141)&amp;VLOOKUP(MONTH(C3141),lookup!$G$2:$N$13,8)</f>
        <v>2016M11</v>
      </c>
      <c r="C3141" s="2">
        <f t="shared" si="196"/>
        <v>42678</v>
      </c>
      <c r="D3141" s="4">
        <v>36.415722767878385</v>
      </c>
      <c r="E3141">
        <f t="shared" si="198"/>
        <v>36.421183631037486</v>
      </c>
      <c r="F3141" s="4">
        <v>31.208723809523811</v>
      </c>
      <c r="G3141">
        <f t="shared" si="195"/>
        <v>31.299584552154194</v>
      </c>
    </row>
    <row r="3142" spans="1:7" outlineLevel="1">
      <c r="A3142" s="12">
        <f t="shared" si="197"/>
        <v>0</v>
      </c>
      <c r="B3142" t="str">
        <f>YEAR(C3142)&amp;VLOOKUP(MONTH(C3142),lookup!$G$2:$N$13,8)</f>
        <v>2016M11</v>
      </c>
      <c r="C3142" s="2">
        <f t="shared" si="196"/>
        <v>42679</v>
      </c>
      <c r="D3142" s="4">
        <v>36.206176001389039</v>
      </c>
      <c r="E3142">
        <f t="shared" si="198"/>
        <v>36.415150480915898</v>
      </c>
      <c r="F3142" s="4">
        <v>31.057685714285718</v>
      </c>
      <c r="G3142">
        <f t="shared" si="195"/>
        <v>31.26792755102041</v>
      </c>
    </row>
    <row r="3143" spans="1:7" outlineLevel="1">
      <c r="A3143" s="12">
        <f t="shared" si="197"/>
        <v>0</v>
      </c>
      <c r="B3143" t="str">
        <f>YEAR(C3143)&amp;VLOOKUP(MONTH(C3143),lookup!$G$2:$N$13,8)</f>
        <v>2016M11</v>
      </c>
      <c r="C3143" s="2">
        <f t="shared" si="196"/>
        <v>42680</v>
      </c>
      <c r="D3143" s="4">
        <v>36.635916743537713</v>
      </c>
      <c r="E3143">
        <f t="shared" si="198"/>
        <v>36.39021673813248</v>
      </c>
      <c r="F3143" s="4">
        <v>31.41942993197279</v>
      </c>
      <c r="G3143">
        <f t="shared" si="195"/>
        <v>31.240297732426306</v>
      </c>
    </row>
    <row r="3144" spans="1:7" outlineLevel="1">
      <c r="A3144" s="12">
        <f t="shared" si="197"/>
        <v>0</v>
      </c>
      <c r="B3144" t="str">
        <f>YEAR(C3144)&amp;VLOOKUP(MONTH(C3144),lookup!$G$2:$N$13,8)</f>
        <v>2016M11</v>
      </c>
      <c r="C3144" s="2">
        <f t="shared" si="196"/>
        <v>42681</v>
      </c>
      <c r="D3144" s="4">
        <v>35.755662270539261</v>
      </c>
      <c r="E3144">
        <f t="shared" si="198"/>
        <v>36.331813660268466</v>
      </c>
      <c r="F3144" s="4">
        <v>30.692219047619048</v>
      </c>
      <c r="G3144">
        <f t="shared" si="195"/>
        <v>31.175122307256238</v>
      </c>
    </row>
    <row r="3145" spans="1:7" outlineLevel="1">
      <c r="A3145" s="12">
        <f t="shared" si="197"/>
        <v>0</v>
      </c>
      <c r="B3145" t="str">
        <f>YEAR(C3145)&amp;VLOOKUP(MONTH(C3145),lookup!$G$2:$N$13,8)</f>
        <v>2016M11</v>
      </c>
      <c r="C3145" s="2">
        <f t="shared" si="196"/>
        <v>42682</v>
      </c>
      <c r="D3145" s="4">
        <v>36.403653075019335</v>
      </c>
      <c r="E3145">
        <f t="shared" si="198"/>
        <v>36.262337703268742</v>
      </c>
      <c r="F3145" s="4">
        <v>31.176371428571429</v>
      </c>
      <c r="G3145">
        <f t="shared" si="195"/>
        <v>31.108596485260772</v>
      </c>
    </row>
    <row r="3146" spans="1:7" outlineLevel="1">
      <c r="A3146" s="12">
        <f t="shared" si="197"/>
        <v>0</v>
      </c>
      <c r="B3146" t="str">
        <f>YEAR(C3146)&amp;VLOOKUP(MONTH(C3146),lookup!$G$2:$N$13,8)</f>
        <v>2016M11</v>
      </c>
      <c r="C3146" s="2">
        <f t="shared" si="196"/>
        <v>42683</v>
      </c>
      <c r="D3146" s="4">
        <v>36.014214560256079</v>
      </c>
      <c r="E3146">
        <f t="shared" si="198"/>
        <v>36.264365690355731</v>
      </c>
      <c r="F3146" s="4">
        <v>30.925474829931975</v>
      </c>
      <c r="G3146">
        <f t="shared" si="195"/>
        <v>31.105047335600908</v>
      </c>
    </row>
    <row r="3147" spans="1:7" outlineLevel="1">
      <c r="A3147" s="12">
        <f t="shared" si="197"/>
        <v>0</v>
      </c>
      <c r="B3147" t="str">
        <f>YEAR(C3147)&amp;VLOOKUP(MONTH(C3147),lookup!$G$2:$N$13,8)</f>
        <v>2016M11</v>
      </c>
      <c r="C3147" s="2">
        <f t="shared" si="196"/>
        <v>42684</v>
      </c>
      <c r="D3147" s="4">
        <v>36.667511243667704</v>
      </c>
      <c r="E3147">
        <f t="shared" si="198"/>
        <v>36.273157983749464</v>
      </c>
      <c r="F3147" s="4">
        <v>31.428439455782314</v>
      </c>
      <c r="G3147">
        <f t="shared" ref="G3147:G3210" si="199">AVERAGE(SUM(F3140:F3147)/8,SUM(F3142:F3147)/6)</f>
        <v>31.112951105442178</v>
      </c>
    </row>
    <row r="3148" spans="1:7" outlineLevel="1">
      <c r="A3148" s="12">
        <f t="shared" si="197"/>
        <v>0</v>
      </c>
      <c r="B3148" t="str">
        <f>YEAR(C3148)&amp;VLOOKUP(MONTH(C3148),lookup!$G$2:$N$13,8)</f>
        <v>2016M11</v>
      </c>
      <c r="C3148" s="2">
        <f t="shared" ref="C3148:C3211" si="200">C3147+1</f>
        <v>42685</v>
      </c>
      <c r="D3148" s="4">
        <v>35.934322085898664</v>
      </c>
      <c r="E3148">
        <f t="shared" si="198"/>
        <v>36.244680336671536</v>
      </c>
      <c r="F3148" s="4">
        <v>30.850044897959183</v>
      </c>
      <c r="G3148">
        <f t="shared" si="199"/>
        <v>31.088397619047619</v>
      </c>
    </row>
    <row r="3149" spans="1:7" outlineLevel="1">
      <c r="A3149" s="12">
        <f t="shared" si="197"/>
        <v>0</v>
      </c>
      <c r="B3149" t="str">
        <f>YEAR(C3149)&amp;VLOOKUP(MONTH(C3149),lookup!$G$2:$N$13,8)</f>
        <v>2016M11</v>
      </c>
      <c r="C3149" s="2">
        <f t="shared" si="200"/>
        <v>42686</v>
      </c>
      <c r="D3149" s="4">
        <v>36.742704942724103</v>
      </c>
      <c r="E3149">
        <f t="shared" si="198"/>
        <v>36.274015739198255</v>
      </c>
      <c r="F3149" s="4">
        <v>31.456021768707483</v>
      </c>
      <c r="G3149">
        <f t="shared" si="199"/>
        <v>31.106903061224489</v>
      </c>
    </row>
    <row r="3150" spans="1:7" outlineLevel="1">
      <c r="A3150" s="12">
        <f t="shared" si="197"/>
        <v>0</v>
      </c>
      <c r="B3150" t="str">
        <f>YEAR(C3150)&amp;VLOOKUP(MONTH(C3150),lookup!$G$2:$N$13,8)</f>
        <v>2016M11</v>
      </c>
      <c r="C3150" s="2">
        <f t="shared" si="200"/>
        <v>42687</v>
      </c>
      <c r="D3150" s="4">
        <v>36.190502092329275</v>
      </c>
      <c r="E3150">
        <f t="shared" si="198"/>
        <v>36.309272771697856</v>
      </c>
      <c r="F3150" s="4">
        <v>31.098277551020409</v>
      </c>
      <c r="G3150">
        <f t="shared" si="199"/>
        <v>31.143278259637185</v>
      </c>
    </row>
    <row r="3151" spans="1:7" outlineLevel="1">
      <c r="A3151" s="12">
        <f t="shared" si="197"/>
        <v>0</v>
      </c>
      <c r="B3151" t="str">
        <f>YEAR(C3151)&amp;VLOOKUP(MONTH(C3151),lookup!$G$2:$N$13,8)</f>
        <v>2016M11</v>
      </c>
      <c r="C3151" s="2">
        <f t="shared" si="200"/>
        <v>42688</v>
      </c>
      <c r="D3151" s="4">
        <v>36.714225726187273</v>
      </c>
      <c r="E3151">
        <f t="shared" si="198"/>
        <v>36.340048137377444</v>
      </c>
      <c r="F3151" s="4">
        <v>31.42058231292517</v>
      </c>
      <c r="G3151">
        <f t="shared" si="199"/>
        <v>31.163701190476189</v>
      </c>
    </row>
    <row r="3152" spans="1:7" outlineLevel="1">
      <c r="A3152" s="12">
        <f t="shared" si="197"/>
        <v>0</v>
      </c>
      <c r="B3152" t="str">
        <f>YEAR(C3152)&amp;VLOOKUP(MONTH(C3152),lookup!$G$2:$N$13,8)</f>
        <v>2016M11</v>
      </c>
      <c r="C3152" s="2">
        <f t="shared" si="200"/>
        <v>42689</v>
      </c>
      <c r="D3152" s="4">
        <v>36.080063885670775</v>
      </c>
      <c r="E3152">
        <f t="shared" si="198"/>
        <v>36.365810682107721</v>
      </c>
      <c r="F3152" s="4">
        <v>30.970199999999998</v>
      </c>
      <c r="G3152">
        <f t="shared" si="199"/>
        <v>31.184802097505667</v>
      </c>
    </row>
    <row r="3153" spans="1:7" outlineLevel="1">
      <c r="A3153" s="12">
        <f t="shared" si="197"/>
        <v>0</v>
      </c>
      <c r="B3153" t="str">
        <f>YEAR(C3153)&amp;VLOOKUP(MONTH(C3153),lookup!$G$2:$N$13,8)</f>
        <v>2016M11</v>
      </c>
      <c r="C3153" s="2">
        <f t="shared" si="200"/>
        <v>42690</v>
      </c>
      <c r="D3153" s="4">
        <v>36.899095428803989</v>
      </c>
      <c r="E3153">
        <f t="shared" si="198"/>
        <v>36.416074511313951</v>
      </c>
      <c r="F3153" s="4">
        <v>31.574990476190479</v>
      </c>
      <c r="G3153">
        <f t="shared" si="199"/>
        <v>31.221928373015878</v>
      </c>
    </row>
    <row r="3154" spans="1:7" outlineLevel="1">
      <c r="A3154" s="12">
        <f t="shared" ref="A3154:A3217" si="201">IF(D3154+D3155=D3154,IF(D3154+D3155&gt;0,1,0),0)</f>
        <v>0</v>
      </c>
      <c r="B3154" t="str">
        <f>YEAR(C3154)&amp;VLOOKUP(MONTH(C3154),lookup!$G$2:$N$13,8)</f>
        <v>2016M11</v>
      </c>
      <c r="C3154" s="2">
        <f t="shared" si="200"/>
        <v>42691</v>
      </c>
      <c r="D3154" s="4">
        <v>36.241246206732264</v>
      </c>
      <c r="E3154">
        <f t="shared" si="198"/>
        <v>36.455840999288185</v>
      </c>
      <c r="F3154" s="4">
        <v>31.115295238095239</v>
      </c>
      <c r="G3154">
        <f t="shared" si="199"/>
        <v>31.255896343537415</v>
      </c>
    </row>
    <row r="3155" spans="1:7" outlineLevel="1">
      <c r="A3155" s="12">
        <f t="shared" si="201"/>
        <v>0</v>
      </c>
      <c r="B3155" t="str">
        <f>YEAR(C3155)&amp;VLOOKUP(MONTH(C3155),lookup!$G$2:$N$13,8)</f>
        <v>2016M11</v>
      </c>
      <c r="C3155" s="2">
        <f t="shared" si="200"/>
        <v>42692</v>
      </c>
      <c r="D3155" s="4">
        <v>36.448321721703657</v>
      </c>
      <c r="E3155">
        <f t="shared" si="198"/>
        <v>36.417609719080389</v>
      </c>
      <c r="F3155" s="4">
        <v>31.197123809523809</v>
      </c>
      <c r="G3155">
        <f t="shared" si="199"/>
        <v>31.219864285714287</v>
      </c>
    </row>
    <row r="3156" spans="1:7" outlineLevel="1">
      <c r="A3156" s="12">
        <f t="shared" si="201"/>
        <v>0</v>
      </c>
      <c r="B3156" t="str">
        <f>YEAR(C3156)&amp;VLOOKUP(MONTH(C3156),lookup!$G$2:$N$13,8)</f>
        <v>2016M11</v>
      </c>
      <c r="C3156" s="2">
        <f t="shared" si="200"/>
        <v>42693</v>
      </c>
      <c r="D3156" s="4">
        <v>36.207025355616672</v>
      </c>
      <c r="E3156">
        <f t="shared" si="198"/>
        <v>36.436030612045052</v>
      </c>
      <c r="F3156" s="4">
        <v>31.075816326530614</v>
      </c>
      <c r="G3156">
        <f t="shared" si="199"/>
        <v>31.232103231292513</v>
      </c>
    </row>
    <row r="3157" spans="1:7" outlineLevel="1">
      <c r="A3157" s="12">
        <f t="shared" si="201"/>
        <v>0</v>
      </c>
      <c r="B3157" t="str">
        <f>YEAR(C3157)&amp;VLOOKUP(MONTH(C3157),lookup!$G$2:$N$13,8)</f>
        <v>2016M11</v>
      </c>
      <c r="C3157" s="2">
        <f t="shared" si="200"/>
        <v>42694</v>
      </c>
      <c r="D3157" s="4">
        <v>36.655544950453766</v>
      </c>
      <c r="E3157">
        <f t="shared" si="198"/>
        <v>36.425693047883698</v>
      </c>
      <c r="F3157" s="4">
        <v>31.365568707482993</v>
      </c>
      <c r="G3157">
        <f t="shared" si="199"/>
        <v>31.221865447845808</v>
      </c>
    </row>
    <row r="3158" spans="1:7" outlineLevel="1">
      <c r="A3158" s="12">
        <f t="shared" si="201"/>
        <v>0</v>
      </c>
      <c r="B3158" t="str">
        <f>YEAR(C3158)&amp;VLOOKUP(MONTH(C3158),lookup!$G$2:$N$13,8)</f>
        <v>2016M11</v>
      </c>
      <c r="C3158" s="2">
        <f t="shared" si="200"/>
        <v>42695</v>
      </c>
      <c r="D3158" s="4">
        <v>35.916693923546461</v>
      </c>
      <c r="E3158">
        <f t="shared" si="198"/>
        <v>36.394965873824418</v>
      </c>
      <c r="F3158" s="4">
        <v>30.795783673469387</v>
      </c>
      <c r="G3158">
        <f t="shared" si="199"/>
        <v>31.188424886621313</v>
      </c>
    </row>
    <row r="3159" spans="1:7" outlineLevel="1">
      <c r="A3159" s="12">
        <f t="shared" si="201"/>
        <v>0</v>
      </c>
      <c r="B3159" t="str">
        <f>YEAR(C3159)&amp;VLOOKUP(MONTH(C3159),lookup!$G$2:$N$13,8)</f>
        <v>2016M11</v>
      </c>
      <c r="C3159" s="2">
        <f t="shared" si="200"/>
        <v>42696</v>
      </c>
      <c r="D3159" s="4">
        <v>36.287877969535757</v>
      </c>
      <c r="E3159">
        <f t="shared" si="198"/>
        <v>36.317384350761344</v>
      </c>
      <c r="F3159" s="4">
        <v>31.037235374149663</v>
      </c>
      <c r="G3159">
        <f t="shared" si="199"/>
        <v>31.11965277777778</v>
      </c>
    </row>
    <row r="3160" spans="1:7" outlineLevel="1">
      <c r="A3160" s="12">
        <f t="shared" si="201"/>
        <v>0</v>
      </c>
      <c r="B3160" t="str">
        <f>YEAR(C3160)&amp;VLOOKUP(MONTH(C3160),lookup!$G$2:$N$13,8)</f>
        <v>2016M11</v>
      </c>
      <c r="C3160" s="2">
        <f t="shared" si="200"/>
        <v>42697</v>
      </c>
      <c r="D3160" s="4">
        <v>36.256980678441309</v>
      </c>
      <c r="E3160">
        <f t="shared" si="198"/>
        <v>36.329752856285253</v>
      </c>
      <c r="F3160" s="4">
        <v>31.113772789115647</v>
      </c>
      <c r="G3160">
        <f t="shared" si="199"/>
        <v>31.128499206349204</v>
      </c>
    </row>
    <row r="3161" spans="1:7" outlineLevel="1">
      <c r="A3161" s="12">
        <f t="shared" si="201"/>
        <v>0</v>
      </c>
      <c r="B3161" t="str">
        <f>YEAR(C3161)&amp;VLOOKUP(MONTH(C3161),lookup!$G$2:$N$13,8)</f>
        <v>2016M11</v>
      </c>
      <c r="C3161" s="2">
        <f t="shared" si="200"/>
        <v>42698</v>
      </c>
      <c r="D3161" s="4">
        <v>36.78559363837487</v>
      </c>
      <c r="E3161">
        <f t="shared" si="198"/>
        <v>36.350764987439369</v>
      </c>
      <c r="F3161" s="4">
        <v>31.464862585034012</v>
      </c>
      <c r="G3161">
        <f t="shared" si="199"/>
        <v>31.14392777777778</v>
      </c>
    </row>
    <row r="3162" spans="1:7" outlineLevel="1">
      <c r="A3162" s="12">
        <f t="shared" si="201"/>
        <v>0</v>
      </c>
      <c r="B3162" t="str">
        <f>YEAR(C3162)&amp;VLOOKUP(MONTH(C3162),lookup!$G$2:$N$13,8)</f>
        <v>2016M11</v>
      </c>
      <c r="C3162" s="2">
        <f t="shared" si="200"/>
        <v>42699</v>
      </c>
      <c r="D3162" s="4">
        <v>35.946792083098039</v>
      </c>
      <c r="E3162">
        <f t="shared" si="198"/>
        <v>36.310675498669006</v>
      </c>
      <c r="F3162" s="4">
        <v>30.819088435374152</v>
      </c>
      <c r="G3162">
        <f t="shared" si="199"/>
        <v>31.104020861678002</v>
      </c>
    </row>
    <row r="3163" spans="1:7" outlineLevel="1">
      <c r="A3163" s="12">
        <f t="shared" si="201"/>
        <v>0</v>
      </c>
      <c r="B3163" t="str">
        <f>YEAR(C3163)&amp;VLOOKUP(MONTH(C3163),lookup!$G$2:$N$13,8)</f>
        <v>2016M11</v>
      </c>
      <c r="C3163" s="2">
        <f t="shared" si="200"/>
        <v>42700</v>
      </c>
      <c r="D3163" s="4">
        <v>36.893810229801453</v>
      </c>
      <c r="E3163">
        <f t="shared" si="198"/>
        <v>36.358373970370764</v>
      </c>
      <c r="F3163" s="4">
        <v>31.538982312925171</v>
      </c>
      <c r="G3163">
        <f t="shared" si="199"/>
        <v>31.139838151927435</v>
      </c>
    </row>
    <row r="3164" spans="1:7" outlineLevel="1">
      <c r="A3164" s="12">
        <f t="shared" si="201"/>
        <v>0</v>
      </c>
      <c r="B3164" t="str">
        <f>YEAR(C3164)&amp;VLOOKUP(MONTH(C3164),lookup!$G$2:$N$13,8)</f>
        <v>2016M11</v>
      </c>
      <c r="C3164" s="2">
        <f t="shared" si="200"/>
        <v>42701</v>
      </c>
      <c r="D3164" s="4">
        <v>36.374138384893691</v>
      </c>
      <c r="E3164">
        <f t="shared" si="198"/>
        <v>36.40693890647951</v>
      </c>
      <c r="F3164" s="4">
        <v>31.184459863945577</v>
      </c>
      <c r="G3164">
        <f t="shared" si="199"/>
        <v>31.179018055555559</v>
      </c>
    </row>
    <row r="3165" spans="1:7" outlineLevel="1">
      <c r="A3165" s="12">
        <f t="shared" si="201"/>
        <v>0</v>
      </c>
      <c r="B3165" t="str">
        <f>YEAR(C3165)&amp;VLOOKUP(MONTH(C3165),lookup!$G$2:$N$13,8)</f>
        <v>2016M11</v>
      </c>
      <c r="C3165" s="2">
        <f t="shared" si="200"/>
        <v>42702</v>
      </c>
      <c r="D3165" s="4">
        <v>37.015115739160237</v>
      </c>
      <c r="E3165">
        <f t="shared" si="198"/>
        <v>36.49001522824237</v>
      </c>
      <c r="F3165" s="4">
        <v>31.645145578231293</v>
      </c>
      <c r="G3165">
        <f t="shared" si="199"/>
        <v>31.247150793650789</v>
      </c>
    </row>
    <row r="3166" spans="1:7" outlineLevel="1">
      <c r="A3166" s="12">
        <f t="shared" si="201"/>
        <v>0</v>
      </c>
      <c r="B3166" t="str">
        <f>YEAR(C3166)&amp;VLOOKUP(MONTH(C3166),lookup!$G$2:$N$13,8)</f>
        <v>2016M11</v>
      </c>
      <c r="C3166" s="2">
        <f t="shared" si="200"/>
        <v>42703</v>
      </c>
      <c r="D3166" s="4">
        <v>35.883165850053054</v>
      </c>
      <c r="E3166">
        <f t="shared" si="198"/>
        <v>36.456768487950008</v>
      </c>
      <c r="F3166" s="4">
        <v>30.731221768707485</v>
      </c>
      <c r="G3166">
        <f t="shared" si="199"/>
        <v>31.211236422902495</v>
      </c>
    </row>
    <row r="3167" spans="1:7" outlineLevel="1">
      <c r="A3167" s="12">
        <f t="shared" si="201"/>
        <v>0</v>
      </c>
      <c r="B3167" t="str">
        <f>YEAR(C3167)&amp;VLOOKUP(MONTH(C3167),lookup!$G$2:$N$13,8)</f>
        <v>2016M11</v>
      </c>
      <c r="C3167" s="2">
        <f t="shared" si="200"/>
        <v>42704</v>
      </c>
      <c r="D3167" s="4">
        <v>36.741170196563225</v>
      </c>
      <c r="E3167">
        <f t="shared" si="198"/>
        <v>36.481397298654926</v>
      </c>
      <c r="F3167" s="4">
        <v>31.342246258503405</v>
      </c>
      <c r="G3167">
        <f t="shared" si="199"/>
        <v>31.220081575963718</v>
      </c>
    </row>
    <row r="3168" spans="1:7" outlineLevel="1">
      <c r="A3168" s="12">
        <f t="shared" si="201"/>
        <v>0</v>
      </c>
      <c r="B3168" t="str">
        <f>YEAR(C3168)&amp;VLOOKUP(MONTH(C3168),lookup!$G$2:$N$13,8)</f>
        <v>2016M12</v>
      </c>
      <c r="C3168" s="2">
        <f t="shared" si="200"/>
        <v>42705</v>
      </c>
      <c r="D3168" s="4">
        <v>36.058065572771895</v>
      </c>
      <c r="E3168">
        <f t="shared" si="198"/>
        <v>36.478237895356742</v>
      </c>
      <c r="F3168" s="4">
        <v>30.733812244897958</v>
      </c>
      <c r="G3168">
        <f t="shared" si="199"/>
        <v>31.189227692743763</v>
      </c>
    </row>
    <row r="3169" spans="1:7" outlineLevel="1">
      <c r="A3169" s="12">
        <f t="shared" si="201"/>
        <v>0</v>
      </c>
      <c r="B3169" t="str">
        <f>YEAR(C3169)&amp;VLOOKUP(MONTH(C3169),lookup!$G$2:$N$13,8)</f>
        <v>2016M12</v>
      </c>
      <c r="C3169" s="2">
        <f t="shared" si="200"/>
        <v>42706</v>
      </c>
      <c r="D3169" s="4">
        <v>37.534888340995963</v>
      </c>
      <c r="E3169">
        <f t="shared" si="198"/>
        <v>36.578491990203432</v>
      </c>
      <c r="F3169" s="4">
        <v>31.884847619047619</v>
      </c>
      <c r="G3169">
        <f t="shared" si="199"/>
        <v>31.24429886621315</v>
      </c>
    </row>
    <row r="3170" spans="1:7" outlineLevel="1">
      <c r="A3170" s="12">
        <f t="shared" si="201"/>
        <v>0</v>
      </c>
      <c r="B3170" t="str">
        <f>YEAR(C3170)&amp;VLOOKUP(MONTH(C3170),lookup!$G$2:$N$13,8)</f>
        <v>2016M12</v>
      </c>
      <c r="C3170" s="2">
        <f t="shared" si="200"/>
        <v>42707</v>
      </c>
      <c r="D3170" s="4">
        <v>36.494866727185816</v>
      </c>
      <c r="E3170">
        <f t="shared" si="198"/>
        <v>36.622807350649936</v>
      </c>
      <c r="F3170" s="4">
        <v>31.089416326530614</v>
      </c>
      <c r="G3170">
        <f t="shared" si="199"/>
        <v>31.253274064625856</v>
      </c>
    </row>
    <row r="3171" spans="1:7" outlineLevel="1">
      <c r="A3171" s="12">
        <f t="shared" si="201"/>
        <v>0</v>
      </c>
      <c r="B3171" t="str">
        <f>YEAR(C3171)&amp;VLOOKUP(MONTH(C3171),lookup!$G$2:$N$13,8)</f>
        <v>2016M12</v>
      </c>
      <c r="C3171" s="2">
        <f t="shared" si="200"/>
        <v>42708</v>
      </c>
      <c r="D3171" s="4">
        <v>37.558355808854984</v>
      </c>
      <c r="E3171">
        <f t="shared" si="198"/>
        <v>36.709611455148675</v>
      </c>
      <c r="F3171" s="4">
        <v>31.903393197278913</v>
      </c>
      <c r="G3171">
        <f t="shared" si="199"/>
        <v>31.297570379818595</v>
      </c>
    </row>
    <row r="3172" spans="1:7" outlineLevel="1">
      <c r="A3172" s="12">
        <f t="shared" si="201"/>
        <v>0</v>
      </c>
      <c r="B3172" t="str">
        <f>YEAR(C3172)&amp;VLOOKUP(MONTH(C3172),lookup!$G$2:$N$13,8)</f>
        <v>2016M12</v>
      </c>
      <c r="C3172" s="2">
        <f t="shared" si="200"/>
        <v>42709</v>
      </c>
      <c r="D3172" s="4">
        <v>36.475858018868799</v>
      </c>
      <c r="E3172">
        <f t="shared" si="198"/>
        <v>36.765359946340098</v>
      </c>
      <c r="F3172" s="4">
        <v>31.087321088435374</v>
      </c>
      <c r="G3172">
        <f t="shared" si="199"/>
        <v>31.321174149659864</v>
      </c>
    </row>
    <row r="3173" spans="1:7" outlineLevel="1">
      <c r="A3173" s="12">
        <f t="shared" si="201"/>
        <v>0</v>
      </c>
      <c r="B3173" t="str">
        <f>YEAR(C3173)&amp;VLOOKUP(MONTH(C3173),lookup!$G$2:$N$13,8)</f>
        <v>2016M12</v>
      </c>
      <c r="C3173" s="2">
        <f t="shared" si="200"/>
        <v>42710</v>
      </c>
      <c r="D3173" s="4">
        <v>36.931881545950503</v>
      </c>
      <c r="E3173">
        <f t="shared" si="198"/>
        <v>36.776050421713421</v>
      </c>
      <c r="F3173" s="4">
        <v>31.309997278911563</v>
      </c>
      <c r="G3173">
        <f t="shared" si="199"/>
        <v>31.297539965986395</v>
      </c>
    </row>
    <row r="3174" spans="1:7" outlineLevel="1">
      <c r="A3174" s="12">
        <f t="shared" si="201"/>
        <v>0</v>
      </c>
      <c r="B3174" t="str">
        <f>YEAR(C3174)&amp;VLOOKUP(MONTH(C3174),lookup!$G$2:$N$13,8)</f>
        <v>2016M12</v>
      </c>
      <c r="C3174" s="2">
        <f t="shared" si="200"/>
        <v>42711</v>
      </c>
      <c r="D3174" s="4">
        <v>36.645066830652759</v>
      </c>
      <c r="E3174">
        <f t="shared" si="198"/>
        <v>36.872586004490984</v>
      </c>
      <c r="F3174" s="4">
        <v>31.197832653061226</v>
      </c>
      <c r="G3174">
        <f t="shared" si="199"/>
        <v>31.365371513605442</v>
      </c>
    </row>
    <row r="3175" spans="1:7" outlineLevel="1">
      <c r="A3175" s="12">
        <f t="shared" si="201"/>
        <v>0</v>
      </c>
      <c r="B3175" t="str">
        <f>YEAR(C3175)&amp;VLOOKUP(MONTH(C3175),lookup!$G$2:$N$13,8)</f>
        <v>2016M12</v>
      </c>
      <c r="C3175" s="2">
        <f t="shared" si="200"/>
        <v>42712</v>
      </c>
      <c r="D3175" s="4">
        <v>37.684506802619154</v>
      </c>
      <c r="E3175">
        <f t="shared" si="198"/>
        <v>36.944012747504743</v>
      </c>
      <c r="F3175" s="4">
        <v>32.000133333333331</v>
      </c>
      <c r="G3175">
        <f t="shared" si="199"/>
        <v>31.416096598639459</v>
      </c>
    </row>
    <row r="3176" spans="1:7" outlineLevel="1">
      <c r="A3176" s="12">
        <f t="shared" si="201"/>
        <v>0</v>
      </c>
      <c r="B3176" t="str">
        <f>YEAR(C3176)&amp;VLOOKUP(MONTH(C3176),lookup!$G$2:$N$13,8)</f>
        <v>2016M12</v>
      </c>
      <c r="C3176" s="2">
        <f t="shared" si="200"/>
        <v>42713</v>
      </c>
      <c r="D3176" s="4">
        <v>37.262448488408012</v>
      </c>
      <c r="E3176">
        <f t="shared" si="198"/>
        <v>37.083251826500522</v>
      </c>
      <c r="F3176" s="4">
        <v>31.742551020408165</v>
      </c>
      <c r="G3176">
        <f t="shared" si="199"/>
        <v>31.533570663265309</v>
      </c>
    </row>
    <row r="3177" spans="1:7" outlineLevel="1">
      <c r="A3177" s="12">
        <f t="shared" si="201"/>
        <v>0</v>
      </c>
      <c r="B3177" t="str">
        <f>YEAR(C3177)&amp;VLOOKUP(MONTH(C3177),lookup!$G$2:$N$13,8)</f>
        <v>2016M12</v>
      </c>
      <c r="C3177" s="2">
        <f t="shared" si="200"/>
        <v>42714</v>
      </c>
      <c r="D3177" s="4">
        <v>38.129222440692665</v>
      </c>
      <c r="E3177">
        <f t="shared" si="198"/>
        <v>37.167969927051374</v>
      </c>
      <c r="F3177" s="4">
        <v>32.351314285714288</v>
      </c>
      <c r="G3177">
        <f t="shared" si="199"/>
        <v>31.600051587301593</v>
      </c>
    </row>
    <row r="3178" spans="1:7" outlineLevel="1">
      <c r="A3178" s="12">
        <f t="shared" si="201"/>
        <v>0</v>
      </c>
      <c r="B3178" t="str">
        <f>YEAR(C3178)&amp;VLOOKUP(MONTH(C3178),lookup!$G$2:$N$13,8)</f>
        <v>2016M12</v>
      </c>
      <c r="C3178" s="2">
        <f t="shared" si="200"/>
        <v>42715</v>
      </c>
      <c r="D3178" s="4">
        <v>37.21098357169771</v>
      </c>
      <c r="E3178">
        <f t="shared" si="198"/>
        <v>37.273987692569108</v>
      </c>
      <c r="F3178" s="4">
        <v>31.6814</v>
      </c>
      <c r="G3178">
        <f t="shared" si="199"/>
        <v>31.686557142857147</v>
      </c>
    </row>
    <row r="3179" spans="1:7" outlineLevel="1">
      <c r="A3179" s="12">
        <f t="shared" si="201"/>
        <v>0</v>
      </c>
      <c r="B3179" t="str">
        <f>YEAR(C3179)&amp;VLOOKUP(MONTH(C3179),lookup!$G$2:$N$13,8)</f>
        <v>2016M12</v>
      </c>
      <c r="C3179" s="2">
        <f t="shared" si="200"/>
        <v>42716</v>
      </c>
      <c r="D3179" s="4">
        <v>37.514944851144342</v>
      </c>
      <c r="E3179">
        <f t="shared" si="198"/>
        <v>37.319863116478345</v>
      </c>
      <c r="F3179" s="4">
        <v>31.808425850340136</v>
      </c>
      <c r="G3179">
        <f t="shared" si="199"/>
        <v>31.722157397959187</v>
      </c>
    </row>
    <row r="3180" spans="1:7" outlineLevel="1">
      <c r="A3180" s="12">
        <f t="shared" si="201"/>
        <v>0</v>
      </c>
      <c r="B3180" t="str">
        <f>YEAR(C3180)&amp;VLOOKUP(MONTH(C3180),lookup!$G$2:$N$13,8)</f>
        <v>2016M12</v>
      </c>
      <c r="C3180" s="2">
        <f t="shared" si="200"/>
        <v>42717</v>
      </c>
      <c r="D3180" s="4">
        <v>36.982910231277998</v>
      </c>
      <c r="E3180">
        <f t="shared" si="198"/>
        <v>37.37970749647269</v>
      </c>
      <c r="F3180" s="4">
        <v>31.47615918367347</v>
      </c>
      <c r="G3180">
        <f t="shared" si="199"/>
        <v>31.769653656462587</v>
      </c>
    </row>
    <row r="3181" spans="1:7" outlineLevel="1">
      <c r="A3181" s="12">
        <f t="shared" si="201"/>
        <v>0</v>
      </c>
      <c r="B3181" t="str">
        <f>YEAR(C3181)&amp;VLOOKUP(MONTH(C3181),lookup!$G$2:$N$13,8)</f>
        <v>2016M12</v>
      </c>
      <c r="C3181" s="2">
        <f t="shared" si="200"/>
        <v>42718</v>
      </c>
      <c r="D3181" s="4">
        <v>38.082401756051063</v>
      </c>
      <c r="E3181">
        <f t="shared" si="198"/>
        <v>37.484772922389965</v>
      </c>
      <c r="F3181" s="4">
        <v>32.306963265306123</v>
      </c>
      <c r="G3181">
        <f t="shared" si="199"/>
        <v>31.857533191609978</v>
      </c>
    </row>
    <row r="3182" spans="1:7" outlineLevel="1">
      <c r="A3182" s="12">
        <f t="shared" si="201"/>
        <v>0</v>
      </c>
      <c r="B3182" t="str">
        <f>YEAR(C3182)&amp;VLOOKUP(MONTH(C3182),lookup!$G$2:$N$13,8)</f>
        <v>2016M12</v>
      </c>
      <c r="C3182" s="2">
        <f t="shared" si="200"/>
        <v>42719</v>
      </c>
      <c r="D3182" s="4">
        <v>37.465951912269972</v>
      </c>
      <c r="E3182">
        <f t="shared" si="198"/>
        <v>37.553036858646209</v>
      </c>
      <c r="F3182" s="4">
        <v>31.884804081632655</v>
      </c>
      <c r="G3182">
        <f t="shared" si="199"/>
        <v>31.912323327664403</v>
      </c>
    </row>
    <row r="3183" spans="1:7" outlineLevel="1">
      <c r="A3183" s="12">
        <f t="shared" si="201"/>
        <v>0</v>
      </c>
      <c r="B3183" t="str">
        <f>YEAR(C3183)&amp;VLOOKUP(MONTH(C3183),lookup!$G$2:$N$13,8)</f>
        <v>2016M12</v>
      </c>
      <c r="C3183" s="2">
        <f t="shared" si="200"/>
        <v>42720</v>
      </c>
      <c r="D3183" s="4">
        <v>38.233202790504528</v>
      </c>
      <c r="E3183">
        <f t="shared" si="198"/>
        <v>37.595995387040034</v>
      </c>
      <c r="F3183" s="4">
        <v>32.465863945578235</v>
      </c>
      <c r="G3183">
        <f t="shared" si="199"/>
        <v>31.950977295918371</v>
      </c>
    </row>
    <row r="3184" spans="1:7" outlineLevel="1">
      <c r="A3184" s="12">
        <f t="shared" si="201"/>
        <v>0</v>
      </c>
      <c r="B3184" t="str">
        <f>YEAR(C3184)&amp;VLOOKUP(MONTH(C3184),lookup!$G$2:$N$13,8)</f>
        <v>2016M12</v>
      </c>
      <c r="C3184" s="2">
        <f t="shared" si="200"/>
        <v>42721</v>
      </c>
      <c r="D3184" s="4">
        <v>37.533398625661455</v>
      </c>
      <c r="E3184">
        <f t="shared" si="198"/>
        <v>37.639797691782015</v>
      </c>
      <c r="F3184" s="4">
        <v>31.891400000000001</v>
      </c>
      <c r="G3184">
        <f t="shared" si="199"/>
        <v>31.977780357142862</v>
      </c>
    </row>
    <row r="3185" spans="1:7" outlineLevel="1">
      <c r="A3185" s="12">
        <f t="shared" si="201"/>
        <v>0</v>
      </c>
      <c r="B3185" t="str">
        <f>YEAR(C3185)&amp;VLOOKUP(MONTH(C3185),lookup!$G$2:$N$13,8)</f>
        <v>2016M12</v>
      </c>
      <c r="C3185" s="2">
        <f t="shared" si="200"/>
        <v>42722</v>
      </c>
      <c r="D3185" s="4">
        <v>38.566078494974484</v>
      </c>
      <c r="E3185">
        <f t="shared" si="198"/>
        <v>37.754695665493806</v>
      </c>
      <c r="F3185" s="4">
        <v>32.747804081632658</v>
      </c>
      <c r="G3185">
        <f t="shared" si="199"/>
        <v>32.080842488662135</v>
      </c>
    </row>
    <row r="3186" spans="1:7" outlineLevel="1">
      <c r="A3186" s="12">
        <f t="shared" si="201"/>
        <v>0</v>
      </c>
      <c r="B3186" t="str">
        <f>YEAR(C3186)&amp;VLOOKUP(MONTH(C3186),lookup!$G$2:$N$13,8)</f>
        <v>2016M12</v>
      </c>
      <c r="C3186" s="2">
        <f t="shared" si="200"/>
        <v>42723</v>
      </c>
      <c r="D3186" s="4">
        <v>37.116903003471286</v>
      </c>
      <c r="E3186">
        <f t="shared" si="198"/>
        <v>37.759981694329099</v>
      </c>
      <c r="F3186" s="4">
        <v>31.526965986394558</v>
      </c>
      <c r="G3186">
        <f t="shared" si="199"/>
        <v>32.075424263038549</v>
      </c>
    </row>
    <row r="3187" spans="1:7" outlineLevel="1">
      <c r="A3187" s="12">
        <f t="shared" si="201"/>
        <v>0</v>
      </c>
      <c r="B3187" t="str">
        <f>YEAR(C3187)&amp;VLOOKUP(MONTH(C3187),lookup!$G$2:$N$13,8)</f>
        <v>2016M12</v>
      </c>
      <c r="C3187" s="2">
        <f t="shared" si="200"/>
        <v>42724</v>
      </c>
      <c r="D3187" s="4">
        <v>38.157804498948117</v>
      </c>
      <c r="E3187">
        <f t="shared" si="198"/>
        <v>37.806443984224913</v>
      </c>
      <c r="F3187" s="4">
        <v>32.344712925170064</v>
      </c>
      <c r="G3187">
        <f t="shared" si="199"/>
        <v>32.112088010204083</v>
      </c>
    </row>
    <row r="3188" spans="1:7" outlineLevel="1">
      <c r="A3188" s="12">
        <f t="shared" si="201"/>
        <v>0</v>
      </c>
      <c r="B3188" t="str">
        <f>YEAR(C3188)&amp;VLOOKUP(MONTH(C3188),lookup!$G$2:$N$13,8)</f>
        <v>2016M12</v>
      </c>
      <c r="C3188" s="2">
        <f t="shared" si="200"/>
        <v>42725</v>
      </c>
      <c r="D3188" s="4">
        <v>37.352795865616912</v>
      </c>
      <c r="E3188">
        <f t="shared" si="198"/>
        <v>37.820132165816673</v>
      </c>
      <c r="F3188" s="4">
        <v>31.744297959183676</v>
      </c>
      <c r="G3188">
        <f t="shared" si="199"/>
        <v>32.117137840136053</v>
      </c>
    </row>
    <row r="3189" spans="1:7" outlineLevel="1">
      <c r="A3189" s="12">
        <f t="shared" si="201"/>
        <v>0</v>
      </c>
      <c r="B3189" t="str">
        <f>YEAR(C3189)&amp;VLOOKUP(MONTH(C3189),lookup!$G$2:$N$13,8)</f>
        <v>2016M12</v>
      </c>
      <c r="C3189" s="2">
        <f t="shared" si="200"/>
        <v>42726</v>
      </c>
      <c r="D3189" s="4">
        <v>38.776347956610664</v>
      </c>
      <c r="E3189">
        <f t="shared" si="198"/>
        <v>37.908765900527165</v>
      </c>
      <c r="F3189" s="4">
        <v>32.904025850340133</v>
      </c>
      <c r="G3189">
        <f t="shared" si="199"/>
        <v>32.190967743764176</v>
      </c>
    </row>
    <row r="3190" spans="1:7" outlineLevel="1">
      <c r="A3190" s="12">
        <f t="shared" si="201"/>
        <v>0</v>
      </c>
      <c r="B3190" t="str">
        <f>YEAR(C3190)&amp;VLOOKUP(MONTH(C3190),lookup!$G$2:$N$13,8)</f>
        <v>2016M12</v>
      </c>
      <c r="C3190" s="2">
        <f t="shared" si="200"/>
        <v>42727</v>
      </c>
      <c r="D3190" s="4">
        <v>37.291719020682613</v>
      </c>
      <c r="E3190">
        <f t="shared" ref="E3190:E3253" si="202">AVERAGE(SUM(D3183:D3190)/8,SUM(D3185:D3190)/6)</f>
        <v>37.877736377721384</v>
      </c>
      <c r="F3190" s="4">
        <v>31.683565986394559</v>
      </c>
      <c r="G3190">
        <f t="shared" si="199"/>
        <v>32.161070861678006</v>
      </c>
    </row>
    <row r="3191" spans="1:7" outlineLevel="1">
      <c r="A3191" s="12">
        <f t="shared" si="201"/>
        <v>0</v>
      </c>
      <c r="B3191" t="str">
        <f>YEAR(C3191)&amp;VLOOKUP(MONTH(C3191),lookup!$G$2:$N$13,8)</f>
        <v>2016M12</v>
      </c>
      <c r="C3191" s="2">
        <f t="shared" si="200"/>
        <v>42728</v>
      </c>
      <c r="D3191" s="4">
        <v>39.447800049131395</v>
      </c>
      <c r="E3191">
        <f t="shared" si="202"/>
        <v>38.027125502565305</v>
      </c>
      <c r="F3191" s="4">
        <v>33.366531972789119</v>
      </c>
      <c r="G3191">
        <f t="shared" si="199"/>
        <v>32.268923270975058</v>
      </c>
    </row>
    <row r="3192" spans="1:7" outlineLevel="1">
      <c r="A3192" s="12">
        <f t="shared" si="201"/>
        <v>0</v>
      </c>
      <c r="B3192" t="str">
        <f>YEAR(C3192)&amp;VLOOKUP(MONTH(C3192),lookup!$G$2:$N$13,8)</f>
        <v>2016M12</v>
      </c>
      <c r="C3192" s="2">
        <f t="shared" si="200"/>
        <v>42729</v>
      </c>
      <c r="D3192" s="4">
        <v>36.76142190744644</v>
      </c>
      <c r="E3192">
        <f t="shared" si="202"/>
        <v>37.949253533008132</v>
      </c>
      <c r="F3192" s="4">
        <v>31.436804081632655</v>
      </c>
      <c r="G3192">
        <f t="shared" si="199"/>
        <v>32.232997534013606</v>
      </c>
    </row>
    <row r="3193" spans="1:7" outlineLevel="1">
      <c r="A3193" s="12">
        <f t="shared" si="201"/>
        <v>0</v>
      </c>
      <c r="B3193" t="str">
        <f>YEAR(C3193)&amp;VLOOKUP(MONTH(C3193),lookup!$G$2:$N$13,8)</f>
        <v>2016M12</v>
      </c>
      <c r="C3193" s="2">
        <f t="shared" si="200"/>
        <v>42730</v>
      </c>
      <c r="D3193" s="4">
        <v>38.868882425854473</v>
      </c>
      <c r="E3193">
        <f t="shared" si="202"/>
        <v>38.027435272596989</v>
      </c>
      <c r="F3193" s="4">
        <v>32.921405442176869</v>
      </c>
      <c r="G3193">
        <f t="shared" si="199"/>
        <v>32.291905328798187</v>
      </c>
    </row>
    <row r="3194" spans="1:7" outlineLevel="1">
      <c r="A3194" s="12">
        <f t="shared" si="201"/>
        <v>0</v>
      </c>
      <c r="B3194" t="str">
        <f>YEAR(C3194)&amp;VLOOKUP(MONTH(C3194),lookup!$G$2:$N$13,8)</f>
        <v>2016M12</v>
      </c>
      <c r="C3194" s="2">
        <f t="shared" si="200"/>
        <v>42731</v>
      </c>
      <c r="D3194" s="4">
        <v>37.695035707015187</v>
      </c>
      <c r="E3194">
        <f t="shared" si="202"/>
        <v>38.092088553351672</v>
      </c>
      <c r="F3194" s="4">
        <v>31.97359455782313</v>
      </c>
      <c r="G3194">
        <f t="shared" si="199"/>
        <v>32.338927664399094</v>
      </c>
    </row>
    <row r="3195" spans="1:7" outlineLevel="1">
      <c r="A3195" s="12">
        <f t="shared" si="201"/>
        <v>0</v>
      </c>
      <c r="B3195" t="str">
        <f>YEAR(C3195)&amp;VLOOKUP(MONTH(C3195),lookup!$G$2:$N$13,8)</f>
        <v>2016M12</v>
      </c>
      <c r="C3195" s="2">
        <f t="shared" si="200"/>
        <v>42732</v>
      </c>
      <c r="D3195" s="4">
        <v>38.645994897281454</v>
      </c>
      <c r="E3195">
        <f t="shared" si="202"/>
        <v>38.111737698303415</v>
      </c>
      <c r="F3195" s="4">
        <v>32.719315646258501</v>
      </c>
      <c r="G3195">
        <f t="shared" si="199"/>
        <v>32.346947817460318</v>
      </c>
    </row>
    <row r="3196" spans="1:7" outlineLevel="1">
      <c r="A3196" s="12">
        <f t="shared" si="201"/>
        <v>0</v>
      </c>
      <c r="B3196" t="str">
        <f>YEAR(C3196)&amp;VLOOKUP(MONTH(C3196),lookup!$G$2:$N$13,8)</f>
        <v>2016M12</v>
      </c>
      <c r="C3196" s="2">
        <f t="shared" si="200"/>
        <v>42733</v>
      </c>
      <c r="D3196" s="4">
        <v>37.470895867941842</v>
      </c>
      <c r="E3196">
        <f t="shared" si="202"/>
        <v>38.134050352386993</v>
      </c>
      <c r="F3196" s="4">
        <v>31.845619047619049</v>
      </c>
      <c r="G3196">
        <f t="shared" si="199"/>
        <v>32.366784807256238</v>
      </c>
    </row>
    <row r="3197" spans="1:7" outlineLevel="1">
      <c r="A3197" s="12">
        <f t="shared" si="201"/>
        <v>0</v>
      </c>
      <c r="B3197" t="str">
        <f>YEAR(C3197)&amp;VLOOKUP(MONTH(C3197),lookup!$G$2:$N$13,8)</f>
        <v>2016M12</v>
      </c>
      <c r="C3197" s="2">
        <f t="shared" si="200"/>
        <v>42734</v>
      </c>
      <c r="D3197" s="4">
        <v>38.505448267884482</v>
      </c>
      <c r="E3197">
        <f t="shared" si="202"/>
        <v>38.03858980673769</v>
      </c>
      <c r="F3197" s="4">
        <v>32.601956462585036</v>
      </c>
      <c r="G3197">
        <f t="shared" si="199"/>
        <v>32.284190844671201</v>
      </c>
    </row>
    <row r="3198" spans="1:7" outlineLevel="1">
      <c r="A3198" s="12">
        <f t="shared" si="201"/>
        <v>0</v>
      </c>
      <c r="B3198" t="str">
        <f>YEAR(C3198)&amp;VLOOKUP(MONTH(C3198),lookup!$G$2:$N$13,8)</f>
        <v>2016M12</v>
      </c>
      <c r="C3198" s="2">
        <f t="shared" si="200"/>
        <v>42735</v>
      </c>
      <c r="D3198" s="4">
        <v>38.378715632276574</v>
      </c>
      <c r="E3198">
        <f t="shared" si="202"/>
        <v>38.241301572031489</v>
      </c>
      <c r="F3198" s="4">
        <v>32.628502040816329</v>
      </c>
      <c r="G3198">
        <f t="shared" si="199"/>
        <v>32.442557511337867</v>
      </c>
    </row>
    <row r="3199" spans="1:7" outlineLevel="1">
      <c r="A3199" s="12">
        <f t="shared" si="201"/>
        <v>0</v>
      </c>
      <c r="B3199" t="str">
        <f>YEAR(C3199)&amp;VLOOKUP(MONTH(C3199),lookup!$G$2:$N$13,8)</f>
        <v>2017M01</v>
      </c>
      <c r="C3199" s="2">
        <f t="shared" si="200"/>
        <v>42736</v>
      </c>
      <c r="D3199" s="4">
        <v>39.541433041555536</v>
      </c>
      <c r="E3199">
        <f t="shared" si="202"/>
        <v>38.303199518699749</v>
      </c>
      <c r="F3199" s="4">
        <v>33.395321306097337</v>
      </c>
      <c r="G3199">
        <f t="shared" si="199"/>
        <v>32.483849833329671</v>
      </c>
    </row>
    <row r="3200" spans="1:7" outlineLevel="1">
      <c r="A3200" s="12">
        <f t="shared" si="201"/>
        <v>0</v>
      </c>
      <c r="B3200" t="str">
        <f>YEAR(C3200)&amp;VLOOKUP(MONTH(C3200),lookup!$G$2:$N$13,8)</f>
        <v>2017M01</v>
      </c>
      <c r="C3200" s="2">
        <f t="shared" si="200"/>
        <v>42737</v>
      </c>
      <c r="D3200" s="4">
        <v>38.588795688690794</v>
      </c>
      <c r="E3200">
        <f t="shared" si="202"/>
        <v>38.491890378500493</v>
      </c>
      <c r="F3200" s="4">
        <v>32.702663439266296</v>
      </c>
      <c r="G3200">
        <f t="shared" si="199"/>
        <v>32.623721783302038</v>
      </c>
    </row>
    <row r="3201" spans="1:7" outlineLevel="1">
      <c r="A3201" s="12">
        <f t="shared" si="201"/>
        <v>0</v>
      </c>
      <c r="B3201" t="str">
        <f>YEAR(C3201)&amp;VLOOKUP(MONTH(C3201),lookup!$G$2:$N$13,8)</f>
        <v>2017M01</v>
      </c>
      <c r="C3201" s="2">
        <f t="shared" si="200"/>
        <v>42738</v>
      </c>
      <c r="D3201" s="4">
        <v>39.188213092435518</v>
      </c>
      <c r="E3201">
        <f t="shared" si="202"/>
        <v>38.55703339475798</v>
      </c>
      <c r="F3201" s="4">
        <v>33.107156203821511</v>
      </c>
      <c r="G3201">
        <f t="shared" si="199"/>
        <v>32.667651252368415</v>
      </c>
    </row>
    <row r="3202" spans="1:7" outlineLevel="1">
      <c r="A3202" s="12">
        <f t="shared" si="201"/>
        <v>0</v>
      </c>
      <c r="B3202" t="str">
        <f>YEAR(C3202)&amp;VLOOKUP(MONTH(C3202),lookup!$G$2:$N$13,8)</f>
        <v>2017M01</v>
      </c>
      <c r="C3202" s="2">
        <f t="shared" si="200"/>
        <v>42739</v>
      </c>
      <c r="D3202" s="4">
        <v>38.359405791565578</v>
      </c>
      <c r="E3202">
        <f t="shared" si="202"/>
        <v>38.672599018677687</v>
      </c>
      <c r="F3202" s="4">
        <v>32.49833331902898</v>
      </c>
      <c r="G3202">
        <f t="shared" si="199"/>
        <v>32.754840280894612</v>
      </c>
    </row>
    <row r="3203" spans="1:7" outlineLevel="1">
      <c r="A3203" s="12">
        <f t="shared" si="201"/>
        <v>0</v>
      </c>
      <c r="B3203" t="str">
        <f>YEAR(C3203)&amp;VLOOKUP(MONTH(C3203),lookup!$G$2:$N$13,8)</f>
        <v>2017M01</v>
      </c>
      <c r="C3203" s="2">
        <f t="shared" si="200"/>
        <v>42740</v>
      </c>
      <c r="D3203" s="4">
        <v>39.16885235364591</v>
      </c>
      <c r="E3203">
        <f t="shared" si="202"/>
        <v>38.760561283513923</v>
      </c>
      <c r="F3203" s="4">
        <v>33.071700665200005</v>
      </c>
      <c r="G3203">
        <f t="shared" si="199"/>
        <v>32.816009694796364</v>
      </c>
    </row>
    <row r="3204" spans="1:7" outlineLevel="1">
      <c r="A3204" s="12">
        <f t="shared" si="201"/>
        <v>0</v>
      </c>
      <c r="B3204" t="str">
        <f>YEAR(C3204)&amp;VLOOKUP(MONTH(C3204),lookup!$G$2:$N$13,8)</f>
        <v>2017M01</v>
      </c>
      <c r="C3204" s="2">
        <f t="shared" si="200"/>
        <v>42741</v>
      </c>
      <c r="D3204" s="4">
        <v>38.140196723820338</v>
      </c>
      <c r="E3204">
        <f t="shared" si="202"/>
        <v>38.782516011301638</v>
      </c>
      <c r="F3204" s="4">
        <v>32.28049089536001</v>
      </c>
      <c r="G3204">
        <f t="shared" si="199"/>
        <v>32.814188256492145</v>
      </c>
    </row>
    <row r="3205" spans="1:7" outlineLevel="1">
      <c r="A3205" s="12">
        <f t="shared" si="201"/>
        <v>0</v>
      </c>
      <c r="B3205" t="str">
        <f>YEAR(C3205)&amp;VLOOKUP(MONTH(C3205),lookup!$G$2:$N$13,8)</f>
        <v>2017M01</v>
      </c>
      <c r="C3205" s="2">
        <f t="shared" si="200"/>
        <v>42742</v>
      </c>
      <c r="D3205" s="4">
        <v>39.905360859857851</v>
      </c>
      <c r="E3205">
        <f t="shared" si="202"/>
        <v>38.900337866491839</v>
      </c>
      <c r="F3205" s="4">
        <v>33.709221545884894</v>
      </c>
      <c r="G3205">
        <f t="shared" si="199"/>
        <v>32.909550677514019</v>
      </c>
    </row>
    <row r="3206" spans="1:7" outlineLevel="1">
      <c r="A3206" s="12">
        <f t="shared" si="201"/>
        <v>0</v>
      </c>
      <c r="B3206" t="str">
        <f>YEAR(C3206)&amp;VLOOKUP(MONTH(C3206),lookup!$G$2:$N$13,8)</f>
        <v>2017M01</v>
      </c>
      <c r="C3206" s="2">
        <f t="shared" si="200"/>
        <v>42743</v>
      </c>
      <c r="D3206" s="4">
        <v>39.309301626150308</v>
      </c>
      <c r="E3206">
        <f t="shared" si="202"/>
        <v>39.018541652563911</v>
      </c>
      <c r="F3206" s="4">
        <v>33.328430257361369</v>
      </c>
      <c r="G3206">
        <f t="shared" si="199"/>
        <v>33.005443425889339</v>
      </c>
    </row>
    <row r="3207" spans="1:7" outlineLevel="1">
      <c r="A3207" s="12">
        <f t="shared" si="201"/>
        <v>0</v>
      </c>
      <c r="B3207" t="str">
        <f>YEAR(C3207)&amp;VLOOKUP(MONTH(C3207),lookup!$G$2:$N$13,8)</f>
        <v>2017M01</v>
      </c>
      <c r="C3207" s="2">
        <f t="shared" si="200"/>
        <v>42744</v>
      </c>
      <c r="D3207" s="4">
        <v>39.609693049610961</v>
      </c>
      <c r="E3207">
        <f t="shared" si="202"/>
        <v>39.05793123283199</v>
      </c>
      <c r="F3207" s="4">
        <v>33.445358837396832</v>
      </c>
      <c r="G3207">
        <f t="shared" si="199"/>
        <v>33.036754324393499</v>
      </c>
    </row>
    <row r="3208" spans="1:7" outlineLevel="1">
      <c r="A3208" s="12">
        <f t="shared" si="201"/>
        <v>0</v>
      </c>
      <c r="B3208" t="str">
        <f>YEAR(C3208)&amp;VLOOKUP(MONTH(C3208),lookup!$G$2:$N$13,8)</f>
        <v>2017M01</v>
      </c>
      <c r="C3208" s="2">
        <f t="shared" si="200"/>
        <v>42745</v>
      </c>
      <c r="D3208" s="4">
        <v>38.841934272700321</v>
      </c>
      <c r="E3208">
        <f t="shared" si="202"/>
        <v>39.113963101093816</v>
      </c>
      <c r="F3208" s="4">
        <v>32.865894679825672</v>
      </c>
      <c r="G3208">
        <f t="shared" si="199"/>
        <v>33.077586390328186</v>
      </c>
    </row>
    <row r="3209" spans="1:7" outlineLevel="1">
      <c r="A3209" s="12">
        <f t="shared" si="201"/>
        <v>0</v>
      </c>
      <c r="B3209" t="str">
        <f>YEAR(C3209)&amp;VLOOKUP(MONTH(C3209),lookup!$G$2:$N$13,8)</f>
        <v>2017M01</v>
      </c>
      <c r="C3209" s="2">
        <f t="shared" si="200"/>
        <v>42746</v>
      </c>
      <c r="D3209" s="4">
        <v>39.747185127605007</v>
      </c>
      <c r="E3209">
        <f t="shared" si="202"/>
        <v>39.197093251121828</v>
      </c>
      <c r="F3209" s="4">
        <v>33.608047582759752</v>
      </c>
      <c r="G3209">
        <f t="shared" si="199"/>
        <v>33.153587677975139</v>
      </c>
    </row>
    <row r="3210" spans="1:7" outlineLevel="1">
      <c r="A3210" s="12">
        <f t="shared" si="201"/>
        <v>0</v>
      </c>
      <c r="B3210" t="str">
        <f>YEAR(C3210)&amp;VLOOKUP(MONTH(C3210),lookup!$G$2:$N$13,8)</f>
        <v>2017M01</v>
      </c>
      <c r="C3210" s="2">
        <f t="shared" si="200"/>
        <v>42747</v>
      </c>
      <c r="D3210" s="4">
        <v>38.607269421011971</v>
      </c>
      <c r="E3210">
        <f t="shared" si="202"/>
        <v>39.251507452728205</v>
      </c>
      <c r="F3210" s="4">
        <v>32.598324920828517</v>
      </c>
      <c r="G3210">
        <f t="shared" si="199"/>
        <v>33.186323321876657</v>
      </c>
    </row>
    <row r="3211" spans="1:7" outlineLevel="1">
      <c r="A3211" s="12">
        <f t="shared" si="201"/>
        <v>0</v>
      </c>
      <c r="B3211" t="str">
        <f>YEAR(C3211)&amp;VLOOKUP(MONTH(C3211),lookup!$G$2:$N$13,8)</f>
        <v>2017M01</v>
      </c>
      <c r="C3211" s="2">
        <f t="shared" si="200"/>
        <v>42748</v>
      </c>
      <c r="D3211" s="4">
        <v>39.389473948815187</v>
      </c>
      <c r="E3211">
        <f t="shared" si="202"/>
        <v>39.222305726506058</v>
      </c>
      <c r="F3211" s="4">
        <v>33.317111581942044</v>
      </c>
      <c r="G3211">
        <f t="shared" ref="G3211:G3274" si="203">AVERAGE(SUM(F3204:F3211)/8,SUM(F3206:F3211)/6)</f>
        <v>33.16898567384446</v>
      </c>
    </row>
    <row r="3212" spans="1:7" outlineLevel="1">
      <c r="A3212" s="12">
        <f t="shared" si="201"/>
        <v>0</v>
      </c>
      <c r="B3212" t="str">
        <f>YEAR(C3212)&amp;VLOOKUP(MONTH(C3212),lookup!$G$2:$N$13,8)</f>
        <v>2017M01</v>
      </c>
      <c r="C3212" s="2">
        <f t="shared" ref="C3212:C3275" si="204">C3211+1</f>
        <v>42749</v>
      </c>
      <c r="D3212" s="4">
        <v>39.082802094280957</v>
      </c>
      <c r="E3212">
        <f t="shared" si="202"/>
        <v>39.262343601170741</v>
      </c>
      <c r="F3212" s="4">
        <v>33.065635847106321</v>
      </c>
      <c r="G3212">
        <f t="shared" si="203"/>
        <v>33.196157699140684</v>
      </c>
    </row>
    <row r="3213" spans="1:7" outlineLevel="1">
      <c r="A3213" s="12">
        <f t="shared" si="201"/>
        <v>0</v>
      </c>
      <c r="B3213" t="str">
        <f>YEAR(C3213)&amp;VLOOKUP(MONTH(C3213),lookup!$G$2:$N$13,8)</f>
        <v>2017M01</v>
      </c>
      <c r="C3213" s="2">
        <f t="shared" si="204"/>
        <v>42750</v>
      </c>
      <c r="D3213" s="4">
        <v>39.737209342528509</v>
      </c>
      <c r="E3213">
        <f t="shared" si="202"/>
        <v>39.26246048908078</v>
      </c>
      <c r="F3213" s="4">
        <v>33.594760623486629</v>
      </c>
      <c r="G3213">
        <f t="shared" si="203"/>
        <v>33.201454040331612</v>
      </c>
    </row>
    <row r="3214" spans="1:7" outlineLevel="1">
      <c r="A3214" s="12">
        <f t="shared" si="201"/>
        <v>0</v>
      </c>
      <c r="B3214" t="str">
        <f>YEAR(C3214)&amp;VLOOKUP(MONTH(C3214),lookup!$G$2:$N$13,8)</f>
        <v>2017M01</v>
      </c>
      <c r="C3214" s="2">
        <f t="shared" si="204"/>
        <v>42751</v>
      </c>
      <c r="D3214" s="4">
        <v>38.658126483664446</v>
      </c>
      <c r="E3214">
        <f t="shared" si="202"/>
        <v>39.206444726922427</v>
      </c>
      <c r="F3214" s="4">
        <v>32.626285679659027</v>
      </c>
      <c r="G3214">
        <f t="shared" si="203"/>
        <v>33.137602587544663</v>
      </c>
    </row>
    <row r="3215" spans="1:7" outlineLevel="1">
      <c r="A3215" s="12">
        <f t="shared" si="201"/>
        <v>0</v>
      </c>
      <c r="B3215" t="str">
        <f>YEAR(C3215)&amp;VLOOKUP(MONTH(C3215),lookup!$G$2:$N$13,8)</f>
        <v>2017M01</v>
      </c>
      <c r="C3215" s="2">
        <f t="shared" si="204"/>
        <v>42752</v>
      </c>
      <c r="D3215" s="4">
        <v>39.427404107267598</v>
      </c>
      <c r="E3215">
        <f t="shared" si="202"/>
        <v>39.168403249664514</v>
      </c>
      <c r="F3215" s="4">
        <v>33.308780803143179</v>
      </c>
      <c r="G3215">
        <f t="shared" si="203"/>
        <v>33.10412756210242</v>
      </c>
    </row>
    <row r="3216" spans="1:7" outlineLevel="1">
      <c r="A3216" s="12">
        <f t="shared" si="201"/>
        <v>0</v>
      </c>
      <c r="B3216" t="str">
        <f>YEAR(C3216)&amp;VLOOKUP(MONTH(C3216),lookup!$G$2:$N$13,8)</f>
        <v>2017M01</v>
      </c>
      <c r="C3216" s="2">
        <f t="shared" si="204"/>
        <v>42753</v>
      </c>
      <c r="D3216" s="4">
        <v>39.266890869954956</v>
      </c>
      <c r="E3216">
        <f t="shared" si="202"/>
        <v>39.249931491071507</v>
      </c>
      <c r="F3216" s="4">
        <v>33.163467205213323</v>
      </c>
      <c r="G3216">
        <f t="shared" si="203"/>
        <v>33.169821035304551</v>
      </c>
    </row>
    <row r="3217" spans="1:7" outlineLevel="1">
      <c r="A3217" s="12">
        <f t="shared" si="201"/>
        <v>0</v>
      </c>
      <c r="B3217" t="str">
        <f>YEAR(C3217)&amp;VLOOKUP(MONTH(C3217),lookup!$G$2:$N$13,8)</f>
        <v>2017M01</v>
      </c>
      <c r="C3217" s="2">
        <f t="shared" si="204"/>
        <v>42754</v>
      </c>
      <c r="D3217" s="4">
        <v>39.775280753723315</v>
      </c>
      <c r="E3217">
        <f t="shared" si="202"/>
        <v>39.283838034779585</v>
      </c>
      <c r="F3217" s="4">
        <v>33.616442348171532</v>
      </c>
      <c r="G3217">
        <f t="shared" si="203"/>
        <v>33.195289938661915</v>
      </c>
    </row>
    <row r="3218" spans="1:7" outlineLevel="1">
      <c r="A3218" s="12">
        <f t="shared" ref="A3218:A3281" si="205">IF(D3218+D3219=D3218,IF(D3218+D3219&gt;0,1,0),0)</f>
        <v>0</v>
      </c>
      <c r="B3218" t="str">
        <f>YEAR(C3218)&amp;VLOOKUP(MONTH(C3218),lookup!$G$2:$N$13,8)</f>
        <v>2017M01</v>
      </c>
      <c r="C3218" s="2">
        <f t="shared" si="204"/>
        <v>42755</v>
      </c>
      <c r="D3218" s="4">
        <v>39.163355647465671</v>
      </c>
      <c r="E3218">
        <f t="shared" si="202"/>
        <v>39.325306220031663</v>
      </c>
      <c r="F3218" s="4">
        <v>33.059508433413058</v>
      </c>
      <c r="G3218">
        <f t="shared" si="203"/>
        <v>33.22360329039067</v>
      </c>
    </row>
    <row r="3219" spans="1:7" outlineLevel="1">
      <c r="A3219" s="12">
        <f t="shared" si="205"/>
        <v>0</v>
      </c>
      <c r="B3219" t="str">
        <f>YEAR(C3219)&amp;VLOOKUP(MONTH(C3219),lookup!$G$2:$N$13,8)</f>
        <v>2017M01</v>
      </c>
      <c r="C3219" s="2">
        <f t="shared" si="204"/>
        <v>42756</v>
      </c>
      <c r="D3219" s="4">
        <v>39.835223557290469</v>
      </c>
      <c r="E3219">
        <f t="shared" si="202"/>
        <v>39.361333421791535</v>
      </c>
      <c r="F3219" s="4">
        <v>33.653070511025369</v>
      </c>
      <c r="G3219">
        <f t="shared" si="203"/>
        <v>33.249459880753278</v>
      </c>
    </row>
    <row r="3220" spans="1:7" outlineLevel="1">
      <c r="A3220" s="12">
        <f t="shared" si="205"/>
        <v>0</v>
      </c>
      <c r="B3220" t="str">
        <f>YEAR(C3220)&amp;VLOOKUP(MONTH(C3220),lookup!$G$2:$N$13,8)</f>
        <v>2017M01</v>
      </c>
      <c r="C3220" s="2">
        <f t="shared" si="204"/>
        <v>42757</v>
      </c>
      <c r="D3220" s="4">
        <v>38.970832716108077</v>
      </c>
      <c r="E3220">
        <f t="shared" si="202"/>
        <v>39.380394188359361</v>
      </c>
      <c r="F3220" s="4">
        <v>32.900781293997561</v>
      </c>
      <c r="G3220">
        <f t="shared" si="203"/>
        <v>33.262031105712182</v>
      </c>
    </row>
    <row r="3221" spans="1:7" outlineLevel="1">
      <c r="A3221" s="12">
        <f t="shared" si="205"/>
        <v>0</v>
      </c>
      <c r="B3221" t="str">
        <f>YEAR(C3221)&amp;VLOOKUP(MONTH(C3221),lookup!$G$2:$N$13,8)</f>
        <v>2017M01</v>
      </c>
      <c r="C3221" s="2">
        <f t="shared" si="204"/>
        <v>42758</v>
      </c>
      <c r="D3221" s="4">
        <v>39.526991847203014</v>
      </c>
      <c r="E3221">
        <f t="shared" si="202"/>
        <v>39.375554573229472</v>
      </c>
      <c r="F3221" s="4">
        <v>33.371348582467412</v>
      </c>
      <c r="G3221">
        <f t="shared" si="203"/>
        <v>33.253281834758837</v>
      </c>
    </row>
    <row r="3222" spans="1:7" outlineLevel="1">
      <c r="A3222" s="12">
        <f t="shared" si="205"/>
        <v>0</v>
      </c>
      <c r="B3222" t="str">
        <f>YEAR(C3222)&amp;VLOOKUP(MONTH(C3222),lookup!$G$2:$N$13,8)</f>
        <v>2017M01</v>
      </c>
      <c r="C3222" s="2">
        <f t="shared" si="204"/>
        <v>42759</v>
      </c>
      <c r="D3222" s="4">
        <v>38.927591150771917</v>
      </c>
      <c r="E3222">
        <f t="shared" si="202"/>
        <v>39.364121138325103</v>
      </c>
      <c r="F3222" s="4">
        <v>32.861607576760363</v>
      </c>
      <c r="G3222">
        <f t="shared" si="203"/>
        <v>33.242834484289929</v>
      </c>
    </row>
    <row r="3223" spans="1:7" outlineLevel="1">
      <c r="A3223" s="12">
        <f t="shared" si="205"/>
        <v>0</v>
      </c>
      <c r="B3223" t="str">
        <f>YEAR(C3223)&amp;VLOOKUP(MONTH(C3223),lookup!$G$2:$N$13,8)</f>
        <v>2017M01</v>
      </c>
      <c r="C3223" s="2">
        <f t="shared" si="204"/>
        <v>42760</v>
      </c>
      <c r="D3223" s="4">
        <v>39.495433250625751</v>
      </c>
      <c r="E3223">
        <f t="shared" si="202"/>
        <v>39.345052334526855</v>
      </c>
      <c r="F3223" s="4">
        <v>33.341528038822396</v>
      </c>
      <c r="G3223">
        <f t="shared" si="203"/>
        <v>33.221971660740785</v>
      </c>
    </row>
    <row r="3224" spans="1:7" outlineLevel="1">
      <c r="A3224" s="12">
        <f t="shared" si="205"/>
        <v>0</v>
      </c>
      <c r="B3224" t="str">
        <f>YEAR(C3224)&amp;VLOOKUP(MONTH(C3224),lookup!$G$2:$N$13,8)</f>
        <v>2017M01</v>
      </c>
      <c r="C3224" s="2">
        <f t="shared" si="204"/>
        <v>42761</v>
      </c>
      <c r="D3224" s="4">
        <v>39.076870997946649</v>
      </c>
      <c r="E3224">
        <f t="shared" si="202"/>
        <v>39.325969038399748</v>
      </c>
      <c r="F3224" s="4">
        <v>32.926377330176869</v>
      </c>
      <c r="G3224">
        <f t="shared" si="203"/>
        <v>33.196059284947992</v>
      </c>
    </row>
    <row r="3225" spans="1:7" outlineLevel="1">
      <c r="A3225" s="12">
        <f t="shared" si="205"/>
        <v>0</v>
      </c>
      <c r="B3225" t="str">
        <f>YEAR(C3225)&amp;VLOOKUP(MONTH(C3225),lookup!$G$2:$N$13,8)</f>
        <v>2017M01</v>
      </c>
      <c r="C3225" s="2">
        <f t="shared" si="204"/>
        <v>42762</v>
      </c>
      <c r="D3225" s="4">
        <v>39.63418293368121</v>
      </c>
      <c r="E3225">
        <f t="shared" si="202"/>
        <v>39.30039703934635</v>
      </c>
      <c r="F3225" s="4">
        <v>33.501324867484229</v>
      </c>
      <c r="G3225">
        <f t="shared" si="203"/>
        <v>33.176218972109936</v>
      </c>
    </row>
    <row r="3226" spans="1:7" outlineLevel="1">
      <c r="A3226" s="12">
        <f t="shared" si="205"/>
        <v>0</v>
      </c>
      <c r="B3226" t="str">
        <f>YEAR(C3226)&amp;VLOOKUP(MONTH(C3226),lookup!$G$2:$N$13,8)</f>
        <v>2017M01</v>
      </c>
      <c r="C3226" s="2">
        <f t="shared" si="204"/>
        <v>42763</v>
      </c>
      <c r="D3226" s="4">
        <v>39.089232891177105</v>
      </c>
      <c r="E3226">
        <f t="shared" si="202"/>
        <v>39.305631048334064</v>
      </c>
      <c r="F3226" s="4">
        <v>32.964414589528161</v>
      </c>
      <c r="G3226">
        <f t="shared" si="203"/>
        <v>33.175578381494688</v>
      </c>
    </row>
    <row r="3227" spans="1:7" outlineLevel="1">
      <c r="A3227" s="12">
        <f t="shared" si="205"/>
        <v>0</v>
      </c>
      <c r="B3227" t="str">
        <f>YEAR(C3227)&amp;VLOOKUP(MONTH(C3227),lookup!$G$2:$N$13,8)</f>
        <v>2017M01</v>
      </c>
      <c r="C3227" s="2">
        <f t="shared" si="204"/>
        <v>42764</v>
      </c>
      <c r="D3227" s="4">
        <v>39.710708505437353</v>
      </c>
      <c r="E3227">
        <f t="shared" si="202"/>
        <v>39.31315857911278</v>
      </c>
      <c r="F3227" s="4">
        <v>33.536194789496228</v>
      </c>
      <c r="G3227">
        <f t="shared" si="203"/>
        <v>33.182010832818179</v>
      </c>
    </row>
    <row r="3228" spans="1:7" outlineLevel="1">
      <c r="A3228" s="12">
        <f t="shared" si="205"/>
        <v>0</v>
      </c>
      <c r="B3228" t="str">
        <f>YEAR(C3228)&amp;VLOOKUP(MONTH(C3228),lookup!$G$2:$N$13,8)</f>
        <v>2017M01</v>
      </c>
      <c r="C3228" s="2">
        <f t="shared" si="204"/>
        <v>42765</v>
      </c>
      <c r="D3228" s="4">
        <v>39.055496268442759</v>
      </c>
      <c r="E3228">
        <f t="shared" si="202"/>
        <v>39.329108810939601</v>
      </c>
      <c r="F3228" s="4">
        <v>32.93162840547587</v>
      </c>
      <c r="G3228">
        <f t="shared" si="203"/>
        <v>33.189773846345197</v>
      </c>
    </row>
    <row r="3229" spans="1:7" outlineLevel="1">
      <c r="A3229" s="12">
        <f t="shared" si="205"/>
        <v>0</v>
      </c>
      <c r="B3229" t="str">
        <f>YEAR(C3229)&amp;VLOOKUP(MONTH(C3229),lookup!$G$2:$N$13,8)</f>
        <v>2017M01</v>
      </c>
      <c r="C3229" s="2">
        <f t="shared" si="204"/>
        <v>42766</v>
      </c>
      <c r="D3229" s="4">
        <v>39.669251584964904</v>
      </c>
      <c r="E3229">
        <f t="shared" si="202"/>
        <v>39.352484905744646</v>
      </c>
      <c r="F3229" s="4">
        <v>33.484933166471407</v>
      </c>
      <c r="G3229">
        <f t="shared" si="203"/>
        <v>33.208823310149533</v>
      </c>
    </row>
    <row r="3230" spans="1:7" outlineLevel="1">
      <c r="A3230" s="12">
        <f t="shared" si="205"/>
        <v>0</v>
      </c>
      <c r="B3230" t="str">
        <f>YEAR(C3230)&amp;VLOOKUP(MONTH(C3230),lookup!$G$2:$N$13,8)</f>
        <v>2017M02</v>
      </c>
      <c r="C3230" s="2">
        <f t="shared" si="204"/>
        <v>42767</v>
      </c>
      <c r="D3230" s="4">
        <v>39.190324539332892</v>
      </c>
      <c r="E3230">
        <f t="shared" si="202"/>
        <v>39.378360204311889</v>
      </c>
      <c r="F3230" s="4">
        <v>32.953590887368691</v>
      </c>
      <c r="G3230">
        <f t="shared" si="203"/>
        <v>33.216840063495205</v>
      </c>
    </row>
    <row r="3231" spans="1:7" outlineLevel="1">
      <c r="A3231" s="12">
        <f t="shared" si="205"/>
        <v>0</v>
      </c>
      <c r="B3231" t="str">
        <f>YEAR(C3231)&amp;VLOOKUP(MONTH(C3231),lookup!$G$2:$N$13,8)</f>
        <v>2017M02</v>
      </c>
      <c r="C3231" s="2">
        <f t="shared" si="204"/>
        <v>42768</v>
      </c>
      <c r="D3231" s="4">
        <v>40.191331248748725</v>
      </c>
      <c r="E3231">
        <f t="shared" si="202"/>
        <v>39.468282855450205</v>
      </c>
      <c r="F3231" s="4">
        <v>33.870080925315236</v>
      </c>
      <c r="G3231">
        <f t="shared" si="203"/>
        <v>33.280604290386918</v>
      </c>
    </row>
    <row r="3232" spans="1:7" outlineLevel="1">
      <c r="A3232" s="12">
        <f t="shared" si="205"/>
        <v>0</v>
      </c>
      <c r="B3232" t="str">
        <f>YEAR(C3232)&amp;VLOOKUP(MONTH(C3232),lookup!$G$2:$N$13,8)</f>
        <v>2017M02</v>
      </c>
      <c r="C3232" s="2">
        <f t="shared" si="204"/>
        <v>42769</v>
      </c>
      <c r="D3232" s="4">
        <v>39.212267717183977</v>
      </c>
      <c r="E3232">
        <f t="shared" si="202"/>
        <v>39.486998052569774</v>
      </c>
      <c r="F3232" s="4">
        <v>32.9623459913171</v>
      </c>
      <c r="G3232">
        <f t="shared" si="203"/>
        <v>33.282679948523935</v>
      </c>
    </row>
    <row r="3233" spans="1:7" outlineLevel="1">
      <c r="A3233" s="12">
        <f t="shared" si="205"/>
        <v>0</v>
      </c>
      <c r="B3233" t="str">
        <f>YEAR(C3233)&amp;VLOOKUP(MONTH(C3233),lookup!$G$2:$N$13,8)</f>
        <v>2017M02</v>
      </c>
      <c r="C3233" s="2">
        <f t="shared" si="204"/>
        <v>42770</v>
      </c>
      <c r="D3233" s="4">
        <v>40.276330677590423</v>
      </c>
      <c r="E3233">
        <f t="shared" si="202"/>
        <v>39.57426746757686</v>
      </c>
      <c r="F3233" s="4">
        <v>33.891809399860662</v>
      </c>
      <c r="G3233">
        <f t="shared" si="203"/>
        <v>33.336719782661163</v>
      </c>
    </row>
    <row r="3234" spans="1:7" outlineLevel="1">
      <c r="A3234" s="12">
        <f t="shared" si="205"/>
        <v>0</v>
      </c>
      <c r="B3234" t="str">
        <f>YEAR(C3234)&amp;VLOOKUP(MONTH(C3234),lookup!$G$2:$N$13,8)</f>
        <v>2017M02</v>
      </c>
      <c r="C3234" s="2">
        <f t="shared" si="204"/>
        <v>42771</v>
      </c>
      <c r="D3234" s="4">
        <v>39.417287293534883</v>
      </c>
      <c r="E3234">
        <f t="shared" si="202"/>
        <v>39.624920119815229</v>
      </c>
      <c r="F3234" s="4">
        <v>33.167003881619472</v>
      </c>
      <c r="G3234">
        <f t="shared" si="203"/>
        <v>33.368996236428842</v>
      </c>
    </row>
    <row r="3235" spans="1:7" outlineLevel="1">
      <c r="A3235" s="12">
        <f t="shared" si="205"/>
        <v>0</v>
      </c>
      <c r="B3235" t="str">
        <f>YEAR(C3235)&amp;VLOOKUP(MONTH(C3235),lookup!$G$2:$N$13,8)</f>
        <v>2017M02</v>
      </c>
      <c r="C3235" s="2">
        <f t="shared" si="204"/>
        <v>42772</v>
      </c>
      <c r="D3235" s="4">
        <v>39.807641338035594</v>
      </c>
      <c r="E3235">
        <f t="shared" si="202"/>
        <v>39.642510901275173</v>
      </c>
      <c r="F3235" s="4">
        <v>33.494906696733999</v>
      </c>
      <c r="G3235">
        <f t="shared" si="203"/>
        <v>33.367246858153081</v>
      </c>
    </row>
    <row r="3236" spans="1:7" outlineLevel="1">
      <c r="A3236" s="12">
        <f t="shared" si="205"/>
        <v>0</v>
      </c>
      <c r="B3236" t="str">
        <f>YEAR(C3236)&amp;VLOOKUP(MONTH(C3236),lookup!$G$2:$N$13,8)</f>
        <v>2017M02</v>
      </c>
      <c r="C3236" s="2">
        <f t="shared" si="204"/>
        <v>42773</v>
      </c>
      <c r="D3236" s="4">
        <v>38.945509734147315</v>
      </c>
      <c r="E3236">
        <f t="shared" si="202"/>
        <v>39.615235509116246</v>
      </c>
      <c r="F3236" s="4">
        <v>32.747987065790696</v>
      </c>
      <c r="G3236">
        <f t="shared" si="203"/>
        <v>33.338635622624594</v>
      </c>
    </row>
    <row r="3237" spans="1:7" outlineLevel="1">
      <c r="A3237" s="12">
        <f t="shared" si="205"/>
        <v>0</v>
      </c>
      <c r="B3237" t="str">
        <f>YEAR(C3237)&amp;VLOOKUP(MONTH(C3237),lookup!$G$2:$N$13,8)</f>
        <v>2017M02</v>
      </c>
      <c r="C3237" s="2">
        <f t="shared" si="204"/>
        <v>42774</v>
      </c>
      <c r="D3237" s="4">
        <v>39.966377366259707</v>
      </c>
      <c r="E3237">
        <f t="shared" si="202"/>
        <v>39.615059713573089</v>
      </c>
      <c r="F3237" s="4">
        <v>33.614201624919573</v>
      </c>
      <c r="G3237">
        <f t="shared" si="203"/>
        <v>33.325391626244631</v>
      </c>
    </row>
    <row r="3238" spans="1:7" outlineLevel="1">
      <c r="A3238" s="12">
        <f t="shared" si="205"/>
        <v>0</v>
      </c>
      <c r="B3238" t="str">
        <f>YEAR(C3238)&amp;VLOOKUP(MONTH(C3238),lookup!$G$2:$N$13,8)</f>
        <v>2017M02</v>
      </c>
      <c r="C3238" s="2">
        <f t="shared" si="204"/>
        <v>42775</v>
      </c>
      <c r="D3238" s="4">
        <v>39.187630755498596</v>
      </c>
      <c r="E3238">
        <f t="shared" si="202"/>
        <v>39.612838271942998</v>
      </c>
      <c r="F3238" s="4">
        <v>32.975456291404534</v>
      </c>
      <c r="G3238">
        <f t="shared" si="203"/>
        <v>33.327850739004163</v>
      </c>
    </row>
    <row r="3239" spans="1:7" outlineLevel="1">
      <c r="A3239" s="12">
        <f t="shared" si="205"/>
        <v>0</v>
      </c>
      <c r="B3239" t="str">
        <f>YEAR(C3239)&amp;VLOOKUP(MONTH(C3239),lookup!$G$2:$N$13,8)</f>
        <v>2017M02</v>
      </c>
      <c r="C3239" s="2">
        <f t="shared" si="204"/>
        <v>42776</v>
      </c>
      <c r="D3239" s="4">
        <v>40.050246995865571</v>
      </c>
      <c r="E3239">
        <f t="shared" si="202"/>
        <v>39.58518019932739</v>
      </c>
      <c r="F3239" s="4">
        <v>33.693133092705935</v>
      </c>
      <c r="G3239">
        <f t="shared" si="203"/>
        <v>33.300235140536515</v>
      </c>
    </row>
    <row r="3240" spans="1:7" outlineLevel="1">
      <c r="A3240" s="12">
        <f t="shared" si="205"/>
        <v>0</v>
      </c>
      <c r="B3240" t="str">
        <f>YEAR(C3240)&amp;VLOOKUP(MONTH(C3240),lookup!$G$2:$N$13,8)</f>
        <v>2017M02</v>
      </c>
      <c r="C3240" s="2">
        <f t="shared" si="204"/>
        <v>42777</v>
      </c>
      <c r="D3240" s="4">
        <v>38.993091251896878</v>
      </c>
      <c r="E3240">
        <f t="shared" si="202"/>
        <v>39.536132000110449</v>
      </c>
      <c r="F3240" s="4">
        <v>32.777717532087244</v>
      </c>
      <c r="G3240">
        <f t="shared" si="203"/>
        <v>33.256255332706971</v>
      </c>
    </row>
    <row r="3241" spans="1:7" outlineLevel="1">
      <c r="A3241" s="12">
        <f t="shared" si="205"/>
        <v>0</v>
      </c>
      <c r="B3241" t="str">
        <f>YEAR(C3241)&amp;VLOOKUP(MONTH(C3241),lookup!$G$2:$N$13,8)</f>
        <v>2017M02</v>
      </c>
      <c r="C3241" s="2">
        <f t="shared" si="204"/>
        <v>42778</v>
      </c>
      <c r="D3241" s="4">
        <v>40.144706773382978</v>
      </c>
      <c r="E3241">
        <f t="shared" si="202"/>
        <v>39.555994292376425</v>
      </c>
      <c r="F3241" s="4">
        <v>33.766964635594157</v>
      </c>
      <c r="G3241">
        <f t="shared" si="203"/>
        <v>33.271124029845325</v>
      </c>
    </row>
    <row r="3242" spans="1:7" outlineLevel="1">
      <c r="A3242" s="12">
        <f t="shared" si="205"/>
        <v>0</v>
      </c>
      <c r="B3242" t="str">
        <f>YEAR(C3242)&amp;VLOOKUP(MONTH(C3242),lookup!$G$2:$N$13,8)</f>
        <v>2017M02</v>
      </c>
      <c r="C3242" s="2">
        <f t="shared" si="204"/>
        <v>42779</v>
      </c>
      <c r="D3242" s="4">
        <v>38.993766991088002</v>
      </c>
      <c r="E3242">
        <f t="shared" si="202"/>
        <v>39.533545711551895</v>
      </c>
      <c r="F3242" s="4">
        <v>32.786242091485455</v>
      </c>
      <c r="G3242">
        <f t="shared" si="203"/>
        <v>33.250514336769839</v>
      </c>
    </row>
    <row r="3243" spans="1:7" outlineLevel="1">
      <c r="A3243" s="12">
        <f t="shared" si="205"/>
        <v>0</v>
      </c>
      <c r="B3243" t="str">
        <f>YEAR(C3243)&amp;VLOOKUP(MONTH(C3243),lookup!$G$2:$N$13,8)</f>
        <v>2017M02</v>
      </c>
      <c r="C3243" s="2">
        <f t="shared" si="204"/>
        <v>42780</v>
      </c>
      <c r="D3243" s="4">
        <v>39.700417428150118</v>
      </c>
      <c r="E3243">
        <f t="shared" si="202"/>
        <v>39.504680889008249</v>
      </c>
      <c r="F3243" s="4">
        <v>33.364158594742953</v>
      </c>
      <c r="G3243">
        <f t="shared" si="203"/>
        <v>33.22150566121401</v>
      </c>
    </row>
    <row r="3244" spans="1:7" outlineLevel="1">
      <c r="A3244" s="12">
        <f t="shared" si="205"/>
        <v>0</v>
      </c>
      <c r="B3244" t="str">
        <f>YEAR(C3244)&amp;VLOOKUP(MONTH(C3244),lookup!$G$2:$N$13,8)</f>
        <v>2017M02</v>
      </c>
      <c r="C3244" s="2">
        <f t="shared" si="204"/>
        <v>42781</v>
      </c>
      <c r="D3244" s="4">
        <v>39.184791733602857</v>
      </c>
      <c r="E3244">
        <f t="shared" si="202"/>
        <v>39.519399428816243</v>
      </c>
      <c r="F3244" s="4">
        <v>32.948277184796751</v>
      </c>
      <c r="G3244">
        <f t="shared" si="203"/>
        <v>33.231758868101245</v>
      </c>
    </row>
    <row r="3245" spans="1:7" outlineLevel="1">
      <c r="A3245" s="12">
        <f t="shared" si="205"/>
        <v>0</v>
      </c>
      <c r="B3245" t="str">
        <f>YEAR(C3245)&amp;VLOOKUP(MONTH(C3245),lookup!$G$2:$N$13,8)</f>
        <v>2017M02</v>
      </c>
      <c r="C3245" s="2">
        <f t="shared" si="204"/>
        <v>42782</v>
      </c>
      <c r="D3245" s="4">
        <v>40.374861707293263</v>
      </c>
      <c r="E3245">
        <f t="shared" si="202"/>
        <v>39.571980926083143</v>
      </c>
      <c r="F3245" s="4">
        <v>33.960152585214686</v>
      </c>
      <c r="G3245">
        <f t="shared" si="203"/>
        <v>33.275632427495417</v>
      </c>
    </row>
    <row r="3246" spans="1:7" outlineLevel="1">
      <c r="A3246" s="12">
        <f t="shared" si="205"/>
        <v>0</v>
      </c>
      <c r="B3246" t="str">
        <f>YEAR(C3246)&amp;VLOOKUP(MONTH(C3246),lookup!$G$2:$N$13,8)</f>
        <v>2017M02</v>
      </c>
      <c r="C3246" s="2">
        <f t="shared" si="204"/>
        <v>42783</v>
      </c>
      <c r="D3246" s="4">
        <v>39.556235782504032</v>
      </c>
      <c r="E3246">
        <f t="shared" si="202"/>
        <v>39.64194745115492</v>
      </c>
      <c r="F3246" s="4">
        <v>33.281929641269031</v>
      </c>
      <c r="G3246">
        <f t="shared" si="203"/>
        <v>33.336804687627094</v>
      </c>
    </row>
    <row r="3247" spans="1:7" outlineLevel="1">
      <c r="A3247" s="12">
        <f t="shared" si="205"/>
        <v>0</v>
      </c>
      <c r="B3247" t="str">
        <f>YEAR(C3247)&amp;VLOOKUP(MONTH(C3247),lookup!$G$2:$N$13,8)</f>
        <v>2017M02</v>
      </c>
      <c r="C3247" s="2">
        <f t="shared" si="204"/>
        <v>42784</v>
      </c>
      <c r="D3247" s="4">
        <v>40.585045643344657</v>
      </c>
      <c r="E3247">
        <f t="shared" si="202"/>
        <v>39.712067272452501</v>
      </c>
      <c r="F3247" s="4">
        <v>34.125718503243128</v>
      </c>
      <c r="G3247">
        <f t="shared" si="203"/>
        <v>33.393737431423084</v>
      </c>
    </row>
    <row r="3248" spans="1:7" outlineLevel="1">
      <c r="A3248" s="12">
        <f t="shared" si="205"/>
        <v>0</v>
      </c>
      <c r="B3248" t="str">
        <f>YEAR(C3248)&amp;VLOOKUP(MONTH(C3248),lookup!$G$2:$N$13,8)</f>
        <v>2017M02</v>
      </c>
      <c r="C3248" s="2">
        <f t="shared" si="204"/>
        <v>42785</v>
      </c>
      <c r="D3248" s="4">
        <v>40.069251778410468</v>
      </c>
      <c r="E3248">
        <f t="shared" si="202"/>
        <v>39.868951037636478</v>
      </c>
      <c r="F3248" s="4">
        <v>33.734677220650063</v>
      </c>
      <c r="G3248">
        <f t="shared" si="203"/>
        <v>33.532583672721984</v>
      </c>
    </row>
    <row r="3249" spans="1:7" outlineLevel="1">
      <c r="A3249" s="12">
        <f t="shared" si="205"/>
        <v>0</v>
      </c>
      <c r="B3249" t="str">
        <f>YEAR(C3249)&amp;VLOOKUP(MONTH(C3249),lookup!$G$2:$N$13,8)</f>
        <v>2017M02</v>
      </c>
      <c r="C3249" s="2">
        <f t="shared" si="204"/>
        <v>42786</v>
      </c>
      <c r="D3249" s="4">
        <v>40.629907387291027</v>
      </c>
      <c r="E3249">
        <f t="shared" si="202"/>
        <v>39.976733572600807</v>
      </c>
      <c r="F3249" s="4">
        <v>34.14710605130221</v>
      </c>
      <c r="G3249">
        <f t="shared" si="203"/>
        <v>33.621588132583668</v>
      </c>
    </row>
    <row r="3250" spans="1:7" outlineLevel="1">
      <c r="A3250" s="12">
        <f t="shared" si="205"/>
        <v>0</v>
      </c>
      <c r="B3250" t="str">
        <f>YEAR(C3250)&amp;VLOOKUP(MONTH(C3250),lookup!$G$2:$N$13,8)</f>
        <v>2017M02</v>
      </c>
      <c r="C3250" s="2">
        <f t="shared" si="204"/>
        <v>42787</v>
      </c>
      <c r="D3250" s="4">
        <v>39.925412588825026</v>
      </c>
      <c r="E3250">
        <f t="shared" si="202"/>
        <v>40.096679827061209</v>
      </c>
      <c r="F3250" s="4">
        <v>33.596291806469104</v>
      </c>
      <c r="G3250">
        <f t="shared" si="203"/>
        <v>33.72621745824285</v>
      </c>
    </row>
    <row r="3251" spans="1:7" outlineLevel="1">
      <c r="A3251" s="12">
        <f t="shared" si="205"/>
        <v>0</v>
      </c>
      <c r="B3251" t="str">
        <f>YEAR(C3251)&amp;VLOOKUP(MONTH(C3251),lookup!$G$2:$N$13,8)</f>
        <v>2017M02</v>
      </c>
      <c r="C3251" s="2">
        <f t="shared" si="204"/>
        <v>42788</v>
      </c>
      <c r="D3251" s="4">
        <v>40.759419988731644</v>
      </c>
      <c r="E3251">
        <f t="shared" si="202"/>
        <v>40.194914010550754</v>
      </c>
      <c r="F3251" s="4">
        <v>34.26925833467044</v>
      </c>
      <c r="G3251">
        <f t="shared" si="203"/>
        <v>33.808545004442962</v>
      </c>
    </row>
    <row r="3252" spans="1:7" outlineLevel="1">
      <c r="A3252" s="12">
        <f t="shared" si="205"/>
        <v>0</v>
      </c>
      <c r="B3252" t="str">
        <f>YEAR(C3252)&amp;VLOOKUP(MONTH(C3252),lookup!$G$2:$N$13,8)</f>
        <v>2017M02</v>
      </c>
      <c r="C3252" s="2">
        <f t="shared" si="204"/>
        <v>42789</v>
      </c>
      <c r="D3252" s="4">
        <v>39.903666628973156</v>
      </c>
      <c r="E3252">
        <f t="shared" si="202"/>
        <v>40.268796262050493</v>
      </c>
      <c r="F3252" s="4">
        <v>33.556843538072151</v>
      </c>
      <c r="G3252">
        <f t="shared" si="203"/>
        <v>33.869489892922935</v>
      </c>
    </row>
    <row r="3253" spans="1:7" outlineLevel="1">
      <c r="A3253" s="12">
        <f t="shared" si="205"/>
        <v>0</v>
      </c>
      <c r="B3253" t="str">
        <f>YEAR(C3253)&amp;VLOOKUP(MONTH(C3253),lookup!$G$2:$N$13,8)</f>
        <v>2017M02</v>
      </c>
      <c r="C3253" s="2">
        <f t="shared" si="204"/>
        <v>42790</v>
      </c>
      <c r="D3253" s="4">
        <v>40.628384680878462</v>
      </c>
      <c r="E3253">
        <f t="shared" si="202"/>
        <v>40.288253034360721</v>
      </c>
      <c r="F3253" s="4">
        <v>34.181469764437715</v>
      </c>
      <c r="G3253">
        <f t="shared" si="203"/>
        <v>33.887968155057251</v>
      </c>
    </row>
    <row r="3254" spans="1:7" outlineLevel="1">
      <c r="A3254" s="12">
        <f t="shared" si="205"/>
        <v>0</v>
      </c>
      <c r="B3254" t="str">
        <f>YEAR(C3254)&amp;VLOOKUP(MONTH(C3254),lookup!$G$2:$N$13,8)</f>
        <v>2017M02</v>
      </c>
      <c r="C3254" s="2">
        <f t="shared" si="204"/>
        <v>42791</v>
      </c>
      <c r="D3254" s="4">
        <v>40.341190938186287</v>
      </c>
      <c r="E3254">
        <f t="shared" ref="E3254:E3317" si="206">AVERAGE(SUM(D3247:D3254)/8,SUM(D3249:D3254)/6)</f>
        <v>40.359974328238849</v>
      </c>
      <c r="F3254" s="4">
        <v>33.920176160211845</v>
      </c>
      <c r="G3254">
        <f t="shared" si="203"/>
        <v>33.943316807454664</v>
      </c>
    </row>
    <row r="3255" spans="1:7" outlineLevel="1">
      <c r="A3255" s="12">
        <f t="shared" si="205"/>
        <v>0</v>
      </c>
      <c r="B3255" t="str">
        <f>YEAR(C3255)&amp;VLOOKUP(MONTH(C3255),lookup!$G$2:$N$13,8)</f>
        <v>2017M02</v>
      </c>
      <c r="C3255" s="2">
        <f t="shared" si="204"/>
        <v>42792</v>
      </c>
      <c r="D3255" s="4">
        <v>41.095340336626201</v>
      </c>
      <c r="E3255">
        <f t="shared" si="206"/>
        <v>40.43065382568021</v>
      </c>
      <c r="F3255" s="4">
        <v>34.607686556430885</v>
      </c>
      <c r="G3255">
        <f t="shared" si="203"/>
        <v>34.011821519539623</v>
      </c>
    </row>
    <row r="3256" spans="1:7" outlineLevel="1">
      <c r="A3256" s="12">
        <f t="shared" si="205"/>
        <v>0</v>
      </c>
      <c r="B3256" t="str">
        <f>YEAR(C3256)&amp;VLOOKUP(MONTH(C3256),lookup!$G$2:$N$13,8)</f>
        <v>2017M02</v>
      </c>
      <c r="C3256" s="2">
        <f t="shared" si="204"/>
        <v>42793</v>
      </c>
      <c r="D3256" s="4">
        <v>40.084913027898835</v>
      </c>
      <c r="E3256">
        <f t="shared" si="206"/>
        <v>40.444924357029379</v>
      </c>
      <c r="F3256" s="4">
        <v>33.667912916154911</v>
      </c>
      <c r="G3256">
        <f t="shared" si="203"/>
        <v>34.013617176315819</v>
      </c>
    </row>
    <row r="3257" spans="1:7" outlineLevel="1">
      <c r="A3257" s="12">
        <f t="shared" si="205"/>
        <v>0</v>
      </c>
      <c r="B3257" t="str">
        <f>YEAR(C3257)&amp;VLOOKUP(MONTH(C3257),lookup!$G$2:$N$13,8)</f>
        <v>2017M02</v>
      </c>
      <c r="C3257" s="2">
        <f t="shared" si="204"/>
        <v>42794</v>
      </c>
      <c r="D3257" s="4">
        <v>41.044647666718426</v>
      </c>
      <c r="E3257">
        <f t="shared" si="206"/>
        <v>40.494614597659165</v>
      </c>
      <c r="F3257" s="4">
        <v>34.536282018898284</v>
      </c>
      <c r="G3257">
        <f t="shared" si="203"/>
        <v>34.06019264797623</v>
      </c>
    </row>
    <row r="3258" spans="1:7" outlineLevel="1">
      <c r="A3258" s="12">
        <f t="shared" si="205"/>
        <v>0</v>
      </c>
      <c r="B3258" t="str">
        <f>YEAR(C3258)&amp;VLOOKUP(MONTH(C3258),lookup!$G$2:$N$13,8)</f>
        <v>2017M03</v>
      </c>
      <c r="C3258" s="2">
        <f t="shared" si="204"/>
        <v>42795</v>
      </c>
      <c r="D3258" s="4">
        <v>40.118980306913272</v>
      </c>
      <c r="E3258">
        <f t="shared" si="206"/>
        <v>40.52465538653469</v>
      </c>
      <c r="F3258" s="4">
        <v>33.76399523209912</v>
      </c>
      <c r="G3258">
        <f t="shared" si="203"/>
        <v>34.087936753247021</v>
      </c>
    </row>
    <row r="3259" spans="1:7" outlineLevel="1">
      <c r="A3259" s="12">
        <f t="shared" si="205"/>
        <v>0</v>
      </c>
      <c r="B3259" t="str">
        <f>YEAR(C3259)&amp;VLOOKUP(MONTH(C3259),lookup!$G$2:$N$13,8)</f>
        <v>2017M03</v>
      </c>
      <c r="C3259" s="2">
        <f t="shared" si="204"/>
        <v>42796</v>
      </c>
      <c r="D3259" s="4">
        <v>40.427235197898845</v>
      </c>
      <c r="E3259">
        <f t="shared" si="206"/>
        <v>40.487131380192665</v>
      </c>
      <c r="F3259" s="4">
        <v>34.012905774853735</v>
      </c>
      <c r="G3259">
        <f t="shared" si="203"/>
        <v>34.057867719126477</v>
      </c>
    </row>
    <row r="3260" spans="1:7" outlineLevel="1">
      <c r="A3260" s="12">
        <f t="shared" si="205"/>
        <v>0</v>
      </c>
      <c r="B3260" t="str">
        <f>YEAR(C3260)&amp;VLOOKUP(MONTH(C3260),lookup!$G$2:$N$13,8)</f>
        <v>2017M03</v>
      </c>
      <c r="C3260" s="2">
        <f t="shared" si="204"/>
        <v>42797</v>
      </c>
      <c r="D3260" s="4">
        <v>40.313978365466781</v>
      </c>
      <c r="E3260">
        <f t="shared" si="206"/>
        <v>40.510508149330221</v>
      </c>
      <c r="F3260" s="4">
        <v>33.906994034143679</v>
      </c>
      <c r="G3260">
        <f t="shared" si="203"/>
        <v>34.078653614625267</v>
      </c>
    </row>
    <row r="3261" spans="1:7" outlineLevel="1">
      <c r="A3261" s="12">
        <f t="shared" si="205"/>
        <v>0</v>
      </c>
      <c r="B3261" t="str">
        <f>YEAR(C3261)&amp;VLOOKUP(MONTH(C3261),lookup!$G$2:$N$13,8)</f>
        <v>2017M03</v>
      </c>
      <c r="C3261" s="2">
        <f t="shared" si="204"/>
        <v>42798</v>
      </c>
      <c r="D3261" s="4">
        <v>40.986563404653772</v>
      </c>
      <c r="E3261">
        <f t="shared" si="206"/>
        <v>40.523829575235148</v>
      </c>
      <c r="F3261" s="4">
        <v>34.476843341812405</v>
      </c>
      <c r="G3261">
        <f t="shared" si="203"/>
        <v>34.086210861992981</v>
      </c>
    </row>
    <row r="3262" spans="1:7" outlineLevel="1">
      <c r="A3262" s="12">
        <f t="shared" si="205"/>
        <v>0</v>
      </c>
      <c r="B3262" t="str">
        <f>YEAR(C3262)&amp;VLOOKUP(MONTH(C3262),lookup!$G$2:$N$13,8)</f>
        <v>2017M03</v>
      </c>
      <c r="C3262" s="2">
        <f t="shared" si="204"/>
        <v>42799</v>
      </c>
      <c r="D3262" s="4">
        <v>40.346370504333407</v>
      </c>
      <c r="E3262">
        <f t="shared" si="206"/>
        <v>40.545941421155554</v>
      </c>
      <c r="F3262" s="4">
        <v>33.951087975546436</v>
      </c>
      <c r="G3262">
        <f t="shared" si="203"/>
        <v>34.111740772067357</v>
      </c>
    </row>
    <row r="3263" spans="1:7" outlineLevel="1">
      <c r="A3263" s="12">
        <f t="shared" si="205"/>
        <v>0</v>
      </c>
      <c r="B3263" t="str">
        <f>YEAR(C3263)&amp;VLOOKUP(MONTH(C3263),lookup!$G$2:$N$13,8)</f>
        <v>2017M03</v>
      </c>
      <c r="C3263" s="2">
        <f t="shared" si="204"/>
        <v>42800</v>
      </c>
      <c r="D3263" s="4">
        <v>40.727745862881775</v>
      </c>
      <c r="E3263">
        <f t="shared" si="206"/>
        <v>40.496558282893474</v>
      </c>
      <c r="F3263" s="4">
        <v>34.256105049326294</v>
      </c>
      <c r="G3263">
        <f t="shared" si="203"/>
        <v>34.066418847075653</v>
      </c>
    </row>
    <row r="3264" spans="1:7" outlineLevel="1">
      <c r="A3264" s="12">
        <f t="shared" si="205"/>
        <v>0</v>
      </c>
      <c r="B3264" t="str">
        <f>YEAR(C3264)&amp;VLOOKUP(MONTH(C3264),lookup!$G$2:$N$13,8)</f>
        <v>2017M03</v>
      </c>
      <c r="C3264" s="2">
        <f t="shared" si="204"/>
        <v>42801</v>
      </c>
      <c r="D3264" s="4">
        <v>40.173335977691117</v>
      </c>
      <c r="E3264">
        <f t="shared" si="206"/>
        <v>40.506614356486978</v>
      </c>
      <c r="F3264" s="4">
        <v>33.775071251654893</v>
      </c>
      <c r="G3264">
        <f t="shared" si="203"/>
        <v>34.074039244674054</v>
      </c>
    </row>
    <row r="3265" spans="1:7" outlineLevel="1">
      <c r="A3265" s="12">
        <f t="shared" si="205"/>
        <v>0</v>
      </c>
      <c r="B3265" t="str">
        <f>YEAR(C3265)&amp;VLOOKUP(MONTH(C3265),lookup!$G$2:$N$13,8)</f>
        <v>2017M03</v>
      </c>
      <c r="C3265" s="2">
        <f t="shared" si="204"/>
        <v>42802</v>
      </c>
      <c r="D3265" s="4">
        <v>41.246526830131799</v>
      </c>
      <c r="E3265">
        <f t="shared" si="206"/>
        <v>40.587506106886394</v>
      </c>
      <c r="F3265" s="4">
        <v>34.714943667214428</v>
      </c>
      <c r="G3265">
        <f t="shared" si="203"/>
        <v>34.143708755390534</v>
      </c>
    </row>
    <row r="3266" spans="1:7" outlineLevel="1">
      <c r="A3266" s="12">
        <f t="shared" si="205"/>
        <v>0</v>
      </c>
      <c r="B3266" t="str">
        <f>YEAR(C3266)&amp;VLOOKUP(MONTH(C3266),lookup!$G$2:$N$13,8)</f>
        <v>2017M03</v>
      </c>
      <c r="C3266" s="2">
        <f t="shared" si="204"/>
        <v>42803</v>
      </c>
      <c r="D3266" s="4">
        <v>40.442961044138052</v>
      </c>
      <c r="E3266">
        <f t="shared" si="206"/>
        <v>40.618503459518884</v>
      </c>
      <c r="F3266" s="4">
        <v>34.014698200182018</v>
      </c>
      <c r="G3266">
        <f t="shared" si="203"/>
        <v>34.168353038065575</v>
      </c>
    </row>
    <row r="3267" spans="1:7" outlineLevel="1">
      <c r="A3267" s="12">
        <f t="shared" si="205"/>
        <v>0</v>
      </c>
      <c r="B3267" t="str">
        <f>YEAR(C3267)&amp;VLOOKUP(MONTH(C3267),lookup!$G$2:$N$13,8)</f>
        <v>2017M03</v>
      </c>
      <c r="C3267" s="2">
        <f t="shared" si="204"/>
        <v>42804</v>
      </c>
      <c r="D3267" s="4">
        <v>41.665436347523787</v>
      </c>
      <c r="E3267">
        <f t="shared" si="206"/>
        <v>40.752463776609609</v>
      </c>
      <c r="F3267" s="4">
        <v>35.064004583552467</v>
      </c>
      <c r="G3267">
        <f t="shared" si="203"/>
        <v>34.282976817087587</v>
      </c>
    </row>
    <row r="3268" spans="1:7" outlineLevel="1">
      <c r="A3268" s="12">
        <f t="shared" si="205"/>
        <v>0</v>
      </c>
      <c r="B3268" t="str">
        <f>YEAR(C3268)&amp;VLOOKUP(MONTH(C3268),lookup!$G$2:$N$13,8)</f>
        <v>2017M03</v>
      </c>
      <c r="C3268" s="2">
        <f t="shared" si="204"/>
        <v>42805</v>
      </c>
      <c r="D3268" s="4">
        <v>40.839386588413703</v>
      </c>
      <c r="E3268">
        <f t="shared" si="206"/>
        <v>40.826386464217151</v>
      </c>
      <c r="F3268" s="4">
        <v>34.335012121173463</v>
      </c>
      <c r="G3268">
        <f t="shared" si="203"/>
        <v>34.341721626329196</v>
      </c>
    </row>
    <row r="3269" spans="1:7" outlineLevel="1">
      <c r="A3269" s="12">
        <f t="shared" si="205"/>
        <v>0</v>
      </c>
      <c r="B3269" t="str">
        <f>YEAR(C3269)&amp;VLOOKUP(MONTH(C3269),lookup!$G$2:$N$13,8)</f>
        <v>2017M03</v>
      </c>
      <c r="C3269" s="2">
        <f t="shared" si="204"/>
        <v>42806</v>
      </c>
      <c r="D3269" s="4">
        <v>41.772875499466934</v>
      </c>
      <c r="E3269">
        <f t="shared" si="206"/>
        <v>40.962625106525067</v>
      </c>
      <c r="F3269" s="4">
        <v>35.183381780377822</v>
      </c>
      <c r="G3269">
        <f t="shared" si="203"/>
        <v>34.463153339660494</v>
      </c>
    </row>
    <row r="3270" spans="1:7" outlineLevel="1">
      <c r="A3270" s="12">
        <f t="shared" si="205"/>
        <v>0</v>
      </c>
      <c r="B3270" t="str">
        <f>YEAR(C3270)&amp;VLOOKUP(MONTH(C3270),lookup!$G$2:$N$13,8)</f>
        <v>2017M03</v>
      </c>
      <c r="C3270" s="2">
        <f t="shared" si="204"/>
        <v>42807</v>
      </c>
      <c r="D3270" s="4">
        <v>40.728878050766617</v>
      </c>
      <c r="E3270">
        <f t="shared" si="206"/>
        <v>41.032827000933437</v>
      </c>
      <c r="F3270" s="4">
        <v>34.227007362067646</v>
      </c>
      <c r="G3270">
        <f t="shared" si="203"/>
        <v>34.518059643852467</v>
      </c>
    </row>
    <row r="3271" spans="1:7" outlineLevel="1">
      <c r="A3271" s="12">
        <f t="shared" si="205"/>
        <v>0</v>
      </c>
      <c r="B3271" t="str">
        <f>YEAR(C3271)&amp;VLOOKUP(MONTH(C3271),lookup!$G$2:$N$13,8)</f>
        <v>2017M03</v>
      </c>
      <c r="C3271" s="2">
        <f t="shared" si="204"/>
        <v>42808</v>
      </c>
      <c r="D3271" s="4">
        <v>41.605104733434416</v>
      </c>
      <c r="E3271">
        <f t="shared" si="206"/>
        <v>41.117543422284861</v>
      </c>
      <c r="F3271" s="4">
        <v>35.018644254689505</v>
      </c>
      <c r="G3271">
        <f t="shared" si="203"/>
        <v>34.59102672647726</v>
      </c>
    </row>
    <row r="3272" spans="1:7" outlineLevel="1">
      <c r="A3272" s="12">
        <f t="shared" si="205"/>
        <v>0</v>
      </c>
      <c r="B3272" t="str">
        <f>YEAR(C3272)&amp;VLOOKUP(MONTH(C3272),lookup!$G$2:$N$13,8)</f>
        <v>2017M03</v>
      </c>
      <c r="C3272" s="2">
        <f t="shared" si="204"/>
        <v>42809</v>
      </c>
      <c r="D3272" s="4">
        <v>41.231650124806222</v>
      </c>
      <c r="E3272">
        <f t="shared" si="206"/>
        <v>41.249412146535235</v>
      </c>
      <c r="F3272" s="4">
        <v>34.662597332801788</v>
      </c>
      <c r="G3272">
        <f t="shared" si="203"/>
        <v>34.700488700933924</v>
      </c>
    </row>
    <row r="3273" spans="1:7" outlineLevel="1">
      <c r="A3273" s="12">
        <f t="shared" si="205"/>
        <v>0</v>
      </c>
      <c r="B3273" t="str">
        <f>YEAR(C3273)&amp;VLOOKUP(MONTH(C3273),lookup!$G$2:$N$13,8)</f>
        <v>2017M03</v>
      </c>
      <c r="C3273" s="2">
        <f t="shared" si="204"/>
        <v>42810</v>
      </c>
      <c r="D3273" s="4">
        <v>42.114316886948018</v>
      </c>
      <c r="E3273">
        <f t="shared" si="206"/>
        <v>41.341055736704938</v>
      </c>
      <c r="F3273" s="4">
        <v>35.491212739261563</v>
      </c>
      <c r="G3273">
        <f t="shared" si="203"/>
        <v>34.784606197579294</v>
      </c>
    </row>
    <row r="3274" spans="1:7" outlineLevel="1">
      <c r="A3274" s="12">
        <f t="shared" si="205"/>
        <v>0</v>
      </c>
      <c r="B3274" t="str">
        <f>YEAR(C3274)&amp;VLOOKUP(MONTH(C3274),lookup!$G$2:$N$13,8)</f>
        <v>2017M03</v>
      </c>
      <c r="C3274" s="2">
        <f t="shared" si="204"/>
        <v>42811</v>
      </c>
      <c r="D3274" s="4">
        <v>41.460030986625597</v>
      </c>
      <c r="E3274">
        <f t="shared" si="206"/>
        <v>41.456342974628072</v>
      </c>
      <c r="F3274" s="4">
        <v>34.830432637046592</v>
      </c>
      <c r="G3274">
        <f t="shared" si="203"/>
        <v>34.87687464287275</v>
      </c>
    </row>
    <row r="3275" spans="1:7" outlineLevel="1">
      <c r="A3275" s="12">
        <f t="shared" si="205"/>
        <v>0</v>
      </c>
      <c r="B3275" t="str">
        <f>YEAR(C3275)&amp;VLOOKUP(MONTH(C3275),lookup!$G$2:$N$13,8)</f>
        <v>2017M03</v>
      </c>
      <c r="C3275" s="2">
        <f t="shared" si="204"/>
        <v>42812</v>
      </c>
      <c r="D3275" s="4">
        <v>42.285819003375209</v>
      </c>
      <c r="E3275">
        <f t="shared" si="206"/>
        <v>41.537862182611136</v>
      </c>
      <c r="F3275" s="4">
        <v>35.624973871019492</v>
      </c>
      <c r="G3275">
        <f t="shared" ref="G3275:G3338" si="207">AVERAGE(SUM(F3268:F3275)/8,SUM(F3270:F3275)/6)</f>
        <v>34.948734564226243</v>
      </c>
    </row>
    <row r="3276" spans="1:7" outlineLevel="1">
      <c r="A3276" s="12">
        <f t="shared" si="205"/>
        <v>0</v>
      </c>
      <c r="B3276" t="str">
        <f>YEAR(C3276)&amp;VLOOKUP(MONTH(C3276),lookup!$G$2:$N$13,8)</f>
        <v>2017M03</v>
      </c>
      <c r="C3276" s="2">
        <f t="shared" ref="C3276:C3339" si="208">C3275+1</f>
        <v>42813</v>
      </c>
      <c r="D3276" s="4">
        <v>41.836917159340246</v>
      </c>
      <c r="E3276">
        <f t="shared" si="206"/>
        <v>41.692544435675181</v>
      </c>
      <c r="F3276" s="4">
        <v>35.194996362512818</v>
      </c>
      <c r="G3276">
        <f t="shared" si="207"/>
        <v>35.083149329347052</v>
      </c>
    </row>
    <row r="3277" spans="1:7" outlineLevel="1">
      <c r="A3277" s="12">
        <f t="shared" si="205"/>
        <v>0</v>
      </c>
      <c r="B3277" t="str">
        <f>YEAR(C3277)&amp;VLOOKUP(MONTH(C3277),lookup!$G$2:$N$13,8)</f>
        <v>2017M03</v>
      </c>
      <c r="C3277" s="2">
        <f t="shared" si="208"/>
        <v>42814</v>
      </c>
      <c r="D3277" s="4">
        <v>41.764161913675792</v>
      </c>
      <c r="E3277">
        <f t="shared" si="206"/>
        <v>41.705254601583349</v>
      </c>
      <c r="F3277" s="4">
        <v>35.116399625175127</v>
      </c>
      <c r="G3277">
        <f t="shared" si="207"/>
        <v>35.087109225520692</v>
      </c>
    </row>
    <row r="3278" spans="1:7" outlineLevel="1">
      <c r="A3278" s="12">
        <f t="shared" si="205"/>
        <v>0</v>
      </c>
      <c r="B3278" t="str">
        <f>YEAR(C3278)&amp;VLOOKUP(MONTH(C3278),lookup!$G$2:$N$13,8)</f>
        <v>2017M03</v>
      </c>
      <c r="C3278" s="2">
        <f t="shared" si="208"/>
        <v>42815</v>
      </c>
      <c r="D3278" s="4">
        <v>41.631207446860103</v>
      </c>
      <c r="E3278">
        <f t="shared" si="206"/>
        <v>41.794946632343681</v>
      </c>
      <c r="F3278" s="4">
        <v>35.010770386283106</v>
      </c>
      <c r="G3278">
        <f t="shared" si="207"/>
        <v>35.165108835657598</v>
      </c>
    </row>
    <row r="3279" spans="1:7" outlineLevel="1">
      <c r="A3279" s="12">
        <f t="shared" si="205"/>
        <v>0</v>
      </c>
      <c r="B3279" t="str">
        <f>YEAR(C3279)&amp;VLOOKUP(MONTH(C3279),lookup!$G$2:$N$13,8)</f>
        <v>2017M03</v>
      </c>
      <c r="C3279" s="2">
        <f t="shared" si="208"/>
        <v>42816</v>
      </c>
      <c r="D3279" s="4">
        <v>41.844688776985265</v>
      </c>
      <c r="E3279">
        <f t="shared" si="206"/>
        <v>41.787451625902044</v>
      </c>
      <c r="F3279" s="4">
        <v>35.203385135710732</v>
      </c>
      <c r="G3279">
        <f t="shared" si="207"/>
        <v>35.152669507092192</v>
      </c>
    </row>
    <row r="3280" spans="1:7" outlineLevel="1">
      <c r="A3280" s="12">
        <f t="shared" si="205"/>
        <v>0</v>
      </c>
      <c r="B3280" t="str">
        <f>YEAR(C3280)&amp;VLOOKUP(MONTH(C3280),lookup!$G$2:$N$13,8)</f>
        <v>2017M03</v>
      </c>
      <c r="C3280" s="2">
        <f t="shared" si="208"/>
        <v>42817</v>
      </c>
      <c r="D3280" s="4">
        <v>41.462316667006021</v>
      </c>
      <c r="E3280">
        <f t="shared" si="206"/>
        <v>41.802058758154566</v>
      </c>
      <c r="F3280" s="4">
        <v>34.869719872638868</v>
      </c>
      <c r="G3280">
        <f t="shared" si="207"/>
        <v>35.168888602131361</v>
      </c>
    </row>
    <row r="3281" spans="1:7" outlineLevel="1">
      <c r="A3281" s="12">
        <f t="shared" si="205"/>
        <v>0</v>
      </c>
      <c r="B3281" t="str">
        <f>YEAR(C3281)&amp;VLOOKUP(MONTH(C3281),lookup!$G$2:$N$13,8)</f>
        <v>2017M03</v>
      </c>
      <c r="C3281" s="2">
        <f t="shared" si="208"/>
        <v>42818</v>
      </c>
      <c r="D3281" s="4">
        <v>41.798444075866314</v>
      </c>
      <c r="E3281">
        <f t="shared" si="206"/>
        <v>41.741702130169557</v>
      </c>
      <c r="F3281" s="4">
        <v>35.180186587401309</v>
      </c>
      <c r="G3281">
        <f t="shared" si="207"/>
        <v>35.112383860671912</v>
      </c>
    </row>
    <row r="3282" spans="1:7" outlineLevel="1">
      <c r="A3282" s="12">
        <f t="shared" ref="A3282:A3345" si="209">IF(D3282+D3283=D3282,IF(D3282+D3283&gt;0,1,0),0)</f>
        <v>0</v>
      </c>
      <c r="B3282" t="str">
        <f>YEAR(C3282)&amp;VLOOKUP(MONTH(C3282),lookup!$G$2:$N$13,8)</f>
        <v>2017M03</v>
      </c>
      <c r="C3282" s="2">
        <f t="shared" si="208"/>
        <v>42819</v>
      </c>
      <c r="D3282" s="4">
        <v>41.830093596872992</v>
      </c>
      <c r="E3282">
        <f t="shared" si="206"/>
        <v>41.764262413104404</v>
      </c>
      <c r="F3282" s="4">
        <v>35.171939760929703</v>
      </c>
      <c r="G3282">
        <f t="shared" si="207"/>
        <v>35.131806672449358</v>
      </c>
    </row>
    <row r="3283" spans="1:7" outlineLevel="1">
      <c r="A3283" s="12">
        <f t="shared" si="209"/>
        <v>0</v>
      </c>
      <c r="B3283" t="str">
        <f>YEAR(C3283)&amp;VLOOKUP(MONTH(C3283),lookup!$G$2:$N$13,8)</f>
        <v>2017M03</v>
      </c>
      <c r="C3283" s="2">
        <f t="shared" si="208"/>
        <v>42820</v>
      </c>
      <c r="D3283" s="4">
        <v>42.081366262928519</v>
      </c>
      <c r="E3283">
        <f t="shared" si="206"/>
        <v>41.777917812597551</v>
      </c>
      <c r="F3283" s="4">
        <v>35.447739466877756</v>
      </c>
      <c r="G3283">
        <f t="shared" si="207"/>
        <v>35.148341175665706</v>
      </c>
    </row>
    <row r="3284" spans="1:7" outlineLevel="1">
      <c r="A3284" s="12">
        <f t="shared" si="209"/>
        <v>0</v>
      </c>
      <c r="B3284" t="str">
        <f>YEAR(C3284)&amp;VLOOKUP(MONTH(C3284),lookup!$G$2:$N$13,8)</f>
        <v>2017M03</v>
      </c>
      <c r="C3284" s="2">
        <f t="shared" si="208"/>
        <v>42821</v>
      </c>
      <c r="D3284" s="4">
        <v>41.329978512143782</v>
      </c>
      <c r="E3284">
        <f t="shared" si="206"/>
        <v>41.721131735921418</v>
      </c>
      <c r="F3284" s="4">
        <v>34.727617283258461</v>
      </c>
      <c r="G3284">
        <f t="shared" si="207"/>
        <v>35.095533891293599</v>
      </c>
    </row>
    <row r="3285" spans="1:7" outlineLevel="1">
      <c r="A3285" s="12">
        <f t="shared" si="209"/>
        <v>0</v>
      </c>
      <c r="B3285" t="str">
        <f>YEAR(C3285)&amp;VLOOKUP(MONTH(C3285),lookup!$G$2:$N$13,8)</f>
        <v>2017M03</v>
      </c>
      <c r="C3285" s="2">
        <f t="shared" si="208"/>
        <v>42822</v>
      </c>
      <c r="D3285" s="4">
        <v>42.685183062174559</v>
      </c>
      <c r="E3285">
        <f t="shared" si="206"/>
        <v>41.848736748135039</v>
      </c>
      <c r="F3285" s="4">
        <v>35.930738252564325</v>
      </c>
      <c r="G3285">
        <f t="shared" si="207"/>
        <v>35.20704281524322</v>
      </c>
    </row>
    <row r="3286" spans="1:7" outlineLevel="1">
      <c r="A3286" s="12">
        <f t="shared" si="209"/>
        <v>0</v>
      </c>
      <c r="B3286" t="str">
        <f>YEAR(C3286)&amp;VLOOKUP(MONTH(C3286),lookup!$G$2:$N$13,8)</f>
        <v>2017M03</v>
      </c>
      <c r="C3286" s="2">
        <f t="shared" si="208"/>
        <v>42823</v>
      </c>
      <c r="D3286" s="4">
        <v>41.996898046632829</v>
      </c>
      <c r="E3286">
        <f t="shared" si="206"/>
        <v>41.916140858923058</v>
      </c>
      <c r="F3286" s="4">
        <v>35.287062730869522</v>
      </c>
      <c r="G3286">
        <f t="shared" si="207"/>
        <v>35.259089658299096</v>
      </c>
    </row>
    <row r="3287" spans="1:7" outlineLevel="1">
      <c r="A3287" s="12">
        <f t="shared" si="209"/>
        <v>0</v>
      </c>
      <c r="B3287" t="str">
        <f>YEAR(C3287)&amp;VLOOKUP(MONTH(C3287),lookup!$G$2:$N$13,8)</f>
        <v>2017M03</v>
      </c>
      <c r="C3287" s="2">
        <f t="shared" si="208"/>
        <v>42824</v>
      </c>
      <c r="D3287" s="4">
        <v>42.610562141312769</v>
      </c>
      <c r="E3287">
        <f t="shared" si="206"/>
        <v>42.0316844496474</v>
      </c>
      <c r="F3287" s="4">
        <v>35.871060787228224</v>
      </c>
      <c r="G3287">
        <f t="shared" si="207"/>
        <v>35.358392236504514</v>
      </c>
    </row>
    <row r="3288" spans="1:7" outlineLevel="1">
      <c r="A3288" s="12">
        <f t="shared" si="209"/>
        <v>0</v>
      </c>
      <c r="B3288" t="str">
        <f>YEAR(C3288)&amp;VLOOKUP(MONTH(C3288),lookup!$G$2:$N$13,8)</f>
        <v>2017M03</v>
      </c>
      <c r="C3288" s="2">
        <f t="shared" si="208"/>
        <v>42825</v>
      </c>
      <c r="D3288" s="4">
        <v>42.180986622731446</v>
      </c>
      <c r="E3288">
        <f t="shared" si="206"/>
        <v>42.105842407368442</v>
      </c>
      <c r="F3288" s="4">
        <v>35.439549697423594</v>
      </c>
      <c r="G3288">
        <f t="shared" si="207"/>
        <v>35.416307428594713</v>
      </c>
    </row>
    <row r="3289" spans="1:7" outlineLevel="1">
      <c r="A3289" s="12">
        <f t="shared" si="209"/>
        <v>0</v>
      </c>
      <c r="B3289" t="str">
        <f>YEAR(C3289)&amp;VLOOKUP(MONTH(C3289),lookup!$G$2:$N$13,8)</f>
        <v>2017M04</v>
      </c>
      <c r="C3289" s="2">
        <f t="shared" si="208"/>
        <v>42826</v>
      </c>
      <c r="D3289" s="4">
        <v>42.756087024894818</v>
      </c>
      <c r="E3289">
        <f t="shared" si="206"/>
        <v>42.221921821846578</v>
      </c>
      <c r="F3289">
        <v>35.827505770795909</v>
      </c>
      <c r="G3289">
        <f t="shared" si="207"/>
        <v>35.488412069550051</v>
      </c>
    </row>
    <row r="3290" spans="1:7" outlineLevel="1">
      <c r="A3290" s="12">
        <f t="shared" si="209"/>
        <v>0</v>
      </c>
      <c r="B3290" t="str">
        <f>YEAR(C3290)&amp;VLOOKUP(MONTH(C3290),lookup!$G$2:$N$13,8)</f>
        <v>2017M04</v>
      </c>
      <c r="C3290" s="2">
        <f t="shared" si="208"/>
        <v>42827</v>
      </c>
      <c r="D3290" s="4">
        <v>41.881910843376957</v>
      </c>
      <c r="E3290">
        <f t="shared" si="206"/>
        <v>42.271154760689178</v>
      </c>
      <c r="F3290">
        <v>35.06213471408644</v>
      </c>
      <c r="G3290">
        <f t="shared" si="207"/>
        <v>35.509425706691346</v>
      </c>
    </row>
    <row r="3291" spans="1:7" outlineLevel="1">
      <c r="A3291" s="12">
        <f t="shared" si="209"/>
        <v>0</v>
      </c>
      <c r="B3291" t="str">
        <f>YEAR(C3291)&amp;VLOOKUP(MONTH(C3291),lookup!$G$2:$N$13,8)</f>
        <v>2017M04</v>
      </c>
      <c r="C3291" s="2">
        <f t="shared" si="208"/>
        <v>42828</v>
      </c>
      <c r="D3291" s="4">
        <v>42.307319061336557</v>
      </c>
      <c r="E3291">
        <f t="shared" si="206"/>
        <v>42.253788143853178</v>
      </c>
      <c r="F3291">
        <v>35.444867215985738</v>
      </c>
      <c r="G3291">
        <f t="shared" si="207"/>
        <v>35.468756937962382</v>
      </c>
    </row>
    <row r="3292" spans="1:7" outlineLevel="1">
      <c r="A3292" s="12">
        <f t="shared" si="209"/>
        <v>0</v>
      </c>
      <c r="B3292" t="str">
        <f>YEAR(C3292)&amp;VLOOKUP(MONTH(C3292),lookup!$G$2:$N$13,8)</f>
        <v>2017M04</v>
      </c>
      <c r="C3292" s="2">
        <f t="shared" si="208"/>
        <v>42829</v>
      </c>
      <c r="D3292" s="4">
        <v>42.159294342782474</v>
      </c>
      <c r="E3292">
        <f t="shared" si="206"/>
        <v>42.319153407947226</v>
      </c>
      <c r="F3292">
        <v>35.300429520851033</v>
      </c>
      <c r="G3292">
        <f t="shared" si="207"/>
        <v>35.505671601977042</v>
      </c>
    </row>
    <row r="3293" spans="1:7" outlineLevel="1">
      <c r="A3293" s="12">
        <f t="shared" si="209"/>
        <v>0</v>
      </c>
      <c r="B3293" t="str">
        <f>YEAR(C3293)&amp;VLOOKUP(MONTH(C3293),lookup!$G$2:$N$13,8)</f>
        <v>2017M04</v>
      </c>
      <c r="C3293" s="2">
        <f t="shared" si="208"/>
        <v>42830</v>
      </c>
      <c r="D3293" s="4">
        <v>42.70721808736198</v>
      </c>
      <c r="E3293">
        <f t="shared" si="206"/>
        <v>42.328585259192216</v>
      </c>
      <c r="F3293">
        <v>35.791161479289428</v>
      </c>
      <c r="G3293">
        <f t="shared" si="207"/>
        <v>35.490289777985794</v>
      </c>
    </row>
    <row r="3294" spans="1:7" outlineLevel="1">
      <c r="A3294" s="12">
        <f t="shared" si="209"/>
        <v>0</v>
      </c>
      <c r="B3294" t="str">
        <f>YEAR(C3294)&amp;VLOOKUP(MONTH(C3294),lookup!$G$2:$N$13,8)</f>
        <v>2017M04</v>
      </c>
      <c r="C3294" s="2">
        <f t="shared" si="208"/>
        <v>42831</v>
      </c>
      <c r="D3294" s="4">
        <v>42.003374234231288</v>
      </c>
      <c r="E3294">
        <f t="shared" si="206"/>
        <v>42.314188988542099</v>
      </c>
      <c r="F3294">
        <v>35.147447933399825</v>
      </c>
      <c r="G3294">
        <f t="shared" si="207"/>
        <v>35.457222039475297</v>
      </c>
    </row>
    <row r="3295" spans="1:7" outlineLevel="1">
      <c r="A3295" s="12">
        <f t="shared" si="209"/>
        <v>0</v>
      </c>
      <c r="B3295" t="str">
        <f>YEAR(C3295)&amp;VLOOKUP(MONTH(C3295),lookup!$G$2:$N$13,8)</f>
        <v>2017M04</v>
      </c>
      <c r="C3295" s="2">
        <f t="shared" si="208"/>
        <v>42832</v>
      </c>
      <c r="D3295" s="4">
        <v>43.155425008995387</v>
      </c>
      <c r="E3295">
        <f t="shared" si="206"/>
        <v>42.381521083113981</v>
      </c>
      <c r="F3295">
        <v>36.158019569523695</v>
      </c>
      <c r="G3295">
        <f t="shared" si="207"/>
        <v>35.502699779929415</v>
      </c>
    </row>
    <row r="3296" spans="1:7" outlineLevel="1">
      <c r="A3296" s="12">
        <f t="shared" si="209"/>
        <v>0</v>
      </c>
      <c r="B3296" t="str">
        <f>YEAR(C3296)&amp;VLOOKUP(MONTH(C3296),lookup!$G$2:$N$13,8)</f>
        <v>2017M04</v>
      </c>
      <c r="C3296" s="2">
        <f t="shared" si="208"/>
        <v>42833</v>
      </c>
      <c r="D3296" s="4">
        <v>42.907424076683192</v>
      </c>
      <c r="E3296">
        <f t="shared" si="206"/>
        <v>42.512382860094817</v>
      </c>
      <c r="F3296">
        <v>35.946012746134038</v>
      </c>
      <c r="G3296">
        <f t="shared" si="207"/>
        <v>35.608010223144447</v>
      </c>
    </row>
    <row r="3297" spans="1:7" outlineLevel="1">
      <c r="A3297" s="12">
        <f t="shared" si="209"/>
        <v>0</v>
      </c>
      <c r="B3297" t="str">
        <f>YEAR(C3297)&amp;VLOOKUP(MONTH(C3297),lookup!$G$2:$N$13,8)</f>
        <v>2017M04</v>
      </c>
      <c r="C3297" s="2">
        <f t="shared" si="208"/>
        <v>42834</v>
      </c>
      <c r="D3297" s="4">
        <v>43.297665895342277</v>
      </c>
      <c r="E3297">
        <f t="shared" si="206"/>
        <v>42.628760442331597</v>
      </c>
      <c r="F3297">
        <v>36.265563845799988</v>
      </c>
      <c r="G3297">
        <f t="shared" si="207"/>
        <v>35.703780238650054</v>
      </c>
    </row>
    <row r="3298" spans="1:7" outlineLevel="1">
      <c r="A3298" s="12">
        <f t="shared" si="209"/>
        <v>0</v>
      </c>
      <c r="B3298" t="str">
        <f>YEAR(C3298)&amp;VLOOKUP(MONTH(C3298),lookup!$G$2:$N$13,8)</f>
        <v>2017M04</v>
      </c>
      <c r="C3298" s="2">
        <f t="shared" si="208"/>
        <v>42835</v>
      </c>
      <c r="D3298" s="4">
        <v>42.57388392372868</v>
      </c>
      <c r="E3298">
        <f t="shared" si="206"/>
        <v>42.70655789159909</v>
      </c>
      <c r="F3298">
        <v>35.650255400786705</v>
      </c>
      <c r="G3298">
        <f t="shared" si="207"/>
        <v>35.76968993823013</v>
      </c>
    </row>
    <row r="3299" spans="1:7" outlineLevel="1">
      <c r="A3299" s="12">
        <f t="shared" si="209"/>
        <v>0</v>
      </c>
      <c r="B3299" t="str">
        <f>YEAR(C3299)&amp;VLOOKUP(MONTH(C3299),lookup!$G$2:$N$13,8)</f>
        <v>2017M04</v>
      </c>
      <c r="C3299" s="2">
        <f t="shared" si="208"/>
        <v>42836</v>
      </c>
      <c r="D3299" s="4">
        <v>43.225861272470851</v>
      </c>
      <c r="E3299">
        <f t="shared" si="206"/>
        <v>42.807187045220729</v>
      </c>
      <c r="F3299">
        <v>36.201481345430125</v>
      </c>
      <c r="G3299">
        <f t="shared" si="207"/>
        <v>35.851171643498787</v>
      </c>
    </row>
    <row r="3300" spans="1:7" outlineLevel="1">
      <c r="A3300" s="12">
        <f t="shared" si="209"/>
        <v>0</v>
      </c>
      <c r="B3300" t="str">
        <f>YEAR(C3300)&amp;VLOOKUP(MONTH(C3300),lookup!$G$2:$N$13,8)</f>
        <v>2017M04</v>
      </c>
      <c r="C3300" s="2">
        <f t="shared" si="208"/>
        <v>42837</v>
      </c>
      <c r="D3300" s="4">
        <v>42.711336280815615</v>
      </c>
      <c r="E3300">
        <f t="shared" si="206"/>
        <v>42.900686503563158</v>
      </c>
      <c r="F3300">
        <v>35.741394662824199</v>
      </c>
      <c r="G3300">
        <f t="shared" si="207"/>
        <v>35.928227525657476</v>
      </c>
    </row>
    <row r="3301" spans="1:7" outlineLevel="1">
      <c r="A3301" s="12">
        <f t="shared" si="209"/>
        <v>0</v>
      </c>
      <c r="B3301" t="str">
        <f>YEAR(C3301)&amp;VLOOKUP(MONTH(C3301),lookup!$G$2:$N$13,8)</f>
        <v>2017M04</v>
      </c>
      <c r="C3301" s="2">
        <f t="shared" si="208"/>
        <v>42838</v>
      </c>
      <c r="D3301" s="4">
        <v>43.532299457325294</v>
      </c>
      <c r="E3301">
        <f t="shared" si="206"/>
        <v>42.983660293213354</v>
      </c>
      <c r="F3301">
        <v>36.476797921301646</v>
      </c>
      <c r="G3301">
        <f t="shared" si="207"/>
        <v>35.997644665931404</v>
      </c>
    </row>
    <row r="3302" spans="1:7" outlineLevel="1">
      <c r="A3302" s="12">
        <f t="shared" si="209"/>
        <v>0</v>
      </c>
      <c r="B3302" t="str">
        <f>YEAR(C3302)&amp;VLOOKUP(MONTH(C3302),lookup!$G$2:$N$13,8)</f>
        <v>2017M04</v>
      </c>
      <c r="C3302" s="2">
        <f t="shared" si="208"/>
        <v>42839</v>
      </c>
      <c r="D3302" s="4">
        <v>43.204184652646759</v>
      </c>
      <c r="E3302">
        <f t="shared" si="206"/>
        <v>43.08344099236129</v>
      </c>
      <c r="F3302">
        <v>36.18690896102845</v>
      </c>
      <c r="G3302">
        <f t="shared" si="207"/>
        <v>36.082685664732729</v>
      </c>
    </row>
    <row r="3303" spans="1:7" outlineLevel="1">
      <c r="A3303" s="12">
        <f t="shared" si="209"/>
        <v>0</v>
      </c>
      <c r="B3303" t="str">
        <f>YEAR(C3303)&amp;VLOOKUP(MONTH(C3303),lookup!$G$2:$N$13,8)</f>
        <v>2017M04</v>
      </c>
      <c r="C3303" s="2">
        <f t="shared" si="208"/>
        <v>42840</v>
      </c>
      <c r="D3303" s="4">
        <v>43.746075374969337</v>
      </c>
      <c r="E3303">
        <f t="shared" si="206"/>
        <v>43.157724096870247</v>
      </c>
      <c r="F3303">
        <v>36.643270840030389</v>
      </c>
      <c r="G3303">
        <f t="shared" si="207"/>
        <v>36.14448945199193</v>
      </c>
    </row>
    <row r="3304" spans="1:7" outlineLevel="1">
      <c r="A3304" s="12">
        <f t="shared" si="209"/>
        <v>0</v>
      </c>
      <c r="B3304" t="str">
        <f>YEAR(C3304)&amp;VLOOKUP(MONTH(C3304),lookup!$G$2:$N$13,8)</f>
        <v>2017M04</v>
      </c>
      <c r="C3304" s="2">
        <f t="shared" si="208"/>
        <v>42841</v>
      </c>
      <c r="D3304" s="4">
        <v>43.386789955296685</v>
      </c>
      <c r="E3304">
        <f t="shared" si="206"/>
        <v>43.255426633580925</v>
      </c>
      <c r="F3304">
        <v>36.315019710632207</v>
      </c>
      <c r="G3304">
        <f t="shared" si="207"/>
        <v>36.222949413093531</v>
      </c>
    </row>
    <row r="3305" spans="1:7" outlineLevel="1">
      <c r="A3305" s="12">
        <f t="shared" si="209"/>
        <v>0</v>
      </c>
      <c r="B3305" t="str">
        <f>YEAR(C3305)&amp;VLOOKUP(MONTH(C3305),lookup!$G$2:$N$13,8)</f>
        <v>2017M04</v>
      </c>
      <c r="C3305" s="2">
        <f t="shared" si="208"/>
        <v>42842</v>
      </c>
      <c r="D3305" s="4">
        <v>43.726801763285742</v>
      </c>
      <c r="E3305">
        <f t="shared" si="206"/>
        <v>43.323992666228634</v>
      </c>
      <c r="F3305">
        <v>36.621917063632111</v>
      </c>
      <c r="G3305">
        <f t="shared" si="207"/>
        <v>36.280257799058198</v>
      </c>
    </row>
    <row r="3306" spans="1:7" outlineLevel="1">
      <c r="A3306" s="12">
        <f t="shared" si="209"/>
        <v>0</v>
      </c>
      <c r="B3306" t="str">
        <f>YEAR(C3306)&amp;VLOOKUP(MONTH(C3306),lookup!$G$2:$N$13,8)</f>
        <v>2017M04</v>
      </c>
      <c r="C3306" s="2">
        <f t="shared" si="208"/>
        <v>42843</v>
      </c>
      <c r="D3306" s="4">
        <v>43.104584409840889</v>
      </c>
      <c r="E3306">
        <f t="shared" si="206"/>
        <v>43.389932124029421</v>
      </c>
      <c r="F3306">
        <v>36.055308937142726</v>
      </c>
      <c r="G3306">
        <f t="shared" si="207"/>
        <v>36.331733167940328</v>
      </c>
    </row>
    <row r="3307" spans="1:7" outlineLevel="1">
      <c r="A3307" s="12">
        <f t="shared" si="209"/>
        <v>0</v>
      </c>
      <c r="B3307" t="str">
        <f>YEAR(C3307)&amp;VLOOKUP(MONTH(C3307),lookup!$G$2:$N$13,8)</f>
        <v>2017M04</v>
      </c>
      <c r="C3307" s="2">
        <f t="shared" si="208"/>
        <v>42844</v>
      </c>
      <c r="D3307" s="4">
        <v>43.74138302432506</v>
      </c>
      <c r="E3307">
        <f t="shared" si="206"/>
        <v>43.439575864103624</v>
      </c>
      <c r="F3307">
        <v>36.622640853177892</v>
      </c>
      <c r="G3307">
        <f t="shared" si="207"/>
        <v>36.370209214830915</v>
      </c>
    </row>
    <row r="3308" spans="1:7" outlineLevel="1">
      <c r="A3308" s="12">
        <f t="shared" si="209"/>
        <v>0</v>
      </c>
      <c r="B3308" t="str">
        <f>YEAR(C3308)&amp;VLOOKUP(MONTH(C3308),lookup!$G$2:$N$13,8)</f>
        <v>2017M04</v>
      </c>
      <c r="C3308" s="2">
        <f t="shared" si="208"/>
        <v>42845</v>
      </c>
      <c r="D3308" s="4">
        <v>43.304357595391501</v>
      </c>
      <c r="E3308">
        <f t="shared" si="206"/>
        <v>43.484987441493345</v>
      </c>
      <c r="F3308">
        <v>36.215075886185858</v>
      </c>
      <c r="G3308">
        <f t="shared" si="207"/>
        <v>36.402161535054141</v>
      </c>
    </row>
    <row r="3309" spans="1:7" outlineLevel="1">
      <c r="A3309" s="12">
        <f t="shared" si="209"/>
        <v>0</v>
      </c>
      <c r="B3309" t="str">
        <f>YEAR(C3309)&amp;VLOOKUP(MONTH(C3309),lookup!$G$2:$N$13,8)</f>
        <v>2017M04</v>
      </c>
      <c r="C3309" s="2">
        <f t="shared" si="208"/>
        <v>42846</v>
      </c>
      <c r="D3309" s="4">
        <v>44.004859970252838</v>
      </c>
      <c r="E3309">
        <f t="shared" si="206"/>
        <v>43.536087856491612</v>
      </c>
      <c r="F3309">
        <v>36.845409249466741</v>
      </c>
      <c r="G3309">
        <f t="shared" si="207"/>
        <v>36.442044610517485</v>
      </c>
    </row>
    <row r="3310" spans="1:7" outlineLevel="1">
      <c r="A3310" s="12">
        <f t="shared" si="209"/>
        <v>0</v>
      </c>
      <c r="B3310" t="str">
        <f>YEAR(C3310)&amp;VLOOKUP(MONTH(C3310),lookup!$G$2:$N$13,8)</f>
        <v>2017M04</v>
      </c>
      <c r="C3310" s="2">
        <f t="shared" si="208"/>
        <v>42847</v>
      </c>
      <c r="D3310" s="4">
        <v>43.849626227277255</v>
      </c>
      <c r="E3310">
        <f t="shared" si="206"/>
        <v>43.614997644237732</v>
      </c>
      <c r="F3310">
        <v>36.642940040420804</v>
      </c>
      <c r="G3310">
        <f t="shared" si="207"/>
        <v>36.497873247128553</v>
      </c>
    </row>
    <row r="3311" spans="1:7" outlineLevel="1">
      <c r="A3311" s="12">
        <f t="shared" si="209"/>
        <v>0</v>
      </c>
      <c r="B3311" t="str">
        <f>YEAR(C3311)&amp;VLOOKUP(MONTH(C3311),lookup!$G$2:$N$13,8)</f>
        <v>2017M04</v>
      </c>
      <c r="C3311" s="2">
        <f t="shared" si="208"/>
        <v>42848</v>
      </c>
      <c r="D3311" s="4">
        <v>44.001180409576818</v>
      </c>
      <c r="E3311">
        <f t="shared" si="206"/>
        <v>43.653806596091627</v>
      </c>
      <c r="F3311">
        <v>36.81494657501878</v>
      </c>
      <c r="G3311">
        <f t="shared" si="207"/>
        <v>36.524688773180884</v>
      </c>
    </row>
    <row r="3312" spans="1:7" outlineLevel="1">
      <c r="A3312" s="12">
        <f t="shared" si="209"/>
        <v>0</v>
      </c>
      <c r="B3312" t="str">
        <f>YEAR(C3312)&amp;VLOOKUP(MONTH(C3312),lookup!$G$2:$N$13,8)</f>
        <v>2017M04</v>
      </c>
      <c r="C3312" s="2">
        <f t="shared" si="208"/>
        <v>42849</v>
      </c>
      <c r="D3312" s="4">
        <v>43.460675533671221</v>
      </c>
      <c r="E3312">
        <f t="shared" si="206"/>
        <v>43.688098705059232</v>
      </c>
      <c r="F3312">
        <v>36.325296992902963</v>
      </c>
      <c r="G3312">
        <f t="shared" si="207"/>
        <v>36.547830107969489</v>
      </c>
    </row>
    <row r="3313" spans="1:7" outlineLevel="1">
      <c r="A3313" s="12">
        <f t="shared" si="209"/>
        <v>0</v>
      </c>
      <c r="B3313" t="str">
        <f>YEAR(C3313)&amp;VLOOKUP(MONTH(C3313),lookup!$G$2:$N$13,8)</f>
        <v>2017M04</v>
      </c>
      <c r="C3313" s="2">
        <f t="shared" si="208"/>
        <v>42850</v>
      </c>
      <c r="D3313" s="4">
        <v>44.076548012984027</v>
      </c>
      <c r="E3313">
        <f t="shared" si="206"/>
        <v>43.737888261386942</v>
      </c>
      <c r="F3313">
        <v>36.863084534206386</v>
      </c>
      <c r="G3313">
        <f t="shared" si="207"/>
        <v>36.582940048299427</v>
      </c>
    </row>
    <row r="3314" spans="1:7" outlineLevel="1">
      <c r="A3314" s="12">
        <f t="shared" si="209"/>
        <v>0</v>
      </c>
      <c r="B3314" t="str">
        <f>YEAR(C3314)&amp;VLOOKUP(MONTH(C3314),lookup!$G$2:$N$13,8)</f>
        <v>2017M04</v>
      </c>
      <c r="C3314" s="2">
        <f t="shared" si="208"/>
        <v>42851</v>
      </c>
      <c r="D3314" s="4">
        <v>43.187230985753743</v>
      </c>
      <c r="E3314">
        <f t="shared" si="206"/>
        <v>43.733293121578356</v>
      </c>
      <c r="F3314">
        <v>36.080859898987491</v>
      </c>
      <c r="G3314">
        <f t="shared" si="207"/>
        <v>36.573352317814866</v>
      </c>
    </row>
    <row r="3315" spans="1:7" outlineLevel="1">
      <c r="A3315" s="12">
        <f t="shared" si="209"/>
        <v>0</v>
      </c>
      <c r="B3315" t="str">
        <f>YEAR(C3315)&amp;VLOOKUP(MONTH(C3315),lookup!$G$2:$N$13,8)</f>
        <v>2017M04</v>
      </c>
      <c r="C3315" s="2">
        <f t="shared" si="208"/>
        <v>42852</v>
      </c>
      <c r="D3315" s="4">
        <v>43.749432883007977</v>
      </c>
      <c r="E3315">
        <f t="shared" si="206"/>
        <v>43.712510647142295</v>
      </c>
      <c r="F3315">
        <v>36.559905368818278</v>
      </c>
      <c r="G3315">
        <f t="shared" si="207"/>
        <v>36.54563935998835</v>
      </c>
    </row>
    <row r="3316" spans="1:7" outlineLevel="1">
      <c r="A3316" s="12">
        <f t="shared" si="209"/>
        <v>0</v>
      </c>
      <c r="B3316" t="str">
        <f>YEAR(C3316)&amp;VLOOKUP(MONTH(C3316),lookup!$G$2:$N$13,8)</f>
        <v>2017M04</v>
      </c>
      <c r="C3316" s="2">
        <f t="shared" si="208"/>
        <v>42853</v>
      </c>
      <c r="D3316" s="4">
        <v>43.368960480100199</v>
      </c>
      <c r="E3316">
        <f t="shared" si="206"/>
        <v>43.67649284850517</v>
      </c>
      <c r="F3316">
        <v>36.242946414893076</v>
      </c>
      <c r="G3316">
        <f t="shared" si="207"/>
        <v>36.51404846590524</v>
      </c>
    </row>
    <row r="3317" spans="1:7" outlineLevel="1">
      <c r="A3317" s="12">
        <f t="shared" si="209"/>
        <v>0</v>
      </c>
      <c r="B3317" t="str">
        <f>YEAR(C3317)&amp;VLOOKUP(MONTH(C3317),lookup!$G$2:$N$13,8)</f>
        <v>2017M04</v>
      </c>
      <c r="C3317" s="2">
        <f t="shared" si="208"/>
        <v>42854</v>
      </c>
      <c r="D3317" s="4">
        <v>44.490324447452139</v>
      </c>
      <c r="E3317">
        <f t="shared" si="206"/>
        <v>43.747596381486403</v>
      </c>
      <c r="F3317">
        <v>37.175555199028665</v>
      </c>
      <c r="G3317">
        <f t="shared" si="207"/>
        <v>36.564733306420351</v>
      </c>
    </row>
    <row r="3318" spans="1:7" outlineLevel="1">
      <c r="A3318" s="12">
        <f t="shared" si="209"/>
        <v>0</v>
      </c>
      <c r="B3318" t="str">
        <f>YEAR(C3318)&amp;VLOOKUP(MONTH(C3318),lookup!$G$2:$N$13,8)</f>
        <v>2017M04</v>
      </c>
      <c r="C3318" s="2">
        <f t="shared" si="208"/>
        <v>42855</v>
      </c>
      <c r="D3318" s="4">
        <v>43.547884764822349</v>
      </c>
      <c r="E3318">
        <f t="shared" ref="E3318:E3381" si="210">AVERAGE(SUM(D3311:D3318)/8,SUM(D3313:D3318)/6)</f>
        <v>43.736004976012232</v>
      </c>
      <c r="F3318">
        <v>36.345905808580447</v>
      </c>
      <c r="G3318">
        <f t="shared" si="207"/>
        <v>36.547886068236785</v>
      </c>
    </row>
    <row r="3319" spans="1:7" outlineLevel="1">
      <c r="A3319" s="12">
        <f t="shared" si="209"/>
        <v>0</v>
      </c>
      <c r="B3319" t="str">
        <f>YEAR(C3319)&amp;VLOOKUP(MONTH(C3319),lookup!$G$2:$N$13,8)</f>
        <v>2017M05</v>
      </c>
      <c r="C3319" s="2">
        <f t="shared" si="208"/>
        <v>42856</v>
      </c>
      <c r="D3319" s="4">
        <v>44.503368954764234</v>
      </c>
      <c r="E3319">
        <f t="shared" si="210"/>
        <v>43.802960171901461</v>
      </c>
      <c r="F3319">
        <v>37.127076512126877</v>
      </c>
      <c r="G3319">
        <f t="shared" si="207"/>
        <v>36.589393520799419</v>
      </c>
    </row>
    <row r="3320" spans="1:7" outlineLevel="1">
      <c r="A3320" s="12">
        <f t="shared" si="209"/>
        <v>0</v>
      </c>
      <c r="B3320" t="str">
        <f>YEAR(C3320)&amp;VLOOKUP(MONTH(C3320),lookup!$G$2:$N$13,8)</f>
        <v>2017M05</v>
      </c>
      <c r="C3320" s="2">
        <f t="shared" si="208"/>
        <v>42857</v>
      </c>
      <c r="D3320" s="4">
        <v>43.709765493139578</v>
      </c>
      <c r="E3320">
        <f t="shared" si="210"/>
        <v>43.862072836650384</v>
      </c>
      <c r="F3320">
        <v>36.396528605180578</v>
      </c>
      <c r="G3320">
        <f t="shared" si="207"/>
        <v>36.620151222082853</v>
      </c>
    </row>
    <row r="3321" spans="1:7" outlineLevel="1">
      <c r="A3321" s="12">
        <f t="shared" si="209"/>
        <v>0</v>
      </c>
      <c r="B3321" t="str">
        <f>YEAR(C3321)&amp;VLOOKUP(MONTH(C3321),lookup!$G$2:$N$13,8)</f>
        <v>2017M05</v>
      </c>
      <c r="C3321" s="2">
        <f t="shared" si="208"/>
        <v>42858</v>
      </c>
      <c r="D3321" s="4">
        <v>44.646182525837503</v>
      </c>
      <c r="E3321">
        <f t="shared" si="210"/>
        <v>43.972404130606186</v>
      </c>
      <c r="F3321">
        <v>37.210622438511074</v>
      </c>
      <c r="G3321">
        <f t="shared" si="207"/>
        <v>36.696098763576302</v>
      </c>
    </row>
    <row r="3322" spans="1:7" outlineLevel="1">
      <c r="A3322" s="12">
        <f t="shared" si="209"/>
        <v>0</v>
      </c>
      <c r="B3322" t="str">
        <f>YEAR(C3322)&amp;VLOOKUP(MONTH(C3322),lookup!$G$2:$N$13,8)</f>
        <v>2017M05</v>
      </c>
      <c r="C3322" s="2">
        <f t="shared" si="208"/>
        <v>42859</v>
      </c>
      <c r="D3322" s="4">
        <v>43.842200974732165</v>
      </c>
      <c r="E3322">
        <f t="shared" si="210"/>
        <v>44.052776462803337</v>
      </c>
      <c r="F3322">
        <v>36.500546366037497</v>
      </c>
      <c r="G3322">
        <f t="shared" si="207"/>
        <v>36.743795830362288</v>
      </c>
    </row>
    <row r="3323" spans="1:7" outlineLevel="1">
      <c r="A3323" s="12">
        <f t="shared" si="209"/>
        <v>0</v>
      </c>
      <c r="B3323" t="str">
        <f>YEAR(C3323)&amp;VLOOKUP(MONTH(C3323),lookup!$G$2:$N$13,8)</f>
        <v>2017M05</v>
      </c>
      <c r="C3323" s="2">
        <f t="shared" si="208"/>
        <v>42860</v>
      </c>
      <c r="D3323" s="4">
        <v>44.522931375476901</v>
      </c>
      <c r="E3323">
        <f t="shared" si="210"/>
        <v>44.103837362584706</v>
      </c>
      <c r="F3323">
        <v>37.092506012555852</v>
      </c>
      <c r="G3323">
        <f t="shared" si="207"/>
        <v>36.770162605056498</v>
      </c>
    </row>
    <row r="3324" spans="1:7" outlineLevel="1">
      <c r="A3324" s="12">
        <f t="shared" si="209"/>
        <v>0</v>
      </c>
      <c r="B3324" t="str">
        <f>YEAR(C3324)&amp;VLOOKUP(MONTH(C3324),lookup!$G$2:$N$13,8)</f>
        <v>2017M05</v>
      </c>
      <c r="C3324" s="2">
        <f t="shared" si="208"/>
        <v>42861</v>
      </c>
      <c r="D3324" s="4">
        <v>44.324163312374147</v>
      </c>
      <c r="E3324">
        <f t="shared" si="210"/>
        <v>44.228227418564487</v>
      </c>
      <c r="F3324">
        <v>36.9032691529098</v>
      </c>
      <c r="G3324">
        <f t="shared" si="207"/>
        <v>36.857879721543313</v>
      </c>
    </row>
    <row r="3325" spans="1:7" outlineLevel="1">
      <c r="A3325" s="12">
        <f t="shared" si="209"/>
        <v>0</v>
      </c>
      <c r="B3325" t="str">
        <f>YEAR(C3325)&amp;VLOOKUP(MONTH(C3325),lookup!$G$2:$N$13,8)</f>
        <v>2017M05</v>
      </c>
      <c r="C3325" s="2">
        <f t="shared" si="208"/>
        <v>42862</v>
      </c>
      <c r="D3325" s="4">
        <v>44.281800986874828</v>
      </c>
      <c r="E3325">
        <f t="shared" si="210"/>
        <v>44.196730704954277</v>
      </c>
      <c r="F3325">
        <v>36.847457848981065</v>
      </c>
      <c r="G3325">
        <f t="shared" si="207"/>
        <v>36.814072081903191</v>
      </c>
    </row>
    <row r="3326" spans="1:7" outlineLevel="1">
      <c r="A3326" s="12">
        <f t="shared" si="209"/>
        <v>0</v>
      </c>
      <c r="B3326" t="str">
        <f>YEAR(C3326)&amp;VLOOKUP(MONTH(C3326),lookup!$G$2:$N$13,8)</f>
        <v>2017M05</v>
      </c>
      <c r="C3326" s="2">
        <f t="shared" si="208"/>
        <v>42863</v>
      </c>
      <c r="D3326" s="4">
        <v>44.162720675689506</v>
      </c>
      <c r="E3326">
        <f t="shared" si="210"/>
        <v>44.272904214595982</v>
      </c>
      <c r="F3326">
        <v>36.747726432327909</v>
      </c>
      <c r="G3326">
        <f t="shared" si="207"/>
        <v>36.868452356483012</v>
      </c>
    </row>
    <row r="3327" spans="1:7" outlineLevel="1">
      <c r="A3327" s="12">
        <f t="shared" si="209"/>
        <v>0</v>
      </c>
      <c r="B3327" t="str">
        <f>YEAR(C3327)&amp;VLOOKUP(MONTH(C3327),lookup!$G$2:$N$13,8)</f>
        <v>2017M05</v>
      </c>
      <c r="C3327" s="2">
        <f t="shared" si="208"/>
        <v>42864</v>
      </c>
      <c r="D3327" s="4">
        <v>44.336574887106885</v>
      </c>
      <c r="E3327">
        <f t="shared" si="210"/>
        <v>44.236678948806514</v>
      </c>
      <c r="F3327">
        <v>36.904081874529631</v>
      </c>
      <c r="G3327">
        <f t="shared" si="207"/>
        <v>36.828970144634738</v>
      </c>
    </row>
    <row r="3328" spans="1:7" outlineLevel="1">
      <c r="A3328" s="12">
        <f t="shared" si="209"/>
        <v>0</v>
      </c>
      <c r="B3328" t="str">
        <f>YEAR(C3328)&amp;VLOOKUP(MONTH(C3328),lookup!$G$2:$N$13,8)</f>
        <v>2017M05</v>
      </c>
      <c r="C3328" s="2">
        <f t="shared" si="208"/>
        <v>42865</v>
      </c>
      <c r="D3328" s="4">
        <v>44.148124932984572</v>
      </c>
      <c r="E3328">
        <f t="shared" si="210"/>
        <v>44.289570076984518</v>
      </c>
      <c r="F3328">
        <v>36.739571374116551</v>
      </c>
      <c r="G3328">
        <f t="shared" si="207"/>
        <v>36.870329068366487</v>
      </c>
    </row>
    <row r="3329" spans="1:7" outlineLevel="1">
      <c r="A3329" s="12">
        <f t="shared" si="209"/>
        <v>0</v>
      </c>
      <c r="B3329" t="str">
        <f>YEAR(C3329)&amp;VLOOKUP(MONTH(C3329),lookup!$G$2:$N$13,8)</f>
        <v>2017M05</v>
      </c>
      <c r="C3329" s="2">
        <f t="shared" si="208"/>
        <v>42866</v>
      </c>
      <c r="D3329" s="4">
        <v>44.72183988072657</v>
      </c>
      <c r="E3329">
        <f t="shared" si="210"/>
        <v>44.310874370435897</v>
      </c>
      <c r="F3329">
        <v>37.22000784853843</v>
      </c>
      <c r="G3329">
        <f t="shared" si="207"/>
        <v>36.881540809491739</v>
      </c>
    </row>
    <row r="3330" spans="1:7" outlineLevel="1">
      <c r="A3330" s="12">
        <f t="shared" si="209"/>
        <v>0</v>
      </c>
      <c r="B3330" t="str">
        <f>YEAR(C3330)&amp;VLOOKUP(MONTH(C3330),lookup!$G$2:$N$13,8)</f>
        <v>2017M05</v>
      </c>
      <c r="C3330" s="2">
        <f t="shared" si="208"/>
        <v>42867</v>
      </c>
      <c r="D3330" s="4">
        <v>44.211139568774115</v>
      </c>
      <c r="E3330">
        <f t="shared" si="210"/>
        <v>44.324514387263513</v>
      </c>
      <c r="F3330">
        <v>36.794192100533685</v>
      </c>
      <c r="G3330">
        <f t="shared" si="207"/>
        <v>36.890803913533084</v>
      </c>
    </row>
    <row r="3331" spans="1:7" outlineLevel="1">
      <c r="A3331" s="12">
        <f t="shared" si="209"/>
        <v>0</v>
      </c>
      <c r="B3331" t="str">
        <f>YEAR(C3331)&amp;VLOOKUP(MONTH(C3331),lookup!$G$2:$N$13,8)</f>
        <v>2017M05</v>
      </c>
      <c r="C3331" s="2">
        <f t="shared" si="208"/>
        <v>42868</v>
      </c>
      <c r="D3331" s="4">
        <v>44.513925522806609</v>
      </c>
      <c r="E3331">
        <f t="shared" si="210"/>
        <v>44.343295232799271</v>
      </c>
      <c r="F3331">
        <v>37.014157261946089</v>
      </c>
      <c r="G3331">
        <f t="shared" si="207"/>
        <v>36.899798734367053</v>
      </c>
    </row>
    <row r="3332" spans="1:7" outlineLevel="1">
      <c r="A3332" s="12">
        <f t="shared" si="209"/>
        <v>0</v>
      </c>
      <c r="B3332" t="str">
        <f>YEAR(C3332)&amp;VLOOKUP(MONTH(C3332),lookup!$G$2:$N$13,8)</f>
        <v>2017M05</v>
      </c>
      <c r="C3332" s="2">
        <f t="shared" si="208"/>
        <v>42869</v>
      </c>
      <c r="D3332" s="4">
        <v>44.404327982415445</v>
      </c>
      <c r="E3332">
        <f t="shared" si="210"/>
        <v>44.368439466904007</v>
      </c>
      <c r="F3332">
        <v>36.963268691091457</v>
      </c>
      <c r="G3332">
        <f t="shared" si="207"/>
        <v>36.921510560400371</v>
      </c>
    </row>
    <row r="3333" spans="1:7" outlineLevel="1">
      <c r="A3333" s="12">
        <f t="shared" si="209"/>
        <v>0</v>
      </c>
      <c r="B3333" t="str">
        <f>YEAR(C3333)&amp;VLOOKUP(MONTH(C3333),lookup!$G$2:$N$13,8)</f>
        <v>2017M05</v>
      </c>
      <c r="C3333" s="2">
        <f t="shared" si="208"/>
        <v>42870</v>
      </c>
      <c r="D3333" s="4">
        <v>44.190285372897712</v>
      </c>
      <c r="E3333">
        <f t="shared" si="210"/>
        <v>44.350528948179672</v>
      </c>
      <c r="F3333">
        <v>36.742492133869369</v>
      </c>
      <c r="G3333">
        <f t="shared" si="207"/>
        <v>36.901484391484203</v>
      </c>
    </row>
    <row r="3334" spans="1:7" outlineLevel="1">
      <c r="A3334" s="12">
        <f t="shared" si="209"/>
        <v>0</v>
      </c>
      <c r="B3334" t="str">
        <f>YEAR(C3334)&amp;VLOOKUP(MONTH(C3334),lookup!$G$2:$N$13,8)</f>
        <v>2017M05</v>
      </c>
      <c r="C3334" s="2">
        <f t="shared" si="208"/>
        <v>42871</v>
      </c>
      <c r="D3334" s="4">
        <v>43.717726807342267</v>
      </c>
      <c r="E3334">
        <f t="shared" si="210"/>
        <v>44.286850320937781</v>
      </c>
      <c r="F3334">
        <v>36.353291284681617</v>
      </c>
      <c r="G3334">
        <f t="shared" si="207"/>
        <v>36.8446421873034</v>
      </c>
    </row>
    <row r="3335" spans="1:7" outlineLevel="1">
      <c r="A3335" s="12">
        <f t="shared" si="209"/>
        <v>0</v>
      </c>
      <c r="B3335" t="str">
        <f>YEAR(C3335)&amp;VLOOKUP(MONTH(C3335),lookup!$G$2:$N$13,8)</f>
        <v>2017M05</v>
      </c>
      <c r="C3335" s="2">
        <f t="shared" si="208"/>
        <v>42872</v>
      </c>
      <c r="D3335" s="4">
        <v>43.875279489145434</v>
      </c>
      <c r="E3335">
        <f t="shared" si="210"/>
        <v>44.18747265926676</v>
      </c>
      <c r="F3335">
        <v>36.485733089270205</v>
      </c>
      <c r="G3335">
        <f t="shared" si="207"/>
        <v>36.757305824952326</v>
      </c>
    </row>
    <row r="3336" spans="1:7" outlineLevel="1">
      <c r="A3336" s="12">
        <f t="shared" si="209"/>
        <v>0</v>
      </c>
      <c r="B3336" t="str">
        <f>YEAR(C3336)&amp;VLOOKUP(MONTH(C3336),lookup!$G$2:$N$13,8)</f>
        <v>2017M05</v>
      </c>
      <c r="C3336" s="2">
        <f t="shared" si="208"/>
        <v>42873</v>
      </c>
      <c r="D3336" s="4">
        <v>43.819753638251818</v>
      </c>
      <c r="E3336">
        <f t="shared" si="210"/>
        <v>44.134333959135773</v>
      </c>
      <c r="F3336">
        <v>36.413347832699571</v>
      </c>
      <c r="G3336">
        <f t="shared" si="207"/>
        <v>36.705179831294259</v>
      </c>
    </row>
    <row r="3337" spans="1:7" outlineLevel="1">
      <c r="A3337" s="12">
        <f t="shared" si="209"/>
        <v>0</v>
      </c>
      <c r="B3337" t="str">
        <f>YEAR(C3337)&amp;VLOOKUP(MONTH(C3337),lookup!$G$2:$N$13,8)</f>
        <v>2017M05</v>
      </c>
      <c r="C3337" s="2">
        <f t="shared" si="208"/>
        <v>42874</v>
      </c>
      <c r="D3337" s="4">
        <v>44.114592907471923</v>
      </c>
      <c r="E3337">
        <f t="shared" si="210"/>
        <v>44.063103305362802</v>
      </c>
      <c r="F3337">
        <v>36.69379645299712</v>
      </c>
      <c r="G3337">
        <f t="shared" si="207"/>
        <v>36.645594884993848</v>
      </c>
    </row>
    <row r="3338" spans="1:7" outlineLevel="1">
      <c r="A3338" s="12">
        <f t="shared" si="209"/>
        <v>0</v>
      </c>
      <c r="B3338" t="str">
        <f>YEAR(C3338)&amp;VLOOKUP(MONTH(C3338),lookup!$G$2:$N$13,8)</f>
        <v>2017M05</v>
      </c>
      <c r="C3338" s="2">
        <f t="shared" si="208"/>
        <v>42875</v>
      </c>
      <c r="D3338" s="4">
        <v>43.928553876871483</v>
      </c>
      <c r="E3338">
        <f t="shared" si="210"/>
        <v>44.005793857490225</v>
      </c>
      <c r="F3338">
        <v>36.515535975554272</v>
      </c>
      <c r="G3338">
        <f t="shared" si="207"/>
        <v>36.590867817554539</v>
      </c>
    </row>
    <row r="3339" spans="1:7" outlineLevel="1">
      <c r="A3339" s="12">
        <f t="shared" si="209"/>
        <v>0</v>
      </c>
      <c r="B3339" t="str">
        <f>YEAR(C3339)&amp;VLOOKUP(MONTH(C3339),lookup!$G$2:$N$13,8)</f>
        <v>2017M05</v>
      </c>
      <c r="C3339" s="2">
        <f t="shared" si="208"/>
        <v>42876</v>
      </c>
      <c r="D3339" s="4">
        <v>44.118605749231932</v>
      </c>
      <c r="E3339">
        <f t="shared" si="210"/>
        <v>43.975113069669661</v>
      </c>
      <c r="F3339">
        <v>36.696404321555363</v>
      </c>
      <c r="G3339">
        <f t="shared" ref="G3339:G3402" si="211">AVERAGE(SUM(F3332:F3339)/8,SUM(F3334:F3339)/6)</f>
        <v>36.567167607753944</v>
      </c>
    </row>
    <row r="3340" spans="1:7" outlineLevel="1">
      <c r="A3340" s="12">
        <f t="shared" si="209"/>
        <v>0</v>
      </c>
      <c r="B3340" t="str">
        <f>YEAR(C3340)&amp;VLOOKUP(MONTH(C3340),lookup!$G$2:$N$13,8)</f>
        <v>2017M05</v>
      </c>
      <c r="C3340" s="2">
        <f t="shared" ref="C3340:C3403" si="212">C3339+1</f>
        <v>42877</v>
      </c>
      <c r="D3340" s="4">
        <v>43.639376181698488</v>
      </c>
      <c r="E3340">
        <f t="shared" si="210"/>
        <v>43.9207743633212</v>
      </c>
      <c r="F3340">
        <v>36.266234613029383</v>
      </c>
      <c r="G3340">
        <f t="shared" si="211"/>
        <v>36.516348255237382</v>
      </c>
    </row>
    <row r="3341" spans="1:7" outlineLevel="1">
      <c r="A3341" s="12">
        <f t="shared" si="209"/>
        <v>0</v>
      </c>
      <c r="B3341" t="str">
        <f>YEAR(C3341)&amp;VLOOKUP(MONTH(C3341),lookup!$G$2:$N$13,8)</f>
        <v>2017M05</v>
      </c>
      <c r="C3341" s="2">
        <f t="shared" si="212"/>
        <v>42878</v>
      </c>
      <c r="D3341" s="4">
        <v>43.930979429783655</v>
      </c>
      <c r="E3341">
        <f t="shared" si="210"/>
        <v>43.909209403596421</v>
      </c>
      <c r="F3341">
        <v>36.511537332152308</v>
      </c>
      <c r="G3341">
        <f t="shared" si="211"/>
        <v>36.504063933703577</v>
      </c>
    </row>
    <row r="3342" spans="1:7" outlineLevel="1">
      <c r="A3342" s="12">
        <f t="shared" si="209"/>
        <v>0</v>
      </c>
      <c r="B3342" t="str">
        <f>YEAR(C3342)&amp;VLOOKUP(MONTH(C3342),lookup!$G$2:$N$13,8)</f>
        <v>2017M05</v>
      </c>
      <c r="C3342" s="2">
        <f t="shared" si="212"/>
        <v>42879</v>
      </c>
      <c r="D3342" s="4">
        <v>43.694233469455277</v>
      </c>
      <c r="E3342">
        <f t="shared" si="210"/>
        <v>43.897281055912103</v>
      </c>
      <c r="F3342">
        <v>36.33968316933754</v>
      </c>
      <c r="G3342">
        <f t="shared" si="211"/>
        <v>36.497074704547728</v>
      </c>
    </row>
    <row r="3343" spans="1:7" outlineLevel="1">
      <c r="A3343" s="12">
        <f t="shared" si="209"/>
        <v>0</v>
      </c>
      <c r="B3343" t="str">
        <f>YEAR(C3343)&amp;VLOOKUP(MONTH(C3343),lookup!$G$2:$N$13,8)</f>
        <v>2017M05</v>
      </c>
      <c r="C3343" s="2">
        <f t="shared" si="212"/>
        <v>42880</v>
      </c>
      <c r="D3343" s="4">
        <v>43.584946072138536</v>
      </c>
      <c r="E3343">
        <f t="shared" si="210"/>
        <v>43.834997981071396</v>
      </c>
      <c r="F3343">
        <v>36.248143933579854</v>
      </c>
      <c r="G3343">
        <f t="shared" si="211"/>
        <v>36.445087672365645</v>
      </c>
    </row>
    <row r="3344" spans="1:7" outlineLevel="1">
      <c r="A3344" s="12">
        <f t="shared" si="209"/>
        <v>0</v>
      </c>
      <c r="B3344" t="str">
        <f>YEAR(C3344)&amp;VLOOKUP(MONTH(C3344),lookup!$G$2:$N$13,8)</f>
        <v>2017M05</v>
      </c>
      <c r="C3344" s="2">
        <f t="shared" si="212"/>
        <v>42881</v>
      </c>
      <c r="D3344" s="4">
        <v>43.866184397194296</v>
      </c>
      <c r="E3344">
        <f t="shared" si="210"/>
        <v>43.832702446865525</v>
      </c>
      <c r="F3344">
        <v>36.489474525503738</v>
      </c>
      <c r="G3344">
        <f t="shared" si="211"/>
        <v>36.447673803161706</v>
      </c>
    </row>
    <row r="3345" spans="1:7" outlineLevel="1">
      <c r="A3345" s="12">
        <f t="shared" si="209"/>
        <v>0</v>
      </c>
      <c r="B3345" t="str">
        <f>YEAR(C3345)&amp;VLOOKUP(MONTH(C3345),lookup!$G$2:$N$13,8)</f>
        <v>2017M05</v>
      </c>
      <c r="C3345" s="2">
        <f t="shared" si="212"/>
        <v>42882</v>
      </c>
      <c r="D3345" s="4">
        <v>44.010247318199411</v>
      </c>
      <c r="E3345">
        <f t="shared" si="210"/>
        <v>43.81715097828328</v>
      </c>
      <c r="F3345">
        <v>36.588018016265593</v>
      </c>
      <c r="G3345">
        <f t="shared" si="211"/>
        <v>36.432030458758497</v>
      </c>
    </row>
    <row r="3346" spans="1:7" outlineLevel="1">
      <c r="A3346" s="12">
        <f t="shared" ref="A3346:A3409" si="213">IF(D3346+D3347=D3346,IF(D3346+D3347&gt;0,1,0),0)</f>
        <v>0</v>
      </c>
      <c r="B3346" t="str">
        <f>YEAR(C3346)&amp;VLOOKUP(MONTH(C3346),lookup!$G$2:$N$13,8)</f>
        <v>2017M05</v>
      </c>
      <c r="C3346" s="2">
        <f t="shared" si="212"/>
        <v>42883</v>
      </c>
      <c r="D3346" s="4">
        <v>43.497901199837905</v>
      </c>
      <c r="E3346">
        <f t="shared" si="210"/>
        <v>43.778445604146974</v>
      </c>
      <c r="F3346">
        <v>36.221458026950302</v>
      </c>
      <c r="G3346">
        <f t="shared" si="211"/>
        <v>36.40991920479749</v>
      </c>
    </row>
    <row r="3347" spans="1:7" outlineLevel="1">
      <c r="A3347" s="12">
        <f t="shared" si="213"/>
        <v>0</v>
      </c>
      <c r="B3347" t="str">
        <f>YEAR(C3347)&amp;VLOOKUP(MONTH(C3347),lookup!$G$2:$N$13,8)</f>
        <v>2017M05</v>
      </c>
      <c r="C3347" s="2">
        <f t="shared" si="212"/>
        <v>42884</v>
      </c>
      <c r="D3347" s="4">
        <v>43.421490431348253</v>
      </c>
      <c r="E3347">
        <f t="shared" si="210"/>
        <v>43.692418480242964</v>
      </c>
      <c r="F3347">
        <v>36.125086213208476</v>
      </c>
      <c r="G3347">
        <f t="shared" si="211"/>
        <v>36.342007563113825</v>
      </c>
    </row>
    <row r="3348" spans="1:7" outlineLevel="1">
      <c r="A3348" s="12">
        <f t="shared" si="213"/>
        <v>0</v>
      </c>
      <c r="B3348" t="str">
        <f>YEAR(C3348)&amp;VLOOKUP(MONTH(C3348),lookup!$G$2:$N$13,8)</f>
        <v>2017M05</v>
      </c>
      <c r="C3348" s="2">
        <f t="shared" si="212"/>
        <v>42885</v>
      </c>
      <c r="D3348" s="4">
        <v>42.833440144048723</v>
      </c>
      <c r="E3348">
        <f t="shared" si="210"/>
        <v>43.570314700772641</v>
      </c>
      <c r="F3348">
        <v>35.664125889839262</v>
      </c>
      <c r="G3348">
        <f t="shared" si="211"/>
        <v>36.248079327956255</v>
      </c>
    </row>
    <row r="3349" spans="1:7" outlineLevel="1">
      <c r="A3349" s="12">
        <f t="shared" si="213"/>
        <v>0</v>
      </c>
      <c r="B3349" t="str">
        <f>YEAR(C3349)&amp;VLOOKUP(MONTH(C3349),lookup!$G$2:$N$13,8)</f>
        <v>2017M05</v>
      </c>
      <c r="C3349" s="2">
        <f t="shared" si="212"/>
        <v>42886</v>
      </c>
      <c r="D3349" s="4">
        <v>42.867336441379912</v>
      </c>
      <c r="E3349">
        <f t="shared" si="210"/>
        <v>43.444036211434188</v>
      </c>
      <c r="F3349">
        <v>35.648222797131524</v>
      </c>
      <c r="G3349">
        <f t="shared" si="211"/>
        <v>36.144128741480095</v>
      </c>
    </row>
    <row r="3350" spans="1:7" outlineLevel="1">
      <c r="A3350" s="12">
        <f t="shared" si="213"/>
        <v>0</v>
      </c>
      <c r="B3350" t="str">
        <f>YEAR(C3350)&amp;VLOOKUP(MONTH(C3350),lookup!$G$2:$N$13,8)</f>
        <v>2017M06</v>
      </c>
      <c r="C3350" s="2">
        <f t="shared" si="212"/>
        <v>42887</v>
      </c>
      <c r="D3350" s="4">
        <v>43.300060599534277</v>
      </c>
      <c r="E3350">
        <f t="shared" si="210"/>
        <v>43.372223423925789</v>
      </c>
      <c r="F3350">
        <v>36.08687160359689</v>
      </c>
      <c r="G3350">
        <f t="shared" si="211"/>
        <v>36.09477777512906</v>
      </c>
    </row>
    <row r="3351" spans="1:7" outlineLevel="1">
      <c r="A3351" s="12">
        <f t="shared" si="213"/>
        <v>0</v>
      </c>
      <c r="B3351" t="str">
        <f>YEAR(C3351)&amp;VLOOKUP(MONTH(C3351),lookup!$G$2:$N$13,8)</f>
        <v>2017M06</v>
      </c>
      <c r="C3351" s="2">
        <f t="shared" si="212"/>
        <v>42888</v>
      </c>
      <c r="D3351" s="4">
        <v>43.531338439187245</v>
      </c>
      <c r="E3351">
        <f t="shared" si="210"/>
        <v>43.328963873615322</v>
      </c>
      <c r="F3351">
        <v>36.28794851321252</v>
      </c>
      <c r="G3351">
        <f t="shared" si="211"/>
        <v>36.072259769435014</v>
      </c>
    </row>
    <row r="3352" spans="1:7" outlineLevel="1">
      <c r="A3352" s="12">
        <f t="shared" si="213"/>
        <v>0</v>
      </c>
      <c r="B3352" t="str">
        <f>YEAR(C3352)&amp;VLOOKUP(MONTH(C3352),lookup!$G$2:$N$13,8)</f>
        <v>2017M06</v>
      </c>
      <c r="C3352" s="2">
        <f t="shared" si="212"/>
        <v>42889</v>
      </c>
      <c r="D3352" s="4">
        <v>43.840703031577789</v>
      </c>
      <c r="E3352">
        <f t="shared" si="210"/>
        <v>43.355938107575945</v>
      </c>
      <c r="F3352">
        <v>36.564132998450198</v>
      </c>
      <c r="G3352">
        <f t="shared" si="211"/>
        <v>36.105482171619158</v>
      </c>
    </row>
    <row r="3353" spans="1:7" outlineLevel="1">
      <c r="A3353" s="12">
        <f t="shared" si="213"/>
        <v>0</v>
      </c>
      <c r="B3353" t="str">
        <f>YEAR(C3353)&amp;VLOOKUP(MONTH(C3353),lookup!$G$2:$N$13,8)</f>
        <v>2017M06</v>
      </c>
      <c r="C3353" s="2">
        <f t="shared" si="212"/>
        <v>42890</v>
      </c>
      <c r="D3353" s="4">
        <v>43.17673507964367</v>
      </c>
      <c r="E3353">
        <f t="shared" si="210"/>
        <v>43.283447313357499</v>
      </c>
      <c r="F3353">
        <v>35.996038316454282</v>
      </c>
      <c r="G3353">
        <f t="shared" si="211"/>
        <v>36.057729448984773</v>
      </c>
    </row>
    <row r="3354" spans="1:7" outlineLevel="1">
      <c r="A3354" s="12">
        <f t="shared" si="213"/>
        <v>0</v>
      </c>
      <c r="B3354" t="str">
        <f>YEAR(C3354)&amp;VLOOKUP(MONTH(C3354),lookup!$G$2:$N$13,8)</f>
        <v>2017M06</v>
      </c>
      <c r="C3354" s="2">
        <f t="shared" si="212"/>
        <v>42891</v>
      </c>
      <c r="D3354" s="4">
        <v>43.284589857470969</v>
      </c>
      <c r="E3354">
        <f t="shared" si="210"/>
        <v>43.307711163911414</v>
      </c>
      <c r="F3354">
        <v>36.090473065165696</v>
      </c>
      <c r="G3354">
        <f t="shared" si="211"/>
        <v>36.085071820150432</v>
      </c>
    </row>
    <row r="3355" spans="1:7" outlineLevel="1">
      <c r="A3355" s="12">
        <f t="shared" si="213"/>
        <v>0</v>
      </c>
      <c r="B3355" t="str">
        <f>YEAR(C3355)&amp;VLOOKUP(MONTH(C3355),lookup!$G$2:$N$13,8)</f>
        <v>2017M06</v>
      </c>
      <c r="C3355" s="2">
        <f t="shared" si="212"/>
        <v>42892</v>
      </c>
      <c r="D3355" s="4">
        <v>43.192359524150099</v>
      </c>
      <c r="E3355">
        <f t="shared" si="210"/>
        <v>43.320475739109042</v>
      </c>
      <c r="F3355">
        <v>35.969445177883287</v>
      </c>
      <c r="G3355">
        <f t="shared" si="211"/>
        <v>36.102112787171926</v>
      </c>
    </row>
    <row r="3356" spans="1:7" outlineLevel="1">
      <c r="A3356" s="12">
        <f t="shared" si="213"/>
        <v>0</v>
      </c>
      <c r="B3356" t="str">
        <f>YEAR(C3356)&amp;VLOOKUP(MONTH(C3356),lookup!$G$2:$N$13,8)</f>
        <v>2017M06</v>
      </c>
      <c r="C3356" s="2">
        <f t="shared" si="212"/>
        <v>42893</v>
      </c>
      <c r="D3356" s="4">
        <v>42.663961560772464</v>
      </c>
      <c r="E3356">
        <f t="shared" si="210"/>
        <v>43.25687507442413</v>
      </c>
      <c r="F3356">
        <v>35.590777985121228</v>
      </c>
      <c r="G3356">
        <f t="shared" si="211"/>
        <v>36.056187408254075</v>
      </c>
    </row>
    <row r="3357" spans="1:7" outlineLevel="1">
      <c r="A3357" s="12">
        <f t="shared" si="213"/>
        <v>0</v>
      </c>
      <c r="B3357" t="str">
        <f>YEAR(C3357)&amp;VLOOKUP(MONTH(C3357),lookup!$G$2:$N$13,8)</f>
        <v>2017M06</v>
      </c>
      <c r="C3357" s="2">
        <f t="shared" si="212"/>
        <v>42894</v>
      </c>
      <c r="D3357" s="4">
        <v>42.925675439979486</v>
      </c>
      <c r="E3357">
        <f t="shared" si="210"/>
        <v>43.210049345235959</v>
      </c>
      <c r="F3357">
        <v>35.762135124167017</v>
      </c>
      <c r="G3357">
        <f t="shared" si="211"/>
        <v>36.019489146273337</v>
      </c>
    </row>
    <row r="3358" spans="1:7" outlineLevel="1">
      <c r="A3358" s="12">
        <f t="shared" si="213"/>
        <v>0</v>
      </c>
      <c r="B3358" t="str">
        <f>YEAR(C3358)&amp;VLOOKUP(MONTH(C3358),lookup!$G$2:$N$13,8)</f>
        <v>2017M06</v>
      </c>
      <c r="C3358" s="2">
        <f t="shared" si="212"/>
        <v>42895</v>
      </c>
      <c r="D3358" s="4">
        <v>42.483922795186643</v>
      </c>
      <c r="E3358">
        <f t="shared" si="210"/>
        <v>43.045975712764971</v>
      </c>
      <c r="F3358">
        <v>35.424630558080374</v>
      </c>
      <c r="G3358">
        <f t="shared" si="211"/>
        <v>35.883140544231068</v>
      </c>
    </row>
    <row r="3359" spans="1:7" outlineLevel="1">
      <c r="A3359" s="12">
        <f t="shared" si="213"/>
        <v>0</v>
      </c>
      <c r="B3359" t="str">
        <f>YEAR(C3359)&amp;VLOOKUP(MONTH(C3359),lookup!$G$2:$N$13,8)</f>
        <v>2017M06</v>
      </c>
      <c r="C3359" s="2">
        <f t="shared" si="212"/>
        <v>42896</v>
      </c>
      <c r="D3359" s="4">
        <v>42.992181304791188</v>
      </c>
      <c r="E3359">
        <f t="shared" si="210"/>
        <v>42.996898910627507</v>
      </c>
      <c r="F3359">
        <v>35.80656388079403</v>
      </c>
      <c r="G3359">
        <f t="shared" si="211"/>
        <v>35.837264468399894</v>
      </c>
    </row>
    <row r="3360" spans="1:7" outlineLevel="1">
      <c r="A3360" s="12">
        <f t="shared" si="213"/>
        <v>0</v>
      </c>
      <c r="B3360" t="str">
        <f>YEAR(C3360)&amp;VLOOKUP(MONTH(C3360),lookup!$G$2:$N$13,8)</f>
        <v>2017M06</v>
      </c>
      <c r="C3360" s="2">
        <f t="shared" si="212"/>
        <v>42897</v>
      </c>
      <c r="D3360" s="4">
        <v>42.533394291157919</v>
      </c>
      <c r="E3360">
        <f t="shared" si="210"/>
        <v>42.852592483825177</v>
      </c>
      <c r="F3360">
        <v>35.493399024810749</v>
      </c>
      <c r="G3360">
        <f t="shared" si="211"/>
        <v>35.720587425017854</v>
      </c>
    </row>
    <row r="3361" spans="1:7" outlineLevel="1">
      <c r="A3361" s="12">
        <f t="shared" si="213"/>
        <v>0</v>
      </c>
      <c r="B3361" t="str">
        <f>YEAR(C3361)&amp;VLOOKUP(MONTH(C3361),lookup!$G$2:$N$13,8)</f>
        <v>2017M06</v>
      </c>
      <c r="C3361" s="2">
        <f t="shared" si="212"/>
        <v>42898</v>
      </c>
      <c r="D3361" s="4">
        <v>42.515297306388597</v>
      </c>
      <c r="E3361">
        <f t="shared" si="210"/>
        <v>42.754830771516609</v>
      </c>
      <c r="F3361">
        <v>35.436698472320423</v>
      </c>
      <c r="G3361">
        <f t="shared" si="211"/>
        <v>35.641233125962572</v>
      </c>
    </row>
    <row r="3362" spans="1:7" outlineLevel="1">
      <c r="A3362" s="12">
        <f t="shared" si="213"/>
        <v>0</v>
      </c>
      <c r="B3362" t="str">
        <f>YEAR(C3362)&amp;VLOOKUP(MONTH(C3362),lookup!$G$2:$N$13,8)</f>
        <v>2017M06</v>
      </c>
      <c r="C3362" s="2">
        <f t="shared" si="212"/>
        <v>42899</v>
      </c>
      <c r="D3362" s="4">
        <v>42.01717724639758</v>
      </c>
      <c r="E3362">
        <f t="shared" si="210"/>
        <v>42.621718790459951</v>
      </c>
      <c r="F3362">
        <v>35.055854306699452</v>
      </c>
      <c r="G3362">
        <f t="shared" si="211"/>
        <v>35.531992480356621</v>
      </c>
    </row>
    <row r="3363" spans="1:7" outlineLevel="1">
      <c r="A3363" s="12">
        <f t="shared" si="213"/>
        <v>0</v>
      </c>
      <c r="B3363" t="str">
        <f>YEAR(C3363)&amp;VLOOKUP(MONTH(C3363),lookup!$G$2:$N$13,8)</f>
        <v>2017M06</v>
      </c>
      <c r="C3363" s="2">
        <f t="shared" si="212"/>
        <v>42900</v>
      </c>
      <c r="D3363" s="4">
        <v>42.404844366109316</v>
      </c>
      <c r="E3363">
        <f t="shared" si="210"/>
        <v>42.529096503593223</v>
      </c>
      <c r="F3363">
        <v>35.349836852852022</v>
      </c>
      <c r="G3363">
        <f t="shared" si="211"/>
        <v>35.458908770765916</v>
      </c>
    </row>
    <row r="3364" spans="1:7" outlineLevel="1">
      <c r="A3364" s="12">
        <f t="shared" si="213"/>
        <v>0</v>
      </c>
      <c r="B3364" t="str">
        <f>YEAR(C3364)&amp;VLOOKUP(MONTH(C3364),lookup!$G$2:$N$13,8)</f>
        <v>2017M06</v>
      </c>
      <c r="C3364" s="2">
        <f t="shared" si="212"/>
        <v>42901</v>
      </c>
      <c r="D3364" s="4">
        <v>42.011488778094019</v>
      </c>
      <c r="E3364">
        <f t="shared" si="210"/>
        <v>42.448947453251435</v>
      </c>
      <c r="F3364">
        <v>35.0755302246707</v>
      </c>
      <c r="G3364">
        <f t="shared" si="211"/>
        <v>35.397614091286954</v>
      </c>
    </row>
    <row r="3365" spans="1:7" outlineLevel="1">
      <c r="A3365" s="12">
        <f t="shared" si="213"/>
        <v>0</v>
      </c>
      <c r="B3365" t="str">
        <f>YEAR(C3365)&amp;VLOOKUP(MONTH(C3365),lookup!$G$2:$N$13,8)</f>
        <v>2017M06</v>
      </c>
      <c r="C3365" s="2">
        <f t="shared" si="212"/>
        <v>42902</v>
      </c>
      <c r="D3365" s="4">
        <v>42.375812339256854</v>
      </c>
      <c r="E3365">
        <f t="shared" si="210"/>
        <v>42.363216928995072</v>
      </c>
      <c r="F3365">
        <v>35.340741318066897</v>
      </c>
      <c r="G3365">
        <f t="shared" si="211"/>
        <v>35.332458431511768</v>
      </c>
    </row>
    <row r="3366" spans="1:7" outlineLevel="1">
      <c r="A3366" s="12">
        <f t="shared" si="213"/>
        <v>0</v>
      </c>
      <c r="B3366" t="str">
        <f>YEAR(C3366)&amp;VLOOKUP(MONTH(C3366),lookup!$G$2:$N$13,8)</f>
        <v>2017M06</v>
      </c>
      <c r="C3366" s="2">
        <f t="shared" si="212"/>
        <v>42903</v>
      </c>
      <c r="D3366" s="4">
        <v>41.994776593220891</v>
      </c>
      <c r="E3366">
        <f t="shared" si="210"/>
        <v>42.287760483210789</v>
      </c>
      <c r="F3366">
        <v>35.05038437735957</v>
      </c>
      <c r="G3366">
        <f t="shared" si="211"/>
        <v>35.272150157929119</v>
      </c>
    </row>
    <row r="3367" spans="1:7" outlineLevel="1">
      <c r="A3367" s="12">
        <f t="shared" si="213"/>
        <v>0</v>
      </c>
      <c r="B3367" t="str">
        <f>YEAR(C3367)&amp;VLOOKUP(MONTH(C3367),lookup!$G$2:$N$13,8)</f>
        <v>2017M06</v>
      </c>
      <c r="C3367" s="2">
        <f t="shared" si="212"/>
        <v>42904</v>
      </c>
      <c r="D3367" s="4">
        <v>42.330823338573893</v>
      </c>
      <c r="E3367">
        <f t="shared" si="210"/>
        <v>42.231052779670989</v>
      </c>
      <c r="F3367">
        <v>35.362578112979428</v>
      </c>
      <c r="G3367">
        <f t="shared" si="211"/>
        <v>35.238224350828958</v>
      </c>
    </row>
    <row r="3368" spans="1:7" outlineLevel="1">
      <c r="A3368" s="12">
        <f t="shared" si="213"/>
        <v>0</v>
      </c>
      <c r="B3368" t="str">
        <f>YEAR(C3368)&amp;VLOOKUP(MONTH(C3368),lookup!$G$2:$N$13,8)</f>
        <v>2017M06</v>
      </c>
      <c r="C3368" s="2">
        <f t="shared" si="212"/>
        <v>42905</v>
      </c>
      <c r="D3368" s="4">
        <v>41.574286612362407</v>
      </c>
      <c r="E3368">
        <f t="shared" si="210"/>
        <v>42.13420099691001</v>
      </c>
      <c r="F3368">
        <v>34.694847018225992</v>
      </c>
      <c r="G3368">
        <f t="shared" si="211"/>
        <v>35.158230909711293</v>
      </c>
    </row>
    <row r="3369" spans="1:7" outlineLevel="1">
      <c r="A3369" s="12">
        <f t="shared" si="213"/>
        <v>0</v>
      </c>
      <c r="B3369" t="str">
        <f>YEAR(C3369)&amp;VLOOKUP(MONTH(C3369),lookup!$G$2:$N$13,8)</f>
        <v>2017M06</v>
      </c>
      <c r="C3369" s="2">
        <f t="shared" si="212"/>
        <v>42906</v>
      </c>
      <c r="D3369" s="4">
        <v>41.998728519498812</v>
      </c>
      <c r="E3369">
        <f t="shared" si="210"/>
        <v>42.068072460511857</v>
      </c>
      <c r="F3369">
        <v>35.066305922544572</v>
      </c>
      <c r="G3369">
        <f t="shared" si="211"/>
        <v>35.11145379782468</v>
      </c>
    </row>
    <row r="3370" spans="1:7" outlineLevel="1">
      <c r="A3370" s="12">
        <f t="shared" si="213"/>
        <v>0</v>
      </c>
      <c r="B3370" t="str">
        <f>YEAR(C3370)&amp;VLOOKUP(MONTH(C3370),lookup!$G$2:$N$13,8)</f>
        <v>2017M06</v>
      </c>
      <c r="C3370" s="2">
        <f t="shared" si="212"/>
        <v>42907</v>
      </c>
      <c r="D3370" s="4">
        <v>41.301383490877853</v>
      </c>
      <c r="E3370">
        <f t="shared" si="210"/>
        <v>41.964159910190524</v>
      </c>
      <c r="F3370">
        <v>34.404115847433864</v>
      </c>
      <c r="G3370">
        <f t="shared" si="211"/>
        <v>35.014768946017512</v>
      </c>
    </row>
    <row r="3371" spans="1:7" outlineLevel="1">
      <c r="A3371" s="12">
        <f t="shared" si="213"/>
        <v>0</v>
      </c>
      <c r="B3371" t="str">
        <f>YEAR(C3371)&amp;VLOOKUP(MONTH(C3371),lookup!$G$2:$N$13,8)</f>
        <v>2017M06</v>
      </c>
      <c r="C3371" s="2">
        <f t="shared" si="212"/>
        <v>42908</v>
      </c>
      <c r="D3371" s="4">
        <v>41.469411297278675</v>
      </c>
      <c r="E3371">
        <f t="shared" si="210"/>
        <v>41.830161923223756</v>
      </c>
      <c r="F3371">
        <v>34.595965772270411</v>
      </c>
      <c r="G3371">
        <f t="shared" si="211"/>
        <v>34.90558737466479</v>
      </c>
    </row>
    <row r="3372" spans="1:7" outlineLevel="1">
      <c r="A3372" s="12">
        <f t="shared" si="213"/>
        <v>0</v>
      </c>
      <c r="B3372" t="str">
        <f>YEAR(C3372)&amp;VLOOKUP(MONTH(C3372),lookup!$G$2:$N$13,8)</f>
        <v>2017M06</v>
      </c>
      <c r="C3372" s="2">
        <f t="shared" si="212"/>
        <v>42909</v>
      </c>
      <c r="D3372" s="4">
        <v>41.041147519777759</v>
      </c>
      <c r="E3372">
        <f t="shared" si="210"/>
        <v>41.690046505125395</v>
      </c>
      <c r="F3372">
        <v>34.207231924359796</v>
      </c>
      <c r="G3372">
        <f t="shared" si="211"/>
        <v>34.781056026478709</v>
      </c>
    </row>
    <row r="3373" spans="1:7" outlineLevel="1">
      <c r="A3373" s="12">
        <f t="shared" si="213"/>
        <v>0</v>
      </c>
      <c r="B3373" t="str">
        <f>YEAR(C3373)&amp;VLOOKUP(MONTH(C3373),lookup!$G$2:$N$13,8)</f>
        <v>2017M06</v>
      </c>
      <c r="C3373" s="2">
        <f t="shared" si="212"/>
        <v>42910</v>
      </c>
      <c r="D3373" s="4">
        <v>41.389222959213043</v>
      </c>
      <c r="E3373">
        <f t="shared" si="210"/>
        <v>41.549917970592588</v>
      </c>
      <c r="F3373">
        <v>34.52507264441342</v>
      </c>
      <c r="G3373">
        <f t="shared" si="211"/>
        <v>34.660284611994868</v>
      </c>
    </row>
    <row r="3374" spans="1:7" outlineLevel="1">
      <c r="A3374" s="12">
        <f t="shared" si="213"/>
        <v>0</v>
      </c>
      <c r="B3374" t="str">
        <f>YEAR(C3374)&amp;VLOOKUP(MONTH(C3374),lookup!$G$2:$N$13,8)</f>
        <v>2017M06</v>
      </c>
      <c r="C3374" s="2">
        <f t="shared" si="212"/>
        <v>42911</v>
      </c>
      <c r="D3374" s="4">
        <v>41.304995498291177</v>
      </c>
      <c r="E3374">
        <f t="shared" si="210"/>
        <v>41.484365725986876</v>
      </c>
      <c r="F3374">
        <v>34.474075412068551</v>
      </c>
      <c r="G3374">
        <f t="shared" si="211"/>
        <v>34.605867667817719</v>
      </c>
    </row>
    <row r="3375" spans="1:7" outlineLevel="1">
      <c r="A3375" s="12">
        <f t="shared" si="213"/>
        <v>0</v>
      </c>
      <c r="B3375" t="str">
        <f>YEAR(C3375)&amp;VLOOKUP(MONTH(C3375),lookup!$G$2:$N$13,8)</f>
        <v>2017M06</v>
      </c>
      <c r="C3375" s="2">
        <f t="shared" si="212"/>
        <v>42912</v>
      </c>
      <c r="D3375" s="4">
        <v>41.11789824358668</v>
      </c>
      <c r="E3375">
        <f t="shared" si="210"/>
        <v>41.335155384557495</v>
      </c>
      <c r="F3375">
        <v>34.307972248801164</v>
      </c>
      <c r="G3375">
        <f t="shared" si="211"/>
        <v>34.476760328494628</v>
      </c>
    </row>
    <row r="3376" spans="1:7" outlineLevel="1">
      <c r="A3376" s="12">
        <f t="shared" si="213"/>
        <v>0</v>
      </c>
      <c r="B3376" t="str">
        <f>YEAR(C3376)&amp;VLOOKUP(MONTH(C3376),lookup!$G$2:$N$13,8)</f>
        <v>2017M06</v>
      </c>
      <c r="C3376" s="2">
        <f t="shared" si="212"/>
        <v>42913</v>
      </c>
      <c r="D3376" s="4">
        <v>41.27286282023038</v>
      </c>
      <c r="E3376">
        <f t="shared" si="210"/>
        <v>41.313939674995289</v>
      </c>
      <c r="F3376">
        <v>34.411868714423697</v>
      </c>
      <c r="G3376">
        <f t="shared" si="211"/>
        <v>34.459720256756142</v>
      </c>
    </row>
    <row r="3377" spans="1:7" outlineLevel="1">
      <c r="A3377" s="12">
        <f t="shared" si="213"/>
        <v>0</v>
      </c>
      <c r="B3377" t="str">
        <f>YEAR(C3377)&amp;VLOOKUP(MONTH(C3377),lookup!$G$2:$N$13,8)</f>
        <v>2017M06</v>
      </c>
      <c r="C3377" s="2">
        <f t="shared" si="212"/>
        <v>42914</v>
      </c>
      <c r="D3377" s="4">
        <v>41.709088088703304</v>
      </c>
      <c r="E3377">
        <f t="shared" si="210"/>
        <v>41.315810214022626</v>
      </c>
      <c r="F3377">
        <v>34.834264491396034</v>
      </c>
      <c r="G3377">
        <f t="shared" si="211"/>
        <v>34.465075893903155</v>
      </c>
    </row>
    <row r="3378" spans="1:7" outlineLevel="1">
      <c r="A3378" s="12">
        <f t="shared" si="213"/>
        <v>0</v>
      </c>
      <c r="B3378" t="str">
        <f>YEAR(C3378)&amp;VLOOKUP(MONTH(C3378),lookup!$G$2:$N$13,8)</f>
        <v>2017M06</v>
      </c>
      <c r="C3378" s="2">
        <f t="shared" si="212"/>
        <v>42915</v>
      </c>
      <c r="D3378" s="4">
        <v>41.009842470256842</v>
      </c>
      <c r="E3378">
        <f t="shared" si="210"/>
        <v>41.294980146107065</v>
      </c>
      <c r="F3378">
        <v>34.174028728950411</v>
      </c>
      <c r="G3378">
        <f t="shared" si="211"/>
        <v>34.447928516047156</v>
      </c>
    </row>
    <row r="3379" spans="1:7" outlineLevel="1">
      <c r="A3379" s="12">
        <f t="shared" si="213"/>
        <v>0</v>
      </c>
      <c r="B3379" t="str">
        <f>YEAR(C3379)&amp;VLOOKUP(MONTH(C3379),lookup!$G$2:$N$13,8)</f>
        <v>2017M06</v>
      </c>
      <c r="C3379" s="2">
        <f t="shared" si="212"/>
        <v>42916</v>
      </c>
      <c r="D3379" s="4">
        <v>40.765990588430135</v>
      </c>
      <c r="E3379">
        <f t="shared" si="210"/>
        <v>41.199080320905466</v>
      </c>
      <c r="F3379">
        <v>34.040853789166292</v>
      </c>
      <c r="G3379">
        <f t="shared" si="211"/>
        <v>34.372882445832559</v>
      </c>
    </row>
    <row r="3380" spans="1:7" outlineLevel="1">
      <c r="A3380" s="12">
        <f t="shared" si="213"/>
        <v>0</v>
      </c>
      <c r="B3380" t="str">
        <f>YEAR(C3380)&amp;VLOOKUP(MONTH(C3380),lookup!$G$2:$N$13,8)</f>
        <v>2017M07</v>
      </c>
      <c r="C3380" s="2">
        <f t="shared" si="212"/>
        <v>42917</v>
      </c>
      <c r="D3380" s="4">
        <v>40.792771511337435</v>
      </c>
      <c r="E3380">
        <f t="shared" si="210"/>
        <v>41.140871488131793</v>
      </c>
      <c r="F3380">
        <v>34.085129751240906</v>
      </c>
      <c r="G3380">
        <f t="shared" si="211"/>
        <v>34.332838921610325</v>
      </c>
    </row>
    <row r="3381" spans="1:7" outlineLevel="1">
      <c r="A3381" s="12">
        <f t="shared" si="213"/>
        <v>0</v>
      </c>
      <c r="B3381" t="str">
        <f>YEAR(C3381)&amp;VLOOKUP(MONTH(C3381),lookup!$G$2:$N$13,8)</f>
        <v>2017M07</v>
      </c>
      <c r="C3381" s="2">
        <f t="shared" si="212"/>
        <v>42918</v>
      </c>
      <c r="D3381" s="4">
        <v>40.38427968868217</v>
      </c>
      <c r="E3381">
        <f t="shared" si="210"/>
        <v>41.01692765414824</v>
      </c>
      <c r="F3381">
        <v>33.779176890923836</v>
      </c>
      <c r="G3381">
        <f t="shared" si="211"/>
        <v>34.242154157194115</v>
      </c>
    </row>
    <row r="3382" spans="1:7" outlineLevel="1">
      <c r="A3382" s="12">
        <f t="shared" si="213"/>
        <v>0</v>
      </c>
      <c r="B3382" t="str">
        <f>YEAR(C3382)&amp;VLOOKUP(MONTH(C3382),lookup!$G$2:$N$13,8)</f>
        <v>2017M07</v>
      </c>
      <c r="C3382" s="2">
        <f t="shared" si="212"/>
        <v>42919</v>
      </c>
      <c r="D3382" s="4">
        <v>40.290251815782803</v>
      </c>
      <c r="E3382">
        <f t="shared" ref="E3382:E3445" si="214">AVERAGE(SUM(D3375:D3382)/8,SUM(D3377:D3382)/6)</f>
        <v>40.871621923620836</v>
      </c>
      <c r="F3382">
        <v>33.637319930319798</v>
      </c>
      <c r="G3382">
        <f t="shared" si="211"/>
        <v>34.125311207576154</v>
      </c>
    </row>
    <row r="3383" spans="1:7" outlineLevel="1">
      <c r="A3383" s="12">
        <f t="shared" si="213"/>
        <v>0</v>
      </c>
      <c r="B3383" t="str">
        <f>YEAR(C3383)&amp;VLOOKUP(MONTH(C3383),lookup!$G$2:$N$13,8)</f>
        <v>2017M07</v>
      </c>
      <c r="C3383" s="2">
        <f t="shared" si="212"/>
        <v>42920</v>
      </c>
      <c r="D3383" s="4">
        <v>40.499335301112552</v>
      </c>
      <c r="E3383">
        <f t="shared" si="214"/>
        <v>40.732149007416972</v>
      </c>
      <c r="F3383">
        <v>33.849313306866364</v>
      </c>
      <c r="G3383">
        <f t="shared" si="211"/>
        <v>34.014565758327755</v>
      </c>
    </row>
    <row r="3384" spans="1:7" outlineLevel="1">
      <c r="A3384" s="12">
        <f t="shared" si="213"/>
        <v>0</v>
      </c>
      <c r="B3384" t="str">
        <f>YEAR(C3384)&amp;VLOOKUP(MONTH(C3384),lookup!$G$2:$N$13,8)</f>
        <v>2017M07</v>
      </c>
      <c r="C3384" s="2">
        <f t="shared" si="212"/>
        <v>42921</v>
      </c>
      <c r="D3384" s="4">
        <v>40.388468820326139</v>
      </c>
      <c r="E3384">
        <f t="shared" si="214"/>
        <v>40.625093244928728</v>
      </c>
      <c r="F3384">
        <v>33.731284848494155</v>
      </c>
      <c r="G3384">
        <f t="shared" si="211"/>
        <v>33.935133943335813</v>
      </c>
    </row>
    <row r="3385" spans="1:7" outlineLevel="1">
      <c r="A3385" s="12">
        <f t="shared" si="213"/>
        <v>0</v>
      </c>
      <c r="B3385" t="str">
        <f>YEAR(C3385)&amp;VLOOKUP(MONTH(C3385),lookup!$G$2:$N$13,8)</f>
        <v>2017M07</v>
      </c>
      <c r="C3385" s="2">
        <f t="shared" si="212"/>
        <v>42922</v>
      </c>
      <c r="D3385" s="4">
        <v>40.380854659425701</v>
      </c>
      <c r="E3385">
        <f t="shared" si="214"/>
        <v>40.509983994848511</v>
      </c>
      <c r="F3385">
        <v>33.772662399322172</v>
      </c>
      <c r="G3385">
        <f t="shared" si="211"/>
        <v>33.846434530094186</v>
      </c>
    </row>
    <row r="3386" spans="1:7" outlineLevel="1">
      <c r="A3386" s="12">
        <f t="shared" si="213"/>
        <v>0</v>
      </c>
      <c r="B3386" t="str">
        <f>YEAR(C3386)&amp;VLOOKUP(MONTH(C3386),lookup!$G$2:$N$13,8)</f>
        <v>2017M07</v>
      </c>
      <c r="C3386" s="2">
        <f t="shared" si="212"/>
        <v>42923</v>
      </c>
      <c r="D3386" s="4">
        <v>40.233251568540233</v>
      </c>
      <c r="E3386">
        <f t="shared" si="214"/>
        <v>40.414820401591456</v>
      </c>
      <c r="F3386">
        <v>33.67127408550413</v>
      </c>
      <c r="G3386">
        <f t="shared" si="211"/>
        <v>33.780524392734058</v>
      </c>
    </row>
    <row r="3387" spans="1:7" outlineLevel="1">
      <c r="A3387" s="12">
        <f t="shared" si="213"/>
        <v>0</v>
      </c>
      <c r="B3387" t="str">
        <f>YEAR(C3387)&amp;VLOOKUP(MONTH(C3387),lookup!$G$2:$N$13,8)</f>
        <v>2017M07</v>
      </c>
      <c r="C3387" s="2">
        <f t="shared" si="212"/>
        <v>42924</v>
      </c>
      <c r="D3387" s="4">
        <v>40.456623171561247</v>
      </c>
      <c r="E3387">
        <f t="shared" si="214"/>
        <v>40.4015135616104</v>
      </c>
      <c r="F3387">
        <v>33.807227924938353</v>
      </c>
      <c r="G3387">
        <f t="shared" si="211"/>
        <v>33.768260362387693</v>
      </c>
    </row>
    <row r="3388" spans="1:7" outlineLevel="1">
      <c r="A3388" s="12">
        <f t="shared" si="213"/>
        <v>0</v>
      </c>
      <c r="B3388" t="str">
        <f>YEAR(C3388)&amp;VLOOKUP(MONTH(C3388),lookup!$G$2:$N$13,8)</f>
        <v>2017M07</v>
      </c>
      <c r="C3388" s="2">
        <f t="shared" si="212"/>
        <v>42925</v>
      </c>
      <c r="D3388" s="4">
        <v>40.134451040493936</v>
      </c>
      <c r="E3388">
        <f t="shared" si="214"/>
        <v>40.347385134241947</v>
      </c>
      <c r="F3388">
        <v>33.622235383864478</v>
      </c>
      <c r="G3388">
        <f t="shared" si="211"/>
        <v>33.73807241888872</v>
      </c>
    </row>
    <row r="3389" spans="1:7" outlineLevel="1">
      <c r="A3389" s="12">
        <f t="shared" si="213"/>
        <v>0</v>
      </c>
      <c r="B3389" t="str">
        <f>YEAR(C3389)&amp;VLOOKUP(MONTH(C3389),lookup!$G$2:$N$13,8)</f>
        <v>2017M07</v>
      </c>
      <c r="C3389" s="2">
        <f t="shared" si="212"/>
        <v>42926</v>
      </c>
      <c r="D3389" s="4">
        <v>40.209812130848661</v>
      </c>
      <c r="E3389">
        <f t="shared" si="214"/>
        <v>40.312353981022028</v>
      </c>
      <c r="F3389">
        <v>33.5931653991302</v>
      </c>
      <c r="G3389">
        <f t="shared" si="211"/>
        <v>33.705101041673608</v>
      </c>
    </row>
    <row r="3390" spans="1:7" outlineLevel="1">
      <c r="A3390" s="12">
        <f t="shared" si="213"/>
        <v>0</v>
      </c>
      <c r="B3390" t="str">
        <f>YEAR(C3390)&amp;VLOOKUP(MONTH(C3390),lookup!$G$2:$N$13,8)</f>
        <v>2017M07</v>
      </c>
      <c r="C3390" s="2">
        <f t="shared" si="212"/>
        <v>42927</v>
      </c>
      <c r="D3390" s="4">
        <v>39.7469556172327</v>
      </c>
      <c r="E3390">
        <f t="shared" si="214"/>
        <v>40.224938535021529</v>
      </c>
      <c r="F3390">
        <v>33.259236227851403</v>
      </c>
      <c r="G3390">
        <f t="shared" si="211"/>
        <v>33.642133425215761</v>
      </c>
    </row>
    <row r="3391" spans="1:7" outlineLevel="1">
      <c r="A3391" s="12">
        <f t="shared" si="213"/>
        <v>0</v>
      </c>
      <c r="B3391" t="str">
        <f>YEAR(C3391)&amp;VLOOKUP(MONTH(C3391),lookup!$G$2:$N$13,8)</f>
        <v>2017M07</v>
      </c>
      <c r="C3391" s="2">
        <f t="shared" si="212"/>
        <v>42928</v>
      </c>
      <c r="D3391" s="4">
        <v>39.93971686074196</v>
      </c>
      <c r="E3391">
        <f t="shared" si="214"/>
        <v>40.153200899274722</v>
      </c>
      <c r="F3391">
        <v>33.449024630312948</v>
      </c>
      <c r="G3391">
        <f t="shared" si="211"/>
        <v>33.590145568847078</v>
      </c>
    </row>
    <row r="3392" spans="1:7" outlineLevel="1">
      <c r="A3392" s="12">
        <f t="shared" si="213"/>
        <v>0</v>
      </c>
      <c r="B3392" t="str">
        <f>YEAR(C3392)&amp;VLOOKUP(MONTH(C3392),lookup!$G$2:$N$13,8)</f>
        <v>2017M07</v>
      </c>
      <c r="C3392" s="2">
        <f t="shared" si="212"/>
        <v>42929</v>
      </c>
      <c r="D3392" s="4">
        <v>40.018989498670187</v>
      </c>
      <c r="E3392">
        <f t="shared" si="214"/>
        <v>40.112253269182055</v>
      </c>
      <c r="F3392">
        <v>33.538015710373905</v>
      </c>
      <c r="G3392">
        <f t="shared" si="211"/>
        <v>33.566961383120372</v>
      </c>
    </row>
    <row r="3393" spans="1:7" outlineLevel="1">
      <c r="A3393" s="12">
        <f t="shared" si="213"/>
        <v>0</v>
      </c>
      <c r="B3393" t="str">
        <f>YEAR(C3393)&amp;VLOOKUP(MONTH(C3393),lookup!$G$2:$N$13,8)</f>
        <v>2017M07</v>
      </c>
      <c r="C3393" s="2">
        <f t="shared" si="212"/>
        <v>42930</v>
      </c>
      <c r="D3393" s="4">
        <v>40.071369314288347</v>
      </c>
      <c r="E3393">
        <f t="shared" si="214"/>
        <v>40.060805947004894</v>
      </c>
      <c r="F3393">
        <v>33.490957848933476</v>
      </c>
      <c r="G3393">
        <f t="shared" si="211"/>
        <v>33.522999009054004</v>
      </c>
    </row>
    <row r="3394" spans="1:7" outlineLevel="1">
      <c r="A3394" s="12">
        <f t="shared" si="213"/>
        <v>0</v>
      </c>
      <c r="B3394" t="str">
        <f>YEAR(C3394)&amp;VLOOKUP(MONTH(C3394),lookup!$G$2:$N$13,8)</f>
        <v>2017M07</v>
      </c>
      <c r="C3394" s="2">
        <f t="shared" si="212"/>
        <v>42931</v>
      </c>
      <c r="D3394" s="4">
        <v>40.101924455463511</v>
      </c>
      <c r="E3394">
        <f t="shared" si="214"/>
        <v>40.049887453685066</v>
      </c>
      <c r="F3394">
        <v>33.596280671130749</v>
      </c>
      <c r="G3394">
        <f t="shared" si="211"/>
        <v>33.51614902792786</v>
      </c>
    </row>
    <row r="3395" spans="1:7" outlineLevel="1">
      <c r="A3395" s="12">
        <f t="shared" si="213"/>
        <v>0</v>
      </c>
      <c r="B3395" t="str">
        <f>YEAR(C3395)&amp;VLOOKUP(MONTH(C3395),lookup!$G$2:$N$13,8)</f>
        <v>2017M07</v>
      </c>
      <c r="C3395" s="2">
        <f t="shared" si="212"/>
        <v>42932</v>
      </c>
      <c r="D3395" s="4">
        <v>39.890724764693381</v>
      </c>
      <c r="E3395">
        <f t="shared" si="214"/>
        <v>39.987928189409551</v>
      </c>
      <c r="F3395">
        <v>33.395109909829003</v>
      </c>
      <c r="G3395">
        <f t="shared" si="211"/>
        <v>33.473887027875094</v>
      </c>
    </row>
    <row r="3396" spans="1:7" outlineLevel="1">
      <c r="A3396" s="12">
        <f t="shared" si="213"/>
        <v>0</v>
      </c>
      <c r="B3396" t="str">
        <f>YEAR(C3396)&amp;VLOOKUP(MONTH(C3396),lookup!$G$2:$N$13,8)</f>
        <v>2017M07</v>
      </c>
      <c r="C3396" s="2">
        <f t="shared" si="212"/>
        <v>42933</v>
      </c>
      <c r="D3396" s="4">
        <v>39.481579276323799</v>
      </c>
      <c r="E3396">
        <f t="shared" si="214"/>
        <v>39.925009009073172</v>
      </c>
      <c r="F3396">
        <v>33.103532406266311</v>
      </c>
      <c r="G3396">
        <f t="shared" si="211"/>
        <v>33.428492773309785</v>
      </c>
    </row>
    <row r="3397" spans="1:7" outlineLevel="1">
      <c r="A3397" s="12">
        <f t="shared" si="213"/>
        <v>0</v>
      </c>
      <c r="B3397" t="str">
        <f>YEAR(C3397)&amp;VLOOKUP(MONTH(C3397),lookup!$G$2:$N$13,8)</f>
        <v>2017M07</v>
      </c>
      <c r="C3397" s="2">
        <f t="shared" si="212"/>
        <v>42934</v>
      </c>
      <c r="D3397" s="4">
        <v>39.874605487569561</v>
      </c>
      <c r="E3397">
        <f t="shared" si="214"/>
        <v>39.898632646103863</v>
      </c>
      <c r="F3397">
        <v>33.423959801207808</v>
      </c>
      <c r="G3397">
        <f t="shared" si="211"/>
        <v>33.415828687680872</v>
      </c>
    </row>
    <row r="3398" spans="1:7" outlineLevel="1">
      <c r="A3398" s="12">
        <f t="shared" si="213"/>
        <v>0</v>
      </c>
      <c r="B3398" t="str">
        <f>YEAR(C3398)&amp;VLOOKUP(MONTH(C3398),lookup!$G$2:$N$13,8)</f>
        <v>2017M07</v>
      </c>
      <c r="C3398" s="2">
        <f t="shared" si="212"/>
        <v>42935</v>
      </c>
      <c r="D3398" s="4">
        <v>39.930031266025395</v>
      </c>
      <c r="E3398">
        <f t="shared" si="214"/>
        <v>39.902661688099677</v>
      </c>
      <c r="F3398">
        <v>33.473372118111371</v>
      </c>
      <c r="G3398">
        <f t="shared" si="211"/>
        <v>33.423825214800246</v>
      </c>
    </row>
    <row r="3399" spans="1:7" outlineLevel="1">
      <c r="A3399" s="12">
        <f t="shared" si="213"/>
        <v>0</v>
      </c>
      <c r="B3399" t="str">
        <f>YEAR(C3399)&amp;VLOOKUP(MONTH(C3399),lookup!$G$2:$N$13,8)</f>
        <v>2017M07</v>
      </c>
      <c r="C3399" s="2">
        <f t="shared" si="212"/>
        <v>42936</v>
      </c>
      <c r="D3399" s="4">
        <v>39.743211217056455</v>
      </c>
      <c r="E3399">
        <f t="shared" si="214"/>
        <v>39.863033577266677</v>
      </c>
      <c r="F3399">
        <v>33.307409500679732</v>
      </c>
      <c r="G3399">
        <f t="shared" si="211"/>
        <v>33.399678573510357</v>
      </c>
    </row>
    <row r="3400" spans="1:7" outlineLevel="1">
      <c r="A3400" s="12">
        <f t="shared" si="213"/>
        <v>0</v>
      </c>
      <c r="B3400" t="str">
        <f>YEAR(C3400)&amp;VLOOKUP(MONTH(C3400),lookup!$G$2:$N$13,8)</f>
        <v>2017M07</v>
      </c>
      <c r="C3400" s="2">
        <f t="shared" si="212"/>
        <v>42937</v>
      </c>
      <c r="D3400" s="4">
        <v>39.560780279653216</v>
      </c>
      <c r="E3400">
        <f t="shared" si="214"/>
        <v>39.789300153093919</v>
      </c>
      <c r="F3400">
        <v>33.180590894098401</v>
      </c>
      <c r="G3400">
        <f t="shared" si="211"/>
        <v>33.342698707740439</v>
      </c>
    </row>
    <row r="3401" spans="1:7" outlineLevel="1">
      <c r="A3401" s="12">
        <f t="shared" si="213"/>
        <v>0</v>
      </c>
      <c r="B3401" t="str">
        <f>YEAR(C3401)&amp;VLOOKUP(MONTH(C3401),lookup!$G$2:$N$13,8)</f>
        <v>2017M07</v>
      </c>
      <c r="C3401" s="2">
        <f t="shared" si="212"/>
        <v>42938</v>
      </c>
      <c r="D3401" s="4">
        <v>39.825699949994579</v>
      </c>
      <c r="E3401">
        <f t="shared" si="214"/>
        <v>39.76852708326733</v>
      </c>
      <c r="F3401">
        <v>33.458246813627255</v>
      </c>
      <c r="G3401">
        <f t="shared" si="211"/>
        <v>33.34591567668366</v>
      </c>
    </row>
    <row r="3402" spans="1:7" outlineLevel="1">
      <c r="A3402" s="12">
        <f t="shared" si="213"/>
        <v>0</v>
      </c>
      <c r="B3402" t="str">
        <f>YEAR(C3402)&amp;VLOOKUP(MONTH(C3402),lookup!$G$2:$N$13,8)</f>
        <v>2017M07</v>
      </c>
      <c r="C3402" s="2">
        <f t="shared" si="212"/>
        <v>42939</v>
      </c>
      <c r="D3402" s="4">
        <v>39.317970329762666</v>
      </c>
      <c r="E3402">
        <f t="shared" si="214"/>
        <v>39.705895871530927</v>
      </c>
      <c r="F3402">
        <v>33.010919296046836</v>
      </c>
      <c r="G3402">
        <f t="shared" si="211"/>
        <v>33.301612831555957</v>
      </c>
    </row>
    <row r="3403" spans="1:7" outlineLevel="1">
      <c r="A3403" s="12">
        <f t="shared" si="213"/>
        <v>0</v>
      </c>
      <c r="B3403" t="str">
        <f>YEAR(C3403)&amp;VLOOKUP(MONTH(C3403),lookup!$G$2:$N$13,8)</f>
        <v>2017M07</v>
      </c>
      <c r="C3403" s="2">
        <f t="shared" si="212"/>
        <v>42940</v>
      </c>
      <c r="D3403" s="4">
        <v>38.877563800941964</v>
      </c>
      <c r="E3403">
        <f t="shared" si="214"/>
        <v>39.559486504077498</v>
      </c>
      <c r="F3403">
        <v>32.582205970215</v>
      </c>
      <c r="G3403">
        <f t="shared" ref="G3403:G3466" si="215">AVERAGE(SUM(F3396:F3403)/8,SUM(F3398:F3403)/6)</f>
        <v>33.180660182747346</v>
      </c>
    </row>
    <row r="3404" spans="1:7" outlineLevel="1">
      <c r="A3404" s="12">
        <f t="shared" si="213"/>
        <v>0</v>
      </c>
      <c r="B3404" t="str">
        <f>YEAR(C3404)&amp;VLOOKUP(MONTH(C3404),lookup!$G$2:$N$13,8)</f>
        <v>2017M07</v>
      </c>
      <c r="C3404" s="2">
        <f t="shared" ref="C3404:C3467" si="216">C3403+1</f>
        <v>42941</v>
      </c>
      <c r="D3404" s="4">
        <v>39.535276870082903</v>
      </c>
      <c r="E3404">
        <f t="shared" si="214"/>
        <v>39.529946404025566</v>
      </c>
      <c r="F3404">
        <v>33.227222154837499</v>
      </c>
      <c r="G3404">
        <f t="shared" si="215"/>
        <v>33.167878295093558</v>
      </c>
    </row>
    <row r="3405" spans="1:7" outlineLevel="1">
      <c r="A3405" s="12">
        <f t="shared" si="213"/>
        <v>0</v>
      </c>
      <c r="B3405" t="str">
        <f>YEAR(C3405)&amp;VLOOKUP(MONTH(C3405),lookup!$G$2:$N$13,8)</f>
        <v>2017M07</v>
      </c>
      <c r="C3405" s="2">
        <f t="shared" si="216"/>
        <v>42942</v>
      </c>
      <c r="D3405" s="4">
        <v>39.358197634167119</v>
      </c>
      <c r="E3405">
        <f t="shared" si="214"/>
        <v>39.465586447947139</v>
      </c>
      <c r="F3405">
        <v>33.007786362233816</v>
      </c>
      <c r="G3405">
        <f t="shared" si="215"/>
        <v>33.116898860287186</v>
      </c>
    </row>
    <row r="3406" spans="1:7" outlineLevel="1">
      <c r="A3406" s="12">
        <f t="shared" si="213"/>
        <v>0</v>
      </c>
      <c r="B3406" t="str">
        <f>YEAR(C3406)&amp;VLOOKUP(MONTH(C3406),lookup!$G$2:$N$13,8)</f>
        <v>2017M07</v>
      </c>
      <c r="C3406" s="2">
        <f t="shared" si="216"/>
        <v>42943</v>
      </c>
      <c r="D3406" s="4">
        <v>39.345933193892741</v>
      </c>
      <c r="E3406">
        <f t="shared" si="214"/>
        <v>39.411176394625471</v>
      </c>
      <c r="F3406">
        <v>33.037038399496687</v>
      </c>
      <c r="G3406">
        <f t="shared" si="215"/>
        <v>33.077665294990297</v>
      </c>
    </row>
    <row r="3407" spans="1:7" outlineLevel="1">
      <c r="A3407" s="12">
        <f t="shared" si="213"/>
        <v>0</v>
      </c>
      <c r="B3407" t="str">
        <f>YEAR(C3407)&amp;VLOOKUP(MONTH(C3407),lookup!$G$2:$N$13,8)</f>
        <v>2017M07</v>
      </c>
      <c r="C3407" s="2">
        <f t="shared" si="216"/>
        <v>42944</v>
      </c>
      <c r="D3407" s="4">
        <v>39.020924034234341</v>
      </c>
      <c r="E3407">
        <f t="shared" si="214"/>
        <v>39.298968786052399</v>
      </c>
      <c r="F3407">
        <v>32.761630964556105</v>
      </c>
      <c r="G3407">
        <f t="shared" si="215"/>
        <v>32.985502815726633</v>
      </c>
    </row>
    <row r="3408" spans="1:7" outlineLevel="1">
      <c r="A3408" s="12">
        <f t="shared" si="213"/>
        <v>0</v>
      </c>
      <c r="B3408" t="str">
        <f>YEAR(C3408)&amp;VLOOKUP(MONTH(C3408),lookup!$G$2:$N$13,8)</f>
        <v>2017M07</v>
      </c>
      <c r="C3408" s="2">
        <f t="shared" si="216"/>
        <v>42945</v>
      </c>
      <c r="D3408" s="4">
        <v>39.364905915869883</v>
      </c>
      <c r="E3408">
        <f t="shared" si="214"/>
        <v>39.290637937158209</v>
      </c>
      <c r="F3408">
        <v>33.103794616251527</v>
      </c>
      <c r="G3408">
        <f t="shared" si="215"/>
        <v>32.988442658378261</v>
      </c>
    </row>
    <row r="3409" spans="1:7" outlineLevel="1">
      <c r="A3409" s="12">
        <f t="shared" si="213"/>
        <v>0</v>
      </c>
      <c r="B3409" t="str">
        <f>YEAR(C3409)&amp;VLOOKUP(MONTH(C3409),lookup!$G$2:$N$13,8)</f>
        <v>2017M07</v>
      </c>
      <c r="C3409" s="2">
        <f t="shared" si="216"/>
        <v>42946</v>
      </c>
      <c r="D3409" s="4">
        <v>39.338581693187997</v>
      </c>
      <c r="E3409">
        <f t="shared" si="214"/>
        <v>39.298611203794977</v>
      </c>
      <c r="F3409">
        <v>33.084912780113896</v>
      </c>
      <c r="G3409">
        <f t="shared" si="215"/>
        <v>33.007001515441921</v>
      </c>
    </row>
    <row r="3410" spans="1:7" outlineLevel="1">
      <c r="A3410" s="12">
        <f t="shared" ref="A3410:A3473" si="217">IF(D3410+D3411=D3410,IF(D3410+D3411&gt;0,1,0),0)</f>
        <v>0</v>
      </c>
      <c r="B3410" t="str">
        <f>YEAR(C3410)&amp;VLOOKUP(MONTH(C3410),lookup!$G$2:$N$13,8)</f>
        <v>2017M07</v>
      </c>
      <c r="C3410" s="2">
        <f t="shared" si="216"/>
        <v>42947</v>
      </c>
      <c r="D3410" s="4">
        <v>38.972258771042924</v>
      </c>
      <c r="E3410">
        <f t="shared" si="214"/>
        <v>39.230086056454994</v>
      </c>
      <c r="F3410">
        <v>32.759360742352484</v>
      </c>
      <c r="G3410">
        <f t="shared" si="215"/>
        <v>32.952290654795604</v>
      </c>
    </row>
    <row r="3411" spans="1:7" outlineLevel="1">
      <c r="A3411" s="12">
        <f t="shared" si="217"/>
        <v>0</v>
      </c>
      <c r="B3411" t="str">
        <f>YEAR(C3411)&amp;VLOOKUP(MONTH(C3411),lookup!$G$2:$N$13,8)</f>
        <v>2017M08</v>
      </c>
      <c r="C3411" s="2">
        <f t="shared" si="216"/>
        <v>42948</v>
      </c>
      <c r="D3411" s="4">
        <v>38.71404497221193</v>
      </c>
      <c r="E3411">
        <f t="shared" si="214"/>
        <v>39.166186741163102</v>
      </c>
      <c r="F3411">
        <v>32.765278415213224</v>
      </c>
      <c r="G3411">
        <f t="shared" si="215"/>
        <v>32.943523687022946</v>
      </c>
    </row>
    <row r="3412" spans="1:7" outlineLevel="1">
      <c r="A3412" s="12">
        <f t="shared" si="217"/>
        <v>0</v>
      </c>
      <c r="B3412" t="str">
        <f>YEAR(C3412)&amp;VLOOKUP(MONTH(C3412),lookup!$G$2:$N$13,8)</f>
        <v>2017M08</v>
      </c>
      <c r="C3412" s="2">
        <f t="shared" si="216"/>
        <v>42949</v>
      </c>
      <c r="D3412" s="4">
        <v>39.065015872627164</v>
      </c>
      <c r="E3412">
        <f t="shared" si="214"/>
        <v>39.113385652049985</v>
      </c>
      <c r="F3412">
        <v>33.121462704102271</v>
      </c>
      <c r="G3412">
        <f t="shared" si="215"/>
        <v>32.943949080069125</v>
      </c>
    </row>
    <row r="3413" spans="1:7" outlineLevel="1">
      <c r="A3413" s="12">
        <f t="shared" si="217"/>
        <v>0</v>
      </c>
      <c r="B3413" t="str">
        <f>YEAR(C3413)&amp;VLOOKUP(MONTH(C3413),lookup!$G$2:$N$13,8)</f>
        <v>2017M08</v>
      </c>
      <c r="C3413" s="2">
        <f t="shared" si="216"/>
        <v>42950</v>
      </c>
      <c r="D3413" s="4">
        <v>38.849109728908502</v>
      </c>
      <c r="E3413">
        <f t="shared" si="214"/>
        <v>39.067249799194173</v>
      </c>
      <c r="F3413">
        <v>32.931836022194453</v>
      </c>
      <c r="G3413">
        <f t="shared" si="215"/>
        <v>32.95338593861986</v>
      </c>
    </row>
    <row r="3414" spans="1:7" outlineLevel="1">
      <c r="A3414" s="12">
        <f t="shared" si="217"/>
        <v>0</v>
      </c>
      <c r="B3414" t="str">
        <f>YEAR(C3414)&amp;VLOOKUP(MONTH(C3414),lookup!$G$2:$N$13,8)</f>
        <v>2017M08</v>
      </c>
      <c r="C3414" s="2">
        <f t="shared" si="216"/>
        <v>42951</v>
      </c>
      <c r="D3414" s="4">
        <v>38.676790125319975</v>
      </c>
      <c r="E3414">
        <f t="shared" si="214"/>
        <v>38.968085374862547</v>
      </c>
      <c r="F3414">
        <v>32.753168543362598</v>
      </c>
      <c r="G3414">
        <f t="shared" si="215"/>
        <v>32.906425233204075</v>
      </c>
    </row>
    <row r="3415" spans="1:7" outlineLevel="1">
      <c r="A3415" s="12">
        <f t="shared" si="217"/>
        <v>0</v>
      </c>
      <c r="B3415" t="str">
        <f>YEAR(C3415)&amp;VLOOKUP(MONTH(C3415),lookup!$G$2:$N$13,8)</f>
        <v>2017M08</v>
      </c>
      <c r="C3415" s="2">
        <f t="shared" si="216"/>
        <v>42952</v>
      </c>
      <c r="D3415" s="4">
        <v>38.812578334674058</v>
      </c>
      <c r="E3415">
        <f t="shared" si="214"/>
        <v>38.91123015543053</v>
      </c>
      <c r="F3415">
        <v>32.973398667404027</v>
      </c>
      <c r="G3415">
        <f t="shared" si="215"/>
        <v>32.910367871906246</v>
      </c>
    </row>
    <row r="3416" spans="1:7" outlineLevel="1">
      <c r="A3416" s="12">
        <f t="shared" si="217"/>
        <v>0</v>
      </c>
      <c r="B3416" t="str">
        <f>YEAR(C3416)&amp;VLOOKUP(MONTH(C3416),lookup!$G$2:$N$13,8)</f>
        <v>2017M08</v>
      </c>
      <c r="C3416" s="2">
        <f t="shared" si="216"/>
        <v>42953</v>
      </c>
      <c r="D3416" s="4">
        <v>38.93771488963425</v>
      </c>
      <c r="E3416">
        <f t="shared" si="214"/>
        <v>38.881652059506749</v>
      </c>
      <c r="F3416">
        <v>33.034142295411336</v>
      </c>
      <c r="G3416">
        <f t="shared" si="215"/>
        <v>32.928913064608636</v>
      </c>
    </row>
    <row r="3417" spans="1:7" outlineLevel="1">
      <c r="A3417" s="12">
        <f t="shared" si="217"/>
        <v>0</v>
      </c>
      <c r="B3417" t="str">
        <f>YEAR(C3417)&amp;VLOOKUP(MONTH(C3417),lookup!$G$2:$N$13,8)</f>
        <v>2017M08</v>
      </c>
      <c r="C3417" s="2">
        <f t="shared" si="216"/>
        <v>42954</v>
      </c>
      <c r="D3417" s="4">
        <v>38.815568506826111</v>
      </c>
      <c r="E3417">
        <f t="shared" si="214"/>
        <v>38.857424029910305</v>
      </c>
      <c r="F3417">
        <v>32.940093123507907</v>
      </c>
      <c r="G3417">
        <f t="shared" si="215"/>
        <v>32.934429728428654</v>
      </c>
    </row>
    <row r="3418" spans="1:7" outlineLevel="1">
      <c r="A3418" s="12">
        <f t="shared" si="217"/>
        <v>0</v>
      </c>
      <c r="B3418" t="str">
        <f>YEAR(C3418)&amp;VLOOKUP(MONTH(C3418),lookup!$G$2:$N$13,8)</f>
        <v>2017M08</v>
      </c>
      <c r="C3418" s="2">
        <f t="shared" si="216"/>
        <v>42955</v>
      </c>
      <c r="D3418" s="4">
        <v>38.728460655903824</v>
      </c>
      <c r="E3418">
        <f t="shared" si="214"/>
        <v>38.814140379653836</v>
      </c>
      <c r="F3418">
        <v>32.832212831421486</v>
      </c>
      <c r="G3418">
        <f t="shared" si="215"/>
        <v>32.914878827938736</v>
      </c>
    </row>
    <row r="3419" spans="1:7" outlineLevel="1">
      <c r="A3419" s="12">
        <f t="shared" si="217"/>
        <v>0</v>
      </c>
      <c r="B3419" t="str">
        <f>YEAR(C3419)&amp;VLOOKUP(MONTH(C3419),lookup!$G$2:$N$13,8)</f>
        <v>2017M08</v>
      </c>
      <c r="C3419" s="2">
        <f t="shared" si="216"/>
        <v>42956</v>
      </c>
      <c r="D3419" s="4">
        <v>38.488180977057802</v>
      </c>
      <c r="E3419">
        <f t="shared" si="214"/>
        <v>38.76994648396915</v>
      </c>
      <c r="F3419">
        <v>32.688379234586705</v>
      </c>
      <c r="G3419">
        <f t="shared" si="215"/>
        <v>32.889784563515597</v>
      </c>
    </row>
    <row r="3420" spans="1:7" outlineLevel="1">
      <c r="A3420" s="12">
        <f t="shared" si="217"/>
        <v>0</v>
      </c>
      <c r="B3420" t="str">
        <f>YEAR(C3420)&amp;VLOOKUP(MONTH(C3420),lookup!$G$2:$N$13,8)</f>
        <v>2017M08</v>
      </c>
      <c r="C3420" s="2">
        <f t="shared" si="216"/>
        <v>42957</v>
      </c>
      <c r="D3420" s="4">
        <v>38.769555138826412</v>
      </c>
      <c r="E3420">
        <f t="shared" si="214"/>
        <v>38.759210605898808</v>
      </c>
      <c r="F3420">
        <v>32.973129679898264</v>
      </c>
      <c r="G3420">
        <f t="shared" si="215"/>
        <v>32.898843844214149</v>
      </c>
    </row>
    <row r="3421" spans="1:7" outlineLevel="1">
      <c r="A3421" s="12">
        <f t="shared" si="217"/>
        <v>0</v>
      </c>
      <c r="B3421" t="str">
        <f>YEAR(C3421)&amp;VLOOKUP(MONTH(C3421),lookup!$G$2:$N$13,8)</f>
        <v>2017M08</v>
      </c>
      <c r="C3421" s="2">
        <f t="shared" si="216"/>
        <v>42958</v>
      </c>
      <c r="D3421" s="4">
        <v>38.640005226158415</v>
      </c>
      <c r="E3421">
        <f t="shared" si="214"/>
        <v>38.731760482100626</v>
      </c>
      <c r="F3421">
        <v>32.747063342095295</v>
      </c>
      <c r="G3421">
        <f t="shared" si="215"/>
        <v>32.868434274598897</v>
      </c>
    </row>
    <row r="3422" spans="1:7" outlineLevel="1">
      <c r="A3422" s="12">
        <f t="shared" si="217"/>
        <v>0</v>
      </c>
      <c r="B3422" t="str">
        <f>YEAR(C3422)&amp;VLOOKUP(MONTH(C3422),lookup!$G$2:$N$13,8)</f>
        <v>2017M08</v>
      </c>
      <c r="C3422" s="2">
        <f t="shared" si="216"/>
        <v>42959</v>
      </c>
      <c r="D3422" s="4">
        <v>38.948043362308198</v>
      </c>
      <c r="E3422">
        <f t="shared" si="214"/>
        <v>38.749574515468545</v>
      </c>
      <c r="F3422">
        <v>33.11075211069074</v>
      </c>
      <c r="G3422">
        <f t="shared" si="215"/>
        <v>32.897167398830177</v>
      </c>
    </row>
    <row r="3423" spans="1:7" outlineLevel="1">
      <c r="A3423" s="12">
        <f t="shared" si="217"/>
        <v>0</v>
      </c>
      <c r="B3423" t="str">
        <f>YEAR(C3423)&amp;VLOOKUP(MONTH(C3423),lookup!$G$2:$N$13,8)</f>
        <v>2017M08</v>
      </c>
      <c r="C3423" s="2">
        <f t="shared" si="216"/>
        <v>42960</v>
      </c>
      <c r="D3423" s="4">
        <v>38.832012229934968</v>
      </c>
      <c r="E3423">
        <f t="shared" si="214"/>
        <v>38.752159444181423</v>
      </c>
      <c r="F3423">
        <v>32.942996286638355</v>
      </c>
      <c r="G3423">
        <f t="shared" si="215"/>
        <v>32.895509180293203</v>
      </c>
    </row>
    <row r="3424" spans="1:7" outlineLevel="1">
      <c r="A3424" s="12">
        <f t="shared" si="217"/>
        <v>0</v>
      </c>
      <c r="B3424" t="str">
        <f>YEAR(C3424)&amp;VLOOKUP(MONTH(C3424),lookup!$G$2:$N$13,8)</f>
        <v>2017M08</v>
      </c>
      <c r="C3424" s="2">
        <f t="shared" si="216"/>
        <v>42961</v>
      </c>
      <c r="D3424" s="4">
        <v>38.502698952211524</v>
      </c>
      <c r="E3424">
        <f t="shared" si="214"/>
        <v>38.70615747278481</v>
      </c>
      <c r="F3424">
        <v>32.723363912609742</v>
      </c>
      <c r="G3424">
        <f t="shared" si="215"/>
        <v>32.867014788133787</v>
      </c>
    </row>
    <row r="3425" spans="1:7" outlineLevel="1">
      <c r="A3425" s="12">
        <f t="shared" si="217"/>
        <v>0</v>
      </c>
      <c r="B3425" t="str">
        <f>YEAR(C3425)&amp;VLOOKUP(MONTH(C3425),lookup!$G$2:$N$13,8)</f>
        <v>2017M08</v>
      </c>
      <c r="C3425" s="2">
        <f t="shared" si="216"/>
        <v>42962</v>
      </c>
      <c r="D3425" s="4">
        <v>38.741826740248342</v>
      </c>
      <c r="E3425">
        <f t="shared" si="214"/>
        <v>38.722685759306245</v>
      </c>
      <c r="F3425">
        <v>32.867789825366323</v>
      </c>
      <c r="G3425">
        <f t="shared" si="215"/>
        <v>32.877446714564911</v>
      </c>
    </row>
    <row r="3426" spans="1:7" outlineLevel="1">
      <c r="A3426" s="12">
        <f t="shared" si="217"/>
        <v>0</v>
      </c>
      <c r="B3426" t="str">
        <f>YEAR(C3426)&amp;VLOOKUP(MONTH(C3426),lookup!$G$2:$N$13,8)</f>
        <v>2017M08</v>
      </c>
      <c r="C3426" s="2">
        <f t="shared" si="216"/>
        <v>42963</v>
      </c>
      <c r="D3426" s="4">
        <v>38.821747504114036</v>
      </c>
      <c r="E3426">
        <f t="shared" si="214"/>
        <v>38.732865551093354</v>
      </c>
      <c r="F3426">
        <v>33.055889527695925</v>
      </c>
      <c r="G3426">
        <f t="shared" si="215"/>
        <v>32.898323162065203</v>
      </c>
    </row>
    <row r="3427" spans="1:7" outlineLevel="1">
      <c r="A3427" s="12">
        <f t="shared" si="217"/>
        <v>0</v>
      </c>
      <c r="B3427" t="str">
        <f>YEAR(C3427)&amp;VLOOKUP(MONTH(C3427),lookup!$G$2:$N$13,8)</f>
        <v>2017M08</v>
      </c>
      <c r="C3427" s="2">
        <f t="shared" si="216"/>
        <v>42964</v>
      </c>
      <c r="D3427" s="4">
        <v>38.512929580878506</v>
      </c>
      <c r="E3427">
        <f t="shared" si="214"/>
        <v>38.723822701725489</v>
      </c>
      <c r="F3427">
        <v>32.706916277597898</v>
      </c>
      <c r="G3427">
        <f t="shared" si="215"/>
        <v>32.896136138545288</v>
      </c>
    </row>
    <row r="3428" spans="1:7" outlineLevel="1">
      <c r="A3428" s="12">
        <f t="shared" si="217"/>
        <v>0</v>
      </c>
      <c r="B3428" t="str">
        <f>YEAR(C3428)&amp;VLOOKUP(MONTH(C3428),lookup!$G$2:$N$13,8)</f>
        <v>2017M08</v>
      </c>
      <c r="C3428" s="2">
        <f t="shared" si="216"/>
        <v>42965</v>
      </c>
      <c r="D3428" s="4">
        <v>38.804089625827928</v>
      </c>
      <c r="E3428">
        <f t="shared" si="214"/>
        <v>38.713984962456394</v>
      </c>
      <c r="F3428">
        <v>33.072562677485337</v>
      </c>
      <c r="G3428">
        <f t="shared" si="215"/>
        <v>32.899168248127353</v>
      </c>
    </row>
    <row r="3429" spans="1:7" outlineLevel="1">
      <c r="A3429" s="12">
        <f t="shared" si="217"/>
        <v>0</v>
      </c>
      <c r="B3429" t="str">
        <f>YEAR(C3429)&amp;VLOOKUP(MONTH(C3429),lookup!$G$2:$N$13,8)</f>
        <v>2017M08</v>
      </c>
      <c r="C3429" s="2">
        <f t="shared" si="216"/>
        <v>42966</v>
      </c>
      <c r="D3429" s="4">
        <v>38.669598590808519</v>
      </c>
      <c r="E3429">
        <f t="shared" si="214"/>
        <v>38.702300077819821</v>
      </c>
      <c r="F3429">
        <v>32.861847646829787</v>
      </c>
      <c r="G3429">
        <f t="shared" si="215"/>
        <v>32.899579880522552</v>
      </c>
    </row>
    <row r="3430" spans="1:7" outlineLevel="1">
      <c r="A3430" s="12">
        <f t="shared" si="217"/>
        <v>0</v>
      </c>
      <c r="B3430" t="str">
        <f>YEAR(C3430)&amp;VLOOKUP(MONTH(C3430),lookup!$G$2:$N$13,8)</f>
        <v>2017M08</v>
      </c>
      <c r="C3430" s="2">
        <f t="shared" si="216"/>
        <v>42967</v>
      </c>
      <c r="D3430" s="4">
        <v>38.170622322533966</v>
      </c>
      <c r="E3430">
        <f t="shared" si="214"/>
        <v>38.626038210360804</v>
      </c>
      <c r="F3430">
        <v>32.523665142985919</v>
      </c>
      <c r="G3430">
        <f t="shared" si="215"/>
        <v>32.846245380905678</v>
      </c>
    </row>
    <row r="3431" spans="1:7" outlineLevel="1">
      <c r="A3431" s="12">
        <f t="shared" si="217"/>
        <v>0</v>
      </c>
      <c r="B3431" t="str">
        <f>YEAR(C3431)&amp;VLOOKUP(MONTH(C3431),lookup!$G$2:$N$13,8)</f>
        <v>2017M08</v>
      </c>
      <c r="C3431" s="2">
        <f t="shared" si="216"/>
        <v>42968</v>
      </c>
      <c r="D3431" s="4">
        <v>38.335639205239488</v>
      </c>
      <c r="E3431">
        <f t="shared" si="214"/>
        <v>38.561165935066597</v>
      </c>
      <c r="F3431">
        <v>32.564704756934269</v>
      </c>
      <c r="G3431">
        <f t="shared" si="215"/>
        <v>32.797345071263166</v>
      </c>
    </row>
    <row r="3432" spans="1:7" outlineLevel="1">
      <c r="A3432" s="12">
        <f t="shared" si="217"/>
        <v>0</v>
      </c>
      <c r="B3432" t="str">
        <f>YEAR(C3432)&amp;VLOOKUP(MONTH(C3432),lookup!$G$2:$N$13,8)</f>
        <v>2017M08</v>
      </c>
      <c r="C3432" s="2">
        <f t="shared" si="216"/>
        <v>42969</v>
      </c>
      <c r="D3432" s="4">
        <v>38.439330132856313</v>
      </c>
      <c r="E3432">
        <f t="shared" si="214"/>
        <v>38.525337269585421</v>
      </c>
      <c r="F3432">
        <v>32.769109449386299</v>
      </c>
      <c r="G3432">
        <f t="shared" si="215"/>
        <v>32.776305827452575</v>
      </c>
    </row>
    <row r="3433" spans="1:7" outlineLevel="1">
      <c r="A3433" s="12">
        <f t="shared" si="217"/>
        <v>0</v>
      </c>
      <c r="B3433" t="str">
        <f>YEAR(C3433)&amp;VLOOKUP(MONTH(C3433),lookup!$G$2:$N$13,8)</f>
        <v>2017M08</v>
      </c>
      <c r="C3433" s="2">
        <f t="shared" si="216"/>
        <v>42970</v>
      </c>
      <c r="D3433" s="4">
        <v>38.466213515010651</v>
      </c>
      <c r="E3433">
        <f t="shared" si="214"/>
        <v>38.504218437519079</v>
      </c>
      <c r="F3433">
        <v>32.727257438829611</v>
      </c>
      <c r="G3433">
        <f t="shared" si="215"/>
        <v>32.769217650063325</v>
      </c>
    </row>
    <row r="3434" spans="1:7" outlineLevel="1">
      <c r="A3434" s="12">
        <f t="shared" si="217"/>
        <v>0</v>
      </c>
      <c r="B3434" t="str">
        <f>YEAR(C3434)&amp;VLOOKUP(MONTH(C3434),lookup!$G$2:$N$13,8)</f>
        <v>2017M08</v>
      </c>
      <c r="C3434" s="2">
        <f t="shared" si="216"/>
        <v>42971</v>
      </c>
      <c r="D3434" s="4">
        <v>38.668074596275893</v>
      </c>
      <c r="E3434">
        <f t="shared" si="214"/>
        <v>38.483279294983191</v>
      </c>
      <c r="F3434">
        <v>33.008005676100787</v>
      </c>
      <c r="G3434">
        <f t="shared" si="215"/>
        <v>32.760845159223258</v>
      </c>
    </row>
    <row r="3435" spans="1:7" outlineLevel="1">
      <c r="A3435" s="12">
        <f t="shared" si="217"/>
        <v>0</v>
      </c>
      <c r="B3435" t="str">
        <f>YEAR(C3435)&amp;VLOOKUP(MONTH(C3435),lookup!$G$2:$N$13,8)</f>
        <v>2017M08</v>
      </c>
      <c r="C3435" s="2">
        <f t="shared" si="216"/>
        <v>42972</v>
      </c>
      <c r="D3435" s="4">
        <v>38.072634514534869</v>
      </c>
      <c r="E3435">
        <f t="shared" si="214"/>
        <v>38.406013846980571</v>
      </c>
      <c r="F3435">
        <v>32.416026667950135</v>
      </c>
      <c r="G3435">
        <f t="shared" si="215"/>
        <v>32.705512810380299</v>
      </c>
    </row>
    <row r="3436" spans="1:7" outlineLevel="1">
      <c r="A3436" s="12">
        <f t="shared" si="217"/>
        <v>0</v>
      </c>
      <c r="B3436" t="str">
        <f>YEAR(C3436)&amp;VLOOKUP(MONTH(C3436),lookup!$G$2:$N$13,8)</f>
        <v>2017M08</v>
      </c>
      <c r="C3436" s="2">
        <f t="shared" si="216"/>
        <v>42973</v>
      </c>
      <c r="D3436" s="4">
        <v>39.018234577421332</v>
      </c>
      <c r="E3436">
        <f t="shared" si="214"/>
        <v>38.490032261029107</v>
      </c>
      <c r="F3436">
        <v>33.368413612239507</v>
      </c>
      <c r="G3436">
        <f t="shared" si="215"/>
        <v>32.794399199573576</v>
      </c>
    </row>
    <row r="3437" spans="1:7" outlineLevel="1">
      <c r="A3437" s="12">
        <f t="shared" si="217"/>
        <v>0</v>
      </c>
      <c r="B3437" t="str">
        <f>YEAR(C3437)&amp;VLOOKUP(MONTH(C3437),lookup!$G$2:$N$13,8)</f>
        <v>2017M08</v>
      </c>
      <c r="C3437" s="2">
        <f t="shared" si="216"/>
        <v>42974</v>
      </c>
      <c r="D3437" s="4">
        <v>38.62101607638369</v>
      </c>
      <c r="E3437">
        <f t="shared" si="214"/>
        <v>38.510777259806247</v>
      </c>
      <c r="F3437">
        <v>32.939735832022976</v>
      </c>
      <c r="G3437">
        <f t="shared" si="215"/>
        <v>32.83051980073887</v>
      </c>
    </row>
    <row r="3438" spans="1:7" outlineLevel="1">
      <c r="A3438" s="12">
        <f t="shared" si="217"/>
        <v>0</v>
      </c>
      <c r="B3438" t="str">
        <f>YEAR(C3438)&amp;VLOOKUP(MONTH(C3438),lookup!$G$2:$N$13,8)</f>
        <v>2017M08</v>
      </c>
      <c r="C3438" s="2">
        <f t="shared" si="216"/>
        <v>42975</v>
      </c>
      <c r="D3438" s="4">
        <v>38.623285760848134</v>
      </c>
      <c r="E3438">
        <f t="shared" si="214"/>
        <v>38.554398360366861</v>
      </c>
      <c r="F3438">
        <v>33.044920814960683</v>
      </c>
      <c r="G3438">
        <f t="shared" si="215"/>
        <v>32.886082560701823</v>
      </c>
    </row>
    <row r="3439" spans="1:7" outlineLevel="1">
      <c r="A3439" s="12">
        <f t="shared" si="217"/>
        <v>0</v>
      </c>
      <c r="B3439" t="str">
        <f>YEAR(C3439)&amp;VLOOKUP(MONTH(C3439),lookup!$G$2:$N$13,8)</f>
        <v>2017M08</v>
      </c>
      <c r="C3439" s="2">
        <f t="shared" si="216"/>
        <v>42976</v>
      </c>
      <c r="D3439" s="4">
        <v>38.345648943648342</v>
      </c>
      <c r="E3439">
        <f t="shared" si="214"/>
        <v>38.544976921403887</v>
      </c>
      <c r="F3439">
        <v>32.684405555524208</v>
      </c>
      <c r="G3439">
        <f t="shared" si="215"/>
        <v>32.889992870338247</v>
      </c>
    </row>
    <row r="3440" spans="1:7" outlineLevel="1">
      <c r="A3440" s="12">
        <f t="shared" si="217"/>
        <v>0</v>
      </c>
      <c r="B3440" t="str">
        <f>YEAR(C3440)&amp;VLOOKUP(MONTH(C3440),lookup!$G$2:$N$13,8)</f>
        <v>2017M08</v>
      </c>
      <c r="C3440" s="2">
        <f t="shared" si="216"/>
        <v>42977</v>
      </c>
      <c r="D3440" s="4">
        <v>38.367902525291598</v>
      </c>
      <c r="E3440">
        <f t="shared" si="214"/>
        <v>38.5154983566824</v>
      </c>
      <c r="F3440">
        <v>32.855108015435242</v>
      </c>
      <c r="G3440">
        <f t="shared" si="215"/>
        <v>32.882626308994176</v>
      </c>
    </row>
    <row r="3441" spans="1:7" outlineLevel="1">
      <c r="A3441" s="12">
        <f t="shared" si="217"/>
        <v>0</v>
      </c>
      <c r="B3441" t="str">
        <f>YEAR(C3441)&amp;VLOOKUP(MONTH(C3441),lookup!$G$2:$N$13,8)</f>
        <v>2017M08</v>
      </c>
      <c r="C3441" s="2">
        <f t="shared" si="216"/>
        <v>42978</v>
      </c>
      <c r="D3441" s="4">
        <v>38.39941719044198</v>
      </c>
      <c r="E3441">
        <f t="shared" si="214"/>
        <v>38.538555476055791</v>
      </c>
      <c r="F3441">
        <v>32.701236293953357</v>
      </c>
      <c r="G3441">
        <f t="shared" si="215"/>
        <v>32.904767456273007</v>
      </c>
    </row>
    <row r="3442" spans="1:7" outlineLevel="1">
      <c r="A3442" s="12">
        <f t="shared" si="217"/>
        <v>0</v>
      </c>
      <c r="B3442" t="str">
        <f>YEAR(C3442)&amp;VLOOKUP(MONTH(C3442),lookup!$G$2:$N$13,8)</f>
        <v>2017M09</v>
      </c>
      <c r="C3442" s="2">
        <f t="shared" si="216"/>
        <v>42979</v>
      </c>
      <c r="D3442" s="4">
        <v>38.148217925646541</v>
      </c>
      <c r="E3442">
        <f t="shared" si="214"/>
        <v>38.433563046493553</v>
      </c>
      <c r="F3442">
        <v>32.868696612700184</v>
      </c>
      <c r="G3442">
        <f t="shared" si="215"/>
        <v>32.854417556515529</v>
      </c>
    </row>
    <row r="3443" spans="1:7" outlineLevel="1">
      <c r="A3443" s="12">
        <f t="shared" si="217"/>
        <v>0</v>
      </c>
      <c r="B3443" t="str">
        <f>YEAR(C3443)&amp;VLOOKUP(MONTH(C3443),lookup!$G$2:$N$13,8)</f>
        <v>2017M09</v>
      </c>
      <c r="C3443" s="2">
        <f t="shared" si="216"/>
        <v>42980</v>
      </c>
      <c r="D3443" s="4">
        <v>38.548395448232498</v>
      </c>
      <c r="E3443">
        <f t="shared" si="214"/>
        <v>38.457246385837053</v>
      </c>
      <c r="F3443">
        <v>33.059386600295433</v>
      </c>
      <c r="G3443">
        <f t="shared" si="215"/>
        <v>32.904598449643146</v>
      </c>
    </row>
    <row r="3444" spans="1:7" outlineLevel="1">
      <c r="A3444" s="12">
        <f t="shared" si="217"/>
        <v>0</v>
      </c>
      <c r="B3444" t="str">
        <f>YEAR(C3444)&amp;VLOOKUP(MONTH(C3444),lookup!$G$2:$N$13,8)</f>
        <v>2017M09</v>
      </c>
      <c r="C3444" s="2">
        <f t="shared" si="216"/>
        <v>42981</v>
      </c>
      <c r="D3444" s="4">
        <v>38.271351398779657</v>
      </c>
      <c r="E3444">
        <f t="shared" si="214"/>
        <v>38.381238323666246</v>
      </c>
      <c r="F3444">
        <v>32.991066052097366</v>
      </c>
      <c r="G3444">
        <f t="shared" si="215"/>
        <v>32.876526330228991</v>
      </c>
    </row>
    <row r="3445" spans="1:7" outlineLevel="1">
      <c r="A3445" s="12">
        <f t="shared" si="217"/>
        <v>0</v>
      </c>
      <c r="B3445" t="str">
        <f>YEAR(C3445)&amp;VLOOKUP(MONTH(C3445),lookup!$G$2:$N$13,8)</f>
        <v>2017M09</v>
      </c>
      <c r="C3445" s="2">
        <f t="shared" si="216"/>
        <v>42982</v>
      </c>
      <c r="D3445" s="4">
        <v>38.369703097716503</v>
      </c>
      <c r="E3445">
        <f t="shared" si="214"/>
        <v>38.367535775338567</v>
      </c>
      <c r="F3445">
        <v>32.859461132045361</v>
      </c>
      <c r="G3445">
        <f t="shared" si="215"/>
        <v>32.886097126190478</v>
      </c>
    </row>
    <row r="3446" spans="1:7" outlineLevel="1">
      <c r="A3446" s="12">
        <f t="shared" si="217"/>
        <v>0</v>
      </c>
      <c r="B3446" t="str">
        <f>YEAR(C3446)&amp;VLOOKUP(MONTH(C3446),lookup!$G$2:$N$13,8)</f>
        <v>2017M09</v>
      </c>
      <c r="C3446" s="2">
        <f t="shared" si="216"/>
        <v>42983</v>
      </c>
      <c r="D3446" s="4">
        <v>37.972158389877713</v>
      </c>
      <c r="E3446">
        <f t="shared" ref="E3446:E3509" si="218">AVERAGE(SUM(D3439:D3446)/8,SUM(D3441:D3446)/6)</f>
        <v>38.293861636701756</v>
      </c>
      <c r="F3446">
        <v>32.730302975844396</v>
      </c>
      <c r="G3446">
        <f t="shared" si="215"/>
        <v>32.856033091279812</v>
      </c>
    </row>
    <row r="3447" spans="1:7" outlineLevel="1">
      <c r="A3447" s="12">
        <f t="shared" si="217"/>
        <v>0</v>
      </c>
      <c r="B3447" t="str">
        <f>YEAR(C3447)&amp;VLOOKUP(MONTH(C3447),lookup!$G$2:$N$13,8)</f>
        <v>2017M09</v>
      </c>
      <c r="C3447" s="2">
        <f t="shared" si="216"/>
        <v>42984</v>
      </c>
      <c r="D3447" s="4">
        <v>38.332657949566332</v>
      </c>
      <c r="E3447">
        <f t="shared" si="218"/>
        <v>38.287486429498657</v>
      </c>
      <c r="F3447">
        <v>32.907418246949057</v>
      </c>
      <c r="G3447">
        <f t="shared" si="215"/>
        <v>32.887153213910182</v>
      </c>
    </row>
    <row r="3448" spans="1:7" outlineLevel="1">
      <c r="A3448" s="12">
        <f t="shared" si="217"/>
        <v>0</v>
      </c>
      <c r="B3448" t="str">
        <f>YEAR(C3448)&amp;VLOOKUP(MONTH(C3448),lookup!$G$2:$N$13,8)</f>
        <v>2017M09</v>
      </c>
      <c r="C3448" s="2">
        <f t="shared" si="216"/>
        <v>42985</v>
      </c>
      <c r="D3448" s="4">
        <v>38.044097915340359</v>
      </c>
      <c r="E3448">
        <f t="shared" si="218"/>
        <v>38.25857197385119</v>
      </c>
      <c r="F3448">
        <v>32.819556193346607</v>
      </c>
      <c r="G3448">
        <f t="shared" si="215"/>
        <v>32.8808361900835</v>
      </c>
    </row>
    <row r="3449" spans="1:7" outlineLevel="1">
      <c r="A3449" s="12">
        <f t="shared" si="217"/>
        <v>0</v>
      </c>
      <c r="B3449" t="str">
        <f>YEAR(C3449)&amp;VLOOKUP(MONTH(C3449),lookup!$G$2:$N$13,8)</f>
        <v>2017M09</v>
      </c>
      <c r="C3449" s="2">
        <f t="shared" si="216"/>
        <v>42986</v>
      </c>
      <c r="D3449" s="4">
        <v>38.144812661331905</v>
      </c>
      <c r="E3449">
        <f t="shared" si="218"/>
        <v>38.209027291873426</v>
      </c>
      <c r="F3449">
        <v>32.712769419896887</v>
      </c>
      <c r="G3449">
        <f t="shared" si="215"/>
        <v>32.852672245421765</v>
      </c>
    </row>
    <row r="3450" spans="1:7" outlineLevel="1">
      <c r="A3450" s="12">
        <f t="shared" si="217"/>
        <v>0</v>
      </c>
      <c r="B3450" t="str">
        <f>YEAR(C3450)&amp;VLOOKUP(MONTH(C3450),lookup!$G$2:$N$13,8)</f>
        <v>2017M09</v>
      </c>
      <c r="C3450" s="2">
        <f t="shared" si="216"/>
        <v>42987</v>
      </c>
      <c r="D3450" s="4">
        <v>38.452536520705202</v>
      </c>
      <c r="E3450">
        <f t="shared" si="218"/>
        <v>38.24314596422505</v>
      </c>
      <c r="F3450">
        <v>33.192764439184529</v>
      </c>
      <c r="G3450">
        <f t="shared" si="215"/>
        <v>32.889734683500961</v>
      </c>
    </row>
    <row r="3451" spans="1:7" outlineLevel="1">
      <c r="A3451" s="12">
        <f t="shared" si="217"/>
        <v>0</v>
      </c>
      <c r="B3451" t="str">
        <f>YEAR(C3451)&amp;VLOOKUP(MONTH(C3451),lookup!$G$2:$N$13,8)</f>
        <v>2017M09</v>
      </c>
      <c r="C3451" s="2">
        <f t="shared" si="216"/>
        <v>42988</v>
      </c>
      <c r="D3451" s="4">
        <v>38.291466044482362</v>
      </c>
      <c r="E3451">
        <f t="shared" si="218"/>
        <v>38.220568122054495</v>
      </c>
      <c r="F3451">
        <v>32.896894852840163</v>
      </c>
      <c r="G3451">
        <f t="shared" si="215"/>
        <v>32.88269842601791</v>
      </c>
    </row>
    <row r="3452" spans="1:7" outlineLevel="1">
      <c r="A3452" s="12">
        <f t="shared" si="217"/>
        <v>0</v>
      </c>
      <c r="B3452" t="str">
        <f>YEAR(C3452)&amp;VLOOKUP(MONTH(C3452),lookup!$G$2:$N$13,8)</f>
        <v>2017M09</v>
      </c>
      <c r="C3452" s="2">
        <f t="shared" si="216"/>
        <v>42989</v>
      </c>
      <c r="D3452" s="4">
        <v>37.752163573748049</v>
      </c>
      <c r="E3452">
        <f t="shared" si="218"/>
        <v>38.169785981645873</v>
      </c>
      <c r="F3452">
        <v>32.53719067845104</v>
      </c>
      <c r="G3452">
        <f t="shared" si="215"/>
        <v>32.838238523715567</v>
      </c>
    </row>
    <row r="3453" spans="1:7" outlineLevel="1">
      <c r="A3453" s="12">
        <f t="shared" si="217"/>
        <v>0</v>
      </c>
      <c r="B3453" t="str">
        <f>YEAR(C3453)&amp;VLOOKUP(MONTH(C3453),lookup!$G$2:$N$13,8)</f>
        <v>2017M09</v>
      </c>
      <c r="C3453" s="2">
        <f t="shared" si="216"/>
        <v>42990</v>
      </c>
      <c r="D3453" s="4">
        <v>38.089436577358128</v>
      </c>
      <c r="E3453">
        <f t="shared" si="218"/>
        <v>38.132000876439463</v>
      </c>
      <c r="F3453">
        <v>32.729842424514302</v>
      </c>
      <c r="G3453">
        <f t="shared" si="215"/>
        <v>32.815339369291976</v>
      </c>
    </row>
    <row r="3454" spans="1:7" outlineLevel="1">
      <c r="A3454" s="12">
        <f t="shared" si="217"/>
        <v>0</v>
      </c>
      <c r="B3454" t="str">
        <f>YEAR(C3454)&amp;VLOOKUP(MONTH(C3454),lookup!$G$2:$N$13,8)</f>
        <v>2017M09</v>
      </c>
      <c r="C3454" s="2">
        <f t="shared" si="216"/>
        <v>42991</v>
      </c>
      <c r="D3454" s="4">
        <v>37.818818305891227</v>
      </c>
      <c r="E3454">
        <f t="shared" si="218"/>
        <v>38.10364382040288</v>
      </c>
      <c r="F3454">
        <v>32.62871133008283</v>
      </c>
      <c r="G3454">
        <f t="shared" si="215"/>
        <v>32.793086152826561</v>
      </c>
    </row>
    <row r="3455" spans="1:7" outlineLevel="1">
      <c r="A3455" s="12">
        <f t="shared" si="217"/>
        <v>0</v>
      </c>
      <c r="B3455" t="str">
        <f>YEAR(C3455)&amp;VLOOKUP(MONTH(C3455),lookup!$G$2:$N$13,8)</f>
        <v>2017M09</v>
      </c>
      <c r="C3455" s="2">
        <f t="shared" si="216"/>
        <v>42992</v>
      </c>
      <c r="D3455" s="4">
        <v>37.877238489782641</v>
      </c>
      <c r="E3455">
        <f t="shared" si="218"/>
        <v>38.052882256537302</v>
      </c>
      <c r="F3455">
        <v>32.545799863639274</v>
      </c>
      <c r="G3455">
        <f t="shared" si="215"/>
        <v>32.75657087418157</v>
      </c>
    </row>
    <row r="3456" spans="1:7" outlineLevel="1">
      <c r="A3456" s="12">
        <f t="shared" si="217"/>
        <v>0</v>
      </c>
      <c r="B3456" t="str">
        <f>YEAR(C3456)&amp;VLOOKUP(MONTH(C3456),lookup!$G$2:$N$13,8)</f>
        <v>2017M09</v>
      </c>
      <c r="C3456" s="2">
        <f t="shared" si="216"/>
        <v>42993</v>
      </c>
      <c r="D3456" s="4">
        <v>37.883059870206239</v>
      </c>
      <c r="E3456">
        <f t="shared" si="218"/>
        <v>37.995360991174834</v>
      </c>
      <c r="F3456">
        <v>32.691597644297474</v>
      </c>
      <c r="G3456">
        <f t="shared" si="215"/>
        <v>32.706809565292076</v>
      </c>
    </row>
    <row r="3457" spans="1:7" outlineLevel="1">
      <c r="A3457" s="12">
        <f t="shared" si="217"/>
        <v>0</v>
      </c>
      <c r="B3457" t="str">
        <f>YEAR(C3457)&amp;VLOOKUP(MONTH(C3457),lookup!$G$2:$N$13,8)</f>
        <v>2017M09</v>
      </c>
      <c r="C3457" s="2">
        <f t="shared" si="216"/>
        <v>42994</v>
      </c>
      <c r="D3457" s="4">
        <v>38.308567547215759</v>
      </c>
      <c r="E3457">
        <f t="shared" si="218"/>
        <v>38.007020796770355</v>
      </c>
      <c r="F3457">
        <v>32.922458848056671</v>
      </c>
      <c r="G3457">
        <f t="shared" si="215"/>
        <v>32.722045487486774</v>
      </c>
    </row>
    <row r="3458" spans="1:7" outlineLevel="1">
      <c r="A3458" s="12">
        <f t="shared" si="217"/>
        <v>0</v>
      </c>
      <c r="B3458" t="str">
        <f>YEAR(C3458)&amp;VLOOKUP(MONTH(C3458),lookup!$G$2:$N$13,8)</f>
        <v>2017M09</v>
      </c>
      <c r="C3458" s="2">
        <f t="shared" si="216"/>
        <v>42995</v>
      </c>
      <c r="D3458" s="4">
        <v>37.694184157835039</v>
      </c>
      <c r="E3458">
        <f t="shared" si="218"/>
        <v>37.954792156098222</v>
      </c>
      <c r="F3458">
        <v>32.542925153862051</v>
      </c>
      <c r="G3458">
        <f t="shared" si="215"/>
        <v>32.681908405105034</v>
      </c>
    </row>
    <row r="3459" spans="1:7" outlineLevel="1">
      <c r="A3459" s="12">
        <f t="shared" si="217"/>
        <v>0</v>
      </c>
      <c r="B3459" t="str">
        <f>YEAR(C3459)&amp;VLOOKUP(MONTH(C3459),lookup!$G$2:$N$13,8)</f>
        <v>2017M09</v>
      </c>
      <c r="C3459" s="2">
        <f t="shared" si="216"/>
        <v>42996</v>
      </c>
      <c r="D3459" s="4">
        <v>38.129726308519771</v>
      </c>
      <c r="E3459">
        <f t="shared" si="218"/>
        <v>37.948040900197356</v>
      </c>
      <c r="F3459">
        <v>32.77138306764207</v>
      </c>
      <c r="G3459">
        <f t="shared" si="215"/>
        <v>32.677525638790804</v>
      </c>
    </row>
    <row r="3460" spans="1:7" outlineLevel="1">
      <c r="A3460" s="12">
        <f t="shared" si="217"/>
        <v>0</v>
      </c>
      <c r="B3460" t="str">
        <f>YEAR(C3460)&amp;VLOOKUP(MONTH(C3460),lookup!$G$2:$N$13,8)</f>
        <v>2017M09</v>
      </c>
      <c r="C3460" s="2">
        <f t="shared" si="216"/>
        <v>42997</v>
      </c>
      <c r="D3460" s="4">
        <v>37.792970728188678</v>
      </c>
      <c r="E3460">
        <f t="shared" si="218"/>
        <v>37.948437382541357</v>
      </c>
      <c r="F3460">
        <v>32.621717470946166</v>
      </c>
      <c r="G3460">
        <f t="shared" si="215"/>
        <v>32.682225741727024</v>
      </c>
    </row>
    <row r="3461" spans="1:7" outlineLevel="1">
      <c r="A3461" s="12">
        <f t="shared" si="217"/>
        <v>0</v>
      </c>
      <c r="B3461" t="str">
        <f>YEAR(C3461)&amp;VLOOKUP(MONTH(C3461),lookup!$G$2:$N$13,8)</f>
        <v>2017M09</v>
      </c>
      <c r="C3461" s="2">
        <f t="shared" si="216"/>
        <v>42998</v>
      </c>
      <c r="D3461" s="4">
        <v>38.095493820245082</v>
      </c>
      <c r="E3461">
        <f t="shared" si="218"/>
        <v>37.967003904426988</v>
      </c>
      <c r="F3461">
        <v>32.730278521791476</v>
      </c>
      <c r="G3461">
        <f t="shared" si="215"/>
        <v>32.697626219319531</v>
      </c>
    </row>
    <row r="3462" spans="1:7" outlineLevel="1">
      <c r="A3462" s="12">
        <f t="shared" si="217"/>
        <v>0</v>
      </c>
      <c r="B3462" t="str">
        <f>YEAR(C3462)&amp;VLOOKUP(MONTH(C3462),lookup!$G$2:$N$13,8)</f>
        <v>2017M09</v>
      </c>
      <c r="C3462" s="2">
        <f t="shared" si="216"/>
        <v>42999</v>
      </c>
      <c r="D3462" s="4">
        <v>38.179643650607353</v>
      </c>
      <c r="E3462">
        <f t="shared" si="218"/>
        <v>38.014270803505177</v>
      </c>
      <c r="F3462">
        <v>32.967524950481184</v>
      </c>
      <c r="G3462">
        <f t="shared" si="215"/>
        <v>32.741796012776405</v>
      </c>
    </row>
    <row r="3463" spans="1:7" outlineLevel="1">
      <c r="A3463" s="12">
        <f t="shared" si="217"/>
        <v>0</v>
      </c>
      <c r="B3463" t="str">
        <f>YEAR(C3463)&amp;VLOOKUP(MONTH(C3463),lookup!$G$2:$N$13,8)</f>
        <v>2017M09</v>
      </c>
      <c r="C3463" s="2">
        <f t="shared" si="216"/>
        <v>43000</v>
      </c>
      <c r="D3463" s="4">
        <v>38.139184393300177</v>
      </c>
      <c r="E3463">
        <f t="shared" si="218"/>
        <v>38.016527159648717</v>
      </c>
      <c r="F3463">
        <v>32.79809368622908</v>
      </c>
      <c r="G3463">
        <f t="shared" si="215"/>
        <v>32.747200613202637</v>
      </c>
    </row>
    <row r="3464" spans="1:7" outlineLevel="1">
      <c r="A3464" s="12">
        <f t="shared" si="217"/>
        <v>0</v>
      </c>
      <c r="B3464" t="str">
        <f>YEAR(C3464)&amp;VLOOKUP(MONTH(C3464),lookup!$G$2:$N$13,8)</f>
        <v>2017M09</v>
      </c>
      <c r="C3464" s="2">
        <f t="shared" si="216"/>
        <v>43001</v>
      </c>
      <c r="D3464" s="4">
        <v>38.269703309816997</v>
      </c>
      <c r="E3464">
        <f t="shared" si="218"/>
        <v>38.088652303956223</v>
      </c>
      <c r="F3464">
        <v>33.039692936339513</v>
      </c>
      <c r="G3464">
        <f t="shared" si="215"/>
        <v>32.810353884161721</v>
      </c>
    </row>
    <row r="3465" spans="1:7" outlineLevel="1">
      <c r="A3465" s="12">
        <f t="shared" si="217"/>
        <v>0</v>
      </c>
      <c r="B3465" t="str">
        <f>YEAR(C3465)&amp;VLOOKUP(MONTH(C3465),lookup!$G$2:$N$13,8)</f>
        <v>2017M09</v>
      </c>
      <c r="C3465" s="2">
        <f t="shared" si="216"/>
        <v>43002</v>
      </c>
      <c r="D3465" s="4">
        <v>37.990303584011436</v>
      </c>
      <c r="E3465">
        <f t="shared" si="218"/>
        <v>38.057142245880257</v>
      </c>
      <c r="F3465">
        <v>32.676461944095152</v>
      </c>
      <c r="G3465">
        <f t="shared" si="215"/>
        <v>32.787068984035216</v>
      </c>
    </row>
    <row r="3466" spans="1:7" outlineLevel="1">
      <c r="A3466" s="12">
        <f t="shared" si="217"/>
        <v>0</v>
      </c>
      <c r="B3466" t="str">
        <f>YEAR(C3466)&amp;VLOOKUP(MONTH(C3466),lookup!$G$2:$N$13,8)</f>
        <v>2017M09</v>
      </c>
      <c r="C3466" s="2">
        <f t="shared" si="216"/>
        <v>43003</v>
      </c>
      <c r="D3466" s="4">
        <v>38.07064865801177</v>
      </c>
      <c r="E3466">
        <f t="shared" si="218"/>
        <v>38.103811104626558</v>
      </c>
      <c r="F3466">
        <v>32.860193395074631</v>
      </c>
      <c r="G3466">
        <f t="shared" si="215"/>
        <v>32.826771242788375</v>
      </c>
    </row>
    <row r="3467" spans="1:7" outlineLevel="1">
      <c r="A3467" s="12">
        <f t="shared" si="217"/>
        <v>0</v>
      </c>
      <c r="B3467" t="str">
        <f>YEAR(C3467)&amp;VLOOKUP(MONTH(C3467),lookup!$G$2:$N$13,8)</f>
        <v>2017M09</v>
      </c>
      <c r="C3467" s="2">
        <f t="shared" si="216"/>
        <v>43004</v>
      </c>
      <c r="D3467" s="4">
        <v>38.125433611686773</v>
      </c>
      <c r="E3467">
        <f t="shared" si="218"/>
        <v>38.10603779369464</v>
      </c>
      <c r="F3467">
        <v>32.775708717892876</v>
      </c>
      <c r="G3467">
        <f t="shared" ref="G3467:G3530" si="219">AVERAGE(SUM(F3460:F3467)/8,SUM(F3462:F3467)/6)</f>
        <v>32.830827445604172</v>
      </c>
    </row>
    <row r="3468" spans="1:7" outlineLevel="1">
      <c r="A3468" s="12">
        <f t="shared" si="217"/>
        <v>0</v>
      </c>
      <c r="B3468" t="str">
        <f>YEAR(C3468)&amp;VLOOKUP(MONTH(C3468),lookup!$G$2:$N$13,8)</f>
        <v>2017M09</v>
      </c>
      <c r="C3468" s="2">
        <f t="shared" ref="C3468:C3531" si="220">C3467+1</f>
        <v>43005</v>
      </c>
      <c r="D3468" s="4">
        <v>37.95304026308267</v>
      </c>
      <c r="E3468">
        <f t="shared" si="218"/>
        <v>38.097158523998459</v>
      </c>
      <c r="F3468">
        <v>32.741604823971414</v>
      </c>
      <c r="G3468">
        <f t="shared" si="219"/>
        <v>32.819493727959099</v>
      </c>
    </row>
    <row r="3469" spans="1:7" outlineLevel="1">
      <c r="A3469" s="12">
        <f t="shared" si="217"/>
        <v>0</v>
      </c>
      <c r="B3469" t="str">
        <f>YEAR(C3469)&amp;VLOOKUP(MONTH(C3469),lookup!$G$2:$N$13,8)</f>
        <v>2017M09</v>
      </c>
      <c r="C3469" s="2">
        <f t="shared" si="220"/>
        <v>43006</v>
      </c>
      <c r="D3469" s="4">
        <v>38.283574970942865</v>
      </c>
      <c r="E3469">
        <f t="shared" si="218"/>
        <v>38.12094614405396</v>
      </c>
      <c r="F3469">
        <v>32.898511537450226</v>
      </c>
      <c r="G3469">
        <f t="shared" si="219"/>
        <v>32.838376445706196</v>
      </c>
    </row>
    <row r="3470" spans="1:7" outlineLevel="1">
      <c r="A3470" s="12">
        <f t="shared" si="217"/>
        <v>0</v>
      </c>
      <c r="B3470" t="str">
        <f>YEAR(C3470)&amp;VLOOKUP(MONTH(C3470),lookup!$G$2:$N$13,8)</f>
        <v>2017M09</v>
      </c>
      <c r="C3470" s="2">
        <f t="shared" si="220"/>
        <v>43007</v>
      </c>
      <c r="D3470" s="4">
        <v>38.173636528493866</v>
      </c>
      <c r="E3470">
        <f t="shared" si="218"/>
        <v>38.112565133811614</v>
      </c>
      <c r="F3470">
        <v>32.947920951385989</v>
      </c>
      <c r="G3470">
        <f t="shared" si="219"/>
        <v>32.829503530349953</v>
      </c>
    </row>
    <row r="3471" spans="1:7" outlineLevel="1">
      <c r="A3471" s="12">
        <f t="shared" si="217"/>
        <v>0</v>
      </c>
      <c r="B3471" t="str">
        <f>YEAR(C3471)&amp;VLOOKUP(MONTH(C3471),lookup!$G$2:$N$13,8)</f>
        <v>2017M09</v>
      </c>
      <c r="C3471" s="2">
        <f t="shared" si="220"/>
        <v>43008</v>
      </c>
      <c r="D3471" s="4">
        <v>38.238889353120499</v>
      </c>
      <c r="E3471">
        <f t="shared" si="218"/>
        <v>38.139512174559471</v>
      </c>
      <c r="F3471">
        <v>32.861670148159625</v>
      </c>
      <c r="G3471">
        <f t="shared" si="219"/>
        <v>32.848911076225981</v>
      </c>
    </row>
    <row r="3472" spans="1:7" outlineLevel="1">
      <c r="A3472" s="12">
        <f t="shared" si="217"/>
        <v>0</v>
      </c>
      <c r="B3472" t="str">
        <f>YEAR(C3472)&amp;VLOOKUP(MONTH(C3472),lookup!$G$2:$N$13,8)</f>
        <v>2017M10</v>
      </c>
      <c r="C3472" s="2">
        <f t="shared" si="220"/>
        <v>43009</v>
      </c>
      <c r="D3472" s="4">
        <v>38.2297843120812</v>
      </c>
      <c r="E3472">
        <f t="shared" si="218"/>
        <v>38.150278541706768</v>
      </c>
      <c r="F3472">
        <v>33.027724457906857</v>
      </c>
      <c r="G3472">
        <f t="shared" si="219"/>
        <v>32.862123968226626</v>
      </c>
    </row>
    <row r="3473" spans="1:7" outlineLevel="1">
      <c r="A3473" s="12">
        <f t="shared" si="217"/>
        <v>0</v>
      </c>
      <c r="B3473" t="str">
        <f>YEAR(C3473)&amp;VLOOKUP(MONTH(C3473),lookup!$G$2:$N$13,8)</f>
        <v>2017M10</v>
      </c>
      <c r="C3473" s="2">
        <f t="shared" si="220"/>
        <v>43010</v>
      </c>
      <c r="D3473" s="4">
        <v>38.110013254394282</v>
      </c>
      <c r="E3473">
        <f t="shared" si="218"/>
        <v>38.156475366331321</v>
      </c>
      <c r="F3473">
        <v>32.747157949536792</v>
      </c>
      <c r="G3473">
        <f t="shared" si="219"/>
        <v>32.864163237870386</v>
      </c>
    </row>
    <row r="3474" spans="1:7" outlineLevel="1">
      <c r="A3474" s="12">
        <f t="shared" ref="A3474:A3537" si="221">IF(D3474+D3475=D3474,IF(D3474+D3475&gt;0,1,0),0)</f>
        <v>0</v>
      </c>
      <c r="B3474" t="str">
        <f>YEAR(C3474)&amp;VLOOKUP(MONTH(C3474),lookup!$G$2:$N$13,8)</f>
        <v>2017M10</v>
      </c>
      <c r="C3474" s="2">
        <f t="shared" si="220"/>
        <v>43011</v>
      </c>
      <c r="D3474" s="4">
        <v>37.884386914286964</v>
      </c>
      <c r="E3474">
        <f t="shared" si="218"/>
        <v>38.139112894948873</v>
      </c>
      <c r="F3474">
        <v>32.70002423578341</v>
      </c>
      <c r="G3474">
        <f t="shared" si="219"/>
        <v>32.850687616399028</v>
      </c>
    </row>
    <row r="3475" spans="1:7" outlineLevel="1">
      <c r="A3475" s="12">
        <f t="shared" si="221"/>
        <v>0</v>
      </c>
      <c r="B3475" t="str">
        <f>YEAR(C3475)&amp;VLOOKUP(MONTH(C3475),lookup!$G$2:$N$13,8)</f>
        <v>2017M10</v>
      </c>
      <c r="C3475" s="2">
        <f t="shared" si="220"/>
        <v>43012</v>
      </c>
      <c r="D3475" s="4">
        <v>38.110987831185021</v>
      </c>
      <c r="E3475">
        <f t="shared" si="218"/>
        <v>38.123827772021031</v>
      </c>
      <c r="F3475">
        <v>32.755171062127459</v>
      </c>
      <c r="G3475">
        <f t="shared" si="219"/>
        <v>32.837458973303455</v>
      </c>
    </row>
    <row r="3476" spans="1:7" outlineLevel="1">
      <c r="A3476" s="12">
        <f t="shared" si="221"/>
        <v>0</v>
      </c>
      <c r="B3476" t="str">
        <f>YEAR(C3476)&amp;VLOOKUP(MONTH(C3476),lookup!$G$2:$N$13,8)</f>
        <v>2017M10</v>
      </c>
      <c r="C3476" s="2">
        <f t="shared" si="220"/>
        <v>43013</v>
      </c>
      <c r="D3476" s="4">
        <v>38.060710005203568</v>
      </c>
      <c r="E3476">
        <f t="shared" si="218"/>
        <v>38.12114658729606</v>
      </c>
      <c r="F3476">
        <v>32.829790364794214</v>
      </c>
      <c r="G3476">
        <f t="shared" si="219"/>
        <v>32.833126354055565</v>
      </c>
    </row>
    <row r="3477" spans="1:7" outlineLevel="1">
      <c r="A3477" s="12">
        <f t="shared" si="221"/>
        <v>0</v>
      </c>
      <c r="B3477" t="str">
        <f>YEAR(C3477)&amp;VLOOKUP(MONTH(C3477),lookup!$G$2:$N$13,8)</f>
        <v>2017M10</v>
      </c>
      <c r="C3477" s="2">
        <f t="shared" si="220"/>
        <v>43014</v>
      </c>
      <c r="D3477" s="4">
        <v>38.263610986508745</v>
      </c>
      <c r="E3477">
        <f t="shared" si="218"/>
        <v>38.121958974384611</v>
      </c>
      <c r="F3477">
        <v>32.910984913119485</v>
      </c>
      <c r="G3477">
        <f t="shared" si="219"/>
        <v>32.838015503781548</v>
      </c>
    </row>
    <row r="3478" spans="1:7" outlineLevel="1">
      <c r="A3478" s="12">
        <f t="shared" si="221"/>
        <v>0</v>
      </c>
      <c r="B3478" t="str">
        <f>YEAR(C3478)&amp;VLOOKUP(MONTH(C3478),lookup!$G$2:$N$13,8)</f>
        <v>2017M10</v>
      </c>
      <c r="C3478" s="2">
        <f t="shared" si="220"/>
        <v>43015</v>
      </c>
      <c r="D3478" s="4">
        <v>38.623606363323006</v>
      </c>
      <c r="E3478">
        <f t="shared" si="218"/>
        <v>38.182900593331581</v>
      </c>
      <c r="F3478">
        <v>33.314988757412607</v>
      </c>
      <c r="G3478">
        <f t="shared" si="219"/>
        <v>32.884895933283687</v>
      </c>
    </row>
    <row r="3479" spans="1:7" outlineLevel="1">
      <c r="A3479" s="12">
        <f t="shared" si="221"/>
        <v>0</v>
      </c>
      <c r="B3479" t="str">
        <f>YEAR(C3479)&amp;VLOOKUP(MONTH(C3479),lookup!$G$2:$N$13,8)</f>
        <v>2017M10</v>
      </c>
      <c r="C3479" s="2">
        <f t="shared" si="220"/>
        <v>43016</v>
      </c>
      <c r="D3479" s="4">
        <v>38.368945018009256</v>
      </c>
      <c r="E3479">
        <f t="shared" si="218"/>
        <v>38.212606719355051</v>
      </c>
      <c r="F3479">
        <v>32.988564369868172</v>
      </c>
      <c r="G3479">
        <f t="shared" si="219"/>
        <v>32.912944023834754</v>
      </c>
    </row>
    <row r="3480" spans="1:7" outlineLevel="1">
      <c r="A3480" s="12">
        <f t="shared" si="221"/>
        <v>0</v>
      </c>
      <c r="B3480" t="str">
        <f>YEAR(C3480)&amp;VLOOKUP(MONTH(C3480),lookup!$G$2:$N$13,8)</f>
        <v>2017M10</v>
      </c>
      <c r="C3480" s="2">
        <f t="shared" si="220"/>
        <v>43017</v>
      </c>
      <c r="D3480" s="4">
        <v>38.163846809030431</v>
      </c>
      <c r="E3480">
        <f t="shared" si="218"/>
        <v>38.231773949976329</v>
      </c>
      <c r="F3480">
        <v>32.894909669747278</v>
      </c>
      <c r="G3480">
        <f t="shared" si="219"/>
        <v>32.920883552405101</v>
      </c>
    </row>
    <row r="3481" spans="1:7" outlineLevel="1">
      <c r="A3481" s="12">
        <f t="shared" si="221"/>
        <v>0</v>
      </c>
      <c r="B3481" t="str">
        <f>YEAR(C3481)&amp;VLOOKUP(MONTH(C3481),lookup!$G$2:$N$13,8)</f>
        <v>2017M10</v>
      </c>
      <c r="C3481" s="2">
        <f t="shared" si="220"/>
        <v>43018</v>
      </c>
      <c r="D3481" s="4">
        <v>38.22644121836268</v>
      </c>
      <c r="E3481">
        <f t="shared" si="218"/>
        <v>38.248671813322495</v>
      </c>
      <c r="F3481">
        <v>32.844430464467095</v>
      </c>
      <c r="G3481">
        <f t="shared" si="219"/>
        <v>32.934401368116553</v>
      </c>
    </row>
    <row r="3482" spans="1:7" outlineLevel="1">
      <c r="A3482" s="12">
        <f t="shared" si="221"/>
        <v>0</v>
      </c>
      <c r="B3482" t="str">
        <f>YEAR(C3482)&amp;VLOOKUP(MONTH(C3482),lookup!$G$2:$N$13,8)</f>
        <v>2017M10</v>
      </c>
      <c r="C3482" s="2">
        <f t="shared" si="220"/>
        <v>43019</v>
      </c>
      <c r="D3482" s="4">
        <v>38.515815217004629</v>
      </c>
      <c r="E3482">
        <f t="shared" si="218"/>
        <v>38.326061516559101</v>
      </c>
      <c r="F3482">
        <v>33.200026122044243</v>
      </c>
      <c r="G3482">
        <f t="shared" si="219"/>
        <v>32.996504465778692</v>
      </c>
    </row>
    <row r="3483" spans="1:7" outlineLevel="1">
      <c r="A3483" s="12">
        <f t="shared" si="221"/>
        <v>0</v>
      </c>
      <c r="B3483" t="str">
        <f>YEAR(C3483)&amp;VLOOKUP(MONTH(C3483),lookup!$G$2:$N$13,8)</f>
        <v>2017M10</v>
      </c>
      <c r="C3483" s="2">
        <f t="shared" si="220"/>
        <v>43020</v>
      </c>
      <c r="D3483" s="4">
        <v>38.433509253763994</v>
      </c>
      <c r="E3483">
        <f t="shared" si="218"/>
        <v>38.360377294408224</v>
      </c>
      <c r="F3483">
        <v>33.036863627271096</v>
      </c>
      <c r="G3483">
        <f t="shared" si="219"/>
        <v>33.024600143946138</v>
      </c>
    </row>
    <row r="3484" spans="1:7" outlineLevel="1">
      <c r="A3484" s="12">
        <f t="shared" si="221"/>
        <v>0</v>
      </c>
      <c r="B3484" t="str">
        <f>YEAR(C3484)&amp;VLOOKUP(MONTH(C3484),lookup!$G$2:$N$13,8)</f>
        <v>2017M10</v>
      </c>
      <c r="C3484" s="2">
        <f t="shared" si="220"/>
        <v>43021</v>
      </c>
      <c r="D3484" s="4">
        <v>38.430087898575913</v>
      </c>
      <c r="E3484">
        <f t="shared" si="218"/>
        <v>38.367336874015066</v>
      </c>
      <c r="F3484">
        <v>33.14362797021662</v>
      </c>
      <c r="G3484">
        <f t="shared" si="219"/>
        <v>33.029934928685371</v>
      </c>
    </row>
    <row r="3485" spans="1:7" outlineLevel="1">
      <c r="A3485" s="12">
        <f t="shared" si="221"/>
        <v>0</v>
      </c>
      <c r="B3485" t="str">
        <f>YEAR(C3485)&amp;VLOOKUP(MONTH(C3485),lookup!$G$2:$N$13,8)</f>
        <v>2017M10</v>
      </c>
      <c r="C3485" s="2">
        <f t="shared" si="220"/>
        <v>43022</v>
      </c>
      <c r="D3485" s="4">
        <v>38.661586802163171</v>
      </c>
      <c r="E3485">
        <f t="shared" si="218"/>
        <v>38.416597177839634</v>
      </c>
      <c r="F3485">
        <v>33.183742551360837</v>
      </c>
      <c r="G3485">
        <f t="shared" si="219"/>
        <v>33.063247129533174</v>
      </c>
    </row>
    <row r="3486" spans="1:7" outlineLevel="1">
      <c r="A3486" s="12">
        <f t="shared" si="221"/>
        <v>0</v>
      </c>
      <c r="B3486" t="str">
        <f>YEAR(C3486)&amp;VLOOKUP(MONTH(C3486),lookup!$G$2:$N$13,8)</f>
        <v>2017M10</v>
      </c>
      <c r="C3486" s="2">
        <f t="shared" si="220"/>
        <v>43023</v>
      </c>
      <c r="D3486" s="4">
        <v>38.650126665083022</v>
      </c>
      <c r="E3486">
        <f t="shared" si="218"/>
        <v>38.45877801803735</v>
      </c>
      <c r="F3486">
        <v>33.352544861316744</v>
      </c>
      <c r="G3486">
        <f t="shared" si="219"/>
        <v>33.103730651991306</v>
      </c>
    </row>
    <row r="3487" spans="1:7" outlineLevel="1">
      <c r="A3487" s="12">
        <f t="shared" si="221"/>
        <v>0</v>
      </c>
      <c r="B3487" t="str">
        <f>YEAR(C3487)&amp;VLOOKUP(MONTH(C3487),lookup!$G$2:$N$13,8)</f>
        <v>2017M10</v>
      </c>
      <c r="C3487" s="2">
        <f t="shared" si="220"/>
        <v>43024</v>
      </c>
      <c r="D3487" s="4">
        <v>38.297419941358264</v>
      </c>
      <c r="E3487">
        <f t="shared" si="218"/>
        <v>38.460222594329636</v>
      </c>
      <c r="F3487">
        <v>32.871352344185482</v>
      </c>
      <c r="G3487">
        <f t="shared" si="219"/>
        <v>33.098648390362669</v>
      </c>
    </row>
    <row r="3488" spans="1:7" outlineLevel="1">
      <c r="A3488" s="12">
        <f t="shared" si="221"/>
        <v>0</v>
      </c>
      <c r="B3488" t="str">
        <f>YEAR(C3488)&amp;VLOOKUP(MONTH(C3488),lookup!$G$2:$N$13,8)</f>
        <v>2017M10</v>
      </c>
      <c r="C3488" s="2">
        <f t="shared" si="220"/>
        <v>43025</v>
      </c>
      <c r="D3488" s="4">
        <v>38.418695686544815</v>
      </c>
      <c r="E3488">
        <f t="shared" si="218"/>
        <v>38.468057354969297</v>
      </c>
      <c r="F3488">
        <v>33.135278538371935</v>
      </c>
      <c r="G3488">
        <f t="shared" si="219"/>
        <v>33.108275812679025</v>
      </c>
    </row>
    <row r="3489" spans="1:7" outlineLevel="1">
      <c r="A3489" s="12">
        <f t="shared" si="221"/>
        <v>0</v>
      </c>
      <c r="B3489" t="str">
        <f>YEAR(C3489)&amp;VLOOKUP(MONTH(C3489),lookup!$G$2:$N$13,8)</f>
        <v>2017M10</v>
      </c>
      <c r="C3489" s="2">
        <f t="shared" si="220"/>
        <v>43026</v>
      </c>
      <c r="D3489" s="4">
        <v>38.222021660279843</v>
      </c>
      <c r="E3489">
        <f t="shared" si="218"/>
        <v>38.450157166465438</v>
      </c>
      <c r="F3489">
        <v>32.800971753412483</v>
      </c>
      <c r="G3489">
        <f t="shared" si="219"/>
        <v>33.085901987083219</v>
      </c>
    </row>
    <row r="3490" spans="1:7" outlineLevel="1">
      <c r="A3490" s="12">
        <f t="shared" si="221"/>
        <v>0</v>
      </c>
      <c r="B3490" t="str">
        <f>YEAR(C3490)&amp;VLOOKUP(MONTH(C3490),lookup!$G$2:$N$13,8)</f>
        <v>2017M10</v>
      </c>
      <c r="C3490" s="2">
        <f t="shared" si="220"/>
        <v>43027</v>
      </c>
      <c r="D3490" s="4">
        <v>38.535678863957621</v>
      </c>
      <c r="E3490">
        <f t="shared" si="218"/>
        <v>38.460197891515151</v>
      </c>
      <c r="F3490">
        <v>33.236318645917088</v>
      </c>
      <c r="G3490">
        <f t="shared" si="219"/>
        <v>33.095894492800312</v>
      </c>
    </row>
    <row r="3491" spans="1:7" outlineLevel="1">
      <c r="A3491" s="12">
        <f t="shared" si="221"/>
        <v>0</v>
      </c>
      <c r="B3491" t="str">
        <f>YEAR(C3491)&amp;VLOOKUP(MONTH(C3491),lookup!$G$2:$N$13,8)</f>
        <v>2017M10</v>
      </c>
      <c r="C3491" s="2">
        <f t="shared" si="220"/>
        <v>43028</v>
      </c>
      <c r="D3491" s="4">
        <v>38.58295912799182</v>
      </c>
      <c r="E3491">
        <f t="shared" si="218"/>
        <v>38.462986202473438</v>
      </c>
      <c r="F3491">
        <v>33.132112780211649</v>
      </c>
      <c r="G3491">
        <f t="shared" si="219"/>
        <v>33.097545083930001</v>
      </c>
    </row>
    <row r="3492" spans="1:7" outlineLevel="1">
      <c r="A3492" s="12">
        <f t="shared" si="221"/>
        <v>0</v>
      </c>
      <c r="B3492" t="str">
        <f>YEAR(C3492)&amp;VLOOKUP(MONTH(C3492),lookup!$G$2:$N$13,8)</f>
        <v>2017M10</v>
      </c>
      <c r="C3492" s="2">
        <f t="shared" si="220"/>
        <v>43029</v>
      </c>
      <c r="D3492" s="4">
        <v>38.78395968455505</v>
      </c>
      <c r="E3492">
        <f t="shared" si="218"/>
        <v>38.496255940719806</v>
      </c>
      <c r="F3492">
        <v>33.433254674198977</v>
      </c>
      <c r="G3492">
        <f t="shared" si="219"/>
        <v>33.122372570669086</v>
      </c>
    </row>
    <row r="3493" spans="1:7" outlineLevel="1">
      <c r="A3493" s="12">
        <f t="shared" si="221"/>
        <v>0</v>
      </c>
      <c r="B3493" t="str">
        <f>YEAR(C3493)&amp;VLOOKUP(MONTH(C3493),lookup!$G$2:$N$13,8)</f>
        <v>2017M10</v>
      </c>
      <c r="C3493" s="2">
        <f t="shared" si="220"/>
        <v>43030</v>
      </c>
      <c r="D3493" s="4">
        <v>38.274639947190565</v>
      </c>
      <c r="E3493">
        <f t="shared" si="218"/>
        <v>38.470173429436706</v>
      </c>
      <c r="F3493">
        <v>32.832998333063308</v>
      </c>
      <c r="G3493">
        <f t="shared" si="219"/>
        <v>33.09725488943198</v>
      </c>
    </row>
    <row r="3494" spans="1:7" outlineLevel="1">
      <c r="A3494" s="12">
        <f t="shared" si="221"/>
        <v>0</v>
      </c>
      <c r="B3494" t="str">
        <f>YEAR(C3494)&amp;VLOOKUP(MONTH(C3494),lookup!$G$2:$N$13,8)</f>
        <v>2017M10</v>
      </c>
      <c r="C3494" s="2">
        <f t="shared" si="220"/>
        <v>43031</v>
      </c>
      <c r="D3494" s="4">
        <v>38.28790009807058</v>
      </c>
      <c r="E3494">
        <f t="shared" si="218"/>
        <v>38.436634636625577</v>
      </c>
      <c r="F3494">
        <v>32.983059354710299</v>
      </c>
      <c r="G3494">
        <f t="shared" si="219"/>
        <v>33.061477113297272</v>
      </c>
    </row>
    <row r="3495" spans="1:7" outlineLevel="1">
      <c r="A3495" s="12">
        <f t="shared" si="221"/>
        <v>0</v>
      </c>
      <c r="B3495" t="str">
        <f>YEAR(C3495)&amp;VLOOKUP(MONTH(C3495),lookup!$G$2:$N$13,8)</f>
        <v>2017M10</v>
      </c>
      <c r="C3495" s="2">
        <f t="shared" si="220"/>
        <v>43032</v>
      </c>
      <c r="D3495" s="4">
        <v>38.540164870458007</v>
      </c>
      <c r="E3495">
        <f t="shared" si="218"/>
        <v>38.478318128875827</v>
      </c>
      <c r="F3495">
        <v>33.083469033856218</v>
      </c>
      <c r="G3495">
        <f t="shared" si="219"/>
        <v>33.098275846438668</v>
      </c>
    </row>
    <row r="3496" spans="1:7" outlineLevel="1">
      <c r="A3496" s="12">
        <f t="shared" si="221"/>
        <v>0</v>
      </c>
      <c r="B3496" t="str">
        <f>YEAR(C3496)&amp;VLOOKUP(MONTH(C3496),lookup!$G$2:$N$13,8)</f>
        <v>2017M10</v>
      </c>
      <c r="C3496" s="2">
        <f t="shared" si="220"/>
        <v>43033</v>
      </c>
      <c r="D3496" s="4">
        <v>38.417253017568221</v>
      </c>
      <c r="E3496">
        <f t="shared" si="218"/>
        <v>38.468359141532332</v>
      </c>
      <c r="F3496">
        <v>33.084149842062736</v>
      </c>
      <c r="G3496">
        <f t="shared" si="219"/>
        <v>33.082399569264808</v>
      </c>
    </row>
    <row r="3497" spans="1:7" outlineLevel="1">
      <c r="A3497" s="12">
        <f t="shared" si="221"/>
        <v>0</v>
      </c>
      <c r="B3497" t="str">
        <f>YEAR(C3497)&amp;VLOOKUP(MONTH(C3497),lookup!$G$2:$N$13,8)</f>
        <v>2017M10</v>
      </c>
      <c r="C3497" s="2">
        <f t="shared" si="220"/>
        <v>43034</v>
      </c>
      <c r="D3497" s="4">
        <v>38.355300942938953</v>
      </c>
      <c r="E3497">
        <f t="shared" si="218"/>
        <v>38.45771758127745</v>
      </c>
      <c r="F3497">
        <v>32.897375557071271</v>
      </c>
      <c r="G3497">
        <f t="shared" si="219"/>
        <v>33.068863371731794</v>
      </c>
    </row>
    <row r="3498" spans="1:7" outlineLevel="1">
      <c r="A3498" s="12">
        <f t="shared" si="221"/>
        <v>0</v>
      </c>
      <c r="B3498" t="str">
        <f>YEAR(C3498)&amp;VLOOKUP(MONTH(C3498),lookup!$G$2:$N$13,8)</f>
        <v>2017M10</v>
      </c>
      <c r="C3498" s="2">
        <f t="shared" si="220"/>
        <v>43035</v>
      </c>
      <c r="D3498" s="4">
        <v>38.949385234993429</v>
      </c>
      <c r="E3498">
        <f t="shared" si="218"/>
        <v>38.497359692003727</v>
      </c>
      <c r="F3498">
        <v>33.549220820863745</v>
      </c>
      <c r="G3498">
        <f t="shared" si="219"/>
        <v>33.098083603221355</v>
      </c>
    </row>
    <row r="3499" spans="1:7" outlineLevel="1">
      <c r="A3499" s="12">
        <f t="shared" si="221"/>
        <v>0</v>
      </c>
      <c r="B3499" t="str">
        <f>YEAR(C3499)&amp;VLOOKUP(MONTH(C3499),lookup!$G$2:$N$13,8)</f>
        <v>2017M10</v>
      </c>
      <c r="C3499" s="2">
        <f t="shared" si="220"/>
        <v>43036</v>
      </c>
      <c r="D3499" s="4">
        <v>39.168365256714239</v>
      </c>
      <c r="E3499">
        <f t="shared" si="218"/>
        <v>38.608424684175851</v>
      </c>
      <c r="F3499">
        <v>33.621269391742707</v>
      </c>
      <c r="G3499">
        <f t="shared" si="219"/>
        <v>33.194345146331997</v>
      </c>
    </row>
    <row r="3500" spans="1:7" outlineLevel="1">
      <c r="A3500" s="12">
        <f t="shared" si="221"/>
        <v>0</v>
      </c>
      <c r="B3500" t="str">
        <f>YEAR(C3500)&amp;VLOOKUP(MONTH(C3500),lookup!$G$2:$N$13,8)</f>
        <v>2017M10</v>
      </c>
      <c r="C3500" s="2">
        <f t="shared" si="220"/>
        <v>43037</v>
      </c>
      <c r="D3500" s="4">
        <v>38.48532129987511</v>
      </c>
      <c r="E3500">
        <f t="shared" si="218"/>
        <v>38.606211551950409</v>
      </c>
      <c r="F3500">
        <v>33.102452689886654</v>
      </c>
      <c r="G3500">
        <f t="shared" si="219"/>
        <v>33.183619466910507</v>
      </c>
    </row>
    <row r="3501" spans="1:7" outlineLevel="1">
      <c r="A3501" s="12">
        <f t="shared" si="221"/>
        <v>0</v>
      </c>
      <c r="B3501" t="str">
        <f>YEAR(C3501)&amp;VLOOKUP(MONTH(C3501),lookup!$G$2:$N$13,8)</f>
        <v>2017M10</v>
      </c>
      <c r="C3501" s="2">
        <f t="shared" si="220"/>
        <v>43038</v>
      </c>
      <c r="D3501" s="4">
        <v>38.703462594903286</v>
      </c>
      <c r="E3501">
        <f t="shared" si="218"/>
        <v>38.646621111136213</v>
      </c>
      <c r="F3501">
        <v>33.150141943136546</v>
      </c>
      <c r="G3501">
        <f t="shared" si="219"/>
        <v>33.20899701831344</v>
      </c>
    </row>
    <row r="3502" spans="1:7" outlineLevel="1">
      <c r="A3502" s="12">
        <f t="shared" si="221"/>
        <v>0</v>
      </c>
      <c r="B3502" t="str">
        <f>YEAR(C3502)&amp;VLOOKUP(MONTH(C3502),lookup!$G$2:$N$13,8)</f>
        <v>2017M10</v>
      </c>
      <c r="C3502" s="2">
        <f t="shared" si="220"/>
        <v>43039</v>
      </c>
      <c r="D3502" s="4">
        <v>38.534013223624363</v>
      </c>
      <c r="E3502">
        <f t="shared" si="218"/>
        <v>38.671733198654678</v>
      </c>
      <c r="F3502">
        <v>33.141492955680995</v>
      </c>
      <c r="G3502">
        <f t="shared" si="219"/>
        <v>33.223677711175625</v>
      </c>
    </row>
    <row r="3503" spans="1:7" outlineLevel="1">
      <c r="A3503" s="12">
        <f t="shared" si="221"/>
        <v>0</v>
      </c>
      <c r="B3503" t="str">
        <f>YEAR(C3503)&amp;VLOOKUP(MONTH(C3503),lookup!$G$2:$N$13,8)</f>
        <v>2017M11</v>
      </c>
      <c r="C3503" s="2">
        <f t="shared" si="220"/>
        <v>43040</v>
      </c>
      <c r="D3503" s="4">
        <v>38.970938145693182</v>
      </c>
      <c r="E3503">
        <f t="shared" si="218"/>
        <v>38.749959628586396</v>
      </c>
      <c r="F3503">
        <v>33.320391181864323</v>
      </c>
      <c r="G3503">
        <f t="shared" si="219"/>
        <v>33.273736647492228</v>
      </c>
    </row>
    <row r="3504" spans="1:7" outlineLevel="1">
      <c r="A3504" s="12">
        <f t="shared" si="221"/>
        <v>0</v>
      </c>
      <c r="B3504" t="str">
        <f>YEAR(C3504)&amp;VLOOKUP(MONTH(C3504),lookup!$G$2:$N$13,8)</f>
        <v>2017M11</v>
      </c>
      <c r="C3504" s="2">
        <f t="shared" si="220"/>
        <v>43041</v>
      </c>
      <c r="D3504" s="4">
        <v>38.795996814795757</v>
      </c>
      <c r="E3504">
        <f t="shared" si="218"/>
        <v>38.760848747563301</v>
      </c>
      <c r="F3504">
        <v>33.186724068833129</v>
      </c>
      <c r="G3504">
        <f t="shared" si="219"/>
        <v>33.249939473996164</v>
      </c>
    </row>
    <row r="3505" spans="1:7" outlineLevel="1">
      <c r="A3505" s="12">
        <f t="shared" si="221"/>
        <v>0</v>
      </c>
      <c r="B3505" t="str">
        <f>YEAR(C3505)&amp;VLOOKUP(MONTH(C3505),lookup!$G$2:$N$13,8)</f>
        <v>2017M11</v>
      </c>
      <c r="C3505" s="2">
        <f t="shared" si="220"/>
        <v>43042</v>
      </c>
      <c r="D3505" s="4">
        <v>39.177422366557927</v>
      </c>
      <c r="E3505">
        <f t="shared" si="218"/>
        <v>38.812986095693134</v>
      </c>
      <c r="F3505">
        <v>33.544186398680054</v>
      </c>
      <c r="G3505">
        <f t="shared" si="219"/>
        <v>33.283941568841485</v>
      </c>
    </row>
    <row r="3506" spans="1:7" outlineLevel="1">
      <c r="A3506" s="12">
        <f t="shared" si="221"/>
        <v>0</v>
      </c>
      <c r="B3506" t="str">
        <f>YEAR(C3506)&amp;VLOOKUP(MONTH(C3506),lookup!$G$2:$N$13,8)</f>
        <v>2017M11</v>
      </c>
      <c r="C3506" s="2">
        <f t="shared" si="220"/>
        <v>43043</v>
      </c>
      <c r="D3506" s="4">
        <v>38.883869699017076</v>
      </c>
      <c r="E3506">
        <f t="shared" si="218"/>
        <v>38.842103741289776</v>
      </c>
      <c r="F3506">
        <v>33.220498150619207</v>
      </c>
      <c r="G3506">
        <f t="shared" si="219"/>
        <v>33.273233523678911</v>
      </c>
    </row>
    <row r="3507" spans="1:7" outlineLevel="1">
      <c r="A3507" s="12">
        <f t="shared" si="221"/>
        <v>0</v>
      </c>
      <c r="B3507" t="str">
        <f>YEAR(C3507)&amp;VLOOKUP(MONTH(C3507),lookup!$G$2:$N$13,8)</f>
        <v>2017M11</v>
      </c>
      <c r="C3507" s="2">
        <f t="shared" si="220"/>
        <v>43044</v>
      </c>
      <c r="D3507" s="4">
        <v>39.407461710505849</v>
      </c>
      <c r="E3507">
        <f t="shared" si="218"/>
        <v>38.915713862618631</v>
      </c>
      <c r="F3507">
        <v>33.739186510462005</v>
      </c>
      <c r="G3507">
        <f t="shared" si="219"/>
        <v>33.329690390875996</v>
      </c>
    </row>
    <row r="3508" spans="1:7" outlineLevel="1">
      <c r="A3508" s="12">
        <f t="shared" si="221"/>
        <v>0</v>
      </c>
      <c r="B3508" t="str">
        <f>YEAR(C3508)&amp;VLOOKUP(MONTH(C3508),lookup!$G$2:$N$13,8)</f>
        <v>2017M11</v>
      </c>
      <c r="C3508" s="2">
        <f t="shared" si="220"/>
        <v>43045</v>
      </c>
      <c r="D3508" s="4">
        <v>38.70296808178928</v>
      </c>
      <c r="E3508">
        <f t="shared" si="218"/>
        <v>38.943396358002012</v>
      </c>
      <c r="F3508">
        <v>33.072256886775534</v>
      </c>
      <c r="G3508">
        <f t="shared" si="219"/>
        <v>33.32203348077276</v>
      </c>
    </row>
    <row r="3509" spans="1:7" outlineLevel="1">
      <c r="A3509" s="12">
        <f t="shared" si="221"/>
        <v>0</v>
      </c>
      <c r="B3509" t="str">
        <f>YEAR(C3509)&amp;VLOOKUP(MONTH(C3509),lookup!$G$2:$N$13,8)</f>
        <v>2017M11</v>
      </c>
      <c r="C3509" s="2">
        <f t="shared" si="220"/>
        <v>43046</v>
      </c>
      <c r="D3509" s="4">
        <v>38.735591003646</v>
      </c>
      <c r="E3509">
        <f t="shared" si="218"/>
        <v>38.925792121711169</v>
      </c>
      <c r="F3509">
        <v>33.093837472291959</v>
      </c>
      <c r="G3509">
        <f t="shared" si="219"/>
        <v>33.299634975547278</v>
      </c>
    </row>
    <row r="3510" spans="1:7" outlineLevel="1">
      <c r="A3510" s="12">
        <f t="shared" si="221"/>
        <v>0</v>
      </c>
      <c r="B3510" t="str">
        <f>YEAR(C3510)&amp;VLOOKUP(MONTH(C3510),lookup!$G$2:$N$13,8)</f>
        <v>2017M11</v>
      </c>
      <c r="C3510" s="2">
        <f t="shared" si="220"/>
        <v>43047</v>
      </c>
      <c r="D3510" s="4">
        <v>39.090128975308993</v>
      </c>
      <c r="E3510">
        <f t="shared" ref="E3510:E3564" si="222">AVERAGE(SUM(D3503:D3510)/8,SUM(D3505:D3510)/6)</f>
        <v>38.985060369567556</v>
      </c>
      <c r="F3510">
        <v>33.41006067767195</v>
      </c>
      <c r="G3510">
        <f t="shared" si="219"/>
        <v>33.335031842241612</v>
      </c>
    </row>
    <row r="3511" spans="1:7" outlineLevel="1">
      <c r="A3511" s="12">
        <f t="shared" si="221"/>
        <v>0</v>
      </c>
      <c r="B3511" t="str">
        <f>YEAR(C3511)&amp;VLOOKUP(MONTH(C3511),lookup!$G$2:$N$13,8)</f>
        <v>2017M11</v>
      </c>
      <c r="C3511" s="2">
        <f t="shared" si="220"/>
        <v>43048</v>
      </c>
      <c r="D3511" s="4">
        <v>38.862791945633319</v>
      </c>
      <c r="E3511">
        <f t="shared" si="222"/>
        <v>38.952082030320099</v>
      </c>
      <c r="F3511">
        <v>33.251777952602517</v>
      </c>
      <c r="G3511">
        <f t="shared" si="219"/>
        <v>33.306376144906295</v>
      </c>
    </row>
    <row r="3512" spans="1:7" outlineLevel="1">
      <c r="A3512" s="12">
        <f t="shared" si="221"/>
        <v>0</v>
      </c>
      <c r="B3512" t="str">
        <f>YEAR(C3512)&amp;VLOOKUP(MONTH(C3512),lookup!$G$2:$N$13,8)</f>
        <v>2017M11</v>
      </c>
      <c r="C3512" s="2">
        <f t="shared" si="220"/>
        <v>43049</v>
      </c>
      <c r="D3512" s="4">
        <v>38.935219628986538</v>
      </c>
      <c r="E3512">
        <f t="shared" si="222"/>
        <v>38.965062617037809</v>
      </c>
      <c r="F3512">
        <v>33.25665562490618</v>
      </c>
      <c r="G3512">
        <f t="shared" si="219"/>
        <v>33.313759990018099</v>
      </c>
    </row>
    <row r="3513" spans="1:7" outlineLevel="1">
      <c r="A3513" s="12">
        <f t="shared" si="221"/>
        <v>0</v>
      </c>
      <c r="B3513" t="str">
        <f>YEAR(C3513)&amp;VLOOKUP(MONTH(C3513),lookup!$G$2:$N$13,8)</f>
        <v>2017M11</v>
      </c>
      <c r="C3513" s="2">
        <f t="shared" si="220"/>
        <v>43050</v>
      </c>
      <c r="D3513" s="4">
        <v>39.405318033417771</v>
      </c>
      <c r="E3513">
        <f t="shared" si="222"/>
        <v>38.97912745645921</v>
      </c>
      <c r="F3513">
        <v>33.689172230377189</v>
      </c>
      <c r="G3513">
        <f t="shared" si="219"/>
        <v>33.318653747825437</v>
      </c>
    </row>
    <row r="3514" spans="1:7" outlineLevel="1">
      <c r="A3514" s="12">
        <f t="shared" si="221"/>
        <v>0</v>
      </c>
      <c r="B3514" t="str">
        <f>YEAR(C3514)&amp;VLOOKUP(MONTH(C3514),lookup!$G$2:$N$13,8)</f>
        <v>2017M11</v>
      </c>
      <c r="C3514" s="2">
        <f t="shared" si="220"/>
        <v>43051</v>
      </c>
      <c r="D3514" s="4">
        <v>39.114533226912116</v>
      </c>
      <c r="E3514">
        <f t="shared" si="222"/>
        <v>39.027841022379555</v>
      </c>
      <c r="F3514">
        <v>33.426111956863785</v>
      </c>
      <c r="G3514">
        <f t="shared" si="219"/>
        <v>33.360992533223076</v>
      </c>
    </row>
    <row r="3515" spans="1:7" outlineLevel="1">
      <c r="A3515" s="12">
        <f t="shared" si="221"/>
        <v>0</v>
      </c>
      <c r="B3515" t="str">
        <f>YEAR(C3515)&amp;VLOOKUP(MONTH(C3515),lookup!$G$2:$N$13,8)</f>
        <v>2017M11</v>
      </c>
      <c r="C3515" s="2">
        <f t="shared" si="220"/>
        <v>43052</v>
      </c>
      <c r="D3515" s="4">
        <v>38.330806969089487</v>
      </c>
      <c r="E3515">
        <f t="shared" si="222"/>
        <v>38.92681809816132</v>
      </c>
      <c r="F3515">
        <v>32.710953201754847</v>
      </c>
      <c r="G3515">
        <f t="shared" si="219"/>
        <v>33.26482092888412</v>
      </c>
    </row>
    <row r="3516" spans="1:7" outlineLevel="1">
      <c r="A3516" s="12">
        <f t="shared" si="221"/>
        <v>0</v>
      </c>
      <c r="B3516" t="str">
        <f>YEAR(C3516)&amp;VLOOKUP(MONTH(C3516),lookup!$G$2:$N$13,8)</f>
        <v>2017M11</v>
      </c>
      <c r="C3516" s="2">
        <f t="shared" si="220"/>
        <v>43053</v>
      </c>
      <c r="D3516" s="4">
        <v>38.974382330146021</v>
      </c>
      <c r="E3516">
        <f t="shared" si="222"/>
        <v>38.934135934920036</v>
      </c>
      <c r="F3516">
        <v>33.287271472057242</v>
      </c>
      <c r="G3516">
        <f t="shared" si="219"/>
        <v>33.268026906662996</v>
      </c>
    </row>
    <row r="3517" spans="1:7" outlineLevel="1">
      <c r="A3517" s="12">
        <f t="shared" si="221"/>
        <v>0</v>
      </c>
      <c r="B3517" t="str">
        <f>YEAR(C3517)&amp;VLOOKUP(MONTH(C3517),lookup!$G$2:$N$13,8)</f>
        <v>2017M11</v>
      </c>
      <c r="C3517" s="2">
        <f t="shared" si="220"/>
        <v>43054</v>
      </c>
      <c r="D3517" s="4">
        <v>39.115024827634194</v>
      </c>
      <c r="E3517">
        <f t="shared" si="222"/>
        <v>38.978869955752707</v>
      </c>
      <c r="F3517">
        <v>33.420585388497265</v>
      </c>
      <c r="G3517">
        <f t="shared" si="219"/>
        <v>33.3025159377504</v>
      </c>
    </row>
    <row r="3518" spans="1:7" outlineLevel="1">
      <c r="A3518" s="12">
        <f t="shared" si="221"/>
        <v>0</v>
      </c>
      <c r="B3518" t="str">
        <f>YEAR(C3518)&amp;VLOOKUP(MONTH(C3518),lookup!$G$2:$N$13,8)</f>
        <v>2017M11</v>
      </c>
      <c r="C3518" s="2">
        <f t="shared" si="220"/>
        <v>43055</v>
      </c>
      <c r="D3518" s="4">
        <v>39.001339926105629</v>
      </c>
      <c r="E3518">
        <f t="shared" si="222"/>
        <v>38.978830664937419</v>
      </c>
      <c r="F3518">
        <v>33.285962728099257</v>
      </c>
      <c r="G3518">
        <f t="shared" si="219"/>
        <v>33.297202074501527</v>
      </c>
    </row>
    <row r="3519" spans="1:7" outlineLevel="1">
      <c r="A3519" s="12">
        <f t="shared" si="221"/>
        <v>0</v>
      </c>
      <c r="B3519" t="str">
        <f>YEAR(C3519)&amp;VLOOKUP(MONTH(C3519),lookup!$G$2:$N$13,8)</f>
        <v>2017M11</v>
      </c>
      <c r="C3519" s="2">
        <f t="shared" si="220"/>
        <v>43056</v>
      </c>
      <c r="D3519" s="4">
        <v>39.116183813578964</v>
      </c>
      <c r="E3519">
        <f t="shared" si="222"/>
        <v>38.970573138364124</v>
      </c>
      <c r="F3519">
        <v>33.405475966881887</v>
      </c>
      <c r="G3519">
        <f t="shared" si="219"/>
        <v>33.283166845102713</v>
      </c>
    </row>
    <row r="3520" spans="1:7" outlineLevel="1">
      <c r="A3520" s="12">
        <f t="shared" si="221"/>
        <v>0</v>
      </c>
      <c r="B3520" t="str">
        <f>YEAR(C3520)&amp;VLOOKUP(MONTH(C3520),lookup!$G$2:$N$13,8)</f>
        <v>2017M11</v>
      </c>
      <c r="C3520" s="2">
        <f t="shared" si="220"/>
        <v>43057</v>
      </c>
      <c r="D3520" s="4">
        <v>39.33054705328933</v>
      </c>
      <c r="E3520">
        <f t="shared" si="222"/>
        <v>39.013282254581142</v>
      </c>
      <c r="F3520">
        <v>33.575982305759766</v>
      </c>
      <c r="G3520">
        <f t="shared" si="219"/>
        <v>33.315613958397392</v>
      </c>
    </row>
    <row r="3521" spans="1:7" outlineLevel="1">
      <c r="A3521" s="12">
        <f t="shared" si="221"/>
        <v>0</v>
      </c>
      <c r="B3521" t="str">
        <f>YEAR(C3521)&amp;VLOOKUP(MONTH(C3521),lookup!$G$2:$N$13,8)</f>
        <v>2017M11</v>
      </c>
      <c r="C3521" s="2">
        <f t="shared" si="220"/>
        <v>43058</v>
      </c>
      <c r="D3521" s="4">
        <v>38.865254418341166</v>
      </c>
      <c r="E3521">
        <f t="shared" si="222"/>
        <v>39.024065566076501</v>
      </c>
      <c r="F3521">
        <v>33.1777736838987</v>
      </c>
      <c r="G3521">
        <f t="shared" si="219"/>
        <v>33.322553256087808</v>
      </c>
    </row>
    <row r="3522" spans="1:7" outlineLevel="1">
      <c r="A3522" s="12">
        <f t="shared" si="221"/>
        <v>0</v>
      </c>
      <c r="B3522" t="str">
        <f>YEAR(C3522)&amp;VLOOKUP(MONTH(C3522),lookup!$G$2:$N$13,8)</f>
        <v>2017M11</v>
      </c>
      <c r="C3522" s="2">
        <f t="shared" si="220"/>
        <v>43059</v>
      </c>
      <c r="D3522" s="4">
        <v>39.083784346595905</v>
      </c>
      <c r="E3522">
        <f t="shared" si="222"/>
        <v>39.031260595760898</v>
      </c>
      <c r="F3522">
        <v>33.336065991821386</v>
      </c>
      <c r="G3522">
        <f t="shared" si="219"/>
        <v>33.320991593252998</v>
      </c>
    </row>
    <row r="3523" spans="1:7" outlineLevel="1">
      <c r="A3523" s="12">
        <f t="shared" si="221"/>
        <v>0</v>
      </c>
      <c r="B3523" t="str">
        <f>YEAR(C3523)&amp;VLOOKUP(MONTH(C3523),lookup!$G$2:$N$13,8)</f>
        <v>2017M11</v>
      </c>
      <c r="C3523" s="2">
        <f t="shared" si="220"/>
        <v>43060</v>
      </c>
      <c r="D3523" s="4">
        <v>39.022949502088707</v>
      </c>
      <c r="E3523">
        <f t="shared" si="222"/>
        <v>39.066846560277881</v>
      </c>
      <c r="F3523">
        <v>33.305424134068652</v>
      </c>
      <c r="G3523">
        <f t="shared" si="219"/>
        <v>33.348549255320229</v>
      </c>
    </row>
    <row r="3524" spans="1:7" outlineLevel="1">
      <c r="A3524" s="12">
        <f t="shared" si="221"/>
        <v>0</v>
      </c>
      <c r="B3524" t="str">
        <f>YEAR(C3524)&amp;VLOOKUP(MONTH(C3524),lookup!$G$2:$N$13,8)</f>
        <v>2017M11</v>
      </c>
      <c r="C3524" s="2">
        <f t="shared" si="220"/>
        <v>43061</v>
      </c>
      <c r="D3524" s="4">
        <v>39.310467398341302</v>
      </c>
      <c r="E3524">
        <f t="shared" si="222"/>
        <v>39.113612499726401</v>
      </c>
      <c r="F3524">
        <v>33.51527629940729</v>
      </c>
      <c r="G3524">
        <f t="shared" si="219"/>
        <v>33.381909021305276</v>
      </c>
    </row>
    <row r="3525" spans="1:7" outlineLevel="1">
      <c r="A3525" s="12">
        <f t="shared" si="221"/>
        <v>0</v>
      </c>
      <c r="B3525" t="str">
        <f>YEAR(C3525)&amp;VLOOKUP(MONTH(C3525),lookup!$G$2:$N$13,8)</f>
        <v>2017M11</v>
      </c>
      <c r="C3525" s="2">
        <f t="shared" si="220"/>
        <v>43062</v>
      </c>
      <c r="D3525" s="4">
        <v>39.20177596838969</v>
      </c>
      <c r="E3525">
        <f t="shared" si="222"/>
        <v>39.126167125591174</v>
      </c>
      <c r="F3525">
        <v>33.485183402247813</v>
      </c>
      <c r="G3525">
        <f t="shared" si="219"/>
        <v>33.392588683445183</v>
      </c>
    </row>
    <row r="3526" spans="1:7" outlineLevel="1">
      <c r="A3526" s="12">
        <f t="shared" si="221"/>
        <v>0</v>
      </c>
      <c r="B3526" t="str">
        <f>YEAR(C3526)&amp;VLOOKUP(MONTH(C3526),lookup!$G$2:$N$13,8)</f>
        <v>2017M11</v>
      </c>
      <c r="C3526" s="2">
        <f t="shared" si="220"/>
        <v>43063</v>
      </c>
      <c r="D3526" s="4">
        <v>39.084439814225341</v>
      </c>
      <c r="E3526">
        <f t="shared" si="222"/>
        <v>39.110851932009993</v>
      </c>
      <c r="F3526">
        <v>33.298179497012512</v>
      </c>
      <c r="G3526">
        <f t="shared" si="219"/>
        <v>33.370201997439992</v>
      </c>
    </row>
    <row r="3527" spans="1:7" outlineLevel="1">
      <c r="A3527" s="12">
        <f t="shared" si="221"/>
        <v>0</v>
      </c>
      <c r="B3527" t="str">
        <f>YEAR(C3527)&amp;VLOOKUP(MONTH(C3527),lookup!$G$2:$N$13,8)</f>
        <v>2017M11</v>
      </c>
      <c r="C3527" s="2">
        <f t="shared" si="220"/>
        <v>43064</v>
      </c>
      <c r="D3527" s="4">
        <v>39.170957072213064</v>
      </c>
      <c r="E3527">
        <f t="shared" si="222"/>
        <v>39.139750481830617</v>
      </c>
      <c r="F3527">
        <v>33.448534464487075</v>
      </c>
      <c r="G3527">
        <f t="shared" si="219"/>
        <v>33.395456551922678</v>
      </c>
    </row>
    <row r="3528" spans="1:7" outlineLevel="1">
      <c r="A3528" s="12">
        <f t="shared" si="221"/>
        <v>0</v>
      </c>
      <c r="B3528" t="str">
        <f>YEAR(C3528)&amp;VLOOKUP(MONTH(C3528),lookup!$G$2:$N$13,8)</f>
        <v>2017M11</v>
      </c>
      <c r="C3528" s="2">
        <f t="shared" si="220"/>
        <v>43065</v>
      </c>
      <c r="D3528" s="4">
        <v>39.070654138219034</v>
      </c>
      <c r="E3528">
        <f t="shared" si="222"/>
        <v>39.122412990607316</v>
      </c>
      <c r="F3528">
        <v>33.314766047007247</v>
      </c>
      <c r="G3528">
        <f t="shared" si="219"/>
        <v>33.377355540349463</v>
      </c>
    </row>
    <row r="3529" spans="1:7" outlineLevel="1">
      <c r="A3529" s="12">
        <f t="shared" si="221"/>
        <v>0</v>
      </c>
      <c r="B3529" t="str">
        <f>YEAR(C3529)&amp;VLOOKUP(MONTH(C3529),lookup!$G$2:$N$13,8)</f>
        <v>2017M11</v>
      </c>
      <c r="C3529" s="2">
        <f t="shared" si="220"/>
        <v>43066</v>
      </c>
      <c r="D3529" s="4">
        <v>38.918895505615339</v>
      </c>
      <c r="E3529">
        <f t="shared" si="222"/>
        <v>39.117094392189173</v>
      </c>
      <c r="F3529">
        <v>33.188580404405336</v>
      </c>
      <c r="G3529">
        <f t="shared" si="219"/>
        <v>33.368293982909186</v>
      </c>
    </row>
    <row r="3530" spans="1:7" outlineLevel="1">
      <c r="A3530" s="12">
        <f t="shared" si="221"/>
        <v>0</v>
      </c>
      <c r="B3530" t="str">
        <f>YEAR(C3530)&amp;VLOOKUP(MONTH(C3530),lookup!$G$2:$N$13,8)</f>
        <v>2017M11</v>
      </c>
      <c r="C3530" s="2">
        <f t="shared" si="220"/>
        <v>43067</v>
      </c>
      <c r="D3530" s="4">
        <v>38.935468408745891</v>
      </c>
      <c r="E3530">
        <f t="shared" si="222"/>
        <v>39.076574730273933</v>
      </c>
      <c r="F3530">
        <v>33.153620786774468</v>
      </c>
      <c r="G3530">
        <f t="shared" si="219"/>
        <v>33.326753198207683</v>
      </c>
    </row>
    <row r="3531" spans="1:7" outlineLevel="1">
      <c r="A3531" s="12">
        <f t="shared" si="221"/>
        <v>0</v>
      </c>
      <c r="B3531" t="str">
        <f>YEAR(C3531)&amp;VLOOKUP(MONTH(C3531),lookup!$G$2:$N$13,8)</f>
        <v>2017M11</v>
      </c>
      <c r="C3531" s="2">
        <f t="shared" si="220"/>
        <v>43068</v>
      </c>
      <c r="D3531" s="4">
        <v>39.127237381329863</v>
      </c>
      <c r="E3531">
        <f t="shared" si="222"/>
        <v>39.07688117380485</v>
      </c>
      <c r="F3531">
        <v>33.381722811636045</v>
      </c>
      <c r="G3531">
        <f t="shared" ref="G3531:G3564" si="223">AVERAGE(SUM(F3524:F3531)/8,SUM(F3526:F3531)/6)</f>
        <v>33.322900149671341</v>
      </c>
    </row>
    <row r="3532" spans="1:7" outlineLevel="1">
      <c r="A3532" s="12">
        <f t="shared" si="221"/>
        <v>0</v>
      </c>
      <c r="B3532" t="str">
        <f>YEAR(C3532)&amp;VLOOKUP(MONTH(C3532),lookup!$G$2:$N$13,8)</f>
        <v>2017M11</v>
      </c>
      <c r="C3532" s="2">
        <f t="shared" ref="C3532:C3595" si="224">C3531+1</f>
        <v>43069</v>
      </c>
      <c r="D3532" s="4">
        <v>38.817591493787269</v>
      </c>
      <c r="E3532">
        <f t="shared" si="222"/>
        <v>39.023839069733711</v>
      </c>
      <c r="F3532">
        <v>33.018957057005387</v>
      </c>
      <c r="G3532">
        <f t="shared" si="223"/>
        <v>33.268611660353955</v>
      </c>
    </row>
    <row r="3533" spans="1:7" outlineLevel="1">
      <c r="A3533" s="12">
        <f t="shared" si="221"/>
        <v>0</v>
      </c>
      <c r="B3533" t="str">
        <f>YEAR(C3533)&amp;VLOOKUP(MONTH(C3533),lookup!$G$2:$N$13,8)</f>
        <v>2017M12</v>
      </c>
      <c r="C3533" s="2">
        <f t="shared" si="224"/>
        <v>43070</v>
      </c>
      <c r="D3533" s="4">
        <v>38.944072309721392</v>
      </c>
      <c r="E3533">
        <f t="shared" si="222"/>
        <v>38.988825527525975</v>
      </c>
      <c r="F3533">
        <v>33.067338959482811</v>
      </c>
      <c r="G3533">
        <f t="shared" si="223"/>
        <v>33.210730090597451</v>
      </c>
    </row>
    <row r="3534" spans="1:7" outlineLevel="1">
      <c r="A3534" s="12">
        <f t="shared" si="221"/>
        <v>0</v>
      </c>
      <c r="B3534" t="str">
        <f>YEAR(C3534)&amp;VLOOKUP(MONTH(C3534),lookup!$G$2:$N$13,8)</f>
        <v>2017M12</v>
      </c>
      <c r="C3534" s="2">
        <f t="shared" si="224"/>
        <v>43071</v>
      </c>
      <c r="D3534" s="4">
        <v>39.072102651665723</v>
      </c>
      <c r="E3534">
        <f t="shared" si="222"/>
        <v>38.988175164319884</v>
      </c>
      <c r="F3534">
        <v>33.055311448788146</v>
      </c>
      <c r="G3534">
        <f t="shared" si="223"/>
        <v>33.173929621065177</v>
      </c>
    </row>
    <row r="3535" spans="1:7" outlineLevel="1">
      <c r="A3535" s="12">
        <f t="shared" si="221"/>
        <v>0</v>
      </c>
      <c r="B3535" t="str">
        <f>YEAR(C3535)&amp;VLOOKUP(MONTH(C3535),lookup!$G$2:$N$13,8)</f>
        <v>2017M12</v>
      </c>
      <c r="C3535" s="2">
        <f t="shared" si="224"/>
        <v>43072</v>
      </c>
      <c r="D3535" s="4">
        <v>39.156885700349513</v>
      </c>
      <c r="E3535">
        <f t="shared" si="222"/>
        <v>39.007128219806262</v>
      </c>
      <c r="F3535">
        <v>33.248850427836658</v>
      </c>
      <c r="G3535">
        <f t="shared" si="223"/>
        <v>33.166471870727136</v>
      </c>
    </row>
    <row r="3536" spans="1:7" outlineLevel="1">
      <c r="A3536" s="12">
        <f t="shared" si="221"/>
        <v>0</v>
      </c>
      <c r="B3536" t="str">
        <f>YEAR(C3536)&amp;VLOOKUP(MONTH(C3536),lookup!$G$2:$N$13,8)</f>
        <v>2017M12</v>
      </c>
      <c r="C3536" s="2">
        <f t="shared" si="224"/>
        <v>43073</v>
      </c>
      <c r="D3536" s="4">
        <v>39.273344882608214</v>
      </c>
      <c r="E3536">
        <f t="shared" si="222"/>
        <v>39.047952764152441</v>
      </c>
      <c r="F3536">
        <v>33.228300672005282</v>
      </c>
      <c r="G3536">
        <f t="shared" si="223"/>
        <v>33.167291108558743</v>
      </c>
    </row>
    <row r="3537" spans="1:7" outlineLevel="1">
      <c r="A3537" s="12">
        <f t="shared" si="221"/>
        <v>0</v>
      </c>
      <c r="B3537" t="str">
        <f>YEAR(C3537)&amp;VLOOKUP(MONTH(C3537),lookup!$G$2:$N$13,8)</f>
        <v>2017M12</v>
      </c>
      <c r="C3537" s="2">
        <f t="shared" si="224"/>
        <v>43074</v>
      </c>
      <c r="D3537" s="4">
        <v>39.149004717709794</v>
      </c>
      <c r="E3537">
        <f t="shared" si="222"/>
        <v>39.06414853460668</v>
      </c>
      <c r="F3537">
        <v>33.211733241822394</v>
      </c>
      <c r="G3537">
        <f t="shared" si="223"/>
        <v>33.154572363412839</v>
      </c>
    </row>
    <row r="3538" spans="1:7" outlineLevel="1">
      <c r="A3538" s="12">
        <f t="shared" ref="A3538:A3601" si="225">IF(D3538+D3539=D3538,IF(D3538+D3539&gt;0,1,0),0)</f>
        <v>0</v>
      </c>
      <c r="B3538" t="str">
        <f>YEAR(C3538)&amp;VLOOKUP(MONTH(C3538),lookup!$G$2:$N$13,8)</f>
        <v>2017M12</v>
      </c>
      <c r="C3538" s="2">
        <f t="shared" si="224"/>
        <v>43075</v>
      </c>
      <c r="D3538" s="4">
        <v>39.400494088464548</v>
      </c>
      <c r="E3538">
        <f t="shared" si="222"/>
        <v>39.141787855812197</v>
      </c>
      <c r="F3538">
        <v>33.333054605019122</v>
      </c>
      <c r="G3538">
        <f t="shared" si="223"/>
        <v>33.191961772720944</v>
      </c>
    </row>
    <row r="3539" spans="1:7" outlineLevel="1">
      <c r="A3539" s="12">
        <f t="shared" si="225"/>
        <v>0</v>
      </c>
      <c r="B3539" t="str">
        <f>YEAR(C3539)&amp;VLOOKUP(MONTH(C3539),lookup!$G$2:$N$13,8)</f>
        <v>2017M12</v>
      </c>
      <c r="C3539" s="2">
        <f t="shared" si="224"/>
        <v>43076</v>
      </c>
      <c r="D3539" s="4">
        <v>39.450559927625349</v>
      </c>
      <c r="E3539">
        <f t="shared" si="222"/>
        <v>39.204202816447669</v>
      </c>
      <c r="F3539">
        <v>33.479919498986391</v>
      </c>
      <c r="G3539">
        <f t="shared" si="223"/>
        <v>33.232480777305639</v>
      </c>
    </row>
    <row r="3540" spans="1:7" outlineLevel="1">
      <c r="A3540" s="12">
        <f t="shared" si="225"/>
        <v>0</v>
      </c>
      <c r="B3540" t="str">
        <f>YEAR(C3540)&amp;VLOOKUP(MONTH(C3540),lookup!$G$2:$N$13,8)</f>
        <v>2017M12</v>
      </c>
      <c r="C3540" s="2">
        <f t="shared" si="224"/>
        <v>43077</v>
      </c>
      <c r="D3540" s="4">
        <v>39.00482518810697</v>
      </c>
      <c r="E3540">
        <f t="shared" si="222"/>
        <v>39.21029846704608</v>
      </c>
      <c r="F3540">
        <v>32.918477101531394</v>
      </c>
      <c r="G3540">
        <f t="shared" si="223"/>
        <v>33.214797917817123</v>
      </c>
    </row>
    <row r="3541" spans="1:7" outlineLevel="1">
      <c r="A3541" s="12">
        <f t="shared" si="225"/>
        <v>0</v>
      </c>
      <c r="B3541" t="str">
        <f>YEAR(C3541)&amp;VLOOKUP(MONTH(C3541),lookup!$G$2:$N$13,8)</f>
        <v>2017M12</v>
      </c>
      <c r="C3541" s="2">
        <f t="shared" si="224"/>
        <v>43078</v>
      </c>
      <c r="D3541" s="4">
        <v>39.433764623241871</v>
      </c>
      <c r="E3541">
        <f t="shared" si="222"/>
        <v>39.263977480215473</v>
      </c>
      <c r="F3541">
        <v>33.516492058459527</v>
      </c>
      <c r="G3541">
        <f t="shared" si="223"/>
        <v>33.265173455721737</v>
      </c>
    </row>
    <row r="3542" spans="1:7" outlineLevel="1">
      <c r="A3542" s="12">
        <f t="shared" si="225"/>
        <v>0</v>
      </c>
      <c r="B3542" t="str">
        <f>YEAR(C3542)&amp;VLOOKUP(MONTH(C3542),lookup!$G$2:$N$13,8)</f>
        <v>2017M12</v>
      </c>
      <c r="C3542" s="2">
        <f t="shared" si="224"/>
        <v>43079</v>
      </c>
      <c r="D3542" s="4">
        <v>37.687443920205496</v>
      </c>
      <c r="E3542">
        <f t="shared" si="222"/>
        <v>39.045277895965654</v>
      </c>
      <c r="F3542">
        <v>31.83059991790055</v>
      </c>
      <c r="G3542">
        <f t="shared" si="223"/>
        <v>33.072153922199199</v>
      </c>
    </row>
    <row r="3543" spans="1:7" outlineLevel="1">
      <c r="A3543" s="12">
        <f t="shared" si="225"/>
        <v>0</v>
      </c>
      <c r="B3543" t="str">
        <f>YEAR(C3543)&amp;VLOOKUP(MONTH(C3543),lookup!$G$2:$N$13,8)</f>
        <v>2017M12</v>
      </c>
      <c r="C3543" s="2">
        <f t="shared" si="224"/>
        <v>43080</v>
      </c>
      <c r="D3543" s="4">
        <v>39.72989797375736</v>
      </c>
      <c r="E3543">
        <f t="shared" si="222"/>
        <v>39.129498934390945</v>
      </c>
      <c r="F3543">
        <v>33.716988334450754</v>
      </c>
      <c r="G3543">
        <f t="shared" si="223"/>
        <v>33.143517132414942</v>
      </c>
    </row>
    <row r="3544" spans="1:7" outlineLevel="1">
      <c r="A3544" s="12">
        <f t="shared" si="225"/>
        <v>0</v>
      </c>
      <c r="B3544" t="str">
        <f>YEAR(C3544)&amp;VLOOKUP(MONTH(C3544),lookup!$G$2:$N$13,8)</f>
        <v>2017M12</v>
      </c>
      <c r="C3544" s="2">
        <f t="shared" si="224"/>
        <v>43081</v>
      </c>
      <c r="D3544" s="4">
        <v>38.444254019074513</v>
      </c>
      <c r="E3544">
        <f t="shared" si="222"/>
        <v>38.997994082970919</v>
      </c>
      <c r="F3544">
        <v>32.537271282231217</v>
      </c>
      <c r="G3544">
        <f t="shared" si="223"/>
        <v>33.034012518655068</v>
      </c>
    </row>
    <row r="3545" spans="1:7" outlineLevel="1">
      <c r="A3545" s="12">
        <f t="shared" si="225"/>
        <v>0</v>
      </c>
      <c r="B3545" t="str">
        <f>YEAR(C3545)&amp;VLOOKUP(MONTH(C3545),lookup!$G$2:$N$13,8)</f>
        <v>2017M12</v>
      </c>
      <c r="C3545" s="2">
        <f t="shared" si="224"/>
        <v>43082</v>
      </c>
      <c r="D3545" s="4">
        <v>39.311123312596095</v>
      </c>
      <c r="E3545">
        <f t="shared" si="222"/>
        <v>38.996506777232199</v>
      </c>
      <c r="F3545">
        <v>33.296139435867225</v>
      </c>
      <c r="G3545">
        <f t="shared" si="223"/>
        <v>33.023972900522935</v>
      </c>
    </row>
    <row r="3546" spans="1:7" outlineLevel="1">
      <c r="A3546" s="12">
        <f t="shared" si="225"/>
        <v>0</v>
      </c>
      <c r="B3546" t="str">
        <f>YEAR(C3546)&amp;VLOOKUP(MONTH(C3546),lookup!$G$2:$N$13,8)</f>
        <v>2017M12</v>
      </c>
      <c r="C3546" s="2">
        <f t="shared" si="224"/>
        <v>43083</v>
      </c>
      <c r="D3546" s="4">
        <v>38.963810951841658</v>
      </c>
      <c r="E3546">
        <f t="shared" si="222"/>
        <v>38.965796228171172</v>
      </c>
      <c r="F3546">
        <v>32.987438560456198</v>
      </c>
      <c r="G3546">
        <f t="shared" si="223"/>
        <v>33.008118685981486</v>
      </c>
    </row>
    <row r="3547" spans="1:7" outlineLevel="1">
      <c r="A3547" s="12">
        <f t="shared" si="225"/>
        <v>0</v>
      </c>
      <c r="B3547" t="str">
        <f>YEAR(C3547)&amp;VLOOKUP(MONTH(C3547),lookup!$G$2:$N$13,8)</f>
        <v>2017M12</v>
      </c>
      <c r="C3547" s="2">
        <f t="shared" si="224"/>
        <v>43084</v>
      </c>
      <c r="D3547" s="4">
        <v>39.379316232530783</v>
      </c>
      <c r="E3547">
        <f t="shared" si="222"/>
        <v>38.956806131335163</v>
      </c>
      <c r="F3547">
        <v>33.381745446277115</v>
      </c>
      <c r="G3547">
        <f t="shared" si="223"/>
        <v>32.99075392333863</v>
      </c>
    </row>
    <row r="3548" spans="1:7" outlineLevel="1">
      <c r="A3548" s="12">
        <f t="shared" si="225"/>
        <v>0</v>
      </c>
      <c r="B3548" t="str">
        <f>YEAR(C3548)&amp;VLOOKUP(MONTH(C3548),lookup!$G$2:$N$13,8)</f>
        <v>2017M12</v>
      </c>
      <c r="C3548" s="2">
        <f t="shared" si="224"/>
        <v>43085</v>
      </c>
      <c r="D3548" s="4">
        <v>39.164759222057064</v>
      </c>
      <c r="E3548">
        <f t="shared" si="222"/>
        <v>39.089911616944676</v>
      </c>
      <c r="F3548">
        <v>33.087707173133815</v>
      </c>
      <c r="G3548">
        <f t="shared" si="223"/>
        <v>33.10608974074988</v>
      </c>
    </row>
    <row r="3549" spans="1:7" outlineLevel="1">
      <c r="A3549" s="12">
        <f t="shared" si="225"/>
        <v>0</v>
      </c>
      <c r="B3549" t="str">
        <f>YEAR(C3549)&amp;VLOOKUP(MONTH(C3549),lookup!$G$2:$N$13,8)</f>
        <v>2017M12</v>
      </c>
      <c r="C3549" s="2">
        <f t="shared" si="224"/>
        <v>43086</v>
      </c>
      <c r="D3549" s="4">
        <v>39.324418693703713</v>
      </c>
      <c r="E3549">
        <f t="shared" si="222"/>
        <v>39.049287556344069</v>
      </c>
      <c r="F3549">
        <v>33.343749896405157</v>
      </c>
      <c r="G3549">
        <f t="shared" si="223"/>
        <v>33.064190152451026</v>
      </c>
    </row>
    <row r="3550" spans="1:7" outlineLevel="1">
      <c r="A3550" s="12">
        <f t="shared" si="225"/>
        <v>0</v>
      </c>
      <c r="B3550" t="str">
        <f>YEAR(C3550)&amp;VLOOKUP(MONTH(C3550),lookup!$G$2:$N$13,8)</f>
        <v>2017M12</v>
      </c>
      <c r="C3550" s="2">
        <f t="shared" si="224"/>
        <v>43087</v>
      </c>
      <c r="D3550" s="4">
        <v>39.045173909223685</v>
      </c>
      <c r="E3550">
        <f t="shared" si="222"/>
        <v>39.18422233817013</v>
      </c>
      <c r="F3550">
        <v>32.982946415225975</v>
      </c>
      <c r="G3550">
        <f t="shared" si="223"/>
        <v>33.17335140295009</v>
      </c>
    </row>
    <row r="3551" spans="1:7" outlineLevel="1">
      <c r="A3551" s="12">
        <f t="shared" si="225"/>
        <v>0</v>
      </c>
      <c r="B3551" t="str">
        <f>YEAR(C3551)&amp;VLOOKUP(MONTH(C3551),lookup!$G$2:$N$13,8)</f>
        <v>2017M12</v>
      </c>
      <c r="C3551" s="2">
        <f t="shared" si="224"/>
        <v>43088</v>
      </c>
      <c r="D3551" s="4">
        <v>39.325721372458702</v>
      </c>
      <c r="E3551">
        <f t="shared" si="222"/>
        <v>39.160177805577518</v>
      </c>
      <c r="F3551">
        <v>33.313223510525852</v>
      </c>
      <c r="G3551">
        <f t="shared" si="223"/>
        <v>33.149539774343005</v>
      </c>
    </row>
    <row r="3552" spans="1:7" outlineLevel="1">
      <c r="A3552" s="12">
        <f t="shared" si="225"/>
        <v>0</v>
      </c>
      <c r="B3552" t="str">
        <f>YEAR(C3552)&amp;VLOOKUP(MONTH(C3552),lookup!$G$2:$N$13,8)</f>
        <v>2017M12</v>
      </c>
      <c r="C3552" s="2">
        <f t="shared" si="224"/>
        <v>43089</v>
      </c>
      <c r="D3552" s="4">
        <v>39.376158766041023</v>
      </c>
      <c r="E3552">
        <f t="shared" si="222"/>
        <v>39.252784170112875</v>
      </c>
      <c r="F3552">
        <v>33.293633334790748</v>
      </c>
      <c r="G3552">
        <f t="shared" si="223"/>
        <v>33.222328633822514</v>
      </c>
    </row>
    <row r="3553" spans="1:7" outlineLevel="1">
      <c r="A3553" s="12">
        <f t="shared" si="225"/>
        <v>0</v>
      </c>
      <c r="B3553" t="str">
        <f>YEAR(C3553)&amp;VLOOKUP(MONTH(C3553),lookup!$G$2:$N$13,8)</f>
        <v>2017M12</v>
      </c>
      <c r="C3553" s="2">
        <f t="shared" si="224"/>
        <v>43090</v>
      </c>
      <c r="D3553" s="4">
        <v>39.567839066328339</v>
      </c>
      <c r="E3553">
        <f t="shared" si="222"/>
        <v>39.284539140870933</v>
      </c>
      <c r="F3553">
        <v>33.48807319984715</v>
      </c>
      <c r="G3553">
        <f t="shared" si="223"/>
        <v>33.243185140202101</v>
      </c>
    </row>
    <row r="3554" spans="1:7" outlineLevel="1">
      <c r="A3554" s="12">
        <f t="shared" si="225"/>
        <v>0</v>
      </c>
      <c r="B3554" t="str">
        <f>YEAR(C3554)&amp;VLOOKUP(MONTH(C3554),lookup!$G$2:$N$13,8)</f>
        <v>2017M12</v>
      </c>
      <c r="C3554" s="2">
        <f t="shared" si="224"/>
        <v>43091</v>
      </c>
      <c r="D3554" s="4">
        <v>39.795167700472092</v>
      </c>
      <c r="E3554">
        <f t="shared" si="222"/>
        <v>39.389032977528259</v>
      </c>
      <c r="F3554">
        <v>33.659929490660431</v>
      </c>
      <c r="G3554">
        <f t="shared" si="223"/>
        <v>33.33290101646709</v>
      </c>
    </row>
    <row r="3555" spans="1:7" outlineLevel="1">
      <c r="A3555" s="12">
        <f t="shared" si="225"/>
        <v>0</v>
      </c>
      <c r="B3555" t="str">
        <f>YEAR(C3555)&amp;VLOOKUP(MONTH(C3555),lookup!$G$2:$N$13,8)</f>
        <v>2017M12</v>
      </c>
      <c r="C3555" s="2">
        <f t="shared" si="224"/>
        <v>43092</v>
      </c>
      <c r="D3555" s="4">
        <v>39.869927732893267</v>
      </c>
      <c r="E3555">
        <f t="shared" si="222"/>
        <v>39.465155282900042</v>
      </c>
      <c r="F3555">
        <v>33.731002571788565</v>
      </c>
      <c r="G3555">
        <f t="shared" si="223"/>
        <v>33.387000643093501</v>
      </c>
    </row>
    <row r="3556" spans="1:7" outlineLevel="1">
      <c r="A3556" s="12">
        <f t="shared" si="225"/>
        <v>0</v>
      </c>
      <c r="B3556" t="str">
        <f>YEAR(C3556)&amp;VLOOKUP(MONTH(C3556),lookup!$G$2:$N$13,8)</f>
        <v>2017M12</v>
      </c>
      <c r="C3556" s="2">
        <f t="shared" si="224"/>
        <v>43093</v>
      </c>
      <c r="D3556" s="4">
        <v>40.536033787316988</v>
      </c>
      <c r="E3556">
        <f t="shared" si="222"/>
        <v>39.675098266403225</v>
      </c>
      <c r="F3556">
        <v>34.259217972808791</v>
      </c>
      <c r="G3556">
        <f t="shared" si="223"/>
        <v>33.566576031205088</v>
      </c>
    </row>
    <row r="3557" spans="1:7" outlineLevel="1">
      <c r="A3557" s="12">
        <f t="shared" si="225"/>
        <v>0</v>
      </c>
      <c r="B3557" t="str">
        <f>YEAR(C3557)&amp;VLOOKUP(MONTH(C3557),lookup!$G$2:$N$13,8)</f>
        <v>2017M12</v>
      </c>
      <c r="C3557" s="2">
        <f t="shared" si="224"/>
        <v>43094</v>
      </c>
      <c r="D3557" s="4">
        <v>38.881146807891071</v>
      </c>
      <c r="E3557">
        <f t="shared" si="222"/>
        <v>39.610345893159305</v>
      </c>
      <c r="F3557">
        <v>32.934859577086904</v>
      </c>
      <c r="G3557">
        <f t="shared" si="223"/>
        <v>33.509490058461111</v>
      </c>
    </row>
    <row r="3558" spans="1:7" outlineLevel="1">
      <c r="A3558" s="12">
        <f t="shared" si="225"/>
        <v>0</v>
      </c>
      <c r="B3558" t="str">
        <f>YEAR(C3558)&amp;VLOOKUP(MONTH(C3558),lookup!$G$2:$N$13,8)</f>
        <v>2017M12</v>
      </c>
      <c r="C3558" s="2">
        <f t="shared" si="224"/>
        <v>43095</v>
      </c>
      <c r="D3558" s="4">
        <v>39.561371930332783</v>
      </c>
      <c r="E3558">
        <f t="shared" si="222"/>
        <v>39.658042699836265</v>
      </c>
      <c r="F3558">
        <v>33.436138486471371</v>
      </c>
      <c r="G3558">
        <f t="shared" si="223"/>
        <v>33.549689992220671</v>
      </c>
    </row>
    <row r="3559" spans="1:7" outlineLevel="1">
      <c r="A3559" s="12">
        <f t="shared" si="225"/>
        <v>0</v>
      </c>
      <c r="B3559" t="str">
        <f>YEAR(C3559)&amp;VLOOKUP(MONTH(C3559),lookup!$G$2:$N$13,8)</f>
        <v>2017M12</v>
      </c>
      <c r="C3559" s="2">
        <f t="shared" si="224"/>
        <v>43096</v>
      </c>
      <c r="D3559" s="4">
        <v>39.443040054102134</v>
      </c>
      <c r="E3559">
        <f t="shared" si="222"/>
        <v>39.654975199753473</v>
      </c>
      <c r="F3559">
        <v>33.251927772540867</v>
      </c>
      <c r="G3559">
        <f t="shared" si="223"/>
        <v>33.526180222987755</v>
      </c>
    </row>
    <row r="3560" spans="1:7" outlineLevel="1">
      <c r="A3560" s="12">
        <f t="shared" si="225"/>
        <v>0</v>
      </c>
      <c r="B3560" t="str">
        <f>YEAR(C3560)&amp;VLOOKUP(MONTH(C3560),lookup!$G$2:$N$13,8)</f>
        <v>2017M12</v>
      </c>
      <c r="C3560" s="2">
        <f t="shared" si="224"/>
        <v>43097</v>
      </c>
      <c r="D3560" s="4">
        <v>39.321852133040963</v>
      </c>
      <c r="E3560">
        <f t="shared" si="222"/>
        <v>39.612138071238377</v>
      </c>
      <c r="F3560">
        <v>33.148399590489269</v>
      </c>
      <c r="G3560">
        <f t="shared" si="223"/>
        <v>33.474475622287983</v>
      </c>
    </row>
    <row r="3561" spans="1:7" outlineLevel="1">
      <c r="A3561" s="12">
        <f t="shared" si="225"/>
        <v>0</v>
      </c>
      <c r="B3561" t="str">
        <f>YEAR(C3561)&amp;VLOOKUP(MONTH(C3561),lookup!$G$2:$N$13,8)</f>
        <v>2017M12</v>
      </c>
      <c r="C3561" s="2">
        <f t="shared" si="224"/>
        <v>43098</v>
      </c>
      <c r="D3561" s="4">
        <v>39.515946790974972</v>
      </c>
      <c r="E3561">
        <f t="shared" si="222"/>
        <v>39.579396392202256</v>
      </c>
      <c r="F3561">
        <v>33.506041780768058</v>
      </c>
      <c r="G3561">
        <f t="shared" si="223"/>
        <v>33.456851926010501</v>
      </c>
    </row>
    <row r="3562" spans="1:7" outlineLevel="1">
      <c r="A3562" s="12">
        <f t="shared" si="225"/>
        <v>0</v>
      </c>
      <c r="B3562" t="str">
        <f>YEAR(C3562)&amp;VLOOKUP(MONTH(C3562),lookup!$G$2:$N$13,8)</f>
        <v>2017M12</v>
      </c>
      <c r="C3562" s="2">
        <f t="shared" si="224"/>
        <v>43099</v>
      </c>
      <c r="D3562" s="4">
        <v>39.769490156353136</v>
      </c>
      <c r="E3562">
        <f t="shared" si="222"/>
        <v>39.513912909781169</v>
      </c>
      <c r="F3562">
        <v>33.550338072780008</v>
      </c>
      <c r="G3562">
        <f t="shared" si="223"/>
        <v>33.390929137390572</v>
      </c>
    </row>
    <row r="3563" spans="1:7" outlineLevel="1">
      <c r="A3563" s="12">
        <f t="shared" si="225"/>
        <v>0</v>
      </c>
      <c r="B3563" t="str">
        <f>YEAR(C3563)&amp;VLOOKUP(MONTH(C3563),lookup!$G$2:$N$13,8)</f>
        <v>2017M12</v>
      </c>
      <c r="C3563" s="2">
        <f t="shared" si="224"/>
        <v>43100</v>
      </c>
      <c r="D3563" s="4">
        <v>40.001051377310787</v>
      </c>
      <c r="E3563">
        <f t="shared" si="222"/>
        <v>39.615433518342236</v>
      </c>
      <c r="F3563">
        <v>33.882211510786277</v>
      </c>
      <c r="G3563">
        <f t="shared" si="223"/>
        <v>33.479325690552869</v>
      </c>
    </row>
    <row r="3564" spans="1:7" outlineLevel="1">
      <c r="A3564" s="12">
        <f t="shared" si="225"/>
        <v>0</v>
      </c>
      <c r="B3564" t="str">
        <f>YEAR(C3564)&amp;VLOOKUP(MONTH(C3564),lookup!$G$2:$N$13,8)</f>
        <v>2018M01</v>
      </c>
      <c r="C3564" s="2">
        <f t="shared" si="224"/>
        <v>43101</v>
      </c>
      <c r="D3564" s="130">
        <v>39.592786492837213</v>
      </c>
      <c r="E3564">
        <f t="shared" si="222"/>
        <v>39.559098442645954</v>
      </c>
      <c r="F3564" s="130">
        <v>33.272092340473485</v>
      </c>
      <c r="G3564">
        <f t="shared" si="223"/>
        <v>33.403959826365423</v>
      </c>
    </row>
    <row r="3565" spans="1:7" outlineLevel="1">
      <c r="A3565" s="12">
        <f t="shared" si="225"/>
        <v>0</v>
      </c>
      <c r="B3565" t="str">
        <f>YEAR(C3565)&amp;VLOOKUP(MONTH(C3565),lookup!$G$2:$N$13,8)</f>
        <v>2018M01</v>
      </c>
      <c r="C3565" s="2">
        <f t="shared" si="224"/>
        <v>43102</v>
      </c>
      <c r="D3565" s="130">
        <v>39.366740513100652</v>
      </c>
      <c r="E3565">
        <f t="shared" ref="E3565:E3628" si="226">AVERAGE(SUM(D3558:D3565)/8,SUM(D3560:D3565)/6)</f>
        <v>39.583089754138093</v>
      </c>
      <c r="F3565" s="130">
        <v>33.274364403547608</v>
      </c>
      <c r="G3565">
        <f t="shared" ref="G3565:G3573" si="227">AVERAGE(SUM(F3558:F3565)/8,SUM(F3560:F3565)/6)</f>
        <v>33.427048597269781</v>
      </c>
    </row>
    <row r="3566" spans="1:7" outlineLevel="1">
      <c r="A3566" s="12">
        <f t="shared" si="225"/>
        <v>0</v>
      </c>
      <c r="B3566" t="str">
        <f>YEAR(C3566)&amp;VLOOKUP(MONTH(C3566),lookup!$G$2:$N$13,8)</f>
        <v>2018M01</v>
      </c>
      <c r="C3566" s="2">
        <f t="shared" si="224"/>
        <v>43103</v>
      </c>
      <c r="D3566" s="130">
        <v>39.985755075395019</v>
      </c>
      <c r="E3566">
        <f t="shared" si="226"/>
        <v>39.664938945900658</v>
      </c>
      <c r="F3566" s="130">
        <v>33.641340844837551</v>
      </c>
      <c r="G3566">
        <f t="shared" si="227"/>
        <v>33.480952182530025</v>
      </c>
    </row>
    <row r="3567" spans="1:7" outlineLevel="1">
      <c r="A3567" s="12">
        <f t="shared" si="225"/>
        <v>0</v>
      </c>
      <c r="B3567" t="str">
        <f>YEAR(C3567)&amp;VLOOKUP(MONTH(C3567),lookup!$G$2:$N$13,8)</f>
        <v>2018M01</v>
      </c>
      <c r="C3567" s="2">
        <f t="shared" si="224"/>
        <v>43104</v>
      </c>
      <c r="D3567" s="130">
        <v>39.660678821926766</v>
      </c>
      <c r="E3567">
        <f t="shared" si="226"/>
        <v>39.690602371469019</v>
      </c>
      <c r="F3567" s="130">
        <v>33.544960557705608</v>
      </c>
      <c r="G3567">
        <f t="shared" si="227"/>
        <v>33.50250996301429</v>
      </c>
    </row>
    <row r="3568" spans="1:7" outlineLevel="1">
      <c r="A3568" s="12">
        <f t="shared" si="225"/>
        <v>0</v>
      </c>
      <c r="B3568" t="str">
        <f>YEAR(C3568)&amp;VLOOKUP(MONTH(C3568),lookup!$G$2:$N$13,8)</f>
        <v>2018M01</v>
      </c>
      <c r="C3568" s="2">
        <f t="shared" si="224"/>
        <v>43105</v>
      </c>
      <c r="D3568" s="130">
        <v>39.892622194733939</v>
      </c>
      <c r="E3568">
        <f t="shared" si="226"/>
        <v>39.736536503523226</v>
      </c>
      <c r="F3568" s="130">
        <v>33.528989170251364</v>
      </c>
      <c r="G3568">
        <f t="shared" si="227"/>
        <v>33.524517736538698</v>
      </c>
    </row>
    <row r="3569" spans="1:7" outlineLevel="1">
      <c r="A3569" s="12">
        <f t="shared" si="225"/>
        <v>0</v>
      </c>
      <c r="B3569" t="str">
        <f>YEAR(C3569)&amp;VLOOKUP(MONTH(C3569),lookup!$G$2:$N$13,8)</f>
        <v>2018M01</v>
      </c>
      <c r="C3569" s="2">
        <f t="shared" si="224"/>
        <v>43106</v>
      </c>
      <c r="D3569" s="130">
        <v>39.687401379168605</v>
      </c>
      <c r="E3569">
        <f t="shared" si="226"/>
        <v>39.721114915440154</v>
      </c>
      <c r="F3569" s="130">
        <v>33.4922823039782</v>
      </c>
      <c r="G3569">
        <f t="shared" si="227"/>
        <v>33.491163668671987</v>
      </c>
    </row>
    <row r="3570" spans="1:7" outlineLevel="1">
      <c r="A3570" s="12">
        <f t="shared" si="225"/>
        <v>0</v>
      </c>
      <c r="B3570" t="str">
        <f>YEAR(C3570)&amp;VLOOKUP(MONTH(C3570),lookup!$G$2:$N$13,8)</f>
        <v>2018M01</v>
      </c>
      <c r="C3570" s="2">
        <f t="shared" si="224"/>
        <v>43107</v>
      </c>
      <c r="D3570" s="130">
        <v>39.892664378885279</v>
      </c>
      <c r="E3570">
        <f t="shared" si="226"/>
        <v>39.753803128185751</v>
      </c>
      <c r="F3570" s="130">
        <v>33.491580054777899</v>
      </c>
      <c r="G3570">
        <f t="shared" si="227"/>
        <v>33.505781935405558</v>
      </c>
    </row>
    <row r="3571" spans="1:7" outlineLevel="1">
      <c r="A3571" s="12">
        <f t="shared" si="225"/>
        <v>0</v>
      </c>
      <c r="B3571" t="str">
        <f>YEAR(C3571)&amp;VLOOKUP(MONTH(C3571),lookup!$G$2:$N$13,8)</f>
        <v>2018M01</v>
      </c>
      <c r="C3571" s="2">
        <f t="shared" si="224"/>
        <v>43108</v>
      </c>
      <c r="D3571" s="130">
        <v>39.356790560309534</v>
      </c>
      <c r="E3571">
        <f t="shared" si="226"/>
        <v>39.712707664390578</v>
      </c>
      <c r="F3571" s="130">
        <v>33.266632831126422</v>
      </c>
      <c r="G3571">
        <f t="shared" si="227"/>
        <v>33.466663970225056</v>
      </c>
    </row>
    <row r="3572" spans="1:7" outlineLevel="1">
      <c r="A3572" s="12">
        <f t="shared" si="225"/>
        <v>0</v>
      </c>
      <c r="B3572" t="str">
        <f>YEAR(C3572)&amp;VLOOKUP(MONTH(C3572),lookup!$G$2:$N$13,8)</f>
        <v>2018M01</v>
      </c>
      <c r="C3572" s="2">
        <f t="shared" si="224"/>
        <v>43109</v>
      </c>
      <c r="D3572" s="130">
        <v>39.216600171694331</v>
      </c>
      <c r="E3572">
        <f t="shared" si="226"/>
        <v>39.62509977734409</v>
      </c>
      <c r="F3572" s="130">
        <v>32.885339523358027</v>
      </c>
      <c r="G3572">
        <f t="shared" si="227"/>
        <v>33.379491809032046</v>
      </c>
    </row>
    <row r="3573" spans="1:7" outlineLevel="1">
      <c r="A3573" s="12">
        <f t="shared" si="225"/>
        <v>0</v>
      </c>
      <c r="B3573" t="str">
        <f>YEAR(C3573)&amp;VLOOKUP(MONTH(C3573),lookup!$G$2:$N$13,8)</f>
        <v>2018M01</v>
      </c>
      <c r="C3573" s="2">
        <f t="shared" si="224"/>
        <v>43110</v>
      </c>
      <c r="D3573" s="130">
        <v>39.716091587365042</v>
      </c>
      <c r="E3573">
        <f t="shared" si="226"/>
        <v>39.651551949938799</v>
      </c>
      <c r="F3573" s="130">
        <v>33.528214510141304</v>
      </c>
      <c r="G3573">
        <f t="shared" si="227"/>
        <v>33.393961936730463</v>
      </c>
    </row>
    <row r="3574" spans="1:7" outlineLevel="1">
      <c r="A3574" s="12">
        <f t="shared" si="225"/>
        <v>0</v>
      </c>
      <c r="B3574" t="str">
        <f>YEAR(C3574)&amp;VLOOKUP(MONTH(C3574),lookup!$G$2:$N$13,8)</f>
        <v>2018M01</v>
      </c>
      <c r="C3574" s="2">
        <f t="shared" si="224"/>
        <v>43111</v>
      </c>
      <c r="D3574" s="130">
        <v>40.094563551226784</v>
      </c>
      <c r="E3574">
        <f t="shared" si="226"/>
        <v>39.67518092605269</v>
      </c>
      <c r="F3574" s="130">
        <v>33.688858113440212</v>
      </c>
      <c r="G3574">
        <f t="shared" ref="G3574:G3589" si="228">AVERAGE(SUM(F3567:F3574)/8,SUM(F3569:F3574)/6)</f>
        <v>33.410254177950527</v>
      </c>
    </row>
    <row r="3575" spans="1:7" outlineLevel="1">
      <c r="A3575" s="12">
        <f t="shared" si="225"/>
        <v>0</v>
      </c>
      <c r="B3575" t="str">
        <f>YEAR(C3575)&amp;VLOOKUP(MONTH(C3575),lookup!$G$2:$N$13,8)</f>
        <v>2018M01</v>
      </c>
      <c r="C3575" s="2">
        <f t="shared" si="224"/>
        <v>43112</v>
      </c>
      <c r="D3575" s="130">
        <v>39.198647054466704</v>
      </c>
      <c r="E3575">
        <f t="shared" si="226"/>
        <v>39.605574413527947</v>
      </c>
      <c r="F3575" s="130">
        <v>33.11942759968381</v>
      </c>
      <c r="G3575">
        <f t="shared" si="228"/>
        <v>33.352587142716303</v>
      </c>
    </row>
    <row r="3576" spans="1:7" outlineLevel="1">
      <c r="A3576" s="12">
        <f t="shared" si="225"/>
        <v>0</v>
      </c>
      <c r="B3576" t="str">
        <f>YEAR(C3576)&amp;VLOOKUP(MONTH(C3576),lookup!$G$2:$N$13,8)</f>
        <v>2018M01</v>
      </c>
      <c r="C3576" s="2">
        <f t="shared" si="224"/>
        <v>43113</v>
      </c>
      <c r="D3576" s="130">
        <v>40.375217958171916</v>
      </c>
      <c r="E3576">
        <f t="shared" si="226"/>
        <v>39.675949447016706</v>
      </c>
      <c r="F3576" s="130">
        <v>33.901538519105543</v>
      </c>
      <c r="G3576">
        <f t="shared" si="228"/>
        <v>33.410034682380321</v>
      </c>
    </row>
    <row r="3577" spans="1:7" outlineLevel="1">
      <c r="A3577" s="12">
        <f t="shared" si="225"/>
        <v>0</v>
      </c>
      <c r="B3577" t="str">
        <f>YEAR(C3577)&amp;VLOOKUP(MONTH(C3577),lookup!$G$2:$N$13,8)</f>
        <v>2018M01</v>
      </c>
      <c r="C3577" s="2">
        <f t="shared" si="224"/>
        <v>43114</v>
      </c>
      <c r="D3577" s="130">
        <v>39.9069855910736</v>
      </c>
      <c r="E3577">
        <f t="shared" si="226"/>
        <v>39.735523046157773</v>
      </c>
      <c r="F3577" s="130">
        <v>33.71853087463996</v>
      </c>
      <c r="G3577">
        <f t="shared" si="228"/>
        <v>33.461833388339478</v>
      </c>
    </row>
    <row r="3578" spans="1:7" outlineLevel="1">
      <c r="A3578" s="12">
        <f t="shared" si="225"/>
        <v>0</v>
      </c>
      <c r="B3578" t="str">
        <f>YEAR(C3578)&amp;VLOOKUP(MONTH(C3578),lookup!$G$2:$N$13,8)</f>
        <v>2018M01</v>
      </c>
      <c r="C3578" s="2">
        <f t="shared" si="224"/>
        <v>43115</v>
      </c>
      <c r="D3578" s="130">
        <v>39.772954166296998</v>
      </c>
      <c r="E3578">
        <f t="shared" si="226"/>
        <v>39.774403990754564</v>
      </c>
      <c r="F3578" s="130">
        <v>33.164749314852848</v>
      </c>
      <c r="G3578">
        <f t="shared" si="228"/>
        <v>33.464690616385397</v>
      </c>
    </row>
    <row r="3579" spans="1:7" outlineLevel="1">
      <c r="A3579" s="12">
        <f t="shared" si="225"/>
        <v>0</v>
      </c>
      <c r="B3579" t="str">
        <f>YEAR(C3579)&amp;VLOOKUP(MONTH(C3579),lookup!$G$2:$N$13,8)</f>
        <v>2018M01</v>
      </c>
      <c r="C3579" s="2">
        <f t="shared" si="224"/>
        <v>43116</v>
      </c>
      <c r="D3579" s="130">
        <v>39.377877628117595</v>
      </c>
      <c r="E3579">
        <f t="shared" si="226"/>
        <v>39.747537435888617</v>
      </c>
      <c r="F3579" s="130">
        <v>33.417485932928564</v>
      </c>
      <c r="G3579">
        <f t="shared" si="228"/>
        <v>33.464891553813636</v>
      </c>
    </row>
    <row r="3580" spans="1:7" outlineLevel="1">
      <c r="A3580" s="12">
        <f t="shared" si="225"/>
        <v>0</v>
      </c>
      <c r="B3580" t="str">
        <f>YEAR(C3580)&amp;VLOOKUP(MONTH(C3580),lookup!$G$2:$N$13,8)</f>
        <v>2018M01</v>
      </c>
      <c r="C3580" s="2">
        <f t="shared" si="224"/>
        <v>43117</v>
      </c>
      <c r="D3580" s="130">
        <v>39.90247327502982</v>
      </c>
      <c r="E3580">
        <f t="shared" si="226"/>
        <v>39.774396981830662</v>
      </c>
      <c r="F3580" s="130">
        <v>33.282863121739148</v>
      </c>
      <c r="G3580">
        <f t="shared" si="228"/>
        <v>33.455903862737372</v>
      </c>
    </row>
    <row r="3581" spans="1:7" outlineLevel="1">
      <c r="A3581" s="12">
        <f t="shared" si="225"/>
        <v>0</v>
      </c>
      <c r="B3581" t="str">
        <f>YEAR(C3581)&amp;VLOOKUP(MONTH(C3581),lookup!$G$2:$N$13,8)</f>
        <v>2018M01</v>
      </c>
      <c r="C3581" s="2">
        <f t="shared" si="224"/>
        <v>43118</v>
      </c>
      <c r="D3581" s="130">
        <v>39.592592710037707</v>
      </c>
      <c r="E3581">
        <f t="shared" si="226"/>
        <v>39.799507106628624</v>
      </c>
      <c r="F3581" s="130">
        <v>33.505482949451505</v>
      </c>
      <c r="G3581">
        <f t="shared" si="228"/>
        <v>33.486654419341562</v>
      </c>
    </row>
    <row r="3582" spans="1:7" outlineLevel="1">
      <c r="A3582" s="12">
        <f t="shared" si="225"/>
        <v>0</v>
      </c>
      <c r="B3582" t="str">
        <f>YEAR(C3582)&amp;VLOOKUP(MONTH(C3582),lookup!$G$2:$N$13,8)</f>
        <v>2018M01</v>
      </c>
      <c r="C3582" s="2">
        <f t="shared" si="224"/>
        <v>43119</v>
      </c>
      <c r="D3582" s="130">
        <v>39.764312948034139</v>
      </c>
      <c r="E3582">
        <f t="shared" si="226"/>
        <v>39.727957693084271</v>
      </c>
      <c r="F3582" s="130">
        <v>33.40099332354842</v>
      </c>
      <c r="G3582">
        <f t="shared" si="228"/>
        <v>33.426950770343566</v>
      </c>
    </row>
    <row r="3583" spans="1:7" outlineLevel="1">
      <c r="A3583" s="12">
        <f t="shared" si="225"/>
        <v>0</v>
      </c>
      <c r="B3583" t="str">
        <f>YEAR(C3583)&amp;VLOOKUP(MONTH(C3583),lookup!$G$2:$N$13,8)</f>
        <v>2018M01</v>
      </c>
      <c r="C3583" s="2">
        <f t="shared" si="224"/>
        <v>43120</v>
      </c>
      <c r="D3583" s="130">
        <v>39.858572229034209</v>
      </c>
      <c r="E3583">
        <f t="shared" si="226"/>
        <v>39.765168569658123</v>
      </c>
      <c r="F3583" s="130">
        <v>33.671850430230265</v>
      </c>
      <c r="G3583">
        <f t="shared" si="228"/>
        <v>33.45758716021858</v>
      </c>
    </row>
    <row r="3584" spans="1:7" outlineLevel="1">
      <c r="A3584" s="12">
        <f t="shared" si="225"/>
        <v>0</v>
      </c>
      <c r="B3584" t="str">
        <f>YEAR(C3584)&amp;VLOOKUP(MONTH(C3584),lookup!$G$2:$N$13,8)</f>
        <v>2018M01</v>
      </c>
      <c r="C3584" s="2">
        <f t="shared" si="224"/>
        <v>43121</v>
      </c>
      <c r="D3584" s="130">
        <v>39.621410144971065</v>
      </c>
      <c r="E3584">
        <f t="shared" si="226"/>
        <v>39.705426912889237</v>
      </c>
      <c r="F3584" s="130">
        <v>33.119036170898042</v>
      </c>
      <c r="G3584">
        <f t="shared" si="228"/>
        <v>33.404871334792709</v>
      </c>
    </row>
    <row r="3585" spans="1:7" outlineLevel="1">
      <c r="A3585" s="12">
        <f t="shared" si="225"/>
        <v>0</v>
      </c>
      <c r="B3585" t="str">
        <f>YEAR(C3585)&amp;VLOOKUP(MONTH(C3585),lookup!$G$2:$N$13,8)</f>
        <v>2018M01</v>
      </c>
      <c r="C3585" s="2">
        <f t="shared" si="224"/>
        <v>43122</v>
      </c>
      <c r="D3585" s="130">
        <v>39.82805258750804</v>
      </c>
      <c r="E3585">
        <f t="shared" si="226"/>
        <v>39.7380081801156</v>
      </c>
      <c r="F3585" s="130">
        <v>33.647322259232311</v>
      </c>
      <c r="G3585">
        <f t="shared" si="228"/>
        <v>33.419573823521716</v>
      </c>
    </row>
    <row r="3586" spans="1:7" outlineLevel="1">
      <c r="A3586" s="12">
        <f t="shared" si="225"/>
        <v>0</v>
      </c>
      <c r="B3586" t="str">
        <f>YEAR(C3586)&amp;VLOOKUP(MONTH(C3586),lookup!$G$2:$N$13,8)</f>
        <v>2018M01</v>
      </c>
      <c r="C3586" s="2">
        <f t="shared" si="224"/>
        <v>43123</v>
      </c>
      <c r="D3586" s="130">
        <v>40.059549529832346</v>
      </c>
      <c r="E3586">
        <f t="shared" si="226"/>
        <v>39.769010078236768</v>
      </c>
      <c r="F3586" s="130">
        <v>33.538472950064339</v>
      </c>
      <c r="G3586">
        <f t="shared" si="228"/>
        <v>33.464232369749524</v>
      </c>
    </row>
    <row r="3587" spans="1:7" outlineLevel="1">
      <c r="A3587" s="12">
        <f t="shared" si="225"/>
        <v>0</v>
      </c>
      <c r="B3587" t="str">
        <f>YEAR(C3587)&amp;VLOOKUP(MONTH(C3587),lookup!$G$2:$N$13,8)</f>
        <v>2018M01</v>
      </c>
      <c r="C3587" s="2">
        <f t="shared" si="224"/>
        <v>43124</v>
      </c>
      <c r="D3587" s="130">
        <v>39.71724458199148</v>
      </c>
      <c r="E3587">
        <f t="shared" si="226"/>
        <v>39.800608168850033</v>
      </c>
      <c r="F3587" s="130">
        <v>33.470325403398455</v>
      </c>
      <c r="G3587">
        <f t="shared" si="228"/>
        <v>33.464605041149476</v>
      </c>
    </row>
    <row r="3588" spans="1:7" outlineLevel="1">
      <c r="A3588" s="12">
        <f t="shared" si="225"/>
        <v>0</v>
      </c>
      <c r="B3588" t="str">
        <f>YEAR(C3588)&amp;VLOOKUP(MONTH(C3588),lookup!$G$2:$N$13,8)</f>
        <v>2018M01</v>
      </c>
      <c r="C3588" s="2">
        <f t="shared" si="224"/>
        <v>43125</v>
      </c>
      <c r="D3588" s="130">
        <v>40.276868158108456</v>
      </c>
      <c r="E3588">
        <f t="shared" si="226"/>
        <v>39.866720783215307</v>
      </c>
      <c r="F3588" s="130">
        <v>33.754034080318839</v>
      </c>
      <c r="G3588">
        <f t="shared" si="228"/>
        <v>33.523473289124908</v>
      </c>
    </row>
    <row r="3589" spans="1:7" outlineLevel="1">
      <c r="A3589" s="12">
        <f t="shared" si="225"/>
        <v>0</v>
      </c>
      <c r="B3589" t="str">
        <f>YEAR(C3589)&amp;VLOOKUP(MONTH(C3589),lookup!$G$2:$N$13,8)</f>
        <v>2018M01</v>
      </c>
      <c r="C3589" s="2">
        <f t="shared" si="224"/>
        <v>43126</v>
      </c>
      <c r="D3589" s="130">
        <v>39.772865892764315</v>
      </c>
      <c r="E3589">
        <f t="shared" si="226"/>
        <v>39.870845662446563</v>
      </c>
      <c r="F3589" s="130">
        <v>33.504589426149963</v>
      </c>
      <c r="G3589">
        <f t="shared" si="228"/>
        <v>33.509479026911862</v>
      </c>
    </row>
    <row r="3590" spans="1:7" outlineLevel="1">
      <c r="A3590" s="12">
        <f t="shared" si="225"/>
        <v>0</v>
      </c>
      <c r="B3590" t="str">
        <f>YEAR(C3590)&amp;VLOOKUP(MONTH(C3590),lookup!$G$2:$N$13,8)</f>
        <v>2018M01</v>
      </c>
      <c r="C3590" s="2">
        <f t="shared" si="224"/>
        <v>43127</v>
      </c>
      <c r="D3590" s="130">
        <v>40.391311749568345</v>
      </c>
      <c r="E3590">
        <f t="shared" si="226"/>
        <v>39.974191554592224</v>
      </c>
      <c r="F3590" s="130">
        <v>33.799575760704307</v>
      </c>
      <c r="G3590">
        <f t="shared" ref="G3590:G3653" si="229">AVERAGE(SUM(F3583:F3590)/8,SUM(F3585:F3590)/6)</f>
        <v>33.591102061717969</v>
      </c>
    </row>
    <row r="3591" spans="1:7" outlineLevel="1">
      <c r="A3591" s="12">
        <f t="shared" si="225"/>
        <v>0</v>
      </c>
      <c r="B3591" t="str">
        <f>YEAR(C3591)&amp;VLOOKUP(MONTH(C3591),lookup!$G$2:$N$13,8)</f>
        <v>2018M01</v>
      </c>
      <c r="C3591" s="2">
        <f t="shared" si="224"/>
        <v>43128</v>
      </c>
      <c r="D3591" s="130">
        <v>40.257224975739923</v>
      </c>
      <c r="E3591">
        <f t="shared" si="226"/>
        <v>40.034871716947322</v>
      </c>
      <c r="F3591" s="130">
        <v>34.011590122624227</v>
      </c>
      <c r="G3591">
        <f t="shared" si="229"/>
        <v>33.642691447775249</v>
      </c>
    </row>
    <row r="3592" spans="1:7" outlineLevel="1">
      <c r="A3592" s="12">
        <f t="shared" si="225"/>
        <v>0</v>
      </c>
      <c r="B3592" t="str">
        <f>YEAR(C3592)&amp;VLOOKUP(MONTH(C3592),lookup!$G$2:$N$13,8)</f>
        <v>2018M01</v>
      </c>
      <c r="C3592" s="2">
        <f t="shared" si="224"/>
        <v>43129</v>
      </c>
      <c r="D3592" s="130">
        <v>39.873791011631653</v>
      </c>
      <c r="E3592">
        <f t="shared" si="226"/>
        <v>40.035165644596887</v>
      </c>
      <c r="F3592" s="130">
        <v>33.248521223103566</v>
      </c>
      <c r="G3592">
        <f t="shared" si="229"/>
        <v>33.626621619624693</v>
      </c>
    </row>
    <row r="3593" spans="1:7" outlineLevel="1">
      <c r="A3593" s="12">
        <f t="shared" si="225"/>
        <v>0</v>
      </c>
      <c r="B3593" t="str">
        <f>YEAR(C3593)&amp;VLOOKUP(MONTH(C3593),lookup!$G$2:$N$13,8)</f>
        <v>2018M01</v>
      </c>
      <c r="C3593" s="2">
        <f t="shared" si="224"/>
        <v>43130</v>
      </c>
      <c r="D3593" s="130">
        <v>39.820246710669252</v>
      </c>
      <c r="E3593">
        <f t="shared" si="226"/>
        <v>40.043261288017604</v>
      </c>
      <c r="F3593" s="130">
        <v>33.514522016979079</v>
      </c>
      <c r="G3593">
        <f t="shared" si="229"/>
        <v>33.622004655615584</v>
      </c>
    </row>
    <row r="3594" spans="1:7" outlineLevel="1">
      <c r="A3594" s="12">
        <f t="shared" si="225"/>
        <v>0</v>
      </c>
      <c r="B3594" t="str">
        <f>YEAR(C3594)&amp;VLOOKUP(MONTH(C3594),lookup!$G$2:$N$13,8)</f>
        <v>2018M01</v>
      </c>
      <c r="C3594" s="2">
        <f t="shared" si="224"/>
        <v>43131</v>
      </c>
      <c r="D3594" s="130">
        <v>40.312363200301107</v>
      </c>
      <c r="E3594">
        <f t="shared" si="226"/>
        <v>40.062020062604617</v>
      </c>
      <c r="F3594" s="130">
        <v>33.625780696700993</v>
      </c>
      <c r="G3594">
        <f t="shared" si="229"/>
        <v>33.61677360781222</v>
      </c>
    </row>
    <row r="3595" spans="1:7" outlineLevel="1">
      <c r="A3595" s="12">
        <f t="shared" si="225"/>
        <v>0</v>
      </c>
      <c r="B3595" t="str">
        <f>YEAR(C3595)&amp;VLOOKUP(MONTH(C3595),lookup!$G$2:$N$13,8)</f>
        <v>2018M02</v>
      </c>
      <c r="C3595" s="2">
        <f t="shared" si="224"/>
        <v>43132</v>
      </c>
      <c r="D3595" s="130">
        <v>40.004668535027804</v>
      </c>
      <c r="E3595">
        <f t="shared" si="226"/>
        <v>40.099300946524686</v>
      </c>
      <c r="F3595" s="130">
        <v>33.680201095743485</v>
      </c>
      <c r="G3595">
        <f t="shared" si="229"/>
        <v>33.644525144383252</v>
      </c>
    </row>
    <row r="3596" spans="1:7" outlineLevel="1">
      <c r="A3596" s="12">
        <f t="shared" si="225"/>
        <v>0</v>
      </c>
      <c r="B3596" t="str">
        <f>YEAR(C3596)&amp;VLOOKUP(MONTH(C3596),lookup!$G$2:$N$13,8)</f>
        <v>2018M02</v>
      </c>
      <c r="C3596" s="2">
        <f t="shared" ref="C3596:C3659" si="230">C3595+1</f>
        <v>43133</v>
      </c>
      <c r="D3596" s="130">
        <v>39.880064030369269</v>
      </c>
      <c r="E3596">
        <f t="shared" si="226"/>
        <v>40.031896711941059</v>
      </c>
      <c r="F3596" s="130">
        <v>33.342691401318007</v>
      </c>
      <c r="G3596">
        <f t="shared" si="229"/>
        <v>33.58074253033017</v>
      </c>
    </row>
    <row r="3597" spans="1:7" outlineLevel="1">
      <c r="A3597" s="12">
        <f t="shared" si="225"/>
        <v>0</v>
      </c>
      <c r="B3597" t="str">
        <f>YEAR(C3597)&amp;VLOOKUP(MONTH(C3597),lookup!$G$2:$N$13,8)</f>
        <v>2018M02</v>
      </c>
      <c r="C3597" s="2">
        <f t="shared" si="230"/>
        <v>43134</v>
      </c>
      <c r="D3597" s="130">
        <v>40.703396511867027</v>
      </c>
      <c r="E3597">
        <f t="shared" si="226"/>
        <v>40.127235836978912</v>
      </c>
      <c r="F3597" s="130">
        <v>34.25370359888587</v>
      </c>
      <c r="G3597">
        <f t="shared" si="229"/>
        <v>33.647738289147966</v>
      </c>
    </row>
    <row r="3598" spans="1:7" outlineLevel="1">
      <c r="A3598" s="12">
        <f t="shared" si="225"/>
        <v>0</v>
      </c>
      <c r="B3598" t="str">
        <f>YEAR(C3598)&amp;VLOOKUP(MONTH(C3598),lookup!$G$2:$N$13,8)</f>
        <v>2018M02</v>
      </c>
      <c r="C3598" s="2">
        <f t="shared" si="230"/>
        <v>43135</v>
      </c>
      <c r="D3598" s="130">
        <v>40.012900624261867</v>
      </c>
      <c r="E3598">
        <f t="shared" si="226"/>
        <v>40.115177609366441</v>
      </c>
      <c r="F3598" s="130">
        <v>33.46707935210619</v>
      </c>
      <c r="G3598">
        <f t="shared" si="229"/>
        <v>33.645170441027474</v>
      </c>
    </row>
    <row r="3599" spans="1:7" outlineLevel="1">
      <c r="A3599" s="12">
        <f t="shared" si="225"/>
        <v>0</v>
      </c>
      <c r="B3599" t="str">
        <f>YEAR(C3599)&amp;VLOOKUP(MONTH(C3599),lookup!$G$2:$N$13,8)</f>
        <v>2018M02</v>
      </c>
      <c r="C3599" s="2">
        <f t="shared" si="230"/>
        <v>43136</v>
      </c>
      <c r="D3599" s="130">
        <v>39.826991830182415</v>
      </c>
      <c r="E3599">
        <f t="shared" si="226"/>
        <v>40.088850131061861</v>
      </c>
      <c r="F3599" s="130">
        <v>33.408747842992696</v>
      </c>
      <c r="G3599">
        <f t="shared" si="229"/>
        <v>33.598678284051644</v>
      </c>
    </row>
    <row r="3600" spans="1:7" outlineLevel="1">
      <c r="A3600" s="12">
        <f t="shared" si="225"/>
        <v>0</v>
      </c>
      <c r="B3600" t="str">
        <f>YEAR(C3600)&amp;VLOOKUP(MONTH(C3600),lookup!$G$2:$N$13,8)</f>
        <v>2018M02</v>
      </c>
      <c r="C3600" s="2">
        <f t="shared" si="230"/>
        <v>43137</v>
      </c>
      <c r="D3600" s="130">
        <v>39.934849465039001</v>
      </c>
      <c r="E3600">
        <f t="shared" si="226"/>
        <v>40.061206806461307</v>
      </c>
      <c r="F3600" s="130">
        <v>33.385905801250793</v>
      </c>
      <c r="G3600">
        <f t="shared" si="229"/>
        <v>33.587275245564989</v>
      </c>
    </row>
    <row r="3601" spans="1:7" outlineLevel="1">
      <c r="A3601" s="12">
        <f t="shared" si="225"/>
        <v>0</v>
      </c>
      <c r="B3601" t="str">
        <f>YEAR(C3601)&amp;VLOOKUP(MONTH(C3601),lookup!$G$2:$N$13,8)</f>
        <v>2018M02</v>
      </c>
      <c r="C3601" s="2">
        <f t="shared" si="230"/>
        <v>43138</v>
      </c>
      <c r="D3601" s="130">
        <v>39.814340008321615</v>
      </c>
      <c r="E3601">
        <f t="shared" si="226"/>
        <v>40.044976927005735</v>
      </c>
      <c r="F3601" s="130">
        <v>33.416833879871959</v>
      </c>
      <c r="G3601">
        <f t="shared" si="229"/>
        <v>33.559222469006507</v>
      </c>
    </row>
    <row r="3602" spans="1:7" outlineLevel="1">
      <c r="A3602" s="12">
        <f t="shared" ref="A3602:A3665" si="231">IF(D3602+D3603=D3602,IF(D3602+D3603&gt;0,1,0),0)</f>
        <v>0</v>
      </c>
      <c r="B3602" t="str">
        <f>YEAR(C3602)&amp;VLOOKUP(MONTH(C3602),lookup!$G$2:$N$13,8)</f>
        <v>2018M02</v>
      </c>
      <c r="C3602" s="2">
        <f t="shared" si="230"/>
        <v>43139</v>
      </c>
      <c r="D3602" s="130">
        <v>40.063555816959877</v>
      </c>
      <c r="E3602">
        <f t="shared" si="226"/>
        <v>40.044717447762793</v>
      </c>
      <c r="F3602" s="130">
        <v>33.47773834162183</v>
      </c>
      <c r="G3602">
        <f t="shared" si="229"/>
        <v>33.56122373350604</v>
      </c>
    </row>
    <row r="3603" spans="1:7" outlineLevel="1">
      <c r="A3603" s="12">
        <f t="shared" si="231"/>
        <v>0</v>
      </c>
      <c r="B3603" t="str">
        <f>YEAR(C3603)&amp;VLOOKUP(MONTH(C3603),lookup!$G$2:$N$13,8)</f>
        <v>2018M02</v>
      </c>
      <c r="C3603" s="2">
        <f t="shared" si="230"/>
        <v>43140</v>
      </c>
      <c r="D3603" s="130">
        <v>40.036588240451351</v>
      </c>
      <c r="E3603">
        <f t="shared" si="226"/>
        <v>39.991145073400446</v>
      </c>
      <c r="F3603" s="130">
        <v>33.6370940146641</v>
      </c>
      <c r="G3603">
        <f t="shared" si="229"/>
        <v>33.507145408920096</v>
      </c>
    </row>
    <row r="3604" spans="1:7" outlineLevel="1">
      <c r="A3604" s="12">
        <f t="shared" si="231"/>
        <v>0</v>
      </c>
      <c r="B3604" t="str">
        <f>YEAR(C3604)&amp;VLOOKUP(MONTH(C3604),lookup!$G$2:$N$13,8)</f>
        <v>2018M02</v>
      </c>
      <c r="C3604" s="2">
        <f t="shared" si="230"/>
        <v>43141</v>
      </c>
      <c r="D3604" s="130">
        <v>40.238622777370928</v>
      </c>
      <c r="E3604">
        <f t="shared" si="226"/>
        <v>40.032365174513814</v>
      </c>
      <c r="F3604" s="130">
        <v>33.529638819067074</v>
      </c>
      <c r="G3604">
        <f t="shared" si="229"/>
        <v>33.52404291144282</v>
      </c>
    </row>
    <row r="3605" spans="1:7" outlineLevel="1">
      <c r="A3605" s="12">
        <f t="shared" si="231"/>
        <v>0</v>
      </c>
      <c r="B3605" t="str">
        <f>YEAR(C3605)&amp;VLOOKUP(MONTH(C3605),lookup!$G$2:$N$13,8)</f>
        <v>2018M02</v>
      </c>
      <c r="C3605" s="2">
        <f t="shared" si="230"/>
        <v>43142</v>
      </c>
      <c r="D3605" s="130">
        <v>40.166204810465899</v>
      </c>
      <c r="E3605">
        <f t="shared" si="226"/>
        <v>40.0270584415332</v>
      </c>
      <c r="F3605" s="130">
        <v>33.814563625246336</v>
      </c>
      <c r="G3605">
        <f t="shared" si="229"/>
        <v>33.530414644944813</v>
      </c>
    </row>
    <row r="3606" spans="1:7" outlineLevel="1">
      <c r="A3606" s="12">
        <f t="shared" si="231"/>
        <v>0</v>
      </c>
      <c r="B3606" t="str">
        <f>YEAR(C3606)&amp;VLOOKUP(MONTH(C3606),lookup!$G$2:$N$13,8)</f>
        <v>2018M02</v>
      </c>
      <c r="C3606" s="2">
        <f t="shared" si="230"/>
        <v>43143</v>
      </c>
      <c r="D3606" s="130">
        <v>39.968617400083566</v>
      </c>
      <c r="E3606">
        <f t="shared" si="226"/>
        <v>40.027104734609104</v>
      </c>
      <c r="F3606" s="130">
        <v>33.353049358075033</v>
      </c>
      <c r="G3606">
        <f t="shared" si="229"/>
        <v>33.520549733386559</v>
      </c>
    </row>
    <row r="3607" spans="1:7" outlineLevel="1">
      <c r="A3607" s="12">
        <f t="shared" si="231"/>
        <v>0</v>
      </c>
      <c r="B3607" t="str">
        <f>YEAR(C3607)&amp;VLOOKUP(MONTH(C3607),lookup!$G$2:$N$13,8)</f>
        <v>2018M02</v>
      </c>
      <c r="C3607" s="2">
        <f t="shared" si="230"/>
        <v>43144</v>
      </c>
      <c r="D3607" s="130">
        <v>39.861069052997081</v>
      </c>
      <c r="E3607">
        <f t="shared" si="226"/>
        <v>40.033128648091306</v>
      </c>
      <c r="F3607" s="130">
        <v>33.442146955087566</v>
      </c>
      <c r="G3607">
        <f t="shared" si="229"/>
        <v>33.524746600827122</v>
      </c>
    </row>
    <row r="3608" spans="1:7" outlineLevel="1">
      <c r="A3608" s="12">
        <f t="shared" si="231"/>
        <v>0</v>
      </c>
      <c r="B3608" t="str">
        <f>YEAR(C3608)&amp;VLOOKUP(MONTH(C3608),lookup!$G$2:$N$13,8)</f>
        <v>2018M02</v>
      </c>
      <c r="C3608" s="2">
        <f t="shared" si="230"/>
        <v>43145</v>
      </c>
      <c r="D3608" s="130">
        <v>40.318672754680435</v>
      </c>
      <c r="E3608">
        <f t="shared" si="226"/>
        <v>40.078377348503949</v>
      </c>
      <c r="F3608" s="130">
        <v>33.662775618772535</v>
      </c>
      <c r="G3608">
        <f t="shared" si="229"/>
        <v>33.557470737518123</v>
      </c>
    </row>
    <row r="3609" spans="1:7" outlineLevel="1">
      <c r="A3609" s="12">
        <f t="shared" si="231"/>
        <v>0</v>
      </c>
      <c r="B3609" t="str">
        <f>YEAR(C3609)&amp;VLOOKUP(MONTH(C3609),lookup!$G$2:$N$13,8)</f>
        <v>2018M02</v>
      </c>
      <c r="C3609" s="2">
        <f t="shared" si="230"/>
        <v>43146</v>
      </c>
      <c r="D3609" s="130">
        <v>40.052273425649361</v>
      </c>
      <c r="E3609">
        <f t="shared" si="226"/>
        <v>40.094555285853431</v>
      </c>
      <c r="F3609" s="130">
        <v>33.662066234401912</v>
      </c>
      <c r="G3609">
        <f t="shared" si="229"/>
        <v>33.574878777987735</v>
      </c>
    </row>
    <row r="3610" spans="1:7" outlineLevel="1">
      <c r="A3610" s="12">
        <f t="shared" si="231"/>
        <v>0</v>
      </c>
      <c r="B3610" t="str">
        <f>YEAR(C3610)&amp;VLOOKUP(MONTH(C3610),lookup!$G$2:$N$13,8)</f>
        <v>2018M02</v>
      </c>
      <c r="C3610" s="2">
        <f t="shared" si="230"/>
        <v>43147</v>
      </c>
      <c r="D3610" s="130">
        <v>40.384550490482347</v>
      </c>
      <c r="E3610">
        <f t="shared" si="226"/>
        <v>40.12677809570787</v>
      </c>
      <c r="F3610" s="130">
        <v>33.765308321301077</v>
      </c>
      <c r="G3610">
        <f t="shared" si="229"/>
        <v>33.612491026903854</v>
      </c>
    </row>
    <row r="3611" spans="1:7" outlineLevel="1">
      <c r="A3611" s="12">
        <f t="shared" si="231"/>
        <v>0</v>
      </c>
      <c r="B3611" t="str">
        <f>YEAR(C3611)&amp;VLOOKUP(MONTH(C3611),lookup!$G$2:$N$13,8)</f>
        <v>2018M02</v>
      </c>
      <c r="C3611" s="2">
        <f t="shared" si="230"/>
        <v>43148</v>
      </c>
      <c r="D3611" s="130">
        <v>40.54995888315522</v>
      </c>
      <c r="E3611">
        <f t="shared" si="226"/>
        <v>40.190843266934309</v>
      </c>
      <c r="F3611" s="130">
        <v>33.971058137159133</v>
      </c>
      <c r="G3611">
        <f t="shared" si="229"/>
        <v>33.646404993885852</v>
      </c>
    </row>
    <row r="3612" spans="1:7" outlineLevel="1">
      <c r="A3612" s="12">
        <f t="shared" si="231"/>
        <v>0</v>
      </c>
      <c r="B3612" t="str">
        <f>YEAR(C3612)&amp;VLOOKUP(MONTH(C3612),lookup!$G$2:$N$13,8)</f>
        <v>2018M02</v>
      </c>
      <c r="C3612" s="2">
        <f t="shared" si="230"/>
        <v>43149</v>
      </c>
      <c r="D3612" s="130">
        <v>40.403156756384888</v>
      </c>
      <c r="E3612">
        <f t="shared" si="226"/>
        <v>40.237338253647785</v>
      </c>
      <c r="F3612" s="130">
        <v>33.801650264847837</v>
      </c>
      <c r="G3612">
        <f t="shared" si="229"/>
        <v>33.70078911814489</v>
      </c>
    </row>
    <row r="3613" spans="1:7" outlineLevel="1">
      <c r="A3613" s="12">
        <f t="shared" si="231"/>
        <v>0</v>
      </c>
      <c r="B3613" t="str">
        <f>YEAR(C3613)&amp;VLOOKUP(MONTH(C3613),lookup!$G$2:$N$13,8)</f>
        <v>2018M02</v>
      </c>
      <c r="C3613" s="2">
        <f t="shared" si="230"/>
        <v>43150</v>
      </c>
      <c r="D3613" s="130">
        <v>40.442557653306501</v>
      </c>
      <c r="E3613">
        <f t="shared" si="226"/>
        <v>40.30306768968444</v>
      </c>
      <c r="F3613" s="130">
        <v>33.815850101564529</v>
      </c>
      <c r="G3613">
        <f t="shared" si="229"/>
        <v>33.732011451787855</v>
      </c>
    </row>
    <row r="3614" spans="1:7" outlineLevel="1">
      <c r="A3614" s="12">
        <f t="shared" si="231"/>
        <v>0</v>
      </c>
      <c r="B3614" t="str">
        <f>YEAR(C3614)&amp;VLOOKUP(MONTH(C3614),lookup!$G$2:$N$13,8)</f>
        <v>2018M02</v>
      </c>
      <c r="C3614" s="2">
        <f t="shared" si="230"/>
        <v>43151</v>
      </c>
      <c r="D3614" s="130">
        <v>40.620226243251807</v>
      </c>
      <c r="E3614">
        <f t="shared" si="226"/>
        <v>40.368922699763402</v>
      </c>
      <c r="F3614" s="130">
        <v>33.994683809019307</v>
      </c>
      <c r="G3614">
        <f t="shared" si="229"/>
        <v>33.79977262082577</v>
      </c>
    </row>
    <row r="3615" spans="1:7" outlineLevel="1">
      <c r="A3615" s="12">
        <f t="shared" si="231"/>
        <v>0</v>
      </c>
      <c r="B3615" t="str">
        <f>YEAR(C3615)&amp;VLOOKUP(MONTH(C3615),lookup!$G$2:$N$13,8)</f>
        <v>2018M02</v>
      </c>
      <c r="C3615" s="2">
        <f t="shared" si="230"/>
        <v>43152</v>
      </c>
      <c r="D3615" s="130">
        <v>40.845578041754415</v>
      </c>
      <c r="E3615">
        <f t="shared" si="226"/>
        <v>40.496563229569489</v>
      </c>
      <c r="F3615" s="130">
        <v>34.189859680490827</v>
      </c>
      <c r="G3615">
        <f t="shared" si="229"/>
        <v>33.890487453337549</v>
      </c>
    </row>
    <row r="3616" spans="1:7" outlineLevel="1">
      <c r="A3616" s="12">
        <f t="shared" si="231"/>
        <v>0</v>
      </c>
      <c r="B3616" t="str">
        <f>YEAR(C3616)&amp;VLOOKUP(MONTH(C3616),lookup!$G$2:$N$13,8)</f>
        <v>2018M02</v>
      </c>
      <c r="C3616" s="2">
        <f t="shared" si="230"/>
        <v>43153</v>
      </c>
      <c r="D3616" s="130">
        <v>41.011038528059466</v>
      </c>
      <c r="E3616">
        <f t="shared" si="226"/>
        <v>40.592043426870447</v>
      </c>
      <c r="F3616" s="130">
        <v>34.340608246497681</v>
      </c>
      <c r="G3616">
        <f t="shared" si="229"/>
        <v>33.980793653003417</v>
      </c>
    </row>
    <row r="3617" spans="1:7" outlineLevel="1">
      <c r="A3617" s="12">
        <f t="shared" si="231"/>
        <v>0</v>
      </c>
      <c r="B3617" t="str">
        <f>YEAR(C3617)&amp;VLOOKUP(MONTH(C3617),lookup!$G$2:$N$13,8)</f>
        <v>2018M02</v>
      </c>
      <c r="C3617" s="2">
        <f t="shared" si="230"/>
        <v>43154</v>
      </c>
      <c r="D3617" s="130">
        <v>40.633561867011643</v>
      </c>
      <c r="E3617">
        <f t="shared" si="226"/>
        <v>40.635340869776954</v>
      </c>
      <c r="F3617" s="130">
        <v>34.019596632159001</v>
      </c>
      <c r="G3617">
        <f t="shared" si="229"/>
        <v>34.007184177446561</v>
      </c>
    </row>
    <row r="3618" spans="1:7" outlineLevel="1">
      <c r="A3618" s="12">
        <f t="shared" si="231"/>
        <v>0</v>
      </c>
      <c r="B3618" t="str">
        <f>YEAR(C3618)&amp;VLOOKUP(MONTH(C3618),lookup!$G$2:$N$13,8)</f>
        <v>2018M02</v>
      </c>
      <c r="C3618" s="2">
        <f t="shared" si="230"/>
        <v>43155</v>
      </c>
      <c r="D3618" s="130">
        <v>41.140244802537687</v>
      </c>
      <c r="E3618">
        <f t="shared" si="226"/>
        <v>40.743995768126474</v>
      </c>
      <c r="F3618" s="130">
        <v>34.36572760780809</v>
      </c>
      <c r="G3618">
        <f t="shared" si="229"/>
        <v>34.091716828099933</v>
      </c>
    </row>
    <row r="3619" spans="1:7" outlineLevel="1">
      <c r="A3619" s="12">
        <f t="shared" si="231"/>
        <v>0</v>
      </c>
      <c r="B3619" t="str">
        <f>YEAR(C3619)&amp;VLOOKUP(MONTH(C3619),lookup!$G$2:$N$13,8)</f>
        <v>2018M02</v>
      </c>
      <c r="C3619" s="2">
        <f t="shared" si="230"/>
        <v>43156</v>
      </c>
      <c r="D3619" s="130">
        <v>40.648738326438995</v>
      </c>
      <c r="E3619">
        <f t="shared" si="226"/>
        <v>40.767351206092755</v>
      </c>
      <c r="F3619" s="130">
        <v>34.032695606926602</v>
      </c>
      <c r="G3619">
        <f t="shared" si="229"/>
        <v>34.113639628740572</v>
      </c>
    </row>
    <row r="3620" spans="1:7" outlineLevel="1">
      <c r="A3620" s="12">
        <f t="shared" si="231"/>
        <v>0</v>
      </c>
      <c r="B3620" t="str">
        <f>YEAR(C3620)&amp;VLOOKUP(MONTH(C3620),lookup!$G$2:$N$13,8)</f>
        <v>2018M02</v>
      </c>
      <c r="C3620" s="2">
        <f t="shared" si="230"/>
        <v>43157</v>
      </c>
      <c r="D3620" s="130">
        <v>40.208197672038381</v>
      </c>
      <c r="E3620">
        <f t="shared" si="226"/>
        <v>40.720830549053318</v>
      </c>
      <c r="F3620" s="130">
        <v>33.521606779095187</v>
      </c>
      <c r="G3620">
        <f t="shared" si="229"/>
        <v>34.056713825054025</v>
      </c>
    </row>
    <row r="3621" spans="1:7" outlineLevel="1">
      <c r="A3621" s="12">
        <f t="shared" si="231"/>
        <v>0</v>
      </c>
      <c r="B3621" t="str">
        <f>YEAR(C3621)&amp;VLOOKUP(MONTH(C3621),lookup!$G$2:$N$13,8)</f>
        <v>2018M02</v>
      </c>
      <c r="C3621" s="2">
        <f t="shared" si="230"/>
        <v>43158</v>
      </c>
      <c r="D3621" s="130">
        <v>40.043375045235564</v>
      </c>
      <c r="E3621">
        <f t="shared" si="226"/>
        <v>40.62903138633898</v>
      </c>
      <c r="F3621" s="130">
        <v>33.403767978210126</v>
      </c>
      <c r="G3621">
        <f t="shared" si="229"/>
        <v>33.965451050487651</v>
      </c>
    </row>
    <row r="3622" spans="1:7" outlineLevel="1">
      <c r="A3622" s="12">
        <f t="shared" si="231"/>
        <v>0</v>
      </c>
      <c r="B3622" t="str">
        <f>YEAR(C3622)&amp;VLOOKUP(MONTH(C3622),lookup!$G$2:$N$13,8)</f>
        <v>2018M02</v>
      </c>
      <c r="C3622" s="2">
        <f t="shared" si="230"/>
        <v>43159</v>
      </c>
      <c r="D3622" s="130">
        <v>39.367842599946115</v>
      </c>
      <c r="E3622">
        <f t="shared" si="226"/>
        <v>40.413824414622923</v>
      </c>
      <c r="F3622" s="130">
        <v>32.527527089145771</v>
      </c>
      <c r="G3622">
        <f t="shared" si="229"/>
        <v>33.722663659049559</v>
      </c>
    </row>
    <row r="3623" spans="1:7" outlineLevel="1">
      <c r="A3623" s="12">
        <f t="shared" si="231"/>
        <v>0</v>
      </c>
      <c r="B3623" t="str">
        <f>YEAR(C3623)&amp;VLOOKUP(MONTH(C3623),lookup!$G$2:$N$13,8)</f>
        <v>2018M03</v>
      </c>
      <c r="C3623" s="2">
        <f t="shared" si="230"/>
        <v>43160</v>
      </c>
      <c r="D3623" s="130">
        <v>33.722031215807711</v>
      </c>
      <c r="E3623">
        <f t="shared" si="226"/>
        <v>39.392641850400935</v>
      </c>
      <c r="F3623" s="130">
        <v>27.830972514018558</v>
      </c>
      <c r="G3623">
        <f t="shared" si="229"/>
        <v>32.809514534633337</v>
      </c>
    </row>
    <row r="3624" spans="1:7" outlineLevel="1">
      <c r="A3624" s="12">
        <f t="shared" si="231"/>
        <v>0</v>
      </c>
      <c r="B3624" t="str">
        <f>YEAR(C3624)&amp;VLOOKUP(MONTH(C3624),lookup!$G$2:$N$13,8)</f>
        <v>2018M03</v>
      </c>
      <c r="C3624" s="2">
        <f t="shared" si="230"/>
        <v>43161</v>
      </c>
      <c r="D3624" s="130">
        <v>31.926499386177291</v>
      </c>
      <c r="E3624">
        <f t="shared" si="226"/>
        <v>38.057046036003257</v>
      </c>
      <c r="F3624" s="130">
        <v>25.184904507968231</v>
      </c>
      <c r="G3624">
        <f t="shared" si="229"/>
        <v>31.472214459321929</v>
      </c>
    </row>
    <row r="3625" spans="1:7" outlineLevel="1">
      <c r="A3625" s="12">
        <f t="shared" si="231"/>
        <v>0</v>
      </c>
      <c r="B3625" t="str">
        <f>YEAR(C3625)&amp;VLOOKUP(MONTH(C3625),lookup!$G$2:$N$13,8)</f>
        <v>2018M03</v>
      </c>
      <c r="C3625" s="2">
        <f t="shared" si="230"/>
        <v>43162</v>
      </c>
      <c r="D3625" s="130">
        <v>39.260164447714089</v>
      </c>
      <c r="E3625">
        <f t="shared" si="226"/>
        <v>37.855494207403424</v>
      </c>
      <c r="F3625" s="130">
        <v>32.641590671324188</v>
      </c>
      <c r="G3625">
        <f t="shared" si="229"/>
        <v>31.270163675469554</v>
      </c>
    </row>
    <row r="3626" spans="1:7" outlineLevel="1">
      <c r="A3626" s="12">
        <f t="shared" si="231"/>
        <v>0</v>
      </c>
      <c r="B3626" t="str">
        <f>YEAR(C3626)&amp;VLOOKUP(MONTH(C3626),lookup!$G$2:$N$13,8)</f>
        <v>2018M03</v>
      </c>
      <c r="C3626" s="2">
        <f t="shared" si="230"/>
        <v>43163</v>
      </c>
      <c r="D3626" s="130">
        <v>40.952569372521744</v>
      </c>
      <c r="E3626">
        <f t="shared" si="226"/>
        <v>37.905795468067701</v>
      </c>
      <c r="F3626" s="130">
        <v>34.424904044146771</v>
      </c>
      <c r="G3626">
        <f t="shared" si="229"/>
        <v>31.349136974828355</v>
      </c>
    </row>
    <row r="3627" spans="1:7" outlineLevel="1">
      <c r="A3627" s="12">
        <f t="shared" si="231"/>
        <v>0</v>
      </c>
      <c r="B3627" t="str">
        <f>YEAR(C3627)&amp;VLOOKUP(MONTH(C3627),lookup!$G$2:$N$13,8)</f>
        <v>2018M03</v>
      </c>
      <c r="C3627" s="2">
        <f t="shared" si="230"/>
        <v>43164</v>
      </c>
      <c r="D3627" s="130">
        <v>40.590124294835185</v>
      </c>
      <c r="E3627">
        <f t="shared" si="226"/>
        <v>37.947694528559097</v>
      </c>
      <c r="F3627" s="130">
        <v>33.905919709338271</v>
      </c>
      <c r="G3627">
        <f t="shared" si="229"/>
        <v>31.383059458823091</v>
      </c>
    </row>
    <row r="3628" spans="1:7" outlineLevel="1">
      <c r="A3628" s="12">
        <f t="shared" si="231"/>
        <v>0</v>
      </c>
      <c r="B3628" t="str">
        <f>YEAR(C3628)&amp;VLOOKUP(MONTH(C3628),lookup!$G$2:$N$13,8)</f>
        <v>2018M03</v>
      </c>
      <c r="C3628" s="2">
        <f t="shared" si="230"/>
        <v>43165</v>
      </c>
      <c r="D3628" s="130">
        <v>40.955799986784037</v>
      </c>
      <c r="E3628">
        <f t="shared" si="226"/>
        <v>38.126749455467191</v>
      </c>
      <c r="F3628" s="130">
        <v>34.229332582312814</v>
      </c>
      <c r="G3628">
        <f t="shared" si="229"/>
        <v>31.56910944595478</v>
      </c>
    </row>
    <row r="3629" spans="1:7" outlineLevel="1">
      <c r="A3629" s="12">
        <f t="shared" si="231"/>
        <v>0</v>
      </c>
      <c r="B3629" t="str">
        <f>YEAR(C3629)&amp;VLOOKUP(MONTH(C3629),lookup!$G$2:$N$13,8)</f>
        <v>2018M03</v>
      </c>
      <c r="C3629" s="2">
        <f t="shared" si="230"/>
        <v>43166</v>
      </c>
      <c r="D3629" s="130">
        <v>41.604939409491067</v>
      </c>
      <c r="E3629">
        <f t="shared" ref="E3629:E3692" si="232">AVERAGE(SUM(D3622:D3629)/8,SUM(D3624:D3629)/6)</f>
        <v>38.881256244373446</v>
      </c>
      <c r="F3629" s="130">
        <v>34.895680232063171</v>
      </c>
      <c r="G3629">
        <f t="shared" si="229"/>
        <v>32.251079604990984</v>
      </c>
    </row>
    <row r="3630" spans="1:7" outlineLevel="1">
      <c r="A3630" s="12">
        <f t="shared" si="231"/>
        <v>0</v>
      </c>
      <c r="B3630" t="str">
        <f>YEAR(C3630)&amp;VLOOKUP(MONTH(C3630),lookup!$G$2:$N$13,8)</f>
        <v>2018M03</v>
      </c>
      <c r="C3630" s="2">
        <f t="shared" si="230"/>
        <v>43167</v>
      </c>
      <c r="D3630" s="130">
        <v>40.716742129161339</v>
      </c>
      <c r="E3630">
        <f t="shared" si="232"/>
        <v>39.698082693531404</v>
      </c>
      <c r="F3630" s="130">
        <v>34.084119448661845</v>
      </c>
      <c r="G3630">
        <f t="shared" si="229"/>
        <v>33.089967872518542</v>
      </c>
    </row>
    <row r="3631" spans="1:7" outlineLevel="1">
      <c r="A3631" s="12">
        <f t="shared" si="231"/>
        <v>0</v>
      </c>
      <c r="B3631" t="str">
        <f>YEAR(C3631)&amp;VLOOKUP(MONTH(C3631),lookup!$G$2:$N$13,8)</f>
        <v>2018M03</v>
      </c>
      <c r="C3631" s="2">
        <f t="shared" si="230"/>
        <v>43168</v>
      </c>
      <c r="D3631" s="130">
        <v>41.254339133535218</v>
      </c>
      <c r="E3631">
        <f t="shared" si="232"/>
        <v>40.335033162207793</v>
      </c>
      <c r="F3631" s="130">
        <v>34.413766395446622</v>
      </c>
      <c r="G3631">
        <f t="shared" si="229"/>
        <v>33.649073800451333</v>
      </c>
    </row>
    <row r="3632" spans="1:7" outlineLevel="1">
      <c r="A3632" s="12">
        <f t="shared" si="231"/>
        <v>0</v>
      </c>
      <c r="B3632" t="str">
        <f>YEAR(C3632)&amp;VLOOKUP(MONTH(C3632),lookup!$G$2:$N$13,8)</f>
        <v>2018M03</v>
      </c>
      <c r="C3632" s="2">
        <f t="shared" si="230"/>
        <v>43169</v>
      </c>
      <c r="D3632" s="130">
        <v>41.456575202376293</v>
      </c>
      <c r="E3632">
        <f t="shared" si="232"/>
        <v>40.972663386541448</v>
      </c>
      <c r="F3632" s="130">
        <v>34.778398996133014</v>
      </c>
      <c r="G3632">
        <f t="shared" si="229"/>
        <v>34.278125118627145</v>
      </c>
    </row>
    <row r="3633" spans="1:7" outlineLevel="1">
      <c r="A3633" s="12">
        <f t="shared" si="231"/>
        <v>0</v>
      </c>
      <c r="B3633" t="str">
        <f>YEAR(C3633)&amp;VLOOKUP(MONTH(C3633),lookup!$G$2:$N$13,8)</f>
        <v>2018M03</v>
      </c>
      <c r="C3633" s="2">
        <f t="shared" si="230"/>
        <v>43170</v>
      </c>
      <c r="D3633" s="130">
        <v>41.420586607413128</v>
      </c>
      <c r="E3633">
        <f t="shared" si="232"/>
        <v>41.176894964237462</v>
      </c>
      <c r="F3633" s="130">
        <v>34.549682535897844</v>
      </c>
      <c r="G3633">
        <f t="shared" si="229"/>
        <v>34.451027762376299</v>
      </c>
    </row>
    <row r="3634" spans="1:7" outlineLevel="1">
      <c r="A3634" s="12">
        <f t="shared" si="231"/>
        <v>0</v>
      </c>
      <c r="B3634" t="str">
        <f>YEAR(C3634)&amp;VLOOKUP(MONTH(C3634),lookup!$G$2:$N$13,8)</f>
        <v>2018M03</v>
      </c>
      <c r="C3634" s="2">
        <f t="shared" si="230"/>
        <v>43171</v>
      </c>
      <c r="D3634" s="130">
        <v>41.374367494205224</v>
      </c>
      <c r="E3634">
        <f t="shared" si="232"/>
        <v>41.238137972461118</v>
      </c>
      <c r="F3634" s="130">
        <v>34.696176010771744</v>
      </c>
      <c r="G3634">
        <f t="shared" si="229"/>
        <v>34.506885879328607</v>
      </c>
    </row>
    <row r="3635" spans="1:7" outlineLevel="1">
      <c r="A3635" s="12">
        <f t="shared" si="231"/>
        <v>0</v>
      </c>
      <c r="B3635" t="str">
        <f>YEAR(C3635)&amp;VLOOKUP(MONTH(C3635),lookup!$G$2:$N$13,8)</f>
        <v>2018M03</v>
      </c>
      <c r="C3635" s="2">
        <f t="shared" si="230"/>
        <v>43172</v>
      </c>
      <c r="D3635" s="130">
        <v>41.670213326230297</v>
      </c>
      <c r="E3635">
        <f t="shared" si="232"/>
        <v>41.311083029984914</v>
      </c>
      <c r="F3635" s="130">
        <v>34.697743438815287</v>
      </c>
      <c r="G3635">
        <f t="shared" si="229"/>
        <v>34.539880129650257</v>
      </c>
    </row>
    <row r="3636" spans="1:7" outlineLevel="1">
      <c r="A3636" s="12">
        <f t="shared" si="231"/>
        <v>0</v>
      </c>
      <c r="B3636" t="str">
        <f>YEAR(C3636)&amp;VLOOKUP(MONTH(C3636),lookup!$G$2:$N$13,8)</f>
        <v>2018M03</v>
      </c>
      <c r="C3636" s="2">
        <f t="shared" si="230"/>
        <v>43173</v>
      </c>
      <c r="D3636" s="130">
        <v>41.200322860749971</v>
      </c>
      <c r="E3636">
        <f t="shared" si="232"/>
        <v>41.366664103906835</v>
      </c>
      <c r="F3636" s="130">
        <v>34.524077691348204</v>
      </c>
      <c r="G3636">
        <f t="shared" si="229"/>
        <v>34.594964885855504</v>
      </c>
    </row>
    <row r="3637" spans="1:7" outlineLevel="1">
      <c r="A3637" s="12">
        <f t="shared" si="231"/>
        <v>0</v>
      </c>
      <c r="B3637" t="str">
        <f>YEAR(C3637)&amp;VLOOKUP(MONTH(C3637),lookup!$G$2:$N$13,8)</f>
        <v>2018M03</v>
      </c>
      <c r="C3637" s="2">
        <f t="shared" si="230"/>
        <v>43174</v>
      </c>
      <c r="D3637" s="130">
        <v>42.005497935695331</v>
      </c>
      <c r="E3637">
        <f t="shared" si="232"/>
        <v>41.454295578641279</v>
      </c>
      <c r="F3637" s="130">
        <v>35.005969088994867</v>
      </c>
      <c r="G3637">
        <f t="shared" si="229"/>
        <v>34.651208163876085</v>
      </c>
    </row>
    <row r="3638" spans="1:7" outlineLevel="1">
      <c r="A3638" s="12">
        <f t="shared" si="231"/>
        <v>0</v>
      </c>
      <c r="B3638" t="str">
        <f>YEAR(C3638)&amp;VLOOKUP(MONTH(C3638),lookup!$G$2:$N$13,8)</f>
        <v>2018M03</v>
      </c>
      <c r="C3638" s="2">
        <f t="shared" si="230"/>
        <v>43175</v>
      </c>
      <c r="D3638" s="130">
        <v>41.808190325834516</v>
      </c>
      <c r="E3638">
        <f t="shared" si="232"/>
        <v>41.551812351221542</v>
      </c>
      <c r="F3638" s="130">
        <v>35.151701618801738</v>
      </c>
      <c r="G3638">
        <f t="shared" si="229"/>
        <v>34.749040601398889</v>
      </c>
    </row>
    <row r="3639" spans="1:7" outlineLevel="1">
      <c r="A3639" s="12">
        <f t="shared" si="231"/>
        <v>0</v>
      </c>
      <c r="B3639" t="str">
        <f>YEAR(C3639)&amp;VLOOKUP(MONTH(C3639),lookup!$G$2:$N$13,8)</f>
        <v>2018M03</v>
      </c>
      <c r="C3639" s="2">
        <f t="shared" si="230"/>
        <v>43176</v>
      </c>
      <c r="D3639" s="130">
        <v>41.556486866748827</v>
      </c>
      <c r="E3639">
        <f t="shared" si="232"/>
        <v>41.582021606158698</v>
      </c>
      <c r="F3639" s="130">
        <v>34.464692957543505</v>
      </c>
      <c r="G3639">
        <f t="shared" si="229"/>
        <v>34.745141046667079</v>
      </c>
    </row>
    <row r="3640" spans="1:7" outlineLevel="1">
      <c r="A3640" s="12">
        <f t="shared" si="231"/>
        <v>0</v>
      </c>
      <c r="B3640" t="str">
        <f>YEAR(C3640)&amp;VLOOKUP(MONTH(C3640),lookup!$G$2:$N$13,8)</f>
        <v>2018M03</v>
      </c>
      <c r="C3640" s="2">
        <f t="shared" si="230"/>
        <v>43177</v>
      </c>
      <c r="D3640" s="130">
        <v>40.158649239637995</v>
      </c>
      <c r="E3640">
        <f t="shared" si="232"/>
        <v>41.399591378940286</v>
      </c>
      <c r="F3640" s="130">
        <v>33.53215576784747</v>
      </c>
      <c r="G3640">
        <f t="shared" si="229"/>
        <v>34.570249157988876</v>
      </c>
    </row>
    <row r="3641" spans="1:7" outlineLevel="1">
      <c r="A3641" s="12">
        <f t="shared" si="231"/>
        <v>0</v>
      </c>
      <c r="B3641" t="str">
        <f>YEAR(C3641)&amp;VLOOKUP(MONTH(C3641),lookup!$G$2:$N$13,8)</f>
        <v>2018M03</v>
      </c>
      <c r="C3641" s="2">
        <f t="shared" si="230"/>
        <v>43178</v>
      </c>
      <c r="D3641" s="130">
        <v>41.022329966698813</v>
      </c>
      <c r="E3641">
        <f t="shared" si="232"/>
        <v>41.320710058934679</v>
      </c>
      <c r="F3641" s="130">
        <v>34.023586367574715</v>
      </c>
      <c r="G3641">
        <f t="shared" si="229"/>
        <v>34.481188391531973</v>
      </c>
    </row>
    <row r="3642" spans="1:7" outlineLevel="1">
      <c r="A3642" s="12">
        <f t="shared" si="231"/>
        <v>0</v>
      </c>
      <c r="B3642" t="str">
        <f>YEAR(C3642)&amp;VLOOKUP(MONTH(C3642),lookup!$G$2:$N$13,8)</f>
        <v>2018M03</v>
      </c>
      <c r="C3642" s="2">
        <f t="shared" si="230"/>
        <v>43179</v>
      </c>
      <c r="D3642" s="130">
        <v>41.297310587688997</v>
      </c>
      <c r="E3642">
        <f t="shared" si="232"/>
        <v>41.323976312855663</v>
      </c>
      <c r="F3642" s="130">
        <v>34.71664563106588</v>
      </c>
      <c r="G3642">
        <f t="shared" si="229"/>
        <v>34.498515071110162</v>
      </c>
    </row>
    <row r="3643" spans="1:7" outlineLevel="1">
      <c r="A3643" s="12">
        <f t="shared" si="231"/>
        <v>0</v>
      </c>
      <c r="B3643" t="str">
        <f>YEAR(C3643)&amp;VLOOKUP(MONTH(C3643),lookup!$G$2:$N$13,8)</f>
        <v>2018M03</v>
      </c>
      <c r="C3643" s="2">
        <f t="shared" si="230"/>
        <v>43180</v>
      </c>
      <c r="D3643" s="130">
        <v>41.619659512698846</v>
      </c>
      <c r="E3643">
        <f t="shared" si="232"/>
        <v>41.288663497593575</v>
      </c>
      <c r="F3643" s="130">
        <v>34.566746052557143</v>
      </c>
      <c r="G3643">
        <f t="shared" si="229"/>
        <v>34.453725814765882</v>
      </c>
    </row>
    <row r="3644" spans="1:7" outlineLevel="1">
      <c r="A3644" s="12">
        <f t="shared" si="231"/>
        <v>0</v>
      </c>
      <c r="B3644" t="str">
        <f>YEAR(C3644)&amp;VLOOKUP(MONTH(C3644),lookup!$G$2:$N$13,8)</f>
        <v>2018M03</v>
      </c>
      <c r="C3644" s="2">
        <f t="shared" si="230"/>
        <v>43181</v>
      </c>
      <c r="D3644" s="130">
        <v>41.709547694149599</v>
      </c>
      <c r="E3644">
        <f t="shared" si="232"/>
        <v>41.312269830373978</v>
      </c>
      <c r="F3644" s="130">
        <v>35.035465774880407</v>
      </c>
      <c r="G3644">
        <f t="shared" si="229"/>
        <v>34.476001249659873</v>
      </c>
    </row>
    <row r="3645" spans="1:7" outlineLevel="1">
      <c r="A3645" s="12">
        <f t="shared" si="231"/>
        <v>0</v>
      </c>
      <c r="B3645" t="str">
        <f>YEAR(C3645)&amp;VLOOKUP(MONTH(C3645),lookup!$G$2:$N$13,8)</f>
        <v>2018M03</v>
      </c>
      <c r="C3645" s="2">
        <f t="shared" si="230"/>
        <v>43182</v>
      </c>
      <c r="D3645" s="130">
        <v>41.896028737619631</v>
      </c>
      <c r="E3645">
        <f t="shared" si="232"/>
        <v>41.333723161400151</v>
      </c>
      <c r="F3645" s="130">
        <v>34.778196385434327</v>
      </c>
      <c r="G3645">
        <f t="shared" si="229"/>
        <v>34.487890741344899</v>
      </c>
    </row>
    <row r="3646" spans="1:7" outlineLevel="1">
      <c r="A3646" s="12">
        <f t="shared" si="231"/>
        <v>0</v>
      </c>
      <c r="B3646" t="str">
        <f>YEAR(C3646)&amp;VLOOKUP(MONTH(C3646),lookup!$G$2:$N$13,8)</f>
        <v>2018M03</v>
      </c>
      <c r="C3646" s="2">
        <f t="shared" si="230"/>
        <v>43183</v>
      </c>
      <c r="D3646" s="130">
        <v>41.953668895392326</v>
      </c>
      <c r="E3646">
        <f t="shared" si="232"/>
        <v>41.492400543310382</v>
      </c>
      <c r="F3646" s="130">
        <v>35.188061329624048</v>
      </c>
      <c r="G3646">
        <f t="shared" si="229"/>
        <v>34.628155353419345</v>
      </c>
    </row>
    <row r="3647" spans="1:7" outlineLevel="1">
      <c r="A3647" s="12">
        <f t="shared" si="231"/>
        <v>0</v>
      </c>
      <c r="B3647" t="str">
        <f>YEAR(C3647)&amp;VLOOKUP(MONTH(C3647),lookup!$G$2:$N$13,8)</f>
        <v>2018M03</v>
      </c>
      <c r="C3647" s="2">
        <f t="shared" si="230"/>
        <v>43184</v>
      </c>
      <c r="D3647" s="130">
        <v>42.104065145735738</v>
      </c>
      <c r="E3647">
        <f t="shared" si="232"/>
        <v>41.616768784000129</v>
      </c>
      <c r="F3647" s="130">
        <v>35.097747115709581</v>
      </c>
      <c r="G3647">
        <f t="shared" si="229"/>
        <v>34.757234633982634</v>
      </c>
    </row>
    <row r="3648" spans="1:7" outlineLevel="1">
      <c r="A3648" s="12">
        <f t="shared" si="231"/>
        <v>0</v>
      </c>
      <c r="B3648" t="str">
        <f>YEAR(C3648)&amp;VLOOKUP(MONTH(C3648),lookup!$G$2:$N$13,8)</f>
        <v>2018M03</v>
      </c>
      <c r="C3648" s="2">
        <f t="shared" si="230"/>
        <v>43185</v>
      </c>
      <c r="D3648" s="130">
        <v>41.378668934773025</v>
      </c>
      <c r="E3648">
        <f t="shared" si="232"/>
        <v>41.699799877203077</v>
      </c>
      <c r="F3648" s="130">
        <v>34.700144408593147</v>
      </c>
      <c r="G3648">
        <f t="shared" si="229"/>
        <v>34.828858822156505</v>
      </c>
    </row>
    <row r="3649" spans="1:7" outlineLevel="1">
      <c r="A3649" s="12">
        <f t="shared" si="231"/>
        <v>0</v>
      </c>
      <c r="B3649" t="str">
        <f>YEAR(C3649)&amp;VLOOKUP(MONTH(C3649),lookup!$G$2:$N$13,8)</f>
        <v>2018M03</v>
      </c>
      <c r="C3649" s="2">
        <f t="shared" si="230"/>
        <v>43186</v>
      </c>
      <c r="D3649" s="130">
        <v>42.252010232479648</v>
      </c>
      <c r="E3649">
        <f t="shared" si="232"/>
        <v>41.829350787129449</v>
      </c>
      <c r="F3649" s="130">
        <v>35.128012006328888</v>
      </c>
      <c r="G3649">
        <f t="shared" si="229"/>
        <v>34.94465758739296</v>
      </c>
    </row>
    <row r="3650" spans="1:7" outlineLevel="1">
      <c r="A3650" s="12">
        <f t="shared" si="231"/>
        <v>0</v>
      </c>
      <c r="B3650" t="str">
        <f>YEAR(C3650)&amp;VLOOKUP(MONTH(C3650),lookup!$G$2:$N$13,8)</f>
        <v>2018M03</v>
      </c>
      <c r="C3650" s="2">
        <f t="shared" si="230"/>
        <v>43187</v>
      </c>
      <c r="D3650" s="130">
        <v>42.089929280415525</v>
      </c>
      <c r="E3650">
        <f t="shared" si="232"/>
        <v>41.910587920947009</v>
      </c>
      <c r="F3650" s="130">
        <v>35.224595272447822</v>
      </c>
      <c r="G3650">
        <f t="shared" si="229"/>
        <v>34.992165231443273</v>
      </c>
    </row>
    <row r="3651" spans="1:7" outlineLevel="1">
      <c r="A3651" s="12">
        <f t="shared" si="231"/>
        <v>0</v>
      </c>
      <c r="B3651" t="str">
        <f>YEAR(C3651)&amp;VLOOKUP(MONTH(C3651),lookup!$G$2:$N$13,8)</f>
        <v>2018M03</v>
      </c>
      <c r="C3651" s="2">
        <f t="shared" si="230"/>
        <v>43188</v>
      </c>
      <c r="D3651" s="130">
        <v>42.229258067955406</v>
      </c>
      <c r="E3651">
        <f t="shared" si="232"/>
        <v>41.97645694151187</v>
      </c>
      <c r="F3651" s="130">
        <v>35.128554501424382</v>
      </c>
      <c r="G3651">
        <f t="shared" si="229"/>
        <v>35.056474769163316</v>
      </c>
    </row>
    <row r="3652" spans="1:7" outlineLevel="1">
      <c r="A3652" s="12">
        <f t="shared" si="231"/>
        <v>0</v>
      </c>
      <c r="B3652" t="str">
        <f>YEAR(C3652)&amp;VLOOKUP(MONTH(C3652),lookup!$G$2:$N$13,8)</f>
        <v>2018M03</v>
      </c>
      <c r="C3652" s="2">
        <f t="shared" si="230"/>
        <v>43189</v>
      </c>
      <c r="D3652" s="130">
        <v>42.445707176803914</v>
      </c>
      <c r="E3652">
        <f t="shared" si="232"/>
        <v>42.063470099295387</v>
      </c>
      <c r="F3652" s="130">
        <v>35.631362318853796</v>
      </c>
      <c r="G3652">
        <f t="shared" si="229"/>
        <v>35.130660052264133</v>
      </c>
    </row>
    <row r="3653" spans="1:7" outlineLevel="1">
      <c r="A3653" s="12">
        <f t="shared" si="231"/>
        <v>0</v>
      </c>
      <c r="B3653" t="str">
        <f>YEAR(C3653)&amp;VLOOKUP(MONTH(C3653),lookup!$G$2:$N$13,8)</f>
        <v>2018M03</v>
      </c>
      <c r="C3653" s="2">
        <f t="shared" si="230"/>
        <v>43190</v>
      </c>
      <c r="D3653" s="130">
        <v>42.411529247670217</v>
      </c>
      <c r="E3653">
        <f t="shared" si="232"/>
        <v>42.121310889668095</v>
      </c>
      <c r="F3653" s="130">
        <v>35.266274339072652</v>
      </c>
      <c r="G3653">
        <f t="shared" si="229"/>
        <v>35.175208859646787</v>
      </c>
    </row>
    <row r="3654" spans="1:7" outlineLevel="1">
      <c r="A3654" s="12">
        <f t="shared" si="231"/>
        <v>0</v>
      </c>
      <c r="B3654" t="str">
        <f>YEAR(C3654)&amp;VLOOKUP(MONTH(C3654),lookup!$G$2:$N$13,8)</f>
        <v>2018M04</v>
      </c>
      <c r="C3654" s="2">
        <f t="shared" si="230"/>
        <v>43191</v>
      </c>
      <c r="D3654" s="130">
        <v>41.863790461882083</v>
      </c>
      <c r="E3654">
        <f t="shared" si="232"/>
        <v>42.156120281499454</v>
      </c>
      <c r="F3654" s="130">
        <v>35.060222252744076</v>
      </c>
      <c r="G3654">
        <f t="shared" ref="G3654:G3717" si="233">AVERAGE(SUM(F3647:F3654)/8,SUM(F3649:F3654)/6)</f>
        <v>35.19722540435437</v>
      </c>
    </row>
    <row r="3655" spans="1:7" outlineLevel="1">
      <c r="A3655" s="12">
        <f t="shared" si="231"/>
        <v>0</v>
      </c>
      <c r="B3655" t="str">
        <f>YEAR(C3655)&amp;VLOOKUP(MONTH(C3655),lookup!$G$2:$N$13,8)</f>
        <v>2018M04</v>
      </c>
      <c r="C3655" s="2">
        <f t="shared" si="230"/>
        <v>43192</v>
      </c>
      <c r="D3655" s="130">
        <v>42.188461952076125</v>
      </c>
      <c r="E3655">
        <f t="shared" si="232"/>
        <v>42.156099391862099</v>
      </c>
      <c r="F3655" s="130">
        <v>35.063699352324875</v>
      </c>
      <c r="G3655">
        <f t="shared" si="233"/>
        <v>35.189738031309147</v>
      </c>
    </row>
    <row r="3656" spans="1:7" outlineLevel="1">
      <c r="A3656" s="12">
        <f t="shared" si="231"/>
        <v>0</v>
      </c>
      <c r="B3656" t="str">
        <f>YEAR(C3656)&amp;VLOOKUP(MONTH(C3656),lookup!$G$2:$N$13,8)</f>
        <v>2018M04</v>
      </c>
      <c r="C3656" s="2">
        <f t="shared" si="230"/>
        <v>43193</v>
      </c>
      <c r="D3656" s="130">
        <v>41.722640314245453</v>
      </c>
      <c r="E3656">
        <f t="shared" si="232"/>
        <v>42.14699018923163</v>
      </c>
      <c r="F3656" s="130">
        <v>34.91940136327446</v>
      </c>
      <c r="G3656">
        <f t="shared" si="233"/>
        <v>35.17800876521229</v>
      </c>
    </row>
    <row r="3657" spans="1:7" outlineLevel="1">
      <c r="A3657" s="12">
        <f t="shared" si="231"/>
        <v>0</v>
      </c>
      <c r="B3657" t="str">
        <f>YEAR(C3657)&amp;VLOOKUP(MONTH(C3657),lookup!$G$2:$N$13,8)</f>
        <v>2018M04</v>
      </c>
      <c r="C3657" s="2">
        <f t="shared" si="230"/>
        <v>43194</v>
      </c>
      <c r="D3657" s="130">
        <v>42.078871194590938</v>
      </c>
      <c r="E3657">
        <f t="shared" si="232"/>
        <v>42.123636759916536</v>
      </c>
      <c r="F3657" s="130">
        <v>34.958891984321653</v>
      </c>
      <c r="G3657">
        <f t="shared" si="233"/>
        <v>35.153300220744939</v>
      </c>
    </row>
    <row r="3658" spans="1:7" outlineLevel="1">
      <c r="A3658" s="12">
        <f t="shared" si="231"/>
        <v>0</v>
      </c>
      <c r="B3658" t="str">
        <f>YEAR(C3658)&amp;VLOOKUP(MONTH(C3658),lookup!$G$2:$N$13,8)</f>
        <v>2018M04</v>
      </c>
      <c r="C3658" s="2">
        <f t="shared" si="230"/>
        <v>43195</v>
      </c>
      <c r="D3658" s="130">
        <v>41.573990527522326</v>
      </c>
      <c r="E3658">
        <f t="shared" si="232"/>
        <v>42.01874753375391</v>
      </c>
      <c r="F3658" s="130">
        <v>34.771739351052389</v>
      </c>
      <c r="G3658">
        <f t="shared" si="233"/>
        <v>35.053361478340939</v>
      </c>
    </row>
    <row r="3659" spans="1:7" outlineLevel="1">
      <c r="A3659" s="12">
        <f t="shared" si="231"/>
        <v>0</v>
      </c>
      <c r="B3659" t="str">
        <f>YEAR(C3659)&amp;VLOOKUP(MONTH(C3659),lookup!$G$2:$N$13,8)</f>
        <v>2018M04</v>
      </c>
      <c r="C3659" s="2">
        <f t="shared" si="230"/>
        <v>43196</v>
      </c>
      <c r="D3659" s="130">
        <v>42.486199576970392</v>
      </c>
      <c r="E3659">
        <f t="shared" si="232"/>
        <v>42.04102890550903</v>
      </c>
      <c r="F3659" s="130">
        <v>35.338666336020438</v>
      </c>
      <c r="G3659">
        <f t="shared" si="233"/>
        <v>35.072526134415511</v>
      </c>
    </row>
    <row r="3660" spans="1:7" outlineLevel="1">
      <c r="A3660" s="12">
        <f t="shared" si="231"/>
        <v>0</v>
      </c>
      <c r="B3660" t="str">
        <f>YEAR(C3660)&amp;VLOOKUP(MONTH(C3660),lookup!$G$2:$N$13,8)</f>
        <v>2018M04</v>
      </c>
      <c r="C3660" s="2">
        <f t="shared" ref="C3660:C3723" si="234">C3659+1</f>
        <v>43197</v>
      </c>
      <c r="D3660" s="130">
        <v>42.162977915345081</v>
      </c>
      <c r="E3660">
        <f t="shared" si="232"/>
        <v>42.048290614456434</v>
      </c>
      <c r="F3660" s="130">
        <v>35.274223301551245</v>
      </c>
      <c r="G3660">
        <f t="shared" si="233"/>
        <v>35.068038366568032</v>
      </c>
    </row>
    <row r="3661" spans="1:7" outlineLevel="1">
      <c r="A3661" s="12">
        <f t="shared" si="231"/>
        <v>0</v>
      </c>
      <c r="B3661" t="str">
        <f>YEAR(C3661)&amp;VLOOKUP(MONTH(C3661),lookup!$G$2:$N$13,8)</f>
        <v>2018M04</v>
      </c>
      <c r="C3661" s="2">
        <f t="shared" si="234"/>
        <v>43198</v>
      </c>
      <c r="D3661" s="130">
        <v>42.542243674598097</v>
      </c>
      <c r="E3661">
        <f t="shared" si="232"/>
        <v>42.085942076349596</v>
      </c>
      <c r="F3661" s="130">
        <v>35.43415739126899</v>
      </c>
      <c r="G3661">
        <f t="shared" si="233"/>
        <v>35.109402560575646</v>
      </c>
    </row>
    <row r="3662" spans="1:7" outlineLevel="1">
      <c r="A3662" s="12">
        <f t="shared" si="231"/>
        <v>0</v>
      </c>
      <c r="B3662" t="str">
        <f>YEAR(C3662)&amp;VLOOKUP(MONTH(C3662),lookup!$G$2:$N$13,8)</f>
        <v>2018M04</v>
      </c>
      <c r="C3662" s="2">
        <f t="shared" si="234"/>
        <v>43199</v>
      </c>
      <c r="D3662" s="130">
        <v>41.908756504031459</v>
      </c>
      <c r="E3662">
        <f t="shared" si="232"/>
        <v>42.104262136466104</v>
      </c>
      <c r="F3662" s="130">
        <v>34.993142960131763</v>
      </c>
      <c r="G3662">
        <f t="shared" si="233"/>
        <v>35.111355237858817</v>
      </c>
    </row>
    <row r="3663" spans="1:7" outlineLevel="1">
      <c r="A3663" s="12">
        <f t="shared" si="231"/>
        <v>0</v>
      </c>
      <c r="B3663" t="str">
        <f>YEAR(C3663)&amp;VLOOKUP(MONTH(C3663),lookup!$G$2:$N$13,8)</f>
        <v>2018M04</v>
      </c>
      <c r="C3663" s="2">
        <f t="shared" si="234"/>
        <v>43200</v>
      </c>
      <c r="D3663" s="130">
        <v>42.593566412195962</v>
      </c>
      <c r="E3663">
        <f t="shared" si="232"/>
        <v>42.172472433357342</v>
      </c>
      <c r="F3663" s="130">
        <v>35.42986903419478</v>
      </c>
      <c r="G3663">
        <f t="shared" si="233"/>
        <v>35.173488930465112</v>
      </c>
    </row>
    <row r="3664" spans="1:7" outlineLevel="1">
      <c r="A3664" s="12">
        <f t="shared" si="231"/>
        <v>0</v>
      </c>
      <c r="B3664" t="str">
        <f>YEAR(C3664)&amp;VLOOKUP(MONTH(C3664),lookup!$G$2:$N$13,8)</f>
        <v>2018M04</v>
      </c>
      <c r="C3664" s="2">
        <f t="shared" si="234"/>
        <v>43201</v>
      </c>
      <c r="D3664" s="130">
        <v>42.278523152191873</v>
      </c>
      <c r="E3664">
        <f t="shared" si="232"/>
        <v>42.265926162784794</v>
      </c>
      <c r="F3664" s="130">
        <v>35.32482236495364</v>
      </c>
      <c r="G3664">
        <f t="shared" si="233"/>
        <v>35.244917994228501</v>
      </c>
    </row>
    <row r="3665" spans="1:7" outlineLevel="1">
      <c r="A3665" s="12">
        <f t="shared" si="231"/>
        <v>0</v>
      </c>
      <c r="B3665" t="str">
        <f>YEAR(C3665)&amp;VLOOKUP(MONTH(C3665),lookup!$G$2:$N$13,8)</f>
        <v>2018M04</v>
      </c>
      <c r="C3665" s="2">
        <f t="shared" si="234"/>
        <v>43202</v>
      </c>
      <c r="D3665" s="130">
        <v>42.457370947429382</v>
      </c>
      <c r="E3665">
        <f t="shared" si="232"/>
        <v>42.287180011542105</v>
      </c>
      <c r="F3665" s="130">
        <v>35.282969630313367</v>
      </c>
      <c r="G3665">
        <f t="shared" si="233"/>
        <v>35.260531454960727</v>
      </c>
    </row>
    <row r="3666" spans="1:7" outlineLevel="1">
      <c r="A3666" s="12">
        <f t="shared" ref="A3666:A3729" si="235">IF(D3666+D3667=D3666,IF(D3666+D3667&gt;0,1,0),0)</f>
        <v>0</v>
      </c>
      <c r="B3666" t="str">
        <f>YEAR(C3666)&amp;VLOOKUP(MONTH(C3666),lookup!$G$2:$N$13,8)</f>
        <v>2018M04</v>
      </c>
      <c r="C3666" s="2">
        <f t="shared" si="234"/>
        <v>43203</v>
      </c>
      <c r="D3666" s="130">
        <v>42.67621772731119</v>
      </c>
      <c r="E3666">
        <f t="shared" si="232"/>
        <v>42.398839195859424</v>
      </c>
      <c r="F3666" s="130">
        <v>35.754473274394137</v>
      </c>
      <c r="G3666">
        <f t="shared" si="233"/>
        <v>35.361973156239827</v>
      </c>
    </row>
    <row r="3667" spans="1:7" outlineLevel="1">
      <c r="A3667" s="12">
        <f t="shared" si="235"/>
        <v>0</v>
      </c>
      <c r="B3667" t="str">
        <f>YEAR(C3667)&amp;VLOOKUP(MONTH(C3667),lookup!$G$2:$N$13,8)</f>
        <v>2018M04</v>
      </c>
      <c r="C3667" s="2">
        <f t="shared" si="234"/>
        <v>43204</v>
      </c>
      <c r="D3667" s="130">
        <v>42.591919851313534</v>
      </c>
      <c r="E3667">
        <f t="shared" si="232"/>
        <v>42.409586394398815</v>
      </c>
      <c r="F3667" s="130">
        <v>35.298168546026794</v>
      </c>
      <c r="G3667">
        <f t="shared" si="233"/>
        <v>35.348109640595041</v>
      </c>
    </row>
    <row r="3668" spans="1:7" outlineLevel="1">
      <c r="A3668" s="12">
        <f t="shared" si="235"/>
        <v>0</v>
      </c>
      <c r="B3668" t="str">
        <f>YEAR(C3668)&amp;VLOOKUP(MONTH(C3668),lookup!$G$2:$N$13,8)</f>
        <v>2018M04</v>
      </c>
      <c r="C3668" s="2">
        <f t="shared" si="234"/>
        <v>43205</v>
      </c>
      <c r="D3668" s="130">
        <v>42.636907557336102</v>
      </c>
      <c r="E3668">
        <f t="shared" si="232"/>
        <v>42.499886251465306</v>
      </c>
      <c r="F3668" s="130">
        <v>35.711678455484773</v>
      </c>
      <c r="G3668">
        <f t="shared" si="233"/>
        <v>35.435328545661974</v>
      </c>
    </row>
    <row r="3669" spans="1:7" outlineLevel="1">
      <c r="A3669" s="12">
        <f t="shared" si="235"/>
        <v>0</v>
      </c>
      <c r="B3669" t="str">
        <f>YEAR(C3669)&amp;VLOOKUP(MONTH(C3669),lookup!$G$2:$N$13,8)</f>
        <v>2018M04</v>
      </c>
      <c r="C3669" s="2">
        <f t="shared" si="234"/>
        <v>43206</v>
      </c>
      <c r="D3669" s="130">
        <v>42.852132070814065</v>
      </c>
      <c r="E3669">
        <f t="shared" si="232"/>
        <v>42.540801414446975</v>
      </c>
      <c r="F3669" s="130">
        <v>35.514083347316415</v>
      </c>
      <c r="G3669">
        <f t="shared" si="233"/>
        <v>35.447341777341748</v>
      </c>
    </row>
    <row r="3670" spans="1:7" outlineLevel="1">
      <c r="A3670" s="12">
        <f t="shared" si="235"/>
        <v>0</v>
      </c>
      <c r="B3670" t="str">
        <f>YEAR(C3670)&amp;VLOOKUP(MONTH(C3670),lookup!$G$2:$N$13,8)</f>
        <v>2018M04</v>
      </c>
      <c r="C3670" s="2">
        <f t="shared" si="234"/>
        <v>43207</v>
      </c>
      <c r="D3670" s="130">
        <v>42.782476037087662</v>
      </c>
      <c r="E3670">
        <f t="shared" si="232"/>
        <v>42.637404959004314</v>
      </c>
      <c r="F3670" s="130">
        <v>35.850198371512754</v>
      </c>
      <c r="G3670">
        <f t="shared" si="233"/>
        <v>35.544689074432981</v>
      </c>
    </row>
    <row r="3671" spans="1:7" outlineLevel="1">
      <c r="A3671" s="12">
        <f t="shared" si="235"/>
        <v>0</v>
      </c>
      <c r="B3671" t="str">
        <f>YEAR(C3671)&amp;VLOOKUP(MONTH(C3671),lookup!$G$2:$N$13,8)</f>
        <v>2018M04</v>
      </c>
      <c r="C3671" s="2">
        <f t="shared" si="234"/>
        <v>43208</v>
      </c>
      <c r="D3671" s="130">
        <v>42.920209641529226</v>
      </c>
      <c r="E3671">
        <f t="shared" si="232"/>
        <v>42.696390052012624</v>
      </c>
      <c r="F3671" s="130">
        <v>35.541351197441678</v>
      </c>
      <c r="G3671">
        <f t="shared" si="233"/>
        <v>35.573188506896606</v>
      </c>
    </row>
    <row r="3672" spans="1:7" outlineLevel="1">
      <c r="A3672" s="12">
        <f t="shared" si="235"/>
        <v>0</v>
      </c>
      <c r="B3672" t="str">
        <f>YEAR(C3672)&amp;VLOOKUP(MONTH(C3672),lookup!$G$2:$N$13,8)</f>
        <v>2018M04</v>
      </c>
      <c r="C3672" s="2">
        <f t="shared" si="234"/>
        <v>43209</v>
      </c>
      <c r="D3672" s="130">
        <v>42.918563581208097</v>
      </c>
      <c r="E3672">
        <f t="shared" si="232"/>
        <v>42.756588066650878</v>
      </c>
      <c r="F3672" s="130">
        <v>35.992953393515315</v>
      </c>
      <c r="G3672">
        <f t="shared" si="233"/>
        <v>35.634820039441806</v>
      </c>
    </row>
    <row r="3673" spans="1:7" outlineLevel="1">
      <c r="A3673" s="12">
        <f t="shared" si="235"/>
        <v>0</v>
      </c>
      <c r="B3673" t="str">
        <f>YEAR(C3673)&amp;VLOOKUP(MONTH(C3673),lookup!$G$2:$N$13,8)</f>
        <v>2018M04</v>
      </c>
      <c r="C3673" s="2">
        <f t="shared" si="234"/>
        <v>43210</v>
      </c>
      <c r="D3673" s="130">
        <v>43.23352441334309</v>
      </c>
      <c r="E3673">
        <f t="shared" si="232"/>
        <v>42.858564705106289</v>
      </c>
      <c r="F3673" s="130">
        <v>35.860589567575147</v>
      </c>
      <c r="G3673">
        <f t="shared" si="233"/>
        <v>35.71778970398303</v>
      </c>
    </row>
    <row r="3674" spans="1:7" outlineLevel="1">
      <c r="A3674" s="12">
        <f t="shared" si="235"/>
        <v>0</v>
      </c>
      <c r="B3674" t="str">
        <f>YEAR(C3674)&amp;VLOOKUP(MONTH(C3674),lookup!$G$2:$N$13,8)</f>
        <v>2018M04</v>
      </c>
      <c r="C3674" s="2">
        <f t="shared" si="234"/>
        <v>43211</v>
      </c>
      <c r="D3674" s="130">
        <v>43.42746168268777</v>
      </c>
      <c r="E3674">
        <f t="shared" si="232"/>
        <v>42.971396962763293</v>
      </c>
      <c r="F3674" s="130">
        <v>36.408232422839404</v>
      </c>
      <c r="G3674">
        <f t="shared" si="233"/>
        <v>35.816695814707074</v>
      </c>
    </row>
    <row r="3675" spans="1:7" outlineLevel="1">
      <c r="A3675" s="12">
        <f t="shared" si="235"/>
        <v>0</v>
      </c>
      <c r="B3675" t="str">
        <f>YEAR(C3675)&amp;VLOOKUP(MONTH(C3675),lookup!$G$2:$N$13,8)</f>
        <v>2018M04</v>
      </c>
      <c r="C3675" s="2">
        <f t="shared" si="234"/>
        <v>43212</v>
      </c>
      <c r="D3675" s="130">
        <v>43.557274432172278</v>
      </c>
      <c r="E3675">
        <f t="shared" si="232"/>
        <v>43.090493487513484</v>
      </c>
      <c r="F3675" s="130">
        <v>36.077355071617184</v>
      </c>
      <c r="G3675">
        <f t="shared" si="233"/>
        <v>35.91233428291487</v>
      </c>
    </row>
    <row r="3676" spans="1:7" outlineLevel="1">
      <c r="A3676" s="12">
        <f t="shared" si="235"/>
        <v>0</v>
      </c>
      <c r="B3676" t="str">
        <f>YEAR(C3676)&amp;VLOOKUP(MONTH(C3676),lookup!$G$2:$N$13,8)</f>
        <v>2018M04</v>
      </c>
      <c r="C3676" s="2">
        <f t="shared" si="234"/>
        <v>43213</v>
      </c>
      <c r="D3676" s="130">
        <v>43.301883253004753</v>
      </c>
      <c r="E3676">
        <f t="shared" si="232"/>
        <v>43.175338403152537</v>
      </c>
      <c r="F3676" s="130">
        <v>36.26947452041545</v>
      </c>
      <c r="G3676">
        <f t="shared" si="233"/>
        <v>35.982136216048261</v>
      </c>
    </row>
    <row r="3677" spans="1:7" outlineLevel="1">
      <c r="A3677" s="12">
        <f t="shared" si="235"/>
        <v>0</v>
      </c>
      <c r="B3677" t="str">
        <f>YEAR(C3677)&amp;VLOOKUP(MONTH(C3677),lookup!$G$2:$N$13,8)</f>
        <v>2018M04</v>
      </c>
      <c r="C3677" s="2">
        <f t="shared" si="234"/>
        <v>43214</v>
      </c>
      <c r="D3677" s="130">
        <v>43.469228819833262</v>
      </c>
      <c r="E3677">
        <f t="shared" si="232"/>
        <v>43.259658548158242</v>
      </c>
      <c r="F3677" s="130">
        <v>35.928616203824433</v>
      </c>
      <c r="G3677">
        <f t="shared" si="233"/>
        <v>36.040316603445248</v>
      </c>
    </row>
    <row r="3678" spans="1:7" outlineLevel="1">
      <c r="A3678" s="12">
        <f t="shared" si="235"/>
        <v>0</v>
      </c>
      <c r="B3678" t="str">
        <f>YEAR(C3678)&amp;VLOOKUP(MONTH(C3678),lookup!$G$2:$N$13,8)</f>
        <v>2018M04</v>
      </c>
      <c r="C3678" s="2">
        <f t="shared" si="234"/>
        <v>43215</v>
      </c>
      <c r="D3678" s="130">
        <v>43.671109834083083</v>
      </c>
      <c r="E3678">
        <f t="shared" si="232"/>
        <v>43.377910348210037</v>
      </c>
      <c r="F3678" s="130">
        <v>36.635253036800286</v>
      </c>
      <c r="G3678">
        <f t="shared" si="233"/>
        <v>36.142907490299464</v>
      </c>
    </row>
    <row r="3679" spans="1:7" outlineLevel="1">
      <c r="A3679" s="12">
        <f t="shared" si="235"/>
        <v>0</v>
      </c>
      <c r="B3679" t="str">
        <f>YEAR(C3679)&amp;VLOOKUP(MONTH(C3679),lookup!$G$2:$N$13,8)</f>
        <v>2018M04</v>
      </c>
      <c r="C3679" s="2">
        <f t="shared" si="234"/>
        <v>43216</v>
      </c>
      <c r="D3679" s="130">
        <v>43.782214530756178</v>
      </c>
      <c r="E3679">
        <f t="shared" si="232"/>
        <v>43.477509830237807</v>
      </c>
      <c r="F3679" s="130">
        <v>36.300112310501227</v>
      </c>
      <c r="G3679">
        <f t="shared" si="233"/>
        <v>36.226956955109529</v>
      </c>
    </row>
    <row r="3680" spans="1:7" outlineLevel="1">
      <c r="A3680" s="12">
        <f t="shared" si="235"/>
        <v>0</v>
      </c>
      <c r="B3680" t="str">
        <f>YEAR(C3680)&amp;VLOOKUP(MONTH(C3680),lookup!$G$2:$N$13,8)</f>
        <v>2018M04</v>
      </c>
      <c r="C3680" s="2">
        <f t="shared" si="234"/>
        <v>43217</v>
      </c>
      <c r="D3680" s="130">
        <v>43.731498975968016</v>
      </c>
      <c r="E3680">
        <f t="shared" si="232"/>
        <v>43.553654733516986</v>
      </c>
      <c r="F3680" s="130">
        <v>36.63960121918398</v>
      </c>
      <c r="G3680">
        <f t="shared" si="233"/>
        <v>36.286653177242535</v>
      </c>
    </row>
    <row r="3681" spans="1:7" outlineLevel="1">
      <c r="A3681" s="12">
        <f t="shared" si="235"/>
        <v>0</v>
      </c>
      <c r="B3681" t="str">
        <f>YEAR(C3681)&amp;VLOOKUP(MONTH(C3681),lookup!$G$2:$N$13,8)</f>
        <v>2018M04</v>
      </c>
      <c r="C3681" s="2">
        <f t="shared" si="234"/>
        <v>43218</v>
      </c>
      <c r="D3681" s="130">
        <v>44.177378092744732</v>
      </c>
      <c r="E3681">
        <f t="shared" si="232"/>
        <v>43.66432089352729</v>
      </c>
      <c r="F3681" s="130">
        <v>36.620293422324785</v>
      </c>
      <c r="G3681">
        <f t="shared" si="233"/>
        <v>36.379379530723355</v>
      </c>
    </row>
    <row r="3682" spans="1:7" outlineLevel="1">
      <c r="A3682" s="12">
        <f t="shared" si="235"/>
        <v>0</v>
      </c>
      <c r="B3682" t="str">
        <f>YEAR(C3682)&amp;VLOOKUP(MONTH(C3682),lookup!$G$2:$N$13,8)</f>
        <v>2018M04</v>
      </c>
      <c r="C3682" s="2">
        <f t="shared" si="234"/>
        <v>43219</v>
      </c>
      <c r="D3682" s="130">
        <v>43.653297942852817</v>
      </c>
      <c r="E3682">
        <f t="shared" si="232"/>
        <v>43.707720217274947</v>
      </c>
      <c r="F3682" s="130">
        <v>36.522215415506857</v>
      </c>
      <c r="G3682">
        <f t="shared" si="233"/>
        <v>36.407565209022678</v>
      </c>
    </row>
    <row r="3683" spans="1:7" outlineLevel="1">
      <c r="A3683" s="12">
        <f t="shared" si="235"/>
        <v>0</v>
      </c>
      <c r="B3683" t="str">
        <f>YEAR(C3683)&amp;VLOOKUP(MONTH(C3683),lookup!$G$2:$N$13,8)</f>
        <v>2018M04</v>
      </c>
      <c r="C3683" s="2">
        <f t="shared" si="234"/>
        <v>43220</v>
      </c>
      <c r="D3683" s="130">
        <v>43.514751589543287</v>
      </c>
      <c r="E3683">
        <f t="shared" si="232"/>
        <v>43.708856103753135</v>
      </c>
      <c r="F3683" s="130">
        <v>35.889766568235977</v>
      </c>
      <c r="G3683">
        <f t="shared" si="233"/>
        <v>36.392603457928985</v>
      </c>
    </row>
    <row r="3684" spans="1:7" outlineLevel="1">
      <c r="A3684" s="12">
        <f t="shared" si="235"/>
        <v>0</v>
      </c>
      <c r="B3684" t="str">
        <f>YEAR(C3684)&amp;VLOOKUP(MONTH(C3684),lookup!$G$2:$N$13,8)</f>
        <v>2018M05</v>
      </c>
      <c r="C3684" s="2">
        <f t="shared" si="234"/>
        <v>43221</v>
      </c>
      <c r="D3684" s="130">
        <v>43.804305096482125</v>
      </c>
      <c r="E3684">
        <f t="shared" si="232"/>
        <v>43.7513570741704</v>
      </c>
      <c r="F3684" s="130">
        <v>36.721122234896647</v>
      </c>
      <c r="G3684">
        <f t="shared" si="233"/>
        <v>36.427987206592093</v>
      </c>
    </row>
    <row r="3685" spans="1:7" outlineLevel="1">
      <c r="A3685" s="12">
        <f t="shared" si="235"/>
        <v>0</v>
      </c>
      <c r="B3685" t="str">
        <f>YEAR(C3685)&amp;VLOOKUP(MONTH(C3685),lookup!$G$2:$N$13,8)</f>
        <v>2018M05</v>
      </c>
      <c r="C3685" s="2">
        <f t="shared" si="234"/>
        <v>43222</v>
      </c>
      <c r="D3685" s="130">
        <v>43.979597951196176</v>
      </c>
      <c r="E3685">
        <f t="shared" si="232"/>
        <v>43.799703763250577</v>
      </c>
      <c r="F3685" s="130">
        <v>36.396055159514844</v>
      </c>
      <c r="G3685">
        <f t="shared" si="233"/>
        <v>36.465197378740548</v>
      </c>
    </row>
    <row r="3686" spans="1:7" outlineLevel="1">
      <c r="A3686" s="12">
        <f t="shared" si="235"/>
        <v>0</v>
      </c>
      <c r="B3686" t="str">
        <f>YEAR(C3686)&amp;VLOOKUP(MONTH(C3686),lookup!$G$2:$N$13,8)</f>
        <v>2018M05</v>
      </c>
      <c r="C3686" s="2">
        <f t="shared" si="234"/>
        <v>43223</v>
      </c>
      <c r="D3686" s="130">
        <v>44.072407937738646</v>
      </c>
      <c r="E3686">
        <f t="shared" si="232"/>
        <v>43.853193974876611</v>
      </c>
      <c r="F3686" s="130">
        <v>36.856646395769005</v>
      </c>
      <c r="G3686">
        <f t="shared" si="233"/>
        <v>36.497121561724839</v>
      </c>
    </row>
    <row r="3687" spans="1:7" outlineLevel="1">
      <c r="A3687" s="12">
        <f t="shared" si="235"/>
        <v>0</v>
      </c>
      <c r="B3687" t="str">
        <f>YEAR(C3687)&amp;VLOOKUP(MONTH(C3687),lookup!$G$2:$N$13,8)</f>
        <v>2018M05</v>
      </c>
      <c r="C3687" s="2">
        <f t="shared" si="234"/>
        <v>43224</v>
      </c>
      <c r="D3687" s="130">
        <v>44.01819073520646</v>
      </c>
      <c r="E3687">
        <f t="shared" si="232"/>
        <v>43.854676874526561</v>
      </c>
      <c r="F3687" s="130">
        <v>36.548057581761867</v>
      </c>
      <c r="G3687">
        <f t="shared" si="233"/>
        <v>36.506598487798385</v>
      </c>
    </row>
    <row r="3688" spans="1:7" outlineLevel="1">
      <c r="A3688" s="12">
        <f t="shared" si="235"/>
        <v>0</v>
      </c>
      <c r="B3688" t="str">
        <f>YEAR(C3688)&amp;VLOOKUP(MONTH(C3688),lookup!$G$2:$N$13,8)</f>
        <v>2018M05</v>
      </c>
      <c r="C3688" s="2">
        <f t="shared" si="234"/>
        <v>43225</v>
      </c>
      <c r="D3688" s="130">
        <v>44.144599799470519</v>
      </c>
      <c r="E3688">
        <f t="shared" si="232"/>
        <v>43.921437497380282</v>
      </c>
      <c r="F3688" s="130">
        <v>36.999733050123787</v>
      </c>
      <c r="G3688">
        <f t="shared" si="233"/>
        <v>36.568899863450206</v>
      </c>
    </row>
    <row r="3689" spans="1:7" outlineLevel="1">
      <c r="A3689" s="12">
        <f t="shared" si="235"/>
        <v>0</v>
      </c>
      <c r="B3689" t="str">
        <f>YEAR(C3689)&amp;VLOOKUP(MONTH(C3689),lookup!$G$2:$N$13,8)</f>
        <v>2018M05</v>
      </c>
      <c r="C3689" s="2">
        <f t="shared" si="234"/>
        <v>43226</v>
      </c>
      <c r="D3689" s="130">
        <v>44.268777798978306</v>
      </c>
      <c r="E3689">
        <f t="shared" si="232"/>
        <v>43.989985496472791</v>
      </c>
      <c r="F3689" s="130">
        <v>36.670864923985029</v>
      </c>
      <c r="G3689">
        <f t="shared" si="233"/>
        <v>36.637152111949717</v>
      </c>
    </row>
    <row r="3690" spans="1:7" outlineLevel="1">
      <c r="A3690" s="12">
        <f t="shared" si="235"/>
        <v>0</v>
      </c>
      <c r="B3690" t="str">
        <f>YEAR(C3690)&amp;VLOOKUP(MONTH(C3690),lookup!$G$2:$N$13,8)</f>
        <v>2018M05</v>
      </c>
      <c r="C3690" s="2">
        <f t="shared" si="234"/>
        <v>43227</v>
      </c>
      <c r="D3690" s="130">
        <v>44.014770913802479</v>
      </c>
      <c r="E3690">
        <f t="shared" si="232"/>
        <v>44.030116375267177</v>
      </c>
      <c r="F3690" s="130">
        <v>36.789554351199158</v>
      </c>
      <c r="G3690">
        <f t="shared" si="233"/>
        <v>36.659563471789042</v>
      </c>
    </row>
    <row r="3691" spans="1:7" outlineLevel="1">
      <c r="A3691" s="12">
        <f t="shared" si="235"/>
        <v>0</v>
      </c>
      <c r="B3691" t="str">
        <f>YEAR(C3691)&amp;VLOOKUP(MONTH(C3691),lookup!$G$2:$N$13,8)</f>
        <v>2018M05</v>
      </c>
      <c r="C3691" s="2">
        <f t="shared" si="234"/>
        <v>43228</v>
      </c>
      <c r="D3691" s="130">
        <v>44.416718138575504</v>
      </c>
      <c r="E3691">
        <f t="shared" si="232"/>
        <v>44.122915966863289</v>
      </c>
      <c r="F3691" s="130">
        <v>36.80668878562912</v>
      </c>
      <c r="G3691">
        <f t="shared" si="233"/>
        <v>36.75109057921896</v>
      </c>
    </row>
    <row r="3692" spans="1:7" outlineLevel="1">
      <c r="A3692" s="12">
        <f t="shared" si="235"/>
        <v>0</v>
      </c>
      <c r="B3692" t="str">
        <f>YEAR(C3692)&amp;VLOOKUP(MONTH(C3692),lookup!$G$2:$N$13,8)</f>
        <v>2018M05</v>
      </c>
      <c r="C3692" s="2">
        <f t="shared" si="234"/>
        <v>43229</v>
      </c>
      <c r="D3692" s="130">
        <v>44.209598408397284</v>
      </c>
      <c r="E3692">
        <f t="shared" si="232"/>
        <v>44.159679338079556</v>
      </c>
      <c r="F3692" s="130">
        <v>36.844682129718436</v>
      </c>
      <c r="G3692">
        <f t="shared" si="233"/>
        <v>36.757816050474446</v>
      </c>
    </row>
    <row r="3693" spans="1:7" outlineLevel="1">
      <c r="A3693" s="12">
        <f t="shared" si="235"/>
        <v>0</v>
      </c>
      <c r="B3693" t="str">
        <f>YEAR(C3693)&amp;VLOOKUP(MONTH(C3693),lookup!$G$2:$N$13,8)</f>
        <v>2018M05</v>
      </c>
      <c r="C3693" s="2">
        <f t="shared" si="234"/>
        <v>43230</v>
      </c>
      <c r="D3693" s="130">
        <v>44.445471215091587</v>
      </c>
      <c r="E3693">
        <f t="shared" ref="E3693:E3756" si="236">AVERAGE(SUM(D3686:D3693)/8,SUM(D3688:D3693)/6)</f>
        <v>44.224403123730106</v>
      </c>
      <c r="F3693" s="130">
        <v>36.873577508970577</v>
      </c>
      <c r="G3693">
        <f t="shared" si="233"/>
        <v>36.814787857916158</v>
      </c>
    </row>
    <row r="3694" spans="1:7" outlineLevel="1">
      <c r="A3694" s="12">
        <f t="shared" si="235"/>
        <v>0</v>
      </c>
      <c r="B3694" t="str">
        <f>YEAR(C3694)&amp;VLOOKUP(MONTH(C3694),lookup!$G$2:$N$13,8)</f>
        <v>2018M05</v>
      </c>
      <c r="C3694" s="2">
        <f t="shared" si="234"/>
        <v>43231</v>
      </c>
      <c r="D3694" s="130">
        <v>44.125544993151777</v>
      </c>
      <c r="E3694">
        <f t="shared" si="236"/>
        <v>44.226136289166867</v>
      </c>
      <c r="F3694" s="130">
        <v>36.861912943691735</v>
      </c>
      <c r="G3694">
        <f t="shared" si="233"/>
        <v>36.803632008291984</v>
      </c>
    </row>
    <row r="3695" spans="1:7" outlineLevel="1">
      <c r="A3695" s="12">
        <f t="shared" si="235"/>
        <v>0</v>
      </c>
      <c r="B3695" t="str">
        <f>YEAR(C3695)&amp;VLOOKUP(MONTH(C3695),lookup!$G$2:$N$13,8)</f>
        <v>2018M05</v>
      </c>
      <c r="C3695" s="2">
        <f t="shared" si="234"/>
        <v>43232</v>
      </c>
      <c r="D3695" s="130">
        <v>44.542386742503346</v>
      </c>
      <c r="E3695">
        <f t="shared" si="236"/>
        <v>44.281699284916677</v>
      </c>
      <c r="F3695" s="130">
        <v>36.828920773714053</v>
      </c>
      <c r="G3695">
        <f t="shared" si="233"/>
        <v>36.834357278599754</v>
      </c>
    </row>
    <row r="3696" spans="1:7" outlineLevel="1">
      <c r="A3696" s="12">
        <f t="shared" si="235"/>
        <v>0</v>
      </c>
      <c r="B3696" t="str">
        <f>YEAR(C3696)&amp;VLOOKUP(MONTH(C3696),lookup!$G$2:$N$13,8)</f>
        <v>2018M05</v>
      </c>
      <c r="C3696" s="2">
        <f t="shared" si="234"/>
        <v>43233</v>
      </c>
      <c r="D3696" s="130">
        <v>44.308013871468582</v>
      </c>
      <c r="E3696">
        <f t="shared" si="236"/>
        <v>44.3163495775554</v>
      </c>
      <c r="F3696" s="130">
        <v>37.066902990488941</v>
      </c>
      <c r="G3696">
        <f t="shared" si="233"/>
        <v>36.861667786480055</v>
      </c>
    </row>
    <row r="3697" spans="1:7" outlineLevel="1">
      <c r="A3697" s="12">
        <f t="shared" si="235"/>
        <v>0</v>
      </c>
      <c r="B3697" t="str">
        <f>YEAR(C3697)&amp;VLOOKUP(MONTH(C3697),lookup!$G$2:$N$13,8)</f>
        <v>2018M05</v>
      </c>
      <c r="C3697" s="2">
        <f t="shared" si="234"/>
        <v>43234</v>
      </c>
      <c r="D3697" s="130">
        <v>44.710484381926285</v>
      </c>
      <c r="E3697">
        <f t="shared" si="236"/>
        <v>44.368436759268874</v>
      </c>
      <c r="F3697" s="130">
        <v>36.917344383785903</v>
      </c>
      <c r="G3697">
        <f t="shared" si="233"/>
        <v>36.886294052564011</v>
      </c>
    </row>
    <row r="3698" spans="1:7" outlineLevel="1">
      <c r="A3698" s="12">
        <f t="shared" si="235"/>
        <v>0</v>
      </c>
      <c r="B3698" t="str">
        <f>YEAR(C3698)&amp;VLOOKUP(MONTH(C3698),lookup!$G$2:$N$13,8)</f>
        <v>2018M05</v>
      </c>
      <c r="C3698" s="2">
        <f t="shared" si="234"/>
        <v>43235</v>
      </c>
      <c r="D3698" s="130">
        <v>44.316166106126062</v>
      </c>
      <c r="E3698">
        <f t="shared" si="236"/>
        <v>44.396154600266499</v>
      </c>
      <c r="F3698" s="130">
        <v>36.965036414523588</v>
      </c>
      <c r="G3698">
        <f t="shared" si="233"/>
        <v>36.907291205255547</v>
      </c>
    </row>
    <row r="3699" spans="1:7" outlineLevel="1">
      <c r="A3699" s="12">
        <f t="shared" si="235"/>
        <v>0</v>
      </c>
      <c r="B3699" t="str">
        <f>YEAR(C3699)&amp;VLOOKUP(MONTH(C3699),lookup!$G$2:$N$13,8)</f>
        <v>2018M05</v>
      </c>
      <c r="C3699" s="2">
        <f t="shared" si="234"/>
        <v>43236</v>
      </c>
      <c r="D3699" s="130">
        <v>44.495639469429669</v>
      </c>
      <c r="E3699">
        <f t="shared" si="236"/>
        <v>44.405267871306386</v>
      </c>
      <c r="F3699" s="130">
        <v>36.746458172384017</v>
      </c>
      <c r="G3699">
        <f t="shared" si="233"/>
        <v>36.892933513878845</v>
      </c>
    </row>
    <row r="3700" spans="1:7" outlineLevel="1">
      <c r="A3700" s="12">
        <f t="shared" si="235"/>
        <v>0</v>
      </c>
      <c r="B3700" t="str">
        <f>YEAR(C3700)&amp;VLOOKUP(MONTH(C3700),lookup!$G$2:$N$13,8)</f>
        <v>2018M05</v>
      </c>
      <c r="C3700" s="2">
        <f t="shared" si="234"/>
        <v>43237</v>
      </c>
      <c r="D3700" s="130">
        <v>44.646408092716072</v>
      </c>
      <c r="E3700">
        <f t="shared" si="236"/>
        <v>44.475973734873335</v>
      </c>
      <c r="F3700" s="130">
        <v>37.263382591582989</v>
      </c>
      <c r="G3700">
        <f t="shared" si="233"/>
        <v>36.952558096736318</v>
      </c>
    </row>
    <row r="3701" spans="1:7" outlineLevel="1">
      <c r="A3701" s="12">
        <f t="shared" si="235"/>
        <v>0</v>
      </c>
      <c r="B3701" t="str">
        <f>YEAR(C3701)&amp;VLOOKUP(MONTH(C3701),lookup!$G$2:$N$13,8)</f>
        <v>2018M05</v>
      </c>
      <c r="C3701" s="2">
        <f t="shared" si="234"/>
        <v>43238</v>
      </c>
      <c r="D3701" s="130">
        <v>44.432857575803745</v>
      </c>
      <c r="E3701">
        <f t="shared" si="236"/>
        <v>44.46605795185954</v>
      </c>
      <c r="F3701" s="130">
        <v>36.637996859172723</v>
      </c>
      <c r="G3701">
        <f t="shared" si="233"/>
        <v>36.921923979912179</v>
      </c>
    </row>
    <row r="3702" spans="1:7" outlineLevel="1">
      <c r="A3702" s="12">
        <f t="shared" si="235"/>
        <v>0</v>
      </c>
      <c r="B3702" t="str">
        <f>YEAR(C3702)&amp;VLOOKUP(MONTH(C3702),lookup!$G$2:$N$13,8)</f>
        <v>2018M05</v>
      </c>
      <c r="C3702" s="2">
        <f t="shared" si="234"/>
        <v>43239</v>
      </c>
      <c r="D3702" s="130">
        <v>44.774478883908401</v>
      </c>
      <c r="E3702">
        <f t="shared" si="236"/>
        <v>44.545488404401823</v>
      </c>
      <c r="F3702" s="130">
        <v>37.299668829514346</v>
      </c>
      <c r="G3702">
        <f t="shared" si="233"/>
        <v>36.968680876028209</v>
      </c>
    </row>
    <row r="3703" spans="1:7" outlineLevel="1">
      <c r="A3703" s="12">
        <f t="shared" si="235"/>
        <v>0</v>
      </c>
      <c r="B3703" t="str">
        <f>YEAR(C3703)&amp;VLOOKUP(MONTH(C3703),lookup!$G$2:$N$13,8)</f>
        <v>2018M05</v>
      </c>
      <c r="C3703" s="2">
        <f t="shared" si="234"/>
        <v>43240</v>
      </c>
      <c r="D3703" s="130">
        <v>44.759885263146501</v>
      </c>
      <c r="E3703">
        <f t="shared" si="236"/>
        <v>44.563198802043701</v>
      </c>
      <c r="F3703" s="130">
        <v>36.933637807680199</v>
      </c>
      <c r="G3703">
        <f t="shared" si="233"/>
        <v>36.976583475975616</v>
      </c>
    </row>
    <row r="3704" spans="1:7" outlineLevel="1">
      <c r="A3704" s="12">
        <f t="shared" si="235"/>
        <v>0</v>
      </c>
      <c r="B3704" t="str">
        <f>YEAR(C3704)&amp;VLOOKUP(MONTH(C3704),lookup!$G$2:$N$13,8)</f>
        <v>2018M05</v>
      </c>
      <c r="C3704" s="2">
        <f t="shared" si="234"/>
        <v>43241</v>
      </c>
      <c r="D3704" s="130">
        <v>44.544871147470587</v>
      </c>
      <c r="E3704">
        <f t="shared" si="236"/>
        <v>44.597061135239201</v>
      </c>
      <c r="F3704" s="130">
        <v>36.95861331208085</v>
      </c>
      <c r="G3704">
        <f t="shared" si="233"/>
        <v>36.969280112538215</v>
      </c>
    </row>
    <row r="3705" spans="1:7" outlineLevel="1">
      <c r="A3705" s="12">
        <f t="shared" si="235"/>
        <v>0</v>
      </c>
      <c r="B3705" t="str">
        <f>YEAR(C3705)&amp;VLOOKUP(MONTH(C3705),lookup!$G$2:$N$13,8)</f>
        <v>2018M05</v>
      </c>
      <c r="C3705" s="2">
        <f t="shared" si="234"/>
        <v>43242</v>
      </c>
      <c r="D3705" s="130">
        <v>44.48615275565551</v>
      </c>
      <c r="E3705">
        <f t="shared" si="236"/>
        <v>44.582249849116096</v>
      </c>
      <c r="F3705" s="130">
        <v>36.911442787091346</v>
      </c>
      <c r="G3705">
        <f t="shared" si="233"/>
        <v>36.982659980637081</v>
      </c>
    </row>
    <row r="3706" spans="1:7" outlineLevel="1">
      <c r="A3706" s="12">
        <f t="shared" si="235"/>
        <v>0</v>
      </c>
      <c r="B3706" t="str">
        <f>YEAR(C3706)&amp;VLOOKUP(MONTH(C3706),lookup!$G$2:$N$13,8)</f>
        <v>2018M05</v>
      </c>
      <c r="C3706" s="2">
        <f t="shared" si="234"/>
        <v>43243</v>
      </c>
      <c r="D3706" s="130">
        <v>44.221760001460751</v>
      </c>
      <c r="E3706">
        <f t="shared" si="236"/>
        <v>44.540962126636572</v>
      </c>
      <c r="F3706" s="130">
        <v>36.794567407720237</v>
      </c>
      <c r="G3706">
        <f t="shared" si="233"/>
        <v>36.932937735723314</v>
      </c>
    </row>
    <row r="3707" spans="1:7" outlineLevel="1">
      <c r="A3707" s="12">
        <f t="shared" si="235"/>
        <v>0</v>
      </c>
      <c r="B3707" t="str">
        <f>YEAR(C3707)&amp;VLOOKUP(MONTH(C3707),lookup!$G$2:$N$13,8)</f>
        <v>2018M05</v>
      </c>
      <c r="C3707" s="2">
        <f t="shared" si="234"/>
        <v>43244</v>
      </c>
      <c r="D3707" s="130">
        <v>44.102485076480114</v>
      </c>
      <c r="E3707">
        <f t="shared" si="236"/>
        <v>44.488858935466922</v>
      </c>
      <c r="F3707" s="130">
        <v>36.441224158645525</v>
      </c>
      <c r="G3707">
        <f t="shared" si="233"/>
        <v>36.897462884820719</v>
      </c>
    </row>
    <row r="3708" spans="1:7" outlineLevel="1">
      <c r="A3708" s="12">
        <f t="shared" si="235"/>
        <v>0</v>
      </c>
      <c r="B3708" t="str">
        <f>YEAR(C3708)&amp;VLOOKUP(MONTH(C3708),lookup!$G$2:$N$13,8)</f>
        <v>2018M05</v>
      </c>
      <c r="C3708" s="2">
        <f t="shared" si="234"/>
        <v>43245</v>
      </c>
      <c r="D3708" s="130">
        <v>44.212604479247943</v>
      </c>
      <c r="E3708">
        <f t="shared" si="236"/>
        <v>44.414923342570134</v>
      </c>
      <c r="F3708" s="130">
        <v>36.839045906834976</v>
      </c>
      <c r="G3708">
        <f t="shared" si="233"/>
        <v>36.832556598467363</v>
      </c>
    </row>
    <row r="3709" spans="1:7" outlineLevel="1">
      <c r="A3709" s="12">
        <f t="shared" si="235"/>
        <v>0</v>
      </c>
      <c r="B3709" t="str">
        <f>YEAR(C3709)&amp;VLOOKUP(MONTH(C3709),lookup!$G$2:$N$13,8)</f>
        <v>2018M05</v>
      </c>
      <c r="C3709" s="2">
        <f t="shared" si="234"/>
        <v>43246</v>
      </c>
      <c r="D3709" s="130">
        <v>44.444336555820364</v>
      </c>
      <c r="E3709">
        <f t="shared" si="236"/>
        <v>44.389345053210661</v>
      </c>
      <c r="F3709" s="130">
        <v>36.689162514273583</v>
      </c>
      <c r="G3709">
        <f t="shared" si="233"/>
        <v>36.815381510793941</v>
      </c>
    </row>
    <row r="3710" spans="1:7" outlineLevel="1">
      <c r="A3710" s="12">
        <f t="shared" si="235"/>
        <v>0</v>
      </c>
      <c r="B3710" t="str">
        <f>YEAR(C3710)&amp;VLOOKUP(MONTH(C3710),lookup!$G$2:$N$13,8)</f>
        <v>2018M05</v>
      </c>
      <c r="C3710" s="2">
        <f t="shared" si="234"/>
        <v>43247</v>
      </c>
      <c r="D3710" s="130">
        <v>44.212116076081621</v>
      </c>
      <c r="E3710">
        <f t="shared" si="236"/>
        <v>44.326467788439075</v>
      </c>
      <c r="F3710" s="130">
        <v>36.732739270537671</v>
      </c>
      <c r="G3710">
        <f t="shared" si="233"/>
        <v>36.761125576562634</v>
      </c>
    </row>
    <row r="3711" spans="1:7" outlineLevel="1">
      <c r="A3711" s="12">
        <f t="shared" si="235"/>
        <v>0</v>
      </c>
      <c r="B3711" t="str">
        <f>YEAR(C3711)&amp;VLOOKUP(MONTH(C3711),lookup!$G$2:$N$13,8)</f>
        <v>2018M05</v>
      </c>
      <c r="C3711" s="2">
        <f t="shared" si="234"/>
        <v>43248</v>
      </c>
      <c r="D3711" s="130">
        <v>44.195131672448753</v>
      </c>
      <c r="E3711">
        <f t="shared" si="236"/>
        <v>44.266918932086568</v>
      </c>
      <c r="F3711" s="130">
        <v>36.633011528273698</v>
      </c>
      <c r="G3711">
        <f t="shared" si="233"/>
        <v>36.719133829198256</v>
      </c>
    </row>
    <row r="3712" spans="1:7" outlineLevel="1">
      <c r="A3712" s="12">
        <f t="shared" si="235"/>
        <v>0</v>
      </c>
      <c r="B3712" t="str">
        <f>YEAR(C3712)&amp;VLOOKUP(MONTH(C3712),lookup!$G$2:$N$13,8)</f>
        <v>2018M05</v>
      </c>
      <c r="C3712" s="2">
        <f t="shared" si="234"/>
        <v>43249</v>
      </c>
      <c r="D3712" s="130">
        <v>43.75050816901247</v>
      </c>
      <c r="E3712">
        <f t="shared" si="236"/>
        <v>44.178000259895576</v>
      </c>
      <c r="F3712" s="130">
        <v>36.210391191557662</v>
      </c>
      <c r="G3712">
        <f t="shared" si="233"/>
        <v>36.623688595318683</v>
      </c>
    </row>
    <row r="3713" spans="1:7" outlineLevel="1">
      <c r="A3713" s="12">
        <f t="shared" si="235"/>
        <v>0</v>
      </c>
      <c r="B3713" t="str">
        <f>YEAR(C3713)&amp;VLOOKUP(MONTH(C3713),lookup!$G$2:$N$13,8)</f>
        <v>2018M05</v>
      </c>
      <c r="C3713" s="2">
        <f t="shared" si="234"/>
        <v>43250</v>
      </c>
      <c r="D3713" s="130">
        <v>43.701883731336089</v>
      </c>
      <c r="E3713">
        <f t="shared" si="236"/>
        <v>44.095600000446943</v>
      </c>
      <c r="F3713" s="130">
        <v>36.285435208586421</v>
      </c>
      <c r="G3713">
        <f t="shared" si="233"/>
        <v>36.571580709157196</v>
      </c>
    </row>
    <row r="3714" spans="1:7" outlineLevel="1">
      <c r="A3714" s="12">
        <f t="shared" si="235"/>
        <v>0</v>
      </c>
      <c r="B3714" t="str">
        <f>YEAR(C3714)&amp;VLOOKUP(MONTH(C3714),lookup!$G$2:$N$13,8)</f>
        <v>2018M05</v>
      </c>
      <c r="C3714" s="2">
        <f t="shared" si="234"/>
        <v>43251</v>
      </c>
      <c r="D3714" s="130">
        <v>43.57011967752193</v>
      </c>
      <c r="E3714">
        <f t="shared" si="236"/>
        <v>44.001332080056933</v>
      </c>
      <c r="F3714" s="130">
        <v>36.193783543946743</v>
      </c>
      <c r="G3714">
        <f t="shared" si="233"/>
        <v>36.480259854097326</v>
      </c>
    </row>
    <row r="3715" spans="1:7" outlineLevel="1">
      <c r="A3715" s="12">
        <f t="shared" si="235"/>
        <v>0</v>
      </c>
      <c r="B3715" t="str">
        <f>YEAR(C3715)&amp;VLOOKUP(MONTH(C3715),lookup!$G$2:$N$13,8)</f>
        <v>2018M06</v>
      </c>
      <c r="C3715" s="2">
        <f t="shared" si="234"/>
        <v>43252</v>
      </c>
      <c r="D3715" s="130">
        <v>43.280857834529407</v>
      </c>
      <c r="E3715">
        <f t="shared" si="236"/>
        <v>43.853023817327433</v>
      </c>
      <c r="F3715" s="130">
        <v>35.858989654427212</v>
      </c>
      <c r="G3715">
        <f t="shared" si="233"/>
        <v>36.37468912592982</v>
      </c>
    </row>
    <row r="3716" spans="1:7" outlineLevel="1">
      <c r="A3716" s="12">
        <f t="shared" si="235"/>
        <v>0</v>
      </c>
      <c r="B3716" t="str">
        <f>YEAR(C3716)&amp;VLOOKUP(MONTH(C3716),lookup!$G$2:$N$13,8)</f>
        <v>2018M06</v>
      </c>
      <c r="C3716" s="2">
        <f t="shared" si="234"/>
        <v>43253</v>
      </c>
      <c r="D3716" s="130">
        <v>43.756536323412497</v>
      </c>
      <c r="E3716">
        <f t="shared" si="236"/>
        <v>43.786554578198626</v>
      </c>
      <c r="F3716" s="130">
        <v>36.447075946425855</v>
      </c>
      <c r="G3716">
        <f t="shared" si="233"/>
        <v>36.326385726394932</v>
      </c>
    </row>
    <row r="3717" spans="1:7" outlineLevel="1">
      <c r="A3717" s="12">
        <f t="shared" si="235"/>
        <v>0</v>
      </c>
      <c r="B3717" t="str">
        <f>YEAR(C3717)&amp;VLOOKUP(MONTH(C3717),lookup!$G$2:$N$13,8)</f>
        <v>2018M06</v>
      </c>
      <c r="C3717" s="2">
        <f t="shared" si="234"/>
        <v>43254</v>
      </c>
      <c r="D3717" s="130">
        <v>42.814900214867826</v>
      </c>
      <c r="E3717">
        <f t="shared" si="236"/>
        <v>43.569695518757342</v>
      </c>
      <c r="F3717" s="130">
        <v>35.501310147215641</v>
      </c>
      <c r="G3717">
        <f t="shared" si="233"/>
        <v>36.157836505032307</v>
      </c>
    </row>
    <row r="3718" spans="1:7" outlineLevel="1">
      <c r="A3718" s="12">
        <f t="shared" si="235"/>
        <v>0</v>
      </c>
      <c r="B3718" t="str">
        <f>YEAR(C3718)&amp;VLOOKUP(MONTH(C3718),lookup!$G$2:$N$13,8)</f>
        <v>2018M06</v>
      </c>
      <c r="C3718" s="2">
        <f t="shared" si="234"/>
        <v>43255</v>
      </c>
      <c r="D3718" s="130">
        <v>43.265414602243595</v>
      </c>
      <c r="E3718">
        <f t="shared" si="236"/>
        <v>43.470102212745061</v>
      </c>
      <c r="F3718" s="130">
        <v>36.045930974757532</v>
      </c>
      <c r="G3718">
        <f t="shared" ref="G3718:G3781" si="237">AVERAGE(SUM(F3711:F3718)/8,SUM(F3713:F3718)/6)</f>
        <v>36.101205968479377</v>
      </c>
    </row>
    <row r="3719" spans="1:7" outlineLevel="1">
      <c r="A3719" s="12">
        <f t="shared" si="235"/>
        <v>0</v>
      </c>
      <c r="B3719" t="str">
        <f>YEAR(C3719)&amp;VLOOKUP(MONTH(C3719),lookup!$G$2:$N$13,8)</f>
        <v>2018M06</v>
      </c>
      <c r="C3719" s="2">
        <f t="shared" si="234"/>
        <v>43256</v>
      </c>
      <c r="D3719" s="130">
        <v>42.741836760700515</v>
      </c>
      <c r="E3719">
        <f t="shared" si="236"/>
        <v>43.299267366541159</v>
      </c>
      <c r="F3719" s="130">
        <v>35.481561296640471</v>
      </c>
      <c r="G3719">
        <f t="shared" si="237"/>
        <v>35.962250836340132</v>
      </c>
    </row>
    <row r="3720" spans="1:7" outlineLevel="1">
      <c r="A3720" s="12">
        <f t="shared" si="235"/>
        <v>0</v>
      </c>
      <c r="B3720" t="str">
        <f>YEAR(C3720)&amp;VLOOKUP(MONTH(C3720),lookup!$G$2:$N$13,8)</f>
        <v>2018M06</v>
      </c>
      <c r="C3720" s="2">
        <f t="shared" si="234"/>
        <v>43257</v>
      </c>
      <c r="D3720" s="130">
        <v>42.96841156355206</v>
      </c>
      <c r="E3720">
        <f t="shared" si="236"/>
        <v>43.200243985869072</v>
      </c>
      <c r="F3720" s="130">
        <v>35.767208502012075</v>
      </c>
      <c r="G3720">
        <f t="shared" si="237"/>
        <v>35.899003998082307</v>
      </c>
    </row>
    <row r="3721" spans="1:7" outlineLevel="1">
      <c r="A3721" s="12">
        <f t="shared" si="235"/>
        <v>0</v>
      </c>
      <c r="B3721" t="str">
        <f>YEAR(C3721)&amp;VLOOKUP(MONTH(C3721),lookup!$G$2:$N$13,8)</f>
        <v>2018M06</v>
      </c>
      <c r="C3721" s="2">
        <f t="shared" si="234"/>
        <v>43258</v>
      </c>
      <c r="D3721" s="130">
        <v>42.532924485473465</v>
      </c>
      <c r="E3721">
        <f t="shared" si="236"/>
        <v>43.064856253914655</v>
      </c>
      <c r="F3721" s="130">
        <v>35.315538384325436</v>
      </c>
      <c r="G3721">
        <f t="shared" si="237"/>
        <v>35.793097840724187</v>
      </c>
    </row>
    <row r="3722" spans="1:7" outlineLevel="1">
      <c r="A3722" s="12">
        <f t="shared" si="235"/>
        <v>0</v>
      </c>
      <c r="B3722" t="str">
        <f>YEAR(C3722)&amp;VLOOKUP(MONTH(C3722),lookup!$G$2:$N$13,8)</f>
        <v>2018M06</v>
      </c>
      <c r="C3722" s="2">
        <f t="shared" si="234"/>
        <v>43259</v>
      </c>
      <c r="D3722" s="130">
        <v>43.203174182445558</v>
      </c>
      <c r="E3722">
        <f t="shared" si="236"/>
        <v>42.995808648725145</v>
      </c>
      <c r="F3722" s="130">
        <v>36.069285078753836</v>
      </c>
      <c r="G3722">
        <f t="shared" si="237"/>
        <v>35.753834114343626</v>
      </c>
    </row>
    <row r="3723" spans="1:7" outlineLevel="1">
      <c r="A3723" s="12">
        <f t="shared" si="235"/>
        <v>0</v>
      </c>
      <c r="B3723" t="str">
        <f>YEAR(C3723)&amp;VLOOKUP(MONTH(C3723),lookup!$G$2:$N$13,8)</f>
        <v>2018M06</v>
      </c>
      <c r="C3723" s="2">
        <f t="shared" si="234"/>
        <v>43260</v>
      </c>
      <c r="D3723" s="130">
        <v>42.860245742997051</v>
      </c>
      <c r="E3723">
        <f t="shared" si="236"/>
        <v>42.973299187015144</v>
      </c>
      <c r="F3723" s="130">
        <v>35.520986231208006</v>
      </c>
      <c r="G3723">
        <f t="shared" si="237"/>
        <v>35.734348574058458</v>
      </c>
    </row>
    <row r="3724" spans="1:7" outlineLevel="1">
      <c r="A3724" s="12">
        <f t="shared" si="235"/>
        <v>0</v>
      </c>
      <c r="B3724" t="str">
        <f>YEAR(C3724)&amp;VLOOKUP(MONTH(C3724),lookup!$G$2:$N$13,8)</f>
        <v>2018M06</v>
      </c>
      <c r="C3724" s="2">
        <f t="shared" ref="C3724:C3787" si="238">C3723+1</f>
        <v>43261</v>
      </c>
      <c r="D3724" s="130">
        <v>42.651662207856347</v>
      </c>
      <c r="E3724">
        <f t="shared" si="236"/>
        <v>42.853098521927279</v>
      </c>
      <c r="F3724" s="130">
        <v>35.541526252992661</v>
      </c>
      <c r="G3724">
        <f t="shared" si="237"/>
        <v>35.635717991405144</v>
      </c>
    </row>
    <row r="3725" spans="1:7" outlineLevel="1">
      <c r="A3725" s="12">
        <f t="shared" si="235"/>
        <v>0</v>
      </c>
      <c r="B3725" t="str">
        <f>YEAR(C3725)&amp;VLOOKUP(MONTH(C3725),lookup!$G$2:$N$13,8)</f>
        <v>2018M06</v>
      </c>
      <c r="C3725" s="2">
        <f t="shared" si="238"/>
        <v>43262</v>
      </c>
      <c r="D3725" s="130">
        <v>42.305561447746143</v>
      </c>
      <c r="E3725">
        <f t="shared" si="236"/>
        <v>42.784908572902644</v>
      </c>
      <c r="F3725" s="130">
        <v>35.127954072008819</v>
      </c>
      <c r="G3725">
        <f t="shared" si="237"/>
        <v>35.582915967985414</v>
      </c>
    </row>
    <row r="3726" spans="1:7" outlineLevel="1">
      <c r="A3726" s="12">
        <f t="shared" si="235"/>
        <v>0</v>
      </c>
      <c r="B3726" t="str">
        <f>YEAR(C3726)&amp;VLOOKUP(MONTH(C3726),lookup!$G$2:$N$13,8)</f>
        <v>2018M06</v>
      </c>
      <c r="C3726" s="2">
        <f t="shared" si="238"/>
        <v>43263</v>
      </c>
      <c r="D3726" s="130">
        <v>42.808031126474653</v>
      </c>
      <c r="E3726">
        <f t="shared" si="236"/>
        <v>42.742957069243957</v>
      </c>
      <c r="F3726" s="130">
        <v>35.592169148572246</v>
      </c>
      <c r="G3726">
        <f t="shared" si="237"/>
        <v>35.539969241062181</v>
      </c>
    </row>
    <row r="3727" spans="1:7" outlineLevel="1">
      <c r="A3727" s="12">
        <f t="shared" si="235"/>
        <v>0</v>
      </c>
      <c r="B3727" t="str">
        <f>YEAR(C3727)&amp;VLOOKUP(MONTH(C3727),lookup!$G$2:$N$13,8)</f>
        <v>2018M06</v>
      </c>
      <c r="C3727" s="2">
        <f t="shared" si="238"/>
        <v>43264</v>
      </c>
      <c r="D3727" s="130">
        <v>42.89432018114109</v>
      </c>
      <c r="E3727">
        <f t="shared" si="236"/>
        <v>42.782603590993801</v>
      </c>
      <c r="F3727" s="130">
        <v>35.691367200319092</v>
      </c>
      <c r="G3727">
        <f t="shared" si="237"/>
        <v>35.584401178041567</v>
      </c>
    </row>
    <row r="3728" spans="1:7" outlineLevel="1">
      <c r="A3728" s="12">
        <f t="shared" si="235"/>
        <v>0</v>
      </c>
      <c r="B3728" t="str">
        <f>YEAR(C3728)&amp;VLOOKUP(MONTH(C3728),lookup!$G$2:$N$13,8)</f>
        <v>2018M06</v>
      </c>
      <c r="C3728" s="2">
        <f t="shared" si="238"/>
        <v>43265</v>
      </c>
      <c r="D3728" s="130">
        <v>42.300621029257002</v>
      </c>
      <c r="E3728">
        <f t="shared" si="236"/>
        <v>42.665653919834647</v>
      </c>
      <c r="F3728" s="130">
        <v>35.159741161438653</v>
      </c>
      <c r="G3728">
        <f t="shared" si="237"/>
        <v>35.4706391428128</v>
      </c>
    </row>
    <row r="3729" spans="1:7" outlineLevel="1">
      <c r="A3729" s="12">
        <f t="shared" si="235"/>
        <v>0</v>
      </c>
      <c r="B3729" t="str">
        <f>YEAR(C3729)&amp;VLOOKUP(MONTH(C3729),lookup!$G$2:$N$13,8)</f>
        <v>2018M06</v>
      </c>
      <c r="C3729" s="2">
        <f t="shared" si="238"/>
        <v>43266</v>
      </c>
      <c r="D3729" s="130">
        <v>42.686250330930953</v>
      </c>
      <c r="E3729">
        <f t="shared" si="236"/>
        <v>42.660737167503562</v>
      </c>
      <c r="F3729" s="130">
        <v>35.611023631693214</v>
      </c>
      <c r="G3729">
        <f t="shared" si="237"/>
        <v>35.496610087480384</v>
      </c>
    </row>
    <row r="3730" spans="1:7" outlineLevel="1">
      <c r="A3730" s="12">
        <f t="shared" ref="A3730:A3793" si="239">IF(D3730+D3731=D3730,IF(D3730+D3731&gt;0,1,0),0)</f>
        <v>0</v>
      </c>
      <c r="B3730" t="str">
        <f>YEAR(C3730)&amp;VLOOKUP(MONTH(C3730),lookup!$G$2:$N$13,8)</f>
        <v>2018M06</v>
      </c>
      <c r="C3730" s="2">
        <f t="shared" si="238"/>
        <v>43267</v>
      </c>
      <c r="D3730" s="130">
        <v>42.287382847586898</v>
      </c>
      <c r="E3730">
        <f t="shared" si="236"/>
        <v>42.573143595719117</v>
      </c>
      <c r="F3730" s="130">
        <v>35.110019093888837</v>
      </c>
      <c r="G3730">
        <f t="shared" si="237"/>
        <v>35.400697033501004</v>
      </c>
    </row>
    <row r="3731" spans="1:7" outlineLevel="1">
      <c r="A3731" s="12">
        <f t="shared" si="239"/>
        <v>0</v>
      </c>
      <c r="B3731" t="str">
        <f>YEAR(C3731)&amp;VLOOKUP(MONTH(C3731),lookup!$G$2:$N$13,8)</f>
        <v>2018M06</v>
      </c>
      <c r="C3731" s="2">
        <f t="shared" si="238"/>
        <v>43268</v>
      </c>
      <c r="D3731" s="130">
        <v>42.54212750685118</v>
      </c>
      <c r="E3731">
        <f t="shared" si="236"/>
        <v>42.572975044218751</v>
      </c>
      <c r="F3731" s="130">
        <v>35.477037861247119</v>
      </c>
      <c r="G3731">
        <f t="shared" si="237"/>
        <v>35.427040576148308</v>
      </c>
    </row>
    <row r="3732" spans="1:7" outlineLevel="1">
      <c r="A3732" s="12">
        <f t="shared" si="239"/>
        <v>0</v>
      </c>
      <c r="B3732" t="str">
        <f>YEAR(C3732)&amp;VLOOKUP(MONTH(C3732),lookup!$G$2:$N$13,8)</f>
        <v>2018M06</v>
      </c>
      <c r="C3732" s="2">
        <f t="shared" si="238"/>
        <v>43269</v>
      </c>
      <c r="D3732" s="130">
        <v>41.950401512628673</v>
      </c>
      <c r="E3732">
        <f t="shared" si="236"/>
        <v>42.457677116279854</v>
      </c>
      <c r="F3732" s="130">
        <v>34.84844175108266</v>
      </c>
      <c r="G3732">
        <f t="shared" si="237"/>
        <v>35.321745511654797</v>
      </c>
    </row>
    <row r="3733" spans="1:7" outlineLevel="1">
      <c r="A3733" s="12">
        <f t="shared" si="239"/>
        <v>0</v>
      </c>
      <c r="B3733" t="str">
        <f>YEAR(C3733)&amp;VLOOKUP(MONTH(C3733),lookup!$G$2:$N$13,8)</f>
        <v>2018M06</v>
      </c>
      <c r="C3733" s="2">
        <f t="shared" si="238"/>
        <v>43270</v>
      </c>
      <c r="D3733" s="130">
        <v>42.019283241579728</v>
      </c>
      <c r="E3733">
        <f t="shared" si="236"/>
        <v>42.366864983431007</v>
      </c>
      <c r="F3733" s="130">
        <v>34.989096909600661</v>
      </c>
      <c r="G3733">
        <f t="shared" si="237"/>
        <v>35.254544414777754</v>
      </c>
    </row>
    <row r="3734" spans="1:7" outlineLevel="1">
      <c r="A3734" s="12">
        <f t="shared" si="239"/>
        <v>0</v>
      </c>
      <c r="B3734" t="str">
        <f>YEAR(C3734)&amp;VLOOKUP(MONTH(C3734),lookup!$G$2:$N$13,8)</f>
        <v>2018M06</v>
      </c>
      <c r="C3734" s="2">
        <f t="shared" si="238"/>
        <v>43271</v>
      </c>
      <c r="D3734" s="130">
        <v>42.242857604864831</v>
      </c>
      <c r="E3734">
        <f t="shared" si="236"/>
        <v>42.326728019631041</v>
      </c>
      <c r="F3734" s="130">
        <v>35.141025596339404</v>
      </c>
      <c r="G3734">
        <f t="shared" si="237"/>
        <v>35.224788312338262</v>
      </c>
    </row>
    <row r="3735" spans="1:7" outlineLevel="1">
      <c r="A3735" s="12">
        <f t="shared" si="239"/>
        <v>0</v>
      </c>
      <c r="B3735" t="str">
        <f>YEAR(C3735)&amp;VLOOKUP(MONTH(C3735),lookup!$G$2:$N$13,8)</f>
        <v>2018M06</v>
      </c>
      <c r="C3735" s="2">
        <f t="shared" si="238"/>
        <v>43272</v>
      </c>
      <c r="D3735" s="130">
        <v>41.560856599180759</v>
      </c>
      <c r="E3735">
        <f t="shared" si="236"/>
        <v>42.14960373477934</v>
      </c>
      <c r="F3735" s="130">
        <v>34.506088209240069</v>
      </c>
      <c r="G3735">
        <f t="shared" si="237"/>
        <v>35.058630423524725</v>
      </c>
    </row>
    <row r="3736" spans="1:7" outlineLevel="1">
      <c r="A3736" s="12">
        <f t="shared" si="239"/>
        <v>0</v>
      </c>
      <c r="B3736" t="str">
        <f>YEAR(C3736)&amp;VLOOKUP(MONTH(C3736),lookup!$G$2:$N$13,8)</f>
        <v>2018M06</v>
      </c>
      <c r="C3736" s="2">
        <f t="shared" si="238"/>
        <v>43273</v>
      </c>
      <c r="D3736" s="130">
        <v>41.951559661518019</v>
      </c>
      <c r="E3736">
        <f t="shared" si="236"/>
        <v>42.099802133789922</v>
      </c>
      <c r="F3736" s="130">
        <v>35.008218644534871</v>
      </c>
      <c r="G3736">
        <f t="shared" si="237"/>
        <v>35.040676895438736</v>
      </c>
    </row>
    <row r="3737" spans="1:7" outlineLevel="1">
      <c r="A3737" s="12">
        <f t="shared" si="239"/>
        <v>0</v>
      </c>
      <c r="B3737" t="str">
        <f>YEAR(C3737)&amp;VLOOKUP(MONTH(C3737),lookup!$G$2:$N$13,8)</f>
        <v>2018M06</v>
      </c>
      <c r="C3737" s="2">
        <f t="shared" si="238"/>
        <v>43274</v>
      </c>
      <c r="D3737" s="130">
        <v>42.03179322087766</v>
      </c>
      <c r="E3737">
        <f t="shared" si="236"/>
        <v>42.01637070724712</v>
      </c>
      <c r="F3737" s="130">
        <v>34.947564390189143</v>
      </c>
      <c r="G3737">
        <f t="shared" si="237"/>
        <v>34.955087903589913</v>
      </c>
    </row>
    <row r="3738" spans="1:7" outlineLevel="1">
      <c r="A3738" s="12">
        <f t="shared" si="239"/>
        <v>0</v>
      </c>
      <c r="B3738" t="str">
        <f>YEAR(C3738)&amp;VLOOKUP(MONTH(C3738),lookup!$G$2:$N$13,8)</f>
        <v>2018M06</v>
      </c>
      <c r="C3738" s="2">
        <f t="shared" si="238"/>
        <v>43275</v>
      </c>
      <c r="D3738" s="130">
        <v>41.69071238117381</v>
      </c>
      <c r="E3738">
        <f t="shared" si="236"/>
        <v>41.957438042141732</v>
      </c>
      <c r="F3738" s="130">
        <v>34.703976931197253</v>
      </c>
      <c r="G3738">
        <f t="shared" si="237"/>
        <v>34.917671533431232</v>
      </c>
    </row>
    <row r="3739" spans="1:7" outlineLevel="1">
      <c r="A3739" s="12">
        <f t="shared" si="239"/>
        <v>0</v>
      </c>
      <c r="B3739" t="str">
        <f>YEAR(C3739)&amp;VLOOKUP(MONTH(C3739),lookup!$G$2:$N$13,8)</f>
        <v>2018M06</v>
      </c>
      <c r="C3739" s="2">
        <f t="shared" si="238"/>
        <v>43276</v>
      </c>
      <c r="D3739" s="130">
        <v>41.308288219874129</v>
      </c>
      <c r="E3739">
        <f t="shared" si="236"/>
        <v>41.821073501563532</v>
      </c>
      <c r="F3739" s="130">
        <v>34.252572080780695</v>
      </c>
      <c r="G3739">
        <f t="shared" si="237"/>
        <v>34.779765353083747</v>
      </c>
    </row>
    <row r="3740" spans="1:7" outlineLevel="1">
      <c r="A3740" s="12">
        <f t="shared" si="239"/>
        <v>0</v>
      </c>
      <c r="B3740" t="str">
        <f>YEAR(C3740)&amp;VLOOKUP(MONTH(C3740),lookup!$G$2:$N$13,8)</f>
        <v>2018M06</v>
      </c>
      <c r="C3740" s="2">
        <f t="shared" si="238"/>
        <v>43277</v>
      </c>
      <c r="D3740" s="130">
        <v>41.512499504300024</v>
      </c>
      <c r="E3740">
        <f t="shared" si="236"/>
        <v>41.732841450995927</v>
      </c>
      <c r="F3740" s="130">
        <v>34.464121736389238</v>
      </c>
      <c r="G3740">
        <f t="shared" si="237"/>
        <v>34.699336697169564</v>
      </c>
    </row>
    <row r="3741" spans="1:7" outlineLevel="1">
      <c r="A3741" s="12">
        <f t="shared" si="239"/>
        <v>0</v>
      </c>
      <c r="B3741" t="str">
        <f>YEAR(C3741)&amp;VLOOKUP(MONTH(C3741),lookup!$G$2:$N$13,8)</f>
        <v>2018M06</v>
      </c>
      <c r="C3741" s="2">
        <f t="shared" si="238"/>
        <v>43278</v>
      </c>
      <c r="D3741" s="130">
        <v>41.401319263644353</v>
      </c>
      <c r="E3741">
        <f t="shared" si="236"/>
        <v>41.680923924413591</v>
      </c>
      <c r="F3741" s="130">
        <v>34.408623986707312</v>
      </c>
      <c r="G3741">
        <f t="shared" si="237"/>
        <v>34.654935120944337</v>
      </c>
    </row>
    <row r="3742" spans="1:7" outlineLevel="1">
      <c r="A3742" s="12">
        <f t="shared" si="239"/>
        <v>0</v>
      </c>
      <c r="B3742" t="str">
        <f>YEAR(C3742)&amp;VLOOKUP(MONTH(C3742),lookup!$G$2:$N$13,8)</f>
        <v>2018M06</v>
      </c>
      <c r="C3742" s="2">
        <f t="shared" si="238"/>
        <v>43279</v>
      </c>
      <c r="D3742" s="130">
        <v>41.202485285226516</v>
      </c>
      <c r="E3742">
        <f t="shared" si="236"/>
        <v>41.553477789745244</v>
      </c>
      <c r="F3742" s="130">
        <v>34.269982477990041</v>
      </c>
      <c r="G3742">
        <f t="shared" si="237"/>
        <v>34.538975245502087</v>
      </c>
    </row>
    <row r="3743" spans="1:7" outlineLevel="1">
      <c r="A3743" s="12">
        <f t="shared" si="239"/>
        <v>0</v>
      </c>
      <c r="B3743" t="str">
        <f>YEAR(C3743)&amp;VLOOKUP(MONTH(C3743),lookup!$G$2:$N$13,8)</f>
        <v>2018M06</v>
      </c>
      <c r="C3743" s="2">
        <f t="shared" si="238"/>
        <v>43280</v>
      </c>
      <c r="D3743" s="130">
        <v>40.933087493528191</v>
      </c>
      <c r="E3743">
        <f t="shared" si="236"/>
        <v>41.422683410029506</v>
      </c>
      <c r="F3743" s="130">
        <v>33.990937847737044</v>
      </c>
      <c r="G3743">
        <f t="shared" si="237"/>
        <v>34.427059469370484</v>
      </c>
    </row>
    <row r="3744" spans="1:7" outlineLevel="1">
      <c r="A3744" s="12">
        <f t="shared" si="239"/>
        <v>0</v>
      </c>
      <c r="B3744" t="str">
        <f>YEAR(C3744)&amp;VLOOKUP(MONTH(C3744),lookup!$G$2:$N$13,8)</f>
        <v>2018M06</v>
      </c>
      <c r="C3744" s="2">
        <f t="shared" si="238"/>
        <v>43281</v>
      </c>
      <c r="D3744" s="130">
        <v>41.050656956870263</v>
      </c>
      <c r="E3744">
        <f t="shared" si="236"/>
        <v>41.313039038963723</v>
      </c>
      <c r="F3744" s="130">
        <v>34.161492133618104</v>
      </c>
      <c r="G3744">
        <f t="shared" si="237"/>
        <v>34.32893199597325</v>
      </c>
    </row>
    <row r="3745" spans="1:7" outlineLevel="1">
      <c r="A3745" s="12">
        <f t="shared" si="239"/>
        <v>0</v>
      </c>
      <c r="B3745" t="str">
        <f>YEAR(C3745)&amp;VLOOKUP(MONTH(C3745),lookup!$G$2:$N$13,8)</f>
        <v>2018M07</v>
      </c>
      <c r="C3745" s="2">
        <f t="shared" si="238"/>
        <v>43282</v>
      </c>
      <c r="D3745" s="130">
        <v>40.676519631853928</v>
      </c>
      <c r="E3745">
        <f t="shared" si="236"/>
        <v>41.175687057314718</v>
      </c>
      <c r="F3745" s="130">
        <v>33.754081788321393</v>
      </c>
      <c r="G3745">
        <f t="shared" si="237"/>
        <v>34.212798475651581</v>
      </c>
    </row>
    <row r="3746" spans="1:7" outlineLevel="1">
      <c r="A3746" s="12">
        <f t="shared" si="239"/>
        <v>0</v>
      </c>
      <c r="B3746" t="str">
        <f>YEAR(C3746)&amp;VLOOKUP(MONTH(C3746),lookup!$G$2:$N$13,8)</f>
        <v>2018M07</v>
      </c>
      <c r="C3746" s="2">
        <f t="shared" si="238"/>
        <v>43283</v>
      </c>
      <c r="D3746" s="130">
        <v>40.427347584325339</v>
      </c>
      <c r="E3746">
        <f t="shared" si="236"/>
        <v>41.006297430847141</v>
      </c>
      <c r="F3746" s="130">
        <v>33.648189600234389</v>
      </c>
      <c r="G3746">
        <f t="shared" si="237"/>
        <v>34.078817422786827</v>
      </c>
    </row>
    <row r="3747" spans="1:7" outlineLevel="1">
      <c r="A3747" s="12">
        <f t="shared" si="239"/>
        <v>0</v>
      </c>
      <c r="B3747" t="str">
        <f>YEAR(C3747)&amp;VLOOKUP(MONTH(C3747),lookup!$G$2:$N$13,8)</f>
        <v>2018M07</v>
      </c>
      <c r="C3747" s="2">
        <f t="shared" si="238"/>
        <v>43284</v>
      </c>
      <c r="D3747" s="130">
        <v>40.657637023143764</v>
      </c>
      <c r="E3747">
        <f t="shared" si="236"/>
        <v>40.90365821100977</v>
      </c>
      <c r="F3747" s="130">
        <v>33.714924318149997</v>
      </c>
      <c r="G3747">
        <f t="shared" si="237"/>
        <v>33.987406131909303</v>
      </c>
    </row>
    <row r="3748" spans="1:7" outlineLevel="1">
      <c r="A3748" s="12">
        <f t="shared" si="239"/>
        <v>0</v>
      </c>
      <c r="B3748" t="str">
        <f>YEAR(C3748)&amp;VLOOKUP(MONTH(C3748),lookup!$G$2:$N$13,8)</f>
        <v>2018M07</v>
      </c>
      <c r="C3748" s="2">
        <f t="shared" si="238"/>
        <v>43285</v>
      </c>
      <c r="D3748" s="130">
        <v>40.437555191057804</v>
      </c>
      <c r="E3748">
        <f t="shared" si="236"/>
        <v>40.772730016918075</v>
      </c>
      <c r="F3748" s="130">
        <v>33.483393923786835</v>
      </c>
      <c r="G3748">
        <f t="shared" si="237"/>
        <v>33.86056159743805</v>
      </c>
    </row>
    <row r="3749" spans="1:7" outlineLevel="1">
      <c r="A3749" s="12">
        <f t="shared" si="239"/>
        <v>0</v>
      </c>
      <c r="B3749" t="str">
        <f>YEAR(C3749)&amp;VLOOKUP(MONTH(C3749),lookup!$G$2:$N$13,8)</f>
        <v>2018M07</v>
      </c>
      <c r="C3749" s="2">
        <f t="shared" si="238"/>
        <v>43286</v>
      </c>
      <c r="D3749" s="130">
        <v>40.366118383849219</v>
      </c>
      <c r="E3749">
        <f t="shared" si="236"/>
        <v>40.660782536124302</v>
      </c>
      <c r="F3749" s="130">
        <v>33.499102666759583</v>
      </c>
      <c r="G3749">
        <f t="shared" si="237"/>
        <v>33.762730249859857</v>
      </c>
    </row>
    <row r="3750" spans="1:7" outlineLevel="1">
      <c r="A3750" s="12">
        <f t="shared" si="239"/>
        <v>0</v>
      </c>
      <c r="B3750" t="str">
        <f>YEAR(C3750)&amp;VLOOKUP(MONTH(C3750),lookup!$G$2:$N$13,8)</f>
        <v>2018M07</v>
      </c>
      <c r="C3750" s="2">
        <f t="shared" si="238"/>
        <v>43287</v>
      </c>
      <c r="D3750" s="130">
        <v>40.289658354292541</v>
      </c>
      <c r="E3750">
        <f t="shared" si="236"/>
        <v>40.540314302726117</v>
      </c>
      <c r="F3750" s="130">
        <v>33.458975880265349</v>
      </c>
      <c r="G3750">
        <f t="shared" si="237"/>
        <v>33.653499316389343</v>
      </c>
    </row>
    <row r="3751" spans="1:7" outlineLevel="1">
      <c r="A3751" s="12">
        <f t="shared" si="239"/>
        <v>0</v>
      </c>
      <c r="B3751" t="str">
        <f>YEAR(C3751)&amp;VLOOKUP(MONTH(C3751),lookup!$G$2:$N$13,8)</f>
        <v>2018M07</v>
      </c>
      <c r="C3751" s="2">
        <f t="shared" si="238"/>
        <v>43288</v>
      </c>
      <c r="D3751" s="130">
        <v>40.851772610980085</v>
      </c>
      <c r="E3751">
        <f t="shared" si="236"/>
        <v>40.549836537494038</v>
      </c>
      <c r="F3751" s="130">
        <v>33.865098261198305</v>
      </c>
      <c r="G3751">
        <f t="shared" si="237"/>
        <v>33.654885714970405</v>
      </c>
    </row>
    <row r="3752" spans="1:7" outlineLevel="1">
      <c r="A3752" s="12">
        <f t="shared" si="239"/>
        <v>0</v>
      </c>
      <c r="B3752" t="str">
        <f>YEAR(C3752)&amp;VLOOKUP(MONTH(C3752),lookup!$G$2:$N$13,8)</f>
        <v>2018M07</v>
      </c>
      <c r="C3752" s="2">
        <f t="shared" si="238"/>
        <v>43289</v>
      </c>
      <c r="D3752" s="130">
        <v>40.382669338808256</v>
      </c>
      <c r="E3752">
        <f t="shared" si="236"/>
        <v>40.504364124238741</v>
      </c>
      <c r="F3752" s="130">
        <v>33.594288736224868</v>
      </c>
      <c r="G3752">
        <f t="shared" si="237"/>
        <v>33.614943763965876</v>
      </c>
    </row>
    <row r="3753" spans="1:7" outlineLevel="1">
      <c r="A3753" s="12">
        <f t="shared" si="239"/>
        <v>0</v>
      </c>
      <c r="B3753" t="str">
        <f>YEAR(C3753)&amp;VLOOKUP(MONTH(C3753),lookup!$G$2:$N$13,8)</f>
        <v>2018M07</v>
      </c>
      <c r="C3753" s="2">
        <f t="shared" si="238"/>
        <v>43290</v>
      </c>
      <c r="D3753" s="130">
        <v>40.06286980910118</v>
      </c>
      <c r="E3753">
        <f t="shared" si="236"/>
        <v>40.416447075813139</v>
      </c>
      <c r="F3753" s="130">
        <v>33.167104553008315</v>
      </c>
      <c r="G3753">
        <f t="shared" si="237"/>
        <v>33.532606039663662</v>
      </c>
    </row>
    <row r="3754" spans="1:7" outlineLevel="1">
      <c r="A3754" s="12">
        <f t="shared" si="239"/>
        <v>0</v>
      </c>
      <c r="B3754" t="str">
        <f>YEAR(C3754)&amp;VLOOKUP(MONTH(C3754),lookup!$G$2:$N$13,8)</f>
        <v>2018M07</v>
      </c>
      <c r="C3754" s="2">
        <f t="shared" si="238"/>
        <v>43291</v>
      </c>
      <c r="D3754" s="130">
        <v>39.956029907664636</v>
      </c>
      <c r="E3754">
        <f t="shared" si="236"/>
        <v>40.346862614072421</v>
      </c>
      <c r="F3754" s="130">
        <v>33.214376245494776</v>
      </c>
      <c r="G3754">
        <f t="shared" si="237"/>
        <v>33.483074565134771</v>
      </c>
    </row>
    <row r="3755" spans="1:7" outlineLevel="1">
      <c r="A3755" s="12">
        <f t="shared" si="239"/>
        <v>0</v>
      </c>
      <c r="B3755" t="str">
        <f>YEAR(C3755)&amp;VLOOKUP(MONTH(C3755),lookup!$G$2:$N$13,8)</f>
        <v>2018M07</v>
      </c>
      <c r="C3755" s="2">
        <f t="shared" si="238"/>
        <v>43292</v>
      </c>
      <c r="D3755" s="130">
        <v>40.077240920050265</v>
      </c>
      <c r="E3755">
        <f t="shared" si="236"/>
        <v>40.286514735645824</v>
      </c>
      <c r="F3755" s="130">
        <v>33.179282498461298</v>
      </c>
      <c r="G3755">
        <f t="shared" si="237"/>
        <v>33.422945270712702</v>
      </c>
    </row>
    <row r="3756" spans="1:7" outlineLevel="1">
      <c r="A3756" s="12">
        <f t="shared" si="239"/>
        <v>0</v>
      </c>
      <c r="B3756" t="str">
        <f>YEAR(C3756)&amp;VLOOKUP(MONTH(C3756),lookup!$G$2:$N$13,8)</f>
        <v>2018M07</v>
      </c>
      <c r="C3756" s="2">
        <f t="shared" si="238"/>
        <v>43293</v>
      </c>
      <c r="D3756" s="130">
        <v>40.078864388043705</v>
      </c>
      <c r="E3756">
        <f t="shared" si="236"/>
        <v>40.246530396603376</v>
      </c>
      <c r="F3756" s="130">
        <v>33.360381996115258</v>
      </c>
      <c r="G3756">
        <f t="shared" si="237"/>
        <v>33.407040868220719</v>
      </c>
    </row>
    <row r="3757" spans="1:7" outlineLevel="1">
      <c r="A3757" s="12">
        <f t="shared" si="239"/>
        <v>0</v>
      </c>
      <c r="B3757" t="str">
        <f>YEAR(C3757)&amp;VLOOKUP(MONTH(C3757),lookup!$G$2:$N$13,8)</f>
        <v>2018M07</v>
      </c>
      <c r="C3757" s="2">
        <f t="shared" si="238"/>
        <v>43294</v>
      </c>
      <c r="D3757" s="130">
        <v>39.70062509881167</v>
      </c>
      <c r="E3757">
        <f t="shared" ref="E3757:E3820" si="240">AVERAGE(SUM(D3750:D3757)/8,SUM(D3752:D3757)/6)</f>
        <v>40.109008106941161</v>
      </c>
      <c r="F3757" s="130">
        <v>32.875932112076818</v>
      </c>
      <c r="G3757">
        <f t="shared" si="237"/>
        <v>33.285662196126253</v>
      </c>
    </row>
    <row r="3758" spans="1:7" outlineLevel="1">
      <c r="A3758" s="12">
        <f t="shared" si="239"/>
        <v>0</v>
      </c>
      <c r="B3758" t="str">
        <f>YEAR(C3758)&amp;VLOOKUP(MONTH(C3758),lookup!$G$2:$N$13,8)</f>
        <v>2018M07</v>
      </c>
      <c r="C3758" s="2">
        <f t="shared" si="238"/>
        <v>43295</v>
      </c>
      <c r="D3758" s="130">
        <v>40.097676601866418</v>
      </c>
      <c r="E3758">
        <f t="shared" si="240"/>
        <v>40.073259852669374</v>
      </c>
      <c r="F3758" s="130">
        <v>33.312958228080191</v>
      </c>
      <c r="G3758">
        <f t="shared" si="237"/>
        <v>33.253091883852619</v>
      </c>
    </row>
    <row r="3759" spans="1:7" outlineLevel="1">
      <c r="A3759" s="12">
        <f t="shared" si="239"/>
        <v>0</v>
      </c>
      <c r="B3759" t="str">
        <f>YEAR(C3759)&amp;VLOOKUP(MONTH(C3759),lookup!$G$2:$N$13,8)</f>
        <v>2018M07</v>
      </c>
      <c r="C3759" s="2">
        <f t="shared" si="238"/>
        <v>43296</v>
      </c>
      <c r="D3759" s="130">
        <v>39.824484947215034</v>
      </c>
      <c r="E3759">
        <f t="shared" si="240"/>
        <v>39.989188968526882</v>
      </c>
      <c r="F3759" s="130">
        <v>33.022400040125447</v>
      </c>
      <c r="G3759">
        <f t="shared" si="237"/>
        <v>33.188364535628665</v>
      </c>
    </row>
    <row r="3760" spans="1:7" outlineLevel="1">
      <c r="A3760" s="12">
        <f t="shared" si="239"/>
        <v>0</v>
      </c>
      <c r="B3760" t="str">
        <f>YEAR(C3760)&amp;VLOOKUP(MONTH(C3760),lookup!$G$2:$N$13,8)</f>
        <v>2018M07</v>
      </c>
      <c r="C3760" s="2">
        <f t="shared" si="238"/>
        <v>43297</v>
      </c>
      <c r="D3760" s="130">
        <v>39.901649828209408</v>
      </c>
      <c r="E3760">
        <f t="shared" si="240"/>
        <v>39.954593575826522</v>
      </c>
      <c r="F3760" s="130">
        <v>33.15746031843468</v>
      </c>
      <c r="G3760">
        <f t="shared" si="237"/>
        <v>33.156319765595107</v>
      </c>
    </row>
    <row r="3761" spans="1:7" outlineLevel="1">
      <c r="A3761" s="12">
        <f t="shared" si="239"/>
        <v>0</v>
      </c>
      <c r="B3761" t="str">
        <f>YEAR(C3761)&amp;VLOOKUP(MONTH(C3761),lookup!$G$2:$N$13,8)</f>
        <v>2018M07</v>
      </c>
      <c r="C3761" s="2">
        <f t="shared" si="238"/>
        <v>43298</v>
      </c>
      <c r="D3761" s="130">
        <v>39.394809041936014</v>
      </c>
      <c r="E3761">
        <f t="shared" si="240"/>
        <v>39.855970454702515</v>
      </c>
      <c r="F3761" s="130">
        <v>32.764607520914467</v>
      </c>
      <c r="G3761">
        <f t="shared" si="237"/>
        <v>33.096607452960342</v>
      </c>
    </row>
    <row r="3762" spans="1:7" outlineLevel="1">
      <c r="A3762" s="12">
        <f t="shared" si="239"/>
        <v>0</v>
      </c>
      <c r="B3762" t="str">
        <f>YEAR(C3762)&amp;VLOOKUP(MONTH(C3762),lookup!$G$2:$N$13,8)</f>
        <v>2018M07</v>
      </c>
      <c r="C3762" s="2">
        <f t="shared" si="238"/>
        <v>43299</v>
      </c>
      <c r="D3762" s="130">
        <v>39.546051807209288</v>
      </c>
      <c r="E3762">
        <f t="shared" si="240"/>
        <v>39.785945775021183</v>
      </c>
      <c r="F3762" s="130">
        <v>32.995933605084076</v>
      </c>
      <c r="G3762">
        <f t="shared" si="237"/>
        <v>33.052584088682067</v>
      </c>
    </row>
    <row r="3763" spans="1:7" outlineLevel="1">
      <c r="A3763" s="12">
        <f t="shared" si="239"/>
        <v>0</v>
      </c>
      <c r="B3763" t="str">
        <f>YEAR(C3763)&amp;VLOOKUP(MONTH(C3763),lookup!$G$2:$N$13,8)</f>
        <v>2018M07</v>
      </c>
      <c r="C3763" s="2">
        <f t="shared" si="238"/>
        <v>43300</v>
      </c>
      <c r="D3763" s="130">
        <v>39.420885183258264</v>
      </c>
      <c r="E3763">
        <f t="shared" si="240"/>
        <v>39.721611881842236</v>
      </c>
      <c r="F3763" s="130">
        <v>32.732186336348192</v>
      </c>
      <c r="G3763">
        <f t="shared" si="237"/>
        <v>33.012661763905953</v>
      </c>
    </row>
    <row r="3764" spans="1:7" outlineLevel="1">
      <c r="A3764" s="12">
        <f t="shared" si="239"/>
        <v>0</v>
      </c>
      <c r="B3764" t="str">
        <f>YEAR(C3764)&amp;VLOOKUP(MONTH(C3764),lookup!$G$2:$N$13,8)</f>
        <v>2018M07</v>
      </c>
      <c r="C3764" s="2">
        <f t="shared" si="238"/>
        <v>43301</v>
      </c>
      <c r="D3764" s="130">
        <v>39.636105797244028</v>
      </c>
      <c r="E3764">
        <f t="shared" si="240"/>
        <v>39.655475236198711</v>
      </c>
      <c r="F3764" s="130">
        <v>33.065763391012794</v>
      </c>
      <c r="G3764">
        <f t="shared" si="237"/>
        <v>32.973648531331435</v>
      </c>
    </row>
    <row r="3765" spans="1:7" outlineLevel="1">
      <c r="A3765" s="12">
        <f t="shared" si="239"/>
        <v>0</v>
      </c>
      <c r="B3765" t="str">
        <f>YEAR(C3765)&amp;VLOOKUP(MONTH(C3765),lookup!$G$2:$N$13,8)</f>
        <v>2018M07</v>
      </c>
      <c r="C3765" s="2">
        <f t="shared" si="238"/>
        <v>43302</v>
      </c>
      <c r="D3765" s="130">
        <v>39.704258843525714</v>
      </c>
      <c r="E3765">
        <f t="shared" si="240"/>
        <v>39.64568350326924</v>
      </c>
      <c r="F3765" s="130">
        <v>33.086536910952084</v>
      </c>
      <c r="G3765">
        <f t="shared" si="237"/>
        <v>32.992156070496691</v>
      </c>
    </row>
    <row r="3766" spans="1:7" outlineLevel="1">
      <c r="A3766" s="12">
        <f t="shared" si="239"/>
        <v>0</v>
      </c>
      <c r="B3766" t="str">
        <f>YEAR(C3766)&amp;VLOOKUP(MONTH(C3766),lookup!$G$2:$N$13,8)</f>
        <v>2018M07</v>
      </c>
      <c r="C3766" s="2">
        <f t="shared" si="238"/>
        <v>43303</v>
      </c>
      <c r="D3766" s="130">
        <v>39.490807212799083</v>
      </c>
      <c r="E3766">
        <f t="shared" si="240"/>
        <v>39.573517281835002</v>
      </c>
      <c r="F3766" s="130">
        <v>32.981289390951552</v>
      </c>
      <c r="G3766">
        <f t="shared" si="237"/>
        <v>32.956745857552548</v>
      </c>
    </row>
    <row r="3767" spans="1:7" outlineLevel="1">
      <c r="A3767" s="12">
        <f t="shared" si="239"/>
        <v>0</v>
      </c>
      <c r="B3767" t="str">
        <f>YEAR(C3767)&amp;VLOOKUP(MONTH(C3767),lookup!$G$2:$N$13,8)</f>
        <v>2018M07</v>
      </c>
      <c r="C3767" s="2">
        <f t="shared" si="238"/>
        <v>43304</v>
      </c>
      <c r="D3767" s="130">
        <v>38.9830739235585</v>
      </c>
      <c r="E3767">
        <f t="shared" si="240"/>
        <v>39.486617832991669</v>
      </c>
      <c r="F3767" s="130">
        <v>32.472656188694906</v>
      </c>
      <c r="G3767">
        <f t="shared" si="237"/>
        <v>32.898057589153183</v>
      </c>
    </row>
    <row r="3768" spans="1:7" outlineLevel="1">
      <c r="A3768" s="12">
        <f t="shared" si="239"/>
        <v>0</v>
      </c>
      <c r="B3768" t="str">
        <f>YEAR(C3768)&amp;VLOOKUP(MONTH(C3768),lookup!$G$2:$N$13,8)</f>
        <v>2018M07</v>
      </c>
      <c r="C3768" s="2">
        <f t="shared" si="238"/>
        <v>43305</v>
      </c>
      <c r="D3768" s="130">
        <v>39.576081181186808</v>
      </c>
      <c r="E3768">
        <f t="shared" si="240"/>
        <v>39.468772240384219</v>
      </c>
      <c r="F3768" s="130">
        <v>33.053344769474187</v>
      </c>
      <c r="G3768">
        <f t="shared" si="237"/>
        <v>32.896334631042329</v>
      </c>
    </row>
    <row r="3769" spans="1:7" outlineLevel="1">
      <c r="A3769" s="12">
        <f t="shared" si="239"/>
        <v>0</v>
      </c>
      <c r="B3769" t="str">
        <f>YEAR(C3769)&amp;VLOOKUP(MONTH(C3769),lookup!$G$2:$N$13,8)</f>
        <v>2018M07</v>
      </c>
      <c r="C3769" s="2">
        <f t="shared" si="238"/>
        <v>43306</v>
      </c>
      <c r="D3769" s="130">
        <v>38.703815272184244</v>
      </c>
      <c r="E3769">
        <f t="shared" si="240"/>
        <v>39.365829303851896</v>
      </c>
      <c r="F3769" s="130">
        <v>32.392054825538771</v>
      </c>
      <c r="G3769">
        <f t="shared" si="237"/>
        <v>32.844705795013894</v>
      </c>
    </row>
    <row r="3770" spans="1:7" outlineLevel="1">
      <c r="A3770" s="12">
        <f t="shared" si="239"/>
        <v>0</v>
      </c>
      <c r="B3770" t="str">
        <f>YEAR(C3770)&amp;VLOOKUP(MONTH(C3770),lookup!$G$2:$N$13,8)</f>
        <v>2018M07</v>
      </c>
      <c r="C3770" s="2">
        <f t="shared" si="238"/>
        <v>43307</v>
      </c>
      <c r="D3770" s="130">
        <v>39.246775671741283</v>
      </c>
      <c r="E3770">
        <f t="shared" si="240"/>
        <v>39.314680368259914</v>
      </c>
      <c r="F3770" s="130">
        <v>32.746465569164066</v>
      </c>
      <c r="G3770">
        <f t="shared" si="237"/>
        <v>32.802505890948169</v>
      </c>
    </row>
    <row r="3771" spans="1:7" outlineLevel="1">
      <c r="A3771" s="12">
        <f t="shared" si="239"/>
        <v>0</v>
      </c>
      <c r="B3771" t="str">
        <f>YEAR(C3771)&amp;VLOOKUP(MONTH(C3771),lookup!$G$2:$N$13,8)</f>
        <v>2018M07</v>
      </c>
      <c r="C3771" s="2">
        <f t="shared" si="238"/>
        <v>43308</v>
      </c>
      <c r="D3771" s="130">
        <v>38.82104838226288</v>
      </c>
      <c r="E3771">
        <f t="shared" si="240"/>
        <v>39.203589696425809</v>
      </c>
      <c r="F3771" s="130">
        <v>32.527834487312695</v>
      </c>
      <c r="G3771">
        <f t="shared" si="237"/>
        <v>32.743175365080162</v>
      </c>
    </row>
    <row r="3772" spans="1:7" outlineLevel="1">
      <c r="A3772" s="12">
        <f t="shared" si="239"/>
        <v>0</v>
      </c>
      <c r="B3772" t="str">
        <f>YEAR(C3772)&amp;VLOOKUP(MONTH(C3772),lookup!$G$2:$N$13,8)</f>
        <v>2018M07</v>
      </c>
      <c r="C3772" s="2">
        <f t="shared" si="238"/>
        <v>43309</v>
      </c>
      <c r="D3772" s="130">
        <v>39.241466818400049</v>
      </c>
      <c r="E3772">
        <f t="shared" si="240"/>
        <v>39.158146394048146</v>
      </c>
      <c r="F3772" s="130">
        <v>32.71312531932579</v>
      </c>
      <c r="G3772">
        <f t="shared" si="237"/>
        <v>32.698788479630913</v>
      </c>
    </row>
    <row r="3773" spans="1:7" outlineLevel="1">
      <c r="A3773" s="12">
        <f t="shared" si="239"/>
        <v>0</v>
      </c>
      <c r="B3773" t="str">
        <f>YEAR(C3773)&amp;VLOOKUP(MONTH(C3773),lookup!$G$2:$N$13,8)</f>
        <v>2018M07</v>
      </c>
      <c r="C3773" s="2">
        <f t="shared" si="238"/>
        <v>43310</v>
      </c>
      <c r="D3773" s="130">
        <v>38.45782020313672</v>
      </c>
      <c r="E3773">
        <f t="shared" si="240"/>
        <v>39.036472835655346</v>
      </c>
      <c r="F3773" s="130">
        <v>32.294479847564325</v>
      </c>
      <c r="G3773">
        <f t="shared" si="237"/>
        <v>32.634436884741632</v>
      </c>
    </row>
    <row r="3774" spans="1:7" outlineLevel="1">
      <c r="A3774" s="12">
        <f t="shared" si="239"/>
        <v>0</v>
      </c>
      <c r="B3774" t="str">
        <f>YEAR(C3774)&amp;VLOOKUP(MONTH(C3774),lookup!$G$2:$N$13,8)</f>
        <v>2018M07</v>
      </c>
      <c r="C3774" s="2">
        <f t="shared" si="238"/>
        <v>43311</v>
      </c>
      <c r="D3774" s="130">
        <v>38.576548607723744</v>
      </c>
      <c r="E3774">
        <f t="shared" si="240"/>
        <v>38.896037291716219</v>
      </c>
      <c r="F3774" s="130">
        <v>32.344156317312837</v>
      </c>
      <c r="G3774">
        <f t="shared" si="237"/>
        <v>32.535517029959095</v>
      </c>
    </row>
    <row r="3775" spans="1:7" outlineLevel="1">
      <c r="A3775" s="12">
        <f t="shared" si="239"/>
        <v>0</v>
      </c>
      <c r="B3775" t="str">
        <f>YEAR(C3775)&amp;VLOOKUP(MONTH(C3775),lookup!$G$2:$N$13,8)</f>
        <v>2018M07</v>
      </c>
      <c r="C3775" s="2">
        <f t="shared" si="238"/>
        <v>43312</v>
      </c>
      <c r="D3775" s="130">
        <v>38.562610934560404</v>
      </c>
      <c r="E3775">
        <f t="shared" si="240"/>
        <v>38.857991326768513</v>
      </c>
      <c r="F3775" s="130">
        <v>32.269128853612052</v>
      </c>
      <c r="G3775">
        <f t="shared" si="237"/>
        <v>32.51255274052253</v>
      </c>
    </row>
    <row r="3776" spans="1:7" outlineLevel="1">
      <c r="A3776" s="12">
        <f t="shared" si="239"/>
        <v>0</v>
      </c>
      <c r="B3776" t="str">
        <f>YEAR(C3776)&amp;VLOOKUP(MONTH(C3776),lookup!$G$2:$N$13,8)</f>
        <v>2018M08</v>
      </c>
      <c r="C3776" s="2">
        <f t="shared" si="238"/>
        <v>43313</v>
      </c>
      <c r="D3776" s="130">
        <v>38.785785273666185</v>
      </c>
      <c r="E3776">
        <f t="shared" si="240"/>
        <v>38.770181966042216</v>
      </c>
      <c r="F3776" s="130">
        <v>32.496066674416468</v>
      </c>
      <c r="G3776">
        <f t="shared" si="237"/>
        <v>32.456856285019114</v>
      </c>
    </row>
    <row r="3777" spans="1:7" outlineLevel="1">
      <c r="A3777" s="12">
        <f t="shared" si="239"/>
        <v>0</v>
      </c>
      <c r="B3777" t="str">
        <f>YEAR(C3777)&amp;VLOOKUP(MONTH(C3777),lookup!$G$2:$N$13,8)</f>
        <v>2018M08</v>
      </c>
      <c r="C3777" s="2">
        <f t="shared" si="238"/>
        <v>43314</v>
      </c>
      <c r="D3777" s="130">
        <v>38.807123381371419</v>
      </c>
      <c r="E3777">
        <f t="shared" si="240"/>
        <v>38.775478306125464</v>
      </c>
      <c r="F3777" s="130">
        <v>32.446240760062487</v>
      </c>
      <c r="G3777">
        <f t="shared" si="237"/>
        <v>32.453443428656001</v>
      </c>
    </row>
    <row r="3778" spans="1:7" outlineLevel="1">
      <c r="A3778" s="12">
        <f t="shared" si="239"/>
        <v>0</v>
      </c>
      <c r="B3778" t="str">
        <f>YEAR(C3778)&amp;VLOOKUP(MONTH(C3778),lookup!$G$2:$N$13,8)</f>
        <v>2018M08</v>
      </c>
      <c r="C3778" s="2">
        <f t="shared" si="238"/>
        <v>43315</v>
      </c>
      <c r="D3778" s="130">
        <v>38.794710176139375</v>
      </c>
      <c r="E3778">
        <f t="shared" si="240"/>
        <v>38.709994492461959</v>
      </c>
      <c r="F3778" s="130">
        <v>32.620281746772271</v>
      </c>
      <c r="G3778">
        <f t="shared" si="237"/>
        <v>32.437819975377053</v>
      </c>
    </row>
    <row r="3779" spans="1:7" outlineLevel="1">
      <c r="A3779" s="12">
        <f t="shared" si="239"/>
        <v>0</v>
      </c>
      <c r="B3779" t="str">
        <f>YEAR(C3779)&amp;VLOOKUP(MONTH(C3779),lookup!$G$2:$N$13,8)</f>
        <v>2018M08</v>
      </c>
      <c r="C3779" s="2">
        <f t="shared" si="238"/>
        <v>43316</v>
      </c>
      <c r="D3779" s="130">
        <v>39.095902109653125</v>
      </c>
      <c r="E3779">
        <f t="shared" si="240"/>
        <v>38.78034634263355</v>
      </c>
      <c r="F3779" s="130">
        <v>32.820072623226011</v>
      </c>
      <c r="G3779">
        <f t="shared" si="237"/>
        <v>32.499884256843437</v>
      </c>
    </row>
    <row r="3780" spans="1:7" outlineLevel="1">
      <c r="A3780" s="12">
        <f t="shared" si="239"/>
        <v>0</v>
      </c>
      <c r="B3780" t="str">
        <f>YEAR(C3780)&amp;VLOOKUP(MONTH(C3780),lookup!$G$2:$N$13,8)</f>
        <v>2018M08</v>
      </c>
      <c r="C3780" s="2">
        <f t="shared" si="238"/>
        <v>43317</v>
      </c>
      <c r="D3780" s="130">
        <v>38.70628871702916</v>
      </c>
      <c r="E3780">
        <f t="shared" si="240"/>
        <v>38.757709387073319</v>
      </c>
      <c r="F3780" s="130">
        <v>32.572058961545373</v>
      </c>
      <c r="G3780">
        <f t="shared" si="237"/>
        <v>32.51005949650154</v>
      </c>
    </row>
    <row r="3781" spans="1:7" outlineLevel="1">
      <c r="A3781" s="12">
        <f t="shared" si="239"/>
        <v>0</v>
      </c>
      <c r="B3781" t="str">
        <f>YEAR(C3781)&amp;VLOOKUP(MONTH(C3781),lookup!$G$2:$N$13,8)</f>
        <v>2018M08</v>
      </c>
      <c r="C3781" s="2">
        <f t="shared" si="238"/>
        <v>43318</v>
      </c>
      <c r="D3781" s="130">
        <v>38.70081544929274</v>
      </c>
      <c r="E3781">
        <f t="shared" si="240"/>
        <v>38.784413632852427</v>
      </c>
      <c r="F3781" s="130">
        <v>32.483211892611862</v>
      </c>
      <c r="G3781">
        <f t="shared" si="237"/>
        <v>32.539695502567</v>
      </c>
    </row>
    <row r="3782" spans="1:7" outlineLevel="1">
      <c r="A3782" s="12">
        <f t="shared" si="239"/>
        <v>0</v>
      </c>
      <c r="B3782" t="str">
        <f>YEAR(C3782)&amp;VLOOKUP(MONTH(C3782),lookup!$G$2:$N$13,8)</f>
        <v>2018M08</v>
      </c>
      <c r="C3782" s="2">
        <f t="shared" si="238"/>
        <v>43319</v>
      </c>
      <c r="D3782" s="130">
        <v>38.8672836898795</v>
      </c>
      <c r="E3782">
        <f t="shared" si="240"/>
        <v>38.809376110171613</v>
      </c>
      <c r="F3782" s="130">
        <v>32.664110966564692</v>
      </c>
      <c r="G3782">
        <f t="shared" ref="G3782:G3845" si="241">AVERAGE(SUM(F3775:F3782)/8,SUM(F3777:F3782)/6)</f>
        <v>32.573696359157594</v>
      </c>
    </row>
    <row r="3783" spans="1:7" outlineLevel="1">
      <c r="A3783" s="12">
        <f t="shared" si="239"/>
        <v>0</v>
      </c>
      <c r="B3783" t="str">
        <f>YEAR(C3783)&amp;VLOOKUP(MONTH(C3783),lookup!$G$2:$N$13,8)</f>
        <v>2018M08</v>
      </c>
      <c r="C3783" s="2">
        <f t="shared" si="238"/>
        <v>43320</v>
      </c>
      <c r="D3783" s="130">
        <v>38.382473040590675</v>
      </c>
      <c r="E3783">
        <f t="shared" si="240"/>
        <v>38.762729963400105</v>
      </c>
      <c r="F3783" s="130">
        <v>32.277655701058201</v>
      </c>
      <c r="G3783">
        <f t="shared" si="241"/>
        <v>32.560180532205948</v>
      </c>
    </row>
    <row r="3784" spans="1:7" outlineLevel="1">
      <c r="A3784" s="12">
        <f t="shared" si="239"/>
        <v>0</v>
      </c>
      <c r="B3784" t="str">
        <f>YEAR(C3784)&amp;VLOOKUP(MONTH(C3784),lookup!$G$2:$N$13,8)</f>
        <v>2018M08</v>
      </c>
      <c r="C3784" s="2">
        <f t="shared" si="238"/>
        <v>43321</v>
      </c>
      <c r="D3784" s="130">
        <v>38.854073515840554</v>
      </c>
      <c r="E3784">
        <f t="shared" si="240"/>
        <v>38.7719449235111</v>
      </c>
      <c r="F3784" s="130">
        <v>32.658966409506149</v>
      </c>
      <c r="G3784">
        <f t="shared" si="241"/>
        <v>32.573585487543539</v>
      </c>
    </row>
    <row r="3785" spans="1:7" outlineLevel="1">
      <c r="A3785" s="12">
        <f t="shared" si="239"/>
        <v>0</v>
      </c>
      <c r="B3785" t="str">
        <f>YEAR(C3785)&amp;VLOOKUP(MONTH(C3785),lookup!$G$2:$N$13,8)</f>
        <v>2018M08</v>
      </c>
      <c r="C3785" s="2">
        <f t="shared" si="238"/>
        <v>43322</v>
      </c>
      <c r="D3785" s="130">
        <v>38.251922115841765</v>
      </c>
      <c r="E3785">
        <f t="shared" si="240"/>
        <v>38.666913178264551</v>
      </c>
      <c r="F3785" s="130">
        <v>32.224068217742101</v>
      </c>
      <c r="G3785">
        <f t="shared" si="241"/>
        <v>32.510032669858191</v>
      </c>
    </row>
    <row r="3786" spans="1:7" outlineLevel="1">
      <c r="A3786" s="12">
        <f t="shared" si="239"/>
        <v>0</v>
      </c>
      <c r="B3786" t="str">
        <f>YEAR(C3786)&amp;VLOOKUP(MONTH(C3786),lookup!$G$2:$N$13,8)</f>
        <v>2018M08</v>
      </c>
      <c r="C3786" s="2">
        <f t="shared" si="238"/>
        <v>43323</v>
      </c>
      <c r="D3786" s="130">
        <v>39.132440372381581</v>
      </c>
      <c r="E3786">
        <f t="shared" si="240"/>
        <v>38.723533953475716</v>
      </c>
      <c r="F3786" s="130">
        <v>33.042448118388464</v>
      </c>
      <c r="G3786">
        <f t="shared" si="241"/>
        <v>32.575617164487795</v>
      </c>
    </row>
    <row r="3787" spans="1:7" outlineLevel="1">
      <c r="A3787" s="12">
        <f t="shared" si="239"/>
        <v>0</v>
      </c>
      <c r="B3787" t="str">
        <f>YEAR(C3787)&amp;VLOOKUP(MONTH(C3787),lookup!$G$2:$N$13,8)</f>
        <v>2018M08</v>
      </c>
      <c r="C3787" s="2">
        <f t="shared" si="238"/>
        <v>43324</v>
      </c>
      <c r="D3787" s="130">
        <v>38.418700568878577</v>
      </c>
      <c r="E3787">
        <f t="shared" si="240"/>
        <v>38.657699283809464</v>
      </c>
      <c r="F3787" s="130">
        <v>32.352712554077897</v>
      </c>
      <c r="G3787">
        <f t="shared" si="241"/>
        <v>32.535532215288207</v>
      </c>
    </row>
    <row r="3788" spans="1:7" outlineLevel="1">
      <c r="A3788" s="12">
        <f t="shared" si="239"/>
        <v>0</v>
      </c>
      <c r="B3788" t="str">
        <f>YEAR(C3788)&amp;VLOOKUP(MONTH(C3788),lookup!$G$2:$N$13,8)</f>
        <v>2018M08</v>
      </c>
      <c r="C3788" s="2">
        <f t="shared" ref="C3788:C3851" si="242">C3787+1</f>
        <v>43325</v>
      </c>
      <c r="D3788" s="130">
        <v>38.986621913291515</v>
      </c>
      <c r="E3788">
        <f t="shared" si="240"/>
        <v>38.685164960526862</v>
      </c>
      <c r="F3788" s="130">
        <v>32.88998756352386</v>
      </c>
      <c r="G3788">
        <f t="shared" si="241"/>
        <v>32.574225802658461</v>
      </c>
    </row>
    <row r="3789" spans="1:7" outlineLevel="1">
      <c r="A3789" s="12">
        <f t="shared" si="239"/>
        <v>0</v>
      </c>
      <c r="B3789" t="str">
        <f>YEAR(C3789)&amp;VLOOKUP(MONTH(C3789),lookup!$G$2:$N$13,8)</f>
        <v>2018M08</v>
      </c>
      <c r="C3789" s="2">
        <f t="shared" si="242"/>
        <v>43326</v>
      </c>
      <c r="D3789" s="130">
        <v>38.714416734501391</v>
      </c>
      <c r="E3789">
        <f t="shared" si="240"/>
        <v>38.713677015344963</v>
      </c>
      <c r="F3789" s="130">
        <v>32.692259930783784</v>
      </c>
      <c r="G3789">
        <f t="shared" si="241"/>
        <v>32.621841657521344</v>
      </c>
    </row>
    <row r="3790" spans="1:7" outlineLevel="1">
      <c r="A3790" s="12">
        <f t="shared" si="239"/>
        <v>0</v>
      </c>
      <c r="B3790" t="str">
        <f>YEAR(C3790)&amp;VLOOKUP(MONTH(C3790),lookup!$G$2:$N$13,8)</f>
        <v>2018M08</v>
      </c>
      <c r="C3790" s="2">
        <f t="shared" si="242"/>
        <v>43327</v>
      </c>
      <c r="D3790" s="130">
        <v>38.834798376909838</v>
      </c>
      <c r="E3790">
        <f t="shared" si="240"/>
        <v>38.7100404217068</v>
      </c>
      <c r="F3790" s="130">
        <v>32.733884434848854</v>
      </c>
      <c r="G3790">
        <f t="shared" si="241"/>
        <v>32.63244566806766</v>
      </c>
    </row>
    <row r="3791" spans="1:7" outlineLevel="1">
      <c r="A3791" s="12">
        <f t="shared" si="239"/>
        <v>0</v>
      </c>
      <c r="B3791" t="str">
        <f>YEAR(C3791)&amp;VLOOKUP(MONTH(C3791),lookup!$G$2:$N$13,8)</f>
        <v>2018M08</v>
      </c>
      <c r="C3791" s="2">
        <f t="shared" si="242"/>
        <v>43328</v>
      </c>
      <c r="D3791" s="130">
        <v>38.563538340658511</v>
      </c>
      <c r="E3791">
        <f t="shared" si="240"/>
        <v>38.747325021695772</v>
      </c>
      <c r="F3791" s="130">
        <v>32.629341905405958</v>
      </c>
      <c r="G3791">
        <f t="shared" si="241"/>
        <v>32.68819886314472</v>
      </c>
    </row>
    <row r="3792" spans="1:7" outlineLevel="1">
      <c r="A3792" s="12">
        <f t="shared" si="239"/>
        <v>0</v>
      </c>
      <c r="B3792" t="str">
        <f>YEAR(C3792)&amp;VLOOKUP(MONTH(C3792),lookup!$G$2:$N$13,8)</f>
        <v>2018M08</v>
      </c>
      <c r="C3792" s="2">
        <f t="shared" si="242"/>
        <v>43329</v>
      </c>
      <c r="D3792" s="130">
        <v>38.555674076251975</v>
      </c>
      <c r="E3792">
        <f t="shared" si="240"/>
        <v>38.680611198710686</v>
      </c>
      <c r="F3792" s="130">
        <v>32.58367156618305</v>
      </c>
      <c r="G3792">
        <f t="shared" si="241"/>
        <v>32.645261556086574</v>
      </c>
    </row>
    <row r="3793" spans="1:7" outlineLevel="1">
      <c r="A3793" s="12">
        <f t="shared" si="239"/>
        <v>0</v>
      </c>
      <c r="B3793" t="str">
        <f>YEAR(C3793)&amp;VLOOKUP(MONTH(C3793),lookup!$G$2:$N$13,8)</f>
        <v>2018M08</v>
      </c>
      <c r="C3793" s="2">
        <f t="shared" si="242"/>
        <v>43330</v>
      </c>
      <c r="D3793" s="130">
        <v>38.902855243180227</v>
      </c>
      <c r="E3793">
        <f t="shared" si="240"/>
        <v>38.761640742027808</v>
      </c>
      <c r="F3793" s="130">
        <v>32.992991089004754</v>
      </c>
      <c r="G3793">
        <f t="shared" si="241"/>
        <v>32.746675780117727</v>
      </c>
    </row>
    <row r="3794" spans="1:7" outlineLevel="1">
      <c r="A3794" s="12">
        <f t="shared" ref="A3794:A3857" si="243">IF(D3794+D3795=D3794,IF(D3794+D3795&gt;0,1,0),0)</f>
        <v>0</v>
      </c>
      <c r="B3794" t="str">
        <f>YEAR(C3794)&amp;VLOOKUP(MONTH(C3794),lookup!$G$2:$N$13,8)</f>
        <v>2018M08</v>
      </c>
      <c r="C3794" s="2">
        <f t="shared" si="242"/>
        <v>43331</v>
      </c>
      <c r="D3794" s="130">
        <v>38.478762337695549</v>
      </c>
      <c r="E3794">
        <f t="shared" si="240"/>
        <v>38.67846423356027</v>
      </c>
      <c r="F3794" s="130">
        <v>32.705736792798113</v>
      </c>
      <c r="G3794">
        <f t="shared" si="241"/>
        <v>32.710277091374522</v>
      </c>
    </row>
    <row r="3795" spans="1:7" outlineLevel="1">
      <c r="A3795" s="12">
        <f t="shared" si="243"/>
        <v>0</v>
      </c>
      <c r="B3795" t="str">
        <f>YEAR(C3795)&amp;VLOOKUP(MONTH(C3795),lookup!$G$2:$N$13,8)</f>
        <v>2018M08</v>
      </c>
      <c r="C3795" s="2">
        <f t="shared" si="242"/>
        <v>43332</v>
      </c>
      <c r="D3795" s="130">
        <v>38.564351525924572</v>
      </c>
      <c r="E3795">
        <f t="shared" si="240"/>
        <v>38.67506198432757</v>
      </c>
      <c r="F3795" s="130">
        <v>32.685196907446141</v>
      </c>
      <c r="G3795">
        <f t="shared" si="241"/>
        <v>32.730468778181901</v>
      </c>
    </row>
    <row r="3796" spans="1:7" outlineLevel="1">
      <c r="A3796" s="12">
        <f t="shared" si="243"/>
        <v>0</v>
      </c>
      <c r="B3796" t="str">
        <f>YEAR(C3796)&amp;VLOOKUP(MONTH(C3796),lookup!$G$2:$N$13,8)</f>
        <v>2018M08</v>
      </c>
      <c r="C3796" s="2">
        <f t="shared" si="242"/>
        <v>43333</v>
      </c>
      <c r="D3796" s="130">
        <v>38.331727143430264</v>
      </c>
      <c r="E3796">
        <f t="shared" si="240"/>
        <v>38.592208458421283</v>
      </c>
      <c r="F3796" s="130">
        <v>32.702742081480302</v>
      </c>
      <c r="G3796">
        <f t="shared" si="241"/>
        <v>32.71617073944013</v>
      </c>
    </row>
    <row r="3797" spans="1:7" outlineLevel="1">
      <c r="A3797" s="12">
        <f t="shared" si="243"/>
        <v>0</v>
      </c>
      <c r="B3797" t="str">
        <f>YEAR(C3797)&amp;VLOOKUP(MONTH(C3797),lookup!$G$2:$N$13,8)</f>
        <v>2018M08</v>
      </c>
      <c r="C3797" s="2">
        <f t="shared" si="242"/>
        <v>43334</v>
      </c>
      <c r="D3797" s="130">
        <v>38.473027349013272</v>
      </c>
      <c r="E3797">
        <f t="shared" si="240"/>
        <v>38.569579039191169</v>
      </c>
      <c r="F3797" s="130">
        <v>32.624395673600247</v>
      </c>
      <c r="G3797">
        <f t="shared" si="241"/>
        <v>32.71151703738235</v>
      </c>
    </row>
    <row r="3798" spans="1:7" outlineLevel="1">
      <c r="A3798" s="12">
        <f t="shared" si="243"/>
        <v>0</v>
      </c>
      <c r="B3798" t="str">
        <f>YEAR(C3798)&amp;VLOOKUP(MONTH(C3798),lookup!$G$2:$N$13,8)</f>
        <v>2018M08</v>
      </c>
      <c r="C3798" s="2">
        <f t="shared" si="242"/>
        <v>43335</v>
      </c>
      <c r="D3798" s="130">
        <v>38.233109116705762</v>
      </c>
      <c r="E3798">
        <f t="shared" si="240"/>
        <v>38.505093047132895</v>
      </c>
      <c r="F3798" s="130">
        <v>32.653817885942544</v>
      </c>
      <c r="G3798">
        <f t="shared" si="241"/>
        <v>32.712358404722323</v>
      </c>
    </row>
    <row r="3799" spans="1:7" outlineLevel="1">
      <c r="A3799" s="12">
        <f t="shared" si="243"/>
        <v>0</v>
      </c>
      <c r="B3799" t="str">
        <f>YEAR(C3799)&amp;VLOOKUP(MONTH(C3799),lookup!$G$2:$N$13,8)</f>
        <v>2018M08</v>
      </c>
      <c r="C3799" s="2">
        <f t="shared" si="242"/>
        <v>43336</v>
      </c>
      <c r="D3799" s="130">
        <v>38.276459078993419</v>
      </c>
      <c r="E3799">
        <f t="shared" si="240"/>
        <v>38.434950912929921</v>
      </c>
      <c r="F3799" s="130">
        <v>32.495596643567254</v>
      </c>
      <c r="G3799">
        <f t="shared" si="241"/>
        <v>32.662549788737621</v>
      </c>
    </row>
    <row r="3800" spans="1:7" outlineLevel="1">
      <c r="A3800" s="12">
        <f t="shared" si="243"/>
        <v>0</v>
      </c>
      <c r="B3800" t="str">
        <f>YEAR(C3800)&amp;VLOOKUP(MONTH(C3800),lookup!$G$2:$N$13,8)</f>
        <v>2018M08</v>
      </c>
      <c r="C3800" s="2">
        <f t="shared" si="242"/>
        <v>43337</v>
      </c>
      <c r="D3800" s="130">
        <v>38.318311714681208</v>
      </c>
      <c r="E3800">
        <f t="shared" si="240"/>
        <v>38.406744880080559</v>
      </c>
      <c r="F3800" s="130">
        <v>32.772947237731465</v>
      </c>
      <c r="G3800">
        <f t="shared" si="241"/>
        <v>32.679980388620507</v>
      </c>
    </row>
    <row r="3801" spans="1:7" outlineLevel="1">
      <c r="A3801" s="12">
        <f t="shared" si="243"/>
        <v>0</v>
      </c>
      <c r="B3801" t="str">
        <f>YEAR(C3801)&amp;VLOOKUP(MONTH(C3801),lookup!$G$2:$N$13,8)</f>
        <v>2018M08</v>
      </c>
      <c r="C3801" s="2">
        <f t="shared" si="242"/>
        <v>43338</v>
      </c>
      <c r="D3801" s="130">
        <v>38.641592803212347</v>
      </c>
      <c r="E3801">
        <f t="shared" si="240"/>
        <v>38.396852750689881</v>
      </c>
      <c r="F3801" s="130">
        <v>32.877418370083333</v>
      </c>
      <c r="G3801">
        <f t="shared" si="241"/>
        <v>32.688775548907685</v>
      </c>
    </row>
    <row r="3802" spans="1:7" outlineLevel="1">
      <c r="A3802" s="12">
        <f t="shared" si="243"/>
        <v>0</v>
      </c>
      <c r="B3802" t="str">
        <f>YEAR(C3802)&amp;VLOOKUP(MONTH(C3802),lookup!$G$2:$N$13,8)</f>
        <v>2018M08</v>
      </c>
      <c r="C3802" s="2">
        <f t="shared" si="242"/>
        <v>43339</v>
      </c>
      <c r="D3802" s="130">
        <v>38.224420454946973</v>
      </c>
      <c r="E3802">
        <f t="shared" si="240"/>
        <v>38.372014158977819</v>
      </c>
      <c r="F3802" s="130">
        <v>32.650696907547093</v>
      </c>
      <c r="G3802">
        <f t="shared" si="241"/>
        <v>32.680998458251729</v>
      </c>
    </row>
    <row r="3803" spans="1:7" outlineLevel="1">
      <c r="A3803" s="12">
        <f t="shared" si="243"/>
        <v>0</v>
      </c>
      <c r="B3803" t="str">
        <f>YEAR(C3803)&amp;VLOOKUP(MONTH(C3803),lookup!$G$2:$N$13,8)</f>
        <v>2018M08</v>
      </c>
      <c r="C3803" s="2">
        <f t="shared" si="242"/>
        <v>43340</v>
      </c>
      <c r="D3803" s="130">
        <v>37.973762363303678</v>
      </c>
      <c r="E3803">
        <f t="shared" si="240"/>
        <v>38.293496920838209</v>
      </c>
      <c r="F3803" s="130">
        <v>32.320962664351491</v>
      </c>
      <c r="G3803">
        <f t="shared" si="241"/>
        <v>32.632947733954254</v>
      </c>
    </row>
    <row r="3804" spans="1:7" outlineLevel="1">
      <c r="A3804" s="12">
        <f t="shared" si="243"/>
        <v>0</v>
      </c>
      <c r="B3804" t="str">
        <f>YEAR(C3804)&amp;VLOOKUP(MONTH(C3804),lookup!$G$2:$N$13,8)</f>
        <v>2018M08</v>
      </c>
      <c r="C3804" s="2">
        <f t="shared" si="242"/>
        <v>43341</v>
      </c>
      <c r="D3804" s="130">
        <v>38.460650162121595</v>
      </c>
      <c r="E3804">
        <f t="shared" si="240"/>
        <v>38.320516363291077</v>
      </c>
      <c r="F3804" s="130">
        <v>32.955093116440452</v>
      </c>
      <c r="G3804">
        <f t="shared" si="241"/>
        <v>32.673825942847415</v>
      </c>
    </row>
    <row r="3805" spans="1:7" outlineLevel="1">
      <c r="A3805" s="12">
        <f t="shared" si="243"/>
        <v>0</v>
      </c>
      <c r="B3805" t="str">
        <f>YEAR(C3805)&amp;VLOOKUP(MONTH(C3805),lookup!$G$2:$N$13,8)</f>
        <v>2018M08</v>
      </c>
      <c r="C3805" s="2">
        <f t="shared" si="242"/>
        <v>43342</v>
      </c>
      <c r="D3805" s="130">
        <v>38.305041405865893</v>
      </c>
      <c r="E3805">
        <f t="shared" si="240"/>
        <v>38.312399102417075</v>
      </c>
      <c r="F3805" s="130">
        <v>32.695425862903207</v>
      </c>
      <c r="G3805">
        <f t="shared" si="241"/>
        <v>32.694917764623511</v>
      </c>
    </row>
    <row r="3806" spans="1:7" outlineLevel="1">
      <c r="A3806" s="12">
        <f t="shared" si="243"/>
        <v>0</v>
      </c>
      <c r="B3806" t="str">
        <f>YEAR(C3806)&amp;VLOOKUP(MONTH(C3806),lookup!$G$2:$N$13,8)</f>
        <v>2018M08</v>
      </c>
      <c r="C3806" s="2">
        <f t="shared" si="242"/>
        <v>43343</v>
      </c>
      <c r="D3806" s="130">
        <v>38.432980948747215</v>
      </c>
      <c r="E3806">
        <f t="shared" si="240"/>
        <v>38.334446861425164</v>
      </c>
      <c r="F3806" s="130">
        <v>32.76947324038597</v>
      </c>
      <c r="G3806">
        <f t="shared" si="241"/>
        <v>32.701856724497439</v>
      </c>
    </row>
    <row r="3807" spans="1:7" outlineLevel="1">
      <c r="A3807" s="12">
        <f t="shared" si="243"/>
        <v>0</v>
      </c>
      <c r="B3807" t="str">
        <f>YEAR(C3807)&amp;VLOOKUP(MONTH(C3807),lookup!$G$2:$N$13,8)</f>
        <v>2018M09</v>
      </c>
      <c r="C3807" s="2">
        <f t="shared" si="242"/>
        <v>43344</v>
      </c>
      <c r="D3807" s="130">
        <v>38.738670811493563</v>
      </c>
      <c r="E3807">
        <f t="shared" si="240"/>
        <v>38.371424928729851</v>
      </c>
      <c r="F3807" s="130">
        <v>33.16472492556219</v>
      </c>
      <c r="G3807">
        <f t="shared" si="241"/>
        <v>32.767619455078687</v>
      </c>
    </row>
    <row r="3808" spans="1:7" outlineLevel="1">
      <c r="A3808" s="12">
        <f t="shared" si="243"/>
        <v>0</v>
      </c>
      <c r="B3808" t="str">
        <f>YEAR(C3808)&amp;VLOOKUP(MONTH(C3808),lookup!$G$2:$N$13,8)</f>
        <v>2018M09</v>
      </c>
      <c r="C3808" s="2">
        <f t="shared" si="242"/>
        <v>43345</v>
      </c>
      <c r="D3808" s="130">
        <v>38.604362897195102</v>
      </c>
      <c r="E3808">
        <f t="shared" si="240"/>
        <v>38.420964997824314</v>
      </c>
      <c r="F3808" s="130">
        <v>32.991354164438462</v>
      </c>
      <c r="G3808">
        <f t="shared" si="241"/>
        <v>32.809657992738828</v>
      </c>
    </row>
    <row r="3809" spans="1:7" outlineLevel="1">
      <c r="A3809" s="12">
        <f t="shared" si="243"/>
        <v>0</v>
      </c>
      <c r="B3809" t="str">
        <f>YEAR(C3809)&amp;VLOOKUP(MONTH(C3809),lookup!$G$2:$N$13,8)</f>
        <v>2018M09</v>
      </c>
      <c r="C3809" s="2">
        <f t="shared" si="242"/>
        <v>43346</v>
      </c>
      <c r="D3809" s="130">
        <v>38.291614292283995</v>
      </c>
      <c r="E3809">
        <f t="shared" si="240"/>
        <v>38.425579001639655</v>
      </c>
      <c r="F3809" s="130">
        <v>32.739335401078549</v>
      </c>
      <c r="G3809">
        <f t="shared" si="241"/>
        <v>32.835892201903278</v>
      </c>
    </row>
    <row r="3810" spans="1:7" outlineLevel="1">
      <c r="A3810" s="12">
        <f t="shared" si="243"/>
        <v>0</v>
      </c>
      <c r="B3810" t="str">
        <f>YEAR(C3810)&amp;VLOOKUP(MONTH(C3810),lookup!$G$2:$N$13,8)</f>
        <v>2018M09</v>
      </c>
      <c r="C3810" s="2">
        <f t="shared" si="242"/>
        <v>43347</v>
      </c>
      <c r="D3810" s="130">
        <v>38.426065312019951</v>
      </c>
      <c r="E3810">
        <f t="shared" si="240"/>
        <v>38.435299734364918</v>
      </c>
      <c r="F3810" s="130">
        <v>32.932959854400863</v>
      </c>
      <c r="G3810">
        <f t="shared" si="241"/>
        <v>32.851689197578338</v>
      </c>
    </row>
    <row r="3811" spans="1:7" outlineLevel="1">
      <c r="A3811" s="12">
        <f t="shared" si="243"/>
        <v>0</v>
      </c>
      <c r="B3811" t="str">
        <f>YEAR(C3811)&amp;VLOOKUP(MONTH(C3811),lookup!$G$2:$N$13,8)</f>
        <v>2018M09</v>
      </c>
      <c r="C3811" s="2">
        <f t="shared" si="242"/>
        <v>43348</v>
      </c>
      <c r="D3811" s="130">
        <v>38.161534308783587</v>
      </c>
      <c r="E3811">
        <f t="shared" si="240"/>
        <v>38.435076556200549</v>
      </c>
      <c r="F3811" s="130">
        <v>32.656249958839616</v>
      </c>
      <c r="G3811">
        <f t="shared" si="241"/>
        <v>32.869379994811879</v>
      </c>
    </row>
    <row r="3812" spans="1:7" outlineLevel="1">
      <c r="A3812" s="12">
        <f t="shared" si="243"/>
        <v>0</v>
      </c>
      <c r="B3812" t="str">
        <f>YEAR(C3812)&amp;VLOOKUP(MONTH(C3812),lookup!$G$2:$N$13,8)</f>
        <v>2018M09</v>
      </c>
      <c r="C3812" s="2">
        <f t="shared" si="242"/>
        <v>43349</v>
      </c>
      <c r="D3812" s="130">
        <v>38.522092919671287</v>
      </c>
      <c r="E3812">
        <f t="shared" si="240"/>
        <v>38.446342726124414</v>
      </c>
      <c r="F3812" s="130">
        <v>32.908653181632076</v>
      </c>
      <c r="G3812">
        <f t="shared" si="241"/>
        <v>32.878075827323542</v>
      </c>
    </row>
    <row r="3813" spans="1:7" outlineLevel="1">
      <c r="A3813" s="12">
        <f t="shared" si="243"/>
        <v>0</v>
      </c>
      <c r="B3813" t="str">
        <f>YEAR(C3813)&amp;VLOOKUP(MONTH(C3813),lookup!$G$2:$N$13,8)</f>
        <v>2018M09</v>
      </c>
      <c r="C3813" s="2">
        <f t="shared" si="242"/>
        <v>43350</v>
      </c>
      <c r="D3813" s="130">
        <v>38.342127601836751</v>
      </c>
      <c r="E3813">
        <f t="shared" si="240"/>
        <v>38.415615345901188</v>
      </c>
      <c r="F3813" s="130">
        <v>32.873757058489673</v>
      </c>
      <c r="G3813">
        <f t="shared" si="241"/>
        <v>32.86497420479165</v>
      </c>
    </row>
    <row r="3814" spans="1:7" outlineLevel="1">
      <c r="A3814" s="12">
        <f t="shared" si="243"/>
        <v>0</v>
      </c>
      <c r="B3814" t="str">
        <f>YEAR(C3814)&amp;VLOOKUP(MONTH(C3814),lookup!$G$2:$N$13,8)</f>
        <v>2018M09</v>
      </c>
      <c r="C3814" s="2">
        <f t="shared" si="242"/>
        <v>43351</v>
      </c>
      <c r="D3814" s="130">
        <v>38.359271854598774</v>
      </c>
      <c r="E3814">
        <f t="shared" si="240"/>
        <v>38.390584273967221</v>
      </c>
      <c r="F3814" s="130">
        <v>32.775499646843222</v>
      </c>
      <c r="G3814">
        <f t="shared" si="241"/>
        <v>32.847362978728952</v>
      </c>
    </row>
    <row r="3815" spans="1:7" outlineLevel="1">
      <c r="A3815" s="12">
        <f t="shared" si="243"/>
        <v>0</v>
      </c>
      <c r="B3815" t="str">
        <f>YEAR(C3815)&amp;VLOOKUP(MONTH(C3815),lookup!$G$2:$N$13,8)</f>
        <v>2018M09</v>
      </c>
      <c r="C3815" s="2">
        <f t="shared" si="242"/>
        <v>43352</v>
      </c>
      <c r="D3815" s="130">
        <v>38.825231699773838</v>
      </c>
      <c r="E3815">
        <f t="shared" si="240"/>
        <v>38.440462446775555</v>
      </c>
      <c r="F3815" s="130">
        <v>33.252156803684329</v>
      </c>
      <c r="G3815">
        <f t="shared" si="241"/>
        <v>32.895562587995407</v>
      </c>
    </row>
    <row r="3816" spans="1:7" outlineLevel="1">
      <c r="A3816" s="12">
        <f t="shared" si="243"/>
        <v>0</v>
      </c>
      <c r="B3816" t="str">
        <f>YEAR(C3816)&amp;VLOOKUP(MONTH(C3816),lookup!$G$2:$N$13,8)</f>
        <v>2018M09</v>
      </c>
      <c r="C3816" s="2">
        <f t="shared" si="242"/>
        <v>43353</v>
      </c>
      <c r="D3816" s="130">
        <v>38.410317665990057</v>
      </c>
      <c r="E3816">
        <f t="shared" si="240"/>
        <v>38.427022315989419</v>
      </c>
      <c r="F3816" s="130">
        <v>32.88771827743723</v>
      </c>
      <c r="G3816">
        <f t="shared" si="241"/>
        <v>32.885315213644191</v>
      </c>
    </row>
    <row r="3817" spans="1:7" outlineLevel="1">
      <c r="A3817" s="12">
        <f t="shared" si="243"/>
        <v>0</v>
      </c>
      <c r="B3817" t="str">
        <f>YEAR(C3817)&amp;VLOOKUP(MONTH(C3817),lookup!$G$2:$N$13,8)</f>
        <v>2018M09</v>
      </c>
      <c r="C3817" s="2">
        <f t="shared" si="242"/>
        <v>43354</v>
      </c>
      <c r="D3817" s="130">
        <v>38.625780398665356</v>
      </c>
      <c r="E3817">
        <f t="shared" si="240"/>
        <v>38.486594871795063</v>
      </c>
      <c r="F3817" s="130">
        <v>33.101992752493224</v>
      </c>
      <c r="G3817">
        <f t="shared" si="241"/>
        <v>32.945126530912077</v>
      </c>
    </row>
    <row r="3818" spans="1:7" outlineLevel="1">
      <c r="A3818" s="12">
        <f t="shared" si="243"/>
        <v>0</v>
      </c>
      <c r="B3818" t="str">
        <f>YEAR(C3818)&amp;VLOOKUP(MONTH(C3818),lookup!$G$2:$N$13,8)</f>
        <v>2018M09</v>
      </c>
      <c r="C3818" s="2">
        <f t="shared" si="242"/>
        <v>43355</v>
      </c>
      <c r="D3818" s="130">
        <v>38.512555059432714</v>
      </c>
      <c r="E3818">
        <f t="shared" si="240"/>
        <v>38.491205659321807</v>
      </c>
      <c r="F3818" s="130">
        <v>32.998964878522528</v>
      </c>
      <c r="G3818">
        <f t="shared" si="241"/>
        <v>32.956777819660559</v>
      </c>
    </row>
    <row r="3819" spans="1:7" outlineLevel="1">
      <c r="A3819" s="12">
        <f t="shared" si="243"/>
        <v>0</v>
      </c>
      <c r="B3819" t="str">
        <f>YEAR(C3819)&amp;VLOOKUP(MONTH(C3819),lookup!$G$2:$N$13,8)</f>
        <v>2018M09</v>
      </c>
      <c r="C3819" s="2">
        <f t="shared" si="242"/>
        <v>43356</v>
      </c>
      <c r="D3819" s="130">
        <v>38.281973818770894</v>
      </c>
      <c r="E3819">
        <f t="shared" si="240"/>
        <v>38.493720313440534</v>
      </c>
      <c r="F3819" s="130">
        <v>32.829436733373832</v>
      </c>
      <c r="G3819">
        <f t="shared" si="241"/>
        <v>32.963908632642621</v>
      </c>
    </row>
    <row r="3820" spans="1:7" outlineLevel="1">
      <c r="A3820" s="12">
        <f t="shared" si="243"/>
        <v>0</v>
      </c>
      <c r="B3820" t="str">
        <f>YEAR(C3820)&amp;VLOOKUP(MONTH(C3820),lookup!$G$2:$N$13,8)</f>
        <v>2018M09</v>
      </c>
      <c r="C3820" s="2">
        <f t="shared" si="242"/>
        <v>43357</v>
      </c>
      <c r="D3820" s="130">
        <v>38.586834182577917</v>
      </c>
      <c r="E3820">
        <f t="shared" si="240"/>
        <v>38.516730169703791</v>
      </c>
      <c r="F3820" s="130">
        <v>32.990601731826914</v>
      </c>
      <c r="G3820">
        <f t="shared" si="241"/>
        <v>32.986955590778443</v>
      </c>
    </row>
    <row r="3821" spans="1:7" outlineLevel="1">
      <c r="A3821" s="12">
        <f t="shared" si="243"/>
        <v>0</v>
      </c>
      <c r="B3821" t="str">
        <f>YEAR(C3821)&amp;VLOOKUP(MONTH(C3821),lookup!$G$2:$N$13,8)</f>
        <v>2018M09</v>
      </c>
      <c r="C3821" s="2">
        <f t="shared" si="242"/>
        <v>43358</v>
      </c>
      <c r="D3821" s="130">
        <v>38.712890854142572</v>
      </c>
      <c r="E3821">
        <f t="shared" ref="E3821:E3884" si="244">AVERAGE(SUM(D3814:D3821)/8,SUM(D3816:D3821)/6)</f>
        <v>38.53054113583697</v>
      </c>
      <c r="F3821" s="130">
        <v>33.241670886982938</v>
      </c>
      <c r="G3821">
        <f t="shared" si="241"/>
        <v>33.009076378667487</v>
      </c>
    </row>
    <row r="3822" spans="1:7" outlineLevel="1">
      <c r="A3822" s="12">
        <f t="shared" si="243"/>
        <v>0</v>
      </c>
      <c r="B3822" t="str">
        <f>YEAR(C3822)&amp;VLOOKUP(MONTH(C3822),lookup!$G$2:$N$13,8)</f>
        <v>2018M09</v>
      </c>
      <c r="C3822" s="2">
        <f t="shared" si="242"/>
        <v>43359</v>
      </c>
      <c r="D3822" s="130">
        <v>38.512355023655452</v>
      </c>
      <c r="E3822">
        <f t="shared" si="244"/>
        <v>38.548611947041792</v>
      </c>
      <c r="F3822" s="130">
        <v>32.929540605416726</v>
      </c>
      <c r="G3822">
        <f t="shared" si="241"/>
        <v>33.022189132576621</v>
      </c>
    </row>
    <row r="3823" spans="1:7" outlineLevel="1">
      <c r="A3823" s="12">
        <f t="shared" si="243"/>
        <v>0</v>
      </c>
      <c r="B3823" t="str">
        <f>YEAR(C3823)&amp;VLOOKUP(MONTH(C3823),lookup!$G$2:$N$13,8)</f>
        <v>2018M09</v>
      </c>
      <c r="C3823" s="2">
        <f t="shared" si="242"/>
        <v>43360</v>
      </c>
      <c r="D3823" s="130">
        <v>38.398809076887872</v>
      </c>
      <c r="E3823">
        <f t="shared" si="244"/>
        <v>38.503046256296628</v>
      </c>
      <c r="F3823" s="130">
        <v>32.942240296243426</v>
      </c>
      <c r="G3823">
        <f t="shared" si="241"/>
        <v>32.989506646174078</v>
      </c>
    </row>
    <row r="3824" spans="1:7" outlineLevel="1">
      <c r="A3824" s="12">
        <f t="shared" si="243"/>
        <v>0</v>
      </c>
      <c r="B3824" t="str">
        <f>YEAR(C3824)&amp;VLOOKUP(MONTH(C3824),lookup!$G$2:$N$13,8)</f>
        <v>2018M09</v>
      </c>
      <c r="C3824" s="2">
        <f t="shared" si="242"/>
        <v>43361</v>
      </c>
      <c r="D3824" s="130">
        <v>38.656116872051712</v>
      </c>
      <c r="E3824">
        <f t="shared" si="244"/>
        <v>38.530372191060394</v>
      </c>
      <c r="F3824" s="130">
        <v>33.015856034449158</v>
      </c>
      <c r="G3824">
        <f t="shared" si="241"/>
        <v>32.998922852314543</v>
      </c>
    </row>
    <row r="3825" spans="1:7" outlineLevel="1">
      <c r="A3825" s="12">
        <f t="shared" si="243"/>
        <v>0</v>
      </c>
      <c r="B3825" t="str">
        <f>YEAR(C3825)&amp;VLOOKUP(MONTH(C3825),lookup!$G$2:$N$13,8)</f>
        <v>2018M09</v>
      </c>
      <c r="C3825" s="2">
        <f t="shared" si="242"/>
        <v>43362</v>
      </c>
      <c r="D3825" s="130">
        <v>38.356018597816728</v>
      </c>
      <c r="E3825">
        <f t="shared" si="244"/>
        <v>38.519682476761176</v>
      </c>
      <c r="F3825" s="130">
        <v>33.01869760510926</v>
      </c>
      <c r="G3825">
        <f t="shared" si="241"/>
        <v>33.009488644914335</v>
      </c>
    </row>
    <row r="3826" spans="1:7" outlineLevel="1">
      <c r="A3826" s="12">
        <f t="shared" si="243"/>
        <v>0</v>
      </c>
      <c r="B3826" t="str">
        <f>YEAR(C3826)&amp;VLOOKUP(MONTH(C3826),lookup!$G$2:$N$13,8)</f>
        <v>2018M09</v>
      </c>
      <c r="C3826" s="2">
        <f t="shared" si="242"/>
        <v>43363</v>
      </c>
      <c r="D3826" s="130">
        <v>38.447307553227304</v>
      </c>
      <c r="E3826">
        <f t="shared" si="244"/>
        <v>38.503977288510782</v>
      </c>
      <c r="F3826" s="130">
        <v>32.792266826143241</v>
      </c>
      <c r="G3826">
        <f t="shared" si="241"/>
        <v>32.980042107833654</v>
      </c>
    </row>
    <row r="3827" spans="1:7" outlineLevel="1">
      <c r="A3827" s="12">
        <f t="shared" si="243"/>
        <v>0</v>
      </c>
      <c r="B3827" t="str">
        <f>YEAR(C3827)&amp;VLOOKUP(MONTH(C3827),lookup!$G$2:$N$13,8)</f>
        <v>2018M09</v>
      </c>
      <c r="C3827" s="2">
        <f t="shared" si="242"/>
        <v>43364</v>
      </c>
      <c r="D3827" s="130">
        <v>38.099295730769185</v>
      </c>
      <c r="E3827">
        <f t="shared" si="244"/>
        <v>38.441426981062904</v>
      </c>
      <c r="F3827" s="130">
        <v>32.872479703565418</v>
      </c>
      <c r="G3827">
        <f t="shared" si="241"/>
        <v>32.951966361519169</v>
      </c>
    </row>
    <row r="3828" spans="1:7" outlineLevel="1">
      <c r="A3828" s="12">
        <f t="shared" si="243"/>
        <v>0</v>
      </c>
      <c r="B3828" t="str">
        <f>YEAR(C3828)&amp;VLOOKUP(MONTH(C3828),lookup!$G$2:$N$13,8)</f>
        <v>2018M09</v>
      </c>
      <c r="C3828" s="2">
        <f t="shared" si="242"/>
        <v>43365</v>
      </c>
      <c r="D3828" s="130">
        <v>38.341376087310579</v>
      </c>
      <c r="E3828">
        <f t="shared" si="244"/>
        <v>38.411837605413282</v>
      </c>
      <c r="F3828" s="130">
        <v>32.615815113958014</v>
      </c>
      <c r="G3828">
        <f t="shared" si="241"/>
        <v>32.902398406947469</v>
      </c>
    </row>
    <row r="3829" spans="1:7" outlineLevel="1">
      <c r="A3829" s="12">
        <f t="shared" si="243"/>
        <v>0</v>
      </c>
      <c r="B3829" t="str">
        <f>YEAR(C3829)&amp;VLOOKUP(MONTH(C3829),lookup!$G$2:$N$13,8)</f>
        <v>2018M09</v>
      </c>
      <c r="C3829" s="2">
        <f t="shared" si="242"/>
        <v>43366</v>
      </c>
      <c r="D3829" s="130">
        <v>38.152604566064618</v>
      </c>
      <c r="E3829">
        <f t="shared" si="244"/>
        <v>38.356302669839806</v>
      </c>
      <c r="F3829" s="130">
        <v>32.936225451502004</v>
      </c>
      <c r="G3829">
        <f t="shared" si="241"/>
        <v>32.882806830168121</v>
      </c>
    </row>
    <row r="3830" spans="1:7" outlineLevel="1">
      <c r="A3830" s="12">
        <f t="shared" si="243"/>
        <v>0</v>
      </c>
      <c r="B3830" t="str">
        <f>YEAR(C3830)&amp;VLOOKUP(MONTH(C3830),lookup!$G$2:$N$13,8)</f>
        <v>2018M09</v>
      </c>
      <c r="C3830" s="2">
        <f t="shared" si="242"/>
        <v>43367</v>
      </c>
      <c r="D3830" s="130">
        <v>38.001318517863702</v>
      </c>
      <c r="E3830">
        <f t="shared" si="244"/>
        <v>38.269796358712156</v>
      </c>
      <c r="F3830" s="130">
        <v>32.282192692827309</v>
      </c>
      <c r="G3830">
        <f t="shared" si="241"/>
        <v>32.781208973829465</v>
      </c>
    </row>
    <row r="3831" spans="1:7" outlineLevel="1">
      <c r="A3831" s="12">
        <f t="shared" si="243"/>
        <v>0</v>
      </c>
      <c r="B3831" t="str">
        <f>YEAR(C3831)&amp;VLOOKUP(MONTH(C3831),lookup!$G$2:$N$13,8)</f>
        <v>2018M09</v>
      </c>
      <c r="C3831" s="2">
        <f t="shared" si="242"/>
        <v>43368</v>
      </c>
      <c r="D3831" s="130">
        <v>38.061660565339139</v>
      </c>
      <c r="E3831">
        <f t="shared" si="244"/>
        <v>38.224194740700561</v>
      </c>
      <c r="F3831" s="130">
        <v>32.798831652302745</v>
      </c>
      <c r="G3831">
        <f t="shared" si="241"/>
        <v>32.753923770849298</v>
      </c>
    </row>
    <row r="3832" spans="1:7" outlineLevel="1">
      <c r="A3832" s="12">
        <f t="shared" si="243"/>
        <v>0</v>
      </c>
      <c r="B3832" t="str">
        <f>YEAR(C3832)&amp;VLOOKUP(MONTH(C3832),lookup!$G$2:$N$13,8)</f>
        <v>2018M09</v>
      </c>
      <c r="C3832" s="2">
        <f t="shared" si="242"/>
        <v>43369</v>
      </c>
      <c r="D3832" s="130">
        <v>38.691783877344307</v>
      </c>
      <c r="E3832">
        <f t="shared" si="244"/>
        <v>38.2467969555411</v>
      </c>
      <c r="F3832" s="130">
        <v>32.916459752408194</v>
      </c>
      <c r="G3832">
        <f t="shared" si="241"/>
        <v>32.758060913743819</v>
      </c>
    </row>
    <row r="3833" spans="1:7" outlineLevel="1">
      <c r="A3833" s="12">
        <f t="shared" si="243"/>
        <v>0</v>
      </c>
      <c r="B3833" t="str">
        <f>YEAR(C3833)&amp;VLOOKUP(MONTH(C3833),lookup!$G$2:$N$13,8)</f>
        <v>2018M09</v>
      </c>
      <c r="C3833" s="2">
        <f t="shared" si="242"/>
        <v>43370</v>
      </c>
      <c r="D3833" s="130">
        <v>38.348205005910451</v>
      </c>
      <c r="E3833">
        <f t="shared" si="244"/>
        <v>38.267051045642063</v>
      </c>
      <c r="F3833" s="130">
        <v>33.028381630438481</v>
      </c>
      <c r="G3833">
        <f t="shared" si="241"/>
        <v>32.771657992566318</v>
      </c>
    </row>
    <row r="3834" spans="1:7" outlineLevel="1">
      <c r="A3834" s="12">
        <f t="shared" si="243"/>
        <v>0</v>
      </c>
      <c r="B3834" t="str">
        <f>YEAR(C3834)&amp;VLOOKUP(MONTH(C3834),lookup!$G$2:$N$13,8)</f>
        <v>2018M09</v>
      </c>
      <c r="C3834" s="2">
        <f t="shared" si="242"/>
        <v>43371</v>
      </c>
      <c r="D3834" s="130">
        <v>38.810200059328437</v>
      </c>
      <c r="E3834">
        <f t="shared" si="244"/>
        <v>38.328800491608206</v>
      </c>
      <c r="F3834" s="130">
        <v>33.11203485924932</v>
      </c>
      <c r="G3834">
        <f t="shared" si="241"/>
        <v>32.832995140076392</v>
      </c>
    </row>
    <row r="3835" spans="1:7" outlineLevel="1">
      <c r="A3835" s="12">
        <f t="shared" si="243"/>
        <v>0</v>
      </c>
      <c r="B3835" t="str">
        <f>YEAR(C3835)&amp;VLOOKUP(MONTH(C3835),lookup!$G$2:$N$13,8)</f>
        <v>2018M09</v>
      </c>
      <c r="C3835" s="2">
        <f t="shared" si="242"/>
        <v>43372</v>
      </c>
      <c r="D3835" s="130">
        <v>38.825872431670547</v>
      </c>
      <c r="E3835">
        <f t="shared" si="244"/>
        <v>38.430317190881695</v>
      </c>
      <c r="F3835" s="130">
        <v>33.314087085381125</v>
      </c>
      <c r="G3835">
        <f t="shared" si="241"/>
        <v>32.892084070929798</v>
      </c>
    </row>
    <row r="3836" spans="1:7" outlineLevel="1">
      <c r="A3836" s="12">
        <f t="shared" si="243"/>
        <v>0</v>
      </c>
      <c r="B3836" t="str">
        <f>YEAR(C3836)&amp;VLOOKUP(MONTH(C3836),lookup!$G$2:$N$13,8)</f>
        <v>2018M09</v>
      </c>
      <c r="C3836" s="2">
        <f t="shared" si="242"/>
        <v>43373</v>
      </c>
      <c r="D3836" s="130">
        <v>38.604797357523623</v>
      </c>
      <c r="E3836">
        <f t="shared" si="244"/>
        <v>38.497070923575009</v>
      </c>
      <c r="F3836" s="130">
        <v>32.957640435399924</v>
      </c>
      <c r="G3836">
        <f t="shared" si="241"/>
        <v>32.969735465400973</v>
      </c>
    </row>
    <row r="3837" spans="1:7" outlineLevel="1">
      <c r="A3837" s="12">
        <f t="shared" si="243"/>
        <v>0</v>
      </c>
      <c r="B3837" t="str">
        <f>YEAR(C3837)&amp;VLOOKUP(MONTH(C3837),lookup!$G$2:$N$13,8)</f>
        <v>2018M10</v>
      </c>
      <c r="C3837" s="2">
        <f t="shared" si="242"/>
        <v>43374</v>
      </c>
      <c r="D3837" s="130">
        <v>38.231774826137389</v>
      </c>
      <c r="E3837">
        <f t="shared" si="244"/>
        <v>38.516195253229412</v>
      </c>
      <c r="F3837" s="130">
        <v>32.816545253743357</v>
      </c>
      <c r="G3837">
        <f t="shared" si="241"/>
        <v>32.963731586494433</v>
      </c>
    </row>
    <row r="3838" spans="1:7" outlineLevel="1">
      <c r="A3838" s="12">
        <f t="shared" si="243"/>
        <v>0</v>
      </c>
      <c r="B3838" t="str">
        <f>YEAR(C3838)&amp;VLOOKUP(MONTH(C3838),lookup!$G$2:$N$13,8)</f>
        <v>2018M10</v>
      </c>
      <c r="C3838" s="2">
        <f t="shared" si="242"/>
        <v>43375</v>
      </c>
      <c r="D3838" s="130">
        <v>38.714971230085993</v>
      </c>
      <c r="E3838">
        <f t="shared" si="244"/>
        <v>38.562730827138452</v>
      </c>
      <c r="F3838" s="130">
        <v>33.046734249161432</v>
      </c>
      <c r="G3838">
        <f t="shared" si="241"/>
        <v>33.022371641828087</v>
      </c>
    </row>
    <row r="3839" spans="1:7" outlineLevel="1">
      <c r="A3839" s="12">
        <f t="shared" si="243"/>
        <v>0</v>
      </c>
      <c r="B3839" t="str">
        <f>YEAR(C3839)&amp;VLOOKUP(MONTH(C3839),lookup!$G$2:$N$13,8)</f>
        <v>2018M10</v>
      </c>
      <c r="C3839" s="2">
        <f t="shared" si="242"/>
        <v>43376</v>
      </c>
      <c r="D3839" s="130">
        <v>38.401841099144313</v>
      </c>
      <c r="E3839">
        <f t="shared" si="244"/>
        <v>38.588461784937422</v>
      </c>
      <c r="F3839" s="130">
        <v>33.017294596831846</v>
      </c>
      <c r="G3839">
        <f t="shared" si="241"/>
        <v>33.035101656393934</v>
      </c>
    </row>
    <row r="3840" spans="1:7" outlineLevel="1">
      <c r="A3840" s="12">
        <f t="shared" si="243"/>
        <v>0</v>
      </c>
      <c r="B3840" t="str">
        <f>YEAR(C3840)&amp;VLOOKUP(MONTH(C3840),lookup!$G$2:$N$13,8)</f>
        <v>2018M10</v>
      </c>
      <c r="C3840" s="2">
        <f t="shared" si="242"/>
        <v>43377</v>
      </c>
      <c r="D3840" s="130">
        <v>38.746951111495889</v>
      </c>
      <c r="E3840">
        <f t="shared" si="244"/>
        <v>38.586638991419186</v>
      </c>
      <c r="F3840" s="130">
        <v>33.032060219622124</v>
      </c>
      <c r="G3840">
        <f t="shared" si="241"/>
        <v>33.035662132292543</v>
      </c>
    </row>
    <row r="3841" spans="1:7" outlineLevel="1">
      <c r="A3841" s="12">
        <f t="shared" si="243"/>
        <v>0</v>
      </c>
      <c r="B3841" t="str">
        <f>YEAR(C3841)&amp;VLOOKUP(MONTH(C3841),lookup!$G$2:$N$13,8)</f>
        <v>2018M10</v>
      </c>
      <c r="C3841" s="2">
        <f t="shared" si="242"/>
        <v>43378</v>
      </c>
      <c r="D3841" s="130">
        <v>38.536247079336384</v>
      </c>
      <c r="E3841">
        <f t="shared" si="244"/>
        <v>38.574256174980462</v>
      </c>
      <c r="F3841" s="130">
        <v>33.175102519875082</v>
      </c>
      <c r="G3841">
        <f t="shared" si="241"/>
        <v>33.03325014075682</v>
      </c>
    </row>
    <row r="3842" spans="1:7" outlineLevel="1">
      <c r="A3842" s="12">
        <f t="shared" si="243"/>
        <v>0</v>
      </c>
      <c r="B3842" t="str">
        <f>YEAR(C3842)&amp;VLOOKUP(MONTH(C3842),lookup!$G$2:$N$13,8)</f>
        <v>2018M10</v>
      </c>
      <c r="C3842" s="2">
        <f t="shared" si="242"/>
        <v>43379</v>
      </c>
      <c r="D3842" s="130">
        <v>38.828390582754267</v>
      </c>
      <c r="E3842">
        <f t="shared" si="244"/>
        <v>38.594025851463797</v>
      </c>
      <c r="F3842" s="130">
        <v>33.169013874990121</v>
      </c>
      <c r="G3842">
        <f t="shared" si="241"/>
        <v>33.054425782539809</v>
      </c>
    </row>
    <row r="3843" spans="1:7" outlineLevel="1">
      <c r="A3843" s="12">
        <f t="shared" si="243"/>
        <v>0</v>
      </c>
      <c r="B3843" t="str">
        <f>YEAR(C3843)&amp;VLOOKUP(MONTH(C3843),lookup!$G$2:$N$13,8)</f>
        <v>2018M10</v>
      </c>
      <c r="C3843" s="2">
        <f t="shared" si="242"/>
        <v>43380</v>
      </c>
      <c r="D3843" s="130">
        <v>38.425511504982659</v>
      </c>
      <c r="E3843">
        <f t="shared" si="244"/>
        <v>38.58514801678291</v>
      </c>
      <c r="F3843" s="130">
        <v>33.061843840851054</v>
      </c>
      <c r="G3843">
        <f t="shared" si="241"/>
        <v>33.059102128682326</v>
      </c>
    </row>
    <row r="3844" spans="1:7" outlineLevel="1">
      <c r="A3844" s="12">
        <f t="shared" si="243"/>
        <v>0</v>
      </c>
      <c r="B3844" t="str">
        <f>YEAR(C3844)&amp;VLOOKUP(MONTH(C3844),lookup!$G$2:$N$13,8)</f>
        <v>2018M10</v>
      </c>
      <c r="C3844" s="2">
        <f t="shared" si="242"/>
        <v>43381</v>
      </c>
      <c r="D3844" s="130">
        <v>38.350065399681213</v>
      </c>
      <c r="E3844">
        <f t="shared" si="244"/>
        <v>38.538818450217363</v>
      </c>
      <c r="F3844" s="130">
        <v>32.614592678451416</v>
      </c>
      <c r="G3844">
        <f t="shared" si="241"/>
        <v>33.001649846313875</v>
      </c>
    </row>
    <row r="3845" spans="1:7" outlineLevel="1">
      <c r="A3845" s="12">
        <f t="shared" si="243"/>
        <v>0</v>
      </c>
      <c r="B3845" t="str">
        <f>YEAR(C3845)&amp;VLOOKUP(MONTH(C3845),lookup!$G$2:$N$13,8)</f>
        <v>2018M10</v>
      </c>
      <c r="C3845" s="2">
        <f t="shared" si="242"/>
        <v>43382</v>
      </c>
      <c r="D3845" s="130">
        <v>38.576508140360751</v>
      </c>
      <c r="E3845">
        <f t="shared" si="244"/>
        <v>38.574919869124358</v>
      </c>
      <c r="F3845" s="130">
        <v>33.209514565527378</v>
      </c>
      <c r="G3845">
        <f t="shared" si="241"/>
        <v>33.042228759025008</v>
      </c>
    </row>
    <row r="3846" spans="1:7" outlineLevel="1">
      <c r="A3846" s="12">
        <f t="shared" si="243"/>
        <v>0</v>
      </c>
      <c r="B3846" t="str">
        <f>YEAR(C3846)&amp;VLOOKUP(MONTH(C3846),lookup!$G$2:$N$13,8)</f>
        <v>2018M10</v>
      </c>
      <c r="C3846" s="2">
        <f t="shared" si="242"/>
        <v>43383</v>
      </c>
      <c r="D3846" s="130">
        <v>38.595061879416072</v>
      </c>
      <c r="E3846">
        <f t="shared" si="244"/>
        <v>38.554768098700833</v>
      </c>
      <c r="F3846" s="130">
        <v>32.86633508139569</v>
      </c>
      <c r="G3846">
        <f t="shared" ref="G3846:G3909" si="245">AVERAGE(SUM(F3839:F3846)/8,SUM(F3841:F3846)/6)</f>
        <v>33.017143382854108</v>
      </c>
    </row>
    <row r="3847" spans="1:7" outlineLevel="1">
      <c r="A3847" s="12">
        <f t="shared" si="243"/>
        <v>0</v>
      </c>
      <c r="B3847" t="str">
        <f>YEAR(C3847)&amp;VLOOKUP(MONTH(C3847),lookup!$G$2:$N$13,8)</f>
        <v>2018M10</v>
      </c>
      <c r="C3847" s="2">
        <f t="shared" si="242"/>
        <v>43384</v>
      </c>
      <c r="D3847" s="130">
        <v>38.705705994534668</v>
      </c>
      <c r="E3847">
        <f t="shared" si="244"/>
        <v>38.587881230929256</v>
      </c>
      <c r="F3847" s="130">
        <v>33.322303417299999</v>
      </c>
      <c r="G3847">
        <f t="shared" si="245"/>
        <v>33.048473175585443</v>
      </c>
    </row>
    <row r="3848" spans="1:7" outlineLevel="1">
      <c r="A3848" s="12">
        <f t="shared" si="243"/>
        <v>0</v>
      </c>
      <c r="B3848" t="str">
        <f>YEAR(C3848)&amp;VLOOKUP(MONTH(C3848),lookup!$G$2:$N$13,8)</f>
        <v>2018M10</v>
      </c>
      <c r="C3848" s="2">
        <f t="shared" si="242"/>
        <v>43385</v>
      </c>
      <c r="D3848" s="130">
        <v>39.046617616396844</v>
      </c>
      <c r="E3848">
        <f t="shared" si="244"/>
        <v>38.62479597362244</v>
      </c>
      <c r="F3848" s="130">
        <v>33.293521391333535</v>
      </c>
      <c r="G3848">
        <f t="shared" si="245"/>
        <v>33.075190125179361</v>
      </c>
    </row>
    <row r="3849" spans="1:7" outlineLevel="1">
      <c r="A3849" s="12">
        <f t="shared" si="243"/>
        <v>0</v>
      </c>
      <c r="B3849" t="str">
        <f>YEAR(C3849)&amp;VLOOKUP(MONTH(C3849),lookup!$G$2:$N$13,8)</f>
        <v>2018M10</v>
      </c>
      <c r="C3849" s="2">
        <f t="shared" si="242"/>
        <v>43386</v>
      </c>
      <c r="D3849" s="130">
        <v>38.742365206237736</v>
      </c>
      <c r="E3849">
        <f t="shared" si="244"/>
        <v>38.664082831658376</v>
      </c>
      <c r="F3849" s="130">
        <v>33.302075146663803</v>
      </c>
      <c r="G3849">
        <f t="shared" si="245"/>
        <v>33.103145189838045</v>
      </c>
    </row>
    <row r="3850" spans="1:7" outlineLevel="1">
      <c r="A3850" s="12">
        <f t="shared" si="243"/>
        <v>0</v>
      </c>
      <c r="B3850" t="str">
        <f>YEAR(C3850)&amp;VLOOKUP(MONTH(C3850),lookup!$G$2:$N$13,8)</f>
        <v>2018M10</v>
      </c>
      <c r="C3850" s="2">
        <f t="shared" si="242"/>
        <v>43387</v>
      </c>
      <c r="D3850" s="130">
        <v>38.762650727304475</v>
      </c>
      <c r="E3850">
        <f t="shared" si="244"/>
        <v>38.694356201328034</v>
      </c>
      <c r="F3850" s="130">
        <v>33.095510620554769</v>
      </c>
      <c r="G3850">
        <f t="shared" si="245"/>
        <v>33.138627731611116</v>
      </c>
    </row>
    <row r="3851" spans="1:7" outlineLevel="1">
      <c r="A3851" s="12">
        <f t="shared" si="243"/>
        <v>0</v>
      </c>
      <c r="B3851" t="str">
        <f>YEAR(C3851)&amp;VLOOKUP(MONTH(C3851),lookup!$G$2:$N$13,8)</f>
        <v>2018M10</v>
      </c>
      <c r="C3851" s="2">
        <f t="shared" si="242"/>
        <v>43388</v>
      </c>
      <c r="D3851" s="130">
        <v>37.973569238109675</v>
      </c>
      <c r="E3851">
        <f t="shared" si="244"/>
        <v>38.615864901127551</v>
      </c>
      <c r="F3851" s="130">
        <v>32.601373597819688</v>
      </c>
      <c r="G3851">
        <f t="shared" si="245"/>
        <v>33.059169927446021</v>
      </c>
    </row>
    <row r="3852" spans="1:7" outlineLevel="1">
      <c r="A3852" s="12">
        <f t="shared" si="243"/>
        <v>0</v>
      </c>
      <c r="B3852" t="str">
        <f>YEAR(C3852)&amp;VLOOKUP(MONTH(C3852),lookup!$G$2:$N$13,8)</f>
        <v>2018M10</v>
      </c>
      <c r="C3852" s="2">
        <f t="shared" ref="C3852:C3915" si="246">C3851+1</f>
        <v>43389</v>
      </c>
      <c r="D3852" s="130">
        <v>38.593229474838083</v>
      </c>
      <c r="E3852">
        <f t="shared" si="244"/>
        <v>38.630909955443357</v>
      </c>
      <c r="F3852" s="130">
        <v>32.922804626926684</v>
      </c>
      <c r="G3852">
        <f t="shared" si="245"/>
        <v>33.083138969686637</v>
      </c>
    </row>
    <row r="3853" spans="1:7" outlineLevel="1">
      <c r="A3853" s="12">
        <f t="shared" si="243"/>
        <v>0</v>
      </c>
      <c r="B3853" t="str">
        <f>YEAR(C3853)&amp;VLOOKUP(MONTH(C3853),lookup!$G$2:$N$13,8)</f>
        <v>2018M10</v>
      </c>
      <c r="C3853" s="2">
        <f t="shared" si="246"/>
        <v>43390</v>
      </c>
      <c r="D3853" s="130">
        <v>38.369325138245969</v>
      </c>
      <c r="E3853">
        <f t="shared" si="244"/>
        <v>38.589929279787121</v>
      </c>
      <c r="F3853" s="130">
        <v>32.92814405219756</v>
      </c>
      <c r="G3853">
        <f t="shared" si="245"/>
        <v>33.03270669884499</v>
      </c>
    </row>
    <row r="3854" spans="1:7" outlineLevel="1">
      <c r="A3854" s="12">
        <f t="shared" si="243"/>
        <v>0</v>
      </c>
      <c r="B3854" t="str">
        <f>YEAR(C3854)&amp;VLOOKUP(MONTH(C3854),lookup!$G$2:$N$13,8)</f>
        <v>2018M10</v>
      </c>
      <c r="C3854" s="2">
        <f t="shared" si="246"/>
        <v>43391</v>
      </c>
      <c r="D3854" s="130">
        <v>38.836713491350842</v>
      </c>
      <c r="E3854">
        <f t="shared" si="244"/>
        <v>38.587540495112549</v>
      </c>
      <c r="F3854" s="130">
        <v>33.007653583486409</v>
      </c>
      <c r="G3854">
        <f t="shared" si="245"/>
        <v>33.017716787905059</v>
      </c>
    </row>
    <row r="3855" spans="1:7" outlineLevel="1">
      <c r="A3855" s="12">
        <f t="shared" si="243"/>
        <v>0</v>
      </c>
      <c r="B3855" t="str">
        <f>YEAR(C3855)&amp;VLOOKUP(MONTH(C3855),lookup!$G$2:$N$13,8)</f>
        <v>2018M10</v>
      </c>
      <c r="C3855" s="2">
        <f t="shared" si="246"/>
        <v>43392</v>
      </c>
      <c r="D3855" s="130">
        <v>38.532372410134968</v>
      </c>
      <c r="E3855">
        <f t="shared" si="244"/>
        <v>38.559207746412326</v>
      </c>
      <c r="F3855" s="130">
        <v>33.255810670757626</v>
      </c>
      <c r="G3855">
        <f t="shared" si="245"/>
        <v>33.009705618253982</v>
      </c>
    </row>
    <row r="3856" spans="1:7" outlineLevel="1">
      <c r="A3856" s="12">
        <f t="shared" si="243"/>
        <v>0</v>
      </c>
      <c r="B3856" t="str">
        <f>YEAR(C3856)&amp;VLOOKUP(MONTH(C3856),lookup!$G$2:$N$13,8)</f>
        <v>2018M10</v>
      </c>
      <c r="C3856" s="2">
        <f t="shared" si="246"/>
        <v>43393</v>
      </c>
      <c r="D3856" s="130">
        <v>39.009101137013857</v>
      </c>
      <c r="E3856">
        <f t="shared" si="244"/>
        <v>38.577400500593342</v>
      </c>
      <c r="F3856" s="130">
        <v>33.175536105192649</v>
      </c>
      <c r="G3856">
        <f t="shared" si="245"/>
        <v>33.009000328256661</v>
      </c>
    </row>
    <row r="3857" spans="1:7" outlineLevel="1">
      <c r="A3857" s="12">
        <f t="shared" si="243"/>
        <v>0</v>
      </c>
      <c r="B3857" t="str">
        <f>YEAR(C3857)&amp;VLOOKUP(MONTH(C3857),lookup!$G$2:$N$13,8)</f>
        <v>2018M10</v>
      </c>
      <c r="C3857" s="2">
        <f t="shared" si="246"/>
        <v>43394</v>
      </c>
      <c r="D3857" s="130">
        <v>38.85381615853526</v>
      </c>
      <c r="E3857">
        <f t="shared" si="244"/>
        <v>38.657720095147404</v>
      </c>
      <c r="F3857" s="130">
        <v>33.503728561265511</v>
      </c>
      <c r="G3857">
        <f t="shared" si="245"/>
        <v>33.096799913623087</v>
      </c>
    </row>
    <row r="3858" spans="1:7" outlineLevel="1">
      <c r="A3858" s="12">
        <f t="shared" ref="A3858:A3921" si="247">IF(D3858+D3859=D3858,IF(D3858+D3859&gt;0,1,0),0)</f>
        <v>0</v>
      </c>
      <c r="B3858" t="str">
        <f>YEAR(C3858)&amp;VLOOKUP(MONTH(C3858),lookup!$G$2:$N$13,8)</f>
        <v>2018M10</v>
      </c>
      <c r="C3858" s="2">
        <f t="shared" si="246"/>
        <v>43395</v>
      </c>
      <c r="D3858" s="130">
        <v>38.712089349662691</v>
      </c>
      <c r="E3858">
        <f t="shared" si="244"/>
        <v>38.664464998613511</v>
      </c>
      <c r="F3858" s="130">
        <v>32.955002619893548</v>
      </c>
      <c r="G3858">
        <f t="shared" si="245"/>
        <v>33.090701329662338</v>
      </c>
    </row>
    <row r="3859" spans="1:7" outlineLevel="1">
      <c r="A3859" s="12">
        <f t="shared" si="247"/>
        <v>0</v>
      </c>
      <c r="B3859" t="str">
        <f>YEAR(C3859)&amp;VLOOKUP(MONTH(C3859),lookup!$G$2:$N$13,8)</f>
        <v>2018M10</v>
      </c>
      <c r="C3859" s="2">
        <f t="shared" si="246"/>
        <v>43396</v>
      </c>
      <c r="D3859" s="130">
        <v>38.821855992432745</v>
      </c>
      <c r="E3859">
        <f t="shared" si="244"/>
        <v>38.755193825274262</v>
      </c>
      <c r="F3859" s="130">
        <v>33.358105176378963</v>
      </c>
      <c r="G3859">
        <f t="shared" si="245"/>
        <v>33.173827147004076</v>
      </c>
    </row>
    <row r="3860" spans="1:7" outlineLevel="1">
      <c r="A3860" s="12">
        <f t="shared" si="247"/>
        <v>0</v>
      </c>
      <c r="B3860" t="str">
        <f>YEAR(C3860)&amp;VLOOKUP(MONTH(C3860),lookup!$G$2:$N$13,8)</f>
        <v>2018M10</v>
      </c>
      <c r="C3860" s="2">
        <f t="shared" si="246"/>
        <v>43397</v>
      </c>
      <c r="D3860" s="130">
        <v>38.825005251819839</v>
      </c>
      <c r="E3860">
        <f t="shared" si="244"/>
        <v>38.768704124708037</v>
      </c>
      <c r="F3860" s="130">
        <v>33.036906095648533</v>
      </c>
      <c r="G3860">
        <f t="shared" si="245"/>
        <v>33.183396198146035</v>
      </c>
    </row>
    <row r="3861" spans="1:7" outlineLevel="1">
      <c r="A3861" s="12">
        <f t="shared" si="247"/>
        <v>0</v>
      </c>
      <c r="B3861" t="str">
        <f>YEAR(C3861)&amp;VLOOKUP(MONTH(C3861),lookup!$G$2:$N$13,8)</f>
        <v>2018M10</v>
      </c>
      <c r="C3861" s="2">
        <f t="shared" si="246"/>
        <v>43398</v>
      </c>
      <c r="D3861" s="130">
        <v>39.243346016602899</v>
      </c>
      <c r="E3861">
        <f t="shared" si="244"/>
        <v>38.882578230144347</v>
      </c>
      <c r="F3861" s="130">
        <v>33.840717264153234</v>
      </c>
      <c r="G3861">
        <f t="shared" si="245"/>
        <v>33.289174240009565</v>
      </c>
    </row>
    <row r="3862" spans="1:7" outlineLevel="1">
      <c r="A3862" s="12">
        <f t="shared" si="247"/>
        <v>0</v>
      </c>
      <c r="B3862" t="str">
        <f>YEAR(C3862)&amp;VLOOKUP(MONTH(C3862),lookup!$G$2:$N$13,8)</f>
        <v>2018M10</v>
      </c>
      <c r="C3862" s="2">
        <f t="shared" si="246"/>
        <v>43399</v>
      </c>
      <c r="D3862" s="130">
        <v>39.00552375960855</v>
      </c>
      <c r="E3862">
        <f t="shared" si="244"/>
        <v>38.892830757126674</v>
      </c>
      <c r="F3862" s="130">
        <v>33.196610460247925</v>
      </c>
      <c r="G3862">
        <f t="shared" si="245"/>
        <v>33.30274024106177</v>
      </c>
    </row>
    <row r="3863" spans="1:7" outlineLevel="1">
      <c r="A3863" s="12">
        <f t="shared" si="247"/>
        <v>0</v>
      </c>
      <c r="B3863" t="str">
        <f>YEAR(C3863)&amp;VLOOKUP(MONTH(C3863),lookup!$G$2:$N$13,8)</f>
        <v>2018M10</v>
      </c>
      <c r="C3863" s="2">
        <f t="shared" si="246"/>
        <v>43400</v>
      </c>
      <c r="D3863" s="130">
        <v>39.034156861115889</v>
      </c>
      <c r="E3863">
        <f t="shared" si="244"/>
        <v>38.939220677194697</v>
      </c>
      <c r="F3863" s="130">
        <v>33.483120738740375</v>
      </c>
      <c r="G3863">
        <f t="shared" si="245"/>
        <v>33.315229801766925</v>
      </c>
    </row>
    <row r="3864" spans="1:7" outlineLevel="1">
      <c r="A3864" s="12">
        <f t="shared" si="247"/>
        <v>0</v>
      </c>
      <c r="B3864" t="str">
        <f>YEAR(C3864)&amp;VLOOKUP(MONTH(C3864),lookup!$G$2:$N$13,8)</f>
        <v>2018M10</v>
      </c>
      <c r="C3864" s="2">
        <f t="shared" si="246"/>
        <v>43401</v>
      </c>
      <c r="D3864" s="130">
        <v>39.068415547695786</v>
      </c>
      <c r="E3864">
        <f t="shared" si="244"/>
        <v>38.972621677698413</v>
      </c>
      <c r="F3864" s="130">
        <v>33.212001421132989</v>
      </c>
      <c r="G3864">
        <f t="shared" si="245"/>
        <v>33.338925450783151</v>
      </c>
    </row>
    <row r="3865" spans="1:7" outlineLevel="1">
      <c r="A3865" s="12">
        <f t="shared" si="247"/>
        <v>0</v>
      </c>
      <c r="B3865" t="str">
        <f>YEAR(C3865)&amp;VLOOKUP(MONTH(C3865),lookup!$G$2:$N$13,8)</f>
        <v>2018M10</v>
      </c>
      <c r="C3865" s="2">
        <f t="shared" si="246"/>
        <v>43402</v>
      </c>
      <c r="D3865" s="130">
        <v>38.684579341541088</v>
      </c>
      <c r="E3865">
        <f t="shared" si="244"/>
        <v>38.95060465572864</v>
      </c>
      <c r="F3865" s="130">
        <v>33.173254181249284</v>
      </c>
      <c r="G3865">
        <f t="shared" si="245"/>
        <v>33.302866552437997</v>
      </c>
    </row>
    <row r="3866" spans="1:7" outlineLevel="1">
      <c r="A3866" s="12">
        <f t="shared" si="247"/>
        <v>0</v>
      </c>
      <c r="B3866" t="str">
        <f>YEAR(C3866)&amp;VLOOKUP(MONTH(C3866),lookup!$G$2:$N$13,8)</f>
        <v>2018M10</v>
      </c>
      <c r="C3866" s="2">
        <f t="shared" si="246"/>
        <v>43403</v>
      </c>
      <c r="D3866" s="130">
        <v>38.866276128794169</v>
      </c>
      <c r="E3866">
        <f t="shared" si="244"/>
        <v>38.963680569172226</v>
      </c>
      <c r="F3866" s="130">
        <v>33.119334749972062</v>
      </c>
      <c r="G3866">
        <f t="shared" si="245"/>
        <v>33.320006365094869</v>
      </c>
    </row>
    <row r="3867" spans="1:7" outlineLevel="1">
      <c r="A3867" s="12">
        <f t="shared" si="247"/>
        <v>0</v>
      </c>
      <c r="B3867" t="str">
        <f>YEAR(C3867)&amp;VLOOKUP(MONTH(C3867),lookup!$G$2:$N$13,8)</f>
        <v>2018M10</v>
      </c>
      <c r="C3867" s="2">
        <f t="shared" si="246"/>
        <v>43404</v>
      </c>
      <c r="D3867" s="130">
        <v>38.769702804629084</v>
      </c>
      <c r="E3867">
        <f t="shared" si="244"/>
        <v>38.920950727270004</v>
      </c>
      <c r="F3867" s="130">
        <v>33.246356138635399</v>
      </c>
      <c r="G3867">
        <f t="shared" si="245"/>
        <v>33.263491956442742</v>
      </c>
    </row>
    <row r="3868" spans="1:7" outlineLevel="1">
      <c r="A3868" s="12">
        <f t="shared" si="247"/>
        <v>0</v>
      </c>
      <c r="B3868" t="str">
        <f>YEAR(C3868)&amp;VLOOKUP(MONTH(C3868),lookup!$G$2:$N$13,8)</f>
        <v>2018M11</v>
      </c>
      <c r="C3868" s="2">
        <f t="shared" si="246"/>
        <v>43405</v>
      </c>
      <c r="D3868" s="130">
        <v>39.145962114635758</v>
      </c>
      <c r="E3868">
        <f t="shared" si="244"/>
        <v>38.95271372744827</v>
      </c>
      <c r="F3868" s="130">
        <v>33.387992690956146</v>
      </c>
      <c r="G3868">
        <f t="shared" si="245"/>
        <v>33.301383387875156</v>
      </c>
    </row>
    <row r="3869" spans="1:7" outlineLevel="1">
      <c r="A3869" s="12">
        <f t="shared" si="247"/>
        <v>0</v>
      </c>
      <c r="B3869" t="str">
        <f>YEAR(C3869)&amp;VLOOKUP(MONTH(C3869),lookup!$G$2:$N$13,8)</f>
        <v>2018M11</v>
      </c>
      <c r="C3869" s="2">
        <f t="shared" si="246"/>
        <v>43406</v>
      </c>
      <c r="D3869" s="130">
        <v>38.860878073751408</v>
      </c>
      <c r="E3869">
        <f t="shared" si="244"/>
        <v>38.914369582073007</v>
      </c>
      <c r="F3869" s="130">
        <v>33.30229713994224</v>
      </c>
      <c r="G3869">
        <f t="shared" si="245"/>
        <v>33.252663496878789</v>
      </c>
    </row>
    <row r="3870" spans="1:7" outlineLevel="1">
      <c r="A3870" s="12">
        <f t="shared" si="247"/>
        <v>0</v>
      </c>
      <c r="B3870" t="str">
        <f>YEAR(C3870)&amp;VLOOKUP(MONTH(C3870),lookup!$G$2:$N$13,8)</f>
        <v>2018M11</v>
      </c>
      <c r="C3870" s="2">
        <f t="shared" si="246"/>
        <v>43407</v>
      </c>
      <c r="D3870" s="130">
        <v>38.858695850596298</v>
      </c>
      <c r="E3870">
        <f t="shared" si="244"/>
        <v>38.887716196334779</v>
      </c>
      <c r="F3870" s="130">
        <v>33.131892379829139</v>
      </c>
      <c r="G3870">
        <f t="shared" si="245"/>
        <v>33.241942863410621</v>
      </c>
    </row>
    <row r="3871" spans="1:7" outlineLevel="1">
      <c r="A3871" s="12">
        <f t="shared" si="247"/>
        <v>0</v>
      </c>
      <c r="B3871" t="str">
        <f>YEAR(C3871)&amp;VLOOKUP(MONTH(C3871),lookup!$G$2:$N$13,8)</f>
        <v>2018M11</v>
      </c>
      <c r="C3871" s="2">
        <f t="shared" si="246"/>
        <v>43408</v>
      </c>
      <c r="D3871" s="130">
        <v>39.172872993018736</v>
      </c>
      <c r="E3871">
        <f t="shared" si="244"/>
        <v>38.937077092201847</v>
      </c>
      <c r="F3871" s="130">
        <v>33.5724175025425</v>
      </c>
      <c r="G3871">
        <f t="shared" si="245"/>
        <v>33.28078752125603</v>
      </c>
    </row>
    <row r="3872" spans="1:7" outlineLevel="1">
      <c r="A3872" s="12">
        <f t="shared" si="247"/>
        <v>0</v>
      </c>
      <c r="B3872" t="str">
        <f>YEAR(C3872)&amp;VLOOKUP(MONTH(C3872),lookup!$G$2:$N$13,8)</f>
        <v>2018M11</v>
      </c>
      <c r="C3872" s="2">
        <f t="shared" si="246"/>
        <v>43409</v>
      </c>
      <c r="D3872" s="130">
        <v>38.712391870005902</v>
      </c>
      <c r="E3872">
        <f t="shared" si="244"/>
        <v>38.902001924113875</v>
      </c>
      <c r="F3872" s="130">
        <v>32.922764786835053</v>
      </c>
      <c r="G3872">
        <f t="shared" si="245"/>
        <v>33.246329401350991</v>
      </c>
    </row>
    <row r="3873" spans="1:7" outlineLevel="1">
      <c r="A3873" s="12">
        <f t="shared" si="247"/>
        <v>0</v>
      </c>
      <c r="B3873" t="str">
        <f>YEAR(C3873)&amp;VLOOKUP(MONTH(C3873),lookup!$G$2:$N$13,8)</f>
        <v>2018M11</v>
      </c>
      <c r="C3873" s="2">
        <f t="shared" si="246"/>
        <v>43410</v>
      </c>
      <c r="D3873" s="130">
        <v>38.813039531253629</v>
      </c>
      <c r="E3873">
        <f t="shared" si="244"/>
        <v>38.913642079856288</v>
      </c>
      <c r="F3873" s="130">
        <v>33.244727518145865</v>
      </c>
      <c r="G3873">
        <f t="shared" si="245"/>
        <v>33.250660766532896</v>
      </c>
    </row>
    <row r="3874" spans="1:7" outlineLevel="1">
      <c r="A3874" s="12">
        <f t="shared" si="247"/>
        <v>0</v>
      </c>
      <c r="B3874" t="str">
        <f>YEAR(C3874)&amp;VLOOKUP(MONTH(C3874),lookup!$G$2:$N$13,8)</f>
        <v>2018M11</v>
      </c>
      <c r="C3874" s="2">
        <f t="shared" si="246"/>
        <v>43411</v>
      </c>
      <c r="D3874" s="130">
        <v>39.204021679833801</v>
      </c>
      <c r="E3874">
        <f t="shared" si="244"/>
        <v>38.939589473896099</v>
      </c>
      <c r="F3874" s="130">
        <v>33.397900343643052</v>
      </c>
      <c r="G3874">
        <f t="shared" si="245"/>
        <v>33.268896753861242</v>
      </c>
    </row>
    <row r="3875" spans="1:7" outlineLevel="1">
      <c r="A3875" s="12">
        <f t="shared" si="247"/>
        <v>0</v>
      </c>
      <c r="B3875" t="str">
        <f>YEAR(C3875)&amp;VLOOKUP(MONTH(C3875),lookup!$G$2:$N$13,8)</f>
        <v>2018M11</v>
      </c>
      <c r="C3875" s="2">
        <f t="shared" si="246"/>
        <v>43412</v>
      </c>
      <c r="D3875" s="130">
        <v>39.019776578243743</v>
      </c>
      <c r="E3875">
        <f t="shared" si="244"/>
        <v>38.968460626788044</v>
      </c>
      <c r="F3875" s="130">
        <v>33.43298876404711</v>
      </c>
      <c r="G3875">
        <f t="shared" si="245"/>
        <v>33.291452261624883</v>
      </c>
    </row>
    <row r="3876" spans="1:7" outlineLevel="1">
      <c r="A3876" s="12">
        <f t="shared" si="247"/>
        <v>0</v>
      </c>
      <c r="B3876" t="str">
        <f>YEAR(C3876)&amp;VLOOKUP(MONTH(C3876),lookup!$G$2:$N$13,8)</f>
        <v>2018M11</v>
      </c>
      <c r="C3876" s="2">
        <f t="shared" si="246"/>
        <v>43413</v>
      </c>
      <c r="D3876" s="130">
        <v>38.669941866294053</v>
      </c>
      <c r="E3876">
        <f t="shared" si="244"/>
        <v>38.922979862574834</v>
      </c>
      <c r="F3876" s="130">
        <v>32.907176095208264</v>
      </c>
      <c r="G3876">
        <f t="shared" si="245"/>
        <v>33.242674867338899</v>
      </c>
    </row>
    <row r="3877" spans="1:7" outlineLevel="1">
      <c r="A3877" s="12">
        <f t="shared" si="247"/>
        <v>0</v>
      </c>
      <c r="B3877" t="str">
        <f>YEAR(C3877)&amp;VLOOKUP(MONTH(C3877),lookup!$G$2:$N$13,8)</f>
        <v>2018M11</v>
      </c>
      <c r="C3877" s="2">
        <f t="shared" si="246"/>
        <v>43414</v>
      </c>
      <c r="D3877" s="130">
        <v>39.12790165731392</v>
      </c>
      <c r="E3877">
        <f t="shared" si="244"/>
        <v>38.935921225238758</v>
      </c>
      <c r="F3877" s="130">
        <v>33.476429401026238</v>
      </c>
      <c r="G3877">
        <f t="shared" si="245"/>
        <v>33.245559125196955</v>
      </c>
    </row>
    <row r="3878" spans="1:7" outlineLevel="1">
      <c r="A3878" s="12">
        <f t="shared" si="247"/>
        <v>0</v>
      </c>
      <c r="B3878" t="str">
        <f>YEAR(C3878)&amp;VLOOKUP(MONTH(C3878),lookup!$G$2:$N$13,8)</f>
        <v>2018M11</v>
      </c>
      <c r="C3878" s="2">
        <f t="shared" si="246"/>
        <v>43415</v>
      </c>
      <c r="D3878" s="130">
        <v>39.079771868269134</v>
      </c>
      <c r="E3878">
        <f t="shared" si="244"/>
        <v>38.98035347619858</v>
      </c>
      <c r="F3878" s="130">
        <v>33.253949881068728</v>
      </c>
      <c r="G3878">
        <f t="shared" si="245"/>
        <v>33.280786476877239</v>
      </c>
    </row>
    <row r="3879" spans="1:7" outlineLevel="1">
      <c r="A3879" s="12">
        <f t="shared" si="247"/>
        <v>0</v>
      </c>
      <c r="B3879" t="str">
        <f>YEAR(C3879)&amp;VLOOKUP(MONTH(C3879),lookup!$G$2:$N$13,8)</f>
        <v>2018M11</v>
      </c>
      <c r="C3879" s="2">
        <f t="shared" si="246"/>
        <v>43416</v>
      </c>
      <c r="D3879" s="130">
        <v>38.473104544066402</v>
      </c>
      <c r="E3879">
        <f t="shared" si="244"/>
        <v>38.90829003254013</v>
      </c>
      <c r="F3879" s="130">
        <v>32.903558847985529</v>
      </c>
      <c r="G3879">
        <f t="shared" si="245"/>
        <v>33.210552088454065</v>
      </c>
    </row>
    <row r="3880" spans="1:7" outlineLevel="1">
      <c r="A3880" s="12">
        <f t="shared" si="247"/>
        <v>0</v>
      </c>
      <c r="B3880" t="str">
        <f>YEAR(C3880)&amp;VLOOKUP(MONTH(C3880),lookup!$G$2:$N$13,8)</f>
        <v>2018M11</v>
      </c>
      <c r="C3880" s="2">
        <f t="shared" si="246"/>
        <v>43417</v>
      </c>
      <c r="D3880" s="130">
        <v>39.103031664669352</v>
      </c>
      <c r="E3880">
        <f t="shared" si="244"/>
        <v>38.924289185109558</v>
      </c>
      <c r="F3880" s="130">
        <v>33.285065205326333</v>
      </c>
      <c r="G3880">
        <f t="shared" si="245"/>
        <v>33.223792936416707</v>
      </c>
    </row>
    <row r="3881" spans="1:7" outlineLevel="1">
      <c r="A3881" s="12">
        <f t="shared" si="247"/>
        <v>0</v>
      </c>
      <c r="B3881" t="str">
        <f>YEAR(C3881)&amp;VLOOKUP(MONTH(C3881),lookup!$G$2:$N$13,8)</f>
        <v>2018M11</v>
      </c>
      <c r="C3881" s="2">
        <f t="shared" si="246"/>
        <v>43418</v>
      </c>
      <c r="D3881" s="130">
        <v>38.86336710320834</v>
      </c>
      <c r="E3881">
        <f t="shared" si="244"/>
        <v>38.91440053543711</v>
      </c>
      <c r="F3881" s="130">
        <v>33.23456634785839</v>
      </c>
      <c r="G3881">
        <f t="shared" si="245"/>
        <v>33.206622661924683</v>
      </c>
    </row>
    <row r="3882" spans="1:7" outlineLevel="1">
      <c r="A3882" s="12">
        <f t="shared" si="247"/>
        <v>0</v>
      </c>
      <c r="B3882" t="str">
        <f>YEAR(C3882)&amp;VLOOKUP(MONTH(C3882),lookup!$G$2:$N$13,8)</f>
        <v>2018M11</v>
      </c>
      <c r="C3882" s="2">
        <f t="shared" si="246"/>
        <v>43419</v>
      </c>
      <c r="D3882" s="130">
        <v>39.5637717746826</v>
      </c>
      <c r="E3882">
        <f t="shared" si="244"/>
        <v>39.011370742064202</v>
      </c>
      <c r="F3882" s="130">
        <v>33.580164974007872</v>
      </c>
      <c r="G3882">
        <f t="shared" si="245"/>
        <v>33.27409660788912</v>
      </c>
    </row>
    <row r="3883" spans="1:7" outlineLevel="1">
      <c r="A3883" s="12">
        <f t="shared" si="247"/>
        <v>0</v>
      </c>
      <c r="B3883" t="str">
        <f>YEAR(C3883)&amp;VLOOKUP(MONTH(C3883),lookup!$G$2:$N$13,8)</f>
        <v>2018M11</v>
      </c>
      <c r="C3883" s="2">
        <f t="shared" si="246"/>
        <v>43420</v>
      </c>
      <c r="D3883" s="130">
        <v>38.814361758795307</v>
      </c>
      <c r="E3883">
        <f t="shared" si="244"/>
        <v>38.972403990972126</v>
      </c>
      <c r="F3883" s="130">
        <v>33.258987222975911</v>
      </c>
      <c r="G3883">
        <f t="shared" si="245"/>
        <v>33.245101330067982</v>
      </c>
    </row>
    <row r="3884" spans="1:7" outlineLevel="1">
      <c r="A3884" s="12">
        <f t="shared" si="247"/>
        <v>0</v>
      </c>
      <c r="B3884" t="str">
        <f>YEAR(C3884)&amp;VLOOKUP(MONTH(C3884),lookup!$G$2:$N$13,8)</f>
        <v>2018M11</v>
      </c>
      <c r="C3884" s="2">
        <f t="shared" si="246"/>
        <v>43421</v>
      </c>
      <c r="D3884" s="130">
        <v>39.714578472301788</v>
      </c>
      <c r="E3884">
        <f t="shared" si="244"/>
        <v>39.090594329183659</v>
      </c>
      <c r="F3884" s="130">
        <v>33.6268240961505</v>
      </c>
      <c r="G3884">
        <f t="shared" si="245"/>
        <v>33.321152181383681</v>
      </c>
    </row>
    <row r="3885" spans="1:7" outlineLevel="1">
      <c r="A3885" s="12">
        <f t="shared" si="247"/>
        <v>0</v>
      </c>
      <c r="B3885" t="str">
        <f>YEAR(C3885)&amp;VLOOKUP(MONTH(C3885),lookup!$G$2:$N$13,8)</f>
        <v>2018M11</v>
      </c>
      <c r="C3885" s="2">
        <f t="shared" si="246"/>
        <v>43422</v>
      </c>
      <c r="D3885" s="130">
        <v>38.972820392147163</v>
      </c>
      <c r="E3885">
        <f t="shared" ref="E3885:E3948" si="248">AVERAGE(SUM(D3878:D3885)/8,SUM(D3880:D3885)/6)</f>
        <v>39.122544737450802</v>
      </c>
      <c r="F3885" s="130">
        <v>33.42995051405277</v>
      </c>
      <c r="G3885">
        <f t="shared" si="245"/>
        <v>33.362113223120105</v>
      </c>
    </row>
    <row r="3886" spans="1:7" outlineLevel="1">
      <c r="A3886" s="12">
        <f t="shared" si="247"/>
        <v>0</v>
      </c>
      <c r="B3886" t="str">
        <f>YEAR(C3886)&amp;VLOOKUP(MONTH(C3886),lookup!$G$2:$N$13,8)</f>
        <v>2018M11</v>
      </c>
      <c r="C3886" s="2">
        <f t="shared" si="246"/>
        <v>43423</v>
      </c>
      <c r="D3886" s="130">
        <v>39.079424367864554</v>
      </c>
      <c r="E3886">
        <f t="shared" si="248"/>
        <v>39.120555743941779</v>
      </c>
      <c r="F3886" s="130">
        <v>33.053251088091542</v>
      </c>
      <c r="G3886">
        <f t="shared" si="245"/>
        <v>33.330251705456135</v>
      </c>
    </row>
    <row r="3887" spans="1:7" outlineLevel="1">
      <c r="A3887" s="12">
        <f t="shared" si="247"/>
        <v>0</v>
      </c>
      <c r="B3887" t="str">
        <f>YEAR(C3887)&amp;VLOOKUP(MONTH(C3887),lookup!$G$2:$N$13,8)</f>
        <v>2018M11</v>
      </c>
      <c r="C3887" s="2">
        <f t="shared" si="246"/>
        <v>43424</v>
      </c>
      <c r="D3887" s="130">
        <v>39.046278688559632</v>
      </c>
      <c r="E3887">
        <f t="shared" si="248"/>
        <v>39.171621760085216</v>
      </c>
      <c r="F3887" s="130">
        <v>33.393649302418893</v>
      </c>
      <c r="G3887">
        <f t="shared" si="245"/>
        <v>33.374139271738258</v>
      </c>
    </row>
    <row r="3888" spans="1:7" outlineLevel="1">
      <c r="A3888" s="12">
        <f t="shared" si="247"/>
        <v>0</v>
      </c>
      <c r="B3888" t="str">
        <f>YEAR(C3888)&amp;VLOOKUP(MONTH(C3888),lookup!$G$2:$N$13,8)</f>
        <v>2018M11</v>
      </c>
      <c r="C3888" s="2">
        <f t="shared" si="246"/>
        <v>43425</v>
      </c>
      <c r="D3888" s="130">
        <v>39.444732168305364</v>
      </c>
      <c r="E3888">
        <f t="shared" si="248"/>
        <v>39.183058074364368</v>
      </c>
      <c r="F3888" s="130">
        <v>33.395631229077523</v>
      </c>
      <c r="G3888">
        <f t="shared" si="245"/>
        <v>33.365671836145182</v>
      </c>
    </row>
    <row r="3889" spans="1:7" outlineLevel="1">
      <c r="A3889" s="12">
        <f t="shared" si="247"/>
        <v>0</v>
      </c>
      <c r="B3889" t="str">
        <f>YEAR(C3889)&amp;VLOOKUP(MONTH(C3889),lookup!$G$2:$N$13,8)</f>
        <v>2018M11</v>
      </c>
      <c r="C3889" s="2">
        <f t="shared" si="246"/>
        <v>43426</v>
      </c>
      <c r="D3889" s="130">
        <v>38.769269821931381</v>
      </c>
      <c r="E3889">
        <f t="shared" si="248"/>
        <v>39.17341933287922</v>
      </c>
      <c r="F3889" s="130">
        <v>33.154961161076955</v>
      </c>
      <c r="G3889">
        <f t="shared" si="245"/>
        <v>33.352027673479768</v>
      </c>
    </row>
    <row r="3890" spans="1:7" outlineLevel="1">
      <c r="A3890" s="12">
        <f t="shared" si="247"/>
        <v>0</v>
      </c>
      <c r="B3890" t="str">
        <f>YEAR(C3890)&amp;VLOOKUP(MONTH(C3890),lookup!$G$2:$N$13,8)</f>
        <v>2018M11</v>
      </c>
      <c r="C3890" s="2">
        <f t="shared" si="246"/>
        <v>43427</v>
      </c>
      <c r="D3890" s="130">
        <v>39.28235608417345</v>
      </c>
      <c r="E3890">
        <f t="shared" si="248"/>
        <v>39.119812319878378</v>
      </c>
      <c r="F3890" s="130">
        <v>33.259819077602785</v>
      </c>
      <c r="G3890">
        <f t="shared" si="245"/>
        <v>33.301422303408799</v>
      </c>
    </row>
    <row r="3891" spans="1:7" outlineLevel="1">
      <c r="A3891" s="12">
        <f t="shared" si="247"/>
        <v>0</v>
      </c>
      <c r="B3891" t="str">
        <f>YEAR(C3891)&amp;VLOOKUP(MONTH(C3891),lookup!$G$2:$N$13,8)</f>
        <v>2018M11</v>
      </c>
      <c r="C3891" s="2">
        <f t="shared" si="246"/>
        <v>43428</v>
      </c>
      <c r="D3891" s="130">
        <v>39.517887054798656</v>
      </c>
      <c r="E3891">
        <f t="shared" si="248"/>
        <v>39.209204872766207</v>
      </c>
      <c r="F3891" s="130">
        <v>33.766954629462056</v>
      </c>
      <c r="G3891">
        <f t="shared" si="245"/>
        <v>33.361253942598296</v>
      </c>
    </row>
    <row r="3892" spans="1:7" outlineLevel="1">
      <c r="A3892" s="12">
        <f t="shared" si="247"/>
        <v>0</v>
      </c>
      <c r="B3892" t="str">
        <f>YEAR(C3892)&amp;VLOOKUP(MONTH(C3892),lookup!$G$2:$N$13,8)</f>
        <v>2018M11</v>
      </c>
      <c r="C3892" s="2">
        <f t="shared" si="246"/>
        <v>43429</v>
      </c>
      <c r="D3892" s="130">
        <v>39.653706571434171</v>
      </c>
      <c r="E3892">
        <f t="shared" si="248"/>
        <v>39.253257229259447</v>
      </c>
      <c r="F3892" s="130">
        <v>33.551209830971807</v>
      </c>
      <c r="G3892">
        <f t="shared" si="245"/>
        <v>33.398024612931309</v>
      </c>
    </row>
    <row r="3893" spans="1:7" outlineLevel="1">
      <c r="A3893" s="12">
        <f t="shared" si="247"/>
        <v>0</v>
      </c>
      <c r="B3893" t="str">
        <f>YEAR(C3893)&amp;VLOOKUP(MONTH(C3893),lookup!$G$2:$N$13,8)</f>
        <v>2018M11</v>
      </c>
      <c r="C3893" s="2">
        <f t="shared" si="246"/>
        <v>43430</v>
      </c>
      <c r="D3893" s="130">
        <v>39.195310384198983</v>
      </c>
      <c r="E3893">
        <f t="shared" si="248"/>
        <v>39.279582161732634</v>
      </c>
      <c r="F3893" s="130">
        <v>33.383085408859678</v>
      </c>
      <c r="G3893">
        <f t="shared" si="245"/>
        <v>33.394215219393473</v>
      </c>
    </row>
    <row r="3894" spans="1:7" outlineLevel="1">
      <c r="A3894" s="12">
        <f t="shared" si="247"/>
        <v>0</v>
      </c>
      <c r="B3894" t="str">
        <f>YEAR(C3894)&amp;VLOOKUP(MONTH(C3894),lookup!$G$2:$N$13,8)</f>
        <v>2018M11</v>
      </c>
      <c r="C3894" s="2">
        <f t="shared" si="246"/>
        <v>43431</v>
      </c>
      <c r="D3894" s="130">
        <v>39.212181472109116</v>
      </c>
      <c r="E3894">
        <f t="shared" si="248"/>
        <v>39.268500256064904</v>
      </c>
      <c r="F3894" s="130">
        <v>33.159114492392561</v>
      </c>
      <c r="G3894">
        <f t="shared" si="245"/>
        <v>33.381121954105211</v>
      </c>
    </row>
    <row r="3895" spans="1:7" outlineLevel="1">
      <c r="A3895" s="12">
        <f t="shared" si="247"/>
        <v>0</v>
      </c>
      <c r="B3895" t="str">
        <f>YEAR(C3895)&amp;VLOOKUP(MONTH(C3895),lookup!$G$2:$N$13,8)</f>
        <v>2018M11</v>
      </c>
      <c r="C3895" s="2">
        <f t="shared" si="246"/>
        <v>43432</v>
      </c>
      <c r="D3895" s="130">
        <v>39.379404044097697</v>
      </c>
      <c r="E3895">
        <f t="shared" si="248"/>
        <v>39.340165109299889</v>
      </c>
      <c r="F3895" s="130">
        <v>33.575296643834406</v>
      </c>
      <c r="G3895">
        <f t="shared" si="245"/>
        <v>33.42750286984014</v>
      </c>
    </row>
    <row r="3896" spans="1:7" outlineLevel="1">
      <c r="A3896" s="12">
        <f t="shared" si="247"/>
        <v>0</v>
      </c>
      <c r="B3896" t="str">
        <f>YEAR(C3896)&amp;VLOOKUP(MONTH(C3896),lookup!$G$2:$N$13,8)</f>
        <v>2018M11</v>
      </c>
      <c r="C3896" s="2">
        <f t="shared" si="246"/>
        <v>43433</v>
      </c>
      <c r="D3896" s="130">
        <v>39.84995736933724</v>
      </c>
      <c r="E3896">
        <f t="shared" si="248"/>
        <v>39.412791791461366</v>
      </c>
      <c r="F3896" s="130">
        <v>33.696276035069481</v>
      </c>
      <c r="G3896">
        <f t="shared" si="245"/>
        <v>33.482664583336856</v>
      </c>
    </row>
    <row r="3897" spans="1:7" outlineLevel="1">
      <c r="A3897" s="12">
        <f t="shared" si="247"/>
        <v>0</v>
      </c>
      <c r="B3897" t="str">
        <f>YEAR(C3897)&amp;VLOOKUP(MONTH(C3897),lookup!$G$2:$N$13,8)</f>
        <v>2018M11</v>
      </c>
      <c r="C3897" s="2">
        <f t="shared" si="246"/>
        <v>43434</v>
      </c>
      <c r="D3897" s="130">
        <v>39.4214249874831</v>
      </c>
      <c r="E3897">
        <f t="shared" si="248"/>
        <v>39.44551298369872</v>
      </c>
      <c r="F3897" s="130">
        <v>33.566018163734334</v>
      </c>
      <c r="G3897">
        <f t="shared" si="245"/>
        <v>33.491610940525632</v>
      </c>
    </row>
    <row r="3898" spans="1:7" outlineLevel="1">
      <c r="A3898" s="12">
        <f t="shared" si="247"/>
        <v>0</v>
      </c>
      <c r="B3898" t="str">
        <f>YEAR(C3898)&amp;VLOOKUP(MONTH(C3898),lookup!$G$2:$N$13,8)</f>
        <v>2018M12</v>
      </c>
      <c r="C3898" s="2">
        <f t="shared" si="246"/>
        <v>43435</v>
      </c>
      <c r="D3898" s="130">
        <v>39.921057515750071</v>
      </c>
      <c r="E3898">
        <f t="shared" si="248"/>
        <v>39.507711068531918</v>
      </c>
      <c r="F3898" s="130">
        <v>33.767777403569369</v>
      </c>
      <c r="G3898">
        <f t="shared" si="245"/>
        <v>33.541405633615</v>
      </c>
    </row>
    <row r="3899" spans="1:7" outlineLevel="1">
      <c r="A3899" s="12">
        <f t="shared" si="247"/>
        <v>0</v>
      </c>
      <c r="B3899" t="str">
        <f>YEAR(C3899)&amp;VLOOKUP(MONTH(C3899),lookup!$G$2:$N$13,8)</f>
        <v>2018M12</v>
      </c>
      <c r="C3899" s="2">
        <f t="shared" si="246"/>
        <v>43436</v>
      </c>
      <c r="D3899" s="130">
        <v>39.742917262365708</v>
      </c>
      <c r="E3899">
        <f t="shared" si="248"/>
        <v>39.567409363018747</v>
      </c>
      <c r="F3899" s="130">
        <v>33.945093465220225</v>
      </c>
      <c r="G3899">
        <f t="shared" si="245"/>
        <v>33.5993733155466</v>
      </c>
    </row>
    <row r="3900" spans="1:7" outlineLevel="1">
      <c r="A3900" s="12">
        <f t="shared" si="247"/>
        <v>0</v>
      </c>
      <c r="B3900" t="str">
        <f>YEAR(C3900)&amp;VLOOKUP(MONTH(C3900),lookup!$G$2:$N$13,8)</f>
        <v>2018M12</v>
      </c>
      <c r="C3900" s="2">
        <f t="shared" si="246"/>
        <v>43437</v>
      </c>
      <c r="D3900" s="130">
        <v>39.588695630403045</v>
      </c>
      <c r="E3900">
        <f t="shared" si="248"/>
        <v>39.594722359062132</v>
      </c>
      <c r="F3900" s="130">
        <v>33.377974732307671</v>
      </c>
      <c r="G3900">
        <f t="shared" si="245"/>
        <v>33.606784475206354</v>
      </c>
    </row>
    <row r="3901" spans="1:7" outlineLevel="1">
      <c r="A3901" s="12">
        <f t="shared" si="247"/>
        <v>0</v>
      </c>
      <c r="B3901" t="str">
        <f>YEAR(C3901)&amp;VLOOKUP(MONTH(C3901),lookup!$G$2:$N$13,8)</f>
        <v>2018M12</v>
      </c>
      <c r="C3901" s="2">
        <f t="shared" si="246"/>
        <v>43438</v>
      </c>
      <c r="D3901" s="130">
        <v>39.272563162755411</v>
      </c>
      <c r="E3901">
        <f t="shared" si="248"/>
        <v>39.590647250943384</v>
      </c>
      <c r="F3901" s="130">
        <v>33.451998224531827</v>
      </c>
      <c r="G3901">
        <f t="shared" si="245"/>
        <v>33.600816657910656</v>
      </c>
    </row>
    <row r="3902" spans="1:7" outlineLevel="1">
      <c r="A3902" s="12">
        <f t="shared" si="247"/>
        <v>0</v>
      </c>
      <c r="B3902" t="str">
        <f>YEAR(C3902)&amp;VLOOKUP(MONTH(C3902),lookup!$G$2:$N$13,8)</f>
        <v>2018M12</v>
      </c>
      <c r="C3902" s="2">
        <f t="shared" si="246"/>
        <v>43439</v>
      </c>
      <c r="D3902" s="130">
        <v>39.718903116543629</v>
      </c>
      <c r="E3902">
        <f t="shared" si="248"/>
        <v>39.611396165987742</v>
      </c>
      <c r="F3902" s="130">
        <v>33.515929614319873</v>
      </c>
      <c r="G3902">
        <f t="shared" si="245"/>
        <v>33.608088734635302</v>
      </c>
    </row>
    <row r="3903" spans="1:7" outlineLevel="1">
      <c r="A3903" s="12">
        <f t="shared" si="247"/>
        <v>0</v>
      </c>
      <c r="B3903" t="str">
        <f>YEAR(C3903)&amp;VLOOKUP(MONTH(C3903),lookup!$G$2:$N$13,8)</f>
        <v>2018M12</v>
      </c>
      <c r="C3903" s="2">
        <f t="shared" si="246"/>
        <v>43440</v>
      </c>
      <c r="D3903" s="130">
        <v>39.68494132865095</v>
      </c>
      <c r="E3903">
        <f t="shared" si="248"/>
        <v>39.652451941369634</v>
      </c>
      <c r="F3903" s="130">
        <v>33.822334820904985</v>
      </c>
      <c r="G3903">
        <f t="shared" si="245"/>
        <v>33.6448883421331</v>
      </c>
    </row>
    <row r="3904" spans="1:7" outlineLevel="1">
      <c r="A3904" s="12">
        <f t="shared" si="247"/>
        <v>0</v>
      </c>
      <c r="B3904" t="str">
        <f>YEAR(C3904)&amp;VLOOKUP(MONTH(C3904),lookup!$G$2:$N$13,8)</f>
        <v>2018M12</v>
      </c>
      <c r="C3904" s="2">
        <f t="shared" si="246"/>
        <v>43441</v>
      </c>
      <c r="D3904" s="130">
        <v>40.045841531297363</v>
      </c>
      <c r="E3904">
        <f t="shared" si="248"/>
        <v>39.675093369454416</v>
      </c>
      <c r="F3904" s="130">
        <v>33.809077798182336</v>
      </c>
      <c r="G3904">
        <f t="shared" si="245"/>
        <v>33.655380151878745</v>
      </c>
    </row>
    <row r="3905" spans="1:7" outlineLevel="1">
      <c r="A3905" s="12">
        <f t="shared" si="247"/>
        <v>0</v>
      </c>
      <c r="B3905" t="str">
        <f>YEAR(C3905)&amp;VLOOKUP(MONTH(C3905),lookup!$G$2:$N$13,8)</f>
        <v>2018M12</v>
      </c>
      <c r="C3905" s="2">
        <f t="shared" si="246"/>
        <v>43442</v>
      </c>
      <c r="D3905" s="130">
        <v>39.77267772724683</v>
      </c>
      <c r="E3905">
        <f t="shared" si="248"/>
        <v>39.699526704429751</v>
      </c>
      <c r="F3905" s="130">
        <v>33.764527337356462</v>
      </c>
      <c r="G3905">
        <f t="shared" si="245"/>
        <v>33.65273979790814</v>
      </c>
    </row>
    <row r="3906" spans="1:7" outlineLevel="1">
      <c r="A3906" s="12">
        <f t="shared" si="247"/>
        <v>0</v>
      </c>
      <c r="B3906" t="str">
        <f>YEAR(C3906)&amp;VLOOKUP(MONTH(C3906),lookup!$G$2:$N$13,8)</f>
        <v>2018M12</v>
      </c>
      <c r="C3906" s="2">
        <f t="shared" si="246"/>
        <v>43443</v>
      </c>
      <c r="D3906" s="130">
        <v>39.94555898953044</v>
      </c>
      <c r="E3906">
        <f t="shared" si="248"/>
        <v>39.730796659801641</v>
      </c>
      <c r="F3906" s="130">
        <v>33.778542092819244</v>
      </c>
      <c r="G3906">
        <f t="shared" si="245"/>
        <v>33.686793204362225</v>
      </c>
    </row>
    <row r="3907" spans="1:7" outlineLevel="1">
      <c r="A3907" s="12">
        <f t="shared" si="247"/>
        <v>0</v>
      </c>
      <c r="B3907" t="str">
        <f>YEAR(C3907)&amp;VLOOKUP(MONTH(C3907),lookup!$G$2:$N$13,8)</f>
        <v>2018M12</v>
      </c>
      <c r="C3907" s="2">
        <f t="shared" si="246"/>
        <v>43444</v>
      </c>
      <c r="D3907" s="130">
        <v>39.636091318230612</v>
      </c>
      <c r="E3907">
        <f t="shared" si="248"/>
        <v>39.754414051249462</v>
      </c>
      <c r="F3907" s="130">
        <v>33.538508465865625</v>
      </c>
      <c r="G3907">
        <f t="shared" si="245"/>
        <v>33.668590828680379</v>
      </c>
    </row>
    <row r="3908" spans="1:7" outlineLevel="1">
      <c r="A3908" s="12">
        <f t="shared" si="247"/>
        <v>0</v>
      </c>
      <c r="B3908" t="str">
        <f>YEAR(C3908)&amp;VLOOKUP(MONTH(C3908),lookup!$G$2:$N$13,8)</f>
        <v>2018M12</v>
      </c>
      <c r="C3908" s="2">
        <f t="shared" si="246"/>
        <v>43445</v>
      </c>
      <c r="D3908" s="130">
        <v>39.887694458371016</v>
      </c>
      <c r="E3908">
        <f t="shared" si="248"/>
        <v>39.787167423149739</v>
      </c>
      <c r="F3908" s="130">
        <v>33.652775619151399</v>
      </c>
      <c r="G3908">
        <f t="shared" si="245"/>
        <v>33.697169717844069</v>
      </c>
    </row>
    <row r="3909" spans="1:7" outlineLevel="1">
      <c r="A3909" s="12">
        <f t="shared" si="247"/>
        <v>0</v>
      </c>
      <c r="B3909" t="str">
        <f>YEAR(C3909)&amp;VLOOKUP(MONTH(C3909),lookup!$G$2:$N$13,8)</f>
        <v>2018M12</v>
      </c>
      <c r="C3909" s="2">
        <f t="shared" si="246"/>
        <v>43446</v>
      </c>
      <c r="D3909" s="130">
        <v>39.906110495282718</v>
      </c>
      <c r="E3909">
        <f t="shared" si="248"/>
        <v>39.845194895318684</v>
      </c>
      <c r="F3909" s="130">
        <v>33.859003013104832</v>
      </c>
      <c r="G3909">
        <f t="shared" si="245"/>
        <v>33.725663199813198</v>
      </c>
    </row>
    <row r="3910" spans="1:7" outlineLevel="1">
      <c r="A3910" s="12">
        <f t="shared" si="247"/>
        <v>0</v>
      </c>
      <c r="B3910" t="str">
        <f>YEAR(C3910)&amp;VLOOKUP(MONTH(C3910),lookup!$G$2:$N$13,8)</f>
        <v>2018M12</v>
      </c>
      <c r="C3910" s="2">
        <f t="shared" si="246"/>
        <v>43447</v>
      </c>
      <c r="D3910" s="130">
        <v>39.876016013145062</v>
      </c>
      <c r="E3910">
        <f t="shared" si="248"/>
        <v>39.840862324843584</v>
      </c>
      <c r="F3910" s="130">
        <v>33.63075186624193</v>
      </c>
      <c r="G3910">
        <f t="shared" ref="G3910:G3973" si="249">AVERAGE(SUM(F3903:F3910)/8,SUM(F3905:F3910)/6)</f>
        <v>33.717979096229968</v>
      </c>
    </row>
    <row r="3911" spans="1:7" outlineLevel="1">
      <c r="A3911" s="12">
        <f t="shared" si="247"/>
        <v>0</v>
      </c>
      <c r="B3911" t="str">
        <f>YEAR(C3911)&amp;VLOOKUP(MONTH(C3911),lookup!$G$2:$N$13,8)</f>
        <v>2018M12</v>
      </c>
      <c r="C3911" s="2">
        <f t="shared" si="246"/>
        <v>43448</v>
      </c>
      <c r="D3911" s="130">
        <v>39.70894278553866</v>
      </c>
      <c r="E3911">
        <f t="shared" si="248"/>
        <v>39.837051170756709</v>
      </c>
      <c r="F3911" s="130">
        <v>33.652309626717134</v>
      </c>
      <c r="G3911">
        <f t="shared" si="249"/>
        <v>33.698001045706611</v>
      </c>
    </row>
    <row r="3912" spans="1:7" outlineLevel="1">
      <c r="A3912" s="12">
        <f t="shared" si="247"/>
        <v>0</v>
      </c>
      <c r="B3912" t="str">
        <f>YEAR(C3912)&amp;VLOOKUP(MONTH(C3912),lookup!$G$2:$N$13,8)</f>
        <v>2018M12</v>
      </c>
      <c r="C3912" s="2">
        <f t="shared" si="246"/>
        <v>43449</v>
      </c>
      <c r="D3912" s="130">
        <v>40.003326624785593</v>
      </c>
      <c r="E3912">
        <f t="shared" si="248"/>
        <v>39.839207958704321</v>
      </c>
      <c r="F3912" s="130">
        <v>33.70737857965694</v>
      </c>
      <c r="G3912">
        <f t="shared" si="249"/>
        <v>33.685714551785253</v>
      </c>
    </row>
    <row r="3913" spans="1:7" outlineLevel="1">
      <c r="A3913" s="12">
        <f t="shared" si="247"/>
        <v>0</v>
      </c>
      <c r="B3913" t="str">
        <f>YEAR(C3913)&amp;VLOOKUP(MONTH(C3913),lookup!$G$2:$N$13,8)</f>
        <v>2018M12</v>
      </c>
      <c r="C3913" s="2">
        <f t="shared" si="246"/>
        <v>43450</v>
      </c>
      <c r="D3913" s="130">
        <v>39.563710093268035</v>
      </c>
      <c r="E3913">
        <f t="shared" si="248"/>
        <v>39.820115712833768</v>
      </c>
      <c r="F3913" s="130">
        <v>33.532754845398941</v>
      </c>
      <c r="G3913">
        <f t="shared" si="249"/>
        <v>33.670749302665683</v>
      </c>
    </row>
    <row r="3914" spans="1:7" outlineLevel="1">
      <c r="A3914" s="12">
        <f t="shared" si="247"/>
        <v>0</v>
      </c>
      <c r="B3914" t="str">
        <f>YEAR(C3914)&amp;VLOOKUP(MONTH(C3914),lookup!$G$2:$N$13,8)</f>
        <v>2018M12</v>
      </c>
      <c r="C3914" s="2">
        <f t="shared" si="246"/>
        <v>43451</v>
      </c>
      <c r="D3914" s="130">
        <v>40.069729864775432</v>
      </c>
      <c r="E3914">
        <f t="shared" si="248"/>
        <v>39.843046009736945</v>
      </c>
      <c r="F3914" s="130">
        <v>33.783883844618813</v>
      </c>
      <c r="G3914">
        <f t="shared" si="249"/>
        <v>33.68200884760877</v>
      </c>
    </row>
    <row r="3915" spans="1:7" outlineLevel="1">
      <c r="A3915" s="12">
        <f t="shared" si="247"/>
        <v>0</v>
      </c>
      <c r="B3915" t="str">
        <f>YEAR(C3915)&amp;VLOOKUP(MONTH(C3915),lookup!$G$2:$N$13,8)</f>
        <v>2018M12</v>
      </c>
      <c r="C3915" s="2">
        <f t="shared" si="246"/>
        <v>43452</v>
      </c>
      <c r="D3915" s="130">
        <v>39.55709420878609</v>
      </c>
      <c r="E3915">
        <f t="shared" si="248"/>
        <v>39.809023999855278</v>
      </c>
      <c r="F3915" s="130">
        <v>33.449530972804808</v>
      </c>
      <c r="G3915">
        <f t="shared" si="249"/>
        <v>33.642325084267469</v>
      </c>
    </row>
    <row r="3916" spans="1:7" outlineLevel="1">
      <c r="A3916" s="12">
        <f t="shared" si="247"/>
        <v>0</v>
      </c>
      <c r="B3916" t="str">
        <f>YEAR(C3916)&amp;VLOOKUP(MONTH(C3916),lookup!$G$2:$N$13,8)</f>
        <v>2018M12</v>
      </c>
      <c r="C3916" s="2">
        <f t="shared" ref="C3916:C3979" si="250">C3915+1</f>
        <v>43453</v>
      </c>
      <c r="D3916" s="130">
        <v>40.07193306564497</v>
      </c>
      <c r="E3916">
        <f t="shared" si="248"/>
        <v>39.836865333851556</v>
      </c>
      <c r="F3916" s="130">
        <v>33.731979811965545</v>
      </c>
      <c r="G3916">
        <f t="shared" si="249"/>
        <v>33.655711008461992</v>
      </c>
    </row>
    <row r="3917" spans="1:7" outlineLevel="1">
      <c r="A3917" s="12">
        <f t="shared" si="247"/>
        <v>0</v>
      </c>
      <c r="B3917" t="str">
        <f>YEAR(C3917)&amp;VLOOKUP(MONTH(C3917),lookup!$G$2:$N$13,8)</f>
        <v>2018M12</v>
      </c>
      <c r="C3917" s="2">
        <f t="shared" si="250"/>
        <v>43454</v>
      </c>
      <c r="D3917" s="130">
        <v>40.015138128650634</v>
      </c>
      <c r="E3917">
        <f t="shared" si="248"/>
        <v>39.869195839529716</v>
      </c>
      <c r="F3917" s="130">
        <v>33.898431517429465</v>
      </c>
      <c r="G3917">
        <f t="shared" si="249"/>
        <v>33.678685447541639</v>
      </c>
    </row>
    <row r="3918" spans="1:7" outlineLevel="1">
      <c r="A3918" s="12">
        <f t="shared" si="247"/>
        <v>0</v>
      </c>
      <c r="B3918" t="str">
        <f>YEAR(C3918)&amp;VLOOKUP(MONTH(C3918),lookup!$G$2:$N$13,8)</f>
        <v>2018M12</v>
      </c>
      <c r="C3918" s="2">
        <f t="shared" si="250"/>
        <v>43455</v>
      </c>
      <c r="D3918" s="130">
        <v>40.330853602476409</v>
      </c>
      <c r="E3918">
        <f t="shared" si="248"/>
        <v>39.924917103670495</v>
      </c>
      <c r="F3918" s="130">
        <v>33.982788028858145</v>
      </c>
      <c r="G3918">
        <f t="shared" si="249"/>
        <v>33.723638495138587</v>
      </c>
    </row>
    <row r="3919" spans="1:7" outlineLevel="1">
      <c r="A3919" s="12">
        <f t="shared" si="247"/>
        <v>0</v>
      </c>
      <c r="B3919" t="str">
        <f>YEAR(C3919)&amp;VLOOKUP(MONTH(C3919),lookup!$G$2:$N$13,8)</f>
        <v>2018M12</v>
      </c>
      <c r="C3919" s="2">
        <f t="shared" si="250"/>
        <v>43456</v>
      </c>
      <c r="D3919" s="130">
        <v>40.446839752499741</v>
      </c>
      <c r="E3919">
        <f t="shared" si="248"/>
        <v>40.044629802374871</v>
      </c>
      <c r="F3919" s="130">
        <v>34.246915972837783</v>
      </c>
      <c r="G3919">
        <f t="shared" si="249"/>
        <v>33.8203148190577</v>
      </c>
    </row>
    <row r="3920" spans="1:7" outlineLevel="1">
      <c r="A3920" s="12">
        <f t="shared" si="247"/>
        <v>0</v>
      </c>
      <c r="B3920" t="str">
        <f>YEAR(C3920)&amp;VLOOKUP(MONTH(C3920),lookup!$G$2:$N$13,8)</f>
        <v>2018M12</v>
      </c>
      <c r="C3920" s="2">
        <f t="shared" si="250"/>
        <v>43457</v>
      </c>
      <c r="D3920" s="130">
        <v>40.046957674880957</v>
      </c>
      <c r="E3920">
        <f t="shared" si="248"/>
        <v>40.045459060514624</v>
      </c>
      <c r="F3920" s="130">
        <v>33.779291244962145</v>
      </c>
      <c r="G3920">
        <f t="shared" si="249"/>
        <v>33.824426644001221</v>
      </c>
    </row>
    <row r="3921" spans="1:7" outlineLevel="1">
      <c r="A3921" s="12">
        <f t="shared" si="247"/>
        <v>0</v>
      </c>
      <c r="B3921" t="str">
        <f>YEAR(C3921)&amp;VLOOKUP(MONTH(C3921),lookup!$G$2:$N$13,8)</f>
        <v>2018M12</v>
      </c>
      <c r="C3921" s="2">
        <f t="shared" si="250"/>
        <v>43458</v>
      </c>
      <c r="D3921" s="130">
        <v>41.336811226159561</v>
      </c>
      <c r="E3921">
        <f t="shared" si="248"/>
        <v>40.304587632768133</v>
      </c>
      <c r="F3921" s="130">
        <v>34.705506651920551</v>
      </c>
      <c r="G3921">
        <f t="shared" si="249"/>
        <v>34.00238827183513</v>
      </c>
    </row>
    <row r="3922" spans="1:7" outlineLevel="1">
      <c r="A3922" s="12">
        <f t="shared" ref="A3922:A3985" si="251">IF(D3922+D3923=D3922,IF(D3922+D3923&gt;0,1,0),0)</f>
        <v>0</v>
      </c>
      <c r="B3922" t="str">
        <f>YEAR(C3922)&amp;VLOOKUP(MONTH(C3922),lookup!$G$2:$N$13,8)</f>
        <v>2018M12</v>
      </c>
      <c r="C3922" s="2">
        <f t="shared" si="250"/>
        <v>43459</v>
      </c>
      <c r="D3922" s="130">
        <v>38.998207274998265</v>
      </c>
      <c r="E3922">
        <f t="shared" si="248"/>
        <v>40.148140321686505</v>
      </c>
      <c r="F3922" s="130">
        <v>33.233988350487678</v>
      </c>
      <c r="G3922">
        <f t="shared" si="249"/>
        <v>33.926520514995445</v>
      </c>
    </row>
    <row r="3923" spans="1:7" outlineLevel="1">
      <c r="A3923" s="12">
        <f t="shared" si="251"/>
        <v>0</v>
      </c>
      <c r="B3923" t="str">
        <f>YEAR(C3923)&amp;VLOOKUP(MONTH(C3923),lookup!$G$2:$N$13,8)</f>
        <v>2018M12</v>
      </c>
      <c r="C3923" s="2">
        <f t="shared" si="250"/>
        <v>43460</v>
      </c>
      <c r="D3923" s="130">
        <v>40.922456984440124</v>
      </c>
      <c r="E3923">
        <f t="shared" si="248"/>
        <v>40.309085399814009</v>
      </c>
      <c r="F3923" s="130">
        <v>34.54472540113477</v>
      </c>
      <c r="G3923">
        <f t="shared" si="249"/>
        <v>34.048827990408178</v>
      </c>
    </row>
    <row r="3924" spans="1:7" outlineLevel="1">
      <c r="A3924" s="12">
        <f t="shared" si="251"/>
        <v>0</v>
      </c>
      <c r="B3924" t="str">
        <f>YEAR(C3924)&amp;VLOOKUP(MONTH(C3924),lookup!$G$2:$N$13,8)</f>
        <v>2018M12</v>
      </c>
      <c r="C3924" s="2">
        <f t="shared" si="250"/>
        <v>43461</v>
      </c>
      <c r="D3924" s="130">
        <v>40.158777251438948</v>
      </c>
      <c r="E3924">
        <f t="shared" si="248"/>
        <v>40.30017346550634</v>
      </c>
      <c r="F3924" s="130">
        <v>33.721256045564012</v>
      </c>
      <c r="G3924">
        <f t="shared" si="249"/>
        <v>34.026363423066911</v>
      </c>
    </row>
    <row r="3925" spans="1:7" outlineLevel="1">
      <c r="A3925" s="12">
        <f t="shared" si="251"/>
        <v>0</v>
      </c>
      <c r="B3925" t="str">
        <f>YEAR(C3925)&amp;VLOOKUP(MONTH(C3925),lookup!$G$2:$N$13,8)</f>
        <v>2018M12</v>
      </c>
      <c r="C3925" s="2">
        <f t="shared" si="250"/>
        <v>43462</v>
      </c>
      <c r="D3925" s="130">
        <v>40.678802137133552</v>
      </c>
      <c r="E3925">
        <f t="shared" si="248"/>
        <v>40.360982664756008</v>
      </c>
      <c r="F3925" s="130">
        <v>34.245845378321668</v>
      </c>
      <c r="G3925">
        <f t="shared" si="249"/>
        <v>34.047987573162992</v>
      </c>
    </row>
    <row r="3926" spans="1:7" outlineLevel="1">
      <c r="A3926" s="12">
        <f t="shared" si="251"/>
        <v>0</v>
      </c>
      <c r="B3926" t="str">
        <f>YEAR(C3926)&amp;VLOOKUP(MONTH(C3926),lookup!$G$2:$N$13,8)</f>
        <v>2018M12</v>
      </c>
      <c r="C3926" s="2">
        <f t="shared" si="250"/>
        <v>43463</v>
      </c>
      <c r="D3926" s="130">
        <v>40.609171368136288</v>
      </c>
      <c r="E3926">
        <f t="shared" si="248"/>
        <v>40.425228666214359</v>
      </c>
      <c r="F3926" s="130">
        <v>34.243864580453078</v>
      </c>
      <c r="G3926">
        <f t="shared" si="249"/>
        <v>34.103019302261913</v>
      </c>
    </row>
    <row r="3927" spans="1:7" outlineLevel="1">
      <c r="A3927" s="12">
        <f t="shared" si="251"/>
        <v>0</v>
      </c>
      <c r="B3927" t="str">
        <f>YEAR(C3927)&amp;VLOOKUP(MONTH(C3927),lookup!$G$2:$N$13,8)</f>
        <v>2018M12</v>
      </c>
      <c r="C3927" s="2">
        <f t="shared" si="250"/>
        <v>43464</v>
      </c>
      <c r="D3927" s="130">
        <v>40.97638369528218</v>
      </c>
      <c r="E3927">
        <f t="shared" si="248"/>
        <v>40.428289535065147</v>
      </c>
      <c r="F3927" s="130">
        <v>34.476434407907185</v>
      </c>
      <c r="G3927">
        <f t="shared" si="249"/>
        <v>34.09827485078597</v>
      </c>
    </row>
    <row r="3928" spans="1:7" outlineLevel="1">
      <c r="A3928" s="12">
        <f t="shared" si="251"/>
        <v>0</v>
      </c>
      <c r="B3928" t="str">
        <f>YEAR(C3928)&amp;VLOOKUP(MONTH(C3928),lookup!$G$2:$N$13,8)</f>
        <v>2018M12</v>
      </c>
      <c r="C3928" s="2">
        <f t="shared" si="250"/>
        <v>43465</v>
      </c>
      <c r="D3928" s="130">
        <v>40.713346092972969</v>
      </c>
      <c r="E3928">
        <f t="shared" si="248"/>
        <v>40.612867046027119</v>
      </c>
      <c r="F3928" s="130">
        <v>34.263495666826834</v>
      </c>
      <c r="G3928">
        <f t="shared" si="249"/>
        <v>34.214329903514113</v>
      </c>
    </row>
    <row r="3929" spans="1:7">
      <c r="A3929" s="12">
        <f t="shared" si="251"/>
        <v>0</v>
      </c>
      <c r="B3929" t="str">
        <f>YEAR(C3929)&amp;VLOOKUP(MONTH(C3929),lookup!$G$2:$N$13,8)</f>
        <v>2019M01</v>
      </c>
      <c r="C3929" s="7">
        <f t="shared" si="250"/>
        <v>43466</v>
      </c>
      <c r="D3929" s="130">
        <v>40.924656061434291</v>
      </c>
      <c r="E3929">
        <f t="shared" si="248"/>
        <v>40.587290604647976</v>
      </c>
      <c r="F3929" s="130">
        <v>34.591824766998137</v>
      </c>
      <c r="G3929">
        <f t="shared" si="249"/>
        <v>34.211149732861742</v>
      </c>
    </row>
    <row r="3930" spans="1:7">
      <c r="A3930" s="12">
        <f t="shared" si="251"/>
        <v>0</v>
      </c>
      <c r="B3930" t="str">
        <f>YEAR(C3930)&amp;VLOOKUP(MONTH(C3930),lookup!$G$2:$N$13,8)</f>
        <v>2019M01</v>
      </c>
      <c r="C3930" s="7">
        <f t="shared" si="250"/>
        <v>43467</v>
      </c>
      <c r="D3930" s="130">
        <v>40.58571259896884</v>
      </c>
      <c r="E3930">
        <f t="shared" si="248"/>
        <v>40.722087633023619</v>
      </c>
      <c r="F3930" s="130">
        <v>34.080589485122943</v>
      </c>
      <c r="G3930">
        <f t="shared" si="249"/>
        <v>34.294006757073028</v>
      </c>
    </row>
    <row r="3931" spans="1:7">
      <c r="A3931" s="12">
        <f t="shared" si="251"/>
        <v>0</v>
      </c>
      <c r="B3931" t="str">
        <f>YEAR(C3931)&amp;VLOOKUP(MONTH(C3931),lookup!$G$2:$N$13,8)</f>
        <v>2019M01</v>
      </c>
      <c r="C3931" s="7">
        <f t="shared" si="250"/>
        <v>43468</v>
      </c>
      <c r="D3931" s="130">
        <v>40.745312632646211</v>
      </c>
      <c r="E3931">
        <f t="shared" si="248"/>
        <v>40.716558652329226</v>
      </c>
      <c r="F3931" s="130">
        <v>34.314769444493741</v>
      </c>
      <c r="G3931">
        <f t="shared" si="249"/>
        <v>34.285378181963964</v>
      </c>
    </row>
    <row r="3932" spans="1:7">
      <c r="A3932" s="12">
        <f t="shared" si="251"/>
        <v>0</v>
      </c>
      <c r="B3932" t="str">
        <f>YEAR(C3932)&amp;VLOOKUP(MONTH(C3932),lookup!$G$2:$N$13,8)</f>
        <v>2019M01</v>
      </c>
      <c r="C3932" s="7">
        <f t="shared" si="250"/>
        <v>43469</v>
      </c>
      <c r="D3932" s="130">
        <v>40.29998796594424</v>
      </c>
      <c r="E3932">
        <f t="shared" si="248"/>
        <v>40.699619038469805</v>
      </c>
      <c r="F3932" s="130">
        <v>33.894300990350708</v>
      </c>
      <c r="G3932">
        <f t="shared" si="249"/>
        <v>34.267063191837941</v>
      </c>
    </row>
    <row r="3933" spans="1:7">
      <c r="A3933" s="12">
        <f t="shared" si="251"/>
        <v>0</v>
      </c>
      <c r="B3933" t="str">
        <f>YEAR(C3933)&amp;VLOOKUP(MONTH(C3933),lookup!$G$2:$N$13,8)</f>
        <v>2019M01</v>
      </c>
      <c r="C3933" s="7">
        <f t="shared" si="250"/>
        <v>43470</v>
      </c>
      <c r="D3933" s="130">
        <v>41.070464563551461</v>
      </c>
      <c r="E3933">
        <f t="shared" si="248"/>
        <v>40.731938012476689</v>
      </c>
      <c r="F3933" s="130">
        <v>34.442702793326539</v>
      </c>
      <c r="G3933">
        <f t="shared" si="249"/>
        <v>34.276555812394022</v>
      </c>
    </row>
    <row r="3934" spans="1:7">
      <c r="A3934" s="12">
        <f t="shared" si="251"/>
        <v>0</v>
      </c>
      <c r="B3934" t="str">
        <f>YEAR(C3934)&amp;VLOOKUP(MONTH(C3934),lookup!$G$2:$N$13,8)</f>
        <v>2019M01</v>
      </c>
      <c r="C3934" s="7">
        <f t="shared" si="250"/>
        <v>43471</v>
      </c>
      <c r="D3934" s="130">
        <v>40.2286325171358</v>
      </c>
      <c r="E3934">
        <f t="shared" si="248"/>
        <v>40.667761536302734</v>
      </c>
      <c r="F3934" s="130">
        <v>33.85961184147169</v>
      </c>
      <c r="G3934">
        <f t="shared" si="249"/>
        <v>34.218883030761425</v>
      </c>
    </row>
    <row r="3935" spans="1:7">
      <c r="A3935" s="12">
        <f t="shared" si="251"/>
        <v>0</v>
      </c>
      <c r="B3935" t="str">
        <f>YEAR(C3935)&amp;VLOOKUP(MONTH(C3935),lookup!$G$2:$N$13,8)</f>
        <v>2019M01</v>
      </c>
      <c r="C3935" s="7">
        <f t="shared" si="250"/>
        <v>43472</v>
      </c>
      <c r="D3935" s="130">
        <v>41.394099412513469</v>
      </c>
      <c r="E3935">
        <f t="shared" si="248"/>
        <v>40.732989047886292</v>
      </c>
      <c r="F3935" s="130">
        <v>34.842884504874981</v>
      </c>
      <c r="G3935">
        <f t="shared" si="249"/>
        <v>34.262707806644983</v>
      </c>
    </row>
    <row r="3936" spans="1:7">
      <c r="A3936" s="12">
        <f t="shared" si="251"/>
        <v>0</v>
      </c>
      <c r="B3936" t="str">
        <f>YEAR(C3936)&amp;VLOOKUP(MONTH(C3936),lookup!$G$2:$N$13,8)</f>
        <v>2019M01</v>
      </c>
      <c r="C3936" s="7">
        <f t="shared" si="250"/>
        <v>43473</v>
      </c>
      <c r="D3936" s="130">
        <v>40.209890853852528</v>
      </c>
      <c r="E3936">
        <f t="shared" si="248"/>
        <v>40.670204616681573</v>
      </c>
      <c r="F3936" s="130">
        <v>33.800713059124639</v>
      </c>
      <c r="G3936">
        <f t="shared" si="249"/>
        <v>34.210460858163735</v>
      </c>
    </row>
    <row r="3937" spans="1:7">
      <c r="A3937" s="12">
        <f t="shared" si="251"/>
        <v>0</v>
      </c>
      <c r="B3937" t="str">
        <f>YEAR(C3937)&amp;VLOOKUP(MONTH(C3937),lookup!$G$2:$N$13,8)</f>
        <v>2019M01</v>
      </c>
      <c r="C3937" s="7">
        <f t="shared" si="250"/>
        <v>43474</v>
      </c>
      <c r="D3937" s="130">
        <v>41.147431936470156</v>
      </c>
      <c r="E3937">
        <f t="shared" si="248"/>
        <v>40.717638050856642</v>
      </c>
      <c r="F3937" s="130">
        <v>34.568792792495636</v>
      </c>
      <c r="G3937">
        <f t="shared" si="249"/>
        <v>34.23018997209082</v>
      </c>
    </row>
    <row r="3938" spans="1:7">
      <c r="A3938" s="12">
        <f t="shared" si="251"/>
        <v>0</v>
      </c>
      <c r="B3938" t="str">
        <f>YEAR(C3938)&amp;VLOOKUP(MONTH(C3938),lookup!$G$2:$N$13,8)</f>
        <v>2019M01</v>
      </c>
      <c r="C3938" s="7">
        <f t="shared" si="250"/>
        <v>43475</v>
      </c>
      <c r="D3938" s="130">
        <v>40.360754440027513</v>
      </c>
      <c r="E3938">
        <f t="shared" si="248"/>
        <v>40.708642038763074</v>
      </c>
      <c r="F3938" s="130">
        <v>34.012105812326958</v>
      </c>
      <c r="G3938">
        <f t="shared" si="249"/>
        <v>34.235726811039086</v>
      </c>
    </row>
    <row r="3939" spans="1:7">
      <c r="A3939" s="12">
        <f t="shared" si="251"/>
        <v>0</v>
      </c>
      <c r="B3939" t="str">
        <f>YEAR(C3939)&amp;VLOOKUP(MONTH(C3939),lookup!$G$2:$N$13,8)</f>
        <v>2019M01</v>
      </c>
      <c r="C3939" s="7">
        <f t="shared" si="250"/>
        <v>43476</v>
      </c>
      <c r="D3939" s="130">
        <v>41.144706481410289</v>
      </c>
      <c r="E3939">
        <f t="shared" si="248"/>
        <v>40.739790980799071</v>
      </c>
      <c r="F3939" s="130">
        <v>34.568183840548755</v>
      </c>
      <c r="G3939">
        <f t="shared" si="249"/>
        <v>34.262021964727708</v>
      </c>
    </row>
    <row r="3940" spans="1:7">
      <c r="A3940" s="12">
        <f t="shared" si="251"/>
        <v>0</v>
      </c>
      <c r="B3940" t="str">
        <f>YEAR(C3940)&amp;VLOOKUP(MONTH(C3940),lookup!$G$2:$N$13,8)</f>
        <v>2019M01</v>
      </c>
      <c r="C3940" s="7">
        <f t="shared" si="250"/>
        <v>43477</v>
      </c>
      <c r="D3940" s="130">
        <v>40.88676234608436</v>
      </c>
      <c r="E3940">
        <f t="shared" si="248"/>
        <v>40.831308531970208</v>
      </c>
      <c r="F3940" s="130">
        <v>34.318367077176703</v>
      </c>
      <c r="G3940">
        <f t="shared" si="249"/>
        <v>34.326755698129759</v>
      </c>
    </row>
    <row r="3941" spans="1:7">
      <c r="A3941" s="12">
        <f t="shared" si="251"/>
        <v>0</v>
      </c>
      <c r="B3941" t="str">
        <f>YEAR(C3941)&amp;VLOOKUP(MONTH(C3941),lookup!$G$2:$N$13,8)</f>
        <v>2019M01</v>
      </c>
      <c r="C3941" s="7">
        <f t="shared" si="250"/>
        <v>43478</v>
      </c>
      <c r="D3941" s="130">
        <v>41.325074233777492</v>
      </c>
      <c r="E3941">
        <f t="shared" si="248"/>
        <v>40.841469538131335</v>
      </c>
      <c r="F3941" s="130">
        <v>34.751870269797124</v>
      </c>
      <c r="G3941">
        <f t="shared" si="249"/>
        <v>34.338494145819347</v>
      </c>
    </row>
    <row r="3942" spans="1:7">
      <c r="A3942" s="12">
        <f t="shared" si="251"/>
        <v>0</v>
      </c>
      <c r="B3942" t="str">
        <f>YEAR(C3942)&amp;VLOOKUP(MONTH(C3942),lookup!$G$2:$N$13,8)</f>
        <v>2019M01</v>
      </c>
      <c r="C3942" s="7">
        <f t="shared" si="250"/>
        <v>43479</v>
      </c>
      <c r="D3942" s="130">
        <v>40.630679925099834</v>
      </c>
      <c r="E3942">
        <f t="shared" si="248"/>
        <v>40.90166325706636</v>
      </c>
      <c r="F3942" s="130">
        <v>34.054470526699021</v>
      </c>
      <c r="G3942">
        <f t="shared" si="249"/>
        <v>34.371819269277253</v>
      </c>
    </row>
    <row r="3943" spans="1:7">
      <c r="A3943" s="12">
        <f t="shared" si="251"/>
        <v>0</v>
      </c>
      <c r="B3943" t="str">
        <f>YEAR(C3943)&amp;VLOOKUP(MONTH(C3943),lookup!$G$2:$N$13,8)</f>
        <v>2019M01</v>
      </c>
      <c r="C3943" s="7">
        <f t="shared" si="250"/>
        <v>43480</v>
      </c>
      <c r="D3943" s="130">
        <v>41.162025428977529</v>
      </c>
      <c r="E3943">
        <f t="shared" si="248"/>
        <v>40.888374757470984</v>
      </c>
      <c r="F3943" s="130">
        <v>34.646226673429716</v>
      </c>
      <c r="G3943">
        <f t="shared" si="249"/>
        <v>34.365980978223099</v>
      </c>
    </row>
    <row r="3944" spans="1:7">
      <c r="A3944" s="12">
        <f t="shared" si="251"/>
        <v>0</v>
      </c>
      <c r="B3944" t="str">
        <f>YEAR(C3944)&amp;VLOOKUP(MONTH(C3944),lookup!$G$2:$N$13,8)</f>
        <v>2019M01</v>
      </c>
      <c r="C3944" s="7">
        <f t="shared" si="250"/>
        <v>43481</v>
      </c>
      <c r="D3944" s="130">
        <v>41.064963225905672</v>
      </c>
      <c r="E3944">
        <f t="shared" si="248"/>
        <v>41.000500846214152</v>
      </c>
      <c r="F3944" s="130">
        <v>34.405411578923662</v>
      </c>
      <c r="G3944">
        <f t="shared" si="249"/>
        <v>34.436550116260264</v>
      </c>
    </row>
    <row r="3945" spans="1:7">
      <c r="A3945" s="12">
        <f t="shared" si="251"/>
        <v>0</v>
      </c>
      <c r="B3945" t="str">
        <f>YEAR(C3945)&amp;VLOOKUP(MONTH(C3945),lookup!$G$2:$N$13,8)</f>
        <v>2019M01</v>
      </c>
      <c r="C3945" s="7">
        <f t="shared" si="250"/>
        <v>43482</v>
      </c>
      <c r="D3945" s="130">
        <v>40.862145790095532</v>
      </c>
      <c r="E3945">
        <f t="shared" si="248"/>
        <v>40.959123737789511</v>
      </c>
      <c r="F3945" s="130">
        <v>34.308551932958039</v>
      </c>
      <c r="G3945">
        <f t="shared" si="249"/>
        <v>34.398649070239941</v>
      </c>
    </row>
    <row r="3946" spans="1:7">
      <c r="A3946" s="12">
        <f t="shared" si="251"/>
        <v>0</v>
      </c>
      <c r="B3946" t="str">
        <f>YEAR(C3946)&amp;VLOOKUP(MONTH(C3946),lookup!$G$2:$N$13,8)</f>
        <v>2019M01</v>
      </c>
      <c r="C3946" s="7">
        <f t="shared" si="250"/>
        <v>43483</v>
      </c>
      <c r="D3946" s="130">
        <v>40.823588796468229</v>
      </c>
      <c r="E3946">
        <f t="shared" si="248"/>
        <v>40.982786422599034</v>
      </c>
      <c r="F3946" s="130">
        <v>34.242570702994705</v>
      </c>
      <c r="G3946">
        <f t="shared" si="249"/>
        <v>34.406736761391507</v>
      </c>
    </row>
    <row r="3947" spans="1:7">
      <c r="A3947" s="12">
        <f t="shared" si="251"/>
        <v>0</v>
      </c>
      <c r="B3947" t="str">
        <f>YEAR(C3947)&amp;VLOOKUP(MONTH(C3947),lookup!$G$2:$N$13,8)</f>
        <v>2019M01</v>
      </c>
      <c r="C3947" s="7">
        <f t="shared" si="250"/>
        <v>43484</v>
      </c>
      <c r="D3947" s="130">
        <v>41.308205544003272</v>
      </c>
      <c r="E3947">
        <f t="shared" si="248"/>
        <v>40.991599389863254</v>
      </c>
      <c r="F3947" s="130">
        <v>34.707848256085327</v>
      </c>
      <c r="G3947">
        <f t="shared" si="249"/>
        <v>34.411797286219894</v>
      </c>
    </row>
    <row r="3948" spans="1:7">
      <c r="A3948" s="12">
        <f t="shared" si="251"/>
        <v>0</v>
      </c>
      <c r="B3948" t="str">
        <f>YEAR(C3948)&amp;VLOOKUP(MONTH(C3948),lookup!$G$2:$N$13,8)</f>
        <v>2019M01</v>
      </c>
      <c r="C3948" s="7">
        <f t="shared" si="250"/>
        <v>43485</v>
      </c>
      <c r="D3948" s="130">
        <v>40.774933900160519</v>
      </c>
      <c r="E3948">
        <f t="shared" si="248"/>
        <v>40.996631276581397</v>
      </c>
      <c r="F3948" s="130">
        <v>34.303087859259108</v>
      </c>
      <c r="G3948">
        <f t="shared" si="249"/>
        <v>34.431560446146719</v>
      </c>
    </row>
    <row r="3949" spans="1:7">
      <c r="A3949" s="12">
        <f t="shared" si="251"/>
        <v>0</v>
      </c>
      <c r="B3949" t="str">
        <f>YEAR(C3949)&amp;VLOOKUP(MONTH(C3949),lookup!$G$2:$N$13,8)</f>
        <v>2019M01</v>
      </c>
      <c r="C3949" s="7">
        <f t="shared" si="250"/>
        <v>43486</v>
      </c>
      <c r="D3949" s="130">
        <v>40.949012375071256</v>
      </c>
      <c r="E3949">
        <f t="shared" ref="E3949:E4012" si="252">AVERAGE(SUM(D3942:D3949)/8,SUM(D3944:D3949)/6)</f>
        <v>40.955376322586744</v>
      </c>
      <c r="F3949" s="130">
        <v>34.273801427057279</v>
      </c>
      <c r="G3949">
        <f t="shared" si="249"/>
        <v>34.37064570627777</v>
      </c>
    </row>
    <row r="3950" spans="1:7">
      <c r="A3950" s="12">
        <f t="shared" si="251"/>
        <v>0</v>
      </c>
      <c r="B3950" t="str">
        <f>YEAR(C3950)&amp;VLOOKUP(MONTH(C3950),lookup!$G$2:$N$13,8)</f>
        <v>2019M01</v>
      </c>
      <c r="C3950" s="7">
        <f t="shared" si="250"/>
        <v>43487</v>
      </c>
      <c r="D3950" s="130">
        <v>40.192115655378934</v>
      </c>
      <c r="E3950">
        <f t="shared" si="252"/>
        <v>40.855228758185291</v>
      </c>
      <c r="F3950" s="130">
        <v>33.69300905438223</v>
      </c>
      <c r="G3950">
        <f t="shared" si="249"/>
        <v>34.288687487212854</v>
      </c>
    </row>
    <row r="3951" spans="1:7">
      <c r="A3951" s="12">
        <f t="shared" si="251"/>
        <v>0</v>
      </c>
      <c r="B3951" t="str">
        <f>YEAR(C3951)&amp;VLOOKUP(MONTH(C3951),lookup!$G$2:$N$13,8)</f>
        <v>2019M01</v>
      </c>
      <c r="C3951" s="7">
        <f t="shared" si="250"/>
        <v>43488</v>
      </c>
      <c r="D3951" s="130">
        <v>41.425382745765283</v>
      </c>
      <c r="E3951">
        <f t="shared" si="252"/>
        <v>40.918625003456995</v>
      </c>
      <c r="F3951" s="130">
        <v>34.765630736488575</v>
      </c>
      <c r="G3951">
        <f t="shared" si="249"/>
        <v>34.334240141448241</v>
      </c>
    </row>
    <row r="3952" spans="1:7">
      <c r="A3952" s="12">
        <f t="shared" si="251"/>
        <v>0</v>
      </c>
      <c r="B3952" t="str">
        <f>YEAR(C3952)&amp;VLOOKUP(MONTH(C3952),lookup!$G$2:$N$13,8)</f>
        <v>2019M01</v>
      </c>
      <c r="C3952" s="7">
        <f t="shared" si="250"/>
        <v>43489</v>
      </c>
      <c r="D3952" s="130">
        <v>40.475611446952776</v>
      </c>
      <c r="E3952">
        <f t="shared" si="252"/>
        <v>40.852792404812824</v>
      </c>
      <c r="F3952" s="130">
        <v>33.979140597832782</v>
      </c>
      <c r="G3952">
        <f t="shared" si="249"/>
        <v>34.285645696366572</v>
      </c>
    </row>
    <row r="3953" spans="1:7">
      <c r="A3953" s="12">
        <f t="shared" si="251"/>
        <v>0</v>
      </c>
      <c r="B3953" t="str">
        <f>YEAR(C3953)&amp;VLOOKUP(MONTH(C3953),lookup!$G$2:$N$13,8)</f>
        <v>2019M01</v>
      </c>
      <c r="C3953" s="7">
        <f t="shared" si="250"/>
        <v>43490</v>
      </c>
      <c r="D3953" s="130">
        <v>41.144566158936343</v>
      </c>
      <c r="E3953">
        <f t="shared" si="252"/>
        <v>40.856807062443139</v>
      </c>
      <c r="F3953" s="130">
        <v>34.491519231521579</v>
      </c>
      <c r="G3953">
        <f t="shared" si="249"/>
        <v>34.279053733813143</v>
      </c>
    </row>
    <row r="3954" spans="1:7">
      <c r="A3954" s="12">
        <f t="shared" si="251"/>
        <v>0</v>
      </c>
      <c r="B3954" t="str">
        <f>YEAR(C3954)&amp;VLOOKUP(MONTH(C3954),lookup!$G$2:$N$13,8)</f>
        <v>2019M01</v>
      </c>
      <c r="C3954" s="7">
        <f t="shared" si="250"/>
        <v>43491</v>
      </c>
      <c r="D3954" s="130">
        <v>41.153438093235842</v>
      </c>
      <c r="E3954">
        <f t="shared" si="252"/>
        <v>40.908964659580718</v>
      </c>
      <c r="F3954" s="130">
        <v>34.544259220342965</v>
      </c>
      <c r="G3954">
        <f t="shared" si="249"/>
        <v>34.318006879571065</v>
      </c>
    </row>
    <row r="3955" spans="1:7">
      <c r="A3955" s="12">
        <f t="shared" si="251"/>
        <v>0</v>
      </c>
      <c r="B3955" t="str">
        <f>YEAR(C3955)&amp;VLOOKUP(MONTH(C3955),lookup!$G$2:$N$13,8)</f>
        <v>2019M01</v>
      </c>
      <c r="C3955" s="7">
        <f t="shared" si="250"/>
        <v>43492</v>
      </c>
      <c r="D3955" s="130">
        <v>41.240865536561202</v>
      </c>
      <c r="E3955">
        <f t="shared" si="252"/>
        <v>40.929077005906414</v>
      </c>
      <c r="F3955" s="130">
        <v>34.545353090687435</v>
      </c>
      <c r="G3955">
        <f t="shared" si="249"/>
        <v>34.330480237036213</v>
      </c>
    </row>
    <row r="3956" spans="1:7">
      <c r="A3956" s="12">
        <f t="shared" si="251"/>
        <v>0</v>
      </c>
      <c r="B3956" t="str">
        <f>YEAR(C3956)&amp;VLOOKUP(MONTH(C3956),lookup!$G$2:$N$13,8)</f>
        <v>2019M01</v>
      </c>
      <c r="C3956" s="7">
        <f t="shared" si="250"/>
        <v>43493</v>
      </c>
      <c r="D3956" s="130">
        <v>40.626514864495064</v>
      </c>
      <c r="E3956">
        <f t="shared" si="252"/>
        <v>40.956000750270334</v>
      </c>
      <c r="F3956" s="130">
        <v>33.982636628565771</v>
      </c>
      <c r="G3956">
        <f t="shared" si="249"/>
        <v>34.334587666299839</v>
      </c>
    </row>
    <row r="3957" spans="1:7">
      <c r="A3957" s="12">
        <f t="shared" si="251"/>
        <v>0</v>
      </c>
      <c r="B3957" t="str">
        <f>YEAR(C3957)&amp;VLOOKUP(MONTH(C3957),lookup!$G$2:$N$13,8)</f>
        <v>2019M01</v>
      </c>
      <c r="C3957" s="7">
        <f t="shared" si="250"/>
        <v>43494</v>
      </c>
      <c r="D3957" s="130">
        <v>41.001969620363788</v>
      </c>
      <c r="E3957">
        <f t="shared" si="252"/>
        <v>40.924026150984325</v>
      </c>
      <c r="F3957" s="130">
        <v>34.387699851983136</v>
      </c>
      <c r="G3957">
        <f t="shared" si="249"/>
        <v>34.310212077482248</v>
      </c>
    </row>
    <row r="3958" spans="1:7">
      <c r="A3958" s="12">
        <f t="shared" si="251"/>
        <v>0</v>
      </c>
      <c r="B3958" t="str">
        <f>YEAR(C3958)&amp;VLOOKUP(MONTH(C3958),lookup!$G$2:$N$13,8)</f>
        <v>2019M01</v>
      </c>
      <c r="C3958" s="7">
        <f t="shared" si="250"/>
        <v>43495</v>
      </c>
      <c r="D3958" s="130">
        <v>40.418579736515113</v>
      </c>
      <c r="E3958">
        <f t="shared" si="252"/>
        <v>40.933427513518865</v>
      </c>
      <c r="F3958" s="130">
        <v>33.913450978660919</v>
      </c>
      <c r="G3958">
        <f t="shared" si="249"/>
        <v>34.318515562818689</v>
      </c>
    </row>
    <row r="3959" spans="1:7">
      <c r="A3959" s="12">
        <f t="shared" si="251"/>
        <v>0</v>
      </c>
      <c r="B3959" t="str">
        <f>YEAR(C3959)&amp;VLOOKUP(MONTH(C3959),lookup!$G$2:$N$13,8)</f>
        <v>2019M01</v>
      </c>
      <c r="C3959" s="7">
        <f t="shared" si="250"/>
        <v>43496</v>
      </c>
      <c r="D3959" s="130">
        <v>40.118084916810353</v>
      </c>
      <c r="E3959">
        <f t="shared" si="252"/>
        <v>40.766181295698686</v>
      </c>
      <c r="F3959" s="130">
        <v>33.382931778632383</v>
      </c>
      <c r="G3959">
        <f t="shared" si="249"/>
        <v>34.139714590211909</v>
      </c>
    </row>
    <row r="3960" spans="1:7">
      <c r="A3960" s="12">
        <f t="shared" si="251"/>
        <v>0</v>
      </c>
      <c r="B3960" t="str">
        <f>YEAR(C3960)&amp;VLOOKUP(MONTH(C3960),lookup!$G$2:$N$13,8)</f>
        <v>2019M02</v>
      </c>
      <c r="C3960" s="7">
        <f t="shared" si="250"/>
        <v>43497</v>
      </c>
      <c r="D3960" s="130">
        <v>39.603461973849285</v>
      </c>
      <c r="E3960">
        <f t="shared" si="252"/>
        <v>40.582507277014166</v>
      </c>
      <c r="F3960" s="130">
        <v>33.033855480879502</v>
      </c>
      <c r="G3960">
        <f t="shared" si="249"/>
        <v>33.954767292113701</v>
      </c>
    </row>
    <row r="3961" spans="1:7">
      <c r="A3961" s="12">
        <f t="shared" si="251"/>
        <v>0</v>
      </c>
      <c r="B3961" t="str">
        <f>YEAR(C3961)&amp;VLOOKUP(MONTH(C3961),lookup!$G$2:$N$13,8)</f>
        <v>2019M02</v>
      </c>
      <c r="C3961" s="7">
        <f t="shared" si="250"/>
        <v>43498</v>
      </c>
      <c r="D3961" s="130">
        <v>41.478296713176093</v>
      </c>
      <c r="E3961">
        <f t="shared" si="252"/>
        <v>40.623151368038734</v>
      </c>
      <c r="F3961" s="130">
        <v>34.788760095445738</v>
      </c>
      <c r="G3961">
        <f t="shared" si="249"/>
        <v>33.993628763172154</v>
      </c>
    </row>
    <row r="3962" spans="1:7">
      <c r="A3962" s="12">
        <f t="shared" si="251"/>
        <v>0</v>
      </c>
      <c r="B3962" t="str">
        <f>YEAR(C3962)&amp;VLOOKUP(MONTH(C3962),lookup!$G$2:$N$13,8)</f>
        <v>2019M02</v>
      </c>
      <c r="C3962" s="7">
        <f t="shared" si="250"/>
        <v>43499</v>
      </c>
      <c r="D3962" s="130">
        <v>40.289102921824366</v>
      </c>
      <c r="E3962">
        <f t="shared" si="252"/>
        <v>40.541012757936286</v>
      </c>
      <c r="F3962" s="130">
        <v>33.778475205115754</v>
      </c>
      <c r="G3962">
        <f t="shared" si="249"/>
        <v>33.928753810266286</v>
      </c>
    </row>
    <row r="3963" spans="1:7">
      <c r="A3963" s="12">
        <f t="shared" si="251"/>
        <v>0</v>
      </c>
      <c r="B3963" t="str">
        <f>YEAR(C3963)&amp;VLOOKUP(MONTH(C3963),lookup!$G$2:$N$13,8)</f>
        <v>2019M02</v>
      </c>
      <c r="C3963" s="7">
        <f t="shared" si="250"/>
        <v>43500</v>
      </c>
      <c r="D3963" s="130">
        <v>40.944608639196943</v>
      </c>
      <c r="E3963">
        <f t="shared" si="252"/>
        <v>40.517716620087114</v>
      </c>
      <c r="F3963" s="130">
        <v>34.154836443377754</v>
      </c>
      <c r="G3963">
        <f t="shared" si="249"/>
        <v>33.884941235758973</v>
      </c>
    </row>
    <row r="3964" spans="1:7">
      <c r="A3964" s="12">
        <f t="shared" si="251"/>
        <v>0</v>
      </c>
      <c r="B3964" t="str">
        <f>YEAR(C3964)&amp;VLOOKUP(MONTH(C3964),lookup!$G$2:$N$13,8)</f>
        <v>2019M02</v>
      </c>
      <c r="C3964" s="7">
        <f t="shared" si="250"/>
        <v>43501</v>
      </c>
      <c r="D3964" s="130">
        <v>40.265169207569755</v>
      </c>
      <c r="E3964">
        <f t="shared" si="252"/>
        <v>40.48234830578383</v>
      </c>
      <c r="F3964" s="130">
        <v>33.698782315264687</v>
      </c>
      <c r="G3964">
        <f t="shared" si="249"/>
        <v>33.849311285894643</v>
      </c>
    </row>
    <row r="3965" spans="1:7">
      <c r="A3965" s="12">
        <f t="shared" si="251"/>
        <v>0</v>
      </c>
      <c r="B3965" t="str">
        <f>YEAR(C3965)&amp;VLOOKUP(MONTH(C3965),lookup!$G$2:$N$13,8)</f>
        <v>2019M02</v>
      </c>
      <c r="C3965" s="7">
        <f t="shared" si="250"/>
        <v>43502</v>
      </c>
      <c r="D3965" s="130">
        <v>41.25825514449194</v>
      </c>
      <c r="E3965">
        <f t="shared" si="252"/>
        <v>40.593380336681975</v>
      </c>
      <c r="F3965" s="130">
        <v>34.491173197723533</v>
      </c>
      <c r="G3965">
        <f t="shared" si="249"/>
        <v>33.948131821594345</v>
      </c>
    </row>
    <row r="3966" spans="1:7">
      <c r="A3966" s="12">
        <f t="shared" si="251"/>
        <v>0</v>
      </c>
      <c r="B3966" t="str">
        <f>YEAR(C3966)&amp;VLOOKUP(MONTH(C3966),lookup!$G$2:$N$13,8)</f>
        <v>2019M02</v>
      </c>
      <c r="C3966" s="7">
        <f t="shared" si="250"/>
        <v>43503</v>
      </c>
      <c r="D3966" s="130">
        <v>40.526866916578975</v>
      </c>
      <c r="E3966">
        <f t="shared" si="252"/>
        <v>40.677098697330109</v>
      </c>
      <c r="F3966" s="130">
        <v>33.905250835758707</v>
      </c>
      <c r="G3966">
        <f t="shared" si="249"/>
        <v>34.020235592236219</v>
      </c>
    </row>
    <row r="3967" spans="1:7">
      <c r="A3967" s="12">
        <f t="shared" si="251"/>
        <v>0</v>
      </c>
      <c r="B3967" t="str">
        <f>YEAR(C3967)&amp;VLOOKUP(MONTH(C3967),lookup!$G$2:$N$13,8)</f>
        <v>2019M02</v>
      </c>
      <c r="C3967" s="7">
        <f t="shared" si="250"/>
        <v>43504</v>
      </c>
      <c r="D3967" s="130">
        <v>41.089971711190429</v>
      </c>
      <c r="E3967">
        <f t="shared" si="252"/>
        <v>40.705481205146725</v>
      </c>
      <c r="F3967" s="130">
        <v>34.345829419158107</v>
      </c>
      <c r="G3967">
        <f t="shared" si="249"/>
        <v>34.043505805078453</v>
      </c>
    </row>
    <row r="3968" spans="1:7">
      <c r="A3968" s="12">
        <f t="shared" si="251"/>
        <v>0</v>
      </c>
      <c r="B3968" t="str">
        <f>YEAR(C3968)&amp;VLOOKUP(MONTH(C3968),lookup!$G$2:$N$13,8)</f>
        <v>2019M02</v>
      </c>
      <c r="C3968" s="7">
        <f t="shared" si="250"/>
        <v>43505</v>
      </c>
      <c r="D3968" s="130">
        <v>41.043945499152308</v>
      </c>
      <c r="E3968">
        <f t="shared" si="252"/>
        <v>40.858414973588836</v>
      </c>
      <c r="F3968" s="130">
        <v>34.227325348142244</v>
      </c>
      <c r="G3968">
        <f t="shared" si="249"/>
        <v>34.155501850367912</v>
      </c>
    </row>
    <row r="3969" spans="1:7">
      <c r="A3969" s="12">
        <f t="shared" si="251"/>
        <v>0</v>
      </c>
      <c r="B3969" t="str">
        <f>YEAR(C3969)&amp;VLOOKUP(MONTH(C3969),lookup!$G$2:$N$13,8)</f>
        <v>2019M02</v>
      </c>
      <c r="C3969" s="7">
        <f t="shared" si="250"/>
        <v>43506</v>
      </c>
      <c r="D3969" s="130">
        <v>40.823095026842907</v>
      </c>
      <c r="E3969">
        <f t="shared" si="252"/>
        <v>40.807338733830171</v>
      </c>
      <c r="F3969" s="130">
        <v>34.278800376775024</v>
      </c>
      <c r="G3969">
        <f t="shared" si="249"/>
        <v>34.133959695734099</v>
      </c>
    </row>
    <row r="3970" spans="1:7">
      <c r="A3970" s="12">
        <f t="shared" si="251"/>
        <v>0</v>
      </c>
      <c r="B3970" t="str">
        <f>YEAR(C3970)&amp;VLOOKUP(MONTH(C3970),lookup!$G$2:$N$13,8)</f>
        <v>2019M02</v>
      </c>
      <c r="C3970" s="7">
        <f t="shared" si="250"/>
        <v>43507</v>
      </c>
      <c r="D3970" s="130">
        <v>40.786571418177992</v>
      </c>
      <c r="E3970">
        <f t="shared" si="252"/>
        <v>40.881880699069626</v>
      </c>
      <c r="F3970" s="130">
        <v>33.967777469888141</v>
      </c>
      <c r="G3970">
        <f t="shared" si="249"/>
        <v>34.168207350167663</v>
      </c>
    </row>
    <row r="3971" spans="1:7">
      <c r="A3971" s="12">
        <f t="shared" si="251"/>
        <v>0</v>
      </c>
      <c r="B3971" t="str">
        <f>YEAR(C3971)&amp;VLOOKUP(MONTH(C3971),lookup!$G$2:$N$13,8)</f>
        <v>2019M02</v>
      </c>
      <c r="C3971" s="7">
        <f t="shared" si="250"/>
        <v>43508</v>
      </c>
      <c r="D3971" s="130">
        <v>41.316775909281631</v>
      </c>
      <c r="E3971">
        <f t="shared" si="252"/>
        <v>40.910017883849058</v>
      </c>
      <c r="F3971" s="130">
        <v>34.598758862783932</v>
      </c>
      <c r="G3971">
        <f t="shared" si="249"/>
        <v>34.204917973468909</v>
      </c>
    </row>
    <row r="3972" spans="1:7">
      <c r="A3972" s="12">
        <f t="shared" si="251"/>
        <v>0</v>
      </c>
      <c r="B3972" t="str">
        <f>YEAR(C3972)&amp;VLOOKUP(MONTH(C3972),lookup!$G$2:$N$13,8)</f>
        <v>2019M02</v>
      </c>
      <c r="C3972" s="7">
        <f t="shared" si="250"/>
        <v>43509</v>
      </c>
      <c r="D3972" s="130">
        <v>40.611612110361023</v>
      </c>
      <c r="E3972">
        <f t="shared" si="252"/>
        <v>40.938732664755349</v>
      </c>
      <c r="F3972" s="130">
        <v>33.899388077735395</v>
      </c>
      <c r="G3972">
        <f t="shared" si="249"/>
        <v>34.216967270454717</v>
      </c>
    </row>
    <row r="3973" spans="1:7">
      <c r="A3973" s="12">
        <f t="shared" si="251"/>
        <v>0</v>
      </c>
      <c r="B3973" t="str">
        <f>YEAR(C3973)&amp;VLOOKUP(MONTH(C3973),lookup!$G$2:$N$13,8)</f>
        <v>2019M02</v>
      </c>
      <c r="C3973" s="7">
        <f t="shared" si="250"/>
        <v>43510</v>
      </c>
      <c r="D3973" s="130">
        <v>41.5283346484144</v>
      </c>
      <c r="E3973">
        <f t="shared" si="252"/>
        <v>40.992142878519168</v>
      </c>
      <c r="F3973" s="130">
        <v>34.754887188359952</v>
      </c>
      <c r="G3973">
        <f t="shared" si="249"/>
        <v>34.267537542302989</v>
      </c>
    </row>
    <row r="3974" spans="1:7">
      <c r="A3974" s="12">
        <f t="shared" si="251"/>
        <v>0</v>
      </c>
      <c r="B3974" t="str">
        <f>YEAR(C3974)&amp;VLOOKUP(MONTH(C3974),lookup!$G$2:$N$13,8)</f>
        <v>2019M02</v>
      </c>
      <c r="C3974" s="7">
        <f t="shared" si="250"/>
        <v>43511</v>
      </c>
      <c r="D3974" s="130">
        <v>40.941252355311725</v>
      </c>
      <c r="E3974">
        <f t="shared" si="252"/>
        <v>41.009484206453251</v>
      </c>
      <c r="F3974" s="130">
        <v>34.176182658958766</v>
      </c>
      <c r="G3974">
        <f t="shared" ref="G3974:G4037" si="253">AVERAGE(SUM(F3967:F3974)/8,SUM(F3969:F3974)/6)</f>
        <v>34.2802088904877</v>
      </c>
    </row>
    <row r="3975" spans="1:7">
      <c r="A3975" s="12">
        <f t="shared" si="251"/>
        <v>0</v>
      </c>
      <c r="B3975" t="str">
        <f>YEAR(C3975)&amp;VLOOKUP(MONTH(C3975),lookup!$G$2:$N$13,8)</f>
        <v>2019M02</v>
      </c>
      <c r="C3975" s="7">
        <f t="shared" si="250"/>
        <v>43512</v>
      </c>
      <c r="D3975" s="130">
        <v>41.824589067634193</v>
      </c>
      <c r="E3975">
        <f t="shared" si="252"/>
        <v>41.138855627963594</v>
      </c>
      <c r="F3975" s="130">
        <v>34.977085123980309</v>
      </c>
      <c r="G3975">
        <f t="shared" si="253"/>
        <v>34.377852767639531</v>
      </c>
    </row>
    <row r="3976" spans="1:7">
      <c r="A3976" s="12">
        <f t="shared" si="251"/>
        <v>0</v>
      </c>
      <c r="B3976" t="str">
        <f>YEAR(C3976)&amp;VLOOKUP(MONTH(C3976),lookup!$G$2:$N$13,8)</f>
        <v>2019M02</v>
      </c>
      <c r="C3976" s="7">
        <f t="shared" si="250"/>
        <v>43513</v>
      </c>
      <c r="D3976" s="130">
        <v>41.367498016719352</v>
      </c>
      <c r="E3976">
        <f t="shared" si="252"/>
        <v>41.207488210189979</v>
      </c>
      <c r="F3976" s="130">
        <v>34.580987933897596</v>
      </c>
      <c r="G3976">
        <f t="shared" si="253"/>
        <v>34.451057551250031</v>
      </c>
    </row>
    <row r="3977" spans="1:7">
      <c r="A3977" s="12">
        <f t="shared" si="251"/>
        <v>0</v>
      </c>
      <c r="B3977" t="str">
        <f>YEAR(C3977)&amp;VLOOKUP(MONTH(C3977),lookup!$G$2:$N$13,8)</f>
        <v>2019M02</v>
      </c>
      <c r="C3977" s="7">
        <f t="shared" si="250"/>
        <v>43514</v>
      </c>
      <c r="D3977" s="130">
        <v>41.363595618530454</v>
      </c>
      <c r="E3977">
        <f t="shared" si="252"/>
        <v>41.245171139607848</v>
      </c>
      <c r="F3977" s="130">
        <v>34.574937245828544</v>
      </c>
      <c r="G3977">
        <f t="shared" si="253"/>
        <v>34.467580970819583</v>
      </c>
    </row>
    <row r="3978" spans="1:7">
      <c r="A3978" s="12">
        <f t="shared" si="251"/>
        <v>0</v>
      </c>
      <c r="B3978" t="str">
        <f>YEAR(C3978)&amp;VLOOKUP(MONTH(C3978),lookup!$G$2:$N$13,8)</f>
        <v>2019M02</v>
      </c>
      <c r="C3978" s="7">
        <f t="shared" si="250"/>
        <v>43515</v>
      </c>
      <c r="D3978" s="130">
        <v>41.410300678295329</v>
      </c>
      <c r="E3978">
        <f t="shared" si="252"/>
        <v>41.350711599026383</v>
      </c>
      <c r="F3978" s="130">
        <v>34.612502154058468</v>
      </c>
      <c r="G3978">
        <f t="shared" si="253"/>
        <v>34.567302436607157</v>
      </c>
    </row>
    <row r="3979" spans="1:7">
      <c r="A3979" s="12">
        <f t="shared" si="251"/>
        <v>0</v>
      </c>
      <c r="B3979" t="str">
        <f>YEAR(C3979)&amp;VLOOKUP(MONTH(C3979),lookup!$G$2:$N$13,8)</f>
        <v>2019M02</v>
      </c>
      <c r="C3979" s="7">
        <f t="shared" si="250"/>
        <v>43516</v>
      </c>
      <c r="D3979" s="130">
        <v>41.809266337222184</v>
      </c>
      <c r="E3979">
        <f t="shared" si="252"/>
        <v>41.404903224839984</v>
      </c>
      <c r="F3979" s="130">
        <v>35.008395588407375</v>
      </c>
      <c r="G3979">
        <f t="shared" si="253"/>
        <v>34.614030431962576</v>
      </c>
    </row>
    <row r="3980" spans="1:7">
      <c r="A3980" s="12">
        <f t="shared" si="251"/>
        <v>0</v>
      </c>
      <c r="B3980" t="str">
        <f>YEAR(C3980)&amp;VLOOKUP(MONTH(C3980),lookup!$G$2:$N$13,8)</f>
        <v>2019M02</v>
      </c>
      <c r="C3980" s="7">
        <f t="shared" ref="C3980:C4043" si="254">C3979+1</f>
        <v>43517</v>
      </c>
      <c r="D3980" s="130">
        <v>41.38724189818182</v>
      </c>
      <c r="E3980">
        <f t="shared" si="252"/>
        <v>41.490545881817951</v>
      </c>
      <c r="F3980" s="130">
        <v>34.63857629394802</v>
      </c>
      <c r="G3980">
        <f t="shared" si="253"/>
        <v>34.698762498391631</v>
      </c>
    </row>
    <row r="3981" spans="1:7">
      <c r="A3981" s="12">
        <f t="shared" si="251"/>
        <v>0</v>
      </c>
      <c r="B3981" t="str">
        <f>YEAR(C3981)&amp;VLOOKUP(MONTH(C3981),lookup!$G$2:$N$13,8)</f>
        <v>2019M02</v>
      </c>
      <c r="C3981" s="7">
        <f t="shared" si="254"/>
        <v>43518</v>
      </c>
      <c r="D3981" s="130">
        <v>42.001110900697505</v>
      </c>
      <c r="E3981">
        <f t="shared" si="252"/>
        <v>41.534804550340922</v>
      </c>
      <c r="F3981" s="130">
        <v>35.107183489712625</v>
      </c>
      <c r="G3981">
        <f t="shared" si="253"/>
        <v>34.731622547703864</v>
      </c>
    </row>
    <row r="3982" spans="1:7">
      <c r="A3982" s="12">
        <f t="shared" si="251"/>
        <v>0</v>
      </c>
      <c r="B3982" t="str">
        <f>YEAR(C3982)&amp;VLOOKUP(MONTH(C3982),lookup!$G$2:$N$13,8)</f>
        <v>2019M02</v>
      </c>
      <c r="C3982" s="7">
        <f t="shared" si="254"/>
        <v>43519</v>
      </c>
      <c r="D3982" s="130">
        <v>41.998396159331179</v>
      </c>
      <c r="E3982">
        <f t="shared" si="252"/>
        <v>41.653450883309787</v>
      </c>
      <c r="F3982" s="130">
        <v>35.135029447261445</v>
      </c>
      <c r="G3982">
        <f t="shared" si="253"/>
        <v>34.837720598086435</v>
      </c>
    </row>
    <row r="3983" spans="1:7">
      <c r="A3983" s="12">
        <f t="shared" si="251"/>
        <v>0</v>
      </c>
      <c r="B3983" t="str">
        <f>YEAR(C3983)&amp;VLOOKUP(MONTH(C3983),lookup!$G$2:$N$13,8)</f>
        <v>2019M02</v>
      </c>
      <c r="C3983" s="7">
        <f t="shared" si="254"/>
        <v>43520</v>
      </c>
      <c r="D3983" s="130">
        <v>41.87200562912183</v>
      </c>
      <c r="E3983">
        <f t="shared" si="252"/>
        <v>41.698781919285381</v>
      </c>
      <c r="F3983" s="130">
        <v>34.98705398865205</v>
      </c>
      <c r="G3983">
        <f t="shared" si="253"/>
        <v>34.87268671403038</v>
      </c>
    </row>
    <row r="3984" spans="1:7">
      <c r="A3984" s="12">
        <f t="shared" si="251"/>
        <v>0</v>
      </c>
      <c r="B3984" t="str">
        <f>YEAR(C3984)&amp;VLOOKUP(MONTH(C3984),lookup!$G$2:$N$13,8)</f>
        <v>2019M02</v>
      </c>
      <c r="C3984" s="7">
        <f t="shared" si="254"/>
        <v>43521</v>
      </c>
      <c r="D3984" s="130">
        <v>41.980820999402376</v>
      </c>
      <c r="E3984">
        <f t="shared" si="252"/>
        <v>41.784657965795326</v>
      </c>
      <c r="F3984" s="130">
        <v>35.069265141115984</v>
      </c>
      <c r="G3984">
        <f t="shared" si="253"/>
        <v>34.941267621736323</v>
      </c>
    </row>
    <row r="3985" spans="1:7">
      <c r="A3985" s="12">
        <f t="shared" si="251"/>
        <v>0</v>
      </c>
      <c r="B3985" t="str">
        <f>YEAR(C3985)&amp;VLOOKUP(MONTH(C3985),lookup!$G$2:$N$13,8)</f>
        <v>2019M02</v>
      </c>
      <c r="C3985" s="7">
        <f t="shared" si="254"/>
        <v>43522</v>
      </c>
      <c r="D3985" s="130">
        <v>41.991063111804493</v>
      </c>
      <c r="E3985">
        <f t="shared" si="252"/>
        <v>41.839024415340148</v>
      </c>
      <c r="F3985" s="130">
        <v>35.152036127295112</v>
      </c>
      <c r="G3985">
        <f t="shared" si="253"/>
        <v>34.98930634673529</v>
      </c>
    </row>
    <row r="3986" spans="1:7">
      <c r="A3986" s="12">
        <f t="shared" ref="A3986:A4049" si="255">IF(D3986+D3987=D3986,IF(D3986+D3987&gt;0,1,0),0)</f>
        <v>0</v>
      </c>
      <c r="B3986" t="str">
        <f>YEAR(C3986)&amp;VLOOKUP(MONTH(C3986),lookup!$G$2:$N$13,8)</f>
        <v>2019M02</v>
      </c>
      <c r="C3986" s="7">
        <f t="shared" si="254"/>
        <v>43523</v>
      </c>
      <c r="D3986" s="130">
        <v>42.284619938751888</v>
      </c>
      <c r="E3986">
        <f t="shared" si="252"/>
        <v>41.968450872499517</v>
      </c>
      <c r="F3986" s="130">
        <v>35.372182658100421</v>
      </c>
      <c r="G3986">
        <f t="shared" si="253"/>
        <v>35.097920241917279</v>
      </c>
    </row>
    <row r="3987" spans="1:7">
      <c r="A3987" s="12">
        <f t="shared" si="255"/>
        <v>0</v>
      </c>
      <c r="B3987" t="str">
        <f>YEAR(C3987)&amp;VLOOKUP(MONTH(C3987),lookup!$G$2:$N$13,8)</f>
        <v>2019M02</v>
      </c>
      <c r="C3987" s="7">
        <f t="shared" si="254"/>
        <v>43524</v>
      </c>
      <c r="D3987" s="130">
        <v>42.518568451032273</v>
      </c>
      <c r="E3987">
        <f t="shared" si="252"/>
        <v>42.055903717140545</v>
      </c>
      <c r="F3987" s="130">
        <v>35.631975834519473</v>
      </c>
      <c r="G3987">
        <f t="shared" si="253"/>
        <v>35.180626702699861</v>
      </c>
    </row>
    <row r="3988" spans="1:7">
      <c r="A3988" s="12">
        <f t="shared" si="255"/>
        <v>0</v>
      </c>
      <c r="B3988" t="str">
        <f>YEAR(C3988)&amp;VLOOKUP(MONTH(C3988),lookup!$G$2:$N$13,8)</f>
        <v>2019M03</v>
      </c>
      <c r="C3988" s="7">
        <f t="shared" si="254"/>
        <v>43525</v>
      </c>
      <c r="D3988" s="130">
        <v>41.949759889418125</v>
      </c>
      <c r="E3988">
        <f t="shared" si="252"/>
        <v>42.087008069100065</v>
      </c>
      <c r="F3988" s="130">
        <v>35.033857572282272</v>
      </c>
      <c r="G3988">
        <f t="shared" si="253"/>
        <v>35.196900793014152</v>
      </c>
    </row>
    <row r="3989" spans="1:7">
      <c r="A3989" s="12">
        <f t="shared" si="255"/>
        <v>0</v>
      </c>
      <c r="B3989" t="str">
        <f>YEAR(C3989)&amp;VLOOKUP(MONTH(C3989),lookup!$G$2:$N$13,8)</f>
        <v>2019M03</v>
      </c>
      <c r="C3989" s="7">
        <f t="shared" si="254"/>
        <v>43526</v>
      </c>
      <c r="D3989" s="130">
        <v>42.970338012397697</v>
      </c>
      <c r="E3989">
        <f t="shared" si="252"/>
        <v>42.239112462187649</v>
      </c>
      <c r="F3989" s="130">
        <v>35.946831420823571</v>
      </c>
      <c r="G3989">
        <f t="shared" si="253"/>
        <v>35.329360241389551</v>
      </c>
    </row>
    <row r="3990" spans="1:7">
      <c r="A3990" s="12">
        <f t="shared" si="255"/>
        <v>0</v>
      </c>
      <c r="B3990" t="str">
        <f>YEAR(C3990)&amp;VLOOKUP(MONTH(C3990),lookup!$G$2:$N$13,8)</f>
        <v>2019M03</v>
      </c>
      <c r="C3990" s="7">
        <f t="shared" si="254"/>
        <v>43527</v>
      </c>
      <c r="D3990" s="130">
        <v>42.125975107942764</v>
      </c>
      <c r="E3990">
        <f t="shared" si="252"/>
        <v>42.25918232218757</v>
      </c>
      <c r="F3990" s="130">
        <v>35.391361831743133</v>
      </c>
      <c r="G3990">
        <f t="shared" si="253"/>
        <v>35.372222406305248</v>
      </c>
    </row>
    <row r="3991" spans="1:7">
      <c r="A3991" s="12">
        <f t="shared" si="255"/>
        <v>0</v>
      </c>
      <c r="B3991" t="str">
        <f>YEAR(C3991)&amp;VLOOKUP(MONTH(C3991),lookup!$G$2:$N$13,8)</f>
        <v>2019M03</v>
      </c>
      <c r="C3991" s="7">
        <f t="shared" si="254"/>
        <v>43528</v>
      </c>
      <c r="D3991" s="130">
        <v>42.444475547966846</v>
      </c>
      <c r="E3991">
        <f t="shared" si="252"/>
        <v>42.332746061795575</v>
      </c>
      <c r="F3991" s="130">
        <v>35.447259264374836</v>
      </c>
      <c r="G3991">
        <f t="shared" si="253"/>
        <v>35.425587164127904</v>
      </c>
    </row>
    <row r="3992" spans="1:7">
      <c r="A3992" s="12">
        <f t="shared" si="255"/>
        <v>0</v>
      </c>
      <c r="B3992" t="str">
        <f>YEAR(C3992)&amp;VLOOKUP(MONTH(C3992),lookup!$G$2:$N$13,8)</f>
        <v>2019M03</v>
      </c>
      <c r="C3992" s="7">
        <f t="shared" si="254"/>
        <v>43529</v>
      </c>
      <c r="D3992" s="130">
        <v>42.105366784406769</v>
      </c>
      <c r="E3992">
        <f t="shared" si="252"/>
        <v>42.325592410496256</v>
      </c>
      <c r="F3992" s="130">
        <v>35.234653676522392</v>
      </c>
      <c r="G3992">
        <f t="shared" si="253"/>
        <v>35.424463199125967</v>
      </c>
    </row>
    <row r="3993" spans="1:7">
      <c r="A3993" s="12">
        <f t="shared" si="255"/>
        <v>0</v>
      </c>
      <c r="B3993" t="str">
        <f>YEAR(C3993)&amp;VLOOKUP(MONTH(C3993),lookup!$G$2:$N$13,8)</f>
        <v>2019M03</v>
      </c>
      <c r="C3993" s="7">
        <f t="shared" si="254"/>
        <v>43530</v>
      </c>
      <c r="D3993" s="130">
        <v>42.552556124710136</v>
      </c>
      <c r="E3993">
        <f t="shared" si="252"/>
        <v>42.363518029942682</v>
      </c>
      <c r="F3993" s="130">
        <v>35.619425120767005</v>
      </c>
      <c r="G3993">
        <f t="shared" si="253"/>
        <v>35.452629118405255</v>
      </c>
    </row>
    <row r="3994" spans="1:7">
      <c r="A3994" s="12">
        <f t="shared" si="255"/>
        <v>0</v>
      </c>
      <c r="B3994" t="str">
        <f>YEAR(C3994)&amp;VLOOKUP(MONTH(C3994),lookup!$G$2:$N$13,8)</f>
        <v>2019M03</v>
      </c>
      <c r="C3994" s="7">
        <f t="shared" si="254"/>
        <v>43531</v>
      </c>
      <c r="D3994" s="130">
        <v>42.137545055834309</v>
      </c>
      <c r="E3994">
        <f t="shared" si="252"/>
        <v>42.369974613628351</v>
      </c>
      <c r="F3994" s="130">
        <v>35.29305148413281</v>
      </c>
      <c r="G3994">
        <f t="shared" si="253"/>
        <v>35.469282912686488</v>
      </c>
    </row>
    <row r="3995" spans="1:7">
      <c r="A3995" s="12">
        <f t="shared" si="255"/>
        <v>0</v>
      </c>
      <c r="B3995" t="str">
        <f>YEAR(C3995)&amp;VLOOKUP(MONTH(C3995),lookup!$G$2:$N$13,8)</f>
        <v>2019M03</v>
      </c>
      <c r="C3995" s="7">
        <f t="shared" si="254"/>
        <v>43532</v>
      </c>
      <c r="D3995" s="130">
        <v>42.710113338108584</v>
      </c>
      <c r="E3995">
        <f t="shared" si="252"/>
        <v>42.360260779546529</v>
      </c>
      <c r="F3995" s="130">
        <v>35.761358751764966</v>
      </c>
      <c r="G3995">
        <f t="shared" si="253"/>
        <v>35.461913289259442</v>
      </c>
    </row>
    <row r="3996" spans="1:7">
      <c r="A3996" s="12">
        <f t="shared" si="255"/>
        <v>0</v>
      </c>
      <c r="B3996" t="str">
        <f>YEAR(C3996)&amp;VLOOKUP(MONTH(C3996),lookup!$G$2:$N$13,8)</f>
        <v>2019M03</v>
      </c>
      <c r="C3996" s="7">
        <f t="shared" si="254"/>
        <v>43533</v>
      </c>
      <c r="D3996" s="130">
        <v>42.579252633165297</v>
      </c>
      <c r="E3996">
        <f t="shared" si="252"/>
        <v>42.437377203132598</v>
      </c>
      <c r="F3996" s="130">
        <v>35.657637616394695</v>
      </c>
      <c r="G3996">
        <f t="shared" si="253"/>
        <v>35.523089190737437</v>
      </c>
    </row>
    <row r="3997" spans="1:7">
      <c r="A3997" s="12">
        <f t="shared" si="255"/>
        <v>0</v>
      </c>
      <c r="B3997" t="str">
        <f>YEAR(C3997)&amp;VLOOKUP(MONTH(C3997),lookup!$G$2:$N$13,8)</f>
        <v>2019M03</v>
      </c>
      <c r="C3997" s="7">
        <f t="shared" si="254"/>
        <v>43534</v>
      </c>
      <c r="D3997" s="130">
        <v>42.645912348405169</v>
      </c>
      <c r="E3997">
        <f t="shared" si="252"/>
        <v>42.433886999169601</v>
      </c>
      <c r="F3997" s="130">
        <v>35.68875573405564</v>
      </c>
      <c r="G3997">
        <f t="shared" si="253"/>
        <v>35.52708416612117</v>
      </c>
    </row>
    <row r="3998" spans="1:7">
      <c r="A3998" s="12">
        <f t="shared" si="255"/>
        <v>0</v>
      </c>
      <c r="B3998" t="str">
        <f>YEAR(C3998)&amp;VLOOKUP(MONTH(C3998),lookup!$G$2:$N$13,8)</f>
        <v>2019M03</v>
      </c>
      <c r="C3998" s="7">
        <f t="shared" si="254"/>
        <v>43535</v>
      </c>
      <c r="D3998" s="130">
        <v>42.279285368094101</v>
      </c>
      <c r="E3998">
        <f t="shared" si="252"/>
        <v>42.457962105736328</v>
      </c>
      <c r="F3998" s="130">
        <v>35.325106831056644</v>
      </c>
      <c r="G3998">
        <f t="shared" si="253"/>
        <v>35.530480991456123</v>
      </c>
    </row>
    <row r="3999" spans="1:7">
      <c r="A3999" s="12">
        <f t="shared" si="255"/>
        <v>0</v>
      </c>
      <c r="B3999" t="str">
        <f>YEAR(C3999)&amp;VLOOKUP(MONTH(C3999),lookup!$G$2:$N$13,8)</f>
        <v>2019M03</v>
      </c>
      <c r="C3999" s="7">
        <f t="shared" si="254"/>
        <v>43536</v>
      </c>
      <c r="D3999" s="130">
        <v>42.446299424088664</v>
      </c>
      <c r="E3999">
        <f t="shared" si="252"/>
        <v>42.449221372942162</v>
      </c>
      <c r="F3999" s="130">
        <v>35.555257824590257</v>
      </c>
      <c r="G3999">
        <f t="shared" si="253"/>
        <v>35.531883626788193</v>
      </c>
    </row>
    <row r="4000" spans="1:7">
      <c r="A4000" s="12">
        <f t="shared" si="255"/>
        <v>0</v>
      </c>
      <c r="B4000" t="str">
        <f>YEAR(C4000)&amp;VLOOKUP(MONTH(C4000),lookup!$G$2:$N$13,8)</f>
        <v>2019M03</v>
      </c>
      <c r="C4000" s="7">
        <f t="shared" si="254"/>
        <v>43537</v>
      </c>
      <c r="D4000" s="130">
        <v>42.469897739475087</v>
      </c>
      <c r="E4000">
        <f t="shared" si="252"/>
        <v>42.499700614603995</v>
      </c>
      <c r="F4000" s="130">
        <v>35.555866628711165</v>
      </c>
      <c r="G4000">
        <f t="shared" si="253"/>
        <v>35.573860698348184</v>
      </c>
    </row>
    <row r="4001" spans="1:7">
      <c r="A4001" s="12">
        <f t="shared" si="255"/>
        <v>0</v>
      </c>
      <c r="B4001" t="str">
        <f>YEAR(C4001)&amp;VLOOKUP(MONTH(C4001),lookup!$G$2:$N$13,8)</f>
        <v>2019M03</v>
      </c>
      <c r="C4001" s="7">
        <f t="shared" si="254"/>
        <v>43538</v>
      </c>
      <c r="D4001" s="130">
        <v>42.527659208228421</v>
      </c>
      <c r="E4001">
        <f t="shared" si="252"/>
        <v>42.482940046500538</v>
      </c>
      <c r="F4001" s="130">
        <v>35.581656229439304</v>
      </c>
      <c r="G4001">
        <f t="shared" si="253"/>
        <v>35.556524932446393</v>
      </c>
    </row>
    <row r="4002" spans="1:7">
      <c r="A4002" s="12">
        <f t="shared" si="255"/>
        <v>0</v>
      </c>
      <c r="B4002" t="str">
        <f>YEAR(C4002)&amp;VLOOKUP(MONTH(C4002),lookup!$G$2:$N$13,8)</f>
        <v>2019M03</v>
      </c>
      <c r="C4002" s="7">
        <f t="shared" si="254"/>
        <v>43539</v>
      </c>
      <c r="D4002" s="130">
        <v>42.563867774809623</v>
      </c>
      <c r="E4002">
        <f t="shared" si="252"/>
        <v>42.508303144906861</v>
      </c>
      <c r="F4002" s="130">
        <v>35.63269573426949</v>
      </c>
      <c r="G4002">
        <f t="shared" si="253"/>
        <v>35.575674207902836</v>
      </c>
    </row>
    <row r="4003" spans="1:7">
      <c r="A4003" s="12">
        <f t="shared" si="255"/>
        <v>0</v>
      </c>
      <c r="B4003" t="str">
        <f>YEAR(C4003)&amp;VLOOKUP(MONTH(C4003),lookup!$G$2:$N$13,8)</f>
        <v>2019M03</v>
      </c>
      <c r="C4003" s="7">
        <f t="shared" si="254"/>
        <v>43540</v>
      </c>
      <c r="D4003" s="130">
        <v>42.926608923959584</v>
      </c>
      <c r="E4003">
        <f t="shared" si="252"/>
        <v>42.545225500318743</v>
      </c>
      <c r="F4003" s="130">
        <v>35.875623058176089</v>
      </c>
      <c r="G4003">
        <f t="shared" si="253"/>
        <v>35.598388004063565</v>
      </c>
    </row>
    <row r="4004" spans="1:7">
      <c r="A4004" s="12">
        <f t="shared" si="255"/>
        <v>0</v>
      </c>
      <c r="B4004" t="str">
        <f>YEAR(C4004)&amp;VLOOKUP(MONTH(C4004),lookup!$G$2:$N$13,8)</f>
        <v>2019M03</v>
      </c>
      <c r="C4004" s="7">
        <f t="shared" si="254"/>
        <v>43541</v>
      </c>
      <c r="D4004" s="130">
        <v>42.689598300842022</v>
      </c>
      <c r="E4004">
        <f t="shared" si="252"/>
        <v>42.586314848944198</v>
      </c>
      <c r="F4004" s="130">
        <v>35.71809482735032</v>
      </c>
      <c r="G4004">
        <f t="shared" si="253"/>
        <v>35.634915579439436</v>
      </c>
    </row>
    <row r="4005" spans="1:7">
      <c r="A4005" s="12">
        <f t="shared" si="255"/>
        <v>0</v>
      </c>
      <c r="B4005" t="str">
        <f>YEAR(C4005)&amp;VLOOKUP(MONTH(C4005),lookup!$G$2:$N$13,8)</f>
        <v>2019M03</v>
      </c>
      <c r="C4005" s="7">
        <f t="shared" si="254"/>
        <v>43542</v>
      </c>
      <c r="D4005" s="130">
        <v>42.508129374891801</v>
      </c>
      <c r="E4005">
        <f t="shared" si="252"/>
        <v>42.582855908999875</v>
      </c>
      <c r="F4005" s="130">
        <v>35.585515060315913</v>
      </c>
      <c r="G4005">
        <f t="shared" si="253"/>
        <v>35.630984473641178</v>
      </c>
    </row>
    <row r="4006" spans="1:7">
      <c r="A4006" s="12">
        <f t="shared" si="255"/>
        <v>0</v>
      </c>
      <c r="B4006" t="str">
        <f>YEAR(C4006)&amp;VLOOKUP(MONTH(C4006),lookup!$G$2:$N$13,8)</f>
        <v>2019M03</v>
      </c>
      <c r="C4006" s="7">
        <f t="shared" si="254"/>
        <v>43543</v>
      </c>
      <c r="D4006" s="130">
        <v>42.763871119357766</v>
      </c>
      <c r="E4006">
        <f t="shared" si="252"/>
        <v>42.637640300110746</v>
      </c>
      <c r="F4006" s="130">
        <v>35.780410042666276</v>
      </c>
      <c r="G4006">
        <f t="shared" si="253"/>
        <v>35.678152875529705</v>
      </c>
    </row>
    <row r="4007" spans="1:7">
      <c r="A4007" s="12">
        <f t="shared" si="255"/>
        <v>0</v>
      </c>
      <c r="B4007" t="str">
        <f>YEAR(C4007)&amp;VLOOKUP(MONTH(C4007),lookup!$G$2:$N$13,8)</f>
        <v>2019M03</v>
      </c>
      <c r="C4007" s="7">
        <f t="shared" si="254"/>
        <v>43544</v>
      </c>
      <c r="D4007" s="130">
        <v>42.780901110048454</v>
      </c>
      <c r="E4007">
        <f t="shared" si="252"/>
        <v>42.679656397301571</v>
      </c>
      <c r="F4007" s="130">
        <v>35.781921193219354</v>
      </c>
      <c r="G4007">
        <f t="shared" si="253"/>
        <v>35.709008083050705</v>
      </c>
    </row>
    <row r="4008" spans="1:7">
      <c r="A4008" s="12">
        <f t="shared" si="255"/>
        <v>0</v>
      </c>
      <c r="B4008" t="str">
        <f>YEAR(C4008)&amp;VLOOKUP(MONTH(C4008),lookup!$G$2:$N$13,8)</f>
        <v>2019M03</v>
      </c>
      <c r="C4008" s="7">
        <f t="shared" si="254"/>
        <v>43545</v>
      </c>
      <c r="D4008" s="130">
        <v>42.989508810204555</v>
      </c>
      <c r="E4008">
        <f t="shared" si="252"/>
        <v>42.747602175505065</v>
      </c>
      <c r="F4008" s="130">
        <v>36.057555449000802</v>
      </c>
      <c r="G4008">
        <f t="shared" si="253"/>
        <v>35.775768610546407</v>
      </c>
    </row>
    <row r="4009" spans="1:7">
      <c r="A4009" s="12">
        <f t="shared" si="255"/>
        <v>0</v>
      </c>
      <c r="B4009" t="str">
        <f>YEAR(C4009)&amp;VLOOKUP(MONTH(C4009),lookup!$G$2:$N$13,8)</f>
        <v>2019M03</v>
      </c>
      <c r="C4009" s="7">
        <f t="shared" si="254"/>
        <v>43546</v>
      </c>
      <c r="D4009" s="130">
        <v>43.219381978777591</v>
      </c>
      <c r="E4009">
        <f t="shared" si="252"/>
        <v>42.815232603232559</v>
      </c>
      <c r="F4009" s="130">
        <v>36.128659163156158</v>
      </c>
      <c r="G4009">
        <f t="shared" si="253"/>
        <v>35.831042635985384</v>
      </c>
    </row>
    <row r="4010" spans="1:7">
      <c r="A4010" s="12">
        <f t="shared" si="255"/>
        <v>0</v>
      </c>
      <c r="B4010" t="str">
        <f>YEAR(C4010)&amp;VLOOKUP(MONTH(C4010),lookup!$G$2:$N$13,8)</f>
        <v>2019M03</v>
      </c>
      <c r="C4010" s="7">
        <f t="shared" si="254"/>
        <v>43547</v>
      </c>
      <c r="D4010" s="130">
        <v>43.14876600545518</v>
      </c>
      <c r="E4010">
        <f t="shared" si="252"/>
        <v>42.890052718032337</v>
      </c>
      <c r="F4010" s="130">
        <v>36.079597449010642</v>
      </c>
      <c r="G4010">
        <f t="shared" si="253"/>
        <v>35.889099211628405</v>
      </c>
    </row>
    <row r="4011" spans="1:7">
      <c r="A4011" s="12">
        <f t="shared" si="255"/>
        <v>0</v>
      </c>
      <c r="B4011" t="str">
        <f>YEAR(C4011)&amp;VLOOKUP(MONTH(C4011),lookup!$G$2:$N$13,8)</f>
        <v>2019M03</v>
      </c>
      <c r="C4011" s="7">
        <f t="shared" si="254"/>
        <v>43548</v>
      </c>
      <c r="D4011" s="130">
        <v>43.699579808393054</v>
      </c>
      <c r="E4011">
        <f t="shared" si="252"/>
        <v>43.037650934434538</v>
      </c>
      <c r="F4011" s="130">
        <v>36.569674893839732</v>
      </c>
      <c r="G4011">
        <f t="shared" si="253"/>
        <v>36.014490770817694</v>
      </c>
    </row>
    <row r="4012" spans="1:7">
      <c r="A4012" s="12">
        <f t="shared" si="255"/>
        <v>0</v>
      </c>
      <c r="B4012" t="str">
        <f>YEAR(C4012)&amp;VLOOKUP(MONTH(C4012),lookup!$G$2:$N$13,8)</f>
        <v>2019M03</v>
      </c>
      <c r="C4012" s="7">
        <f t="shared" si="254"/>
        <v>43549</v>
      </c>
      <c r="D4012" s="130">
        <v>43.216887069763551</v>
      </c>
      <c r="E4012">
        <f t="shared" si="252"/>
        <v>43.108357811692613</v>
      </c>
      <c r="F4012" s="130">
        <v>36.154512606046168</v>
      </c>
      <c r="G4012">
        <f t="shared" si="253"/>
        <v>36.072942095601178</v>
      </c>
    </row>
    <row r="4013" spans="1:7">
      <c r="A4013" s="12">
        <f t="shared" si="255"/>
        <v>0</v>
      </c>
      <c r="B4013" t="str">
        <f>YEAR(C4013)&amp;VLOOKUP(MONTH(C4013),lookup!$G$2:$N$13,8)</f>
        <v>2019M03</v>
      </c>
      <c r="C4013" s="7">
        <f t="shared" si="254"/>
        <v>43550</v>
      </c>
      <c r="D4013" s="130">
        <v>43.536699942891516</v>
      </c>
      <c r="E4013">
        <f t="shared" ref="E4013:E4076" si="256">AVERAGE(SUM(D4006:D4013)/8,SUM(D4008:D4013)/6)</f>
        <v>43.235626708262856</v>
      </c>
      <c r="F4013" s="130">
        <v>36.423378276336386</v>
      </c>
      <c r="G4013">
        <f t="shared" si="253"/>
        <v>36.178763303528882</v>
      </c>
    </row>
    <row r="4014" spans="1:7">
      <c r="A4014" s="12">
        <f t="shared" si="255"/>
        <v>0</v>
      </c>
      <c r="B4014" t="str">
        <f>YEAR(C4014)&amp;VLOOKUP(MONTH(C4014),lookup!$G$2:$N$13,8)</f>
        <v>2019M03</v>
      </c>
      <c r="C4014" s="7">
        <f t="shared" si="254"/>
        <v>43551</v>
      </c>
      <c r="D4014" s="130">
        <v>43.433933329066981</v>
      </c>
      <c r="E4014">
        <f t="shared" si="256"/>
        <v>43.314540972941543</v>
      </c>
      <c r="F4014" s="130">
        <v>36.324623008092843</v>
      </c>
      <c r="G4014">
        <f t="shared" si="253"/>
        <v>36.235032243792375</v>
      </c>
    </row>
    <row r="4015" spans="1:7">
      <c r="A4015" s="12">
        <f t="shared" si="255"/>
        <v>0</v>
      </c>
      <c r="B4015" t="str">
        <f>YEAR(C4015)&amp;VLOOKUP(MONTH(C4015),lookup!$G$2:$N$13,8)</f>
        <v>2019M03</v>
      </c>
      <c r="C4015" s="7">
        <f t="shared" si="254"/>
        <v>43552</v>
      </c>
      <c r="D4015" s="130">
        <v>43.827974883680469</v>
      </c>
      <c r="E4015">
        <f t="shared" si="256"/>
        <v>43.430699159202121</v>
      </c>
      <c r="F4015" s="130">
        <v>36.692900796910564</v>
      </c>
      <c r="G4015">
        <f t="shared" si="253"/>
        <v>36.338988605169277</v>
      </c>
    </row>
    <row r="4016" spans="1:7">
      <c r="A4016" s="12">
        <f t="shared" si="255"/>
        <v>0</v>
      </c>
      <c r="B4016" t="str">
        <f>YEAR(C4016)&amp;VLOOKUP(MONTH(C4016),lookup!$G$2:$N$13,8)</f>
        <v>2019M03</v>
      </c>
      <c r="C4016" s="7">
        <f t="shared" si="254"/>
        <v>43553</v>
      </c>
      <c r="D4016" s="130">
        <v>43.762063209197692</v>
      </c>
      <c r="E4016">
        <f t="shared" si="256"/>
        <v>43.530091909451059</v>
      </c>
      <c r="F4016" s="130">
        <v>36.667827281461925</v>
      </c>
      <c r="G4016">
        <f t="shared" si="253"/>
        <v>36.42614974740237</v>
      </c>
    </row>
    <row r="4017" spans="1:12">
      <c r="A4017" s="12">
        <f t="shared" si="255"/>
        <v>0</v>
      </c>
      <c r="B4017" t="str">
        <f>YEAR(C4017)&amp;VLOOKUP(MONTH(C4017),lookup!$G$2:$N$13,8)</f>
        <v>2019M03</v>
      </c>
      <c r="C4017" s="7">
        <f t="shared" si="254"/>
        <v>43554</v>
      </c>
      <c r="D4017" s="130">
        <v>44.186741137118823</v>
      </c>
      <c r="E4017">
        <f t="shared" si="256"/>
        <v>43.6311486342412</v>
      </c>
      <c r="F4017" s="130">
        <v>36.7714220488417</v>
      </c>
      <c r="G4017">
        <f t="shared" si="253"/>
        <v>36.483134690674547</v>
      </c>
    </row>
    <row r="4018" spans="1:12">
      <c r="A4018" s="12">
        <f t="shared" si="255"/>
        <v>0</v>
      </c>
      <c r="B4018" t="str">
        <f>YEAR(C4018)&amp;VLOOKUP(MONTH(C4018),lookup!$G$2:$N$13,8)</f>
        <v>2019M03</v>
      </c>
      <c r="C4018" s="7">
        <f t="shared" si="254"/>
        <v>43555</v>
      </c>
      <c r="D4018" s="130">
        <v>43.406921134043955</v>
      </c>
      <c r="E4018">
        <f t="shared" si="256"/>
        <v>43.663119501801368</v>
      </c>
      <c r="F4018" s="130">
        <v>36.484728619391539</v>
      </c>
      <c r="G4018">
        <f t="shared" si="253"/>
        <v>36.535973389935464</v>
      </c>
    </row>
    <row r="4019" spans="1:12">
      <c r="A4019" s="12">
        <f t="shared" si="255"/>
        <v>0</v>
      </c>
      <c r="B4019" t="str">
        <f>YEAR(C4019)&amp;VLOOKUP(MONTH(C4019),lookup!$G$2:$N$13,8)</f>
        <v>2019M04</v>
      </c>
      <c r="C4019" s="7">
        <f t="shared" si="254"/>
        <v>43556</v>
      </c>
      <c r="D4019" s="130">
        <v>43.891095939793345</v>
      </c>
      <c r="E4019">
        <f t="shared" si="256"/>
        <v>43.704622259755709</v>
      </c>
      <c r="F4019" s="130">
        <v>36.668955456893677</v>
      </c>
      <c r="G4019">
        <f t="shared" si="253"/>
        <v>36.562643190172778</v>
      </c>
      <c r="H4019">
        <f t="shared" ref="H4019:H4082" si="257">INDEX(J:AU,MATCH(C4019,C:C,0),MATCH($H$1,$J$1:$AU$1,0))*(IF(I4019=$Q$1,1,IF(K4019=$Q$1,1,IF(M4019=$Q$1,1,IF(O4019=$Q$1,1,0)))))</f>
        <v>0</v>
      </c>
      <c r="I4019" s="70"/>
      <c r="J4019" s="71"/>
      <c r="K4019" s="70"/>
      <c r="L4019" s="71"/>
    </row>
    <row r="4020" spans="1:12">
      <c r="A4020" s="12">
        <f t="shared" si="255"/>
        <v>0</v>
      </c>
      <c r="B4020" t="str">
        <f>YEAR(C4020)&amp;VLOOKUP(MONTH(C4020),lookup!$G$2:$N$13,8)</f>
        <v>2019M04</v>
      </c>
      <c r="C4020" s="7">
        <f t="shared" si="254"/>
        <v>43557</v>
      </c>
      <c r="D4020" s="130">
        <v>43.961007714028</v>
      </c>
      <c r="E4020">
        <f t="shared" si="256"/>
        <v>43.795052665435648</v>
      </c>
      <c r="F4020" s="130">
        <v>36.971190015265748</v>
      </c>
      <c r="G4020">
        <f t="shared" si="253"/>
        <v>36.667566112180076</v>
      </c>
      <c r="H4020">
        <f t="shared" si="257"/>
        <v>0</v>
      </c>
      <c r="I4020" s="70"/>
      <c r="J4020" s="71"/>
      <c r="K4020" s="70"/>
      <c r="L4020" s="71"/>
    </row>
    <row r="4021" spans="1:12">
      <c r="A4021" s="12">
        <f t="shared" si="255"/>
        <v>0</v>
      </c>
      <c r="B4021" t="str">
        <f>YEAR(C4021)&amp;VLOOKUP(MONTH(C4021),lookup!$G$2:$N$13,8)</f>
        <v>2019M04</v>
      </c>
      <c r="C4021" s="7">
        <f t="shared" si="254"/>
        <v>43558</v>
      </c>
      <c r="D4021" s="130">
        <v>44.330888444620193</v>
      </c>
      <c r="E4021">
        <f t="shared" si="256"/>
        <v>43.886598910205336</v>
      </c>
      <c r="F4021" s="130">
        <v>37.016818417019302</v>
      </c>
      <c r="G4021">
        <f t="shared" si="253"/>
        <v>36.731649255981822</v>
      </c>
      <c r="H4021">
        <f t="shared" si="257"/>
        <v>0</v>
      </c>
      <c r="I4021" s="70"/>
      <c r="J4021" s="71"/>
      <c r="K4021" s="70"/>
      <c r="L4021" s="71"/>
    </row>
    <row r="4022" spans="1:12">
      <c r="A4022" s="12">
        <f t="shared" si="255"/>
        <v>0</v>
      </c>
      <c r="B4022" t="str">
        <f>YEAR(C4022)&amp;VLOOKUP(MONTH(C4022),lookup!$G$2:$N$13,8)</f>
        <v>2019M04</v>
      </c>
      <c r="C4022" s="7">
        <f t="shared" si="254"/>
        <v>43559</v>
      </c>
      <c r="D4022" s="130">
        <v>43.513452554367916</v>
      </c>
      <c r="E4022">
        <f t="shared" si="256"/>
        <v>43.870851307217492</v>
      </c>
      <c r="F4022" s="130">
        <v>36.548500883275736</v>
      </c>
      <c r="G4022">
        <f t="shared" si="253"/>
        <v>36.735697756665232</v>
      </c>
      <c r="H4022">
        <f t="shared" si="257"/>
        <v>0</v>
      </c>
      <c r="I4022" s="70"/>
      <c r="J4022" s="71"/>
      <c r="K4022" s="70"/>
      <c r="L4022" s="71"/>
    </row>
    <row r="4023" spans="1:12">
      <c r="A4023" s="12">
        <f t="shared" si="255"/>
        <v>0</v>
      </c>
      <c r="B4023" t="str">
        <f>YEAR(C4023)&amp;VLOOKUP(MONTH(C4023),lookup!$G$2:$N$13,8)</f>
        <v>2019M04</v>
      </c>
      <c r="C4023" s="7">
        <f t="shared" si="254"/>
        <v>43560</v>
      </c>
      <c r="D4023" s="130">
        <v>43.986760841178317</v>
      </c>
      <c r="E4023">
        <f t="shared" si="256"/>
        <v>43.864110404899407</v>
      </c>
      <c r="F4023" s="130">
        <v>36.756970995865103</v>
      </c>
      <c r="G4023">
        <f t="shared" si="253"/>
        <v>36.738497889685178</v>
      </c>
      <c r="H4023">
        <f t="shared" si="257"/>
        <v>0</v>
      </c>
      <c r="I4023" s="70"/>
      <c r="J4023" s="71"/>
      <c r="K4023" s="70"/>
      <c r="L4023" s="71"/>
    </row>
    <row r="4024" spans="1:12">
      <c r="A4024" s="12">
        <f t="shared" si="255"/>
        <v>0</v>
      </c>
      <c r="B4024" t="str">
        <f>YEAR(C4024)&amp;VLOOKUP(MONTH(C4024),lookup!$G$2:$N$13,8)</f>
        <v>2019M04</v>
      </c>
      <c r="C4024" s="7">
        <f t="shared" si="254"/>
        <v>43561</v>
      </c>
      <c r="D4024" s="130">
        <v>43.980617966059583</v>
      </c>
      <c r="E4024">
        <f t="shared" si="256"/>
        <v>43.925578146537909</v>
      </c>
      <c r="F4024" s="130">
        <v>36.937621519010229</v>
      </c>
      <c r="G4024">
        <f t="shared" si="253"/>
        <v>36.793101104500174</v>
      </c>
      <c r="H4024">
        <f t="shared" si="257"/>
        <v>0</v>
      </c>
      <c r="I4024" s="70"/>
      <c r="J4024" s="71"/>
      <c r="K4024" s="70"/>
      <c r="L4024" s="71"/>
    </row>
    <row r="4025" spans="1:12">
      <c r="A4025" s="12">
        <f t="shared" si="255"/>
        <v>0</v>
      </c>
      <c r="B4025" t="str">
        <f>YEAR(C4025)&amp;VLOOKUP(MONTH(C4025),lookup!$G$2:$N$13,8)</f>
        <v>2019M04</v>
      </c>
      <c r="C4025" s="7">
        <f t="shared" si="254"/>
        <v>43562</v>
      </c>
      <c r="D4025" s="130">
        <v>44.017017063819011</v>
      </c>
      <c r="E4025">
        <f t="shared" si="256"/>
        <v>43.925463818958818</v>
      </c>
      <c r="F4025" s="130">
        <v>36.789035962326864</v>
      </c>
      <c r="G4025">
        <f t="shared" si="253"/>
        <v>36.804208682879093</v>
      </c>
      <c r="H4025">
        <f t="shared" si="257"/>
        <v>0</v>
      </c>
      <c r="I4025" s="70"/>
      <c r="J4025" s="71"/>
      <c r="K4025" s="70"/>
      <c r="L4025" s="71"/>
    </row>
    <row r="4026" spans="1:12">
      <c r="A4026" s="12">
        <f t="shared" si="255"/>
        <v>0</v>
      </c>
      <c r="B4026" t="str">
        <f>YEAR(C4026)&amp;VLOOKUP(MONTH(C4026),lookup!$G$2:$N$13,8)</f>
        <v>2019M04</v>
      </c>
      <c r="C4026" s="7">
        <f t="shared" si="254"/>
        <v>43563</v>
      </c>
      <c r="D4026" s="130">
        <v>44.156821976990045</v>
      </c>
      <c r="E4026">
        <f t="shared" si="256"/>
        <v>43.988650476889781</v>
      </c>
      <c r="F4026" s="130">
        <v>37.01963085559359</v>
      </c>
      <c r="G4026">
        <f t="shared" si="253"/>
        <v>36.841676809335709</v>
      </c>
      <c r="H4026">
        <f t="shared" si="257"/>
        <v>0</v>
      </c>
      <c r="I4026" s="70"/>
      <c r="J4026" s="71"/>
      <c r="K4026" s="70"/>
      <c r="L4026" s="71"/>
    </row>
    <row r="4027" spans="1:12">
      <c r="A4027" s="12">
        <f t="shared" si="255"/>
        <v>0</v>
      </c>
      <c r="B4027" t="str">
        <f>YEAR(C4027)&amp;VLOOKUP(MONTH(C4027),lookup!$G$2:$N$13,8)</f>
        <v>2019M04</v>
      </c>
      <c r="C4027" s="7">
        <f t="shared" si="254"/>
        <v>43564</v>
      </c>
      <c r="D4027" s="130">
        <v>44.196705404271235</v>
      </c>
      <c r="E4027">
        <f t="shared" si="256"/>
        <v>43.996569148390577</v>
      </c>
      <c r="F4027" s="130">
        <v>36.941971133722951</v>
      </c>
      <c r="G4027">
        <f t="shared" si="253"/>
        <v>36.852503015529507</v>
      </c>
      <c r="H4027">
        <f t="shared" si="257"/>
        <v>0</v>
      </c>
      <c r="I4027" s="70"/>
      <c r="J4027" s="71"/>
      <c r="K4027" s="70"/>
      <c r="L4027" s="71"/>
    </row>
    <row r="4028" spans="1:12">
      <c r="A4028" s="12">
        <f t="shared" si="255"/>
        <v>0</v>
      </c>
      <c r="B4028" t="str">
        <f>YEAR(C4028)&amp;VLOOKUP(MONTH(C4028),lookup!$G$2:$N$13,8)</f>
        <v>2019M04</v>
      </c>
      <c r="C4028" s="7">
        <f t="shared" si="254"/>
        <v>43565</v>
      </c>
      <c r="D4028" s="130">
        <v>44.260030742126091</v>
      </c>
      <c r="E4028">
        <f t="shared" si="256"/>
        <v>44.077472936626549</v>
      </c>
      <c r="F4028" s="130">
        <v>37.108985651028974</v>
      </c>
      <c r="G4028">
        <f t="shared" si="253"/>
        <v>36.907822306744144</v>
      </c>
      <c r="H4028">
        <f t="shared" si="257"/>
        <v>0</v>
      </c>
      <c r="I4028" s="70"/>
      <c r="J4028" s="71"/>
      <c r="K4028" s="70"/>
      <c r="L4028" s="71"/>
    </row>
    <row r="4029" spans="1:12">
      <c r="A4029" s="12">
        <f t="shared" si="255"/>
        <v>0</v>
      </c>
      <c r="B4029" t="str">
        <f>YEAR(C4029)&amp;VLOOKUP(MONTH(C4029),lookup!$G$2:$N$13,8)</f>
        <v>2019M04</v>
      </c>
      <c r="C4029" s="7">
        <f t="shared" si="254"/>
        <v>43566</v>
      </c>
      <c r="D4029" s="130">
        <v>44.449008533627442</v>
      </c>
      <c r="E4029">
        <f t="shared" si="256"/>
        <v>44.12337608322693</v>
      </c>
      <c r="F4029" s="130">
        <v>37.158076987353596</v>
      </c>
      <c r="G4029">
        <f t="shared" si="253"/>
        <v>36.950076466680748</v>
      </c>
      <c r="H4029">
        <f t="shared" si="257"/>
        <v>0</v>
      </c>
      <c r="I4029" s="70"/>
      <c r="J4029" s="71"/>
      <c r="K4029" s="70"/>
      <c r="L4029" s="71"/>
    </row>
    <row r="4030" spans="1:12">
      <c r="A4030" s="12">
        <f t="shared" si="255"/>
        <v>0</v>
      </c>
      <c r="B4030" t="str">
        <f>YEAR(C4030)&amp;VLOOKUP(MONTH(C4030),lookup!$G$2:$N$13,8)</f>
        <v>2019M04</v>
      </c>
      <c r="C4030" s="7">
        <f t="shared" si="254"/>
        <v>43567</v>
      </c>
      <c r="D4030" s="130">
        <v>44.128917658046099</v>
      </c>
      <c r="E4030">
        <f t="shared" si="256"/>
        <v>44.174200959872351</v>
      </c>
      <c r="F4030" s="130">
        <v>36.95667722526872</v>
      </c>
      <c r="G4030">
        <f t="shared" si="253"/>
        <v>36.977175463576849</v>
      </c>
      <c r="H4030">
        <f t="shared" si="257"/>
        <v>0</v>
      </c>
      <c r="I4030" s="70"/>
      <c r="J4030" s="71"/>
      <c r="K4030" s="70"/>
      <c r="L4030" s="71"/>
    </row>
    <row r="4031" spans="1:12">
      <c r="A4031" s="12">
        <f t="shared" si="255"/>
        <v>0</v>
      </c>
      <c r="B4031" t="str">
        <f>YEAR(C4031)&amp;VLOOKUP(MONTH(C4031),lookup!$G$2:$N$13,8)</f>
        <v>2019M04</v>
      </c>
      <c r="C4031" s="7">
        <f t="shared" si="254"/>
        <v>43568</v>
      </c>
      <c r="D4031" s="130">
        <v>44.880248371241535</v>
      </c>
      <c r="E4031">
        <f t="shared" si="256"/>
        <v>44.301979872786518</v>
      </c>
      <c r="F4031" s="130">
        <v>37.405544532869349</v>
      </c>
      <c r="G4031">
        <f t="shared" si="253"/>
        <v>37.069087023851495</v>
      </c>
      <c r="H4031">
        <f t="shared" si="257"/>
        <v>0</v>
      </c>
      <c r="I4031" s="70"/>
      <c r="J4031" s="71"/>
      <c r="K4031" s="70"/>
      <c r="L4031" s="71"/>
    </row>
    <row r="4032" spans="1:12">
      <c r="A4032" s="12">
        <f t="shared" si="255"/>
        <v>0</v>
      </c>
      <c r="B4032" t="str">
        <f>YEAR(C4032)&amp;VLOOKUP(MONTH(C4032),lookup!$G$2:$N$13,8)</f>
        <v>2019M04</v>
      </c>
      <c r="C4032" s="7">
        <f t="shared" si="254"/>
        <v>43569</v>
      </c>
      <c r="D4032" s="130">
        <v>44.471965505254317</v>
      </c>
      <c r="E4032">
        <f t="shared" si="256"/>
        <v>44.358951054674883</v>
      </c>
      <c r="F4032" s="130">
        <v>37.211161023244628</v>
      </c>
      <c r="G4032">
        <f t="shared" si="253"/>
        <v>37.102144090170391</v>
      </c>
      <c r="H4032">
        <f t="shared" si="257"/>
        <v>0</v>
      </c>
      <c r="I4032" s="70"/>
      <c r="J4032" s="71"/>
      <c r="K4032" s="70"/>
      <c r="L4032" s="71"/>
    </row>
    <row r="4033" spans="1:12">
      <c r="A4033" s="12">
        <f t="shared" si="255"/>
        <v>0</v>
      </c>
      <c r="B4033" t="str">
        <f>YEAR(C4033)&amp;VLOOKUP(MONTH(C4033),lookup!$G$2:$N$13,8)</f>
        <v>2019M04</v>
      </c>
      <c r="C4033" s="7">
        <f t="shared" si="254"/>
        <v>43570</v>
      </c>
      <c r="D4033" s="130">
        <v>44.389296512854912</v>
      </c>
      <c r="E4033">
        <f t="shared" si="256"/>
        <v>44.398267779288261</v>
      </c>
      <c r="F4033" s="130">
        <v>37.00950132665394</v>
      </c>
      <c r="G4033">
        <f t="shared" si="253"/>
        <v>37.121550691518422</v>
      </c>
      <c r="H4033">
        <f t="shared" si="257"/>
        <v>0</v>
      </c>
      <c r="I4033" s="70"/>
      <c r="J4033" s="71"/>
      <c r="K4033" s="70"/>
      <c r="L4033" s="71"/>
    </row>
    <row r="4034" spans="1:12">
      <c r="A4034" s="12">
        <f t="shared" si="255"/>
        <v>0</v>
      </c>
      <c r="B4034" t="str">
        <f>YEAR(C4034)&amp;VLOOKUP(MONTH(C4034),lookup!$G$2:$N$13,8)</f>
        <v>2019M04</v>
      </c>
      <c r="C4034" s="7">
        <f t="shared" si="254"/>
        <v>43571</v>
      </c>
      <c r="D4034" s="130">
        <v>44.270831133157877</v>
      </c>
      <c r="E4034">
        <f t="shared" si="256"/>
        <v>44.406293384134734</v>
      </c>
      <c r="F4034" s="130">
        <v>37.179247795199977</v>
      </c>
      <c r="G4034">
        <f t="shared" si="253"/>
        <v>37.137381928924732</v>
      </c>
      <c r="H4034">
        <f t="shared" si="257"/>
        <v>0</v>
      </c>
      <c r="I4034" s="70"/>
      <c r="J4034" s="71"/>
      <c r="K4034" s="70"/>
      <c r="L4034" s="71"/>
    </row>
    <row r="4035" spans="1:12">
      <c r="A4035" s="12">
        <f t="shared" si="255"/>
        <v>0</v>
      </c>
      <c r="B4035" t="str">
        <f>YEAR(C4035)&amp;VLOOKUP(MONTH(C4035),lookup!$G$2:$N$13,8)</f>
        <v>2019M04</v>
      </c>
      <c r="C4035" s="7">
        <f t="shared" si="254"/>
        <v>43572</v>
      </c>
      <c r="D4035" s="130">
        <v>44.882344944050502</v>
      </c>
      <c r="E4035">
        <f t="shared" si="256"/>
        <v>44.485257222906192</v>
      </c>
      <c r="F4035" s="130">
        <v>37.370063472826153</v>
      </c>
      <c r="G4035">
        <f t="shared" si="253"/>
        <v>37.18180324057473</v>
      </c>
      <c r="H4035">
        <f t="shared" si="257"/>
        <v>0</v>
      </c>
      <c r="I4035" s="70"/>
      <c r="J4035" s="71"/>
      <c r="K4035" s="70"/>
      <c r="L4035" s="71"/>
    </row>
    <row r="4036" spans="1:12">
      <c r="A4036" s="12">
        <f t="shared" si="255"/>
        <v>0</v>
      </c>
      <c r="B4036" t="str">
        <f>YEAR(C4036)&amp;VLOOKUP(MONTH(C4036),lookup!$G$2:$N$13,8)</f>
        <v>2019M04</v>
      </c>
      <c r="C4036" s="7">
        <f t="shared" si="254"/>
        <v>43573</v>
      </c>
      <c r="D4036" s="130">
        <v>44.451080629174172</v>
      </c>
      <c r="E4036">
        <f t="shared" si="256"/>
        <v>44.524044755107369</v>
      </c>
      <c r="F4036" s="130">
        <v>37.282146893691959</v>
      </c>
      <c r="G4036">
        <f t="shared" si="253"/>
        <v>37.219748290609772</v>
      </c>
      <c r="H4036">
        <f t="shared" si="257"/>
        <v>0</v>
      </c>
      <c r="I4036" s="70"/>
      <c r="J4036" s="71"/>
      <c r="K4036" s="70"/>
      <c r="L4036" s="71"/>
    </row>
    <row r="4037" spans="1:12">
      <c r="A4037" s="12">
        <f t="shared" si="255"/>
        <v>0</v>
      </c>
      <c r="B4037" t="str">
        <f>YEAR(C4037)&amp;VLOOKUP(MONTH(C4037),lookup!$G$2:$N$13,8)</f>
        <v>2019M04</v>
      </c>
      <c r="C4037" s="7">
        <f t="shared" si="254"/>
        <v>43574</v>
      </c>
      <c r="D4037" s="130">
        <v>45.295567297546107</v>
      </c>
      <c r="E4037">
        <f t="shared" si="256"/>
        <v>44.611564588377661</v>
      </c>
      <c r="F4037" s="130">
        <v>37.770106635662707</v>
      </c>
      <c r="G4037">
        <f t="shared" si="253"/>
        <v>37.288380318861869</v>
      </c>
      <c r="H4037">
        <f t="shared" si="257"/>
        <v>0</v>
      </c>
      <c r="I4037" s="70"/>
      <c r="J4037" s="71"/>
      <c r="K4037" s="70"/>
      <c r="L4037" s="71"/>
    </row>
    <row r="4038" spans="1:12">
      <c r="A4038" s="12">
        <f t="shared" si="255"/>
        <v>0</v>
      </c>
      <c r="B4038" t="str">
        <f>YEAR(C4038)&amp;VLOOKUP(MONTH(C4038),lookup!$G$2:$N$13,8)</f>
        <v>2019M04</v>
      </c>
      <c r="C4038" s="7">
        <f t="shared" si="254"/>
        <v>43575</v>
      </c>
      <c r="D4038" s="130">
        <v>44.805904054738633</v>
      </c>
      <c r="E4038">
        <f t="shared" si="256"/>
        <v>44.681704450627976</v>
      </c>
      <c r="F4038" s="130">
        <v>37.365056764794168</v>
      </c>
      <c r="G4038">
        <f t="shared" ref="G4038:G4101" si="258">AVERAGE(SUM(F4031:F4038)/8,SUM(F4033:F4038)/6)</f>
        <v>37.326728685211336</v>
      </c>
      <c r="H4038">
        <f t="shared" si="257"/>
        <v>0</v>
      </c>
      <c r="I4038" s="70"/>
      <c r="J4038" s="71"/>
      <c r="K4038" s="70"/>
      <c r="L4038" s="71"/>
    </row>
    <row r="4039" spans="1:12">
      <c r="A4039" s="12">
        <f t="shared" si="255"/>
        <v>0</v>
      </c>
      <c r="B4039" t="str">
        <f>YEAR(C4039)&amp;VLOOKUP(MONTH(C4039),lookup!$G$2:$N$13,8)</f>
        <v>2019M04</v>
      </c>
      <c r="C4039" s="7">
        <f t="shared" si="254"/>
        <v>43576</v>
      </c>
      <c r="D4039" s="130">
        <v>45.477739590042816</v>
      </c>
      <c r="E4039">
        <f t="shared" si="256"/>
        <v>44.809751241568712</v>
      </c>
      <c r="F4039" s="130">
        <v>37.871308243079937</v>
      </c>
      <c r="G4039">
        <f t="shared" si="258"/>
        <v>37.427656160135001</v>
      </c>
      <c r="H4039">
        <f t="shared" si="257"/>
        <v>0</v>
      </c>
      <c r="I4039" s="70"/>
      <c r="J4039" s="71"/>
      <c r="K4039" s="70"/>
      <c r="L4039" s="71"/>
    </row>
    <row r="4040" spans="1:12">
      <c r="A4040" s="12">
        <f t="shared" si="255"/>
        <v>0</v>
      </c>
      <c r="B4040" t="str">
        <f>YEAR(C4040)&amp;VLOOKUP(MONTH(C4040),lookup!$G$2:$N$13,8)</f>
        <v>2019M04</v>
      </c>
      <c r="C4040" s="7">
        <f t="shared" si="254"/>
        <v>43577</v>
      </c>
      <c r="D4040" s="130">
        <v>45.392347812829343</v>
      </c>
      <c r="E4040">
        <f t="shared" si="256"/>
        <v>44.96073485909811</v>
      </c>
      <c r="F4040" s="130">
        <v>37.93291470015388</v>
      </c>
      <c r="G4040">
        <f t="shared" si="258"/>
        <v>37.53557134035465</v>
      </c>
      <c r="H4040">
        <f t="shared" si="257"/>
        <v>0</v>
      </c>
      <c r="I4040" s="70"/>
      <c r="J4040" s="71"/>
      <c r="K4040" s="70"/>
      <c r="L4040" s="71"/>
    </row>
    <row r="4041" spans="1:12">
      <c r="A4041" s="12">
        <f t="shared" si="255"/>
        <v>0</v>
      </c>
      <c r="B4041" t="str">
        <f>YEAR(C4041)&amp;VLOOKUP(MONTH(C4041),lookup!$G$2:$N$13,8)</f>
        <v>2019M04</v>
      </c>
      <c r="C4041" s="7">
        <f t="shared" si="254"/>
        <v>43578</v>
      </c>
      <c r="D4041" s="130">
        <v>45.707822716101603</v>
      </c>
      <c r="E4041">
        <f t="shared" si="256"/>
        <v>45.111932561138623</v>
      </c>
      <c r="F4041" s="130">
        <v>38.010660187216786</v>
      </c>
      <c r="G4041">
        <f t="shared" si="258"/>
        <v>37.651526828672381</v>
      </c>
      <c r="H4041">
        <f t="shared" si="257"/>
        <v>0</v>
      </c>
      <c r="I4041" s="70"/>
      <c r="J4041" s="71"/>
      <c r="K4041" s="70"/>
      <c r="L4041" s="71"/>
    </row>
    <row r="4042" spans="1:12">
      <c r="A4042" s="12">
        <f t="shared" si="255"/>
        <v>0</v>
      </c>
      <c r="B4042" t="str">
        <f>YEAR(C4042)&amp;VLOOKUP(MONTH(C4042),lookup!$G$2:$N$13,8)</f>
        <v>2019M04</v>
      </c>
      <c r="C4042" s="7">
        <f t="shared" si="254"/>
        <v>43579</v>
      </c>
      <c r="D4042" s="130">
        <v>45.436642463228353</v>
      </c>
      <c r="E4042">
        <f t="shared" si="256"/>
        <v>45.26692592210587</v>
      </c>
      <c r="F4042" s="130">
        <v>37.90381523014802</v>
      </c>
      <c r="G4042">
        <f t="shared" si="258"/>
        <v>37.748617988061312</v>
      </c>
      <c r="H4042">
        <f t="shared" si="257"/>
        <v>0</v>
      </c>
      <c r="I4042" s="70"/>
      <c r="J4042" s="71"/>
      <c r="K4042" s="70"/>
      <c r="L4042" s="71"/>
    </row>
    <row r="4043" spans="1:12">
      <c r="A4043" s="12">
        <f t="shared" si="255"/>
        <v>0</v>
      </c>
      <c r="B4043" t="str">
        <f>YEAR(C4043)&amp;VLOOKUP(MONTH(C4043),lookup!$G$2:$N$13,8)</f>
        <v>2019M04</v>
      </c>
      <c r="C4043" s="7">
        <f t="shared" si="254"/>
        <v>43580</v>
      </c>
      <c r="D4043" s="130">
        <v>45.503708212119733</v>
      </c>
      <c r="E4043">
        <f t="shared" si="256"/>
        <v>45.323106202574664</v>
      </c>
      <c r="F4043" s="130">
        <v>37.716424882354758</v>
      </c>
      <c r="G4043">
        <f t="shared" si="258"/>
        <v>37.76579209671452</v>
      </c>
      <c r="H4043">
        <f t="shared" si="257"/>
        <v>0</v>
      </c>
      <c r="I4043" s="70"/>
      <c r="J4043" s="71"/>
      <c r="K4043" s="70"/>
      <c r="L4043" s="71"/>
    </row>
    <row r="4044" spans="1:12">
      <c r="A4044" s="12">
        <f t="shared" si="255"/>
        <v>0</v>
      </c>
      <c r="B4044" t="str">
        <f>YEAR(C4044)&amp;VLOOKUP(MONTH(C4044),lookup!$G$2:$N$13,8)</f>
        <v>2019M04</v>
      </c>
      <c r="C4044" s="7">
        <f t="shared" ref="C4044:C4107" si="259">C4043+1</f>
        <v>43581</v>
      </c>
      <c r="D4044" s="130">
        <v>45.078423000806445</v>
      </c>
      <c r="E4044">
        <f t="shared" si="256"/>
        <v>45.385025012973998</v>
      </c>
      <c r="F4044" s="130">
        <v>37.629657556797014</v>
      </c>
      <c r="G4044">
        <f t="shared" si="258"/>
        <v>37.809561579158817</v>
      </c>
      <c r="H4044">
        <f t="shared" si="257"/>
        <v>0</v>
      </c>
      <c r="I4044" s="70"/>
      <c r="J4044" s="71"/>
      <c r="K4044" s="70"/>
      <c r="L4044" s="71"/>
    </row>
    <row r="4045" spans="1:12">
      <c r="A4045" s="12">
        <f t="shared" si="255"/>
        <v>0</v>
      </c>
      <c r="B4045" t="str">
        <f>YEAR(C4045)&amp;VLOOKUP(MONTH(C4045),lookup!$G$2:$N$13,8)</f>
        <v>2019M04</v>
      </c>
      <c r="C4045" s="7">
        <f t="shared" si="259"/>
        <v>43582</v>
      </c>
      <c r="D4045" s="130">
        <v>45.361590702550501</v>
      </c>
      <c r="E4045">
        <f t="shared" si="256"/>
        <v>45.379472401829091</v>
      </c>
      <c r="F4045" s="130">
        <v>37.721557599246154</v>
      </c>
      <c r="G4045">
        <f t="shared" si="258"/>
        <v>37.794048044063302</v>
      </c>
      <c r="H4045">
        <f t="shared" si="257"/>
        <v>0</v>
      </c>
      <c r="I4045" s="70"/>
      <c r="J4045" s="71"/>
      <c r="K4045" s="70"/>
      <c r="L4045" s="71"/>
    </row>
    <row r="4046" spans="1:12">
      <c r="A4046" s="12">
        <f t="shared" si="255"/>
        <v>0</v>
      </c>
      <c r="B4046" t="str">
        <f>YEAR(C4046)&amp;VLOOKUP(MONTH(C4046),lookup!$G$2:$N$13,8)</f>
        <v>2019M04</v>
      </c>
      <c r="C4046" s="7">
        <f t="shared" si="259"/>
        <v>43583</v>
      </c>
      <c r="D4046" s="130">
        <v>44.709247027404253</v>
      </c>
      <c r="E4046">
        <f t="shared" si="256"/>
        <v>45.316506272168596</v>
      </c>
      <c r="F4046" s="130">
        <v>37.154510474819546</v>
      </c>
      <c r="G4046">
        <f t="shared" si="258"/>
        <v>37.716021882162025</v>
      </c>
      <c r="H4046">
        <f t="shared" si="257"/>
        <v>0</v>
      </c>
      <c r="I4046" s="70"/>
      <c r="J4046" s="71"/>
      <c r="K4046" s="70"/>
      <c r="L4046" s="71"/>
    </row>
    <row r="4047" spans="1:12">
      <c r="A4047" s="12">
        <f t="shared" si="255"/>
        <v>0</v>
      </c>
      <c r="B4047" t="str">
        <f>YEAR(C4047)&amp;VLOOKUP(MONTH(C4047),lookup!$G$2:$N$13,8)</f>
        <v>2019M04</v>
      </c>
      <c r="C4047" s="7">
        <f t="shared" si="259"/>
        <v>43584</v>
      </c>
      <c r="D4047" s="130">
        <v>45.098078351318911</v>
      </c>
      <c r="E4047">
        <f t="shared" si="256"/>
        <v>45.241965414349792</v>
      </c>
      <c r="F4047" s="130">
        <v>37.628694347714564</v>
      </c>
      <c r="G4047">
        <f t="shared" si="258"/>
        <v>37.669028027076507</v>
      </c>
      <c r="H4047">
        <f t="shared" si="257"/>
        <v>0</v>
      </c>
      <c r="I4047" s="70"/>
      <c r="J4047" s="71"/>
      <c r="K4047" s="70"/>
      <c r="L4047" s="71"/>
    </row>
    <row r="4048" spans="1:12">
      <c r="A4048" s="12">
        <f t="shared" si="255"/>
        <v>0</v>
      </c>
      <c r="B4048" t="str">
        <f>YEAR(C4048)&amp;VLOOKUP(MONTH(C4048),lookup!$G$2:$N$13,8)</f>
        <v>2019M04</v>
      </c>
      <c r="C4048" s="7">
        <f t="shared" si="259"/>
        <v>43585</v>
      </c>
      <c r="D4048" s="130">
        <v>45.028971272887532</v>
      </c>
      <c r="E4048">
        <f t="shared" si="256"/>
        <v>45.185281781408364</v>
      </c>
      <c r="F4048" s="130">
        <v>37.424432667136784</v>
      </c>
      <c r="G4048">
        <f t="shared" si="258"/>
        <v>37.597299353095337</v>
      </c>
      <c r="H4048">
        <f t="shared" si="257"/>
        <v>0</v>
      </c>
      <c r="I4048" s="70"/>
      <c r="J4048" s="71"/>
      <c r="K4048" s="70"/>
      <c r="L4048" s="71"/>
    </row>
    <row r="4049" spans="1:12">
      <c r="A4049" s="12">
        <f t="shared" si="255"/>
        <v>0</v>
      </c>
      <c r="B4049" t="str">
        <f>YEAR(C4049)&amp;VLOOKUP(MONTH(C4049),lookup!$G$2:$N$13,8)</f>
        <v>2019M05</v>
      </c>
      <c r="C4049" s="7">
        <f t="shared" si="259"/>
        <v>43586</v>
      </c>
      <c r="D4049" s="130">
        <v>45.567358965441137</v>
      </c>
      <c r="E4049">
        <f t="shared" si="256"/>
        <v>45.181807026435536</v>
      </c>
      <c r="F4049" s="130">
        <v>37.963175200459283</v>
      </c>
      <c r="G4049">
        <f t="shared" si="258"/>
        <v>37.614894067931701</v>
      </c>
      <c r="H4049">
        <f t="shared" si="257"/>
        <v>0</v>
      </c>
      <c r="I4049" s="70"/>
      <c r="J4049" s="71"/>
      <c r="K4049" s="70"/>
      <c r="L4049" s="71"/>
    </row>
    <row r="4050" spans="1:12">
      <c r="A4050" s="12">
        <f t="shared" ref="A4050:A4113" si="260">IF(D4050+D4051=D4050,IF(D4050+D4051&gt;0,1,0),0)</f>
        <v>0</v>
      </c>
      <c r="B4050" t="str">
        <f>YEAR(C4050)&amp;VLOOKUP(MONTH(C4050),lookup!$G$2:$N$13,8)</f>
        <v>2019M05</v>
      </c>
      <c r="C4050" s="7">
        <f t="shared" si="259"/>
        <v>43587</v>
      </c>
      <c r="D4050" s="130">
        <v>45.116611491101388</v>
      </c>
      <c r="E4050">
        <f t="shared" si="256"/>
        <v>45.164987464868844</v>
      </c>
      <c r="F4050" s="130">
        <v>37.599236852465182</v>
      </c>
      <c r="G4050">
        <f t="shared" si="258"/>
        <v>37.593322860632213</v>
      </c>
      <c r="H4050">
        <f t="shared" si="257"/>
        <v>0</v>
      </c>
      <c r="I4050" s="70"/>
      <c r="J4050" s="71"/>
      <c r="K4050" s="70"/>
      <c r="L4050" s="71"/>
    </row>
    <row r="4051" spans="1:12">
      <c r="A4051" s="12">
        <f t="shared" si="260"/>
        <v>0</v>
      </c>
      <c r="B4051" t="str">
        <f>YEAR(C4051)&amp;VLOOKUP(MONTH(C4051),lookup!$G$2:$N$13,8)</f>
        <v>2019M05</v>
      </c>
      <c r="C4051" s="7">
        <f t="shared" si="259"/>
        <v>43588</v>
      </c>
      <c r="D4051" s="130">
        <v>45.355361087731836</v>
      </c>
      <c r="E4051">
        <f t="shared" si="256"/>
        <v>45.155196635026378</v>
      </c>
      <c r="F4051" s="130">
        <v>37.808950763509067</v>
      </c>
      <c r="G4051">
        <f t="shared" si="258"/>
        <v>37.606388491892929</v>
      </c>
      <c r="H4051">
        <f t="shared" si="257"/>
        <v>0</v>
      </c>
      <c r="I4051" s="70"/>
      <c r="J4051" s="71"/>
      <c r="K4051" s="70"/>
      <c r="L4051" s="71"/>
    </row>
    <row r="4052" spans="1:12">
      <c r="A4052" s="12">
        <f t="shared" si="260"/>
        <v>0</v>
      </c>
      <c r="B4052" t="str">
        <f>YEAR(C4052)&amp;VLOOKUP(MONTH(C4052),lookup!$G$2:$N$13,8)</f>
        <v>2019M05</v>
      </c>
      <c r="C4052" s="7">
        <f t="shared" si="259"/>
        <v>43589</v>
      </c>
      <c r="D4052" s="130">
        <v>45.265931495295305</v>
      </c>
      <c r="E4052">
        <f t="shared" si="256"/>
        <v>45.213306288256192</v>
      </c>
      <c r="F4052" s="130">
        <v>37.582862996102378</v>
      </c>
      <c r="G4052">
        <f t="shared" si="258"/>
        <v>37.639159875289756</v>
      </c>
      <c r="H4052">
        <f t="shared" si="257"/>
        <v>0</v>
      </c>
      <c r="I4052" s="70"/>
      <c r="J4052" s="71"/>
      <c r="K4052" s="70"/>
      <c r="L4052" s="71"/>
    </row>
    <row r="4053" spans="1:12">
      <c r="A4053" s="12">
        <f t="shared" si="260"/>
        <v>0</v>
      </c>
      <c r="B4053" t="str">
        <f>YEAR(C4053)&amp;VLOOKUP(MONTH(C4053),lookup!$G$2:$N$13,8)</f>
        <v>2019M05</v>
      </c>
      <c r="C4053" s="7">
        <f t="shared" si="259"/>
        <v>43590</v>
      </c>
      <c r="D4053" s="130">
        <v>45.4137326308119</v>
      </c>
      <c r="E4053">
        <f t="shared" si="256"/>
        <v>45.242869682063613</v>
      </c>
      <c r="F4053" s="130">
        <v>37.941158930139629</v>
      </c>
      <c r="G4053">
        <f t="shared" si="258"/>
        <v>37.678923673672685</v>
      </c>
      <c r="H4053">
        <f t="shared" si="257"/>
        <v>0</v>
      </c>
      <c r="I4053" s="70"/>
      <c r="J4053" s="71"/>
      <c r="K4053" s="70"/>
      <c r="L4053" s="71"/>
    </row>
    <row r="4054" spans="1:12">
      <c r="A4054" s="12">
        <f t="shared" si="260"/>
        <v>0</v>
      </c>
      <c r="B4054" t="str">
        <f>YEAR(C4054)&amp;VLOOKUP(MONTH(C4054),lookup!$G$2:$N$13,8)</f>
        <v>2019M05</v>
      </c>
      <c r="C4054" s="7">
        <f t="shared" si="259"/>
        <v>43591</v>
      </c>
      <c r="D4054" s="130">
        <v>45.242150457068142</v>
      </c>
      <c r="E4054">
        <f t="shared" si="256"/>
        <v>45.29394107843266</v>
      </c>
      <c r="F4054" s="130">
        <v>37.616526839859922</v>
      </c>
      <c r="G4054">
        <f t="shared" si="258"/>
        <v>37.723807544214637</v>
      </c>
      <c r="H4054">
        <f t="shared" si="257"/>
        <v>0</v>
      </c>
      <c r="I4054" s="70"/>
      <c r="J4054" s="71"/>
      <c r="K4054" s="70"/>
      <c r="L4054" s="71"/>
    </row>
    <row r="4055" spans="1:12">
      <c r="A4055" s="12">
        <f t="shared" si="260"/>
        <v>0</v>
      </c>
      <c r="B4055" t="str">
        <f>YEAR(C4055)&amp;VLOOKUP(MONTH(C4055),lookup!$G$2:$N$13,8)</f>
        <v>2019M05</v>
      </c>
      <c r="C4055" s="7">
        <f t="shared" si="259"/>
        <v>43592</v>
      </c>
      <c r="D4055" s="130">
        <v>45.085989909232879</v>
      </c>
      <c r="E4055">
        <f t="shared" si="256"/>
        <v>45.253071462784924</v>
      </c>
      <c r="F4055" s="130">
        <v>37.518267815017815</v>
      </c>
      <c r="G4055">
        <f t="shared" si="258"/>
        <v>37.679830270467633</v>
      </c>
      <c r="H4055">
        <f t="shared" si="257"/>
        <v>0</v>
      </c>
      <c r="I4055" s="70"/>
      <c r="J4055" s="71"/>
      <c r="K4055" s="70"/>
      <c r="L4055" s="71"/>
    </row>
    <row r="4056" spans="1:12">
      <c r="A4056" s="12">
        <f t="shared" si="260"/>
        <v>0</v>
      </c>
      <c r="B4056" t="str">
        <f>YEAR(C4056)&amp;VLOOKUP(MONTH(C4056),lookup!$G$2:$N$13,8)</f>
        <v>2019M05</v>
      </c>
      <c r="C4056" s="7">
        <f t="shared" si="259"/>
        <v>43593</v>
      </c>
      <c r="D4056" s="130">
        <v>45.357586508206708</v>
      </c>
      <c r="E4056">
        <f t="shared" si="256"/>
        <v>45.293691166417815</v>
      </c>
      <c r="F4056" s="130">
        <v>37.727627585814531</v>
      </c>
      <c r="G4056">
        <f t="shared" si="258"/>
        <v>37.709479180664104</v>
      </c>
      <c r="H4056">
        <f t="shared" si="257"/>
        <v>0</v>
      </c>
      <c r="I4056" s="70"/>
      <c r="J4056" s="71"/>
      <c r="K4056" s="70"/>
      <c r="L4056" s="71"/>
    </row>
    <row r="4057" spans="1:12">
      <c r="A4057" s="12">
        <f t="shared" si="260"/>
        <v>0</v>
      </c>
      <c r="B4057" t="str">
        <f>YEAR(C4057)&amp;VLOOKUP(MONTH(C4057),lookup!$G$2:$N$13,8)</f>
        <v>2019M05</v>
      </c>
      <c r="C4057" s="7">
        <f t="shared" si="259"/>
        <v>43594</v>
      </c>
      <c r="D4057" s="130">
        <v>45.178391711285457</v>
      </c>
      <c r="E4057">
        <f t="shared" si="256"/>
        <v>45.254633264995888</v>
      </c>
      <c r="F4057" s="130">
        <v>37.615249949136938</v>
      </c>
      <c r="G4057">
        <f t="shared" si="258"/>
        <v>37.671592117925442</v>
      </c>
      <c r="H4057">
        <f t="shared" si="257"/>
        <v>0</v>
      </c>
      <c r="I4057" s="70"/>
      <c r="J4057" s="71"/>
      <c r="K4057" s="70"/>
      <c r="L4057" s="71"/>
    </row>
    <row r="4058" spans="1:12">
      <c r="A4058" s="12">
        <f t="shared" si="260"/>
        <v>0</v>
      </c>
      <c r="B4058" t="str">
        <f>YEAR(C4058)&amp;VLOOKUP(MONTH(C4058),lookup!$G$2:$N$13,8)</f>
        <v>2019M05</v>
      </c>
      <c r="C4058" s="7">
        <f t="shared" si="259"/>
        <v>43595</v>
      </c>
      <c r="D4058" s="130">
        <v>44.61945816423075</v>
      </c>
      <c r="E4058">
        <f t="shared" si="256"/>
        <v>45.16968840447776</v>
      </c>
      <c r="F4058" s="130">
        <v>37.06059880373472</v>
      </c>
      <c r="G4058">
        <f t="shared" si="258"/>
        <v>37.594405223849151</v>
      </c>
      <c r="H4058">
        <f t="shared" si="257"/>
        <v>0</v>
      </c>
      <c r="I4058" s="70"/>
      <c r="J4058" s="71"/>
      <c r="K4058" s="70"/>
      <c r="L4058" s="71"/>
    </row>
    <row r="4059" spans="1:12">
      <c r="A4059" s="12">
        <f t="shared" si="260"/>
        <v>0</v>
      </c>
      <c r="B4059" t="str">
        <f>YEAR(C4059)&amp;VLOOKUP(MONTH(C4059),lookup!$G$2:$N$13,8)</f>
        <v>2019M05</v>
      </c>
      <c r="C4059" s="7">
        <f t="shared" si="259"/>
        <v>43596</v>
      </c>
      <c r="D4059" s="130">
        <v>44.983644591280914</v>
      </c>
      <c r="E4059">
        <f t="shared" si="256"/>
        <v>45.110615453488656</v>
      </c>
      <c r="F4059" s="130">
        <v>37.391681542068092</v>
      </c>
      <c r="G4059">
        <f t="shared" si="258"/>
        <v>37.5225361151698</v>
      </c>
      <c r="H4059">
        <f t="shared" si="257"/>
        <v>0</v>
      </c>
      <c r="I4059" s="70"/>
      <c r="J4059" s="71"/>
      <c r="K4059" s="70"/>
      <c r="L4059" s="71"/>
    </row>
    <row r="4060" spans="1:12">
      <c r="A4060" s="12">
        <f t="shared" si="260"/>
        <v>0</v>
      </c>
      <c r="B4060" t="str">
        <f>YEAR(C4060)&amp;VLOOKUP(MONTH(C4060),lookup!$G$2:$N$13,8)</f>
        <v>2019M05</v>
      </c>
      <c r="C4060" s="7">
        <f t="shared" si="259"/>
        <v>43597</v>
      </c>
      <c r="D4060" s="130">
        <v>44.91765781597362</v>
      </c>
      <c r="E4060">
        <f t="shared" si="256"/>
        <v>45.061807295106505</v>
      </c>
      <c r="F4060" s="130">
        <v>37.339499804077462</v>
      </c>
      <c r="G4060">
        <f t="shared" si="258"/>
        <v>37.484240329353028</v>
      </c>
      <c r="H4060">
        <f t="shared" si="257"/>
        <v>0</v>
      </c>
      <c r="I4060" s="70"/>
      <c r="J4060" s="71"/>
      <c r="K4060" s="70"/>
      <c r="L4060" s="71"/>
    </row>
    <row r="4061" spans="1:12">
      <c r="A4061" s="12">
        <f t="shared" si="260"/>
        <v>0</v>
      </c>
      <c r="B4061" t="str">
        <f>YEAR(C4061)&amp;VLOOKUP(MONTH(C4061),lookup!$G$2:$N$13,8)</f>
        <v>2019M05</v>
      </c>
      <c r="C4061" s="7">
        <f t="shared" si="259"/>
        <v>43598</v>
      </c>
      <c r="D4061" s="130">
        <v>45.093122620960216</v>
      </c>
      <c r="E4061">
        <f t="shared" si="256"/>
        <v>45.042363562134724</v>
      </c>
      <c r="F4061" s="130">
        <v>37.472767081727618</v>
      </c>
      <c r="G4061">
        <f t="shared" si="258"/>
        <v>37.451174111053099</v>
      </c>
      <c r="H4061">
        <f t="shared" si="257"/>
        <v>0</v>
      </c>
      <c r="I4061" s="70"/>
      <c r="J4061" s="71"/>
      <c r="K4061" s="70"/>
      <c r="L4061" s="71"/>
    </row>
    <row r="4062" spans="1:12">
      <c r="A4062" s="12">
        <f t="shared" si="260"/>
        <v>0</v>
      </c>
      <c r="B4062" t="str">
        <f>YEAR(C4062)&amp;VLOOKUP(MONTH(C4062),lookup!$G$2:$N$13,8)</f>
        <v>2019M05</v>
      </c>
      <c r="C4062" s="7">
        <f t="shared" si="259"/>
        <v>43599</v>
      </c>
      <c r="D4062" s="130">
        <v>44.992749321418195</v>
      </c>
      <c r="E4062">
        <f t="shared" si="256"/>
        <v>44.996372892257568</v>
      </c>
      <c r="F4062" s="130">
        <v>37.402910766653257</v>
      </c>
      <c r="G4062">
        <f t="shared" si="258"/>
        <v>37.410763371547574</v>
      </c>
      <c r="H4062">
        <f t="shared" si="257"/>
        <v>0</v>
      </c>
      <c r="I4062" s="70"/>
      <c r="J4062" s="71"/>
      <c r="K4062" s="70"/>
      <c r="L4062" s="71"/>
    </row>
    <row r="4063" spans="1:12">
      <c r="A4063" s="12">
        <f t="shared" si="260"/>
        <v>0</v>
      </c>
      <c r="B4063" t="str">
        <f>YEAR(C4063)&amp;VLOOKUP(MONTH(C4063),lookup!$G$2:$N$13,8)</f>
        <v>2019M05</v>
      </c>
      <c r="C4063" s="7">
        <f t="shared" si="259"/>
        <v>43600</v>
      </c>
      <c r="D4063" s="130">
        <v>45.122327978705819</v>
      </c>
      <c r="E4063">
        <f t="shared" si="256"/>
        <v>44.993972043884654</v>
      </c>
      <c r="F4063" s="130">
        <v>37.453100713982671</v>
      </c>
      <c r="G4063">
        <f t="shared" si="258"/>
        <v>37.393177991470026</v>
      </c>
      <c r="H4063">
        <f t="shared" si="257"/>
        <v>0</v>
      </c>
      <c r="I4063" s="70"/>
      <c r="J4063" s="71"/>
      <c r="K4063" s="70"/>
      <c r="L4063" s="71"/>
    </row>
    <row r="4064" spans="1:12">
      <c r="A4064" s="12">
        <f t="shared" si="260"/>
        <v>0</v>
      </c>
      <c r="B4064" t="str">
        <f>YEAR(C4064)&amp;VLOOKUP(MONTH(C4064),lookup!$G$2:$N$13,8)</f>
        <v>2019M05</v>
      </c>
      <c r="C4064" s="7">
        <f t="shared" si="259"/>
        <v>43601</v>
      </c>
      <c r="D4064" s="130">
        <v>45.424938020557086</v>
      </c>
      <c r="E4064">
        <f t="shared" si="256"/>
        <v>45.065304834767076</v>
      </c>
      <c r="F4064" s="130">
        <v>37.730843311647746</v>
      </c>
      <c r="G4064">
        <f t="shared" si="258"/>
        <v>37.449232683327352</v>
      </c>
      <c r="H4064">
        <f t="shared" si="257"/>
        <v>0</v>
      </c>
      <c r="I4064" s="70"/>
      <c r="J4064" s="71"/>
      <c r="K4064" s="70"/>
      <c r="L4064" s="71"/>
    </row>
    <row r="4065" spans="1:12">
      <c r="A4065" s="12">
        <f t="shared" si="260"/>
        <v>0</v>
      </c>
      <c r="B4065" t="str">
        <f>YEAR(C4065)&amp;VLOOKUP(MONTH(C4065),lookup!$G$2:$N$13,8)</f>
        <v>2019M05</v>
      </c>
      <c r="C4065" s="7">
        <f t="shared" si="259"/>
        <v>43602</v>
      </c>
      <c r="D4065" s="130">
        <v>45.04143569265505</v>
      </c>
      <c r="E4065">
        <f t="shared" si="256"/>
        <v>45.061561008717177</v>
      </c>
      <c r="F4065" s="130">
        <v>37.419899569351806</v>
      </c>
      <c r="G4065">
        <f t="shared" si="258"/>
        <v>37.43937478686442</v>
      </c>
      <c r="H4065">
        <f t="shared" si="257"/>
        <v>0</v>
      </c>
      <c r="I4065" s="70"/>
      <c r="J4065" s="71"/>
      <c r="K4065" s="70"/>
      <c r="L4065" s="71"/>
    </row>
    <row r="4066" spans="1:12">
      <c r="A4066" s="12">
        <f t="shared" si="260"/>
        <v>0</v>
      </c>
      <c r="B4066" t="str">
        <f>YEAR(C4066)&amp;VLOOKUP(MONTH(C4066),lookup!$G$2:$N$13,8)</f>
        <v>2019M05</v>
      </c>
      <c r="C4066" s="7">
        <f t="shared" si="259"/>
        <v>43603</v>
      </c>
      <c r="D4066" s="130">
        <v>45.288072979376025</v>
      </c>
      <c r="E4066">
        <f t="shared" si="256"/>
        <v>45.134217364947297</v>
      </c>
      <c r="F4066" s="130">
        <v>37.624280856412078</v>
      </c>
      <c r="G4066">
        <f t="shared" si="258"/>
        <v>37.498336669517975</v>
      </c>
      <c r="H4066">
        <f t="shared" si="257"/>
        <v>0</v>
      </c>
      <c r="I4066" s="70"/>
      <c r="J4066" s="71"/>
      <c r="K4066" s="70"/>
      <c r="L4066" s="71"/>
    </row>
    <row r="4067" spans="1:12">
      <c r="A4067" s="12">
        <f t="shared" si="260"/>
        <v>0</v>
      </c>
      <c r="B4067" t="str">
        <f>YEAR(C4067)&amp;VLOOKUP(MONTH(C4067),lookup!$G$2:$N$13,8)</f>
        <v>2019M05</v>
      </c>
      <c r="C4067" s="7">
        <f t="shared" si="259"/>
        <v>43604</v>
      </c>
      <c r="D4067" s="130">
        <v>45.063435219775577</v>
      </c>
      <c r="E4067">
        <f t="shared" si="256"/>
        <v>45.136730329129492</v>
      </c>
      <c r="F4067" s="130">
        <v>37.454314719988872</v>
      </c>
      <c r="G4067">
        <f t="shared" si="258"/>
        <v>37.500713546326466</v>
      </c>
      <c r="H4067">
        <f t="shared" si="257"/>
        <v>0</v>
      </c>
      <c r="I4067" s="70"/>
      <c r="J4067" s="71"/>
      <c r="K4067" s="70"/>
      <c r="L4067" s="71"/>
    </row>
    <row r="4068" spans="1:12">
      <c r="A4068" s="12">
        <f t="shared" si="260"/>
        <v>0</v>
      </c>
      <c r="B4068" t="str">
        <f>YEAR(C4068)&amp;VLOOKUP(MONTH(C4068),lookup!$G$2:$N$13,8)</f>
        <v>2019M05</v>
      </c>
      <c r="C4068" s="7">
        <f t="shared" si="259"/>
        <v>43605</v>
      </c>
      <c r="D4068" s="130">
        <v>44.972174730533148</v>
      </c>
      <c r="E4068">
        <f t="shared" si="256"/>
        <v>45.138423087049048</v>
      </c>
      <c r="F4068" s="130">
        <v>37.361183116370327</v>
      </c>
      <c r="G4068">
        <f t="shared" si="258"/>
        <v>37.498591449154517</v>
      </c>
      <c r="H4068">
        <f t="shared" si="257"/>
        <v>0</v>
      </c>
      <c r="I4068" s="70"/>
      <c r="J4068" s="71"/>
      <c r="K4068" s="70"/>
      <c r="L4068" s="71"/>
    </row>
    <row r="4069" spans="1:12">
      <c r="A4069" s="12">
        <f t="shared" si="260"/>
        <v>0</v>
      </c>
      <c r="B4069" t="str">
        <f>YEAR(C4069)&amp;VLOOKUP(MONTH(C4069),lookup!$G$2:$N$13,8)</f>
        <v>2019M05</v>
      </c>
      <c r="C4069" s="7">
        <f t="shared" si="259"/>
        <v>43606</v>
      </c>
      <c r="D4069" s="130">
        <v>44.857425917359215</v>
      </c>
      <c r="E4069">
        <f t="shared" si="256"/>
        <v>45.101616871295093</v>
      </c>
      <c r="F4069" s="130">
        <v>37.237518665945892</v>
      </c>
      <c r="G4069">
        <f t="shared" si="258"/>
        <v>37.465923252498435</v>
      </c>
      <c r="H4069">
        <f t="shared" si="257"/>
        <v>0</v>
      </c>
      <c r="I4069" s="70"/>
      <c r="J4069" s="71"/>
      <c r="K4069" s="70"/>
      <c r="L4069" s="71"/>
    </row>
    <row r="4070" spans="1:12">
      <c r="A4070" s="12">
        <f t="shared" si="260"/>
        <v>0</v>
      </c>
      <c r="B4070" t="str">
        <f>YEAR(C4070)&amp;VLOOKUP(MONTH(C4070),lookup!$G$2:$N$13,8)</f>
        <v>2019M05</v>
      </c>
      <c r="C4070" s="7">
        <f t="shared" si="259"/>
        <v>43607</v>
      </c>
      <c r="D4070" s="130">
        <v>44.860395623097915</v>
      </c>
      <c r="E4070">
        <f t="shared" si="256"/>
        <v>45.046299565361821</v>
      </c>
      <c r="F4070" s="130">
        <v>37.420210021269419</v>
      </c>
      <c r="G4070">
        <f t="shared" si="258"/>
        <v>37.441118348380414</v>
      </c>
      <c r="H4070">
        <f t="shared" si="257"/>
        <v>0</v>
      </c>
      <c r="I4070" s="70"/>
      <c r="J4070" s="71"/>
      <c r="K4070" s="70"/>
      <c r="L4070" s="71"/>
    </row>
    <row r="4071" spans="1:12">
      <c r="A4071" s="12">
        <f t="shared" si="260"/>
        <v>0</v>
      </c>
      <c r="B4071" t="str">
        <f>YEAR(C4071)&amp;VLOOKUP(MONTH(C4071),lookup!$G$2:$N$13,8)</f>
        <v>2019M05</v>
      </c>
      <c r="C4071" s="7">
        <f t="shared" si="259"/>
        <v>43608</v>
      </c>
      <c r="D4071" s="130">
        <v>45.166658018069789</v>
      </c>
      <c r="E4071">
        <f t="shared" si="256"/>
        <v>45.059505386606624</v>
      </c>
      <c r="F4071" s="130">
        <v>37.556501722824876</v>
      </c>
      <c r="G4071">
        <f t="shared" si="258"/>
        <v>37.458964424222472</v>
      </c>
      <c r="H4071">
        <f t="shared" si="257"/>
        <v>0</v>
      </c>
      <c r="I4071" s="70"/>
      <c r="J4071" s="71"/>
      <c r="K4071" s="70"/>
      <c r="L4071" s="71"/>
    </row>
    <row r="4072" spans="1:12">
      <c r="A4072" s="12">
        <f t="shared" si="260"/>
        <v>0</v>
      </c>
      <c r="B4072" t="str">
        <f>YEAR(C4072)&amp;VLOOKUP(MONTH(C4072),lookup!$G$2:$N$13,8)</f>
        <v>2019M05</v>
      </c>
      <c r="C4072" s="7">
        <f t="shared" si="259"/>
        <v>43609</v>
      </c>
      <c r="D4072" s="130">
        <v>44.869747381873665</v>
      </c>
      <c r="E4072">
        <f t="shared" si="256"/>
        <v>44.989945505230381</v>
      </c>
      <c r="F4072" s="130">
        <v>37.237967464240441</v>
      </c>
      <c r="G4072">
        <f t="shared" si="258"/>
        <v>37.395966901078552</v>
      </c>
      <c r="H4072">
        <f t="shared" si="257"/>
        <v>0</v>
      </c>
      <c r="I4072" s="70"/>
      <c r="J4072" s="71"/>
      <c r="K4072" s="70"/>
      <c r="L4072" s="71"/>
    </row>
    <row r="4073" spans="1:12">
      <c r="A4073" s="12">
        <f t="shared" si="260"/>
        <v>0</v>
      </c>
      <c r="B4073" t="str">
        <f>YEAR(C4073)&amp;VLOOKUP(MONTH(C4073),lookup!$G$2:$N$13,8)</f>
        <v>2019M05</v>
      </c>
      <c r="C4073" s="7">
        <f t="shared" si="259"/>
        <v>43610</v>
      </c>
      <c r="D4073" s="130">
        <v>45.014383247177214</v>
      </c>
      <c r="E4073">
        <f t="shared" si="256"/>
        <v>44.984167063004818</v>
      </c>
      <c r="F4073" s="130">
        <v>37.416269466332174</v>
      </c>
      <c r="G4073">
        <f t="shared" si="258"/>
        <v>37.392569581835104</v>
      </c>
      <c r="H4073">
        <f t="shared" si="257"/>
        <v>0</v>
      </c>
      <c r="I4073" s="70"/>
      <c r="J4073" s="71"/>
      <c r="K4073" s="70"/>
      <c r="L4073" s="71"/>
    </row>
    <row r="4074" spans="1:12">
      <c r="A4074" s="12">
        <f t="shared" si="260"/>
        <v>0</v>
      </c>
      <c r="B4074" t="str">
        <f>YEAR(C4074)&amp;VLOOKUP(MONTH(C4074),lookup!$G$2:$N$13,8)</f>
        <v>2019M05</v>
      </c>
      <c r="C4074" s="7">
        <f t="shared" si="259"/>
        <v>43611</v>
      </c>
      <c r="D4074" s="130">
        <v>44.965410989171005</v>
      </c>
      <c r="E4074">
        <f t="shared" si="256"/>
        <v>44.963437043503497</v>
      </c>
      <c r="F4074" s="130">
        <v>37.358075287472232</v>
      </c>
      <c r="G4074">
        <f t="shared" si="258"/>
        <v>37.375672748034845</v>
      </c>
      <c r="H4074">
        <f t="shared" si="257"/>
        <v>0</v>
      </c>
      <c r="I4074" s="70"/>
      <c r="J4074" s="71"/>
      <c r="K4074" s="70"/>
      <c r="L4074" s="71"/>
    </row>
    <row r="4075" spans="1:12">
      <c r="A4075" s="12">
        <f t="shared" si="260"/>
        <v>0</v>
      </c>
      <c r="B4075" t="str">
        <f>YEAR(C4075)&amp;VLOOKUP(MONTH(C4075),lookup!$G$2:$N$13,8)</f>
        <v>2019M05</v>
      </c>
      <c r="C4075" s="7">
        <f t="shared" si="259"/>
        <v>43612</v>
      </c>
      <c r="D4075" s="130">
        <v>44.778066664144035</v>
      </c>
      <c r="E4075">
        <f t="shared" si="256"/>
        <v>44.938988237675254</v>
      </c>
      <c r="F4075" s="130">
        <v>37.245608950246762</v>
      </c>
      <c r="G4075">
        <f t="shared" si="258"/>
        <v>37.363302827784381</v>
      </c>
      <c r="H4075">
        <f t="shared" si="257"/>
        <v>0</v>
      </c>
      <c r="I4075" s="70"/>
      <c r="J4075" s="71"/>
      <c r="K4075" s="70"/>
      <c r="L4075" s="71"/>
    </row>
    <row r="4076" spans="1:12">
      <c r="A4076" s="12">
        <f t="shared" si="260"/>
        <v>0</v>
      </c>
      <c r="B4076" t="str">
        <f>YEAR(C4076)&amp;VLOOKUP(MONTH(C4076),lookup!$G$2:$N$13,8)</f>
        <v>2019M05</v>
      </c>
      <c r="C4076" s="7">
        <f t="shared" si="259"/>
        <v>43613</v>
      </c>
      <c r="D4076" s="130">
        <v>44.266117035226884</v>
      </c>
      <c r="E4076">
        <f t="shared" si="256"/>
        <v>44.8453364160627</v>
      </c>
      <c r="F4076" s="130">
        <v>36.700360724865305</v>
      </c>
      <c r="G4076">
        <f t="shared" si="258"/>
        <v>37.262013986948304</v>
      </c>
      <c r="H4076">
        <f t="shared" si="257"/>
        <v>0</v>
      </c>
      <c r="I4076" s="70"/>
      <c r="J4076" s="71"/>
      <c r="K4076" s="70"/>
      <c r="L4076" s="71"/>
    </row>
    <row r="4077" spans="1:12">
      <c r="A4077" s="12">
        <f t="shared" si="260"/>
        <v>0</v>
      </c>
      <c r="B4077" t="str">
        <f>YEAR(C4077)&amp;VLOOKUP(MONTH(C4077),lookup!$G$2:$N$13,8)</f>
        <v>2019M05</v>
      </c>
      <c r="C4077" s="7">
        <f t="shared" si="259"/>
        <v>43614</v>
      </c>
      <c r="D4077" s="130">
        <v>44.443830521777784</v>
      </c>
      <c r="E4077">
        <f t="shared" ref="E4077:E4140" si="261">AVERAGE(SUM(D4070:D4077)/8,SUM(D4072:D4077)/6)</f>
        <v>44.759251079147859</v>
      </c>
      <c r="F4077" s="130">
        <v>36.979891234320313</v>
      </c>
      <c r="G4077">
        <f t="shared" si="258"/>
        <v>37.197861398429652</v>
      </c>
      <c r="H4077">
        <f t="shared" si="257"/>
        <v>0</v>
      </c>
      <c r="I4077" s="70"/>
      <c r="J4077" s="71"/>
      <c r="K4077" s="70"/>
      <c r="L4077" s="71"/>
    </row>
    <row r="4078" spans="1:12">
      <c r="A4078" s="12">
        <f t="shared" si="260"/>
        <v>0</v>
      </c>
      <c r="B4078" t="str">
        <f>YEAR(C4078)&amp;VLOOKUP(MONTH(C4078),lookup!$G$2:$N$13,8)</f>
        <v>2019M05</v>
      </c>
      <c r="C4078" s="7">
        <f t="shared" si="259"/>
        <v>43615</v>
      </c>
      <c r="D4078" s="130">
        <v>44.552191315239888</v>
      </c>
      <c r="E4078">
        <f t="shared" si="261"/>
        <v>44.713525304353922</v>
      </c>
      <c r="F4078" s="130">
        <v>36.95964632718092</v>
      </c>
      <c r="G4078">
        <f t="shared" si="258"/>
        <v>37.145882739460831</v>
      </c>
      <c r="H4078">
        <f t="shared" si="257"/>
        <v>0</v>
      </c>
      <c r="I4078" s="70"/>
      <c r="J4078" s="71"/>
      <c r="K4078" s="70"/>
      <c r="L4078" s="71"/>
    </row>
    <row r="4079" spans="1:12">
      <c r="A4079" s="12">
        <f t="shared" si="260"/>
        <v>0</v>
      </c>
      <c r="B4079" t="str">
        <f>YEAR(C4079)&amp;VLOOKUP(MONTH(C4079),lookup!$G$2:$N$13,8)</f>
        <v>2019M05</v>
      </c>
      <c r="C4079" s="7">
        <f t="shared" si="259"/>
        <v>43616</v>
      </c>
      <c r="D4079" s="130">
        <v>44.288048810615543</v>
      </c>
      <c r="E4079">
        <f t="shared" si="261"/>
        <v>44.59808435917455</v>
      </c>
      <c r="F4079" s="130">
        <v>36.876124832176352</v>
      </c>
      <c r="G4079">
        <f t="shared" si="258"/>
        <v>37.058347130948974</v>
      </c>
      <c r="H4079">
        <f t="shared" si="257"/>
        <v>0</v>
      </c>
      <c r="I4079" s="70"/>
      <c r="J4079" s="71"/>
      <c r="K4079" s="70"/>
      <c r="L4079" s="71"/>
    </row>
    <row r="4080" spans="1:12">
      <c r="A4080" s="12">
        <f t="shared" si="260"/>
        <v>0</v>
      </c>
      <c r="B4080" t="str">
        <f>YEAR(C4080)&amp;VLOOKUP(MONTH(C4080),lookup!$G$2:$N$13,8)</f>
        <v>2019M06</v>
      </c>
      <c r="C4080" s="7">
        <f t="shared" si="259"/>
        <v>43617</v>
      </c>
      <c r="D4080" s="130">
        <v>44.590294185799571</v>
      </c>
      <c r="E4080">
        <f t="shared" si="261"/>
        <v>44.549358800805635</v>
      </c>
      <c r="F4080" s="130">
        <v>36.977797362198586</v>
      </c>
      <c r="G4080">
        <f t="shared" si="258"/>
        <v>37.010396672465234</v>
      </c>
      <c r="H4080">
        <f t="shared" si="257"/>
        <v>0</v>
      </c>
      <c r="I4080" s="70"/>
      <c r="J4080" s="71"/>
      <c r="K4080" s="70"/>
      <c r="L4080" s="71"/>
    </row>
    <row r="4081" spans="1:14">
      <c r="A4081" s="12">
        <f t="shared" si="260"/>
        <v>0</v>
      </c>
      <c r="B4081" t="str">
        <f>YEAR(C4081)&amp;VLOOKUP(MONTH(C4081),lookup!$G$2:$N$13,8)</f>
        <v>2019M06</v>
      </c>
      <c r="C4081" s="7">
        <f t="shared" si="259"/>
        <v>43618</v>
      </c>
      <c r="D4081" s="130">
        <v>44.404927342759443</v>
      </c>
      <c r="E4081">
        <f t="shared" si="261"/>
        <v>44.480172863330807</v>
      </c>
      <c r="F4081" s="130">
        <v>36.964037178704508</v>
      </c>
      <c r="G4081">
        <f t="shared" si="258"/>
        <v>36.958667840193314</v>
      </c>
      <c r="H4081">
        <f t="shared" si="257"/>
        <v>0</v>
      </c>
      <c r="I4081" s="70"/>
      <c r="J4081" s="71"/>
      <c r="K4081" s="70"/>
      <c r="L4081" s="71"/>
    </row>
    <row r="4082" spans="1:14">
      <c r="A4082" s="12">
        <f t="shared" si="260"/>
        <v>0</v>
      </c>
      <c r="B4082" t="str">
        <f>YEAR(C4082)&amp;VLOOKUP(MONTH(C4082),lookup!$G$2:$N$13,8)</f>
        <v>2019M06</v>
      </c>
      <c r="C4082" s="7">
        <f t="shared" si="259"/>
        <v>43619</v>
      </c>
      <c r="D4082" s="130">
        <v>44.152628212274493</v>
      </c>
      <c r="E4082">
        <f t="shared" si="261"/>
        <v>44.419916537862079</v>
      </c>
      <c r="F4082" s="130">
        <v>36.533318946316854</v>
      </c>
      <c r="G4082">
        <f t="shared" si="258"/>
        <v>36.893200420658729</v>
      </c>
      <c r="H4082">
        <f t="shared" si="257"/>
        <v>0</v>
      </c>
      <c r="I4082" s="70"/>
      <c r="J4082" s="71"/>
      <c r="K4082" s="70"/>
      <c r="L4082" s="71"/>
    </row>
    <row r="4083" spans="1:14">
      <c r="A4083" s="12">
        <f t="shared" si="260"/>
        <v>0</v>
      </c>
      <c r="B4083" t="str">
        <f>YEAR(C4083)&amp;VLOOKUP(MONTH(C4083),lookup!$G$2:$N$13,8)</f>
        <v>2019M06</v>
      </c>
      <c r="C4083" s="7">
        <f t="shared" si="259"/>
        <v>43620</v>
      </c>
      <c r="D4083" s="130">
        <v>43.802850434073861</v>
      </c>
      <c r="E4083">
        <f t="shared" si="261"/>
        <v>44.305550516174037</v>
      </c>
      <c r="F4083" s="130">
        <v>36.509655931392366</v>
      </c>
      <c r="G4083">
        <f t="shared" si="258"/>
        <v>36.808017081736331</v>
      </c>
      <c r="H4083">
        <f t="shared" ref="H4083:H4146" si="262">INDEX(J:AU,MATCH(C4083,C:C,0),MATCH($H$1,$J$1:$AU$1,0))*(IF(I4083=$Q$1,1,IF(K4083=$Q$1,1,IF(M4083=$Q$1,1,IF(O4083=$Q$1,1,0)))))</f>
        <v>0</v>
      </c>
      <c r="I4083" s="70"/>
      <c r="J4083" s="71"/>
      <c r="K4083" s="70"/>
      <c r="L4083" s="71"/>
    </row>
    <row r="4084" spans="1:14">
      <c r="A4084" s="12">
        <f t="shared" si="260"/>
        <v>0</v>
      </c>
      <c r="B4084" t="str">
        <f>YEAR(C4084)&amp;VLOOKUP(MONTH(C4084),lookup!$G$2:$N$13,8)</f>
        <v>2019M06</v>
      </c>
      <c r="C4084" s="7">
        <f t="shared" si="259"/>
        <v>43621</v>
      </c>
      <c r="D4084" s="130">
        <v>44.033265668589905</v>
      </c>
      <c r="E4084">
        <f t="shared" si="261"/>
        <v>44.247753501871728</v>
      </c>
      <c r="F4084" s="130">
        <v>36.561629580697598</v>
      </c>
      <c r="G4084">
        <f t="shared" si="258"/>
        <v>36.766178323018906</v>
      </c>
      <c r="H4084">
        <f t="shared" si="262"/>
        <v>0</v>
      </c>
      <c r="I4084" s="70"/>
      <c r="J4084" s="71"/>
      <c r="K4084" s="70"/>
      <c r="L4084" s="71"/>
    </row>
    <row r="4085" spans="1:14">
      <c r="A4085" s="12">
        <f t="shared" si="260"/>
        <v>0</v>
      </c>
      <c r="B4085" t="str">
        <f>YEAR(C4085)&amp;VLOOKUP(MONTH(C4085),lookup!$G$2:$N$13,8)</f>
        <v>2019M06</v>
      </c>
      <c r="C4085" s="7">
        <f t="shared" si="259"/>
        <v>43622</v>
      </c>
      <c r="D4085" s="130">
        <v>43.757256082697388</v>
      </c>
      <c r="E4085">
        <f t="shared" si="261"/>
        <v>44.16060987210269</v>
      </c>
      <c r="F4085" s="130">
        <v>36.376418834598304</v>
      </c>
      <c r="G4085">
        <f t="shared" si="258"/>
        <v>36.686819131571447</v>
      </c>
      <c r="H4085">
        <f t="shared" si="262"/>
        <v>0</v>
      </c>
      <c r="I4085" s="70"/>
      <c r="J4085" s="71"/>
      <c r="K4085" s="70"/>
      <c r="L4085" s="71"/>
    </row>
    <row r="4086" spans="1:14">
      <c r="A4086" s="12">
        <f t="shared" si="260"/>
        <v>0</v>
      </c>
      <c r="B4086" t="str">
        <f>YEAR(C4086)&amp;VLOOKUP(MONTH(C4086),lookup!$G$2:$N$13,8)</f>
        <v>2019M06</v>
      </c>
      <c r="C4086" s="7">
        <f t="shared" si="259"/>
        <v>43623</v>
      </c>
      <c r="D4086" s="130">
        <v>43.606514100562649</v>
      </c>
      <c r="E4086">
        <f t="shared" si="261"/>
        <v>44.019523372415613</v>
      </c>
      <c r="F4086" s="130">
        <v>36.269243882749386</v>
      </c>
      <c r="G4086">
        <f t="shared" si="258"/>
        <v>36.584622855507035</v>
      </c>
      <c r="H4086">
        <f t="shared" si="262"/>
        <v>0</v>
      </c>
      <c r="I4086" s="70"/>
      <c r="J4086" s="71"/>
      <c r="K4086" s="70"/>
      <c r="L4086" s="71"/>
    </row>
    <row r="4087" spans="1:14">
      <c r="A4087" s="12">
        <f t="shared" si="260"/>
        <v>0</v>
      </c>
      <c r="B4087" t="str">
        <f>YEAR(C4087)&amp;VLOOKUP(MONTH(C4087),lookup!$G$2:$N$13,8)</f>
        <v>2019M06</v>
      </c>
      <c r="C4087" s="7">
        <f t="shared" si="259"/>
        <v>43624</v>
      </c>
      <c r="D4087" s="130">
        <v>43.623624801840052</v>
      </c>
      <c r="E4087">
        <f t="shared" si="261"/>
        <v>43.912888326790529</v>
      </c>
      <c r="F4087" s="130">
        <v>36.327024077980234</v>
      </c>
      <c r="G4087">
        <f t="shared" si="258"/>
        <v>36.497219633309427</v>
      </c>
      <c r="H4087">
        <f t="shared" si="262"/>
        <v>0</v>
      </c>
      <c r="I4087" s="70"/>
      <c r="J4087" s="71"/>
      <c r="K4087" s="70"/>
      <c r="L4087" s="71"/>
    </row>
    <row r="4088" spans="1:14">
      <c r="A4088" s="12">
        <f t="shared" si="260"/>
        <v>0</v>
      </c>
      <c r="B4088" t="str">
        <f>YEAR(C4088)&amp;VLOOKUP(MONTH(C4088),lookup!$G$2:$N$13,8)</f>
        <v>2019M06</v>
      </c>
      <c r="C4088" s="7">
        <f t="shared" si="259"/>
        <v>43625</v>
      </c>
      <c r="D4088" s="130">
        <v>43.449682429182118</v>
      </c>
      <c r="E4088">
        <f t="shared" si="261"/>
        <v>43.783021276744236</v>
      </c>
      <c r="F4088" s="130">
        <v>36.05361273984002</v>
      </c>
      <c r="G4088">
        <f t="shared" si="258"/>
        <v>36.399482577205617</v>
      </c>
      <c r="H4088">
        <f t="shared" si="262"/>
        <v>0</v>
      </c>
      <c r="I4088" s="70"/>
      <c r="J4088" s="71"/>
      <c r="K4088" s="70"/>
      <c r="L4088" s="71"/>
      <c r="M4088" s="70"/>
      <c r="N4088" s="71"/>
    </row>
    <row r="4089" spans="1:14">
      <c r="A4089" s="12">
        <f t="shared" si="260"/>
        <v>0</v>
      </c>
      <c r="B4089" t="str">
        <f>YEAR(C4089)&amp;VLOOKUP(MONTH(C4089),lookup!$G$2:$N$13,8)</f>
        <v>2019M06</v>
      </c>
      <c r="C4089" s="7">
        <f t="shared" si="259"/>
        <v>43626</v>
      </c>
      <c r="D4089" s="130">
        <v>43.374804370413706</v>
      </c>
      <c r="E4089">
        <f t="shared" si="261"/>
        <v>43.682968085667618</v>
      </c>
      <c r="F4089" s="130">
        <v>36.04690407125436</v>
      </c>
      <c r="G4089">
        <f t="shared" si="258"/>
        <v>36.303599102978481</v>
      </c>
      <c r="H4089">
        <f t="shared" si="262"/>
        <v>0</v>
      </c>
      <c r="I4089" s="70"/>
      <c r="J4089" s="71"/>
      <c r="K4089" s="70"/>
      <c r="L4089" s="71"/>
      <c r="M4089" s="70"/>
      <c r="N4089" s="71"/>
    </row>
    <row r="4090" spans="1:14">
      <c r="A4090" s="12">
        <f t="shared" si="260"/>
        <v>0</v>
      </c>
      <c r="B4090" t="str">
        <f>YEAR(C4090)&amp;VLOOKUP(MONTH(C4090),lookup!$G$2:$N$13,8)</f>
        <v>2019M06</v>
      </c>
      <c r="C4090" s="7">
        <f t="shared" si="259"/>
        <v>43627</v>
      </c>
      <c r="D4090" s="130">
        <v>43.393458641542999</v>
      </c>
      <c r="E4090">
        <f t="shared" si="261"/>
        <v>43.582202735243001</v>
      </c>
      <c r="F4090" s="130">
        <v>36.082299975683398</v>
      </c>
      <c r="G4090">
        <f t="shared" si="258"/>
        <v>36.235466283562701</v>
      </c>
      <c r="H4090">
        <f t="shared" si="262"/>
        <v>0</v>
      </c>
      <c r="I4090" s="70"/>
      <c r="J4090" s="71"/>
      <c r="K4090" s="70"/>
      <c r="L4090" s="71"/>
      <c r="M4090" s="70"/>
      <c r="N4090" s="71"/>
    </row>
    <row r="4091" spans="1:14">
      <c r="A4091" s="12">
        <f t="shared" si="260"/>
        <v>0</v>
      </c>
      <c r="B4091" t="str">
        <f>YEAR(C4091)&amp;VLOOKUP(MONTH(C4091),lookup!$G$2:$N$13,8)</f>
        <v>2019M06</v>
      </c>
      <c r="C4091" s="7">
        <f t="shared" si="259"/>
        <v>43628</v>
      </c>
      <c r="D4091" s="130">
        <v>43.205474231195055</v>
      </c>
      <c r="E4091">
        <f t="shared" si="261"/>
        <v>43.498884901604541</v>
      </c>
      <c r="F4091" s="130">
        <v>35.838599117430896</v>
      </c>
      <c r="G4091">
        <f t="shared" si="258"/>
        <v>36.148706922926159</v>
      </c>
      <c r="H4091">
        <f t="shared" si="262"/>
        <v>0</v>
      </c>
      <c r="I4091" s="70"/>
      <c r="J4091" s="71"/>
      <c r="K4091" s="70"/>
      <c r="L4091" s="71"/>
      <c r="M4091" s="70"/>
      <c r="N4091" s="71"/>
    </row>
    <row r="4092" spans="1:14">
      <c r="A4092" s="12">
        <f t="shared" si="260"/>
        <v>0</v>
      </c>
      <c r="B4092" t="str">
        <f>YEAR(C4092)&amp;VLOOKUP(MONTH(C4092),lookup!$G$2:$N$13,8)</f>
        <v>2019M06</v>
      </c>
      <c r="C4092" s="7">
        <f t="shared" si="259"/>
        <v>43629</v>
      </c>
      <c r="D4092" s="130">
        <v>42.629970337102584</v>
      </c>
      <c r="E4092">
        <f t="shared" si="261"/>
        <v>43.329800296431571</v>
      </c>
      <c r="F4092" s="130">
        <v>35.328993799402291</v>
      </c>
      <c r="G4092">
        <f t="shared" si="258"/>
        <v>35.993313012982952</v>
      </c>
      <c r="H4092">
        <f t="shared" si="262"/>
        <v>0</v>
      </c>
      <c r="I4092" s="70"/>
      <c r="J4092" s="71"/>
      <c r="K4092" s="70"/>
      <c r="L4092" s="71"/>
      <c r="M4092" s="70"/>
      <c r="N4092" s="71"/>
    </row>
    <row r="4093" spans="1:14">
      <c r="A4093" s="12">
        <f t="shared" si="260"/>
        <v>0</v>
      </c>
      <c r="B4093" t="str">
        <f>YEAR(C4093)&amp;VLOOKUP(MONTH(C4093),lookup!$G$2:$N$13,8)</f>
        <v>2019M06</v>
      </c>
      <c r="C4093" s="7">
        <f t="shared" si="259"/>
        <v>43630</v>
      </c>
      <c r="D4093" s="130">
        <v>42.849167077307008</v>
      </c>
      <c r="E4093">
        <f t="shared" si="261"/>
        <v>43.208506589883591</v>
      </c>
      <c r="F4093" s="130">
        <v>35.529102211023222</v>
      </c>
      <c r="G4093">
        <f t="shared" si="258"/>
        <v>35.873862235096425</v>
      </c>
      <c r="H4093">
        <f t="shared" si="262"/>
        <v>0</v>
      </c>
      <c r="I4093" s="70"/>
      <c r="J4093" s="71"/>
      <c r="K4093" s="70"/>
      <c r="L4093" s="71"/>
      <c r="M4093" s="70"/>
      <c r="N4093" s="71"/>
    </row>
    <row r="4094" spans="1:14">
      <c r="A4094" s="12">
        <f t="shared" si="260"/>
        <v>0</v>
      </c>
      <c r="B4094" t="str">
        <f>YEAR(C4094)&amp;VLOOKUP(MONTH(C4094),lookup!$G$2:$N$13,8)</f>
        <v>2019M06</v>
      </c>
      <c r="C4094" s="7">
        <f t="shared" si="259"/>
        <v>43631</v>
      </c>
      <c r="D4094" s="130">
        <v>42.81437914653889</v>
      </c>
      <c r="E4094">
        <f t="shared" si="261"/>
        <v>43.10605621503683</v>
      </c>
      <c r="F4094" s="130">
        <v>35.515265912998025</v>
      </c>
      <c r="G4094">
        <f t="shared" si="258"/>
        <v>35.781876376416797</v>
      </c>
      <c r="H4094">
        <f t="shared" si="262"/>
        <v>0</v>
      </c>
      <c r="I4094" s="70"/>
      <c r="J4094" s="71"/>
      <c r="K4094" s="70"/>
      <c r="L4094" s="71"/>
      <c r="M4094" s="70"/>
      <c r="N4094" s="71"/>
    </row>
    <row r="4095" spans="1:14">
      <c r="A4095" s="12">
        <f t="shared" si="260"/>
        <v>0</v>
      </c>
      <c r="B4095" t="str">
        <f>YEAR(C4095)&amp;VLOOKUP(MONTH(C4095),lookup!$G$2:$N$13,8)</f>
        <v>2019M06</v>
      </c>
      <c r="C4095" s="7">
        <f t="shared" si="259"/>
        <v>43632</v>
      </c>
      <c r="D4095" s="130">
        <v>42.948207807238333</v>
      </c>
      <c r="E4095">
        <f t="shared" si="261"/>
        <v>43.028292939276284</v>
      </c>
      <c r="F4095" s="130">
        <v>35.699341956904817</v>
      </c>
      <c r="G4095">
        <f t="shared" si="258"/>
        <v>35.713682734320457</v>
      </c>
      <c r="H4095">
        <f t="shared" si="262"/>
        <v>0</v>
      </c>
      <c r="I4095" s="70"/>
      <c r="J4095" s="71"/>
      <c r="K4095" s="70"/>
      <c r="L4095" s="71"/>
      <c r="M4095" s="70"/>
      <c r="N4095" s="71"/>
    </row>
    <row r="4096" spans="1:14">
      <c r="A4096" s="12">
        <f t="shared" si="260"/>
        <v>0</v>
      </c>
      <c r="B4096" t="str">
        <f>YEAR(C4096)&amp;VLOOKUP(MONTH(C4096),lookup!$G$2:$N$13,8)</f>
        <v>2019M06</v>
      </c>
      <c r="C4096" s="7">
        <f t="shared" si="259"/>
        <v>43633</v>
      </c>
      <c r="D4096" s="130">
        <v>42.725855462630179</v>
      </c>
      <c r="E4096">
        <f t="shared" si="261"/>
        <v>42.927420155624048</v>
      </c>
      <c r="F4096" s="130">
        <v>35.433211800997327</v>
      </c>
      <c r="G4096">
        <f t="shared" si="258"/>
        <v>35.620816994418945</v>
      </c>
      <c r="H4096">
        <f t="shared" si="262"/>
        <v>0</v>
      </c>
      <c r="I4096" s="70"/>
      <c r="J4096" s="71"/>
      <c r="K4096" s="70"/>
      <c r="L4096" s="71"/>
      <c r="M4096" s="70"/>
      <c r="N4096" s="71"/>
    </row>
    <row r="4097" spans="1:14">
      <c r="A4097" s="12">
        <f t="shared" si="260"/>
        <v>0</v>
      </c>
      <c r="B4097" t="str">
        <f>YEAR(C4097)&amp;VLOOKUP(MONTH(C4097),lookup!$G$2:$N$13,8)</f>
        <v>2019M06</v>
      </c>
      <c r="C4097" s="7">
        <f t="shared" si="259"/>
        <v>43634</v>
      </c>
      <c r="D4097" s="130">
        <v>42.626065454266062</v>
      </c>
      <c r="E4097">
        <f t="shared" si="261"/>
        <v>42.832339908620739</v>
      </c>
      <c r="F4097" s="130">
        <v>35.480926345887731</v>
      </c>
      <c r="G4097">
        <f t="shared" si="258"/>
        <v>35.555637322288263</v>
      </c>
      <c r="H4097">
        <f t="shared" si="262"/>
        <v>0</v>
      </c>
      <c r="I4097" s="70"/>
      <c r="J4097" s="71"/>
      <c r="K4097" s="70"/>
      <c r="L4097" s="71"/>
      <c r="M4097" s="70"/>
      <c r="N4097" s="71"/>
    </row>
    <row r="4098" spans="1:14">
      <c r="A4098" s="12">
        <f t="shared" si="260"/>
        <v>0</v>
      </c>
      <c r="B4098" t="str">
        <f>YEAR(C4098)&amp;VLOOKUP(MONTH(C4098),lookup!$G$2:$N$13,8)</f>
        <v>2019M06</v>
      </c>
      <c r="C4098" s="7">
        <f t="shared" si="259"/>
        <v>43635</v>
      </c>
      <c r="D4098" s="130">
        <v>42.209203575831836</v>
      </c>
      <c r="E4098">
        <f t="shared" si="261"/>
        <v>42.723260070241231</v>
      </c>
      <c r="F4098" s="130">
        <v>35.036550519156627</v>
      </c>
      <c r="G4098">
        <f t="shared" si="258"/>
        <v>35.465907707901536</v>
      </c>
      <c r="H4098">
        <f t="shared" si="262"/>
        <v>0</v>
      </c>
      <c r="I4098" s="70"/>
      <c r="J4098" s="71"/>
      <c r="K4098" s="70"/>
      <c r="L4098" s="71"/>
      <c r="M4098" s="70"/>
      <c r="N4098" s="71"/>
    </row>
    <row r="4099" spans="1:14">
      <c r="A4099" s="12">
        <f t="shared" si="260"/>
        <v>0</v>
      </c>
      <c r="B4099" t="str">
        <f>YEAR(C4099)&amp;VLOOKUP(MONTH(C4099),lookup!$G$2:$N$13,8)</f>
        <v>2019M06</v>
      </c>
      <c r="C4099" s="7">
        <f t="shared" si="259"/>
        <v>43636</v>
      </c>
      <c r="D4099" s="130">
        <v>42.532587345938602</v>
      </c>
      <c r="E4099">
        <f t="shared" si="261"/>
        <v>42.654822995632003</v>
      </c>
      <c r="F4099" s="130">
        <v>35.230972844370747</v>
      </c>
      <c r="G4099">
        <f t="shared" si="258"/>
        <v>35.403086951947571</v>
      </c>
      <c r="H4099">
        <f t="shared" si="262"/>
        <v>0</v>
      </c>
      <c r="I4099" s="70"/>
      <c r="J4099" s="71"/>
      <c r="K4099" s="70"/>
      <c r="L4099" s="71"/>
      <c r="M4099" s="70"/>
      <c r="N4099" s="71"/>
    </row>
    <row r="4100" spans="1:14">
      <c r="A4100" s="12">
        <f t="shared" si="260"/>
        <v>0</v>
      </c>
      <c r="B4100" t="str">
        <f>YEAR(C4100)&amp;VLOOKUP(MONTH(C4100),lookup!$G$2:$N$13,8)</f>
        <v>2019M06</v>
      </c>
      <c r="C4100" s="7">
        <f t="shared" si="259"/>
        <v>43637</v>
      </c>
      <c r="D4100" s="130">
        <v>42.074233664594693</v>
      </c>
      <c r="E4100">
        <f t="shared" si="261"/>
        <v>42.558410663438238</v>
      </c>
      <c r="F4100" s="130">
        <v>35.050085668384803</v>
      </c>
      <c r="G4100">
        <f t="shared" si="258"/>
        <v>35.346890173374547</v>
      </c>
      <c r="H4100">
        <f t="shared" si="262"/>
        <v>0</v>
      </c>
      <c r="I4100" s="70"/>
      <c r="J4100" s="71"/>
      <c r="K4100" s="70"/>
      <c r="L4100" s="71"/>
      <c r="M4100" s="70"/>
      <c r="N4100" s="71"/>
    </row>
    <row r="4101" spans="1:14">
      <c r="A4101" s="12">
        <f t="shared" si="260"/>
        <v>0</v>
      </c>
      <c r="B4101" t="str">
        <f>YEAR(C4101)&amp;VLOOKUP(MONTH(C4101),lookup!$G$2:$N$13,8)</f>
        <v>2019M06</v>
      </c>
      <c r="C4101" s="7">
        <f t="shared" si="259"/>
        <v>43638</v>
      </c>
      <c r="D4101" s="130">
        <v>42.82900066493157</v>
      </c>
      <c r="E4101">
        <f t="shared" si="261"/>
        <v>42.547216334139215</v>
      </c>
      <c r="F4101" s="130">
        <v>35.44880138070004</v>
      </c>
      <c r="G4101">
        <f t="shared" si="258"/>
        <v>35.320992990128943</v>
      </c>
      <c r="H4101">
        <f t="shared" si="262"/>
        <v>0</v>
      </c>
      <c r="I4101" s="70"/>
      <c r="J4101" s="71"/>
      <c r="K4101" s="70"/>
      <c r="L4101" s="71"/>
      <c r="M4101" s="70"/>
      <c r="N4101" s="71"/>
    </row>
    <row r="4102" spans="1:14">
      <c r="A4102" s="12">
        <f t="shared" si="260"/>
        <v>0</v>
      </c>
      <c r="B4102" t="str">
        <f>YEAR(C4102)&amp;VLOOKUP(MONTH(C4102),lookup!$G$2:$N$13,8)</f>
        <v>2019M06</v>
      </c>
      <c r="C4102" s="7">
        <f t="shared" si="259"/>
        <v>43639</v>
      </c>
      <c r="D4102" s="130">
        <v>42.333426664350313</v>
      </c>
      <c r="E4102">
        <f t="shared" si="261"/>
        <v>42.484454404145772</v>
      </c>
      <c r="F4102" s="130">
        <v>35.283414432575945</v>
      </c>
      <c r="G4102">
        <f t="shared" ref="G4102:G4165" si="263">AVERAGE(SUM(F4095:F4102)/8,SUM(F4097:F4102)/6)</f>
        <v>35.294019158567451</v>
      </c>
      <c r="H4102">
        <f t="shared" si="262"/>
        <v>0</v>
      </c>
      <c r="I4102" s="70"/>
      <c r="J4102" s="71"/>
      <c r="K4102" s="70"/>
      <c r="L4102" s="71"/>
      <c r="M4102" s="70"/>
      <c r="N4102" s="71"/>
    </row>
    <row r="4103" spans="1:14">
      <c r="A4103" s="12">
        <f t="shared" si="260"/>
        <v>0</v>
      </c>
      <c r="B4103" t="str">
        <f>YEAR(C4103)&amp;VLOOKUP(MONTH(C4103),lookup!$G$2:$N$13,8)</f>
        <v>2019M06</v>
      </c>
      <c r="C4103" s="7">
        <f t="shared" si="259"/>
        <v>43640</v>
      </c>
      <c r="D4103" s="130">
        <v>42.68541987652295</v>
      </c>
      <c r="E4103">
        <f t="shared" si="261"/>
        <v>42.472976360330804</v>
      </c>
      <c r="F4103" s="130">
        <v>35.336480821801757</v>
      </c>
      <c r="G4103">
        <f t="shared" si="263"/>
        <v>35.259303210616345</v>
      </c>
      <c r="H4103">
        <f t="shared" si="262"/>
        <v>0</v>
      </c>
      <c r="I4103" s="70"/>
      <c r="J4103" s="71"/>
      <c r="K4103" s="70"/>
      <c r="L4103" s="71"/>
      <c r="M4103" s="70"/>
      <c r="N4103" s="71"/>
    </row>
    <row r="4104" spans="1:14">
      <c r="A4104" s="12">
        <f t="shared" si="260"/>
        <v>0</v>
      </c>
      <c r="B4104" t="str">
        <f>YEAR(C4104)&amp;VLOOKUP(MONTH(C4104),lookup!$G$2:$N$13,8)</f>
        <v>2019M06</v>
      </c>
      <c r="C4104" s="7">
        <f t="shared" si="259"/>
        <v>43641</v>
      </c>
      <c r="D4104" s="130">
        <v>41.994256450021325</v>
      </c>
      <c r="E4104">
        <f t="shared" si="261"/>
        <v>42.409339161558535</v>
      </c>
      <c r="F4104" s="130">
        <v>34.964150377162873</v>
      </c>
      <c r="G4104">
        <f t="shared" si="263"/>
        <v>35.223953526460548</v>
      </c>
      <c r="H4104">
        <f t="shared" si="262"/>
        <v>0</v>
      </c>
      <c r="I4104" s="70"/>
      <c r="J4104" s="71"/>
      <c r="K4104" s="70"/>
      <c r="L4104" s="71"/>
      <c r="M4104" s="70"/>
      <c r="N4104" s="71"/>
    </row>
    <row r="4105" spans="1:14">
      <c r="A4105" s="12">
        <f t="shared" si="260"/>
        <v>0</v>
      </c>
      <c r="B4105" t="str">
        <f>YEAR(C4105)&amp;VLOOKUP(MONTH(C4105),lookup!$G$2:$N$13,8)</f>
        <v>2019M06</v>
      </c>
      <c r="C4105" s="7">
        <f t="shared" si="259"/>
        <v>43642</v>
      </c>
      <c r="D4105" s="130">
        <v>42.0475400357723</v>
      </c>
      <c r="E4105">
        <f t="shared" si="261"/>
        <v>42.332760713722152</v>
      </c>
      <c r="F4105" s="130">
        <v>34.789734260052434</v>
      </c>
      <c r="G4105">
        <f t="shared" si="263"/>
        <v>35.143984139069318</v>
      </c>
      <c r="H4105">
        <f t="shared" si="262"/>
        <v>0</v>
      </c>
      <c r="I4105" s="70"/>
      <c r="J4105" s="71"/>
      <c r="K4105" s="70"/>
      <c r="L4105" s="71"/>
      <c r="M4105" s="70"/>
      <c r="N4105" s="71"/>
    </row>
    <row r="4106" spans="1:14">
      <c r="A4106" s="12">
        <f t="shared" si="260"/>
        <v>0</v>
      </c>
      <c r="B4106" t="str">
        <f>YEAR(C4106)&amp;VLOOKUP(MONTH(C4106),lookup!$G$2:$N$13,8)</f>
        <v>2019M06</v>
      </c>
      <c r="C4106" s="7">
        <f t="shared" si="259"/>
        <v>43643</v>
      </c>
      <c r="D4106" s="130">
        <v>41.576382944391995</v>
      </c>
      <c r="E4106">
        <f t="shared" si="261"/>
        <v>42.251721864240281</v>
      </c>
      <c r="F4106" s="130">
        <v>34.633079303310609</v>
      </c>
      <c r="G4106">
        <f t="shared" si="263"/>
        <v>35.084016657656093</v>
      </c>
      <c r="H4106">
        <f t="shared" si="262"/>
        <v>0</v>
      </c>
      <c r="I4106" s="70"/>
      <c r="J4106" s="71"/>
      <c r="K4106" s="70"/>
      <c r="L4106" s="71"/>
      <c r="M4106" s="70"/>
      <c r="N4106" s="71"/>
    </row>
    <row r="4107" spans="1:14">
      <c r="A4107" s="12">
        <f t="shared" si="260"/>
        <v>0</v>
      </c>
      <c r="B4107" t="str">
        <f>YEAR(C4107)&amp;VLOOKUP(MONTH(C4107),lookup!$G$2:$N$13,8)</f>
        <v>2019M06</v>
      </c>
      <c r="C4107" s="7">
        <f t="shared" si="259"/>
        <v>43644</v>
      </c>
      <c r="D4107" s="130">
        <v>42.078705087445101</v>
      </c>
      <c r="E4107">
        <f t="shared" si="261"/>
        <v>42.16082959162722</v>
      </c>
      <c r="F4107" s="130">
        <v>34.881688556021608</v>
      </c>
      <c r="G4107">
        <f t="shared" si="263"/>
        <v>35.014926987577724</v>
      </c>
      <c r="H4107">
        <f t="shared" si="262"/>
        <v>0</v>
      </c>
      <c r="I4107" s="70"/>
      <c r="J4107" s="71"/>
      <c r="K4107" s="70"/>
      <c r="L4107" s="71"/>
      <c r="M4107" s="70"/>
      <c r="N4107" s="71"/>
    </row>
    <row r="4108" spans="1:14">
      <c r="A4108" s="12">
        <f t="shared" si="260"/>
        <v>0</v>
      </c>
      <c r="B4108" t="str">
        <f>YEAR(C4108)&amp;VLOOKUP(MONTH(C4108),lookup!$G$2:$N$13,8)</f>
        <v>2019M06</v>
      </c>
      <c r="C4108" s="7">
        <f t="shared" ref="C4108:C4171" si="264">C4107+1</f>
        <v>43645</v>
      </c>
      <c r="D4108" s="130">
        <v>41.845775517418886</v>
      </c>
      <c r="E4108">
        <f t="shared" si="261"/>
        <v>42.105913361851115</v>
      </c>
      <c r="F4108" s="130">
        <v>34.803078792020088</v>
      </c>
      <c r="G4108">
        <f t="shared" si="263"/>
        <v>34.959461087758612</v>
      </c>
      <c r="H4108">
        <f t="shared" si="262"/>
        <v>0</v>
      </c>
      <c r="I4108" s="70"/>
      <c r="J4108" s="71"/>
      <c r="K4108" s="70"/>
      <c r="L4108" s="71"/>
      <c r="M4108" s="70"/>
      <c r="N4108" s="71"/>
    </row>
    <row r="4109" spans="1:14">
      <c r="A4109" s="12">
        <f t="shared" si="260"/>
        <v>0</v>
      </c>
      <c r="B4109" t="str">
        <f>YEAR(C4109)&amp;VLOOKUP(MONTH(C4109),lookup!$G$2:$N$13,8)</f>
        <v>2019M06</v>
      </c>
      <c r="C4109" s="7">
        <f t="shared" si="264"/>
        <v>43646</v>
      </c>
      <c r="D4109" s="130">
        <v>42.185340115026641</v>
      </c>
      <c r="E4109">
        <f t="shared" si="261"/>
        <v>42.024011264024026</v>
      </c>
      <c r="F4109" s="130">
        <v>35.03055004664305</v>
      </c>
      <c r="G4109">
        <f t="shared" si="263"/>
        <v>34.907826148116825</v>
      </c>
      <c r="H4109">
        <f t="shared" si="262"/>
        <v>0</v>
      </c>
      <c r="I4109" s="70"/>
      <c r="J4109" s="71"/>
      <c r="K4109" s="70"/>
      <c r="L4109" s="71"/>
      <c r="M4109" s="70"/>
      <c r="N4109" s="71"/>
    </row>
    <row r="4110" spans="1:14">
      <c r="A4110" s="12">
        <f t="shared" si="260"/>
        <v>0</v>
      </c>
      <c r="B4110" t="str">
        <f>YEAR(C4110)&amp;VLOOKUP(MONTH(C4110),lookup!$G$2:$N$13,8)</f>
        <v>2019M07</v>
      </c>
      <c r="C4110" s="7">
        <f t="shared" si="264"/>
        <v>43647</v>
      </c>
      <c r="D4110" s="130">
        <v>41.18109974155248</v>
      </c>
      <c r="E4110">
        <f t="shared" si="261"/>
        <v>41.884227772310098</v>
      </c>
      <c r="F4110" s="130">
        <v>34.143966191771298</v>
      </c>
      <c r="G4110">
        <f t="shared" si="263"/>
        <v>34.768261950950574</v>
      </c>
      <c r="H4110">
        <f t="shared" si="262"/>
        <v>0</v>
      </c>
      <c r="I4110" s="70"/>
      <c r="J4110" s="71"/>
      <c r="K4110" s="70"/>
      <c r="L4110" s="71"/>
      <c r="M4110" s="70"/>
      <c r="N4110" s="71"/>
    </row>
    <row r="4111" spans="1:14">
      <c r="A4111" s="12">
        <f t="shared" si="260"/>
        <v>0</v>
      </c>
      <c r="B4111" t="str">
        <f>YEAR(C4111)&amp;VLOOKUP(MONTH(C4111),lookup!$G$2:$N$13,8)</f>
        <v>2019M07</v>
      </c>
      <c r="C4111" s="7">
        <f t="shared" si="264"/>
        <v>43648</v>
      </c>
      <c r="D4111" s="130">
        <v>41.892328863596362</v>
      </c>
      <c r="E4111">
        <f t="shared" si="261"/>
        <v>41.821725319654192</v>
      </c>
      <c r="F4111" s="130">
        <v>34.799891012843958</v>
      </c>
      <c r="G4111">
        <f t="shared" si="263"/>
        <v>34.735571483956669</v>
      </c>
      <c r="H4111">
        <f t="shared" si="262"/>
        <v>0</v>
      </c>
      <c r="I4111" s="70"/>
      <c r="J4111" s="71"/>
      <c r="K4111" s="70"/>
      <c r="L4111" s="71"/>
      <c r="M4111" s="70"/>
      <c r="N4111" s="71"/>
    </row>
    <row r="4112" spans="1:14">
      <c r="A4112" s="12">
        <f t="shared" si="260"/>
        <v>0</v>
      </c>
      <c r="B4112" t="str">
        <f>YEAR(C4112)&amp;VLOOKUP(MONTH(C4112),lookup!$G$2:$N$13,8)</f>
        <v>2019M07</v>
      </c>
      <c r="C4112" s="7">
        <f t="shared" si="264"/>
        <v>43649</v>
      </c>
      <c r="D4112" s="130">
        <v>41.360105643140926</v>
      </c>
      <c r="E4112">
        <f t="shared" si="261"/>
        <v>41.764067785786573</v>
      </c>
      <c r="F4112" s="130">
        <v>34.436854318223581</v>
      </c>
      <c r="G4112">
        <f t="shared" si="263"/>
        <v>34.686263398182376</v>
      </c>
      <c r="H4112">
        <f t="shared" si="262"/>
        <v>0</v>
      </c>
      <c r="I4112" s="70"/>
      <c r="J4112" s="71"/>
      <c r="K4112" s="70"/>
      <c r="L4112" s="71"/>
      <c r="M4112" s="70"/>
      <c r="N4112" s="71"/>
    </row>
    <row r="4113" spans="1:14">
      <c r="A4113" s="12">
        <f t="shared" si="260"/>
        <v>0</v>
      </c>
      <c r="B4113" t="str">
        <f>YEAR(C4113)&amp;VLOOKUP(MONTH(C4113),lookup!$G$2:$N$13,8)</f>
        <v>2019M07</v>
      </c>
      <c r="C4113" s="7">
        <f t="shared" si="264"/>
        <v>43650</v>
      </c>
      <c r="D4113" s="130">
        <v>42.169255979864623</v>
      </c>
      <c r="E4113">
        <f t="shared" si="261"/>
        <v>41.779220939993976</v>
      </c>
      <c r="F4113" s="130">
        <v>34.981199873521149</v>
      </c>
      <c r="G4113">
        <f t="shared" si="263"/>
        <v>34.706522608815803</v>
      </c>
      <c r="H4113">
        <f t="shared" si="262"/>
        <v>0</v>
      </c>
      <c r="I4113" s="70"/>
      <c r="J4113" s="71"/>
      <c r="K4113" s="70"/>
      <c r="L4113" s="71"/>
      <c r="M4113" s="70"/>
      <c r="N4113" s="71"/>
    </row>
    <row r="4114" spans="1:14">
      <c r="A4114" s="12">
        <f t="shared" ref="A4114:A4177" si="265">IF(D4114+D4115=D4114,IF(D4114+D4115&gt;0,1,0),0)</f>
        <v>0</v>
      </c>
      <c r="B4114" t="str">
        <f>YEAR(C4114)&amp;VLOOKUP(MONTH(C4114),lookup!$G$2:$N$13,8)</f>
        <v>2019M07</v>
      </c>
      <c r="C4114" s="7">
        <f t="shared" si="264"/>
        <v>43651</v>
      </c>
      <c r="D4114" s="130">
        <v>41.839400616823767</v>
      </c>
      <c r="E4114">
        <f t="shared" si="261"/>
        <v>41.795128302804699</v>
      </c>
      <c r="F4114" s="130">
        <v>34.786303173700674</v>
      </c>
      <c r="G4114">
        <f t="shared" si="263"/>
        <v>34.714701132521895</v>
      </c>
      <c r="H4114">
        <f t="shared" si="262"/>
        <v>0</v>
      </c>
      <c r="I4114" s="70"/>
      <c r="J4114" s="71"/>
      <c r="K4114" s="70"/>
      <c r="L4114" s="71"/>
      <c r="M4114" s="70"/>
      <c r="N4114" s="71"/>
    </row>
    <row r="4115" spans="1:14">
      <c r="A4115" s="12">
        <f t="shared" si="265"/>
        <v>0</v>
      </c>
      <c r="B4115" t="str">
        <f>YEAR(C4115)&amp;VLOOKUP(MONTH(C4115),lookup!$G$2:$N$13,8)</f>
        <v>2019M07</v>
      </c>
      <c r="C4115" s="7">
        <f t="shared" si="264"/>
        <v>43652</v>
      </c>
      <c r="D4115" s="130">
        <v>42.162810838976348</v>
      </c>
      <c r="E4115">
        <f t="shared" si="261"/>
        <v>41.798507472604541</v>
      </c>
      <c r="F4115" s="130">
        <v>35.022524007627631</v>
      </c>
      <c r="G4115">
        <f t="shared" si="263"/>
        <v>34.722834511662654</v>
      </c>
      <c r="H4115">
        <f t="shared" si="262"/>
        <v>0</v>
      </c>
      <c r="I4115" s="70"/>
      <c r="J4115" s="71"/>
      <c r="K4115" s="70"/>
      <c r="L4115" s="71"/>
      <c r="M4115" s="70"/>
      <c r="N4115" s="71"/>
    </row>
    <row r="4116" spans="1:14">
      <c r="A4116" s="12">
        <f t="shared" si="265"/>
        <v>0</v>
      </c>
      <c r="B4116" t="str">
        <f>YEAR(C4116)&amp;VLOOKUP(MONTH(C4116),lookup!$G$2:$N$13,8)</f>
        <v>2019M07</v>
      </c>
      <c r="C4116" s="7">
        <f t="shared" si="264"/>
        <v>43653</v>
      </c>
      <c r="D4116" s="130">
        <v>41.755127741838322</v>
      </c>
      <c r="E4116">
        <f t="shared" si="261"/>
        <v>41.840677653321244</v>
      </c>
      <c r="F4116" s="130">
        <v>34.763360912490448</v>
      </c>
      <c r="G4116">
        <f t="shared" si="263"/>
        <v>34.77196837091865</v>
      </c>
      <c r="H4116">
        <f t="shared" si="262"/>
        <v>0</v>
      </c>
      <c r="I4116" s="70"/>
      <c r="J4116" s="71"/>
      <c r="K4116" s="70"/>
      <c r="L4116" s="71"/>
      <c r="M4116" s="70"/>
      <c r="N4116" s="71"/>
    </row>
    <row r="4117" spans="1:14">
      <c r="A4117" s="12">
        <f t="shared" si="265"/>
        <v>0</v>
      </c>
      <c r="B4117" t="str">
        <f>YEAR(C4117)&amp;VLOOKUP(MONTH(C4117),lookup!$G$2:$N$13,8)</f>
        <v>2019M07</v>
      </c>
      <c r="C4117" s="7">
        <f t="shared" si="264"/>
        <v>43654</v>
      </c>
      <c r="D4117" s="130">
        <v>41.852056041447455</v>
      </c>
      <c r="E4117">
        <f t="shared" si="261"/>
        <v>41.816491330210141</v>
      </c>
      <c r="F4117" s="130">
        <v>34.708216617571864</v>
      </c>
      <c r="G4117">
        <f t="shared" si="263"/>
        <v>34.744182998662353</v>
      </c>
      <c r="H4117">
        <f t="shared" si="262"/>
        <v>0</v>
      </c>
      <c r="I4117" s="70"/>
      <c r="J4117" s="71"/>
      <c r="K4117" s="70"/>
      <c r="L4117" s="71"/>
      <c r="M4117" s="70"/>
      <c r="N4117" s="71"/>
    </row>
    <row r="4118" spans="1:14">
      <c r="A4118" s="12">
        <f t="shared" si="265"/>
        <v>0</v>
      </c>
      <c r="B4118" t="str">
        <f>YEAR(C4118)&amp;VLOOKUP(MONTH(C4118),lookup!$G$2:$N$13,8)</f>
        <v>2019M07</v>
      </c>
      <c r="C4118" s="7">
        <f t="shared" si="264"/>
        <v>43655</v>
      </c>
      <c r="D4118" s="130">
        <v>41.561864900345796</v>
      </c>
      <c r="E4118">
        <f t="shared" si="261"/>
        <v>41.857102424068458</v>
      </c>
      <c r="F4118" s="130">
        <v>34.601484998242555</v>
      </c>
      <c r="G4118">
        <f t="shared" si="263"/>
        <v>34.786497147401725</v>
      </c>
      <c r="H4118">
        <f t="shared" si="262"/>
        <v>0</v>
      </c>
      <c r="I4118" s="70"/>
      <c r="J4118" s="71"/>
      <c r="K4118" s="70"/>
      <c r="L4118" s="71"/>
      <c r="M4118" s="70"/>
      <c r="N4118" s="71"/>
    </row>
    <row r="4119" spans="1:14">
      <c r="A4119" s="12">
        <f t="shared" si="265"/>
        <v>0</v>
      </c>
      <c r="B4119" t="str">
        <f>YEAR(C4119)&amp;VLOOKUP(MONTH(C4119),lookup!$G$2:$N$13,8)</f>
        <v>2019M07</v>
      </c>
      <c r="C4119" s="7">
        <f t="shared" si="264"/>
        <v>43656</v>
      </c>
      <c r="D4119" s="130">
        <v>41.783916224892202</v>
      </c>
      <c r="E4119">
        <f t="shared" si="261"/>
        <v>41.81821498790174</v>
      </c>
      <c r="F4119" s="130">
        <v>34.71470971036721</v>
      </c>
      <c r="G4119">
        <f t="shared" si="263"/>
        <v>34.758965802400766</v>
      </c>
      <c r="H4119">
        <f t="shared" si="262"/>
        <v>0</v>
      </c>
      <c r="I4119" s="70"/>
      <c r="J4119" s="71"/>
      <c r="K4119" s="70"/>
      <c r="L4119" s="71"/>
      <c r="M4119" s="70"/>
      <c r="N4119" s="71"/>
    </row>
    <row r="4120" spans="1:14">
      <c r="A4120" s="12">
        <f t="shared" si="265"/>
        <v>0</v>
      </c>
      <c r="B4120" t="str">
        <f>YEAR(C4120)&amp;VLOOKUP(MONTH(C4120),lookup!$G$2:$N$13,8)</f>
        <v>2019M07</v>
      </c>
      <c r="C4120" s="7">
        <f t="shared" si="264"/>
        <v>43657</v>
      </c>
      <c r="D4120" s="130">
        <v>41.275530724504335</v>
      </c>
      <c r="E4120">
        <f t="shared" si="261"/>
        <v>41.765939897793672</v>
      </c>
      <c r="F4120" s="130">
        <v>34.400051521210372</v>
      </c>
      <c r="G4120">
        <f t="shared" si="263"/>
        <v>34.724477989879915</v>
      </c>
      <c r="H4120">
        <f t="shared" si="262"/>
        <v>0</v>
      </c>
      <c r="I4120" s="70"/>
      <c r="J4120" s="71"/>
      <c r="K4120" s="70"/>
      <c r="L4120" s="71"/>
      <c r="M4120" s="70"/>
      <c r="N4120" s="71"/>
    </row>
    <row r="4121" spans="1:14">
      <c r="A4121" s="12">
        <f t="shared" si="265"/>
        <v>0</v>
      </c>
      <c r="B4121" t="str">
        <f>YEAR(C4121)&amp;VLOOKUP(MONTH(C4121),lookup!$G$2:$N$13,8)</f>
        <v>2019M07</v>
      </c>
      <c r="C4121" s="7">
        <f t="shared" si="264"/>
        <v>43658</v>
      </c>
      <c r="D4121" s="130">
        <v>41.454704197111639</v>
      </c>
      <c r="E4121">
        <f t="shared" si="261"/>
        <v>41.662271524549553</v>
      </c>
      <c r="F4121" s="130">
        <v>34.517305127916607</v>
      </c>
      <c r="G4121">
        <f t="shared" si="263"/>
        <v>34.653382994970379</v>
      </c>
      <c r="H4121">
        <f t="shared" si="262"/>
        <v>0</v>
      </c>
      <c r="I4121" s="70"/>
      <c r="J4121" s="71"/>
      <c r="K4121" s="70"/>
      <c r="L4121" s="71"/>
      <c r="M4121" s="70"/>
      <c r="N4121" s="71"/>
    </row>
    <row r="4122" spans="1:14">
      <c r="A4122" s="12">
        <f t="shared" si="265"/>
        <v>0</v>
      </c>
      <c r="B4122" t="str">
        <f>YEAR(C4122)&amp;VLOOKUP(MONTH(C4122),lookup!$G$2:$N$13,8)</f>
        <v>2019M07</v>
      </c>
      <c r="C4122" s="7">
        <f t="shared" si="264"/>
        <v>43659</v>
      </c>
      <c r="D4122" s="130">
        <v>41.301232160175552</v>
      </c>
      <c r="E4122">
        <f t="shared" si="261"/>
        <v>41.590811364203816</v>
      </c>
      <c r="F4122" s="130">
        <v>34.439951940474572</v>
      </c>
      <c r="G4122">
        <f t="shared" si="263"/>
        <v>34.60478529522576</v>
      </c>
      <c r="H4122">
        <f t="shared" si="262"/>
        <v>0</v>
      </c>
      <c r="I4122" s="70"/>
      <c r="J4122" s="71"/>
      <c r="K4122" s="70"/>
      <c r="L4122" s="71"/>
      <c r="M4122" s="70"/>
      <c r="N4122" s="71"/>
    </row>
    <row r="4123" spans="1:14">
      <c r="A4123" s="12">
        <f t="shared" si="265"/>
        <v>0</v>
      </c>
      <c r="B4123" t="str">
        <f>YEAR(C4123)&amp;VLOOKUP(MONTH(C4123),lookup!$G$2:$N$13,8)</f>
        <v>2019M07</v>
      </c>
      <c r="C4123" s="7">
        <f t="shared" si="264"/>
        <v>43660</v>
      </c>
      <c r="D4123" s="130">
        <v>41.31365919895984</v>
      </c>
      <c r="E4123">
        <f t="shared" si="261"/>
        <v>41.492872983162144</v>
      </c>
      <c r="F4123" s="130">
        <v>34.409770641965402</v>
      </c>
      <c r="G4123">
        <f t="shared" si="263"/>
        <v>34.541617711904664</v>
      </c>
      <c r="H4123">
        <f t="shared" si="262"/>
        <v>0</v>
      </c>
      <c r="I4123" s="70"/>
      <c r="J4123" s="71"/>
      <c r="K4123" s="70"/>
      <c r="L4123" s="71"/>
      <c r="M4123" s="70"/>
      <c r="N4123" s="71"/>
    </row>
    <row r="4124" spans="1:14">
      <c r="A4124" s="12">
        <f t="shared" si="265"/>
        <v>0</v>
      </c>
      <c r="B4124" t="str">
        <f>YEAR(C4124)&amp;VLOOKUP(MONTH(C4124),lookup!$G$2:$N$13,8)</f>
        <v>2019M07</v>
      </c>
      <c r="C4124" s="7">
        <f t="shared" si="264"/>
        <v>43661</v>
      </c>
      <c r="D4124" s="130">
        <v>41.013997679995811</v>
      </c>
      <c r="E4124">
        <f t="shared" si="261"/>
        <v>41.400896752601156</v>
      </c>
      <c r="F4124" s="130">
        <v>34.177827571416259</v>
      </c>
      <c r="G4124">
        <f t="shared" si="263"/>
        <v>34.469717092518671</v>
      </c>
      <c r="H4124">
        <f t="shared" si="262"/>
        <v>0</v>
      </c>
      <c r="I4124" s="70"/>
      <c r="J4124" s="71"/>
      <c r="K4124" s="70"/>
      <c r="L4124" s="71"/>
      <c r="M4124" s="70"/>
      <c r="N4124" s="71"/>
    </row>
    <row r="4125" spans="1:14">
      <c r="A4125" s="12">
        <f t="shared" si="265"/>
        <v>0</v>
      </c>
      <c r="B4125" t="str">
        <f>YEAR(C4125)&amp;VLOOKUP(MONTH(C4125),lookup!$G$2:$N$13,8)</f>
        <v>2019M07</v>
      </c>
      <c r="C4125" s="7">
        <f t="shared" si="264"/>
        <v>43662</v>
      </c>
      <c r="D4125" s="130">
        <v>41.291090118303558</v>
      </c>
      <c r="E4125">
        <f t="shared" si="261"/>
        <v>41.324767540188937</v>
      </c>
      <c r="F4125" s="130">
        <v>34.361556284005758</v>
      </c>
      <c r="G4125">
        <f t="shared" si="263"/>
        <v>34.418621369474003</v>
      </c>
      <c r="H4125">
        <f t="shared" si="262"/>
        <v>0</v>
      </c>
      <c r="I4125" s="70"/>
      <c r="J4125" s="71"/>
      <c r="K4125" s="70"/>
      <c r="L4125" s="71"/>
      <c r="M4125" s="70"/>
      <c r="N4125" s="71"/>
    </row>
    <row r="4126" spans="1:14">
      <c r="A4126" s="12">
        <f t="shared" si="265"/>
        <v>0</v>
      </c>
      <c r="B4126" t="str">
        <f>YEAR(C4126)&amp;VLOOKUP(MONTH(C4126),lookup!$G$2:$N$13,8)</f>
        <v>2019M07</v>
      </c>
      <c r="C4126" s="7">
        <f t="shared" si="264"/>
        <v>43663</v>
      </c>
      <c r="D4126" s="130">
        <v>40.759772948695115</v>
      </c>
      <c r="E4126">
        <f t="shared" si="261"/>
        <v>41.231656978560004</v>
      </c>
      <c r="F4126" s="130">
        <v>34.057118262621898</v>
      </c>
      <c r="G4126">
        <f t="shared" si="263"/>
        <v>34.356020676948674</v>
      </c>
      <c r="H4126">
        <f t="shared" si="262"/>
        <v>0</v>
      </c>
      <c r="I4126" s="70"/>
      <c r="J4126" s="71"/>
      <c r="K4126" s="70"/>
      <c r="L4126" s="71"/>
      <c r="M4126" s="70"/>
      <c r="N4126" s="71"/>
    </row>
    <row r="4127" spans="1:14">
      <c r="A4127" s="12">
        <f t="shared" si="265"/>
        <v>0</v>
      </c>
      <c r="B4127" t="str">
        <f>YEAR(C4127)&amp;VLOOKUP(MONTH(C4127),lookup!$G$2:$N$13,8)</f>
        <v>2019M07</v>
      </c>
      <c r="C4127" s="7">
        <f t="shared" si="264"/>
        <v>43664</v>
      </c>
      <c r="D4127" s="130">
        <v>41.112465069897866</v>
      </c>
      <c r="E4127">
        <f t="shared" si="261"/>
        <v>41.161171354105043</v>
      </c>
      <c r="F4127" s="130">
        <v>34.308726601269164</v>
      </c>
      <c r="G4127">
        <f t="shared" si="263"/>
        <v>34.313265188742754</v>
      </c>
      <c r="H4127">
        <f t="shared" si="262"/>
        <v>0</v>
      </c>
      <c r="I4127" s="70"/>
      <c r="J4127" s="71"/>
      <c r="K4127" s="70"/>
      <c r="L4127" s="71"/>
      <c r="M4127" s="70"/>
      <c r="N4127" s="71"/>
    </row>
    <row r="4128" spans="1:14">
      <c r="A4128" s="12">
        <f t="shared" si="265"/>
        <v>0</v>
      </c>
      <c r="B4128" t="str">
        <f>YEAR(C4128)&amp;VLOOKUP(MONTH(C4128),lookup!$G$2:$N$13,8)</f>
        <v>2019M07</v>
      </c>
      <c r="C4128" s="7">
        <f t="shared" si="264"/>
        <v>43665</v>
      </c>
      <c r="D4128" s="130">
        <v>40.66325247126332</v>
      </c>
      <c r="E4128">
        <f t="shared" si="261"/>
        <v>41.069738989201461</v>
      </c>
      <c r="F4128" s="130">
        <v>33.897650286354583</v>
      </c>
      <c r="G4128">
        <f t="shared" si="263"/>
        <v>34.236673307054275</v>
      </c>
      <c r="H4128">
        <f t="shared" si="262"/>
        <v>0</v>
      </c>
      <c r="I4128" s="70"/>
      <c r="J4128" s="71"/>
      <c r="K4128" s="70"/>
      <c r="L4128" s="71"/>
      <c r="M4128" s="70"/>
      <c r="N4128" s="71"/>
    </row>
    <row r="4129" spans="1:14">
      <c r="A4129" s="12">
        <f t="shared" si="265"/>
        <v>0</v>
      </c>
      <c r="B4129" t="str">
        <f>YEAR(C4129)&amp;VLOOKUP(MONTH(C4129),lookup!$G$2:$N$13,8)</f>
        <v>2019M07</v>
      </c>
      <c r="C4129" s="7">
        <f t="shared" si="264"/>
        <v>43666</v>
      </c>
      <c r="D4129" s="130">
        <v>40.909524404308165</v>
      </c>
      <c r="E4129">
        <f t="shared" si="261"/>
        <v>41.001987352596934</v>
      </c>
      <c r="F4129" s="130">
        <v>34.288590732867533</v>
      </c>
      <c r="G4129">
        <f t="shared" si="263"/>
        <v>34.212280331605541</v>
      </c>
      <c r="H4129">
        <f t="shared" si="262"/>
        <v>0</v>
      </c>
      <c r="I4129" s="70"/>
      <c r="J4129" s="71"/>
      <c r="K4129" s="70"/>
      <c r="L4129" s="71"/>
      <c r="M4129" s="70"/>
      <c r="N4129" s="71"/>
    </row>
    <row r="4130" spans="1:14">
      <c r="A4130" s="12">
        <f t="shared" si="265"/>
        <v>0</v>
      </c>
      <c r="B4130" t="str">
        <f>YEAR(C4130)&amp;VLOOKUP(MONTH(C4130),lookup!$G$2:$N$13,8)</f>
        <v>2019M07</v>
      </c>
      <c r="C4130" s="7">
        <f t="shared" si="264"/>
        <v>43667</v>
      </c>
      <c r="D4130" s="130">
        <v>40.088994112543915</v>
      </c>
      <c r="E4130">
        <f t="shared" si="261"/>
        <v>40.849138843998972</v>
      </c>
      <c r="F4130" s="130">
        <v>33.484687598915357</v>
      </c>
      <c r="G4130">
        <f t="shared" si="263"/>
        <v>34.094814645883019</v>
      </c>
      <c r="H4130">
        <f t="shared" si="262"/>
        <v>0</v>
      </c>
      <c r="I4130" s="70"/>
      <c r="J4130" s="71"/>
      <c r="K4130" s="70"/>
      <c r="L4130" s="71"/>
      <c r="M4130" s="70"/>
      <c r="N4130" s="71"/>
    </row>
    <row r="4131" spans="1:14">
      <c r="A4131" s="12">
        <f t="shared" si="265"/>
        <v>0</v>
      </c>
      <c r="B4131" t="str">
        <f>YEAR(C4131)&amp;VLOOKUP(MONTH(C4131),lookup!$G$2:$N$13,8)</f>
        <v>2019M07</v>
      </c>
      <c r="C4131" s="7">
        <f t="shared" si="264"/>
        <v>43668</v>
      </c>
      <c r="D4131" s="130">
        <v>40.725742130907761</v>
      </c>
      <c r="E4131">
        <f t="shared" si="261"/>
        <v>40.765281694962731</v>
      </c>
      <c r="F4131" s="130">
        <v>34.041806874687687</v>
      </c>
      <c r="G4131">
        <f t="shared" si="263"/>
        <v>34.045171126318323</v>
      </c>
      <c r="H4131">
        <f t="shared" si="262"/>
        <v>0</v>
      </c>
      <c r="I4131" s="70"/>
      <c r="J4131" s="71"/>
      <c r="K4131" s="70"/>
      <c r="L4131" s="71"/>
      <c r="M4131" s="70"/>
      <c r="N4131" s="71"/>
    </row>
    <row r="4132" spans="1:14">
      <c r="A4132" s="12">
        <f t="shared" si="265"/>
        <v>0</v>
      </c>
      <c r="B4132" t="str">
        <f>YEAR(C4132)&amp;VLOOKUP(MONTH(C4132),lookup!$G$2:$N$13,8)</f>
        <v>2019M07</v>
      </c>
      <c r="C4132" s="7">
        <f t="shared" si="264"/>
        <v>43669</v>
      </c>
      <c r="D4132" s="130">
        <v>39.895788366119845</v>
      </c>
      <c r="E4132">
        <f t="shared" si="261"/>
        <v>40.623394897630881</v>
      </c>
      <c r="F4132" s="130">
        <v>33.380680960527791</v>
      </c>
      <c r="G4132">
        <f t="shared" si="263"/>
        <v>33.93897968796329</v>
      </c>
      <c r="H4132">
        <f t="shared" si="262"/>
        <v>0</v>
      </c>
      <c r="I4132" s="70"/>
      <c r="J4132" s="71"/>
      <c r="K4132" s="70"/>
      <c r="L4132" s="71"/>
      <c r="M4132" s="70"/>
      <c r="N4132" s="71"/>
    </row>
    <row r="4133" spans="1:14">
      <c r="A4133" s="12">
        <f t="shared" si="265"/>
        <v>0</v>
      </c>
      <c r="B4133" t="str">
        <f>YEAR(C4133)&amp;VLOOKUP(MONTH(C4133),lookup!$G$2:$N$13,8)</f>
        <v>2019M07</v>
      </c>
      <c r="C4133" s="7">
        <f t="shared" si="264"/>
        <v>43670</v>
      </c>
      <c r="D4133" s="130">
        <v>40.253346150564617</v>
      </c>
      <c r="E4133">
        <f t="shared" si="261"/>
        <v>40.486942656369422</v>
      </c>
      <c r="F4133" s="130">
        <v>33.721788078135383</v>
      </c>
      <c r="G4133">
        <f t="shared" si="263"/>
        <v>33.850082631501905</v>
      </c>
      <c r="H4133">
        <f t="shared" si="262"/>
        <v>0</v>
      </c>
      <c r="I4133" s="70"/>
      <c r="J4133" s="71"/>
      <c r="K4133" s="70"/>
      <c r="L4133" s="71"/>
      <c r="M4133" s="70"/>
      <c r="N4133" s="71"/>
    </row>
    <row r="4134" spans="1:14">
      <c r="A4134" s="12">
        <f t="shared" si="265"/>
        <v>0</v>
      </c>
      <c r="B4134" t="str">
        <f>YEAR(C4134)&amp;VLOOKUP(MONTH(C4134),lookup!$G$2:$N$13,8)</f>
        <v>2019M07</v>
      </c>
      <c r="C4134" s="7">
        <f t="shared" si="264"/>
        <v>43671</v>
      </c>
      <c r="D4134" s="130">
        <v>40.148063996219385</v>
      </c>
      <c r="E4134">
        <f t="shared" si="261"/>
        <v>40.405778473919362</v>
      </c>
      <c r="F4134" s="130">
        <v>33.569992012020037</v>
      </c>
      <c r="G4134">
        <f t="shared" si="263"/>
        <v>33.792332384644745</v>
      </c>
      <c r="H4134">
        <f t="shared" si="262"/>
        <v>0</v>
      </c>
      <c r="I4134" s="70"/>
      <c r="J4134" s="71"/>
      <c r="K4134" s="70"/>
      <c r="L4134" s="71"/>
      <c r="M4134" s="70"/>
      <c r="N4134" s="71"/>
    </row>
    <row r="4135" spans="1:14">
      <c r="A4135" s="12">
        <f t="shared" si="265"/>
        <v>0</v>
      </c>
      <c r="B4135" t="str">
        <f>YEAR(C4135)&amp;VLOOKUP(MONTH(C4135),lookup!$G$2:$N$13,8)</f>
        <v>2019M07</v>
      </c>
      <c r="C4135" s="7">
        <f t="shared" si="264"/>
        <v>43672</v>
      </c>
      <c r="D4135" s="130">
        <v>39.666784839335151</v>
      </c>
      <c r="E4135">
        <f t="shared" si="261"/>
        <v>40.211861829094772</v>
      </c>
      <c r="F4135" s="130">
        <v>33.271819394958371</v>
      </c>
      <c r="G4135">
        <f t="shared" si="263"/>
        <v>33.642794739424552</v>
      </c>
      <c r="H4135">
        <f t="shared" si="262"/>
        <v>0</v>
      </c>
      <c r="I4135" s="70"/>
      <c r="J4135" s="71"/>
      <c r="K4135" s="70"/>
      <c r="L4135" s="71"/>
      <c r="M4135" s="70"/>
      <c r="N4135" s="71"/>
    </row>
    <row r="4136" spans="1:14">
      <c r="A4136" s="12">
        <f t="shared" si="265"/>
        <v>0</v>
      </c>
      <c r="B4136" t="str">
        <f>YEAR(C4136)&amp;VLOOKUP(MONTH(C4136),lookup!$G$2:$N$13,8)</f>
        <v>2019M07</v>
      </c>
      <c r="C4136" s="7">
        <f t="shared" si="264"/>
        <v>43673</v>
      </c>
      <c r="D4136" s="130">
        <v>39.585003500253237</v>
      </c>
      <c r="E4136">
        <f t="shared" si="261"/>
        <v>40.102472050715754</v>
      </c>
      <c r="F4136" s="130">
        <v>33.114386053477283</v>
      </c>
      <c r="G4136">
        <f t="shared" si="263"/>
        <v>33.562982262749884</v>
      </c>
      <c r="H4136">
        <f t="shared" si="262"/>
        <v>0</v>
      </c>
      <c r="I4136" s="70"/>
      <c r="J4136" s="71"/>
      <c r="K4136" s="70"/>
      <c r="L4136" s="71"/>
      <c r="M4136" s="70"/>
      <c r="N4136" s="71"/>
    </row>
    <row r="4137" spans="1:14">
      <c r="A4137" s="12">
        <f t="shared" si="265"/>
        <v>0</v>
      </c>
      <c r="B4137" t="str">
        <f>YEAR(C4137)&amp;VLOOKUP(MONTH(C4137),lookup!$G$2:$N$13,8)</f>
        <v>2019M07</v>
      </c>
      <c r="C4137" s="7">
        <f t="shared" si="264"/>
        <v>43674</v>
      </c>
      <c r="D4137" s="130">
        <v>39.514196664030024</v>
      </c>
      <c r="E4137">
        <f t="shared" si="261"/>
        <v>39.914301944708555</v>
      </c>
      <c r="F4137" s="130">
        <v>33.060647602503373</v>
      </c>
      <c r="G4137">
        <f t="shared" si="263"/>
        <v>33.404472544420102</v>
      </c>
      <c r="H4137">
        <f t="shared" si="262"/>
        <v>0</v>
      </c>
      <c r="I4137" s="70"/>
      <c r="J4137" s="71"/>
      <c r="K4137" s="70"/>
      <c r="L4137" s="71"/>
      <c r="M4137" s="70"/>
      <c r="N4137" s="71"/>
    </row>
    <row r="4138" spans="1:14">
      <c r="A4138" s="12">
        <f t="shared" si="265"/>
        <v>0</v>
      </c>
      <c r="B4138" t="str">
        <f>YEAR(C4138)&amp;VLOOKUP(MONTH(C4138),lookup!$G$2:$N$13,8)</f>
        <v>2019M07</v>
      </c>
      <c r="C4138" s="7">
        <f t="shared" si="264"/>
        <v>43675</v>
      </c>
      <c r="D4138" s="130">
        <v>39.216013463145131</v>
      </c>
      <c r="E4138">
        <f t="shared" si="261"/>
        <v>39.803092745539914</v>
      </c>
      <c r="F4138" s="130">
        <v>32.752697618798202</v>
      </c>
      <c r="G4138">
        <f t="shared" si="263"/>
        <v>33.306391225518645</v>
      </c>
      <c r="H4138">
        <f t="shared" si="262"/>
        <v>0</v>
      </c>
      <c r="I4138" s="70"/>
      <c r="J4138" s="71"/>
      <c r="K4138" s="70"/>
      <c r="L4138" s="71"/>
      <c r="M4138" s="70"/>
      <c r="N4138" s="71"/>
    </row>
    <row r="4139" spans="1:14">
      <c r="A4139" s="12">
        <f t="shared" si="265"/>
        <v>0</v>
      </c>
      <c r="B4139" t="str">
        <f>YEAR(C4139)&amp;VLOOKUP(MONTH(C4139),lookup!$G$2:$N$13,8)</f>
        <v>2019M07</v>
      </c>
      <c r="C4139" s="7">
        <f t="shared" si="264"/>
        <v>43676</v>
      </c>
      <c r="D4139" s="130">
        <v>39.564055653364385</v>
      </c>
      <c r="E4139">
        <f t="shared" si="261"/>
        <v>39.673046465926767</v>
      </c>
      <c r="F4139" s="130">
        <v>33.116026204746071</v>
      </c>
      <c r="G4139">
        <f t="shared" si="263"/>
        <v>33.198049777531523</v>
      </c>
      <c r="H4139">
        <f t="shared" si="262"/>
        <v>0</v>
      </c>
      <c r="I4139" s="70"/>
      <c r="J4139" s="71"/>
      <c r="K4139" s="70"/>
      <c r="L4139" s="71"/>
      <c r="M4139" s="70"/>
      <c r="N4139" s="71"/>
    </row>
    <row r="4140" spans="1:14">
      <c r="A4140" s="12">
        <f t="shared" si="265"/>
        <v>0</v>
      </c>
      <c r="B4140" t="str">
        <f>YEAR(C4140)&amp;VLOOKUP(MONTH(C4140),lookup!$G$2:$N$13,8)</f>
        <v>2019M07</v>
      </c>
      <c r="C4140" s="7">
        <f t="shared" si="264"/>
        <v>43677</v>
      </c>
      <c r="D4140" s="130">
        <v>39.198444046741201</v>
      </c>
      <c r="E4140">
        <f t="shared" si="261"/>
        <v>39.55032745017575</v>
      </c>
      <c r="F4140" s="130">
        <v>33.086251303686076</v>
      </c>
      <c r="G4140">
        <f t="shared" si="263"/>
        <v>33.139336198284411</v>
      </c>
      <c r="H4140">
        <f t="shared" si="262"/>
        <v>0</v>
      </c>
      <c r="I4140" s="70"/>
      <c r="J4140" s="71"/>
      <c r="K4140" s="70"/>
      <c r="L4140" s="71"/>
      <c r="M4140" s="70"/>
      <c r="N4140" s="71"/>
    </row>
    <row r="4141" spans="1:14">
      <c r="A4141" s="12">
        <f t="shared" si="265"/>
        <v>0</v>
      </c>
      <c r="B4141" t="str">
        <f>YEAR(C4141)&amp;VLOOKUP(MONTH(C4141),lookup!$G$2:$N$13,8)</f>
        <v>2019M08</v>
      </c>
      <c r="C4141" s="7">
        <f t="shared" si="264"/>
        <v>43678</v>
      </c>
      <c r="D4141" s="130">
        <v>39.362513034525549</v>
      </c>
      <c r="E4141">
        <f t="shared" ref="E4141:E4204" si="266">AVERAGE(SUM(D4134:D4141)/8,SUM(D4136:D4141)/6)</f>
        <v>39.469294396689179</v>
      </c>
      <c r="F4141" s="130">
        <v>32.990304688980572</v>
      </c>
      <c r="G4141">
        <f t="shared" si="263"/>
        <v>33.070158927630757</v>
      </c>
      <c r="H4141">
        <f t="shared" si="262"/>
        <v>0</v>
      </c>
      <c r="I4141" s="70"/>
      <c r="J4141" s="71"/>
      <c r="K4141" s="70"/>
      <c r="L4141" s="71"/>
      <c r="M4141" s="70"/>
      <c r="N4141" s="71"/>
    </row>
    <row r="4142" spans="1:14">
      <c r="A4142" s="12">
        <f t="shared" si="265"/>
        <v>0</v>
      </c>
      <c r="B4142" t="str">
        <f>YEAR(C4142)&amp;VLOOKUP(MONTH(C4142),lookup!$G$2:$N$13,8)</f>
        <v>2019M08</v>
      </c>
      <c r="C4142" s="7">
        <f t="shared" si="264"/>
        <v>43679</v>
      </c>
      <c r="D4142" s="130">
        <v>39.363061075246385</v>
      </c>
      <c r="E4142">
        <f t="shared" si="266"/>
        <v>39.401736512044451</v>
      </c>
      <c r="F4142" s="130">
        <v>33.030432434678524</v>
      </c>
      <c r="G4142">
        <f t="shared" si="263"/>
        <v>33.029440319147014</v>
      </c>
      <c r="H4142">
        <f t="shared" si="262"/>
        <v>0</v>
      </c>
      <c r="I4142" s="70"/>
      <c r="J4142" s="71"/>
      <c r="K4142" s="70"/>
      <c r="L4142" s="71"/>
      <c r="M4142" s="70"/>
      <c r="N4142" s="71"/>
    </row>
    <row r="4143" spans="1:14">
      <c r="A4143" s="12">
        <f t="shared" si="265"/>
        <v>0</v>
      </c>
      <c r="B4143" t="str">
        <f>YEAR(C4143)&amp;VLOOKUP(MONTH(C4143),lookup!$G$2:$N$13,8)</f>
        <v>2019M08</v>
      </c>
      <c r="C4143" s="7">
        <f t="shared" si="264"/>
        <v>43680</v>
      </c>
      <c r="D4143" s="130">
        <v>39.686451458287472</v>
      </c>
      <c r="E4143">
        <f t="shared" si="266"/>
        <v>39.417320241917096</v>
      </c>
      <c r="F4143" s="130">
        <v>33.169737344235422</v>
      </c>
      <c r="G4143">
        <f t="shared" si="263"/>
        <v>33.032151002787835</v>
      </c>
      <c r="H4143">
        <f t="shared" si="262"/>
        <v>0</v>
      </c>
      <c r="I4143" s="70"/>
      <c r="J4143" s="71"/>
      <c r="K4143" s="70"/>
      <c r="L4143" s="71"/>
      <c r="M4143" s="70"/>
      <c r="N4143" s="71"/>
    </row>
    <row r="4144" spans="1:14">
      <c r="A4144" s="12">
        <f t="shared" si="265"/>
        <v>0</v>
      </c>
      <c r="B4144" t="str">
        <f>YEAR(C4144)&amp;VLOOKUP(MONTH(C4144),lookup!$G$2:$N$13,8)</f>
        <v>2019M08</v>
      </c>
      <c r="C4144" s="7">
        <f t="shared" si="264"/>
        <v>43681</v>
      </c>
      <c r="D4144" s="130">
        <v>39.643969063202846</v>
      </c>
      <c r="E4144">
        <f t="shared" si="266"/>
        <v>39.456668556272923</v>
      </c>
      <c r="F4144" s="130">
        <v>33.245633146142112</v>
      </c>
      <c r="G4144">
        <f t="shared" si="263"/>
        <v>33.081431906691378</v>
      </c>
      <c r="H4144">
        <f t="shared" si="262"/>
        <v>0</v>
      </c>
      <c r="I4144" s="70"/>
      <c r="J4144" s="71"/>
      <c r="K4144" s="70"/>
      <c r="L4144" s="71"/>
      <c r="M4144" s="70"/>
      <c r="N4144" s="71"/>
    </row>
    <row r="4145" spans="1:14">
      <c r="A4145" s="12">
        <f t="shared" si="265"/>
        <v>0</v>
      </c>
      <c r="B4145" t="str">
        <f>YEAR(C4145)&amp;VLOOKUP(MONTH(C4145),lookup!$G$2:$N$13,8)</f>
        <v>2019M08</v>
      </c>
      <c r="C4145" s="7">
        <f t="shared" si="264"/>
        <v>43682</v>
      </c>
      <c r="D4145" s="130">
        <v>39.429235003920809</v>
      </c>
      <c r="E4145">
        <f t="shared" si="266"/>
        <v>39.440123398395798</v>
      </c>
      <c r="F4145" s="130">
        <v>33.068521172930389</v>
      </c>
      <c r="G4145">
        <f t="shared" si="263"/>
        <v>33.07796525219176</v>
      </c>
      <c r="H4145">
        <f t="shared" si="262"/>
        <v>0</v>
      </c>
      <c r="I4145" s="70"/>
      <c r="J4145" s="71"/>
      <c r="K4145" s="70"/>
      <c r="L4145" s="71"/>
      <c r="M4145" s="70"/>
      <c r="N4145" s="71"/>
    </row>
    <row r="4146" spans="1:14">
      <c r="A4146" s="12">
        <f t="shared" si="265"/>
        <v>0</v>
      </c>
      <c r="B4146" t="str">
        <f>YEAR(C4146)&amp;VLOOKUP(MONTH(C4146),lookup!$G$2:$N$13,8)</f>
        <v>2019M08</v>
      </c>
      <c r="C4146" s="7">
        <f t="shared" si="264"/>
        <v>43683</v>
      </c>
      <c r="D4146" s="130">
        <v>39.256198878052963</v>
      </c>
      <c r="E4146">
        <f t="shared" si="266"/>
        <v>39.447447889436859</v>
      </c>
      <c r="F4146" s="130">
        <v>32.931963745098798</v>
      </c>
      <c r="G4146">
        <f t="shared" si="263"/>
        <v>33.076312088536611</v>
      </c>
      <c r="H4146">
        <f t="shared" si="262"/>
        <v>0</v>
      </c>
      <c r="I4146" s="70"/>
      <c r="J4146" s="71"/>
      <c r="K4146" s="70"/>
      <c r="L4146" s="71"/>
      <c r="M4146" s="70"/>
      <c r="N4146" s="71"/>
    </row>
    <row r="4147" spans="1:14">
      <c r="A4147" s="12">
        <f t="shared" si="265"/>
        <v>0</v>
      </c>
      <c r="B4147" t="str">
        <f>YEAR(C4147)&amp;VLOOKUP(MONTH(C4147),lookup!$G$2:$N$13,8)</f>
        <v>2019M08</v>
      </c>
      <c r="C4147" s="7">
        <f t="shared" si="264"/>
        <v>43684</v>
      </c>
      <c r="D4147" s="130">
        <v>39.113866176196453</v>
      </c>
      <c r="E4147">
        <f t="shared" si="266"/>
        <v>39.398590475586431</v>
      </c>
      <c r="F4147" s="130">
        <v>32.908280650524517</v>
      </c>
      <c r="G4147">
        <f t="shared" si="263"/>
        <v>33.056492654859753</v>
      </c>
      <c r="H4147">
        <f t="shared" ref="H4147:H4210" si="267">INDEX(J:AU,MATCH(C4147,C:C,0),MATCH($H$1,$J$1:$AU$1,0))*(IF(I4147=$Q$1,1,IF(K4147=$Q$1,1,IF(M4147=$Q$1,1,IF(O4147=$Q$1,1,0)))))</f>
        <v>0</v>
      </c>
      <c r="I4147" s="70"/>
      <c r="J4147" s="71"/>
      <c r="K4147" s="70"/>
      <c r="L4147" s="71"/>
      <c r="M4147" s="70"/>
      <c r="N4147" s="71"/>
    </row>
    <row r="4148" spans="1:14">
      <c r="A4148" s="12">
        <f t="shared" si="265"/>
        <v>0</v>
      </c>
      <c r="B4148" t="str">
        <f>YEAR(C4148)&amp;VLOOKUP(MONTH(C4148),lookup!$G$2:$N$13,8)</f>
        <v>2019M08</v>
      </c>
      <c r="C4148" s="7">
        <f t="shared" si="264"/>
        <v>43685</v>
      </c>
      <c r="D4148" s="130">
        <v>39.065000493112407</v>
      </c>
      <c r="E4148">
        <f t="shared" si="266"/>
        <v>39.365411871640134</v>
      </c>
      <c r="F4148" s="130">
        <v>32.871033637766409</v>
      </c>
      <c r="G4148">
        <f t="shared" si="263"/>
        <v>33.02975831766377</v>
      </c>
      <c r="H4148">
        <f t="shared" si="267"/>
        <v>0</v>
      </c>
      <c r="I4148" s="70"/>
      <c r="J4148" s="71"/>
      <c r="K4148" s="70"/>
      <c r="L4148" s="71"/>
      <c r="M4148" s="70"/>
      <c r="N4148" s="71"/>
    </row>
    <row r="4149" spans="1:14">
      <c r="A4149" s="12">
        <f t="shared" si="265"/>
        <v>0</v>
      </c>
      <c r="B4149" t="str">
        <f>YEAR(C4149)&amp;VLOOKUP(MONTH(C4149),lookup!$G$2:$N$13,8)</f>
        <v>2019M08</v>
      </c>
      <c r="C4149" s="7">
        <f t="shared" si="264"/>
        <v>43686</v>
      </c>
      <c r="D4149" s="130">
        <v>39.247213695728909</v>
      </c>
      <c r="E4149">
        <f t="shared" si="266"/>
        <v>39.321602516085463</v>
      </c>
      <c r="F4149" s="130">
        <v>33.061103302101813</v>
      </c>
      <c r="G4149">
        <f t="shared" si="263"/>
        <v>33.025130394139381</v>
      </c>
      <c r="H4149">
        <f t="shared" si="267"/>
        <v>0</v>
      </c>
      <c r="I4149" s="70"/>
      <c r="J4149" s="71"/>
      <c r="K4149" s="70"/>
      <c r="L4149" s="71"/>
      <c r="M4149" s="70"/>
      <c r="N4149" s="71"/>
    </row>
    <row r="4150" spans="1:14">
      <c r="A4150" s="12">
        <f t="shared" si="265"/>
        <v>0</v>
      </c>
      <c r="B4150" t="str">
        <f>YEAR(C4150)&amp;VLOOKUP(MONTH(C4150),lookup!$G$2:$N$13,8)</f>
        <v>2019M08</v>
      </c>
      <c r="C4150" s="7">
        <f t="shared" si="264"/>
        <v>43687</v>
      </c>
      <c r="D4150" s="130">
        <v>39.483612352873791</v>
      </c>
      <c r="E4150">
        <f t="shared" si="266"/>
        <v>39.315773911743094</v>
      </c>
      <c r="F4150" s="130">
        <v>33.200106087617847</v>
      </c>
      <c r="G4150">
        <f t="shared" si="263"/>
        <v>33.031941075904399</v>
      </c>
      <c r="H4150">
        <f t="shared" si="267"/>
        <v>0</v>
      </c>
      <c r="I4150" s="70"/>
      <c r="J4150" s="71"/>
      <c r="K4150" s="70"/>
      <c r="L4150" s="71"/>
      <c r="M4150" s="70"/>
      <c r="N4150" s="71"/>
    </row>
    <row r="4151" spans="1:14">
      <c r="A4151" s="12">
        <f t="shared" si="265"/>
        <v>0</v>
      </c>
      <c r="B4151" t="str">
        <f>YEAR(C4151)&amp;VLOOKUP(MONTH(C4151),lookup!$G$2:$N$13,8)</f>
        <v>2019M08</v>
      </c>
      <c r="C4151" s="7">
        <f t="shared" si="264"/>
        <v>43688</v>
      </c>
      <c r="D4151" s="130">
        <v>38.837687655373408</v>
      </c>
      <c r="E4151">
        <f t="shared" si="266"/>
        <v>39.21343056168201</v>
      </c>
      <c r="F4151" s="130">
        <v>32.733439225235607</v>
      </c>
      <c r="G4151">
        <f t="shared" si="263"/>
        <v>32.976748947825683</v>
      </c>
      <c r="H4151">
        <f t="shared" si="267"/>
        <v>0</v>
      </c>
      <c r="I4151" s="70"/>
      <c r="J4151" s="71"/>
      <c r="K4151" s="70"/>
      <c r="L4151" s="71"/>
      <c r="M4151" s="70"/>
      <c r="N4151" s="71"/>
    </row>
    <row r="4152" spans="1:14">
      <c r="A4152" s="12">
        <f t="shared" si="265"/>
        <v>0</v>
      </c>
      <c r="B4152" t="str">
        <f>YEAR(C4152)&amp;VLOOKUP(MONTH(C4152),lookup!$G$2:$N$13,8)</f>
        <v>2019M08</v>
      </c>
      <c r="C4152" s="7">
        <f t="shared" si="264"/>
        <v>43689</v>
      </c>
      <c r="D4152" s="130">
        <v>38.994390330039813</v>
      </c>
      <c r="E4152">
        <f t="shared" si="266"/>
        <v>39.151014511858222</v>
      </c>
      <c r="F4152" s="130">
        <v>32.812847713861927</v>
      </c>
      <c r="G4152">
        <f t="shared" si="263"/>
        <v>32.939773522371759</v>
      </c>
      <c r="H4152">
        <f t="shared" si="267"/>
        <v>0</v>
      </c>
      <c r="I4152" s="70"/>
      <c r="J4152" s="71"/>
      <c r="K4152" s="70"/>
      <c r="L4152" s="71"/>
      <c r="M4152" s="70"/>
      <c r="N4152" s="71"/>
    </row>
    <row r="4153" spans="1:14">
      <c r="A4153" s="12">
        <f t="shared" si="265"/>
        <v>0</v>
      </c>
      <c r="B4153" t="str">
        <f>YEAR(C4153)&amp;VLOOKUP(MONTH(C4153),lookup!$G$2:$N$13,8)</f>
        <v>2019M08</v>
      </c>
      <c r="C4153" s="7">
        <f t="shared" si="264"/>
        <v>43690</v>
      </c>
      <c r="D4153" s="130">
        <v>38.733441832198153</v>
      </c>
      <c r="E4153">
        <f t="shared" si="266"/>
        <v>39.075825409959037</v>
      </c>
      <c r="F4153" s="130">
        <v>32.737763293113005</v>
      </c>
      <c r="G4153">
        <f t="shared" si="263"/>
        <v>32.904891375098885</v>
      </c>
      <c r="H4153">
        <f t="shared" si="267"/>
        <v>0</v>
      </c>
      <c r="I4153" s="70"/>
      <c r="J4153" s="71"/>
      <c r="K4153" s="70"/>
      <c r="L4153" s="71"/>
      <c r="M4153" s="70"/>
      <c r="N4153" s="71"/>
    </row>
    <row r="4154" spans="1:14">
      <c r="A4154" s="12">
        <f t="shared" si="265"/>
        <v>0</v>
      </c>
      <c r="B4154" t="str">
        <f>YEAR(C4154)&amp;VLOOKUP(MONTH(C4154),lookup!$G$2:$N$13,8)</f>
        <v>2019M08</v>
      </c>
      <c r="C4154" s="7">
        <f t="shared" si="264"/>
        <v>43691</v>
      </c>
      <c r="D4154" s="130">
        <v>39.103531196430133</v>
      </c>
      <c r="E4154">
        <f t="shared" si="266"/>
        <v>39.069494571800746</v>
      </c>
      <c r="F4154" s="130">
        <v>33.004933297561685</v>
      </c>
      <c r="G4154">
        <f t="shared" si="263"/>
        <v>32.920610277110747</v>
      </c>
      <c r="H4154">
        <f t="shared" si="267"/>
        <v>0</v>
      </c>
      <c r="I4154" s="70"/>
      <c r="J4154" s="71"/>
      <c r="K4154" s="70"/>
      <c r="L4154" s="71"/>
      <c r="M4154" s="70"/>
      <c r="N4154" s="71"/>
    </row>
    <row r="4155" spans="1:14">
      <c r="A4155" s="12">
        <f t="shared" si="265"/>
        <v>0</v>
      </c>
      <c r="B4155" t="str">
        <f>YEAR(C4155)&amp;VLOOKUP(MONTH(C4155),lookup!$G$2:$N$13,8)</f>
        <v>2019M08</v>
      </c>
      <c r="C4155" s="7">
        <f t="shared" si="264"/>
        <v>43692</v>
      </c>
      <c r="D4155" s="130">
        <v>38.769472083429491</v>
      </c>
      <c r="E4155">
        <f t="shared" si="266"/>
        <v>39.008158139977866</v>
      </c>
      <c r="F4155" s="130">
        <v>32.791871202125328</v>
      </c>
      <c r="G4155">
        <f t="shared" si="263"/>
        <v>32.89089867825443</v>
      </c>
      <c r="H4155">
        <f t="shared" si="267"/>
        <v>0</v>
      </c>
      <c r="I4155" s="70"/>
      <c r="J4155" s="71"/>
      <c r="K4155" s="70"/>
      <c r="L4155" s="71"/>
      <c r="M4155" s="70"/>
      <c r="N4155" s="71"/>
    </row>
    <row r="4156" spans="1:14">
      <c r="A4156" s="12">
        <f t="shared" si="265"/>
        <v>0</v>
      </c>
      <c r="B4156" t="str">
        <f>YEAR(C4156)&amp;VLOOKUP(MONTH(C4156),lookup!$G$2:$N$13,8)</f>
        <v>2019M08</v>
      </c>
      <c r="C4156" s="7">
        <f t="shared" si="264"/>
        <v>43693</v>
      </c>
      <c r="D4156" s="130">
        <v>38.578812408173533</v>
      </c>
      <c r="E4156">
        <f t="shared" si="266"/>
        <v>38.902371389277491</v>
      </c>
      <c r="F4156" s="130">
        <v>32.52091739091162</v>
      </c>
      <c r="G4156">
        <f t="shared" si="263"/>
        <v>32.812417354767149</v>
      </c>
      <c r="H4156">
        <f t="shared" si="267"/>
        <v>0</v>
      </c>
      <c r="I4156" s="70"/>
      <c r="J4156" s="71"/>
      <c r="K4156" s="70"/>
      <c r="L4156" s="71"/>
      <c r="M4156" s="70"/>
      <c r="N4156" s="71"/>
    </row>
    <row r="4157" spans="1:14">
      <c r="A4157" s="12">
        <f t="shared" si="265"/>
        <v>0</v>
      </c>
      <c r="B4157" t="str">
        <f>YEAR(C4157)&amp;VLOOKUP(MONTH(C4157),lookup!$G$2:$N$13,8)</f>
        <v>2019M08</v>
      </c>
      <c r="C4157" s="7">
        <f t="shared" si="264"/>
        <v>43694</v>
      </c>
      <c r="D4157" s="130">
        <v>38.889020378942163</v>
      </c>
      <c r="E4157">
        <f t="shared" si="266"/>
        <v>38.884262033942392</v>
      </c>
      <c r="F4157" s="130">
        <v>32.900121322442821</v>
      </c>
      <c r="G4157">
        <f t="shared" si="263"/>
        <v>32.816246155805729</v>
      </c>
      <c r="H4157">
        <f t="shared" si="267"/>
        <v>0</v>
      </c>
      <c r="I4157" s="70"/>
      <c r="J4157" s="71"/>
      <c r="K4157" s="70"/>
      <c r="L4157" s="71"/>
      <c r="M4157" s="70"/>
      <c r="N4157" s="71"/>
    </row>
    <row r="4158" spans="1:14">
      <c r="A4158" s="12">
        <f t="shared" si="265"/>
        <v>0</v>
      </c>
      <c r="B4158" t="str">
        <f>YEAR(C4158)&amp;VLOOKUP(MONTH(C4158),lookup!$G$2:$N$13,8)</f>
        <v>2019M08</v>
      </c>
      <c r="C4158" s="7">
        <f t="shared" si="264"/>
        <v>43695</v>
      </c>
      <c r="D4158" s="130">
        <v>38.809328143887043</v>
      </c>
      <c r="E4158">
        <f t="shared" si="266"/>
        <v>38.826697422034655</v>
      </c>
      <c r="F4158" s="130">
        <v>32.807594845439695</v>
      </c>
      <c r="G4158">
        <f t="shared" si="263"/>
        <v>32.791276464134413</v>
      </c>
      <c r="H4158">
        <f t="shared" si="267"/>
        <v>0</v>
      </c>
      <c r="I4158" s="70"/>
      <c r="J4158" s="71"/>
      <c r="K4158" s="70"/>
      <c r="L4158" s="71"/>
      <c r="M4158" s="70"/>
      <c r="N4158" s="71"/>
    </row>
    <row r="4159" spans="1:14">
      <c r="A4159" s="12">
        <f t="shared" si="265"/>
        <v>0</v>
      </c>
      <c r="B4159" t="str">
        <f>YEAR(C4159)&amp;VLOOKUP(MONTH(C4159),lookup!$G$2:$N$13,8)</f>
        <v>2019M08</v>
      </c>
      <c r="C4159" s="7">
        <f t="shared" si="264"/>
        <v>43696</v>
      </c>
      <c r="D4159" s="130">
        <v>38.573365707266682</v>
      </c>
      <c r="E4159">
        <f t="shared" si="266"/>
        <v>38.796837623200361</v>
      </c>
      <c r="F4159" s="130">
        <v>32.623627690934008</v>
      </c>
      <c r="G4159">
        <f t="shared" si="263"/>
        <v>32.774901943058978</v>
      </c>
      <c r="H4159">
        <f t="shared" si="267"/>
        <v>0</v>
      </c>
      <c r="I4159" s="70"/>
      <c r="J4159" s="71"/>
      <c r="K4159" s="70"/>
      <c r="L4159" s="71"/>
      <c r="M4159" s="70"/>
      <c r="N4159" s="71"/>
    </row>
    <row r="4160" spans="1:14">
      <c r="A4160" s="12">
        <f t="shared" si="265"/>
        <v>0</v>
      </c>
      <c r="B4160" t="str">
        <f>YEAR(C4160)&amp;VLOOKUP(MONTH(C4160),lookup!$G$2:$N$13,8)</f>
        <v>2019M08</v>
      </c>
      <c r="C4160" s="7">
        <f t="shared" si="264"/>
        <v>43697</v>
      </c>
      <c r="D4160" s="130">
        <v>38.655563848927635</v>
      </c>
      <c r="E4160">
        <f t="shared" si="266"/>
        <v>38.738330355838976</v>
      </c>
      <c r="F4160" s="130">
        <v>32.590216598039675</v>
      </c>
      <c r="G4160">
        <f t="shared" si="263"/>
        <v>32.726427773359916</v>
      </c>
      <c r="H4160">
        <f t="shared" si="267"/>
        <v>0</v>
      </c>
      <c r="I4160" s="70"/>
      <c r="J4160" s="71"/>
      <c r="K4160" s="70"/>
      <c r="L4160" s="71"/>
      <c r="M4160" s="70"/>
      <c r="N4160" s="71"/>
    </row>
    <row r="4161" spans="1:14">
      <c r="A4161" s="12">
        <f t="shared" si="265"/>
        <v>0</v>
      </c>
      <c r="B4161" t="str">
        <f>YEAR(C4161)&amp;VLOOKUP(MONTH(C4161),lookup!$G$2:$N$13,8)</f>
        <v>2019M08</v>
      </c>
      <c r="C4161" s="7">
        <f t="shared" si="264"/>
        <v>43698</v>
      </c>
      <c r="D4161" s="130">
        <v>38.493709829380258</v>
      </c>
      <c r="E4161">
        <f t="shared" si="266"/>
        <v>38.70036691782542</v>
      </c>
      <c r="F4161" s="130">
        <v>32.76632325020713</v>
      </c>
      <c r="G4161">
        <f t="shared" si="263"/>
        <v>32.726083774685115</v>
      </c>
      <c r="H4161">
        <f t="shared" si="267"/>
        <v>0</v>
      </c>
      <c r="I4161" s="70"/>
      <c r="J4161" s="71"/>
      <c r="K4161" s="70"/>
      <c r="L4161" s="71"/>
      <c r="M4161" s="70"/>
      <c r="N4161" s="71"/>
    </row>
    <row r="4162" spans="1:14">
      <c r="A4162" s="12">
        <f t="shared" si="265"/>
        <v>0</v>
      </c>
      <c r="B4162" t="str">
        <f>YEAR(C4162)&amp;VLOOKUP(MONTH(C4162),lookup!$G$2:$N$13,8)</f>
        <v>2019M08</v>
      </c>
      <c r="C4162" s="7">
        <f t="shared" si="264"/>
        <v>43699</v>
      </c>
      <c r="D4162" s="130">
        <v>38.805015959216924</v>
      </c>
      <c r="E4162">
        <f t="shared" si="266"/>
        <v>38.700560011419874</v>
      </c>
      <c r="F4162" s="130">
        <v>32.8893312723634</v>
      </c>
      <c r="G4162">
        <f t="shared" si="263"/>
        <v>32.749559804897871</v>
      </c>
      <c r="H4162">
        <f t="shared" si="267"/>
        <v>0</v>
      </c>
      <c r="I4162" s="70"/>
      <c r="J4162" s="71"/>
      <c r="K4162" s="70"/>
      <c r="L4162" s="71"/>
      <c r="M4162" s="70"/>
      <c r="N4162" s="71"/>
    </row>
    <row r="4163" spans="1:14">
      <c r="A4163" s="12">
        <f t="shared" si="265"/>
        <v>0</v>
      </c>
      <c r="B4163" t="str">
        <f>YEAR(C4163)&amp;VLOOKUP(MONTH(C4163),lookup!$G$2:$N$13,8)</f>
        <v>2019M08</v>
      </c>
      <c r="C4163" s="7">
        <f t="shared" si="264"/>
        <v>43700</v>
      </c>
      <c r="D4163" s="130">
        <v>38.693809345290859</v>
      </c>
      <c r="E4163">
        <f t="shared" si="266"/>
        <v>38.679563504148604</v>
      </c>
      <c r="F4163" s="130">
        <v>32.89022577061538</v>
      </c>
      <c r="G4163">
        <f t="shared" si="263"/>
        <v>32.754882336109546</v>
      </c>
      <c r="H4163">
        <f t="shared" si="267"/>
        <v>0</v>
      </c>
      <c r="I4163" s="70"/>
      <c r="J4163" s="71"/>
      <c r="K4163" s="70"/>
      <c r="L4163" s="71"/>
      <c r="M4163" s="70"/>
      <c r="N4163" s="71"/>
    </row>
    <row r="4164" spans="1:14">
      <c r="A4164" s="12">
        <f t="shared" si="265"/>
        <v>0</v>
      </c>
      <c r="B4164" t="str">
        <f>YEAR(C4164)&amp;VLOOKUP(MONTH(C4164),lookup!$G$2:$N$13,8)</f>
        <v>2019M08</v>
      </c>
      <c r="C4164" s="7">
        <f t="shared" si="264"/>
        <v>43701</v>
      </c>
      <c r="D4164" s="130">
        <v>38.567998714891566</v>
      </c>
      <c r="E4164">
        <f t="shared" si="266"/>
        <v>38.658776862568857</v>
      </c>
      <c r="F4164" s="130">
        <v>32.68040788049116</v>
      </c>
      <c r="G4164">
        <f t="shared" si="263"/>
        <v>32.754251577962556</v>
      </c>
      <c r="H4164">
        <f t="shared" si="267"/>
        <v>0</v>
      </c>
      <c r="I4164" s="70"/>
      <c r="J4164" s="71"/>
      <c r="K4164" s="70"/>
      <c r="L4164" s="71"/>
      <c r="M4164" s="70"/>
      <c r="N4164" s="71"/>
    </row>
    <row r="4165" spans="1:14">
      <c r="A4165" s="12">
        <f t="shared" si="265"/>
        <v>0</v>
      </c>
      <c r="B4165" t="str">
        <f>YEAR(C4165)&amp;VLOOKUP(MONTH(C4165),lookup!$G$2:$N$13,8)</f>
        <v>2019M08</v>
      </c>
      <c r="C4165" s="7">
        <f t="shared" si="264"/>
        <v>43702</v>
      </c>
      <c r="D4165" s="130">
        <v>38.727054981908999</v>
      </c>
      <c r="E4165">
        <f t="shared" si="266"/>
        <v>38.661461464807815</v>
      </c>
      <c r="F4165" s="130">
        <v>33.009641287255199</v>
      </c>
      <c r="G4165">
        <f t="shared" si="263"/>
        <v>32.793264375456758</v>
      </c>
      <c r="H4165">
        <f t="shared" si="267"/>
        <v>0</v>
      </c>
      <c r="I4165" s="70"/>
      <c r="J4165" s="71"/>
      <c r="K4165" s="70"/>
      <c r="L4165" s="71"/>
      <c r="M4165" s="70"/>
      <c r="N4165" s="71"/>
    </row>
    <row r="4166" spans="1:14">
      <c r="A4166" s="12">
        <f t="shared" si="265"/>
        <v>0</v>
      </c>
      <c r="B4166" t="str">
        <f>YEAR(C4166)&amp;VLOOKUP(MONTH(C4166),lookup!$G$2:$N$13,8)</f>
        <v>2019M08</v>
      </c>
      <c r="C4166" s="7">
        <f t="shared" si="264"/>
        <v>43703</v>
      </c>
      <c r="D4166" s="130">
        <v>38.9492544073373</v>
      </c>
      <c r="E4166">
        <f t="shared" si="266"/>
        <v>38.694681069474257</v>
      </c>
      <c r="F4166" s="130">
        <v>32.955654755586806</v>
      </c>
      <c r="G4166">
        <f t="shared" ref="G4166:G4229" si="268">AVERAGE(SUM(F4159:F4166)/8,SUM(F4161:F4166)/6)</f>
        <v>32.832971299636554</v>
      </c>
      <c r="H4166">
        <f t="shared" si="267"/>
        <v>0</v>
      </c>
      <c r="I4166" s="70"/>
      <c r="J4166" s="71"/>
      <c r="K4166" s="70"/>
      <c r="L4166" s="71"/>
      <c r="M4166" s="70"/>
      <c r="N4166" s="71"/>
    </row>
    <row r="4167" spans="1:14">
      <c r="A4167" s="12">
        <f t="shared" si="265"/>
        <v>0</v>
      </c>
      <c r="B4167" t="str">
        <f>YEAR(C4167)&amp;VLOOKUP(MONTH(C4167),lookup!$G$2:$N$13,8)</f>
        <v>2019M08</v>
      </c>
      <c r="C4167" s="7">
        <f t="shared" si="264"/>
        <v>43704</v>
      </c>
      <c r="D4167" s="130">
        <v>38.549676083512331</v>
      </c>
      <c r="E4167">
        <f t="shared" si="266"/>
        <v>38.697864322500614</v>
      </c>
      <c r="F4167" s="130">
        <v>32.864248380377099</v>
      </c>
      <c r="G4167">
        <f t="shared" si="268"/>
        <v>32.856170520240909</v>
      </c>
      <c r="H4167">
        <f t="shared" si="267"/>
        <v>0</v>
      </c>
      <c r="I4167" s="70"/>
      <c r="J4167" s="71"/>
      <c r="K4167" s="70"/>
      <c r="L4167" s="71"/>
      <c r="M4167" s="70"/>
      <c r="N4167" s="71"/>
    </row>
    <row r="4168" spans="1:14">
      <c r="A4168" s="12">
        <f t="shared" si="265"/>
        <v>0</v>
      </c>
      <c r="B4168" t="str">
        <f>YEAR(C4168)&amp;VLOOKUP(MONTH(C4168),lookup!$G$2:$N$13,8)</f>
        <v>2019M08</v>
      </c>
      <c r="C4168" s="7">
        <f t="shared" si="264"/>
        <v>43705</v>
      </c>
      <c r="D4168" s="130">
        <v>38.505776266916492</v>
      </c>
      <c r="E4168">
        <f t="shared" si="266"/>
        <v>38.663565957599879</v>
      </c>
      <c r="F4168" s="130">
        <v>32.597439869322287</v>
      </c>
      <c r="G4168">
        <f t="shared" si="268"/>
        <v>32.832297691109311</v>
      </c>
      <c r="H4168">
        <f t="shared" si="267"/>
        <v>0</v>
      </c>
      <c r="I4168" s="70"/>
      <c r="J4168" s="71"/>
      <c r="K4168" s="70"/>
      <c r="L4168" s="71"/>
      <c r="M4168" s="70"/>
      <c r="N4168" s="71"/>
    </row>
    <row r="4169" spans="1:14">
      <c r="A4169" s="12">
        <f t="shared" si="265"/>
        <v>0</v>
      </c>
      <c r="B4169" t="str">
        <f>YEAR(C4169)&amp;VLOOKUP(MONTH(C4169),lookup!$G$2:$N$13,8)</f>
        <v>2019M08</v>
      </c>
      <c r="C4169" s="7">
        <f t="shared" si="264"/>
        <v>43706</v>
      </c>
      <c r="D4169" s="130">
        <v>38.325699851222247</v>
      </c>
      <c r="E4169">
        <f t="shared" si="266"/>
        <v>38.622389542792618</v>
      </c>
      <c r="F4169" s="130">
        <v>32.571677528073778</v>
      </c>
      <c r="G4169">
        <f t="shared" si="268"/>
        <v>32.793586646597518</v>
      </c>
      <c r="H4169">
        <f t="shared" si="267"/>
        <v>0</v>
      </c>
      <c r="I4169" s="70"/>
      <c r="J4169" s="71"/>
      <c r="K4169" s="70"/>
      <c r="L4169" s="71"/>
      <c r="M4169" s="70"/>
      <c r="N4169" s="71"/>
    </row>
    <row r="4170" spans="1:14">
      <c r="A4170" s="12">
        <f t="shared" si="265"/>
        <v>0</v>
      </c>
      <c r="B4170" t="str">
        <f>YEAR(C4170)&amp;VLOOKUP(MONTH(C4170),lookup!$G$2:$N$13,8)</f>
        <v>2019M08</v>
      </c>
      <c r="C4170" s="7">
        <f t="shared" si="264"/>
        <v>43707</v>
      </c>
      <c r="D4170" s="130">
        <v>38.414854503762221</v>
      </c>
      <c r="E4170">
        <f t="shared" si="266"/>
        <v>38.58524243423259</v>
      </c>
      <c r="F4170" s="130">
        <v>32.626672019424355</v>
      </c>
      <c r="G4170">
        <f t="shared" si="268"/>
        <v>32.772692454866586</v>
      </c>
      <c r="H4170">
        <f t="shared" si="267"/>
        <v>0</v>
      </c>
      <c r="I4170" s="70"/>
      <c r="J4170" s="71"/>
      <c r="K4170" s="70"/>
      <c r="L4170" s="71"/>
      <c r="M4170" s="70"/>
      <c r="N4170" s="71"/>
    </row>
    <row r="4171" spans="1:14">
      <c r="A4171" s="12">
        <f t="shared" si="265"/>
        <v>0</v>
      </c>
      <c r="B4171" t="str">
        <f>YEAR(C4171)&amp;VLOOKUP(MONTH(C4171),lookup!$G$2:$N$13,8)</f>
        <v>2019M08</v>
      </c>
      <c r="C4171" s="7">
        <f t="shared" si="264"/>
        <v>43708</v>
      </c>
      <c r="D4171" s="130">
        <v>38.728183625170082</v>
      </c>
      <c r="E4171">
        <f t="shared" si="266"/>
        <v>38.587484880330138</v>
      </c>
      <c r="F4171" s="130">
        <v>33.117090580966568</v>
      </c>
      <c r="G4171">
        <f t="shared" si="268"/>
        <v>32.795825613322819</v>
      </c>
      <c r="H4171">
        <f t="shared" si="267"/>
        <v>0</v>
      </c>
      <c r="I4171" s="70"/>
      <c r="J4171" s="71"/>
      <c r="K4171" s="70"/>
      <c r="L4171" s="71"/>
      <c r="M4171" s="70"/>
      <c r="N4171" s="71"/>
    </row>
    <row r="4172" spans="1:14">
      <c r="A4172" s="12">
        <f t="shared" si="265"/>
        <v>0</v>
      </c>
      <c r="B4172" t="str">
        <f>YEAR(C4172)&amp;VLOOKUP(MONTH(C4172),lookup!$G$2:$N$13,8)</f>
        <v>2019M09</v>
      </c>
      <c r="C4172" s="7">
        <f t="shared" ref="C4172:C4235" si="269">C4171+1</f>
        <v>43709</v>
      </c>
      <c r="D4172" s="130">
        <v>38.130588910605461</v>
      </c>
      <c r="E4172">
        <f t="shared" si="266"/>
        <v>38.491924642834604</v>
      </c>
      <c r="F4172" s="130">
        <v>32.425781712929371</v>
      </c>
      <c r="G4172">
        <f t="shared" si="268"/>
        <v>32.735755390962083</v>
      </c>
      <c r="H4172">
        <f t="shared" si="267"/>
        <v>0</v>
      </c>
      <c r="I4172" s="70"/>
      <c r="J4172" s="71"/>
      <c r="K4172" s="70"/>
      <c r="L4172" s="71"/>
      <c r="M4172" s="70"/>
      <c r="N4172" s="71"/>
    </row>
    <row r="4173" spans="1:14">
      <c r="A4173" s="12">
        <f t="shared" si="265"/>
        <v>0</v>
      </c>
      <c r="B4173" t="str">
        <f>YEAR(C4173)&amp;VLOOKUP(MONTH(C4173),lookup!$G$2:$N$13,8)</f>
        <v>2019M09</v>
      </c>
      <c r="C4173" s="7">
        <f t="shared" si="269"/>
        <v>43710</v>
      </c>
      <c r="D4173" s="130">
        <v>38.203081864440989</v>
      </c>
      <c r="E4173">
        <f t="shared" si="266"/>
        <v>38.430293471403573</v>
      </c>
      <c r="F4173" s="130">
        <v>32.669666110704263</v>
      </c>
      <c r="G4173">
        <f t="shared" si="268"/>
        <v>32.698291753288245</v>
      </c>
      <c r="H4173">
        <f t="shared" si="267"/>
        <v>0</v>
      </c>
      <c r="I4173" s="70"/>
      <c r="J4173" s="71"/>
      <c r="K4173" s="70"/>
      <c r="L4173" s="71"/>
      <c r="M4173" s="70"/>
      <c r="N4173" s="71"/>
    </row>
    <row r="4174" spans="1:14">
      <c r="A4174" s="12">
        <f t="shared" si="265"/>
        <v>0</v>
      </c>
      <c r="B4174" t="str">
        <f>YEAR(C4174)&amp;VLOOKUP(MONTH(C4174),lookup!$G$2:$N$13,8)</f>
        <v>2019M09</v>
      </c>
      <c r="C4174" s="7">
        <f t="shared" si="269"/>
        <v>43711</v>
      </c>
      <c r="D4174" s="130">
        <v>38.49665408351953</v>
      </c>
      <c r="E4174">
        <f t="shared" si="266"/>
        <v>38.401245769215215</v>
      </c>
      <c r="F4174" s="130">
        <v>32.780120770041371</v>
      </c>
      <c r="G4174">
        <f t="shared" si="268"/>
        <v>32.702544287584914</v>
      </c>
      <c r="H4174">
        <f t="shared" si="267"/>
        <v>0</v>
      </c>
      <c r="I4174" s="70"/>
      <c r="J4174" s="71"/>
      <c r="K4174" s="70"/>
      <c r="L4174" s="71"/>
      <c r="M4174" s="70"/>
      <c r="N4174" s="71"/>
    </row>
    <row r="4175" spans="1:14">
      <c r="A4175" s="12">
        <f t="shared" si="265"/>
        <v>0</v>
      </c>
      <c r="B4175" t="str">
        <f>YEAR(C4175)&amp;VLOOKUP(MONTH(C4175),lookup!$G$2:$N$13,8)</f>
        <v>2019M09</v>
      </c>
      <c r="C4175" s="7">
        <f t="shared" si="269"/>
        <v>43712</v>
      </c>
      <c r="D4175" s="130">
        <v>38.587952565630154</v>
      </c>
      <c r="E4175">
        <f t="shared" si="266"/>
        <v>38.425492442214903</v>
      </c>
      <c r="F4175" s="130">
        <v>33.071630434756734</v>
      </c>
      <c r="G4175">
        <f t="shared" si="268"/>
        <v>32.757168408207228</v>
      </c>
      <c r="H4175">
        <f t="shared" si="267"/>
        <v>0</v>
      </c>
      <c r="I4175" s="70"/>
      <c r="J4175" s="71"/>
      <c r="K4175" s="70"/>
      <c r="L4175" s="71"/>
      <c r="M4175" s="70"/>
      <c r="N4175" s="71"/>
    </row>
    <row r="4176" spans="1:14">
      <c r="A4176" s="12">
        <f t="shared" si="265"/>
        <v>0</v>
      </c>
      <c r="B4176" t="str">
        <f>YEAR(C4176)&amp;VLOOKUP(MONTH(C4176),lookup!$G$2:$N$13,8)</f>
        <v>2019M09</v>
      </c>
      <c r="C4176" s="7">
        <f t="shared" si="269"/>
        <v>43713</v>
      </c>
      <c r="D4176" s="130">
        <v>38.191659437850333</v>
      </c>
      <c r="E4176">
        <f t="shared" si="266"/>
        <v>38.387260551572275</v>
      </c>
      <c r="F4176" s="130">
        <v>32.463448987432187</v>
      </c>
      <c r="G4176">
        <f t="shared" si="268"/>
        <v>32.735192058756411</v>
      </c>
      <c r="H4176">
        <f t="shared" si="267"/>
        <v>0</v>
      </c>
      <c r="I4176" s="70"/>
      <c r="J4176" s="71"/>
      <c r="K4176" s="70"/>
      <c r="L4176" s="71"/>
      <c r="M4176" s="70"/>
      <c r="N4176" s="71"/>
    </row>
    <row r="4177" spans="1:16">
      <c r="A4177" s="12">
        <f t="shared" si="265"/>
        <v>0</v>
      </c>
      <c r="B4177" t="str">
        <f>YEAR(C4177)&amp;VLOOKUP(MONTH(C4177),lookup!$G$2:$N$13,8)</f>
        <v>2019M09</v>
      </c>
      <c r="C4177" s="7">
        <f t="shared" si="269"/>
        <v>43714</v>
      </c>
      <c r="D4177" s="130">
        <v>38.20060152777863</v>
      </c>
      <c r="E4177">
        <f t="shared" si="266"/>
        <v>38.335476731574431</v>
      </c>
      <c r="F4177" s="130">
        <v>32.795268379471047</v>
      </c>
      <c r="G4177">
        <f t="shared" si="268"/>
        <v>32.722347970177452</v>
      </c>
      <c r="H4177">
        <f t="shared" si="267"/>
        <v>0</v>
      </c>
      <c r="I4177" s="70"/>
      <c r="J4177" s="71"/>
      <c r="K4177" s="70"/>
      <c r="L4177" s="71"/>
      <c r="M4177" s="70"/>
      <c r="N4177" s="71"/>
    </row>
    <row r="4178" spans="1:16">
      <c r="A4178" s="12">
        <f t="shared" ref="A4178:A4196" si="270">IF(D4178+D4179=D4178,IF(D4178+D4179&gt;0,1,0),0)</f>
        <v>0</v>
      </c>
      <c r="B4178" t="str">
        <f>YEAR(C4178)&amp;VLOOKUP(MONTH(C4178),lookup!$G$2:$N$13,8)</f>
        <v>2019M09</v>
      </c>
      <c r="C4178" s="7">
        <f t="shared" si="269"/>
        <v>43715</v>
      </c>
      <c r="D4178" s="130">
        <v>38.620835587439352</v>
      </c>
      <c r="E4178">
        <f t="shared" si="266"/>
        <v>38.389204439040412</v>
      </c>
      <c r="F4178" s="130">
        <v>32.909401837835802</v>
      </c>
      <c r="G4178">
        <f t="shared" si="268"/>
        <v>32.7803202609037</v>
      </c>
      <c r="H4178">
        <f t="shared" si="267"/>
        <v>0</v>
      </c>
      <c r="I4178" s="70"/>
      <c r="J4178" s="71"/>
      <c r="K4178" s="70"/>
      <c r="L4178" s="71"/>
      <c r="M4178" s="70"/>
      <c r="N4178" s="71"/>
    </row>
    <row r="4179" spans="1:16">
      <c r="A4179" s="12">
        <f t="shared" si="270"/>
        <v>0</v>
      </c>
      <c r="B4179" t="str">
        <f>YEAR(C4179)&amp;VLOOKUP(MONTH(C4179),lookup!$G$2:$N$13,8)</f>
        <v>2019M09</v>
      </c>
      <c r="C4179" s="7">
        <f t="shared" si="269"/>
        <v>43716</v>
      </c>
      <c r="D4179" s="130">
        <v>38.580272624676908</v>
      </c>
      <c r="E4179">
        <f t="shared" si="266"/>
        <v>38.411392564862581</v>
      </c>
      <c r="F4179" s="130">
        <v>33.135531660167686</v>
      </c>
      <c r="G4179">
        <f t="shared" si="268"/>
        <v>32.820294957475724</v>
      </c>
      <c r="H4179">
        <f t="shared" si="267"/>
        <v>0</v>
      </c>
      <c r="I4179" s="70"/>
      <c r="J4179" s="71"/>
      <c r="K4179" s="70"/>
      <c r="L4179" s="71"/>
      <c r="M4179" s="70"/>
      <c r="N4179" s="71"/>
    </row>
    <row r="4180" spans="1:16">
      <c r="A4180" s="12">
        <f t="shared" si="270"/>
        <v>0</v>
      </c>
      <c r="B4180" t="str">
        <f>YEAR(C4180)&amp;VLOOKUP(MONTH(C4180),lookup!$G$2:$N$13,8)</f>
        <v>2019M09</v>
      </c>
      <c r="C4180" s="7">
        <f t="shared" si="269"/>
        <v>43717</v>
      </c>
      <c r="D4180" s="130">
        <v>38.171912128182505</v>
      </c>
      <c r="E4180">
        <f t="shared" si="266"/>
        <v>38.386913436349722</v>
      </c>
      <c r="F4180" s="130">
        <v>32.569707003219712</v>
      </c>
      <c r="G4180">
        <f t="shared" si="268"/>
        <v>32.811755807550398</v>
      </c>
      <c r="H4180">
        <f t="shared" si="267"/>
        <v>0</v>
      </c>
      <c r="I4180" s="70"/>
      <c r="J4180" s="71"/>
      <c r="K4180" s="70"/>
      <c r="L4180" s="71"/>
      <c r="M4180" s="70"/>
      <c r="N4180" s="71"/>
    </row>
    <row r="4181" spans="1:16">
      <c r="A4181" s="12">
        <f t="shared" si="270"/>
        <v>0</v>
      </c>
      <c r="B4181" t="str">
        <f>YEAR(C4181)&amp;VLOOKUP(MONTH(C4181),lookup!$G$2:$N$13,8)</f>
        <v>2019M09</v>
      </c>
      <c r="C4181" s="7">
        <f t="shared" si="269"/>
        <v>43718</v>
      </c>
      <c r="D4181" s="130">
        <v>38.771007086989165</v>
      </c>
      <c r="E4181">
        <f t="shared" si="266"/>
        <v>38.437663306205565</v>
      </c>
      <c r="F4181" s="130">
        <v>33.117022661487134</v>
      </c>
      <c r="G4181">
        <f t="shared" si="268"/>
        <v>32.843498277535197</v>
      </c>
      <c r="H4181">
        <f t="shared" si="267"/>
        <v>0</v>
      </c>
      <c r="I4181" s="70"/>
      <c r="J4181" s="71"/>
      <c r="K4181" s="70"/>
      <c r="L4181" s="71"/>
      <c r="M4181" s="70"/>
      <c r="N4181" s="71"/>
    </row>
    <row r="4182" spans="1:16">
      <c r="A4182" s="12">
        <f t="shared" si="270"/>
        <v>0</v>
      </c>
      <c r="B4182" t="str">
        <f>YEAR(C4182)&amp;VLOOKUP(MONTH(C4182),lookup!$G$2:$N$13,8)</f>
        <v>2019M09</v>
      </c>
      <c r="C4182" s="7">
        <f t="shared" si="269"/>
        <v>43719</v>
      </c>
      <c r="D4182" s="130">
        <v>38.209178811315404</v>
      </c>
      <c r="E4182">
        <f t="shared" si="266"/>
        <v>38.421156049481567</v>
      </c>
      <c r="F4182" s="130">
        <v>32.604285611157692</v>
      </c>
      <c r="G4182">
        <f t="shared" si="268"/>
        <v>32.844244965415427</v>
      </c>
      <c r="H4182">
        <f t="shared" si="267"/>
        <v>0</v>
      </c>
      <c r="I4182" s="70"/>
      <c r="J4182" s="71"/>
      <c r="K4182" s="70"/>
      <c r="L4182" s="71"/>
      <c r="M4182" s="70"/>
      <c r="N4182" s="71"/>
    </row>
    <row r="4183" spans="1:16">
      <c r="A4183" s="12">
        <f t="shared" si="270"/>
        <v>0</v>
      </c>
      <c r="B4183" t="str">
        <f>YEAR(C4183)&amp;VLOOKUP(MONTH(C4183),lookup!$G$2:$N$13,8)</f>
        <v>2019M09</v>
      </c>
      <c r="C4183" s="7">
        <f t="shared" si="269"/>
        <v>43720</v>
      </c>
      <c r="D4183" s="130">
        <v>38.735023272175908</v>
      </c>
      <c r="E4183">
        <f t="shared" si="266"/>
        <v>38.474883114007113</v>
      </c>
      <c r="F4183" s="130">
        <v>33.18038238450459</v>
      </c>
      <c r="G4183">
        <f t="shared" si="268"/>
        <v>32.883134796027463</v>
      </c>
      <c r="H4183">
        <f t="shared" si="267"/>
        <v>0</v>
      </c>
      <c r="I4183" s="70"/>
      <c r="J4183" s="71"/>
      <c r="K4183" s="70"/>
      <c r="L4183" s="71"/>
      <c r="M4183" s="70"/>
      <c r="N4183" s="71"/>
    </row>
    <row r="4184" spans="1:16">
      <c r="A4184" s="12">
        <f t="shared" si="270"/>
        <v>0</v>
      </c>
      <c r="B4184" t="str">
        <f>YEAR(C4184)&amp;VLOOKUP(MONTH(C4184),lookup!$G$2:$N$13,8)</f>
        <v>2019M09</v>
      </c>
      <c r="C4184" s="7">
        <f t="shared" si="269"/>
        <v>43721</v>
      </c>
      <c r="D4184" s="130">
        <v>38.638901715087727</v>
      </c>
      <c r="E4184">
        <f t="shared" si="266"/>
        <v>38.504341266971821</v>
      </c>
      <c r="F4184" s="130">
        <v>33.027753626132402</v>
      </c>
      <c r="G4184">
        <f t="shared" si="268"/>
        <v>32.928266484970941</v>
      </c>
      <c r="H4184">
        <f t="shared" si="267"/>
        <v>0</v>
      </c>
      <c r="I4184" s="70"/>
      <c r="J4184" s="71"/>
      <c r="K4184" s="70"/>
      <c r="L4184" s="71"/>
      <c r="M4184" s="70"/>
      <c r="N4184" s="71"/>
    </row>
    <row r="4185" spans="1:16">
      <c r="A4185" s="12">
        <f t="shared" si="270"/>
        <v>0</v>
      </c>
      <c r="B4185" t="str">
        <f>YEAR(C4185)&amp;VLOOKUP(MONTH(C4185),lookup!$G$2:$N$13,8)</f>
        <v>2019M09</v>
      </c>
      <c r="C4185" s="7">
        <f t="shared" si="269"/>
        <v>43722</v>
      </c>
      <c r="D4185" s="130">
        <v>38.471108912231074</v>
      </c>
      <c r="E4185">
        <f t="shared" si="266"/>
        <v>38.512151002462943</v>
      </c>
      <c r="F4185" s="130">
        <v>32.934215659287204</v>
      </c>
      <c r="G4185">
        <f t="shared" si="268"/>
        <v>32.920174356552749</v>
      </c>
      <c r="H4185">
        <f t="shared" si="267"/>
        <v>0</v>
      </c>
      <c r="I4185" s="70"/>
      <c r="J4185" s="71"/>
      <c r="K4185" s="70"/>
      <c r="L4185" s="71"/>
      <c r="M4185" s="70"/>
      <c r="N4185" s="71"/>
    </row>
    <row r="4186" spans="1:16">
      <c r="A4186" s="12">
        <f t="shared" si="270"/>
        <v>0</v>
      </c>
      <c r="B4186" t="str">
        <f>YEAR(C4186)&amp;VLOOKUP(MONTH(C4186),lookup!$G$2:$N$13,8)</f>
        <v>2019M09</v>
      </c>
      <c r="C4186" s="7">
        <f t="shared" si="269"/>
        <v>43723</v>
      </c>
      <c r="D4186" s="130">
        <v>38.718903420661633</v>
      </c>
      <c r="E4186">
        <f t="shared" si="266"/>
        <v>38.563862849745931</v>
      </c>
      <c r="F4186" s="130">
        <v>33.01275650705238</v>
      </c>
      <c r="G4186">
        <f t="shared" si="268"/>
        <v>32.963554815364837</v>
      </c>
      <c r="H4186">
        <f t="shared" si="267"/>
        <v>0</v>
      </c>
      <c r="I4186" s="70"/>
      <c r="J4186" s="71"/>
      <c r="K4186" s="70"/>
      <c r="L4186" s="71"/>
      <c r="M4186" s="70"/>
      <c r="N4186" s="71"/>
      <c r="O4186" s="70"/>
      <c r="P4186" s="72"/>
    </row>
    <row r="4187" spans="1:16">
      <c r="A4187" s="12">
        <f t="shared" si="270"/>
        <v>0</v>
      </c>
      <c r="B4187" t="str">
        <f>YEAR(C4187)&amp;VLOOKUP(MONTH(C4187),lookup!$G$2:$N$13,8)</f>
        <v>2019M09</v>
      </c>
      <c r="C4187" s="7">
        <f t="shared" si="269"/>
        <v>43724</v>
      </c>
      <c r="D4187" s="130">
        <v>38.439120545833781</v>
      </c>
      <c r="E4187">
        <f t="shared" si="266"/>
        <v>38.527383633055287</v>
      </c>
      <c r="F4187" s="130">
        <v>32.944349114272264</v>
      </c>
      <c r="G4187">
        <f t="shared" si="268"/>
        <v>32.937216443978471</v>
      </c>
      <c r="H4187">
        <f t="shared" si="267"/>
        <v>0</v>
      </c>
      <c r="I4187" s="70"/>
      <c r="J4187" s="71"/>
      <c r="K4187" s="70"/>
      <c r="L4187" s="71"/>
      <c r="M4187" s="70"/>
      <c r="N4187" s="71"/>
      <c r="O4187" s="70"/>
      <c r="P4187" s="72"/>
    </row>
    <row r="4188" spans="1:16">
      <c r="A4188" s="12">
        <f t="shared" si="270"/>
        <v>0</v>
      </c>
      <c r="B4188" t="str">
        <f>YEAR(C4188)&amp;VLOOKUP(MONTH(C4188),lookup!$G$2:$N$13,8)</f>
        <v>2019M09</v>
      </c>
      <c r="C4188" s="7">
        <f t="shared" si="269"/>
        <v>43725</v>
      </c>
      <c r="D4188" s="130">
        <v>38.447415543332937</v>
      </c>
      <c r="E4188">
        <f t="shared" si="266"/>
        <v>38.564455657503643</v>
      </c>
      <c r="F4188" s="130">
        <v>32.857619357131689</v>
      </c>
      <c r="G4188">
        <f t="shared" si="268"/>
        <v>32.976322111595792</v>
      </c>
      <c r="H4188">
        <f t="shared" si="267"/>
        <v>0</v>
      </c>
      <c r="I4188" s="70"/>
      <c r="J4188" s="71"/>
      <c r="K4188" s="70"/>
      <c r="L4188" s="71"/>
      <c r="M4188" s="70"/>
      <c r="N4188" s="71"/>
      <c r="O4188" s="70"/>
      <c r="P4188" s="72"/>
    </row>
    <row r="4189" spans="1:16">
      <c r="A4189" s="12">
        <f t="shared" si="270"/>
        <v>0</v>
      </c>
      <c r="B4189" t="str">
        <f>YEAR(C4189)&amp;VLOOKUP(MONTH(C4189),lookup!$G$2:$N$13,8)</f>
        <v>2019M09</v>
      </c>
      <c r="C4189" s="7">
        <f t="shared" si="269"/>
        <v>43726</v>
      </c>
      <c r="D4189" s="130">
        <v>38.359485718855382</v>
      </c>
      <c r="E4189">
        <f t="shared" si="266"/>
        <v>38.507440775885243</v>
      </c>
      <c r="F4189" s="130">
        <v>32.830933278011507</v>
      </c>
      <c r="G4189">
        <f t="shared" si="268"/>
        <v>32.929320766254143</v>
      </c>
      <c r="H4189">
        <f t="shared" si="267"/>
        <v>0</v>
      </c>
      <c r="I4189" s="70"/>
      <c r="J4189" s="71"/>
      <c r="K4189" s="70"/>
      <c r="L4189" s="71"/>
      <c r="M4189" s="70"/>
      <c r="N4189" s="71"/>
      <c r="O4189" s="70"/>
      <c r="P4189" s="72"/>
    </row>
    <row r="4190" spans="1:16">
      <c r="A4190" s="12">
        <f t="shared" si="270"/>
        <v>0</v>
      </c>
      <c r="B4190" t="str">
        <f>YEAR(C4190)&amp;VLOOKUP(MONTH(C4190),lookup!$G$2:$N$13,8)</f>
        <v>2019M09</v>
      </c>
      <c r="C4190" s="7">
        <f t="shared" si="269"/>
        <v>43727</v>
      </c>
      <c r="D4190" s="130">
        <v>38.782514804093353</v>
      </c>
      <c r="E4190">
        <f t="shared" si="266"/>
        <v>38.555242032850998</v>
      </c>
      <c r="F4190" s="130">
        <v>33.028625024401542</v>
      </c>
      <c r="G4190">
        <f t="shared" si="268"/>
        <v>32.955914596104314</v>
      </c>
      <c r="H4190">
        <f t="shared" si="267"/>
        <v>0</v>
      </c>
      <c r="I4190" s="70"/>
      <c r="J4190" s="71"/>
      <c r="K4190" s="70"/>
      <c r="L4190" s="71"/>
      <c r="M4190" s="70"/>
      <c r="N4190" s="71"/>
      <c r="O4190" s="70"/>
      <c r="P4190" s="72"/>
    </row>
    <row r="4191" spans="1:16">
      <c r="A4191" s="12">
        <f t="shared" si="270"/>
        <v>0</v>
      </c>
      <c r="B4191" t="str">
        <f>YEAR(C4191)&amp;VLOOKUP(MONTH(C4191),lookup!$G$2:$N$13,8)</f>
        <v>2019M09</v>
      </c>
      <c r="C4191" s="7">
        <f t="shared" si="269"/>
        <v>43728</v>
      </c>
      <c r="D4191" s="130">
        <v>38.710194370882476</v>
      </c>
      <c r="E4191">
        <f t="shared" si="266"/>
        <v>38.573614014741111</v>
      </c>
      <c r="F4191" s="130">
        <v>33.23851503223338</v>
      </c>
      <c r="G4191">
        <f t="shared" si="268"/>
        <v>32.98490616766621</v>
      </c>
      <c r="H4191">
        <f t="shared" si="267"/>
        <v>0</v>
      </c>
      <c r="I4191" s="70"/>
      <c r="J4191" s="71"/>
      <c r="K4191" s="70"/>
      <c r="L4191" s="71"/>
      <c r="M4191" s="70"/>
      <c r="N4191" s="71"/>
      <c r="O4191" s="70"/>
      <c r="P4191" s="72"/>
    </row>
    <row r="4192" spans="1:16">
      <c r="A4192" s="12">
        <f t="shared" si="270"/>
        <v>0</v>
      </c>
      <c r="B4192" t="str">
        <f>YEAR(C4192)&amp;VLOOKUP(MONTH(C4192),lookup!$G$2:$N$13,8)</f>
        <v>2019M09</v>
      </c>
      <c r="C4192" s="7">
        <f t="shared" si="269"/>
        <v>43729</v>
      </c>
      <c r="D4192" s="130">
        <v>39.196932074615681</v>
      </c>
      <c r="E4192">
        <f t="shared" si="266"/>
        <v>38.648326633374452</v>
      </c>
      <c r="F4192" s="130">
        <v>33.40890690916887</v>
      </c>
      <c r="G4192">
        <f t="shared" si="268"/>
        <v>33.041740781365704</v>
      </c>
      <c r="H4192">
        <f t="shared" si="267"/>
        <v>0</v>
      </c>
      <c r="I4192" s="70"/>
      <c r="J4192" s="71"/>
      <c r="K4192" s="70"/>
      <c r="L4192" s="71"/>
      <c r="M4192" s="70"/>
      <c r="N4192" s="71"/>
      <c r="O4192" s="70"/>
      <c r="P4192" s="72"/>
    </row>
    <row r="4193" spans="1:16">
      <c r="A4193" s="12">
        <f t="shared" si="270"/>
        <v>0</v>
      </c>
      <c r="B4193" t="str">
        <f>YEAR(C4193)&amp;VLOOKUP(MONTH(C4193),lookup!$G$2:$N$13,8)</f>
        <v>2019M09</v>
      </c>
      <c r="C4193" s="7">
        <f t="shared" si="269"/>
        <v>43730</v>
      </c>
      <c r="D4193" s="130">
        <v>38.927940049073364</v>
      </c>
      <c r="E4193">
        <f t="shared" si="266"/>
        <v>38.717613538030385</v>
      </c>
      <c r="F4193" s="130">
        <v>33.33152595427326</v>
      </c>
      <c r="G4193">
        <f t="shared" si="268"/>
        <v>33.098837411469077</v>
      </c>
      <c r="H4193">
        <f t="shared" si="267"/>
        <v>0</v>
      </c>
      <c r="I4193" s="70"/>
      <c r="J4193" s="71"/>
      <c r="K4193" s="70"/>
      <c r="L4193" s="71"/>
      <c r="M4193" s="70"/>
      <c r="N4193" s="71"/>
      <c r="O4193" s="70"/>
      <c r="P4193" s="72"/>
    </row>
    <row r="4194" spans="1:16">
      <c r="A4194" s="12">
        <f t="shared" si="270"/>
        <v>0</v>
      </c>
      <c r="B4194" t="str">
        <f>YEAR(C4194)&amp;VLOOKUP(MONTH(C4194),lookup!$G$2:$N$13,8)</f>
        <v>2019M09</v>
      </c>
      <c r="C4194" s="7">
        <f t="shared" si="269"/>
        <v>43731</v>
      </c>
      <c r="D4194" s="130">
        <v>38.928195802339282</v>
      </c>
      <c r="E4194">
        <f t="shared" si="266"/>
        <v>38.770759333469101</v>
      </c>
      <c r="F4194" s="130">
        <v>33.157396790794323</v>
      </c>
      <c r="G4194">
        <f t="shared" si="268"/>
        <v>33.132858882008165</v>
      </c>
      <c r="H4194">
        <f t="shared" si="267"/>
        <v>0</v>
      </c>
      <c r="I4194" s="70"/>
      <c r="J4194" s="71"/>
      <c r="K4194" s="70"/>
      <c r="L4194" s="71"/>
      <c r="M4194" s="70"/>
      <c r="N4194" s="71"/>
      <c r="O4194" s="70"/>
      <c r="P4194" s="72"/>
    </row>
    <row r="4195" spans="1:16">
      <c r="A4195" s="12">
        <f t="shared" si="270"/>
        <v>0</v>
      </c>
      <c r="B4195" t="str">
        <f>YEAR(C4195)&amp;VLOOKUP(MONTH(C4195),lookup!$G$2:$N$13,8)</f>
        <v>2019M09</v>
      </c>
      <c r="C4195" s="7">
        <f t="shared" si="269"/>
        <v>43732</v>
      </c>
      <c r="D4195" s="130">
        <v>38.586134603593514</v>
      </c>
      <c r="E4195">
        <f t="shared" si="266"/>
        <v>38.798835119140591</v>
      </c>
      <c r="F4195" s="130">
        <v>33.104561534805768</v>
      </c>
      <c r="G4195">
        <f t="shared" si="268"/>
        <v>33.165674513024371</v>
      </c>
      <c r="H4195">
        <f t="shared" si="267"/>
        <v>0</v>
      </c>
      <c r="I4195" s="70"/>
      <c r="J4195" s="71"/>
      <c r="K4195" s="70"/>
      <c r="L4195" s="71"/>
      <c r="M4195" s="70"/>
      <c r="N4195" s="71"/>
      <c r="O4195" s="70"/>
      <c r="P4195" s="72"/>
    </row>
    <row r="4196" spans="1:16">
      <c r="A4196" s="12">
        <f t="shared" si="270"/>
        <v>0</v>
      </c>
      <c r="B4196" t="str">
        <f>YEAR(C4196)&amp;VLOOKUP(MONTH(C4196),lookup!$G$2:$N$13,8)</f>
        <v>2019M09</v>
      </c>
      <c r="C4196" s="7">
        <f t="shared" si="269"/>
        <v>43733</v>
      </c>
      <c r="D4196" s="130">
        <v>38.729884059195761</v>
      </c>
      <c r="E4196">
        <f t="shared" si="266"/>
        <v>38.812103505973894</v>
      </c>
      <c r="F4196" s="130">
        <v>32.976795227954312</v>
      </c>
      <c r="G4196">
        <f t="shared" si="268"/>
        <v>33.16880385524685</v>
      </c>
      <c r="H4196">
        <f t="shared" si="267"/>
        <v>0</v>
      </c>
      <c r="I4196" s="70"/>
      <c r="J4196" s="71"/>
      <c r="K4196" s="70"/>
      <c r="L4196" s="71"/>
      <c r="M4196" s="70"/>
      <c r="N4196" s="71"/>
      <c r="O4196" s="70"/>
      <c r="P4196" s="72"/>
    </row>
    <row r="4197" spans="1:16">
      <c r="A4197" s="12">
        <f t="shared" ref="A4197:A4206" si="271">IF(D4197+D4198=D4197,IF(D4197+D4198&gt;0,1,0),0)</f>
        <v>0</v>
      </c>
      <c r="B4197" t="str">
        <f>YEAR(C4197)&amp;VLOOKUP(MONTH(C4197),lookup!$G$2:$N$13,8)</f>
        <v>2019M09</v>
      </c>
      <c r="C4197" s="7">
        <f t="shared" si="269"/>
        <v>43734</v>
      </c>
      <c r="D4197" s="130">
        <v>38.46474560449731</v>
      </c>
      <c r="E4197">
        <f t="shared" si="266"/>
        <v>38.798228184961076</v>
      </c>
      <c r="F4197" s="130">
        <v>32.976278040595474</v>
      </c>
      <c r="G4197">
        <f t="shared" si="268"/>
        <v>33.156034820271856</v>
      </c>
      <c r="H4197">
        <f t="shared" si="267"/>
        <v>0</v>
      </c>
      <c r="I4197" s="70"/>
      <c r="J4197" s="71"/>
      <c r="K4197" s="70"/>
      <c r="L4197" s="71"/>
      <c r="M4197" s="70"/>
      <c r="N4197" s="71"/>
      <c r="O4197" s="70"/>
      <c r="P4197" s="72"/>
    </row>
    <row r="4198" spans="1:16">
      <c r="A4198" s="12">
        <f t="shared" si="271"/>
        <v>0</v>
      </c>
      <c r="B4198" t="str">
        <f>YEAR(C4198)&amp;VLOOKUP(MONTH(C4198),lookup!$G$2:$N$13,8)</f>
        <v>2019M09</v>
      </c>
      <c r="C4198" s="7">
        <f t="shared" si="269"/>
        <v>43735</v>
      </c>
      <c r="D4198" s="130">
        <v>38.682110229225643</v>
      </c>
      <c r="E4198">
        <f t="shared" si="266"/>
        <v>38.749051078582681</v>
      </c>
      <c r="F4198" s="130">
        <v>32.980417510955455</v>
      </c>
      <c r="G4198">
        <f t="shared" si="268"/>
        <v>33.117314400830352</v>
      </c>
      <c r="H4198">
        <f t="shared" si="267"/>
        <v>0</v>
      </c>
      <c r="I4198" s="70"/>
      <c r="J4198" s="71"/>
      <c r="K4198" s="70"/>
      <c r="L4198" s="71"/>
      <c r="M4198" s="70"/>
      <c r="N4198" s="71"/>
      <c r="O4198" s="70"/>
      <c r="P4198" s="72"/>
    </row>
    <row r="4199" spans="1:16">
      <c r="A4199" s="12">
        <f t="shared" si="271"/>
        <v>0</v>
      </c>
      <c r="B4199" t="str">
        <f>YEAR(C4199)&amp;VLOOKUP(MONTH(C4199),lookup!$G$2:$N$13,8)</f>
        <v>2019M09</v>
      </c>
      <c r="C4199" s="7">
        <f t="shared" si="269"/>
        <v>43736</v>
      </c>
      <c r="D4199" s="130">
        <v>38.736184471341048</v>
      </c>
      <c r="E4199">
        <f t="shared" si="266"/>
        <v>38.73469582838365</v>
      </c>
      <c r="F4199" s="130">
        <v>33.200532976606191</v>
      </c>
      <c r="G4199">
        <f t="shared" si="268"/>
        <v>33.104024440881396</v>
      </c>
      <c r="H4199">
        <f t="shared" si="267"/>
        <v>0</v>
      </c>
      <c r="I4199" s="70"/>
      <c r="J4199" s="71"/>
      <c r="K4199" s="70"/>
      <c r="L4199" s="71"/>
      <c r="M4199" s="70"/>
      <c r="N4199" s="71"/>
      <c r="O4199" s="70"/>
      <c r="P4199" s="72"/>
    </row>
    <row r="4200" spans="1:16">
      <c r="A4200" s="12">
        <f t="shared" si="271"/>
        <v>0</v>
      </c>
      <c r="B4200" t="str">
        <f>YEAR(C4200)&amp;VLOOKUP(MONTH(C4200),lookup!$G$2:$N$13,8)</f>
        <v>2019M09</v>
      </c>
      <c r="C4200" s="7">
        <f t="shared" si="269"/>
        <v>43737</v>
      </c>
      <c r="D4200" s="130">
        <v>38.643950881673518</v>
      </c>
      <c r="E4200">
        <f t="shared" si="266"/>
        <v>38.676447427102616</v>
      </c>
      <c r="F4200" s="130">
        <v>32.929454512635672</v>
      </c>
      <c r="G4200">
        <f t="shared" si="268"/>
        <v>33.055063476251519</v>
      </c>
      <c r="H4200">
        <f t="shared" si="267"/>
        <v>0</v>
      </c>
      <c r="I4200" s="70"/>
      <c r="J4200" s="71"/>
      <c r="K4200" s="70"/>
      <c r="L4200" s="71"/>
      <c r="M4200" s="70"/>
      <c r="N4200" s="71"/>
      <c r="O4200" s="70"/>
      <c r="P4200" s="72"/>
    </row>
    <row r="4201" spans="1:16">
      <c r="A4201" s="12">
        <f t="shared" si="271"/>
        <v>0</v>
      </c>
      <c r="B4201" t="str">
        <f>YEAR(C4201)&amp;VLOOKUP(MONTH(C4201),lookup!$G$2:$N$13,8)</f>
        <v>2019M09</v>
      </c>
      <c r="C4201" s="7">
        <f t="shared" si="269"/>
        <v>43738</v>
      </c>
      <c r="D4201" s="130">
        <v>38.363527582317744</v>
      </c>
      <c r="E4201">
        <f t="shared" si="266"/>
        <v>38.622621062824074</v>
      </c>
      <c r="F4201" s="130">
        <v>32.792020679436277</v>
      </c>
      <c r="G4201">
        <f t="shared" si="268"/>
        <v>32.995299325293416</v>
      </c>
      <c r="H4201">
        <f t="shared" si="267"/>
        <v>0</v>
      </c>
      <c r="I4201" s="70"/>
      <c r="J4201" s="71"/>
      <c r="K4201" s="70"/>
      <c r="L4201" s="71"/>
      <c r="M4201" s="70"/>
      <c r="N4201" s="71"/>
      <c r="O4201" s="70"/>
      <c r="P4201" s="72"/>
    </row>
    <row r="4202" spans="1:16">
      <c r="A4202" s="12">
        <f t="shared" si="271"/>
        <v>0</v>
      </c>
      <c r="B4202" t="str">
        <f>YEAR(C4202)&amp;VLOOKUP(MONTH(C4202),lookup!$G$2:$N$13,8)</f>
        <v>2019M10</v>
      </c>
      <c r="C4202" s="7">
        <f t="shared" si="269"/>
        <v>43739</v>
      </c>
      <c r="D4202" s="130">
        <v>37.853478509167523</v>
      </c>
      <c r="E4202">
        <f t="shared" si="266"/>
        <v>38.48241743616515</v>
      </c>
      <c r="F4202" s="130">
        <v>32.265647156783153</v>
      </c>
      <c r="G4202">
        <f t="shared" si="268"/>
        <v>32.880302633903455</v>
      </c>
      <c r="H4202">
        <f t="shared" si="267"/>
        <v>0</v>
      </c>
      <c r="I4202" s="70"/>
      <c r="J4202" s="71"/>
      <c r="K4202" s="70"/>
      <c r="L4202" s="71"/>
      <c r="M4202" s="70"/>
      <c r="N4202" s="71"/>
      <c r="O4202" s="70"/>
      <c r="P4202" s="72"/>
    </row>
    <row r="4203" spans="1:16">
      <c r="A4203" s="12">
        <f t="shared" si="271"/>
        <v>0</v>
      </c>
      <c r="B4203" t="str">
        <f>YEAR(C4203)&amp;VLOOKUP(MONTH(C4203),lookup!$G$2:$N$13,8)</f>
        <v>2019M10</v>
      </c>
      <c r="C4203" s="7">
        <f t="shared" si="269"/>
        <v>43740</v>
      </c>
      <c r="D4203" s="130">
        <v>38.270751217866156</v>
      </c>
      <c r="E4203">
        <f t="shared" si="266"/>
        <v>38.446539775671262</v>
      </c>
      <c r="F4203" s="130">
        <v>32.806408576071007</v>
      </c>
      <c r="G4203">
        <f t="shared" si="268"/>
        <v>32.84751228527216</v>
      </c>
      <c r="H4203">
        <f t="shared" si="267"/>
        <v>0</v>
      </c>
      <c r="I4203" s="70"/>
      <c r="J4203" s="71"/>
      <c r="K4203" s="70"/>
      <c r="L4203" s="71"/>
      <c r="M4203" s="70"/>
      <c r="N4203" s="71"/>
      <c r="O4203" s="70"/>
      <c r="P4203" s="72"/>
    </row>
    <row r="4204" spans="1:16">
      <c r="A4204" s="12">
        <f t="shared" si="271"/>
        <v>0</v>
      </c>
      <c r="B4204" t="str">
        <f>YEAR(C4204)&amp;VLOOKUP(MONTH(C4204),lookup!$G$2:$N$13,8)</f>
        <v>2019M10</v>
      </c>
      <c r="C4204" s="7">
        <f t="shared" si="269"/>
        <v>43741</v>
      </c>
      <c r="D4204" s="130">
        <v>37.665795108334969</v>
      </c>
      <c r="E4204">
        <f t="shared" si="266"/>
        <v>38.295341289501579</v>
      </c>
      <c r="F4204" s="130">
        <v>32.069828915034989</v>
      </c>
      <c r="G4204">
        <f t="shared" si="268"/>
        <v>32.714944507721327</v>
      </c>
      <c r="H4204">
        <f t="shared" si="267"/>
        <v>0</v>
      </c>
      <c r="I4204" s="70"/>
      <c r="J4204" s="71"/>
      <c r="K4204" s="70"/>
      <c r="L4204" s="71"/>
      <c r="M4204" s="70"/>
      <c r="N4204" s="71"/>
      <c r="O4204" s="70"/>
      <c r="P4204" s="72"/>
    </row>
    <row r="4205" spans="1:16">
      <c r="A4205" s="12">
        <f t="shared" si="271"/>
        <v>0</v>
      </c>
      <c r="B4205" t="str">
        <f>YEAR(C4205)&amp;VLOOKUP(MONTH(C4205),lookup!$G$2:$N$13,8)</f>
        <v>2019M10</v>
      </c>
      <c r="C4205" s="7">
        <f t="shared" si="269"/>
        <v>43742</v>
      </c>
      <c r="D4205" s="130">
        <v>38.085551691287208</v>
      </c>
      <c r="E4205">
        <f t="shared" ref="E4205:E4268" si="272">AVERAGE(SUM(D4198:D4205)/8,SUM(D4200:D4205)/6)</f>
        <v>38.21742227158812</v>
      </c>
      <c r="F4205" s="130">
        <v>32.601416741948782</v>
      </c>
      <c r="G4205">
        <f t="shared" si="268"/>
        <v>32.641589323667787</v>
      </c>
      <c r="H4205">
        <f t="shared" si="267"/>
        <v>0</v>
      </c>
      <c r="I4205" s="70"/>
      <c r="J4205" s="71"/>
      <c r="K4205" s="70"/>
      <c r="L4205" s="71"/>
      <c r="M4205" s="70"/>
      <c r="N4205" s="71"/>
      <c r="O4205" s="70"/>
      <c r="P4205" s="72"/>
    </row>
    <row r="4206" spans="1:16">
      <c r="A4206" s="12">
        <f t="shared" si="271"/>
        <v>0</v>
      </c>
      <c r="B4206" t="str">
        <f>YEAR(C4206)&amp;VLOOKUP(MONTH(C4206),lookup!$G$2:$N$13,8)</f>
        <v>2019M10</v>
      </c>
      <c r="C4206" s="7">
        <f t="shared" si="269"/>
        <v>43743</v>
      </c>
      <c r="D4206" s="130">
        <v>38.422379540624121</v>
      </c>
      <c r="E4206">
        <f t="shared" si="272"/>
        <v>38.182724825129739</v>
      </c>
      <c r="F4206" s="130">
        <v>32.708495234318434</v>
      </c>
      <c r="G4206">
        <f t="shared" si="268"/>
        <v>32.606180908184868</v>
      </c>
      <c r="H4206">
        <f t="shared" si="267"/>
        <v>0</v>
      </c>
      <c r="I4206" s="70"/>
      <c r="J4206" s="71"/>
      <c r="K4206" s="70"/>
      <c r="L4206" s="71"/>
      <c r="M4206" s="70"/>
      <c r="N4206" s="71"/>
      <c r="O4206" s="70"/>
      <c r="P4206" s="72"/>
    </row>
    <row r="4207" spans="1:16">
      <c r="A4207" s="12">
        <f>IF(D4207+D4208=D4207,IF(D4207+D4208&gt;0,1,0),0)</f>
        <v>0</v>
      </c>
      <c r="B4207" t="str">
        <f>YEAR(C4207)&amp;VLOOKUP(MONTH(C4207),lookup!$G$2:$N$13,8)</f>
        <v>2019M10</v>
      </c>
      <c r="C4207" s="7">
        <f t="shared" si="269"/>
        <v>43744</v>
      </c>
      <c r="D4207" s="130">
        <v>38.234044300254851</v>
      </c>
      <c r="E4207">
        <f t="shared" si="272"/>
        <v>38.140550790931613</v>
      </c>
      <c r="F4207" s="130">
        <v>32.807218335375211</v>
      </c>
      <c r="G4207">
        <f t="shared" si="268"/>
        <v>32.582865214436183</v>
      </c>
      <c r="H4207">
        <f t="shared" si="267"/>
        <v>0</v>
      </c>
      <c r="I4207" s="70"/>
      <c r="J4207" s="71"/>
      <c r="K4207" s="70"/>
      <c r="L4207" s="71"/>
      <c r="M4207" s="70"/>
      <c r="N4207" s="71"/>
      <c r="O4207" s="70"/>
      <c r="P4207" s="72"/>
    </row>
    <row r="4208" spans="1:16">
      <c r="A4208" s="12">
        <f t="shared" ref="A4208:A4271" si="273">IF(D4208+D4209=D4208,IF(D4208+D4209&gt;0,1,0),0)</f>
        <v>0</v>
      </c>
      <c r="B4208" t="str">
        <f>YEAR(C4208)&amp;VLOOKUP(MONTH(C4208),lookup!$G$2:$N$13,8)</f>
        <v>2019M10</v>
      </c>
      <c r="C4208" s="7">
        <f t="shared" si="269"/>
        <v>43745</v>
      </c>
      <c r="D4208" s="130">
        <v>37.771923977948489</v>
      </c>
      <c r="E4208">
        <f t="shared" si="272"/>
        <v>38.079252898513886</v>
      </c>
      <c r="F4208" s="130">
        <v>32.117000154309913</v>
      </c>
      <c r="G4208">
        <f t="shared" si="268"/>
        <v>32.519699566834717</v>
      </c>
      <c r="H4208">
        <f t="shared" si="267"/>
        <v>0</v>
      </c>
      <c r="I4208" s="70"/>
      <c r="J4208" s="71"/>
      <c r="K4208" s="70"/>
      <c r="L4208" s="71"/>
      <c r="M4208" s="70"/>
      <c r="N4208" s="71"/>
      <c r="O4208" s="70"/>
      <c r="P4208" s="72"/>
    </row>
    <row r="4209" spans="1:16">
      <c r="A4209" s="12">
        <f t="shared" si="273"/>
        <v>0</v>
      </c>
      <c r="B4209" t="str">
        <f>YEAR(C4209)&amp;VLOOKUP(MONTH(C4209),lookup!$G$2:$N$13,8)</f>
        <v>2019M10</v>
      </c>
      <c r="C4209" s="7">
        <f t="shared" si="269"/>
        <v>43746</v>
      </c>
      <c r="D4209" s="130">
        <v>38.32504167545796</v>
      </c>
      <c r="E4209">
        <f t="shared" si="272"/>
        <v>38.081371734134464</v>
      </c>
      <c r="F4209" s="130">
        <v>32.888298164342842</v>
      </c>
      <c r="G4209">
        <f t="shared" si="268"/>
        <v>32.532541041997362</v>
      </c>
      <c r="H4209">
        <f t="shared" si="267"/>
        <v>0</v>
      </c>
      <c r="I4209" s="70"/>
      <c r="J4209" s="71"/>
      <c r="K4209" s="70"/>
      <c r="L4209" s="71"/>
      <c r="M4209" s="70"/>
      <c r="N4209" s="71"/>
      <c r="O4209" s="70"/>
      <c r="P4209" s="72"/>
    </row>
    <row r="4210" spans="1:16">
      <c r="A4210" s="12">
        <f t="shared" si="273"/>
        <v>0</v>
      </c>
      <c r="B4210" t="str">
        <f>YEAR(C4210)&amp;VLOOKUP(MONTH(C4210),lookup!$G$2:$N$13,8)</f>
        <v>2019M10</v>
      </c>
      <c r="C4210" s="7">
        <f t="shared" si="269"/>
        <v>43747</v>
      </c>
      <c r="D4210" s="130">
        <v>37.981209865385182</v>
      </c>
      <c r="E4210">
        <f t="shared" si="272"/>
        <v>38.115639506985588</v>
      </c>
      <c r="F4210" s="130">
        <v>32.342937935598407</v>
      </c>
      <c r="G4210">
        <f t="shared" si="268"/>
        <v>32.560130800720273</v>
      </c>
      <c r="H4210">
        <f t="shared" si="267"/>
        <v>0</v>
      </c>
      <c r="I4210" s="70"/>
      <c r="J4210" s="71"/>
      <c r="K4210" s="70"/>
      <c r="L4210" s="71"/>
      <c r="M4210" s="70"/>
      <c r="N4210" s="71"/>
      <c r="O4210" s="70"/>
      <c r="P4210" s="72"/>
    </row>
    <row r="4211" spans="1:16">
      <c r="A4211" s="12">
        <f t="shared" si="273"/>
        <v>0</v>
      </c>
      <c r="B4211" t="str">
        <f>YEAR(C4211)&amp;VLOOKUP(MONTH(C4211),lookup!$G$2:$N$13,8)</f>
        <v>2019M10</v>
      </c>
      <c r="C4211" s="7">
        <f t="shared" si="269"/>
        <v>43748</v>
      </c>
      <c r="D4211" s="130">
        <v>37.976097363779623</v>
      </c>
      <c r="E4211">
        <f t="shared" si="272"/>
        <v>38.088102447146213</v>
      </c>
      <c r="F4211" s="130">
        <v>32.518181018121524</v>
      </c>
      <c r="G4211">
        <f t="shared" si="268"/>
        <v>32.535180268029492</v>
      </c>
      <c r="H4211">
        <f t="shared" ref="H4211:H4274" si="274">INDEX(J:AU,MATCH(C4211,C:C,0),MATCH($H$1,$J$1:$AU$1,0))*(IF(I4211=$Q$1,1,IF(K4211=$Q$1,1,IF(M4211=$Q$1,1,IF(O4211=$Q$1,1,0)))))</f>
        <v>0</v>
      </c>
      <c r="I4211" s="70"/>
      <c r="J4211" s="71"/>
      <c r="K4211" s="70"/>
      <c r="L4211" s="71"/>
      <c r="M4211" s="70"/>
      <c r="N4211" s="71"/>
      <c r="O4211" s="70"/>
      <c r="P4211" s="72"/>
    </row>
    <row r="4212" spans="1:16">
      <c r="A4212" s="12">
        <f t="shared" si="273"/>
        <v>0</v>
      </c>
      <c r="B4212" t="str">
        <f>YEAR(C4212)&amp;VLOOKUP(MONTH(C4212),lookup!$G$2:$N$13,8)</f>
        <v>2019M10</v>
      </c>
      <c r="C4212" s="7">
        <f t="shared" si="269"/>
        <v>43749</v>
      </c>
      <c r="D4212" s="130">
        <v>37.966680278642308</v>
      </c>
      <c r="E4212">
        <f t="shared" si="272"/>
        <v>38.068932831791933</v>
      </c>
      <c r="F4212" s="130">
        <v>32.380072575189494</v>
      </c>
      <c r="G4212">
        <f t="shared" si="268"/>
        <v>32.527201941861733</v>
      </c>
      <c r="H4212">
        <f t="shared" si="274"/>
        <v>0</v>
      </c>
      <c r="I4212" s="70"/>
      <c r="J4212" s="71"/>
      <c r="K4212" s="70"/>
      <c r="L4212" s="71"/>
      <c r="M4212" s="70"/>
      <c r="N4212" s="71"/>
      <c r="O4212" s="70"/>
      <c r="P4212" s="72"/>
    </row>
    <row r="4213" spans="1:16">
      <c r="A4213" s="12">
        <f t="shared" si="273"/>
        <v>0</v>
      </c>
      <c r="B4213" t="str">
        <f>YEAR(C4213)&amp;VLOOKUP(MONTH(C4213),lookup!$G$2:$N$13,8)</f>
        <v>2019M10</v>
      </c>
      <c r="C4213" s="7">
        <f t="shared" si="269"/>
        <v>43750</v>
      </c>
      <c r="D4213" s="130">
        <v>38.304688867702922</v>
      </c>
      <c r="E4213">
        <f t="shared" si="272"/>
        <v>38.088515952605249</v>
      </c>
      <c r="F4213" s="130">
        <v>32.816423746679433</v>
      </c>
      <c r="G4213">
        <f t="shared" si="268"/>
        <v>32.541406997266094</v>
      </c>
      <c r="H4213">
        <f t="shared" si="274"/>
        <v>0</v>
      </c>
      <c r="I4213" s="70"/>
      <c r="J4213" s="71"/>
      <c r="K4213" s="70"/>
      <c r="L4213" s="71"/>
      <c r="M4213" s="70"/>
      <c r="N4213" s="71"/>
      <c r="O4213" s="70"/>
      <c r="P4213" s="72"/>
    </row>
    <row r="4214" spans="1:16">
      <c r="A4214" s="12">
        <f t="shared" si="273"/>
        <v>0</v>
      </c>
      <c r="B4214" t="str">
        <f>YEAR(C4214)&amp;VLOOKUP(MONTH(C4214),lookup!$G$2:$N$13,8)</f>
        <v>2019M10</v>
      </c>
      <c r="C4214" s="7">
        <f t="shared" si="269"/>
        <v>43751</v>
      </c>
      <c r="D4214" s="130">
        <v>38.681927303806219</v>
      </c>
      <c r="E4214">
        <f t="shared" si="272"/>
        <v>38.180571298292278</v>
      </c>
      <c r="F4214" s="130">
        <v>32.965142179404047</v>
      </c>
      <c r="G4214">
        <f t="shared" si="268"/>
        <v>32.628125933425117</v>
      </c>
      <c r="H4214">
        <f t="shared" si="274"/>
        <v>0</v>
      </c>
      <c r="I4214" s="70"/>
      <c r="J4214" s="71"/>
      <c r="K4214" s="70"/>
      <c r="L4214" s="71"/>
      <c r="M4214" s="70"/>
      <c r="N4214" s="71"/>
      <c r="O4214" s="70"/>
      <c r="P4214" s="72"/>
    </row>
    <row r="4215" spans="1:16">
      <c r="A4215" s="12">
        <f t="shared" si="273"/>
        <v>0</v>
      </c>
      <c r="B4215" t="str">
        <f>YEAR(C4215)&amp;VLOOKUP(MONTH(C4215),lookup!$G$2:$N$13,8)</f>
        <v>2019M10</v>
      </c>
      <c r="C4215" s="7">
        <f t="shared" si="269"/>
        <v>43752</v>
      </c>
      <c r="D4215" s="130">
        <v>38.520257891637698</v>
      </c>
      <c r="E4215">
        <f t="shared" si="272"/>
        <v>38.214727665768692</v>
      </c>
      <c r="F4215" s="130">
        <v>33.132272084103036</v>
      </c>
      <c r="G4215">
        <f t="shared" si="268"/>
        <v>32.668772952700621</v>
      </c>
      <c r="H4215">
        <f t="shared" si="274"/>
        <v>0</v>
      </c>
      <c r="I4215" s="70"/>
      <c r="J4215" s="71"/>
      <c r="K4215" s="70"/>
      <c r="L4215" s="71"/>
      <c r="M4215" s="70"/>
      <c r="N4215" s="71"/>
      <c r="O4215" s="70"/>
      <c r="P4215" s="72"/>
    </row>
    <row r="4216" spans="1:16">
      <c r="A4216" s="12">
        <f t="shared" si="273"/>
        <v>0</v>
      </c>
      <c r="B4216" t="str">
        <f>YEAR(C4216)&amp;VLOOKUP(MONTH(C4216),lookup!$G$2:$N$13,8)</f>
        <v>2019M10</v>
      </c>
      <c r="C4216" s="7">
        <f t="shared" si="269"/>
        <v>43753</v>
      </c>
      <c r="D4216" s="130">
        <v>38.334850899857372</v>
      </c>
      <c r="E4216">
        <f t="shared" si="272"/>
        <v>38.27938068459401</v>
      </c>
      <c r="F4216" s="130">
        <v>32.605130465654256</v>
      </c>
      <c r="G4216">
        <f t="shared" si="268"/>
        <v>32.721130474664299</v>
      </c>
      <c r="H4216">
        <f t="shared" si="274"/>
        <v>0</v>
      </c>
      <c r="I4216" s="70"/>
      <c r="J4216" s="71"/>
      <c r="K4216" s="70"/>
      <c r="L4216" s="71"/>
      <c r="M4216" s="70"/>
      <c r="N4216" s="71"/>
      <c r="O4216" s="70"/>
      <c r="P4216" s="72"/>
    </row>
    <row r="4217" spans="1:16">
      <c r="A4217" s="12">
        <f t="shared" si="273"/>
        <v>0</v>
      </c>
      <c r="B4217" t="str">
        <f>YEAR(C4217)&amp;VLOOKUP(MONTH(C4217),lookup!$G$2:$N$13,8)</f>
        <v>2019M10</v>
      </c>
      <c r="C4217" s="7">
        <f t="shared" si="269"/>
        <v>43754</v>
      </c>
      <c r="D4217" s="130">
        <v>38.574555674918422</v>
      </c>
      <c r="E4217">
        <f t="shared" si="272"/>
        <v>38.344846835488525</v>
      </c>
      <c r="F4217" s="130">
        <v>33.220118955339373</v>
      </c>
      <c r="G4217">
        <f t="shared" si="268"/>
        <v>32.800364102203076</v>
      </c>
      <c r="H4217">
        <f t="shared" si="274"/>
        <v>0</v>
      </c>
      <c r="I4217" s="70"/>
      <c r="J4217" s="71"/>
      <c r="K4217" s="70"/>
      <c r="L4217" s="71"/>
      <c r="M4217" s="70"/>
      <c r="N4217" s="71"/>
      <c r="O4217" s="70"/>
      <c r="P4217" s="72"/>
    </row>
    <row r="4218" spans="1:16">
      <c r="A4218" s="12">
        <f t="shared" si="273"/>
        <v>0</v>
      </c>
      <c r="B4218" t="str">
        <f>YEAR(C4218)&amp;VLOOKUP(MONTH(C4218),lookup!$G$2:$N$13,8)</f>
        <v>2019M10</v>
      </c>
      <c r="C4218" s="7">
        <f t="shared" si="269"/>
        <v>43755</v>
      </c>
      <c r="D4218" s="130">
        <v>38.665719633643612</v>
      </c>
      <c r="E4218">
        <f t="shared" si="272"/>
        <v>38.445881975588115</v>
      </c>
      <c r="F4218" s="130">
        <v>32.901799780584192</v>
      </c>
      <c r="G4218">
        <f t="shared" si="268"/>
        <v>32.878770234630906</v>
      </c>
      <c r="H4218">
        <f t="shared" si="274"/>
        <v>0</v>
      </c>
      <c r="I4218" s="70"/>
      <c r="J4218" s="71"/>
      <c r="K4218" s="70"/>
      <c r="L4218" s="71"/>
      <c r="M4218" s="70"/>
      <c r="N4218" s="71"/>
      <c r="O4218" s="70"/>
      <c r="P4218" s="72"/>
    </row>
    <row r="4219" spans="1:16">
      <c r="A4219" s="12">
        <f t="shared" si="273"/>
        <v>0</v>
      </c>
      <c r="B4219" t="str">
        <f>YEAR(C4219)&amp;VLOOKUP(MONTH(C4219),lookup!$G$2:$N$13,8)</f>
        <v>2019M10</v>
      </c>
      <c r="C4219" s="7">
        <f t="shared" si="269"/>
        <v>43756</v>
      </c>
      <c r="D4219" s="130">
        <v>38.329708357575029</v>
      </c>
      <c r="E4219">
        <f t="shared" si="272"/>
        <v>38.470067620189667</v>
      </c>
      <c r="F4219" s="130">
        <v>32.967379245003869</v>
      </c>
      <c r="G4219">
        <f t="shared" si="268"/>
        <v>32.919424748671418</v>
      </c>
      <c r="H4219">
        <f t="shared" si="274"/>
        <v>0</v>
      </c>
      <c r="I4219" s="70"/>
      <c r="J4219" s="71"/>
      <c r="K4219" s="70"/>
      <c r="L4219" s="71"/>
      <c r="M4219" s="70"/>
      <c r="N4219" s="71"/>
      <c r="O4219" s="70"/>
      <c r="P4219" s="72"/>
    </row>
    <row r="4220" spans="1:16">
      <c r="A4220" s="12">
        <f t="shared" si="273"/>
        <v>0</v>
      </c>
      <c r="B4220" t="str">
        <f>YEAR(C4220)&amp;VLOOKUP(MONTH(C4220),lookup!$G$2:$N$13,8)</f>
        <v>2019M10</v>
      </c>
      <c r="C4220" s="7">
        <f t="shared" si="269"/>
        <v>43757</v>
      </c>
      <c r="D4220" s="130">
        <v>38.76682201841944</v>
      </c>
      <c r="E4220">
        <f t="shared" si="272"/>
        <v>38.527151038476845</v>
      </c>
      <c r="F4220" s="130">
        <v>33.023926678820388</v>
      </c>
      <c r="G4220">
        <f t="shared" si="268"/>
        <v>32.964564338433043</v>
      </c>
      <c r="H4220">
        <f t="shared" si="274"/>
        <v>0</v>
      </c>
      <c r="I4220" s="70"/>
      <c r="J4220" s="71"/>
      <c r="K4220" s="70"/>
      <c r="L4220" s="71"/>
      <c r="M4220" s="70"/>
      <c r="N4220" s="71"/>
      <c r="O4220" s="70"/>
      <c r="P4220" s="72"/>
    </row>
    <row r="4221" spans="1:16">
      <c r="A4221" s="12">
        <f t="shared" si="273"/>
        <v>0</v>
      </c>
      <c r="B4221" t="str">
        <f>YEAR(C4221)&amp;VLOOKUP(MONTH(C4221),lookup!$G$2:$N$13,8)</f>
        <v>2019M10</v>
      </c>
      <c r="C4221" s="7">
        <f t="shared" si="269"/>
        <v>43758</v>
      </c>
      <c r="D4221" s="130">
        <v>38.731544806349874</v>
      </c>
      <c r="E4221">
        <f t="shared" si="272"/>
        <v>38.571436777534963</v>
      </c>
      <c r="F4221" s="130">
        <v>33.333085248519936</v>
      </c>
      <c r="G4221">
        <f t="shared" si="268"/>
        <v>33.013590112666151</v>
      </c>
      <c r="H4221">
        <f t="shared" si="274"/>
        <v>0</v>
      </c>
      <c r="I4221" s="70"/>
      <c r="J4221" s="71"/>
      <c r="K4221" s="70"/>
      <c r="L4221" s="71"/>
      <c r="M4221" s="70"/>
      <c r="N4221" s="71"/>
      <c r="O4221" s="70"/>
      <c r="P4221" s="72"/>
    </row>
    <row r="4222" spans="1:16">
      <c r="A4222" s="12">
        <f t="shared" si="273"/>
        <v>0</v>
      </c>
      <c r="B4222" t="str">
        <f>YEAR(C4222)&amp;VLOOKUP(MONTH(C4222),lookup!$G$2:$N$13,8)</f>
        <v>2019M10</v>
      </c>
      <c r="C4222" s="7">
        <f t="shared" si="269"/>
        <v>43759</v>
      </c>
      <c r="D4222" s="130">
        <v>38.431809100407186</v>
      </c>
      <c r="E4222">
        <f t="shared" si="272"/>
        <v>38.563884239868337</v>
      </c>
      <c r="F4222" s="130">
        <v>32.671702810568021</v>
      </c>
      <c r="G4222">
        <f t="shared" si="268"/>
        <v>33.000797847523387</v>
      </c>
      <c r="H4222">
        <f t="shared" si="274"/>
        <v>0</v>
      </c>
      <c r="I4222" s="70"/>
      <c r="J4222" s="71"/>
      <c r="K4222" s="70"/>
      <c r="L4222" s="71"/>
      <c r="M4222" s="70"/>
      <c r="N4222" s="71"/>
      <c r="O4222" s="70"/>
      <c r="P4222" s="72"/>
    </row>
    <row r="4223" spans="1:16">
      <c r="A4223" s="12">
        <f t="shared" si="273"/>
        <v>0</v>
      </c>
      <c r="B4223" t="str">
        <f>YEAR(C4223)&amp;VLOOKUP(MONTH(C4223),lookup!$G$2:$N$13,8)</f>
        <v>2019M10</v>
      </c>
      <c r="C4223" s="7">
        <f t="shared" si="269"/>
        <v>43760</v>
      </c>
      <c r="D4223" s="130">
        <v>38.850695084190768</v>
      </c>
      <c r="E4223">
        <f t="shared" si="272"/>
        <v>38.607548181842262</v>
      </c>
      <c r="F4223" s="130">
        <v>33.434596726843949</v>
      </c>
      <c r="G4223">
        <f t="shared" si="268"/>
        <v>33.037566285320068</v>
      </c>
      <c r="H4223">
        <f t="shared" si="274"/>
        <v>0</v>
      </c>
      <c r="I4223" s="70"/>
      <c r="J4223" s="71"/>
      <c r="K4223" s="70"/>
      <c r="L4223" s="71"/>
      <c r="M4223" s="70"/>
      <c r="N4223" s="71"/>
      <c r="O4223" s="70"/>
      <c r="P4223" s="72"/>
    </row>
    <row r="4224" spans="1:16">
      <c r="A4224" s="12">
        <f t="shared" si="273"/>
        <v>0</v>
      </c>
      <c r="B4224" t="str">
        <f>YEAR(C4224)&amp;VLOOKUP(MONTH(C4224),lookup!$G$2:$N$13,8)</f>
        <v>2019M10</v>
      </c>
      <c r="C4224" s="7">
        <f t="shared" si="269"/>
        <v>43761</v>
      </c>
      <c r="D4224" s="130">
        <v>38.741065354193736</v>
      </c>
      <c r="E4224">
        <f t="shared" si="272"/>
        <v>38.639215395284126</v>
      </c>
      <c r="F4224" s="130">
        <v>32.864561242445653</v>
      </c>
      <c r="G4224">
        <f t="shared" si="268"/>
        <v>33.050677497357988</v>
      </c>
      <c r="H4224">
        <f t="shared" si="274"/>
        <v>0</v>
      </c>
      <c r="I4224" s="70"/>
      <c r="J4224" s="71"/>
      <c r="K4224" s="70"/>
      <c r="L4224" s="71"/>
      <c r="M4224" s="70"/>
      <c r="N4224" s="71"/>
      <c r="O4224" s="70"/>
      <c r="P4224" s="72"/>
    </row>
    <row r="4225" spans="1:16">
      <c r="A4225" s="12">
        <f t="shared" si="273"/>
        <v>0</v>
      </c>
      <c r="B4225" t="str">
        <f>YEAR(C4225)&amp;VLOOKUP(MONTH(C4225),lookup!$G$2:$N$13,8)</f>
        <v>2019M10</v>
      </c>
      <c r="C4225" s="7">
        <f t="shared" si="269"/>
        <v>43762</v>
      </c>
      <c r="D4225" s="130">
        <v>38.508358198935696</v>
      </c>
      <c r="E4225">
        <f t="shared" si="272"/>
        <v>38.649965539815263</v>
      </c>
      <c r="F4225" s="130">
        <v>33.107131882449323</v>
      </c>
      <c r="G4225">
        <f t="shared" si="268"/>
        <v>33.055261858422817</v>
      </c>
      <c r="H4225">
        <f t="shared" si="274"/>
        <v>0</v>
      </c>
      <c r="I4225" s="70"/>
      <c r="J4225" s="71"/>
      <c r="K4225" s="70"/>
      <c r="L4225" s="71"/>
      <c r="M4225" s="70"/>
      <c r="N4225" s="71"/>
      <c r="O4225" s="70"/>
      <c r="P4225" s="72"/>
    </row>
    <row r="4226" spans="1:16">
      <c r="A4226" s="12">
        <f t="shared" si="273"/>
        <v>0</v>
      </c>
      <c r="B4226" t="str">
        <f>YEAR(C4226)&amp;VLOOKUP(MONTH(C4226),lookup!$G$2:$N$13,8)</f>
        <v>2019M10</v>
      </c>
      <c r="C4226" s="7">
        <f t="shared" si="269"/>
        <v>43763</v>
      </c>
      <c r="D4226" s="130">
        <v>38.834760034161732</v>
      </c>
      <c r="E4226">
        <f t="shared" si="272"/>
        <v>38.66619206615951</v>
      </c>
      <c r="F4226" s="130">
        <v>33.102292807601764</v>
      </c>
      <c r="G4226">
        <f t="shared" si="268"/>
        <v>33.074323183343196</v>
      </c>
      <c r="H4226">
        <f t="shared" si="274"/>
        <v>0</v>
      </c>
      <c r="I4226" s="70"/>
      <c r="J4226" s="71"/>
      <c r="K4226" s="70"/>
      <c r="L4226" s="71"/>
      <c r="M4226" s="70"/>
      <c r="N4226" s="71"/>
      <c r="O4226" s="70"/>
      <c r="P4226" s="72"/>
    </row>
    <row r="4227" spans="1:16">
      <c r="A4227" s="12">
        <f t="shared" si="273"/>
        <v>0</v>
      </c>
      <c r="B4227" t="str">
        <f>YEAR(C4227)&amp;VLOOKUP(MONTH(C4227),lookup!$G$2:$N$13,8)</f>
        <v>2019M10</v>
      </c>
      <c r="C4227" s="7">
        <f t="shared" si="269"/>
        <v>43764</v>
      </c>
      <c r="D4227" s="130">
        <v>39.18832931993667</v>
      </c>
      <c r="E4227">
        <f t="shared" si="272"/>
        <v>38.757921252439345</v>
      </c>
      <c r="F4227" s="130">
        <v>33.665570990220168</v>
      </c>
      <c r="G4227">
        <f t="shared" si="268"/>
        <v>33.145667312560903</v>
      </c>
      <c r="H4227">
        <f t="shared" si="274"/>
        <v>0</v>
      </c>
      <c r="I4227" s="70"/>
      <c r="J4227" s="71"/>
      <c r="K4227" s="70"/>
      <c r="L4227" s="71"/>
      <c r="M4227" s="70"/>
      <c r="N4227" s="71"/>
      <c r="O4227" s="70"/>
      <c r="P4227" s="72"/>
    </row>
    <row r="4228" spans="1:16">
      <c r="A4228" s="12">
        <f t="shared" si="273"/>
        <v>0</v>
      </c>
      <c r="B4228" t="str">
        <f>YEAR(C4228)&amp;VLOOKUP(MONTH(C4228),lookup!$G$2:$N$13,8)</f>
        <v>2019M10</v>
      </c>
      <c r="C4228" s="7">
        <f t="shared" si="269"/>
        <v>43765</v>
      </c>
      <c r="D4228" s="130">
        <v>38.927162921799301</v>
      </c>
      <c r="E4228">
        <f t="shared" si="272"/>
        <v>38.809222044016593</v>
      </c>
      <c r="F4228" s="130">
        <v>33.174244499809838</v>
      </c>
      <c r="G4228">
        <f t="shared" si="268"/>
        <v>33.196940650476229</v>
      </c>
      <c r="H4228">
        <f t="shared" si="274"/>
        <v>0</v>
      </c>
      <c r="I4228" s="70"/>
      <c r="J4228" s="71"/>
      <c r="K4228" s="70"/>
      <c r="L4228" s="71"/>
      <c r="M4228" s="70"/>
      <c r="N4228" s="71"/>
      <c r="O4228" s="70"/>
      <c r="P4228" s="72"/>
    </row>
    <row r="4229" spans="1:16">
      <c r="A4229" s="12">
        <f t="shared" si="273"/>
        <v>0</v>
      </c>
      <c r="B4229" t="str">
        <f>YEAR(C4229)&amp;VLOOKUP(MONTH(C4229),lookup!$G$2:$N$13,8)</f>
        <v>2019M10</v>
      </c>
      <c r="C4229" s="7">
        <f t="shared" si="269"/>
        <v>43766</v>
      </c>
      <c r="D4229" s="130">
        <v>38.902001939635461</v>
      </c>
      <c r="E4229">
        <f t="shared" si="272"/>
        <v>38.824151186134003</v>
      </c>
      <c r="F4229" s="130">
        <v>33.3419094820282</v>
      </c>
      <c r="G4229">
        <f t="shared" si="268"/>
        <v>33.189768228002521</v>
      </c>
      <c r="H4229">
        <f t="shared" si="274"/>
        <v>0</v>
      </c>
      <c r="I4229" s="70"/>
      <c r="J4229" s="71"/>
      <c r="K4229" s="70"/>
      <c r="L4229" s="71"/>
      <c r="M4229" s="70"/>
      <c r="N4229" s="71"/>
      <c r="O4229" s="70"/>
      <c r="P4229" s="72"/>
    </row>
    <row r="4230" spans="1:16">
      <c r="A4230" s="12">
        <f t="shared" si="273"/>
        <v>0</v>
      </c>
      <c r="B4230" t="str">
        <f>YEAR(C4230)&amp;VLOOKUP(MONTH(C4230),lookup!$G$2:$N$13,8)</f>
        <v>2019M10</v>
      </c>
      <c r="C4230" s="7">
        <f t="shared" si="269"/>
        <v>43767</v>
      </c>
      <c r="D4230" s="130">
        <v>38.766127846409312</v>
      </c>
      <c r="E4230">
        <f t="shared" si="272"/>
        <v>38.8471346487771</v>
      </c>
      <c r="F4230" s="130">
        <v>33.074910994786784</v>
      </c>
      <c r="G4230">
        <f t="shared" ref="G4230:G4293" si="275">AVERAGE(SUM(F4223:F4230)/8,SUM(F4225:F4230)/6)</f>
        <v>33.232497885544618</v>
      </c>
      <c r="H4230">
        <f t="shared" si="274"/>
        <v>0</v>
      </c>
      <c r="I4230" s="70"/>
      <c r="J4230" s="71"/>
      <c r="K4230" s="70"/>
      <c r="L4230" s="71"/>
      <c r="M4230" s="70"/>
      <c r="N4230" s="71"/>
      <c r="O4230" s="70"/>
      <c r="P4230" s="72"/>
    </row>
    <row r="4231" spans="1:16">
      <c r="A4231" s="12">
        <f t="shared" si="273"/>
        <v>0</v>
      </c>
      <c r="B4231" t="str">
        <f>YEAR(C4231)&amp;VLOOKUP(MONTH(C4231),lookup!$G$2:$N$13,8)</f>
        <v>2019M10</v>
      </c>
      <c r="C4231" s="7">
        <f t="shared" si="269"/>
        <v>43768</v>
      </c>
      <c r="D4231" s="130">
        <v>38.579010785439166</v>
      </c>
      <c r="E4231">
        <f t="shared" si="272"/>
        <v>38.83604209564708</v>
      </c>
      <c r="F4231" s="130">
        <v>32.956358206582927</v>
      </c>
      <c r="G4231">
        <f t="shared" si="275"/>
        <v>33.190043505039434</v>
      </c>
      <c r="H4231">
        <f t="shared" si="274"/>
        <v>0</v>
      </c>
      <c r="I4231" s="70"/>
      <c r="J4231" s="71"/>
      <c r="K4231" s="70"/>
      <c r="L4231" s="71"/>
      <c r="M4231" s="70"/>
      <c r="N4231" s="71"/>
      <c r="O4231" s="70"/>
      <c r="P4231" s="72"/>
    </row>
    <row r="4232" spans="1:16">
      <c r="A4232" s="12">
        <f t="shared" si="273"/>
        <v>0</v>
      </c>
      <c r="B4232" t="str">
        <f>YEAR(C4232)&amp;VLOOKUP(MONTH(C4232),lookup!$G$2:$N$13,8)</f>
        <v>2019M10</v>
      </c>
      <c r="C4232" s="7">
        <f t="shared" si="269"/>
        <v>43769</v>
      </c>
      <c r="D4232" s="130">
        <v>38.817037932231791</v>
      </c>
      <c r="E4232">
        <f t="shared" si="272"/>
        <v>38.839313539946964</v>
      </c>
      <c r="F4232" s="130">
        <v>33.114471665460869</v>
      </c>
      <c r="G4232">
        <f t="shared" si="275"/>
        <v>33.206677811299471</v>
      </c>
      <c r="H4232">
        <f t="shared" si="274"/>
        <v>0</v>
      </c>
      <c r="I4232" s="70"/>
      <c r="J4232" s="71"/>
      <c r="K4232" s="70"/>
      <c r="L4232" s="71"/>
      <c r="M4232" s="70"/>
      <c r="N4232" s="71"/>
      <c r="O4232" s="70"/>
      <c r="P4232" s="72"/>
    </row>
    <row r="4233" spans="1:16">
      <c r="A4233" s="12">
        <f t="shared" si="273"/>
        <v>0</v>
      </c>
      <c r="B4233" t="str">
        <f>YEAR(C4233)&amp;VLOOKUP(MONTH(C4233),lookup!$G$2:$N$13,8)</f>
        <v>2019M11</v>
      </c>
      <c r="C4233" s="7">
        <f t="shared" si="269"/>
        <v>43770</v>
      </c>
      <c r="D4233" s="130">
        <v>38.810131806767984</v>
      </c>
      <c r="E4233">
        <f t="shared" si="272"/>
        <v>38.826657931005755</v>
      </c>
      <c r="F4233" s="130">
        <v>33.253371573805239</v>
      </c>
      <c r="G4233">
        <f t="shared" si="275"/>
        <v>33.181467840641304</v>
      </c>
      <c r="H4233">
        <f t="shared" si="274"/>
        <v>0</v>
      </c>
      <c r="I4233" s="70"/>
      <c r="J4233" s="71"/>
      <c r="K4233" s="70"/>
      <c r="L4233" s="71"/>
      <c r="M4233" s="70"/>
      <c r="N4233" s="71"/>
      <c r="O4233" s="70"/>
      <c r="P4233" s="72"/>
    </row>
    <row r="4234" spans="1:16">
      <c r="A4234" s="12">
        <f t="shared" si="273"/>
        <v>0</v>
      </c>
      <c r="B4234" t="str">
        <f>YEAR(C4234)&amp;VLOOKUP(MONTH(C4234),lookup!$G$2:$N$13,8)</f>
        <v>2019M11</v>
      </c>
      <c r="C4234" s="7">
        <f t="shared" si="269"/>
        <v>43771</v>
      </c>
      <c r="D4234" s="130">
        <v>38.905250436504261</v>
      </c>
      <c r="E4234">
        <f t="shared" si="272"/>
        <v>38.82923754071092</v>
      </c>
      <c r="F4234" s="130">
        <v>33.118462610125214</v>
      </c>
      <c r="G4234">
        <f t="shared" si="275"/>
        <v>33.17782996249197</v>
      </c>
      <c r="H4234">
        <f t="shared" si="274"/>
        <v>0</v>
      </c>
      <c r="I4234" s="70"/>
      <c r="J4234" s="71"/>
      <c r="K4234" s="70"/>
      <c r="L4234" s="71"/>
      <c r="M4234" s="70"/>
      <c r="N4234" s="71"/>
      <c r="O4234" s="70"/>
      <c r="P4234" s="72"/>
    </row>
    <row r="4235" spans="1:16">
      <c r="A4235" s="12">
        <f t="shared" si="273"/>
        <v>0</v>
      </c>
      <c r="B4235" t="str">
        <f>YEAR(C4235)&amp;VLOOKUP(MONTH(C4235),lookup!$G$2:$N$13,8)</f>
        <v>2019M11</v>
      </c>
      <c r="C4235" s="7">
        <f t="shared" si="269"/>
        <v>43772</v>
      </c>
      <c r="D4235" s="130">
        <v>38.961128861622065</v>
      </c>
      <c r="E4235">
        <f t="shared" si="272"/>
        <v>38.819964755565131</v>
      </c>
      <c r="F4235" s="130">
        <v>33.375138965875124</v>
      </c>
      <c r="G4235">
        <f t="shared" si="275"/>
        <v>33.162447084624318</v>
      </c>
      <c r="H4235">
        <f t="shared" si="274"/>
        <v>0</v>
      </c>
      <c r="I4235" s="70"/>
      <c r="J4235" s="71"/>
      <c r="K4235" s="70"/>
      <c r="L4235" s="71"/>
      <c r="M4235" s="70"/>
      <c r="N4235" s="71"/>
      <c r="O4235" s="70"/>
      <c r="P4235" s="72"/>
    </row>
    <row r="4236" spans="1:16">
      <c r="A4236" s="12">
        <f t="shared" si="273"/>
        <v>0</v>
      </c>
      <c r="B4236" t="str">
        <f>YEAR(C4236)&amp;VLOOKUP(MONTH(C4236),lookup!$G$2:$N$13,8)</f>
        <v>2019M11</v>
      </c>
      <c r="C4236" s="7">
        <f t="shared" ref="C4236:C4299" si="276">C4235+1</f>
        <v>43773</v>
      </c>
      <c r="D4236" s="130">
        <v>38.594247789820209</v>
      </c>
      <c r="E4236">
        <f t="shared" si="272"/>
        <v>38.784834221767348</v>
      </c>
      <c r="F4236" s="130">
        <v>32.795459666126142</v>
      </c>
      <c r="G4236">
        <f t="shared" si="275"/>
        <v>33.115485421797359</v>
      </c>
      <c r="H4236">
        <f t="shared" si="274"/>
        <v>0</v>
      </c>
      <c r="I4236" s="70"/>
      <c r="J4236" s="71"/>
      <c r="K4236" s="70"/>
      <c r="L4236" s="71"/>
      <c r="M4236" s="70"/>
      <c r="N4236" s="71"/>
      <c r="O4236" s="70"/>
      <c r="P4236" s="72"/>
    </row>
    <row r="4237" spans="1:16">
      <c r="A4237" s="12">
        <f t="shared" si="273"/>
        <v>0</v>
      </c>
      <c r="B4237" t="str">
        <f>YEAR(C4237)&amp;VLOOKUP(MONTH(C4237),lookup!$G$2:$N$13,8)</f>
        <v>2019M11</v>
      </c>
      <c r="C4237" s="7">
        <f t="shared" si="276"/>
        <v>43774</v>
      </c>
      <c r="D4237" s="130">
        <v>38.572411497255018</v>
      </c>
      <c r="E4237">
        <f t="shared" si="272"/>
        <v>38.763684878436557</v>
      </c>
      <c r="F4237" s="130">
        <v>32.9770544013193</v>
      </c>
      <c r="G4237">
        <f t="shared" si="275"/>
        <v>33.094406662147762</v>
      </c>
      <c r="H4237">
        <f t="shared" si="274"/>
        <v>0</v>
      </c>
      <c r="I4237" s="70"/>
      <c r="J4237" s="71"/>
      <c r="K4237" s="70"/>
      <c r="L4237" s="71"/>
      <c r="M4237" s="70"/>
      <c r="N4237" s="71"/>
      <c r="O4237" s="70"/>
      <c r="P4237" s="72"/>
    </row>
    <row r="4238" spans="1:16">
      <c r="A4238" s="12">
        <f t="shared" si="273"/>
        <v>0</v>
      </c>
      <c r="B4238" t="str">
        <f>YEAR(C4238)&amp;VLOOKUP(MONTH(C4238),lookup!$G$2:$N$13,8)</f>
        <v>2019M11</v>
      </c>
      <c r="C4238" s="7">
        <f t="shared" si="276"/>
        <v>43775</v>
      </c>
      <c r="D4238" s="130">
        <v>38.349797181554173</v>
      </c>
      <c r="E4238">
        <f t="shared" si="272"/>
        <v>38.698727482659976</v>
      </c>
      <c r="F4238" s="130">
        <v>32.562026941496789</v>
      </c>
      <c r="G4238">
        <f t="shared" si="275"/>
        <v>33.016314348486787</v>
      </c>
      <c r="H4238">
        <f t="shared" si="274"/>
        <v>0</v>
      </c>
      <c r="I4238" s="70"/>
      <c r="J4238" s="71"/>
      <c r="K4238" s="70"/>
      <c r="L4238" s="71"/>
      <c r="M4238" s="70"/>
      <c r="N4238" s="71"/>
      <c r="O4238" s="70"/>
      <c r="P4238" s="72"/>
    </row>
    <row r="4239" spans="1:16">
      <c r="A4239" s="12">
        <f t="shared" si="273"/>
        <v>0</v>
      </c>
      <c r="B4239" t="str">
        <f>YEAR(C4239)&amp;VLOOKUP(MONTH(C4239),lookup!$G$2:$N$13,8)</f>
        <v>2019M11</v>
      </c>
      <c r="C4239" s="7">
        <f t="shared" si="276"/>
        <v>43776</v>
      </c>
      <c r="D4239" s="130">
        <v>38.953466561654537</v>
      </c>
      <c r="E4239">
        <f t="shared" si="272"/>
        <v>38.73407553158065</v>
      </c>
      <c r="F4239" s="130">
        <v>33.226768753315767</v>
      </c>
      <c r="G4239">
        <f t="shared" si="275"/>
        <v>33.030998105950133</v>
      </c>
      <c r="H4239">
        <f t="shared" si="274"/>
        <v>0</v>
      </c>
      <c r="I4239" s="70"/>
      <c r="J4239" s="71"/>
      <c r="K4239" s="70"/>
      <c r="L4239" s="71"/>
      <c r="M4239" s="70"/>
      <c r="N4239" s="71"/>
      <c r="O4239" s="70"/>
      <c r="P4239" s="72"/>
    </row>
    <row r="4240" spans="1:16">
      <c r="A4240" s="12">
        <f t="shared" si="273"/>
        <v>0</v>
      </c>
      <c r="B4240" t="str">
        <f>YEAR(C4240)&amp;VLOOKUP(MONTH(C4240),lookup!$G$2:$N$13,8)</f>
        <v>2019M11</v>
      </c>
      <c r="C4240" s="7">
        <f t="shared" si="276"/>
        <v>43777</v>
      </c>
      <c r="D4240" s="130">
        <v>38.454434403933391</v>
      </c>
      <c r="E4240">
        <f t="shared" si="272"/>
        <v>38.673844808347759</v>
      </c>
      <c r="F4240" s="130">
        <v>32.78902036048823</v>
      </c>
      <c r="G4240">
        <f t="shared" si="275"/>
        <v>32.983203878586259</v>
      </c>
      <c r="H4240">
        <f t="shared" si="274"/>
        <v>0</v>
      </c>
      <c r="I4240" s="70"/>
      <c r="J4240" s="71"/>
      <c r="K4240" s="70"/>
      <c r="L4240" s="71"/>
      <c r="M4240" s="70"/>
      <c r="N4240" s="71"/>
      <c r="O4240" s="70"/>
      <c r="P4240" s="72"/>
    </row>
    <row r="4241" spans="1:16">
      <c r="A4241" s="12">
        <f t="shared" si="273"/>
        <v>0</v>
      </c>
      <c r="B4241" t="str">
        <f>YEAR(C4241)&amp;VLOOKUP(MONTH(C4241),lookup!$G$2:$N$13,8)</f>
        <v>2019M11</v>
      </c>
      <c r="C4241" s="7">
        <f t="shared" si="276"/>
        <v>43778</v>
      </c>
      <c r="D4241" s="130">
        <v>38.859255531891698</v>
      </c>
      <c r="E4241">
        <f t="shared" si="272"/>
        <v>38.668425597023798</v>
      </c>
      <c r="F4241" s="130">
        <v>33.107066373283097</v>
      </c>
      <c r="G4241">
        <f t="shared" si="275"/>
        <v>32.951720420837631</v>
      </c>
      <c r="H4241">
        <f t="shared" si="274"/>
        <v>0</v>
      </c>
      <c r="I4241" s="70"/>
      <c r="J4241" s="71"/>
      <c r="K4241" s="70"/>
      <c r="L4241" s="71"/>
      <c r="M4241" s="70"/>
      <c r="N4241" s="71"/>
      <c r="O4241" s="70"/>
      <c r="P4241" s="72"/>
    </row>
    <row r="4242" spans="1:16">
      <c r="A4242" s="12">
        <f t="shared" si="273"/>
        <v>0</v>
      </c>
      <c r="B4242" t="str">
        <f>YEAR(C4242)&amp;VLOOKUP(MONTH(C4242),lookup!$G$2:$N$13,8)</f>
        <v>2019M11</v>
      </c>
      <c r="C4242" s="7">
        <f t="shared" si="276"/>
        <v>43779</v>
      </c>
      <c r="D4242" s="130">
        <v>38.468720800627629</v>
      </c>
      <c r="E4242">
        <f t="shared" si="272"/>
        <v>38.630681912348791</v>
      </c>
      <c r="F4242" s="130">
        <v>32.856991095337555</v>
      </c>
      <c r="G4242">
        <f t="shared" si="275"/>
        <v>32.940506070264348</v>
      </c>
      <c r="H4242">
        <f t="shared" si="274"/>
        <v>0</v>
      </c>
      <c r="I4242" s="70"/>
      <c r="J4242" s="71"/>
      <c r="K4242" s="70"/>
      <c r="L4242" s="71"/>
      <c r="M4242" s="70"/>
      <c r="N4242" s="71"/>
      <c r="O4242" s="70"/>
      <c r="P4242" s="72"/>
    </row>
    <row r="4243" spans="1:16">
      <c r="A4243" s="12">
        <f t="shared" si="273"/>
        <v>0</v>
      </c>
      <c r="B4243" t="str">
        <f>YEAR(C4243)&amp;VLOOKUP(MONTH(C4243),lookup!$G$2:$N$13,8)</f>
        <v>2019M11</v>
      </c>
      <c r="C4243" s="7">
        <f t="shared" si="276"/>
        <v>43780</v>
      </c>
      <c r="D4243" s="130">
        <v>38.595663141351402</v>
      </c>
      <c r="E4243">
        <f t="shared" si="272"/>
        <v>38.609777941839909</v>
      </c>
      <c r="F4243" s="130">
        <v>32.767471147796456</v>
      </c>
      <c r="G4243">
        <f t="shared" si="275"/>
        <v>32.885061560507538</v>
      </c>
      <c r="H4243">
        <f t="shared" si="274"/>
        <v>0</v>
      </c>
      <c r="I4243" s="70"/>
      <c r="J4243" s="71"/>
      <c r="K4243" s="70"/>
      <c r="L4243" s="71"/>
      <c r="M4243" s="70"/>
      <c r="N4243" s="71"/>
      <c r="O4243" s="70"/>
      <c r="P4243" s="72"/>
    </row>
    <row r="4244" spans="1:16">
      <c r="A4244" s="12">
        <f t="shared" si="273"/>
        <v>0</v>
      </c>
      <c r="B4244" t="str">
        <f>YEAR(C4244)&amp;VLOOKUP(MONTH(C4244),lookup!$G$2:$N$13,8)</f>
        <v>2019M11</v>
      </c>
      <c r="C4244" s="7">
        <f t="shared" si="276"/>
        <v>43781</v>
      </c>
      <c r="D4244" s="130">
        <v>38.589073681377101</v>
      </c>
      <c r="E4244">
        <f t="shared" si="272"/>
        <v>38.629394268380793</v>
      </c>
      <c r="F4244" s="130">
        <v>32.88023923803248</v>
      </c>
      <c r="G4244">
        <f t="shared" si="275"/>
        <v>32.916877975129651</v>
      </c>
      <c r="H4244">
        <f t="shared" si="274"/>
        <v>0</v>
      </c>
      <c r="I4244" s="70"/>
      <c r="J4244" s="71"/>
      <c r="K4244" s="70"/>
      <c r="L4244" s="71"/>
      <c r="M4244" s="70"/>
      <c r="N4244" s="71"/>
      <c r="O4244" s="70"/>
      <c r="P4244" s="72"/>
    </row>
    <row r="4245" spans="1:16">
      <c r="A4245" s="12">
        <f t="shared" si="273"/>
        <v>0</v>
      </c>
      <c r="B4245" t="str">
        <f>YEAR(C4245)&amp;VLOOKUP(MONTH(C4245),lookup!$G$2:$N$13,8)</f>
        <v>2019M11</v>
      </c>
      <c r="C4245" s="7">
        <f t="shared" si="276"/>
        <v>43782</v>
      </c>
      <c r="D4245" s="130">
        <v>38.806441024313301</v>
      </c>
      <c r="E4245">
        <f t="shared" si="272"/>
        <v>38.63176898571016</v>
      </c>
      <c r="F4245" s="130">
        <v>32.974316520191294</v>
      </c>
      <c r="G4245">
        <f t="shared" si="275"/>
        <v>32.89566917146545</v>
      </c>
      <c r="H4245">
        <f t="shared" si="274"/>
        <v>0</v>
      </c>
      <c r="I4245" s="70"/>
      <c r="J4245" s="71"/>
      <c r="K4245" s="70"/>
      <c r="L4245" s="71"/>
      <c r="M4245" s="70"/>
      <c r="N4245" s="71"/>
      <c r="O4245" s="70"/>
      <c r="P4245" s="72"/>
    </row>
    <row r="4246" spans="1:16">
      <c r="A4246" s="12">
        <f t="shared" si="273"/>
        <v>0</v>
      </c>
      <c r="B4246" t="str">
        <f>YEAR(C4246)&amp;VLOOKUP(MONTH(C4246),lookup!$G$2:$N$13,8)</f>
        <v>2019M11</v>
      </c>
      <c r="C4246" s="7">
        <f t="shared" si="276"/>
        <v>43783</v>
      </c>
      <c r="D4246" s="130">
        <v>38.506525042010878</v>
      </c>
      <c r="E4246">
        <f t="shared" si="272"/>
        <v>38.64590536349516</v>
      </c>
      <c r="F4246" s="130">
        <v>32.808579968885716</v>
      </c>
      <c r="G4246">
        <f t="shared" si="275"/>
        <v>32.91270870304372</v>
      </c>
      <c r="H4246">
        <f t="shared" si="274"/>
        <v>0</v>
      </c>
      <c r="I4246" s="70"/>
      <c r="J4246" s="71"/>
      <c r="K4246" s="70"/>
      <c r="L4246" s="71"/>
      <c r="M4246" s="70"/>
      <c r="N4246" s="71"/>
      <c r="O4246" s="70"/>
      <c r="P4246" s="72"/>
    </row>
    <row r="4247" spans="1:16">
      <c r="A4247" s="12">
        <f t="shared" si="273"/>
        <v>0</v>
      </c>
      <c r="B4247" t="str">
        <f>YEAR(C4247)&amp;VLOOKUP(MONTH(C4247),lookup!$G$2:$N$13,8)</f>
        <v>2019M11</v>
      </c>
      <c r="C4247" s="7">
        <f t="shared" si="276"/>
        <v>43784</v>
      </c>
      <c r="D4247" s="130">
        <v>38.829785298176247</v>
      </c>
      <c r="E4247">
        <f t="shared" si="272"/>
        <v>38.635719431718151</v>
      </c>
      <c r="F4247" s="130">
        <v>32.965943682683331</v>
      </c>
      <c r="G4247">
        <f t="shared" si="275"/>
        <v>32.88464691191254</v>
      </c>
      <c r="H4247">
        <f t="shared" si="274"/>
        <v>0</v>
      </c>
      <c r="I4247" s="70"/>
      <c r="J4247" s="71"/>
      <c r="K4247" s="70"/>
      <c r="L4247" s="71"/>
      <c r="M4247" s="70"/>
      <c r="N4247" s="71"/>
      <c r="O4247" s="70"/>
      <c r="P4247" s="72"/>
    </row>
    <row r="4248" spans="1:16">
      <c r="A4248" s="12">
        <f t="shared" si="273"/>
        <v>0</v>
      </c>
      <c r="B4248" t="str">
        <f>YEAR(C4248)&amp;VLOOKUP(MONTH(C4248),lookup!$G$2:$N$13,8)</f>
        <v>2019M11</v>
      </c>
      <c r="C4248" s="7">
        <f t="shared" si="276"/>
        <v>43785</v>
      </c>
      <c r="D4248" s="130">
        <v>38.353278652579043</v>
      </c>
      <c r="E4248">
        <f t="shared" si="272"/>
        <v>38.619777018254453</v>
      </c>
      <c r="F4248" s="130">
        <v>32.609251523891032</v>
      </c>
      <c r="G4248">
        <f t="shared" si="275"/>
        <v>32.852766395338008</v>
      </c>
      <c r="H4248">
        <f t="shared" si="274"/>
        <v>0</v>
      </c>
      <c r="I4248" s="70"/>
      <c r="J4248" s="71"/>
      <c r="K4248" s="70"/>
      <c r="L4248" s="71"/>
      <c r="M4248" s="70"/>
      <c r="N4248" s="71"/>
      <c r="O4248" s="70"/>
      <c r="P4248" s="72"/>
    </row>
    <row r="4249" spans="1:16">
      <c r="A4249" s="12">
        <f t="shared" si="273"/>
        <v>0</v>
      </c>
      <c r="B4249" t="str">
        <f>YEAR(C4249)&amp;VLOOKUP(MONTH(C4249),lookup!$G$2:$N$13,8)</f>
        <v>2019M11</v>
      </c>
      <c r="C4249" s="7">
        <f t="shared" si="276"/>
        <v>43786</v>
      </c>
      <c r="D4249" s="130">
        <v>38.823662855056199</v>
      </c>
      <c r="E4249">
        <f t="shared" si="272"/>
        <v>38.636552452094307</v>
      </c>
      <c r="F4249" s="130">
        <v>33.039176846772321</v>
      </c>
      <c r="G4249">
        <f t="shared" si="275"/>
        <v>32.871165441512403</v>
      </c>
      <c r="H4249">
        <f t="shared" si="274"/>
        <v>0</v>
      </c>
      <c r="I4249" s="70"/>
      <c r="J4249" s="71"/>
      <c r="K4249" s="70"/>
      <c r="L4249" s="71"/>
      <c r="M4249" s="70"/>
      <c r="N4249" s="71"/>
      <c r="O4249" s="70"/>
      <c r="P4249" s="72"/>
    </row>
    <row r="4250" spans="1:16">
      <c r="A4250" s="12">
        <f t="shared" si="273"/>
        <v>0</v>
      </c>
      <c r="B4250" t="str">
        <f>YEAR(C4250)&amp;VLOOKUP(MONTH(C4250),lookup!$G$2:$N$13,8)</f>
        <v>2019M11</v>
      </c>
      <c r="C4250" s="7">
        <f t="shared" si="276"/>
        <v>43787</v>
      </c>
      <c r="D4250" s="130">
        <v>38.66352841775138</v>
      </c>
      <c r="E4250">
        <f t="shared" si="272"/>
        <v>38.65493248952906</v>
      </c>
      <c r="F4250" s="130">
        <v>32.75977053486865</v>
      </c>
      <c r="G4250">
        <f t="shared" si="275"/>
        <v>32.855050097886114</v>
      </c>
      <c r="H4250">
        <f t="shared" si="274"/>
        <v>0</v>
      </c>
      <c r="I4250" s="70"/>
      <c r="J4250" s="71"/>
      <c r="K4250" s="70"/>
      <c r="L4250" s="71"/>
      <c r="M4250" s="70"/>
      <c r="N4250" s="71"/>
      <c r="O4250" s="70"/>
      <c r="P4250" s="72"/>
    </row>
    <row r="4251" spans="1:16">
      <c r="A4251" s="12">
        <f t="shared" si="273"/>
        <v>0</v>
      </c>
      <c r="B4251" t="str">
        <f>YEAR(C4251)&amp;VLOOKUP(MONTH(C4251),lookup!$G$2:$N$13,8)</f>
        <v>2019M11</v>
      </c>
      <c r="C4251" s="7">
        <f t="shared" si="276"/>
        <v>43788</v>
      </c>
      <c r="D4251" s="130">
        <v>38.648465465257452</v>
      </c>
      <c r="E4251">
        <f t="shared" si="272"/>
        <v>38.645068004851872</v>
      </c>
      <c r="F4251" s="130">
        <v>32.902904743123898</v>
      </c>
      <c r="G4251">
        <f t="shared" si="275"/>
        <v>32.857563716171789</v>
      </c>
      <c r="H4251">
        <f t="shared" si="274"/>
        <v>0</v>
      </c>
      <c r="I4251" s="70"/>
      <c r="J4251" s="71"/>
      <c r="K4251" s="70"/>
      <c r="L4251" s="71"/>
      <c r="M4251" s="70"/>
      <c r="N4251" s="71"/>
      <c r="O4251" s="70"/>
      <c r="P4251" s="72"/>
    </row>
    <row r="4252" spans="1:16">
      <c r="A4252" s="12">
        <f t="shared" si="273"/>
        <v>0</v>
      </c>
      <c r="B4252" t="str">
        <f>YEAR(C4252)&amp;VLOOKUP(MONTH(C4252),lookup!$G$2:$N$13,8)</f>
        <v>2019M11</v>
      </c>
      <c r="C4252" s="7">
        <f t="shared" si="276"/>
        <v>43789</v>
      </c>
      <c r="D4252" s="130">
        <v>38.557045416767266</v>
      </c>
      <c r="E4252">
        <f t="shared" si="272"/>
        <v>38.647276269543454</v>
      </c>
      <c r="F4252" s="130">
        <v>32.653607389500742</v>
      </c>
      <c r="G4252">
        <f t="shared" si="275"/>
        <v>32.830484844023147</v>
      </c>
      <c r="H4252">
        <f t="shared" si="274"/>
        <v>0</v>
      </c>
      <c r="I4252" s="70"/>
      <c r="J4252" s="71"/>
      <c r="K4252" s="70"/>
      <c r="L4252" s="71"/>
      <c r="M4252" s="70"/>
      <c r="N4252" s="71"/>
      <c r="O4252" s="70"/>
      <c r="P4252" s="72"/>
    </row>
    <row r="4253" spans="1:16">
      <c r="A4253" s="12">
        <f t="shared" si="273"/>
        <v>0</v>
      </c>
      <c r="B4253" t="str">
        <f>YEAR(C4253)&amp;VLOOKUP(MONTH(C4253),lookup!$G$2:$N$13,8)</f>
        <v>2019M11</v>
      </c>
      <c r="C4253" s="7">
        <f t="shared" si="276"/>
        <v>43790</v>
      </c>
      <c r="D4253" s="130">
        <v>38.603829583742474</v>
      </c>
      <c r="E4253">
        <f t="shared" si="272"/>
        <v>38.61578341163829</v>
      </c>
      <c r="F4253" s="130">
        <v>32.792752721508066</v>
      </c>
      <c r="G4253">
        <f t="shared" si="275"/>
        <v>32.8047045265075</v>
      </c>
      <c r="H4253">
        <f t="shared" si="274"/>
        <v>0</v>
      </c>
      <c r="I4253" s="70"/>
      <c r="J4253" s="71"/>
      <c r="K4253" s="70"/>
      <c r="L4253" s="71"/>
      <c r="M4253" s="70"/>
      <c r="N4253" s="71"/>
      <c r="O4253" s="70"/>
      <c r="P4253" s="72"/>
    </row>
    <row r="4254" spans="1:16">
      <c r="A4254" s="12">
        <f t="shared" si="273"/>
        <v>0</v>
      </c>
      <c r="B4254" t="str">
        <f>YEAR(C4254)&amp;VLOOKUP(MONTH(C4254),lookup!$G$2:$N$13,8)</f>
        <v>2019M11</v>
      </c>
      <c r="C4254" s="7">
        <f t="shared" si="276"/>
        <v>43791</v>
      </c>
      <c r="D4254" s="130">
        <v>38.503705302391587</v>
      </c>
      <c r="E4254">
        <f t="shared" si="272"/>
        <v>38.628142732063139</v>
      </c>
      <c r="F4254" s="130">
        <v>32.634863087041794</v>
      </c>
      <c r="G4254">
        <f t="shared" si="275"/>
        <v>32.79598151832149</v>
      </c>
      <c r="H4254">
        <f t="shared" si="274"/>
        <v>0</v>
      </c>
      <c r="I4254" s="70"/>
      <c r="J4254" s="71"/>
      <c r="K4254" s="70"/>
      <c r="L4254" s="71"/>
      <c r="M4254" s="70"/>
      <c r="N4254" s="71"/>
      <c r="O4254" s="70"/>
      <c r="P4254" s="72"/>
    </row>
    <row r="4255" spans="1:16">
      <c r="A4255" s="12">
        <f t="shared" si="273"/>
        <v>0</v>
      </c>
      <c r="B4255" t="str">
        <f>YEAR(C4255)&amp;VLOOKUP(MONTH(C4255),lookup!$G$2:$N$13,8)</f>
        <v>2019M11</v>
      </c>
      <c r="C4255" s="7">
        <f t="shared" si="276"/>
        <v>43792</v>
      </c>
      <c r="D4255" s="130">
        <v>39.19472149412158</v>
      </c>
      <c r="E4255">
        <f t="shared" si="272"/>
        <v>38.681872797565163</v>
      </c>
      <c r="F4255" s="130">
        <v>33.239546820934343</v>
      </c>
      <c r="G4255">
        <f t="shared" si="275"/>
        <v>32.829779212309006</v>
      </c>
      <c r="H4255">
        <f t="shared" si="274"/>
        <v>0</v>
      </c>
      <c r="I4255" s="70"/>
      <c r="J4255" s="71"/>
      <c r="K4255" s="70"/>
      <c r="L4255" s="71"/>
      <c r="M4255" s="70"/>
      <c r="N4255" s="71"/>
      <c r="O4255" s="70"/>
      <c r="P4255" s="72"/>
    </row>
    <row r="4256" spans="1:16">
      <c r="A4256" s="12">
        <f t="shared" si="273"/>
        <v>0</v>
      </c>
      <c r="B4256" t="str">
        <f>YEAR(C4256)&amp;VLOOKUP(MONTH(C4256),lookup!$G$2:$N$13,8)</f>
        <v>2019M11</v>
      </c>
      <c r="C4256" s="7">
        <f t="shared" si="276"/>
        <v>43793</v>
      </c>
      <c r="D4256" s="130">
        <v>38.798393805657419</v>
      </c>
      <c r="E4256">
        <f t="shared" si="272"/>
        <v>38.720931276958069</v>
      </c>
      <c r="F4256" s="130">
        <v>32.994088172583865</v>
      </c>
      <c r="G4256">
        <f t="shared" si="275"/>
        <v>32.873357972661914</v>
      </c>
      <c r="H4256">
        <f t="shared" si="274"/>
        <v>0</v>
      </c>
      <c r="I4256" s="70"/>
      <c r="J4256" s="71"/>
      <c r="K4256" s="70"/>
      <c r="L4256" s="71"/>
      <c r="M4256" s="70"/>
      <c r="N4256" s="71"/>
      <c r="O4256" s="70"/>
      <c r="P4256" s="72"/>
    </row>
    <row r="4257" spans="1:16">
      <c r="A4257" s="12">
        <f t="shared" si="273"/>
        <v>0</v>
      </c>
      <c r="B4257" t="str">
        <f>YEAR(C4257)&amp;VLOOKUP(MONTH(C4257),lookup!$G$2:$N$13,8)</f>
        <v>2019M11</v>
      </c>
      <c r="C4257" s="7">
        <f t="shared" si="276"/>
        <v>43794</v>
      </c>
      <c r="D4257" s="130">
        <v>39.306825427322501</v>
      </c>
      <c r="E4257">
        <f t="shared" si="272"/>
        <v>38.805992267896798</v>
      </c>
      <c r="F4257" s="130">
        <v>33.209703401030652</v>
      </c>
      <c r="G4257">
        <f t="shared" si="275"/>
        <v>32.90958243712862</v>
      </c>
      <c r="H4257">
        <f t="shared" si="274"/>
        <v>0</v>
      </c>
      <c r="I4257" s="70"/>
      <c r="J4257" s="71"/>
      <c r="K4257" s="70"/>
      <c r="L4257" s="71"/>
      <c r="M4257" s="70"/>
      <c r="N4257" s="71"/>
      <c r="O4257" s="70"/>
      <c r="P4257" s="72"/>
    </row>
    <row r="4258" spans="1:16">
      <c r="A4258" s="12">
        <f t="shared" si="273"/>
        <v>0</v>
      </c>
      <c r="B4258" t="str">
        <f>YEAR(C4258)&amp;VLOOKUP(MONTH(C4258),lookup!$G$2:$N$13,8)</f>
        <v>2019M11</v>
      </c>
      <c r="C4258" s="7">
        <f t="shared" si="276"/>
        <v>43795</v>
      </c>
      <c r="D4258" s="130">
        <v>39.053299225313175</v>
      </c>
      <c r="E4258">
        <f t="shared" si="272"/>
        <v>38.871707427414904</v>
      </c>
      <c r="F4258" s="130">
        <v>33.016007334373441</v>
      </c>
      <c r="G4258">
        <f t="shared" si="275"/>
        <v>32.955797232503734</v>
      </c>
      <c r="H4258">
        <f t="shared" si="274"/>
        <v>0</v>
      </c>
      <c r="I4258" s="70"/>
      <c r="J4258" s="71"/>
      <c r="K4258" s="70"/>
      <c r="L4258" s="71"/>
      <c r="M4258" s="70"/>
      <c r="N4258" s="71"/>
      <c r="O4258" s="70"/>
      <c r="P4258" s="72"/>
    </row>
    <row r="4259" spans="1:16">
      <c r="A4259" s="12">
        <f t="shared" si="273"/>
        <v>0</v>
      </c>
      <c r="B4259" t="str">
        <f>YEAR(C4259)&amp;VLOOKUP(MONTH(C4259),lookup!$G$2:$N$13,8)</f>
        <v>2019M11</v>
      </c>
      <c r="C4259" s="7">
        <f t="shared" si="276"/>
        <v>43796</v>
      </c>
      <c r="D4259" s="130">
        <v>39.086219726631207</v>
      </c>
      <c r="E4259">
        <f t="shared" si="272"/>
        <v>38.939266247324824</v>
      </c>
      <c r="F4259" s="130">
        <v>33.217351808597968</v>
      </c>
      <c r="G4259">
        <f t="shared" si="275"/>
        <v>33.010833431353362</v>
      </c>
      <c r="H4259">
        <f t="shared" si="274"/>
        <v>0</v>
      </c>
      <c r="I4259" s="70"/>
      <c r="J4259" s="71"/>
      <c r="K4259" s="70"/>
      <c r="L4259" s="71"/>
      <c r="M4259" s="70"/>
      <c r="N4259" s="71"/>
      <c r="O4259" s="70"/>
      <c r="P4259" s="72"/>
    </row>
    <row r="4260" spans="1:16">
      <c r="A4260" s="12">
        <f t="shared" si="273"/>
        <v>0</v>
      </c>
      <c r="B4260" t="str">
        <f>YEAR(C4260)&amp;VLOOKUP(MONTH(C4260),lookup!$G$2:$N$13,8)</f>
        <v>2019M11</v>
      </c>
      <c r="C4260" s="7">
        <f t="shared" si="276"/>
        <v>43797</v>
      </c>
      <c r="D4260" s="130">
        <v>39.197854678255233</v>
      </c>
      <c r="E4260">
        <f t="shared" si="272"/>
        <v>39.03716260748979</v>
      </c>
      <c r="F4260" s="130">
        <v>33.116131415200549</v>
      </c>
      <c r="G4260">
        <f t="shared" si="275"/>
        <v>33.079846876972823</v>
      </c>
      <c r="H4260">
        <f t="shared" si="274"/>
        <v>0</v>
      </c>
      <c r="I4260" s="70"/>
      <c r="J4260" s="71"/>
      <c r="K4260" s="70"/>
      <c r="L4260" s="71"/>
      <c r="M4260" s="70"/>
      <c r="N4260" s="71"/>
      <c r="O4260" s="70"/>
      <c r="P4260" s="72"/>
    </row>
    <row r="4261" spans="1:16">
      <c r="A4261" s="12">
        <f t="shared" si="273"/>
        <v>0</v>
      </c>
      <c r="B4261" t="str">
        <f>YEAR(C4261)&amp;VLOOKUP(MONTH(C4261),lookup!$G$2:$N$13,8)</f>
        <v>2019M11</v>
      </c>
      <c r="C4261" s="7">
        <f t="shared" si="276"/>
        <v>43798</v>
      </c>
      <c r="D4261" s="130">
        <v>39.495114832509003</v>
      </c>
      <c r="E4261">
        <f t="shared" si="272"/>
        <v>39.117900713736645</v>
      </c>
      <c r="F4261" s="130">
        <v>33.530672914013046</v>
      </c>
      <c r="G4261">
        <f t="shared" si="275"/>
        <v>33.15022739676094</v>
      </c>
      <c r="H4261">
        <f t="shared" si="274"/>
        <v>0</v>
      </c>
      <c r="I4261" s="70"/>
      <c r="J4261" s="71"/>
      <c r="K4261" s="70"/>
      <c r="L4261" s="71"/>
      <c r="M4261" s="70"/>
      <c r="N4261" s="71"/>
      <c r="O4261" s="70"/>
      <c r="P4261" s="72"/>
    </row>
    <row r="4262" spans="1:16">
      <c r="A4262" s="12">
        <f t="shared" si="273"/>
        <v>0</v>
      </c>
      <c r="B4262" t="str">
        <f>YEAR(C4262)&amp;VLOOKUP(MONTH(C4262),lookup!$G$2:$N$13,8)</f>
        <v>2019M11</v>
      </c>
      <c r="C4262" s="7">
        <f t="shared" si="276"/>
        <v>43799</v>
      </c>
      <c r="D4262" s="130">
        <v>39.002876787384174</v>
      </c>
      <c r="E4262">
        <f t="shared" si="272"/>
        <v>39.166139180025922</v>
      </c>
      <c r="F4262" s="130">
        <v>32.903952717397473</v>
      </c>
      <c r="G4262">
        <f t="shared" si="275"/>
        <v>33.159534210725973</v>
      </c>
      <c r="H4262">
        <f t="shared" si="274"/>
        <v>0</v>
      </c>
      <c r="I4262" s="70"/>
      <c r="J4262" s="71"/>
      <c r="K4262" s="70"/>
      <c r="L4262" s="71"/>
      <c r="M4262" s="70"/>
      <c r="N4262" s="71"/>
      <c r="O4262" s="70"/>
      <c r="P4262" s="72"/>
    </row>
    <row r="4263" spans="1:16">
      <c r="A4263" s="12">
        <f t="shared" si="273"/>
        <v>0</v>
      </c>
      <c r="B4263" t="str">
        <f>YEAR(C4263)&amp;VLOOKUP(MONTH(C4263),lookup!$G$2:$N$13,8)</f>
        <v>2019M12</v>
      </c>
      <c r="C4263" s="7">
        <f t="shared" si="276"/>
        <v>43800</v>
      </c>
      <c r="D4263" s="130">
        <v>39.233204867165306</v>
      </c>
      <c r="E4263">
        <f t="shared" si="272"/>
        <v>39.162409344161382</v>
      </c>
      <c r="F4263" s="130">
        <v>33.273512400517568</v>
      </c>
      <c r="G4263">
        <f t="shared" si="275"/>
        <v>33.166974476073833</v>
      </c>
      <c r="H4263">
        <f t="shared" si="274"/>
        <v>0</v>
      </c>
      <c r="I4263" s="70"/>
      <c r="J4263" s="71"/>
      <c r="K4263" s="70"/>
      <c r="L4263" s="71"/>
      <c r="M4263" s="70"/>
      <c r="N4263" s="71"/>
      <c r="O4263" s="70"/>
      <c r="P4263" s="72"/>
    </row>
    <row r="4264" spans="1:16">
      <c r="A4264" s="12">
        <f t="shared" si="273"/>
        <v>0</v>
      </c>
      <c r="B4264" t="str">
        <f>YEAR(C4264)&amp;VLOOKUP(MONTH(C4264),lookup!$G$2:$N$13,8)</f>
        <v>2019M12</v>
      </c>
      <c r="C4264" s="7">
        <f t="shared" si="276"/>
        <v>43801</v>
      </c>
      <c r="D4264" s="130">
        <v>38.549360368317458</v>
      </c>
      <c r="E4264">
        <f t="shared" si="272"/>
        <v>39.104849849577995</v>
      </c>
      <c r="F4264" s="130">
        <v>32.469250547697456</v>
      </c>
      <c r="G4264">
        <f t="shared" si="275"/>
        <v>33.088609058962106</v>
      </c>
      <c r="H4264">
        <f t="shared" si="274"/>
        <v>0</v>
      </c>
      <c r="I4264" s="70"/>
      <c r="J4264" s="71"/>
      <c r="K4264" s="70"/>
      <c r="L4264" s="71"/>
      <c r="M4264" s="70"/>
      <c r="N4264" s="71"/>
      <c r="O4264" s="70"/>
      <c r="P4264" s="72"/>
    </row>
    <row r="4265" spans="1:16">
      <c r="A4265" s="12">
        <f t="shared" si="273"/>
        <v>0</v>
      </c>
      <c r="B4265" t="str">
        <f>YEAR(C4265)&amp;VLOOKUP(MONTH(C4265),lookup!$G$2:$N$13,8)</f>
        <v>2019M12</v>
      </c>
      <c r="C4265" s="7">
        <f t="shared" si="276"/>
        <v>43802</v>
      </c>
      <c r="D4265" s="130">
        <v>39.136780865837196</v>
      </c>
      <c r="E4265">
        <f t="shared" si="272"/>
        <v>39.09843549275233</v>
      </c>
      <c r="F4265" s="130">
        <v>33.148827358024207</v>
      </c>
      <c r="G4265">
        <f t="shared" si="275"/>
        <v>33.079093935393054</v>
      </c>
      <c r="H4265">
        <f t="shared" si="274"/>
        <v>0</v>
      </c>
      <c r="I4265" s="70"/>
      <c r="J4265" s="71"/>
      <c r="K4265" s="70"/>
      <c r="L4265" s="71"/>
      <c r="M4265" s="70"/>
      <c r="N4265" s="71"/>
      <c r="O4265" s="70"/>
      <c r="P4265" s="72"/>
    </row>
    <row r="4266" spans="1:16">
      <c r="A4266" s="12">
        <f t="shared" si="273"/>
        <v>0</v>
      </c>
      <c r="B4266" t="str">
        <f>YEAR(C4266)&amp;VLOOKUP(MONTH(C4266),lookup!$G$2:$N$13,8)</f>
        <v>2019M12</v>
      </c>
      <c r="C4266" s="7">
        <f t="shared" si="276"/>
        <v>43803</v>
      </c>
      <c r="D4266" s="130">
        <v>39.108632405694387</v>
      </c>
      <c r="E4266">
        <f t="shared" si="272"/>
        <v>39.094458627146082</v>
      </c>
      <c r="F4266" s="130">
        <v>32.987080471138057</v>
      </c>
      <c r="G4266">
        <f t="shared" si="275"/>
        <v>33.066531761102297</v>
      </c>
      <c r="H4266">
        <f t="shared" si="274"/>
        <v>0</v>
      </c>
      <c r="I4266" s="70"/>
      <c r="J4266" s="71"/>
      <c r="K4266" s="70"/>
      <c r="L4266" s="71"/>
      <c r="M4266" s="70"/>
      <c r="N4266" s="71"/>
      <c r="O4266" s="70"/>
      <c r="P4266" s="72"/>
    </row>
    <row r="4267" spans="1:16">
      <c r="A4267" s="12">
        <f t="shared" si="273"/>
        <v>0</v>
      </c>
      <c r="B4267" t="str">
        <f>YEAR(C4267)&amp;VLOOKUP(MONTH(C4267),lookup!$G$2:$N$13,8)</f>
        <v>2019M12</v>
      </c>
      <c r="C4267" s="7">
        <f t="shared" si="276"/>
        <v>43804</v>
      </c>
      <c r="D4267" s="130">
        <v>39.274160004490184</v>
      </c>
      <c r="E4267">
        <f t="shared" si="272"/>
        <v>39.087791992177365</v>
      </c>
      <c r="F4267" s="130">
        <v>33.197023979868497</v>
      </c>
      <c r="G4267">
        <f t="shared" si="275"/>
        <v>33.03745719396133</v>
      </c>
      <c r="H4267">
        <f t="shared" si="274"/>
        <v>0</v>
      </c>
      <c r="I4267" s="70"/>
      <c r="J4267" s="71"/>
      <c r="K4267" s="70"/>
      <c r="L4267" s="71"/>
      <c r="M4267" s="70"/>
      <c r="N4267" s="71"/>
      <c r="O4267" s="70"/>
      <c r="P4267" s="72"/>
    </row>
    <row r="4268" spans="1:16">
      <c r="A4268" s="12">
        <f t="shared" si="273"/>
        <v>0</v>
      </c>
      <c r="B4268" t="str">
        <f>YEAR(C4268)&amp;VLOOKUP(MONTH(C4268),lookup!$G$2:$N$13,8)</f>
        <v>2019M12</v>
      </c>
      <c r="C4268" s="7">
        <f t="shared" si="276"/>
        <v>43805</v>
      </c>
      <c r="D4268" s="130">
        <v>39.27990956955437</v>
      </c>
      <c r="E4268">
        <f t="shared" si="272"/>
        <v>39.116006488064414</v>
      </c>
      <c r="F4268" s="130">
        <v>33.144754585421829</v>
      </c>
      <c r="G4268">
        <f t="shared" si="275"/>
        <v>33.05931296443552</v>
      </c>
      <c r="H4268">
        <f t="shared" si="274"/>
        <v>0</v>
      </c>
      <c r="I4268" s="70"/>
      <c r="J4268" s="71"/>
      <c r="K4268" s="70"/>
      <c r="L4268" s="71"/>
      <c r="M4268" s="70"/>
      <c r="N4268" s="71"/>
      <c r="O4268" s="70"/>
      <c r="P4268" s="72"/>
    </row>
    <row r="4269" spans="1:16">
      <c r="A4269" s="12">
        <f t="shared" si="273"/>
        <v>0</v>
      </c>
      <c r="B4269" t="str">
        <f>YEAR(C4269)&amp;VLOOKUP(MONTH(C4269),lookup!$G$2:$N$13,8)</f>
        <v>2019M12</v>
      </c>
      <c r="C4269" s="7">
        <f t="shared" si="276"/>
        <v>43806</v>
      </c>
      <c r="D4269" s="130">
        <v>39.926547010148006</v>
      </c>
      <c r="E4269">
        <f t="shared" ref="E4269:E4332" si="277">AVERAGE(SUM(D4262:D4269)/8,SUM(D4264:D4269)/6)</f>
        <v>39.200749511082073</v>
      </c>
      <c r="F4269" s="130">
        <v>33.766464031371825</v>
      </c>
      <c r="G4269">
        <f t="shared" si="275"/>
        <v>33.115129211841634</v>
      </c>
      <c r="H4269">
        <f t="shared" si="274"/>
        <v>0</v>
      </c>
      <c r="I4269" s="70"/>
      <c r="J4269" s="71"/>
      <c r="K4269" s="70"/>
      <c r="L4269" s="71"/>
      <c r="M4269" s="70"/>
      <c r="N4269" s="71"/>
      <c r="O4269" s="70"/>
      <c r="P4269" s="72"/>
    </row>
    <row r="4270" spans="1:16">
      <c r="A4270" s="12">
        <f t="shared" si="273"/>
        <v>0</v>
      </c>
      <c r="B4270" t="str">
        <f>YEAR(C4270)&amp;VLOOKUP(MONTH(C4270),lookup!$G$2:$N$13,8)</f>
        <v>2019M12</v>
      </c>
      <c r="C4270" s="7">
        <f t="shared" si="276"/>
        <v>43807</v>
      </c>
      <c r="D4270" s="130">
        <v>39.229920543487189</v>
      </c>
      <c r="E4270">
        <f t="shared" si="277"/>
        <v>39.271653093769331</v>
      </c>
      <c r="F4270" s="130">
        <v>33.152981251294925</v>
      </c>
      <c r="G4270">
        <f t="shared" si="275"/>
        <v>33.187671053843346</v>
      </c>
      <c r="H4270">
        <f t="shared" si="274"/>
        <v>0</v>
      </c>
      <c r="I4270" s="70"/>
      <c r="J4270" s="71"/>
      <c r="K4270" s="70"/>
      <c r="L4270" s="71"/>
      <c r="M4270" s="70"/>
      <c r="N4270" s="71"/>
      <c r="O4270" s="70"/>
      <c r="P4270" s="72"/>
    </row>
    <row r="4271" spans="1:16">
      <c r="A4271" s="12">
        <f t="shared" si="273"/>
        <v>0</v>
      </c>
      <c r="B4271" t="str">
        <f>YEAR(C4271)&amp;VLOOKUP(MONTH(C4271),lookup!$G$2:$N$13,8)</f>
        <v>2019M12</v>
      </c>
      <c r="C4271" s="7">
        <f t="shared" si="276"/>
        <v>43808</v>
      </c>
      <c r="D4271" s="130">
        <v>39.653222755474246</v>
      </c>
      <c r="E4271">
        <f t="shared" si="277"/>
        <v>39.340941035925056</v>
      </c>
      <c r="F4271" s="130">
        <v>33.426972102936773</v>
      </c>
      <c r="G4271">
        <f t="shared" si="275"/>
        <v>33.220441013987255</v>
      </c>
      <c r="H4271">
        <f t="shared" si="274"/>
        <v>0</v>
      </c>
      <c r="I4271" s="70"/>
      <c r="J4271" s="71"/>
      <c r="K4271" s="70"/>
      <c r="L4271" s="71"/>
      <c r="M4271" s="70"/>
      <c r="N4271" s="71"/>
      <c r="O4271" s="70"/>
      <c r="P4271" s="72"/>
    </row>
    <row r="4272" spans="1:16">
      <c r="A4272" s="12">
        <f t="shared" ref="A4272:A4335" si="278">IF(D4272+D4273=D4272,IF(D4272+D4273&gt;0,1,0),0)</f>
        <v>0</v>
      </c>
      <c r="B4272" t="str">
        <f>YEAR(C4272)&amp;VLOOKUP(MONTH(C4272),lookup!$G$2:$N$13,8)</f>
        <v>2019M12</v>
      </c>
      <c r="C4272" s="7">
        <f t="shared" si="276"/>
        <v>43809</v>
      </c>
      <c r="D4272" s="130">
        <v>39.272398684105617</v>
      </c>
      <c r="E4272">
        <f t="shared" si="277"/>
        <v>39.399778120529419</v>
      </c>
      <c r="F4272" s="130">
        <v>33.129029408246168</v>
      </c>
      <c r="G4272">
        <f t="shared" si="275"/>
        <v>33.273506270863891</v>
      </c>
      <c r="H4272">
        <f t="shared" si="274"/>
        <v>0</v>
      </c>
      <c r="I4272" s="70"/>
      <c r="J4272" s="71"/>
      <c r="K4272" s="70"/>
      <c r="L4272" s="71"/>
      <c r="M4272" s="70"/>
      <c r="N4272" s="71"/>
      <c r="O4272" s="70"/>
      <c r="P4272" s="72"/>
    </row>
    <row r="4273" spans="1:16">
      <c r="A4273" s="12">
        <f t="shared" si="278"/>
        <v>0</v>
      </c>
      <c r="B4273" t="str">
        <f>YEAR(C4273)&amp;VLOOKUP(MONTH(C4273),lookup!$G$2:$N$13,8)</f>
        <v>2019M12</v>
      </c>
      <c r="C4273" s="7">
        <f t="shared" si="276"/>
        <v>43810</v>
      </c>
      <c r="D4273" s="130">
        <v>39.704344062166072</v>
      </c>
      <c r="E4273">
        <f t="shared" si="277"/>
        <v>39.471099491772961</v>
      </c>
      <c r="F4273" s="130">
        <v>33.510326164912406</v>
      </c>
      <c r="G4273">
        <f t="shared" si="275"/>
        <v>33.322208461714737</v>
      </c>
      <c r="H4273">
        <f t="shared" si="274"/>
        <v>0</v>
      </c>
      <c r="I4273" s="70"/>
      <c r="J4273" s="71"/>
      <c r="K4273" s="70"/>
      <c r="L4273" s="71"/>
      <c r="M4273" s="70"/>
      <c r="N4273" s="71"/>
      <c r="O4273" s="70"/>
      <c r="P4273" s="72"/>
    </row>
    <row r="4274" spans="1:16">
      <c r="A4274" s="12">
        <f t="shared" si="278"/>
        <v>0</v>
      </c>
      <c r="B4274" t="str">
        <f>YEAR(C4274)&amp;VLOOKUP(MONTH(C4274),lookup!$G$2:$N$13,8)</f>
        <v>2019M12</v>
      </c>
      <c r="C4274" s="7">
        <f t="shared" si="276"/>
        <v>43811</v>
      </c>
      <c r="D4274" s="130">
        <v>39.128655114145154</v>
      </c>
      <c r="E4274">
        <f t="shared" si="277"/>
        <v>39.459746373100359</v>
      </c>
      <c r="F4274" s="130">
        <v>32.958293578730483</v>
      </c>
      <c r="G4274">
        <f t="shared" si="275"/>
        <v>33.304870863714982</v>
      </c>
      <c r="H4274">
        <f t="shared" si="274"/>
        <v>0</v>
      </c>
      <c r="I4274" s="70"/>
      <c r="J4274" s="71"/>
      <c r="K4274" s="70"/>
      <c r="L4274" s="71"/>
      <c r="M4274" s="70"/>
      <c r="N4274" s="71"/>
      <c r="O4274" s="70"/>
      <c r="P4274" s="72"/>
    </row>
    <row r="4275" spans="1:16">
      <c r="A4275" s="12">
        <f t="shared" si="278"/>
        <v>0</v>
      </c>
      <c r="B4275" t="str">
        <f>YEAR(C4275)&amp;VLOOKUP(MONTH(C4275),lookup!$G$2:$N$13,8)</f>
        <v>2019M12</v>
      </c>
      <c r="C4275" s="7">
        <f t="shared" si="276"/>
        <v>43812</v>
      </c>
      <c r="D4275" s="130">
        <v>39.610912593408784</v>
      </c>
      <c r="E4275">
        <f t="shared" si="277"/>
        <v>39.454490541846177</v>
      </c>
      <c r="F4275" s="130">
        <v>33.444320337293995</v>
      </c>
      <c r="G4275">
        <f t="shared" si="275"/>
        <v>33.293481578214255</v>
      </c>
      <c r="H4275">
        <f t="shared" ref="H4275:H4338" si="279">INDEX(J:AU,MATCH(C4275,C:C,0),MATCH($H$1,$J$1:$AU$1,0))*(IF(I4275=$Q$1,1,IF(K4275=$Q$1,1,IF(M4275=$Q$1,1,IF(O4275=$Q$1,1,0)))))</f>
        <v>0</v>
      </c>
      <c r="I4275" s="70"/>
      <c r="J4275" s="71"/>
      <c r="K4275" s="70"/>
      <c r="L4275" s="71"/>
      <c r="M4275" s="70"/>
      <c r="N4275" s="71"/>
      <c r="O4275" s="70"/>
      <c r="P4275" s="72"/>
    </row>
    <row r="4276" spans="1:16">
      <c r="A4276" s="12">
        <f t="shared" si="278"/>
        <v>0</v>
      </c>
      <c r="B4276" t="str">
        <f>YEAR(C4276)&amp;VLOOKUP(MONTH(C4276),lookup!$G$2:$N$13,8)</f>
        <v>2019M12</v>
      </c>
      <c r="C4276" s="7">
        <f t="shared" si="276"/>
        <v>43813</v>
      </c>
      <c r="D4276" s="130">
        <v>39.432251356946459</v>
      </c>
      <c r="E4276">
        <f t="shared" si="277"/>
        <v>39.480872804679791</v>
      </c>
      <c r="F4276" s="130">
        <v>33.149601223447547</v>
      </c>
      <c r="G4276">
        <f t="shared" si="275"/>
        <v>33.293502824103584</v>
      </c>
      <c r="H4276">
        <f t="shared" si="279"/>
        <v>0</v>
      </c>
      <c r="I4276" s="70"/>
      <c r="J4276" s="71"/>
      <c r="K4276" s="70"/>
      <c r="L4276" s="71"/>
      <c r="M4276" s="70"/>
      <c r="N4276" s="71"/>
      <c r="O4276" s="70"/>
      <c r="P4276" s="72"/>
    </row>
    <row r="4277" spans="1:16">
      <c r="A4277" s="12">
        <f t="shared" si="278"/>
        <v>0</v>
      </c>
      <c r="B4277" t="str">
        <f>YEAR(C4277)&amp;VLOOKUP(MONTH(C4277),lookup!$G$2:$N$13,8)</f>
        <v>2019M12</v>
      </c>
      <c r="C4277" s="7">
        <f t="shared" si="276"/>
        <v>43814</v>
      </c>
      <c r="D4277" s="130">
        <v>39.441574979707148</v>
      </c>
      <c r="E4277">
        <f t="shared" si="277"/>
        <v>39.432924738129977</v>
      </c>
      <c r="F4277" s="130">
        <v>33.304121932703417</v>
      </c>
      <c r="G4277">
        <f t="shared" si="275"/>
        <v>33.254368928750694</v>
      </c>
      <c r="H4277">
        <f t="shared" si="279"/>
        <v>0</v>
      </c>
      <c r="I4277" s="70"/>
      <c r="J4277" s="71"/>
      <c r="K4277" s="70"/>
      <c r="L4277" s="71"/>
      <c r="M4277" s="70"/>
      <c r="N4277" s="71"/>
      <c r="O4277" s="70"/>
      <c r="P4277" s="72"/>
    </row>
    <row r="4278" spans="1:16">
      <c r="A4278" s="12">
        <f t="shared" si="278"/>
        <v>0</v>
      </c>
      <c r="B4278" t="str">
        <f>YEAR(C4278)&amp;VLOOKUP(MONTH(C4278),lookup!$G$2:$N$13,8)</f>
        <v>2019M12</v>
      </c>
      <c r="C4278" s="7">
        <f t="shared" si="276"/>
        <v>43815</v>
      </c>
      <c r="D4278" s="130">
        <v>39.352117528329146</v>
      </c>
      <c r="E4278">
        <f t="shared" si="277"/>
        <v>39.447205286701234</v>
      </c>
      <c r="F4278" s="130">
        <v>33.058678474353108</v>
      </c>
      <c r="G4278">
        <f t="shared" si="275"/>
        <v>33.242612427367405</v>
      </c>
      <c r="H4278">
        <f t="shared" si="279"/>
        <v>0</v>
      </c>
      <c r="I4278" s="70"/>
      <c r="J4278" s="71"/>
      <c r="K4278" s="70"/>
      <c r="L4278" s="71"/>
      <c r="M4278" s="70"/>
      <c r="N4278" s="71"/>
      <c r="O4278" s="70"/>
      <c r="P4278" s="72"/>
    </row>
    <row r="4279" spans="1:16">
      <c r="A4279" s="12">
        <f t="shared" si="278"/>
        <v>0</v>
      </c>
      <c r="B4279" t="str">
        <f>YEAR(C4279)&amp;VLOOKUP(MONTH(C4279),lookup!$G$2:$N$13,8)</f>
        <v>2019M12</v>
      </c>
      <c r="C4279" s="7">
        <f t="shared" si="276"/>
        <v>43816</v>
      </c>
      <c r="D4279" s="130">
        <v>39.477132659808561</v>
      </c>
      <c r="E4279">
        <f t="shared" si="277"/>
        <v>39.417265372192333</v>
      </c>
      <c r="F4279" s="130">
        <v>33.309559592741309</v>
      </c>
      <c r="G4279">
        <f t="shared" si="275"/>
        <v>33.218543597799268</v>
      </c>
      <c r="H4279">
        <f t="shared" si="279"/>
        <v>0</v>
      </c>
      <c r="I4279" s="70"/>
      <c r="J4279" s="71"/>
      <c r="K4279" s="70"/>
      <c r="L4279" s="71"/>
      <c r="M4279" s="70"/>
      <c r="N4279" s="71"/>
      <c r="O4279" s="70"/>
      <c r="P4279" s="72"/>
    </row>
    <row r="4280" spans="1:16">
      <c r="A4280" s="12">
        <f t="shared" si="278"/>
        <v>0</v>
      </c>
      <c r="B4280" t="str">
        <f>YEAR(C4280)&amp;VLOOKUP(MONTH(C4280),lookup!$G$2:$N$13,8)</f>
        <v>2019M12</v>
      </c>
      <c r="C4280" s="7">
        <f t="shared" si="276"/>
        <v>43817</v>
      </c>
      <c r="D4280" s="130">
        <v>39.144836277744233</v>
      </c>
      <c r="E4280">
        <f t="shared" si="277"/>
        <v>39.410641152094669</v>
      </c>
      <c r="F4280" s="130">
        <v>32.835111200045844</v>
      </c>
      <c r="G4280">
        <f t="shared" si="275"/>
        <v>33.189908511563026</v>
      </c>
      <c r="H4280">
        <f t="shared" si="279"/>
        <v>0</v>
      </c>
      <c r="I4280" s="70"/>
      <c r="J4280" s="71"/>
      <c r="K4280" s="70"/>
      <c r="L4280" s="71"/>
      <c r="M4280" s="70"/>
      <c r="N4280" s="71"/>
      <c r="O4280" s="70"/>
      <c r="P4280" s="72"/>
    </row>
    <row r="4281" spans="1:16">
      <c r="A4281" s="12">
        <f t="shared" si="278"/>
        <v>0</v>
      </c>
      <c r="B4281" t="str">
        <f>YEAR(C4281)&amp;VLOOKUP(MONTH(C4281),lookup!$G$2:$N$13,8)</f>
        <v>2019M12</v>
      </c>
      <c r="C4281" s="7">
        <f t="shared" si="276"/>
        <v>43818</v>
      </c>
      <c r="D4281" s="130">
        <v>39.799776156580151</v>
      </c>
      <c r="E4281">
        <f t="shared" si="277"/>
        <v>39.432344288259827</v>
      </c>
      <c r="F4281" s="130">
        <v>33.59288511557537</v>
      </c>
      <c r="G4281">
        <f t="shared" si="275"/>
        <v>33.207448844169576</v>
      </c>
      <c r="H4281">
        <f t="shared" si="279"/>
        <v>0</v>
      </c>
      <c r="I4281" s="70"/>
      <c r="J4281" s="71"/>
      <c r="K4281" s="70"/>
      <c r="L4281" s="71"/>
      <c r="M4281" s="70"/>
      <c r="N4281" s="71"/>
      <c r="O4281" s="70"/>
      <c r="P4281" s="72"/>
    </row>
    <row r="4282" spans="1:16">
      <c r="A4282" s="12">
        <f t="shared" si="278"/>
        <v>0</v>
      </c>
      <c r="B4282" t="str">
        <f>YEAR(C4282)&amp;VLOOKUP(MONTH(C4282),lookup!$G$2:$N$13,8)</f>
        <v>2019M12</v>
      </c>
      <c r="C4282" s="7">
        <f t="shared" si="276"/>
        <v>43819</v>
      </c>
      <c r="D4282" s="130">
        <v>39.453540338717772</v>
      </c>
      <c r="E4282">
        <f t="shared" si="277"/>
        <v>39.454423696609894</v>
      </c>
      <c r="F4282" s="130">
        <v>33.179272717428894</v>
      </c>
      <c r="G4282">
        <f t="shared" si="275"/>
        <v>33.223732664836675</v>
      </c>
      <c r="H4282">
        <f t="shared" si="279"/>
        <v>0</v>
      </c>
      <c r="I4282" s="70"/>
      <c r="J4282" s="71"/>
      <c r="K4282" s="70"/>
      <c r="L4282" s="71"/>
      <c r="M4282" s="70"/>
      <c r="N4282" s="71"/>
      <c r="O4282" s="70"/>
      <c r="P4282" s="72"/>
    </row>
    <row r="4283" spans="1:16">
      <c r="A4283" s="12">
        <f t="shared" si="278"/>
        <v>0</v>
      </c>
      <c r="B4283" t="str">
        <f>YEAR(C4283)&amp;VLOOKUP(MONTH(C4283),lookup!$G$2:$N$13,8)</f>
        <v>2019M12</v>
      </c>
      <c r="C4283" s="7">
        <f t="shared" si="276"/>
        <v>43820</v>
      </c>
      <c r="D4283" s="130">
        <v>39.748199400889341</v>
      </c>
      <c r="E4283">
        <f t="shared" si="277"/>
        <v>39.48855615717595</v>
      </c>
      <c r="F4283" s="130">
        <v>33.43682633269524</v>
      </c>
      <c r="G4283">
        <f t="shared" si="275"/>
        <v>33.234322989548573</v>
      </c>
      <c r="H4283">
        <f t="shared" si="279"/>
        <v>0</v>
      </c>
      <c r="I4283" s="70"/>
      <c r="J4283" s="71"/>
      <c r="K4283" s="70"/>
      <c r="L4283" s="71"/>
      <c r="M4283" s="70"/>
      <c r="N4283" s="71"/>
      <c r="O4283" s="70"/>
      <c r="P4283" s="72"/>
    </row>
    <row r="4284" spans="1:16">
      <c r="A4284" s="12">
        <f t="shared" si="278"/>
        <v>0</v>
      </c>
      <c r="B4284" t="str">
        <f>YEAR(C4284)&amp;VLOOKUP(MONTH(C4284),lookup!$G$2:$N$13,8)</f>
        <v>2019M12</v>
      </c>
      <c r="C4284" s="7">
        <f t="shared" si="276"/>
        <v>43821</v>
      </c>
      <c r="D4284" s="130">
        <v>39.631580813512507</v>
      </c>
      <c r="E4284">
        <f t="shared" si="277"/>
        <v>39.524302855309934</v>
      </c>
      <c r="F4284" s="130">
        <v>33.318816362339327</v>
      </c>
      <c r="G4284">
        <f t="shared" si="275"/>
        <v>33.266577093061485</v>
      </c>
      <c r="H4284">
        <f t="shared" si="279"/>
        <v>0</v>
      </c>
      <c r="I4284" s="70"/>
      <c r="J4284" s="71"/>
      <c r="K4284" s="70"/>
      <c r="L4284" s="71"/>
      <c r="M4284" s="70"/>
      <c r="N4284" s="71"/>
      <c r="O4284" s="70"/>
      <c r="P4284" s="72"/>
    </row>
    <row r="4285" spans="1:16">
      <c r="A4285" s="12">
        <f t="shared" si="278"/>
        <v>0</v>
      </c>
      <c r="B4285" t="str">
        <f>YEAR(C4285)&amp;VLOOKUP(MONTH(C4285),lookup!$G$2:$N$13,8)</f>
        <v>2019M12</v>
      </c>
      <c r="C4285" s="7">
        <f t="shared" si="276"/>
        <v>43822</v>
      </c>
      <c r="D4285" s="130">
        <v>39.755452257116573</v>
      </c>
      <c r="E4285">
        <f t="shared" si="277"/>
        <v>39.567113484923695</v>
      </c>
      <c r="F4285" s="130">
        <v>33.514332624587496</v>
      </c>
      <c r="G4285">
        <f t="shared" si="275"/>
        <v>33.296779680624759</v>
      </c>
      <c r="H4285">
        <f t="shared" si="279"/>
        <v>0</v>
      </c>
      <c r="I4285" s="70"/>
      <c r="J4285" s="71"/>
      <c r="K4285" s="70"/>
      <c r="L4285" s="71"/>
      <c r="M4285" s="70"/>
      <c r="N4285" s="71"/>
      <c r="O4285" s="70"/>
      <c r="P4285" s="72"/>
    </row>
    <row r="4286" spans="1:16">
      <c r="A4286" s="12">
        <f t="shared" si="278"/>
        <v>0</v>
      </c>
      <c r="B4286" t="str">
        <f>YEAR(C4286)&amp;VLOOKUP(MONTH(C4286),lookup!$G$2:$N$13,8)</f>
        <v>2019M12</v>
      </c>
      <c r="C4286" s="7">
        <f t="shared" si="276"/>
        <v>43823</v>
      </c>
      <c r="D4286" s="130">
        <v>40.756074340561625</v>
      </c>
      <c r="E4286">
        <f t="shared" si="277"/>
        <v>39.78913062425633</v>
      </c>
      <c r="F4286" s="130">
        <v>34.100282663541897</v>
      </c>
      <c r="G4286">
        <f t="shared" si="275"/>
        <v>33.467310897740397</v>
      </c>
      <c r="H4286">
        <f t="shared" si="279"/>
        <v>0</v>
      </c>
      <c r="I4286" s="70"/>
      <c r="J4286" s="71"/>
      <c r="K4286" s="70"/>
      <c r="L4286" s="71"/>
      <c r="M4286" s="70"/>
      <c r="N4286" s="71"/>
      <c r="O4286" s="70"/>
      <c r="P4286" s="72"/>
    </row>
    <row r="4287" spans="1:16">
      <c r="A4287" s="12">
        <f t="shared" si="278"/>
        <v>0</v>
      </c>
      <c r="B4287" t="str">
        <f>YEAR(C4287)&amp;VLOOKUP(MONTH(C4287),lookup!$G$2:$N$13,8)</f>
        <v>2019M12</v>
      </c>
      <c r="C4287" s="7">
        <f t="shared" si="276"/>
        <v>43824</v>
      </c>
      <c r="D4287" s="130">
        <v>38.844763444098021</v>
      </c>
      <c r="E4287">
        <f t="shared" si="277"/>
        <v>39.670023155567584</v>
      </c>
      <c r="F4287" s="130">
        <v>33.005742087744551</v>
      </c>
      <c r="G4287">
        <f t="shared" si="275"/>
        <v>33.399393718025529</v>
      </c>
      <c r="H4287">
        <f t="shared" si="279"/>
        <v>0</v>
      </c>
      <c r="I4287" s="70"/>
      <c r="J4287" s="71"/>
      <c r="K4287" s="70"/>
      <c r="L4287" s="71"/>
      <c r="M4287" s="70"/>
      <c r="N4287" s="71"/>
      <c r="O4287" s="70"/>
      <c r="P4287" s="72"/>
    </row>
    <row r="4288" spans="1:16">
      <c r="A4288" s="12">
        <f t="shared" si="278"/>
        <v>0</v>
      </c>
      <c r="B4288" t="str">
        <f>YEAR(C4288)&amp;VLOOKUP(MONTH(C4288),lookup!$G$2:$N$13,8)</f>
        <v>2019M12</v>
      </c>
      <c r="C4288" s="7">
        <f t="shared" si="276"/>
        <v>43825</v>
      </c>
      <c r="D4288" s="130">
        <v>39.678776356638089</v>
      </c>
      <c r="E4288">
        <f t="shared" si="277"/>
        <v>39.72216407865848</v>
      </c>
      <c r="F4288" s="130">
        <v>33.24844289492728</v>
      </c>
      <c r="G4288">
        <f t="shared" si="275"/>
        <v>33.430991130413815</v>
      </c>
      <c r="H4288">
        <f t="shared" si="279"/>
        <v>0</v>
      </c>
      <c r="I4288" s="70"/>
      <c r="J4288" s="71"/>
      <c r="K4288" s="70"/>
      <c r="L4288" s="71"/>
      <c r="M4288" s="70"/>
      <c r="N4288" s="71"/>
      <c r="O4288" s="70"/>
      <c r="P4288" s="72"/>
    </row>
    <row r="4289" spans="1:16">
      <c r="A4289" s="12">
        <f t="shared" si="278"/>
        <v>0</v>
      </c>
      <c r="B4289" t="str">
        <f>YEAR(C4289)&amp;VLOOKUP(MONTH(C4289),lookup!$G$2:$N$13,8)</f>
        <v>2019M12</v>
      </c>
      <c r="C4289" s="7">
        <f t="shared" si="276"/>
        <v>43826</v>
      </c>
      <c r="D4289" s="130">
        <v>40.299928741100182</v>
      </c>
      <c r="E4289">
        <f t="shared" si="277"/>
        <v>39.799401060208552</v>
      </c>
      <c r="F4289" s="130">
        <v>33.668720064173954</v>
      </c>
      <c r="G4289">
        <f t="shared" si="275"/>
        <v>33.45505529232446</v>
      </c>
      <c r="H4289">
        <f t="shared" si="279"/>
        <v>0</v>
      </c>
      <c r="I4289" s="70"/>
      <c r="J4289" s="71"/>
      <c r="K4289" s="70"/>
      <c r="L4289" s="71"/>
      <c r="M4289" s="70"/>
      <c r="N4289" s="71"/>
      <c r="O4289" s="70"/>
      <c r="P4289" s="72"/>
    </row>
    <row r="4290" spans="1:16">
      <c r="A4290" s="12">
        <f t="shared" si="278"/>
        <v>0</v>
      </c>
      <c r="B4290" t="str">
        <f>YEAR(C4290)&amp;VLOOKUP(MONTH(C4290),lookup!$G$2:$N$13,8)</f>
        <v>2019M12</v>
      </c>
      <c r="C4290" s="7">
        <f t="shared" si="276"/>
        <v>43827</v>
      </c>
      <c r="D4290" s="130">
        <v>39.90252611808274</v>
      </c>
      <c r="E4290">
        <f t="shared" si="277"/>
        <v>39.850041446799708</v>
      </c>
      <c r="F4290" s="130">
        <v>33.487802946967143</v>
      </c>
      <c r="G4290">
        <f t="shared" si="275"/>
        <v>33.488420647056245</v>
      </c>
      <c r="H4290">
        <f t="shared" si="279"/>
        <v>0</v>
      </c>
      <c r="I4290" s="70"/>
      <c r="J4290" s="71"/>
      <c r="K4290" s="70"/>
      <c r="L4290" s="71"/>
      <c r="M4290" s="70"/>
      <c r="N4290" s="71"/>
      <c r="O4290" s="70"/>
      <c r="P4290" s="72"/>
    </row>
    <row r="4291" spans="1:16">
      <c r="A4291" s="12">
        <f t="shared" si="278"/>
        <v>0</v>
      </c>
      <c r="B4291" t="str">
        <f>YEAR(C4291)&amp;VLOOKUP(MONTH(C4291),lookup!$G$2:$N$13,8)</f>
        <v>2019M12</v>
      </c>
      <c r="C4291" s="7">
        <f t="shared" si="276"/>
        <v>43828</v>
      </c>
      <c r="D4291" s="130">
        <v>40.096621742140329</v>
      </c>
      <c r="E4291">
        <f t="shared" si="277"/>
        <v>39.900248633546546</v>
      </c>
      <c r="F4291" s="130">
        <v>33.720506597499572</v>
      </c>
      <c r="G4291">
        <f t="shared" si="275"/>
        <v>33.523331828015856</v>
      </c>
      <c r="H4291">
        <f t="shared" si="279"/>
        <v>0</v>
      </c>
      <c r="I4291" s="70"/>
      <c r="J4291" s="71"/>
      <c r="K4291" s="70"/>
      <c r="L4291" s="71"/>
      <c r="M4291" s="70"/>
      <c r="N4291" s="71"/>
      <c r="O4291" s="70"/>
      <c r="P4291" s="72"/>
    </row>
    <row r="4292" spans="1:16">
      <c r="A4292" s="12">
        <f t="shared" si="278"/>
        <v>0</v>
      </c>
      <c r="B4292" t="str">
        <f>YEAR(C4292)&amp;VLOOKUP(MONTH(C4292),lookup!$G$2:$N$13,8)</f>
        <v>2019M12</v>
      </c>
      <c r="C4292" s="7">
        <f t="shared" si="276"/>
        <v>43829</v>
      </c>
      <c r="D4292" s="130">
        <v>39.908910661482963</v>
      </c>
      <c r="E4292">
        <f t="shared" si="277"/>
        <v>39.846984775788144</v>
      </c>
      <c r="F4292" s="130">
        <v>33.366063357312207</v>
      </c>
      <c r="G4292">
        <f t="shared" si="275"/>
        <v>33.465099823015862</v>
      </c>
      <c r="H4292">
        <f t="shared" si="279"/>
        <v>0</v>
      </c>
      <c r="I4292" s="70"/>
      <c r="J4292" s="71"/>
      <c r="K4292" s="70"/>
      <c r="L4292" s="71"/>
      <c r="M4292" s="70"/>
      <c r="N4292" s="71"/>
      <c r="O4292" s="70"/>
      <c r="P4292" s="72"/>
    </row>
    <row r="4293" spans="1:16">
      <c r="A4293" s="12">
        <f t="shared" si="278"/>
        <v>0</v>
      </c>
      <c r="B4293" t="str">
        <f>YEAR(C4293)&amp;VLOOKUP(MONTH(C4293),lookup!$G$2:$N$13,8)</f>
        <v>2019M12</v>
      </c>
      <c r="C4293" s="7">
        <f t="shared" si="276"/>
        <v>43830</v>
      </c>
      <c r="D4293" s="130">
        <v>40.591042267623365</v>
      </c>
      <c r="E4293">
        <f t="shared" si="277"/>
        <v>40.044732386738602</v>
      </c>
      <c r="F4293" s="130">
        <v>34.092744879534834</v>
      </c>
      <c r="G4293">
        <f t="shared" si="275"/>
        <v>33.591834154932592</v>
      </c>
      <c r="H4293">
        <f t="shared" si="279"/>
        <v>0</v>
      </c>
      <c r="I4293" s="70"/>
      <c r="J4293" s="71"/>
      <c r="K4293" s="70"/>
      <c r="L4293" s="71"/>
      <c r="M4293" s="70"/>
      <c r="N4293" s="71"/>
      <c r="O4293" s="70"/>
      <c r="P4293" s="72"/>
    </row>
    <row r="4294" spans="1:16">
      <c r="A4294" s="12">
        <f t="shared" si="278"/>
        <v>0</v>
      </c>
      <c r="B4294" t="str">
        <f>YEAR(C4294)&amp;VLOOKUP(MONTH(C4294),lookup!$G$2:$N$13,8)</f>
        <v>2020M01</v>
      </c>
      <c r="C4294" s="7">
        <f t="shared" si="276"/>
        <v>43831</v>
      </c>
      <c r="D4294" s="130">
        <v>39.887372263722632</v>
      </c>
      <c r="E4294">
        <f t="shared" si="277"/>
        <v>40.007821499193199</v>
      </c>
      <c r="F4294" s="130">
        <v>33.349525403334269</v>
      </c>
      <c r="G4294">
        <f t="shared" ref="G4294:G4357" si="280">AVERAGE(SUM(F4287:F4294)/8,SUM(F4289:F4294)/6)</f>
        <v>33.553335368536864</v>
      </c>
      <c r="H4294">
        <f t="shared" si="279"/>
        <v>0</v>
      </c>
      <c r="I4294" s="70"/>
      <c r="J4294" s="71"/>
      <c r="K4294" s="70"/>
      <c r="L4294" s="71"/>
      <c r="M4294" s="70"/>
      <c r="N4294" s="71"/>
      <c r="O4294" s="70"/>
      <c r="P4294" s="72"/>
    </row>
    <row r="4295" spans="1:16">
      <c r="A4295" s="12">
        <f t="shared" si="278"/>
        <v>0</v>
      </c>
      <c r="B4295" t="str">
        <f>YEAR(C4295)&amp;VLOOKUP(MONTH(C4295),lookup!$G$2:$N$13,8)</f>
        <v>2020M01</v>
      </c>
      <c r="C4295" s="7">
        <f t="shared" si="276"/>
        <v>43832</v>
      </c>
      <c r="D4295" s="130">
        <v>40.337475605565359</v>
      </c>
      <c r="E4295">
        <f t="shared" si="277"/>
        <v>40.104244914657016</v>
      </c>
      <c r="F4295" s="130">
        <v>33.987964459105605</v>
      </c>
      <c r="G4295">
        <f t="shared" si="280"/>
        <v>33.641327966324567</v>
      </c>
      <c r="H4295">
        <f t="shared" si="279"/>
        <v>0</v>
      </c>
      <c r="I4295" s="70"/>
      <c r="J4295" s="71"/>
      <c r="K4295" s="70"/>
      <c r="L4295" s="71"/>
      <c r="M4295" s="70"/>
      <c r="N4295" s="71"/>
      <c r="O4295" s="70"/>
      <c r="P4295" s="72"/>
    </row>
    <row r="4296" spans="1:16">
      <c r="A4296" s="12">
        <f t="shared" si="278"/>
        <v>0</v>
      </c>
      <c r="B4296" t="str">
        <f>YEAR(C4296)&amp;VLOOKUP(MONTH(C4296),lookup!$G$2:$N$13,8)</f>
        <v>2020M01</v>
      </c>
      <c r="C4296" s="7">
        <f t="shared" si="276"/>
        <v>43833</v>
      </c>
      <c r="D4296" s="130">
        <v>39.949113194352876</v>
      </c>
      <c r="E4296">
        <f t="shared" si="277"/>
        <v>40.125023223370036</v>
      </c>
      <c r="F4296" s="130">
        <v>33.493738658131875</v>
      </c>
      <c r="G4296">
        <f t="shared" si="280"/>
        <v>33.657153594121915</v>
      </c>
      <c r="H4296">
        <f t="shared" si="279"/>
        <v>0</v>
      </c>
      <c r="I4296" s="70"/>
      <c r="J4296" s="71"/>
      <c r="K4296" s="70"/>
      <c r="L4296" s="71"/>
      <c r="M4296" s="70"/>
      <c r="N4296" s="71"/>
      <c r="O4296" s="70"/>
      <c r="P4296" s="72"/>
    </row>
    <row r="4297" spans="1:16">
      <c r="A4297" s="12">
        <f t="shared" si="278"/>
        <v>0</v>
      </c>
      <c r="B4297" t="str">
        <f>YEAR(C4297)&amp;VLOOKUP(MONTH(C4297),lookup!$G$2:$N$13,8)</f>
        <v>2020M01</v>
      </c>
      <c r="C4297" s="7">
        <f t="shared" si="276"/>
        <v>43834</v>
      </c>
      <c r="D4297" s="130">
        <v>40.365676884855461</v>
      </c>
      <c r="E4297">
        <f t="shared" si="277"/>
        <v>40.151553744247664</v>
      </c>
      <c r="F4297" s="130">
        <v>33.897142566376239</v>
      </c>
      <c r="G4297">
        <f t="shared" si="280"/>
        <v>33.686149664582615</v>
      </c>
      <c r="H4297">
        <f t="shared" si="279"/>
        <v>0</v>
      </c>
      <c r="I4297" s="70"/>
      <c r="J4297" s="71"/>
      <c r="K4297" s="70"/>
      <c r="L4297" s="71"/>
      <c r="M4297" s="70"/>
      <c r="N4297" s="71"/>
      <c r="O4297" s="70"/>
      <c r="P4297" s="72"/>
    </row>
    <row r="4298" spans="1:16">
      <c r="A4298" s="12">
        <f t="shared" si="278"/>
        <v>0</v>
      </c>
      <c r="B4298" t="str">
        <f>YEAR(C4298)&amp;VLOOKUP(MONTH(C4298),lookup!$G$2:$N$13,8)</f>
        <v>2020M01</v>
      </c>
      <c r="C4298" s="7">
        <f t="shared" si="276"/>
        <v>43835</v>
      </c>
      <c r="D4298" s="130">
        <v>39.95205679092664</v>
      </c>
      <c r="E4298">
        <f t="shared" si="277"/>
        <v>40.158244922087377</v>
      </c>
      <c r="F4298" s="130">
        <v>33.489399353408409</v>
      </c>
      <c r="G4298">
        <f t="shared" si="280"/>
        <v>33.696527439659874</v>
      </c>
      <c r="H4298">
        <f t="shared" si="279"/>
        <v>0</v>
      </c>
      <c r="I4298" s="70"/>
      <c r="J4298" s="71"/>
      <c r="K4298" s="70"/>
      <c r="L4298" s="71"/>
      <c r="M4298" s="70"/>
      <c r="N4298" s="71"/>
      <c r="O4298" s="70"/>
      <c r="P4298" s="72"/>
    </row>
    <row r="4299" spans="1:16">
      <c r="A4299" s="12">
        <f t="shared" si="278"/>
        <v>0</v>
      </c>
      <c r="B4299" t="str">
        <f>YEAR(C4299)&amp;VLOOKUP(MONTH(C4299),lookup!$G$2:$N$13,8)</f>
        <v>2020M01</v>
      </c>
      <c r="C4299" s="7">
        <f t="shared" si="276"/>
        <v>43836</v>
      </c>
      <c r="D4299" s="130">
        <v>40.459487430961033</v>
      </c>
      <c r="E4299">
        <f t="shared" si="277"/>
        <v>40.16996112458348</v>
      </c>
      <c r="F4299" s="130">
        <v>33.916331778636426</v>
      </c>
      <c r="G4299">
        <f t="shared" si="280"/>
        <v>33.694065421739396</v>
      </c>
      <c r="H4299">
        <f t="shared" si="279"/>
        <v>0</v>
      </c>
      <c r="I4299" s="70"/>
      <c r="J4299" s="71"/>
      <c r="K4299" s="70"/>
      <c r="L4299" s="71"/>
      <c r="M4299" s="70"/>
      <c r="N4299" s="71"/>
      <c r="O4299" s="70"/>
      <c r="P4299" s="72"/>
    </row>
    <row r="4300" spans="1:16">
      <c r="A4300" s="12">
        <f t="shared" si="278"/>
        <v>0</v>
      </c>
      <c r="B4300" t="str">
        <f>YEAR(C4300)&amp;VLOOKUP(MONTH(C4300),lookup!$G$2:$N$13,8)</f>
        <v>2020M01</v>
      </c>
      <c r="C4300" s="7">
        <f t="shared" ref="C4300:C4363" si="281">C4299+1</f>
        <v>43837</v>
      </c>
      <c r="D4300" s="130">
        <v>39.931111882200248</v>
      </c>
      <c r="E4300">
        <f t="shared" si="277"/>
        <v>40.174993669084778</v>
      </c>
      <c r="F4300" s="130">
        <v>33.376946664576082</v>
      </c>
      <c r="G4300">
        <f t="shared" si="280"/>
        <v>33.697030733546868</v>
      </c>
      <c r="H4300">
        <f t="shared" si="279"/>
        <v>0</v>
      </c>
      <c r="I4300" s="70"/>
      <c r="J4300" s="71"/>
      <c r="K4300" s="70"/>
      <c r="L4300" s="71"/>
      <c r="M4300" s="70"/>
      <c r="N4300" s="71"/>
      <c r="O4300" s="70"/>
      <c r="P4300" s="72"/>
    </row>
    <row r="4301" spans="1:16">
      <c r="A4301" s="12">
        <f t="shared" si="278"/>
        <v>0</v>
      </c>
      <c r="B4301" t="str">
        <f>YEAR(C4301)&amp;VLOOKUP(MONTH(C4301),lookup!$G$2:$N$13,8)</f>
        <v>2020M01</v>
      </c>
      <c r="C4301" s="7">
        <f t="shared" si="281"/>
        <v>43838</v>
      </c>
      <c r="D4301" s="130">
        <v>40.628227940912211</v>
      </c>
      <c r="E4301">
        <f t="shared" si="277"/>
        <v>40.201547134944235</v>
      </c>
      <c r="F4301" s="130">
        <v>34.082970359196047</v>
      </c>
      <c r="G4301">
        <f t="shared" si="280"/>
        <v>33.704336984366563</v>
      </c>
      <c r="H4301">
        <f t="shared" si="279"/>
        <v>0</v>
      </c>
      <c r="I4301" s="70"/>
      <c r="J4301" s="71"/>
      <c r="K4301" s="70"/>
      <c r="L4301" s="71"/>
      <c r="M4301" s="70"/>
      <c r="N4301" s="71"/>
      <c r="O4301" s="70"/>
      <c r="P4301" s="72"/>
    </row>
    <row r="4302" spans="1:16">
      <c r="A4302" s="12">
        <f t="shared" si="278"/>
        <v>0</v>
      </c>
      <c r="B4302" t="str">
        <f>YEAR(C4302)&amp;VLOOKUP(MONTH(C4302),lookup!$G$2:$N$13,8)</f>
        <v>2020M01</v>
      </c>
      <c r="C4302" s="7">
        <f t="shared" si="281"/>
        <v>43839</v>
      </c>
      <c r="D4302" s="130">
        <v>40.066681044824008</v>
      </c>
      <c r="E4302">
        <f t="shared" si="277"/>
        <v>40.222551254635668</v>
      </c>
      <c r="F4302" s="130">
        <v>33.583882010933436</v>
      </c>
      <c r="G4302">
        <f t="shared" si="280"/>
        <v>33.726496218408315</v>
      </c>
      <c r="H4302">
        <f t="shared" si="279"/>
        <v>0</v>
      </c>
      <c r="I4302" s="70"/>
      <c r="J4302" s="71"/>
      <c r="K4302" s="70"/>
      <c r="L4302" s="71"/>
      <c r="M4302" s="70"/>
      <c r="N4302" s="71"/>
      <c r="O4302" s="70"/>
      <c r="P4302" s="72"/>
    </row>
    <row r="4303" spans="1:16">
      <c r="A4303" s="12">
        <f t="shared" si="278"/>
        <v>0</v>
      </c>
      <c r="B4303" t="str">
        <f>YEAR(C4303)&amp;VLOOKUP(MONTH(C4303),lookup!$G$2:$N$13,8)</f>
        <v>2020M01</v>
      </c>
      <c r="C4303" s="7">
        <f t="shared" si="281"/>
        <v>43840</v>
      </c>
      <c r="D4303" s="130">
        <v>40.431369386591371</v>
      </c>
      <c r="E4303">
        <f t="shared" si="277"/>
        <v>40.233893991094448</v>
      </c>
      <c r="F4303" s="130">
        <v>33.898436496267053</v>
      </c>
      <c r="G4303">
        <f t="shared" si="280"/>
        <v>33.721008548221796</v>
      </c>
      <c r="H4303">
        <f t="shared" si="279"/>
        <v>0</v>
      </c>
      <c r="I4303" s="70"/>
      <c r="J4303" s="71"/>
      <c r="K4303" s="70"/>
      <c r="L4303" s="71"/>
      <c r="M4303" s="70"/>
      <c r="N4303" s="71"/>
      <c r="O4303" s="70"/>
      <c r="P4303" s="72"/>
    </row>
    <row r="4304" spans="1:16">
      <c r="A4304" s="12">
        <f t="shared" si="278"/>
        <v>0</v>
      </c>
      <c r="B4304" t="str">
        <f>YEAR(C4304)&amp;VLOOKUP(MONTH(C4304),lookup!$G$2:$N$13,8)</f>
        <v>2020M01</v>
      </c>
      <c r="C4304" s="7">
        <f t="shared" si="281"/>
        <v>43841</v>
      </c>
      <c r="D4304" s="130">
        <v>40.171112272646262</v>
      </c>
      <c r="E4304">
        <f t="shared" si="277"/>
        <v>40.266023556964427</v>
      </c>
      <c r="F4304" s="130">
        <v>33.541473587639587</v>
      </c>
      <c r="G4304">
        <f t="shared" si="280"/>
        <v>33.728331500835296</v>
      </c>
      <c r="H4304">
        <f t="shared" si="279"/>
        <v>0</v>
      </c>
      <c r="I4304" s="70"/>
      <c r="J4304" s="71"/>
      <c r="K4304" s="70"/>
      <c r="L4304" s="71"/>
      <c r="M4304" s="70"/>
      <c r="N4304" s="71"/>
      <c r="O4304" s="70"/>
      <c r="P4304" s="72"/>
    </row>
    <row r="4305" spans="1:16">
      <c r="A4305" s="12">
        <f t="shared" si="278"/>
        <v>0</v>
      </c>
      <c r="B4305" t="str">
        <f>YEAR(C4305)&amp;VLOOKUP(MONTH(C4305),lookup!$G$2:$N$13,8)</f>
        <v>2020M01</v>
      </c>
      <c r="C4305" s="7">
        <f t="shared" si="281"/>
        <v>43842</v>
      </c>
      <c r="D4305" s="130">
        <v>40.591459040395364</v>
      </c>
      <c r="E4305">
        <f t="shared" si="277"/>
        <v>40.291132575805193</v>
      </c>
      <c r="F4305" s="130">
        <v>33.997578719051269</v>
      </c>
      <c r="G4305">
        <f t="shared" si="280"/>
        <v>33.741379338745389</v>
      </c>
      <c r="H4305">
        <f t="shared" si="279"/>
        <v>0</v>
      </c>
      <c r="I4305" s="70"/>
      <c r="J4305" s="71"/>
      <c r="K4305" s="70"/>
      <c r="L4305" s="71"/>
      <c r="M4305" s="70"/>
      <c r="N4305" s="71"/>
      <c r="O4305" s="70"/>
      <c r="P4305" s="72"/>
    </row>
    <row r="4306" spans="1:16">
      <c r="A4306" s="12">
        <f t="shared" si="278"/>
        <v>0</v>
      </c>
      <c r="B4306" t="str">
        <f>YEAR(C4306)&amp;VLOOKUP(MONTH(C4306),lookup!$G$2:$N$13,8)</f>
        <v>2020M01</v>
      </c>
      <c r="C4306" s="7">
        <f t="shared" si="281"/>
        <v>43843</v>
      </c>
      <c r="D4306" s="130">
        <v>40.110410581068521</v>
      </c>
      <c r="E4306">
        <f t="shared" si="277"/>
        <v>40.315971245928083</v>
      </c>
      <c r="F4306" s="130">
        <v>33.501572475702886</v>
      </c>
      <c r="G4306">
        <f t="shared" si="280"/>
        <v>33.752525643149362</v>
      </c>
      <c r="H4306">
        <f t="shared" si="279"/>
        <v>0</v>
      </c>
      <c r="I4306" s="70"/>
      <c r="J4306" s="71"/>
      <c r="K4306" s="70"/>
      <c r="L4306" s="71"/>
      <c r="M4306" s="70"/>
      <c r="N4306" s="71"/>
      <c r="O4306" s="70"/>
      <c r="P4306" s="72"/>
    </row>
    <row r="4307" spans="1:16">
      <c r="A4307" s="12">
        <f t="shared" si="278"/>
        <v>0</v>
      </c>
      <c r="B4307" t="str">
        <f>YEAR(C4307)&amp;VLOOKUP(MONTH(C4307),lookup!$G$2:$N$13,8)</f>
        <v>2020M01</v>
      </c>
      <c r="C4307" s="7">
        <f t="shared" si="281"/>
        <v>43844</v>
      </c>
      <c r="D4307" s="130">
        <v>40.448287422800199</v>
      </c>
      <c r="E4307">
        <f t="shared" si="277"/>
        <v>40.300276202242031</v>
      </c>
      <c r="F4307" s="130">
        <v>33.930647489022014</v>
      </c>
      <c r="G4307">
        <f t="shared" si="280"/>
        <v>33.740726802533956</v>
      </c>
      <c r="H4307">
        <f t="shared" si="279"/>
        <v>0</v>
      </c>
      <c r="I4307" s="70"/>
      <c r="J4307" s="71"/>
      <c r="K4307" s="70"/>
      <c r="L4307" s="71"/>
      <c r="M4307" s="70"/>
      <c r="N4307" s="71"/>
      <c r="O4307" s="70"/>
      <c r="P4307" s="72"/>
    </row>
    <row r="4308" spans="1:16">
      <c r="A4308" s="12">
        <f t="shared" si="278"/>
        <v>0</v>
      </c>
      <c r="B4308" t="str">
        <f>YEAR(C4308)&amp;VLOOKUP(MONTH(C4308),lookup!$G$2:$N$13,8)</f>
        <v>2020M01</v>
      </c>
      <c r="C4308" s="7">
        <f t="shared" si="281"/>
        <v>43845</v>
      </c>
      <c r="D4308" s="130">
        <v>40.283145568567178</v>
      </c>
      <c r="E4308">
        <f t="shared" si="277"/>
        <v>40.34031701795189</v>
      </c>
      <c r="F4308" s="130">
        <v>33.639421116191954</v>
      </c>
      <c r="G4308">
        <f t="shared" si="280"/>
        <v>33.761759714531493</v>
      </c>
      <c r="H4308">
        <f t="shared" si="279"/>
        <v>0</v>
      </c>
      <c r="I4308" s="70"/>
      <c r="J4308" s="71"/>
      <c r="K4308" s="70"/>
      <c r="L4308" s="71"/>
      <c r="M4308" s="70"/>
      <c r="N4308" s="71"/>
      <c r="O4308" s="70"/>
      <c r="P4308" s="72"/>
    </row>
    <row r="4309" spans="1:16">
      <c r="A4309" s="12">
        <f t="shared" si="278"/>
        <v>0</v>
      </c>
      <c r="B4309" t="str">
        <f>YEAR(C4309)&amp;VLOOKUP(MONTH(C4309),lookup!$G$2:$N$13,8)</f>
        <v>2020M01</v>
      </c>
      <c r="C4309" s="7">
        <f t="shared" si="281"/>
        <v>43846</v>
      </c>
      <c r="D4309" s="130">
        <v>40.53904218094214</v>
      </c>
      <c r="E4309">
        <f t="shared" si="277"/>
        <v>40.343715640816328</v>
      </c>
      <c r="F4309" s="130">
        <v>34.01641158508157</v>
      </c>
      <c r="G4309">
        <f t="shared" si="280"/>
        <v>33.767431048550549</v>
      </c>
      <c r="H4309">
        <f t="shared" si="279"/>
        <v>0</v>
      </c>
      <c r="I4309" s="70"/>
      <c r="J4309" s="71"/>
      <c r="K4309" s="70"/>
      <c r="L4309" s="71"/>
      <c r="M4309" s="70"/>
      <c r="N4309" s="71"/>
      <c r="O4309" s="70"/>
      <c r="P4309" s="72"/>
    </row>
    <row r="4310" spans="1:16">
      <c r="A4310" s="12">
        <f t="shared" si="278"/>
        <v>0</v>
      </c>
      <c r="B4310" t="str">
        <f>YEAR(C4310)&amp;VLOOKUP(MONTH(C4310),lookup!$G$2:$N$13,8)</f>
        <v>2020M01</v>
      </c>
      <c r="C4310" s="7">
        <f t="shared" si="281"/>
        <v>43847</v>
      </c>
      <c r="D4310" s="130">
        <v>40.029785540809769</v>
      </c>
      <c r="E4310">
        <f t="shared" si="277"/>
        <v>40.329632444162399</v>
      </c>
      <c r="F4310" s="130">
        <v>33.392568548212999</v>
      </c>
      <c r="G4310">
        <f t="shared" si="280"/>
        <v>33.743065203844978</v>
      </c>
      <c r="H4310">
        <f t="shared" si="279"/>
        <v>0</v>
      </c>
      <c r="I4310" s="70"/>
      <c r="J4310" s="71"/>
      <c r="K4310" s="70"/>
      <c r="L4310" s="71"/>
      <c r="M4310" s="70"/>
      <c r="N4310" s="71"/>
      <c r="O4310" s="70"/>
      <c r="P4310" s="72"/>
    </row>
    <row r="4311" spans="1:16">
      <c r="A4311" s="12">
        <f t="shared" si="278"/>
        <v>0</v>
      </c>
      <c r="B4311" t="str">
        <f>YEAR(C4311)&amp;VLOOKUP(MONTH(C4311),lookup!$G$2:$N$13,8)</f>
        <v>2020M01</v>
      </c>
      <c r="C4311" s="7">
        <f t="shared" si="281"/>
        <v>43848</v>
      </c>
      <c r="D4311" s="130">
        <v>40.464169680651807</v>
      </c>
      <c r="E4311">
        <f t="shared" si="277"/>
        <v>40.321075015895886</v>
      </c>
      <c r="F4311" s="130">
        <v>33.850798224868704</v>
      </c>
      <c r="G4311">
        <f t="shared" si="280"/>
        <v>33.727856104034032</v>
      </c>
      <c r="H4311">
        <f t="shared" si="279"/>
        <v>0</v>
      </c>
      <c r="I4311" s="70"/>
      <c r="J4311" s="71"/>
      <c r="K4311" s="70"/>
      <c r="L4311" s="71"/>
      <c r="M4311" s="70"/>
      <c r="N4311" s="71"/>
      <c r="O4311" s="70"/>
      <c r="P4311" s="72"/>
    </row>
    <row r="4312" spans="1:16">
      <c r="A4312" s="12">
        <f t="shared" si="278"/>
        <v>0</v>
      </c>
      <c r="B4312" t="str">
        <f>YEAR(C4312)&amp;VLOOKUP(MONTH(C4312),lookup!$G$2:$N$13,8)</f>
        <v>2020M01</v>
      </c>
      <c r="C4312" s="7">
        <f t="shared" si="281"/>
        <v>43849</v>
      </c>
      <c r="D4312" s="130">
        <v>40.091171944420438</v>
      </c>
      <c r="E4312">
        <f t="shared" si="277"/>
        <v>40.314475525661095</v>
      </c>
      <c r="F4312" s="130">
        <v>33.452602899944772</v>
      </c>
      <c r="G4312">
        <f t="shared" si="280"/>
        <v>33.718220888073262</v>
      </c>
      <c r="H4312">
        <f t="shared" si="279"/>
        <v>0</v>
      </c>
      <c r="I4312" s="70"/>
      <c r="J4312" s="71"/>
      <c r="K4312" s="70"/>
      <c r="L4312" s="71"/>
      <c r="M4312" s="70"/>
      <c r="N4312" s="71"/>
      <c r="O4312" s="70"/>
      <c r="P4312" s="72"/>
    </row>
    <row r="4313" spans="1:16">
      <c r="A4313" s="12">
        <f t="shared" si="278"/>
        <v>0</v>
      </c>
      <c r="B4313" t="str">
        <f>YEAR(C4313)&amp;VLOOKUP(MONTH(C4313),lookup!$G$2:$N$13,8)</f>
        <v>2020M01</v>
      </c>
      <c r="C4313" s="7">
        <f t="shared" si="281"/>
        <v>43850</v>
      </c>
      <c r="D4313" s="130">
        <v>40.329012916321865</v>
      </c>
      <c r="E4313">
        <f t="shared" si="277"/>
        <v>40.288133100699966</v>
      </c>
      <c r="F4313" s="130">
        <v>33.756367762722739</v>
      </c>
      <c r="G4313">
        <f t="shared" si="280"/>
        <v>33.688621892777789</v>
      </c>
      <c r="H4313">
        <f t="shared" si="279"/>
        <v>0</v>
      </c>
      <c r="I4313" s="70"/>
      <c r="J4313" s="71"/>
      <c r="K4313" s="70"/>
      <c r="L4313" s="71"/>
      <c r="M4313" s="70"/>
      <c r="N4313" s="71"/>
      <c r="O4313" s="70"/>
      <c r="P4313" s="72"/>
    </row>
    <row r="4314" spans="1:16">
      <c r="A4314" s="12">
        <f t="shared" si="278"/>
        <v>0</v>
      </c>
      <c r="B4314" t="str">
        <f>YEAR(C4314)&amp;VLOOKUP(MONTH(C4314),lookup!$G$2:$N$13,8)</f>
        <v>2020M01</v>
      </c>
      <c r="C4314" s="7">
        <f t="shared" si="281"/>
        <v>43851</v>
      </c>
      <c r="D4314" s="130">
        <v>39.995812367026531</v>
      </c>
      <c r="E4314">
        <f t="shared" si="277"/>
        <v>40.257026278860621</v>
      </c>
      <c r="F4314" s="130">
        <v>33.351923168834126</v>
      </c>
      <c r="G4314">
        <f t="shared" si="280"/>
        <v>33.65531064881867</v>
      </c>
      <c r="H4314">
        <f t="shared" si="279"/>
        <v>0</v>
      </c>
      <c r="I4314" s="70"/>
      <c r="J4314" s="71"/>
      <c r="K4314" s="70"/>
      <c r="L4314" s="71"/>
      <c r="M4314" s="70"/>
      <c r="N4314" s="71"/>
      <c r="O4314" s="70"/>
      <c r="P4314" s="72"/>
    </row>
    <row r="4315" spans="1:16">
      <c r="A4315" s="12">
        <f t="shared" si="278"/>
        <v>0</v>
      </c>
      <c r="B4315" t="str">
        <f>YEAR(C4315)&amp;VLOOKUP(MONTH(C4315),lookup!$G$2:$N$13,8)</f>
        <v>2020M01</v>
      </c>
      <c r="C4315" s="7">
        <f t="shared" si="281"/>
        <v>43852</v>
      </c>
      <c r="D4315" s="130">
        <v>40.441146442634185</v>
      </c>
      <c r="E4315">
        <f t="shared" si="277"/>
        <v>40.248421989407916</v>
      </c>
      <c r="F4315" s="130">
        <v>33.853367397415852</v>
      </c>
      <c r="G4315">
        <f t="shared" si="280"/>
        <v>33.636893627454477</v>
      </c>
      <c r="H4315">
        <f t="shared" si="279"/>
        <v>0</v>
      </c>
      <c r="I4315" s="70"/>
      <c r="J4315" s="71"/>
      <c r="K4315" s="70"/>
      <c r="L4315" s="71"/>
      <c r="M4315" s="70"/>
      <c r="N4315" s="71"/>
      <c r="O4315" s="70"/>
      <c r="P4315" s="72"/>
    </row>
    <row r="4316" spans="1:16">
      <c r="A4316" s="12">
        <f t="shared" si="278"/>
        <v>0</v>
      </c>
      <c r="B4316" t="str">
        <f>YEAR(C4316)&amp;VLOOKUP(MONTH(C4316),lookup!$G$2:$N$13,8)</f>
        <v>2020M01</v>
      </c>
      <c r="C4316" s="7">
        <f t="shared" si="281"/>
        <v>43853</v>
      </c>
      <c r="D4316" s="130">
        <v>40.117854795027995</v>
      </c>
      <c r="E4316">
        <f t="shared" si="277"/>
        <v>40.245430420579908</v>
      </c>
      <c r="F4316" s="130">
        <v>33.466293554556408</v>
      </c>
      <c r="G4316">
        <f t="shared" si="280"/>
        <v>33.632216905380872</v>
      </c>
      <c r="H4316">
        <f t="shared" si="279"/>
        <v>0</v>
      </c>
      <c r="I4316" s="70"/>
      <c r="J4316" s="71"/>
      <c r="K4316" s="70"/>
      <c r="L4316" s="71"/>
      <c r="M4316" s="70"/>
      <c r="N4316" s="71"/>
      <c r="O4316" s="70"/>
      <c r="P4316" s="72"/>
    </row>
    <row r="4317" spans="1:16">
      <c r="A4317" s="12">
        <f t="shared" si="278"/>
        <v>0</v>
      </c>
      <c r="B4317" t="str">
        <f>YEAR(C4317)&amp;VLOOKUP(MONTH(C4317),lookup!$G$2:$N$13,8)</f>
        <v>2020M01</v>
      </c>
      <c r="C4317" s="7">
        <f t="shared" si="281"/>
        <v>43854</v>
      </c>
      <c r="D4317" s="130">
        <v>40.735930022800382</v>
      </c>
      <c r="E4317">
        <f t="shared" si="277"/>
        <v>40.280382605875097</v>
      </c>
      <c r="F4317" s="130">
        <v>33.985399152882835</v>
      </c>
      <c r="G4317">
        <f t="shared" si="280"/>
        <v>33.641495372369633</v>
      </c>
      <c r="H4317">
        <f t="shared" si="279"/>
        <v>0</v>
      </c>
      <c r="I4317" s="70"/>
      <c r="J4317" s="71"/>
      <c r="K4317" s="70"/>
      <c r="L4317" s="71"/>
      <c r="M4317" s="70"/>
      <c r="N4317" s="71"/>
      <c r="O4317" s="70"/>
      <c r="P4317" s="72"/>
    </row>
    <row r="4318" spans="1:16">
      <c r="A4318" s="12">
        <f t="shared" si="278"/>
        <v>0</v>
      </c>
      <c r="B4318" t="str">
        <f>YEAR(C4318)&amp;VLOOKUP(MONTH(C4318),lookup!$G$2:$N$13,8)</f>
        <v>2020M01</v>
      </c>
      <c r="C4318" s="7">
        <f t="shared" si="281"/>
        <v>43855</v>
      </c>
      <c r="D4318" s="130">
        <v>40.257442207407443</v>
      </c>
      <c r="E4318">
        <f t="shared" si="277"/>
        <v>40.308467002786365</v>
      </c>
      <c r="F4318" s="130">
        <v>33.607542627333238</v>
      </c>
      <c r="G4318">
        <f t="shared" si="280"/>
        <v>33.667842896263679</v>
      </c>
      <c r="H4318">
        <f t="shared" si="279"/>
        <v>0</v>
      </c>
      <c r="I4318" s="70"/>
      <c r="J4318" s="71"/>
      <c r="K4318" s="70"/>
      <c r="L4318" s="71"/>
      <c r="M4318" s="70"/>
      <c r="N4318" s="71"/>
      <c r="O4318" s="70"/>
      <c r="P4318" s="72"/>
    </row>
    <row r="4319" spans="1:16">
      <c r="A4319" s="12">
        <f t="shared" si="278"/>
        <v>0</v>
      </c>
      <c r="B4319" t="str">
        <f>YEAR(C4319)&amp;VLOOKUP(MONTH(C4319),lookup!$G$2:$N$13,8)</f>
        <v>2020M01</v>
      </c>
      <c r="C4319" s="7">
        <f t="shared" si="281"/>
        <v>43856</v>
      </c>
      <c r="D4319" s="130">
        <v>40.814404482826838</v>
      </c>
      <c r="E4319">
        <f t="shared" si="277"/>
        <v>40.370805975131049</v>
      </c>
      <c r="F4319" s="130">
        <v>34.041479543553841</v>
      </c>
      <c r="G4319">
        <f t="shared" si="280"/>
        <v>33.703519793750758</v>
      </c>
      <c r="H4319">
        <f t="shared" si="279"/>
        <v>0</v>
      </c>
      <c r="I4319" s="70"/>
      <c r="J4319" s="71"/>
      <c r="K4319" s="70"/>
      <c r="L4319" s="71"/>
      <c r="M4319" s="70"/>
      <c r="N4319" s="71"/>
      <c r="O4319" s="70"/>
      <c r="P4319" s="72"/>
    </row>
    <row r="4320" spans="1:16">
      <c r="A4320" s="12">
        <f t="shared" si="278"/>
        <v>0</v>
      </c>
      <c r="B4320" t="str">
        <f>YEAR(C4320)&amp;VLOOKUP(MONTH(C4320),lookup!$G$2:$N$13,8)</f>
        <v>2020M01</v>
      </c>
      <c r="C4320" s="7">
        <f t="shared" si="281"/>
        <v>43857</v>
      </c>
      <c r="D4320" s="130">
        <v>39.971900407720575</v>
      </c>
      <c r="E4320">
        <f t="shared" si="277"/>
        <v>40.361358840811818</v>
      </c>
      <c r="F4320" s="130">
        <v>33.24613537883679</v>
      </c>
      <c r="G4320">
        <f t="shared" si="280"/>
        <v>33.681799924515069</v>
      </c>
      <c r="H4320">
        <f t="shared" si="279"/>
        <v>0</v>
      </c>
      <c r="I4320" s="70"/>
      <c r="J4320" s="71"/>
      <c r="K4320" s="70"/>
      <c r="L4320" s="71"/>
      <c r="M4320" s="70"/>
      <c r="N4320" s="71"/>
      <c r="O4320" s="70"/>
      <c r="P4320" s="72"/>
    </row>
    <row r="4321" spans="1:16">
      <c r="A4321" s="12">
        <f t="shared" si="278"/>
        <v>0</v>
      </c>
      <c r="B4321" t="str">
        <f>YEAR(C4321)&amp;VLOOKUP(MONTH(C4321),lookup!$G$2:$N$13,8)</f>
        <v>2020M01</v>
      </c>
      <c r="C4321" s="7">
        <f t="shared" si="281"/>
        <v>43858</v>
      </c>
      <c r="D4321" s="130">
        <v>40.58203912410989</v>
      </c>
      <c r="E4321">
        <f t="shared" si="277"/>
        <v>40.388914035588208</v>
      </c>
      <c r="F4321" s="130">
        <v>33.906765847745447</v>
      </c>
      <c r="G4321">
        <f t="shared" si="280"/>
        <v>33.695649675689779</v>
      </c>
      <c r="H4321">
        <f t="shared" si="279"/>
        <v>0</v>
      </c>
      <c r="I4321" s="70"/>
      <c r="J4321" s="71"/>
      <c r="K4321" s="70"/>
      <c r="L4321" s="71"/>
      <c r="M4321" s="70"/>
      <c r="N4321" s="71"/>
      <c r="O4321" s="70"/>
      <c r="P4321" s="72"/>
    </row>
    <row r="4322" spans="1:16">
      <c r="A4322" s="12">
        <f t="shared" si="278"/>
        <v>0</v>
      </c>
      <c r="B4322" t="str">
        <f>YEAR(C4322)&amp;VLOOKUP(MONTH(C4322),lookup!$G$2:$N$13,8)</f>
        <v>2020M01</v>
      </c>
      <c r="C4322" s="7">
        <f t="shared" si="281"/>
        <v>43859</v>
      </c>
      <c r="D4322" s="130">
        <v>39.951403524856687</v>
      </c>
      <c r="E4322">
        <f t="shared" si="277"/>
        <v>40.372267543771649</v>
      </c>
      <c r="F4322" s="130">
        <v>33.305866868492522</v>
      </c>
      <c r="G4322">
        <f t="shared" si="280"/>
        <v>33.679402266413113</v>
      </c>
      <c r="H4322">
        <f t="shared" si="279"/>
        <v>0</v>
      </c>
      <c r="I4322" s="70"/>
      <c r="J4322" s="71"/>
      <c r="K4322" s="70"/>
      <c r="L4322" s="71"/>
      <c r="M4322" s="70"/>
      <c r="N4322" s="71"/>
      <c r="O4322" s="70"/>
      <c r="P4322" s="72"/>
    </row>
    <row r="4323" spans="1:16">
      <c r="A4323" s="12">
        <f t="shared" si="278"/>
        <v>0</v>
      </c>
      <c r="B4323" t="str">
        <f>YEAR(C4323)&amp;VLOOKUP(MONTH(C4323),lookup!$G$2:$N$13,8)</f>
        <v>2020M01</v>
      </c>
      <c r="C4323" s="7">
        <f t="shared" si="281"/>
        <v>43860</v>
      </c>
      <c r="D4323" s="130">
        <v>40.516322843843575</v>
      </c>
      <c r="E4323">
        <f t="shared" si="277"/>
        <v>40.35866547060084</v>
      </c>
      <c r="F4323" s="130">
        <v>33.765624387663728</v>
      </c>
      <c r="G4323">
        <f t="shared" si="280"/>
        <v>33.65560376453535</v>
      </c>
      <c r="H4323">
        <f t="shared" si="279"/>
        <v>0</v>
      </c>
      <c r="I4323" s="70"/>
      <c r="J4323" s="71"/>
      <c r="K4323" s="70"/>
      <c r="L4323" s="71"/>
      <c r="M4323" s="70"/>
      <c r="N4323" s="71"/>
      <c r="O4323" s="70"/>
      <c r="P4323" s="72"/>
    </row>
    <row r="4324" spans="1:16">
      <c r="A4324" s="12">
        <f t="shared" si="278"/>
        <v>0</v>
      </c>
      <c r="B4324" t="str">
        <f>YEAR(C4324)&amp;VLOOKUP(MONTH(C4324),lookup!$G$2:$N$13,8)</f>
        <v>2020M01</v>
      </c>
      <c r="C4324" s="7">
        <f t="shared" si="281"/>
        <v>43861</v>
      </c>
      <c r="D4324" s="130">
        <v>40.540778533070124</v>
      </c>
      <c r="E4324">
        <f t="shared" si="277"/>
        <v>40.408709564700359</v>
      </c>
      <c r="F4324" s="130">
        <v>33.812638892062907</v>
      </c>
      <c r="G4324">
        <f t="shared" si="280"/>
        <v>33.694341703523648</v>
      </c>
      <c r="H4324">
        <f t="shared" si="279"/>
        <v>0</v>
      </c>
      <c r="I4324" s="70"/>
      <c r="J4324" s="71"/>
      <c r="K4324" s="70"/>
      <c r="L4324" s="71"/>
      <c r="M4324" s="70"/>
      <c r="N4324" s="71"/>
      <c r="O4324" s="70"/>
      <c r="P4324" s="72"/>
    </row>
    <row r="4325" spans="1:16">
      <c r="A4325" s="12">
        <f t="shared" si="278"/>
        <v>0</v>
      </c>
      <c r="B4325" t="str">
        <f>YEAR(C4325)&amp;VLOOKUP(MONTH(C4325),lookup!$G$2:$N$13,8)</f>
        <v>2020M02</v>
      </c>
      <c r="C4325" s="7">
        <f t="shared" si="281"/>
        <v>43862</v>
      </c>
      <c r="D4325" s="130">
        <v>40.991722847456813</v>
      </c>
      <c r="E4325">
        <f t="shared" si="277"/>
        <v>40.439473146627222</v>
      </c>
      <c r="F4325" s="130">
        <v>34.167007656551462</v>
      </c>
      <c r="G4325">
        <f t="shared" si="280"/>
        <v>33.71615291108607</v>
      </c>
      <c r="H4325">
        <f t="shared" si="279"/>
        <v>0</v>
      </c>
      <c r="I4325" s="70"/>
      <c r="J4325" s="71"/>
      <c r="K4325" s="70"/>
      <c r="L4325" s="71"/>
      <c r="M4325" s="70"/>
      <c r="N4325" s="71"/>
      <c r="O4325" s="70"/>
      <c r="P4325" s="72"/>
    </row>
    <row r="4326" spans="1:16">
      <c r="A4326" s="12">
        <f t="shared" si="278"/>
        <v>0</v>
      </c>
      <c r="B4326" t="str">
        <f>YEAR(C4326)&amp;VLOOKUP(MONTH(C4326),lookup!$G$2:$N$13,8)</f>
        <v>2020M02</v>
      </c>
      <c r="C4326" s="7">
        <f t="shared" si="281"/>
        <v>43863</v>
      </c>
      <c r="D4326" s="130">
        <v>40.226417980082914</v>
      </c>
      <c r="E4326">
        <f t="shared" si="277"/>
        <v>40.458743930116299</v>
      </c>
      <c r="F4326" s="130">
        <v>33.596015189783344</v>
      </c>
      <c r="G4326">
        <f t="shared" si="280"/>
        <v>33.744589097151405</v>
      </c>
      <c r="H4326">
        <f t="shared" si="279"/>
        <v>0</v>
      </c>
      <c r="I4326" s="70"/>
      <c r="J4326" s="71"/>
      <c r="K4326" s="70"/>
      <c r="L4326" s="71"/>
      <c r="M4326" s="70"/>
      <c r="N4326" s="71"/>
      <c r="O4326" s="70"/>
      <c r="P4326" s="72"/>
    </row>
    <row r="4327" spans="1:16">
      <c r="A4327" s="12">
        <f t="shared" si="278"/>
        <v>0</v>
      </c>
      <c r="B4327" t="str">
        <f>YEAR(C4327)&amp;VLOOKUP(MONTH(C4327),lookup!$G$2:$N$13,8)</f>
        <v>2020M02</v>
      </c>
      <c r="C4327" s="7">
        <f t="shared" si="281"/>
        <v>43864</v>
      </c>
      <c r="D4327" s="130">
        <v>40.526144519358731</v>
      </c>
      <c r="E4327">
        <f t="shared" si="277"/>
        <v>40.436069798670275</v>
      </c>
      <c r="F4327" s="130">
        <v>33.60008071605975</v>
      </c>
      <c r="G4327">
        <f t="shared" si="280"/>
        <v>33.691444576125889</v>
      </c>
      <c r="H4327">
        <f t="shared" si="279"/>
        <v>0</v>
      </c>
      <c r="I4327" s="70"/>
      <c r="J4327" s="71"/>
      <c r="K4327" s="70"/>
      <c r="L4327" s="71"/>
      <c r="M4327" s="70"/>
      <c r="N4327" s="71"/>
      <c r="O4327" s="70"/>
      <c r="P4327" s="72"/>
    </row>
    <row r="4328" spans="1:16">
      <c r="A4328" s="12">
        <f t="shared" si="278"/>
        <v>0</v>
      </c>
      <c r="B4328" t="str">
        <f>YEAR(C4328)&amp;VLOOKUP(MONTH(C4328),lookup!$G$2:$N$13,8)</f>
        <v>2020M02</v>
      </c>
      <c r="C4328" s="7">
        <f t="shared" si="281"/>
        <v>43865</v>
      </c>
      <c r="D4328" s="130">
        <v>40.21835690390526</v>
      </c>
      <c r="E4328">
        <f t="shared" si="277"/>
        <v>40.473719444602537</v>
      </c>
      <c r="F4328" s="130">
        <v>33.538998568418613</v>
      </c>
      <c r="G4328">
        <f t="shared" si="280"/>
        <v>33.729176167135265</v>
      </c>
      <c r="H4328">
        <f t="shared" si="279"/>
        <v>0</v>
      </c>
      <c r="I4328" s="70"/>
      <c r="J4328" s="71"/>
      <c r="K4328" s="70"/>
      <c r="L4328" s="71"/>
      <c r="M4328" s="70"/>
      <c r="N4328" s="71"/>
      <c r="O4328" s="70"/>
      <c r="P4328" s="72"/>
    </row>
    <row r="4329" spans="1:16">
      <c r="A4329" s="12">
        <f t="shared" si="278"/>
        <v>0</v>
      </c>
      <c r="B4329" t="str">
        <f>YEAR(C4329)&amp;VLOOKUP(MONTH(C4329),lookup!$G$2:$N$13,8)</f>
        <v>2020M02</v>
      </c>
      <c r="C4329" s="7">
        <f t="shared" si="281"/>
        <v>43866</v>
      </c>
      <c r="D4329" s="130">
        <v>40.741304200543354</v>
      </c>
      <c r="E4329">
        <f t="shared" si="277"/>
        <v>40.50242195827127</v>
      </c>
      <c r="F4329" s="130">
        <v>33.833698952207463</v>
      </c>
      <c r="G4329">
        <f t="shared" si="280"/>
        <v>33.730282366542781</v>
      </c>
      <c r="H4329">
        <f t="shared" si="279"/>
        <v>0</v>
      </c>
      <c r="I4329" s="70"/>
      <c r="J4329" s="71"/>
      <c r="K4329" s="70"/>
      <c r="L4329" s="71"/>
      <c r="M4329" s="70"/>
      <c r="N4329" s="71"/>
      <c r="O4329" s="70"/>
      <c r="P4329" s="72"/>
    </row>
    <row r="4330" spans="1:16">
      <c r="A4330" s="12">
        <f t="shared" si="278"/>
        <v>0</v>
      </c>
      <c r="B4330" t="str">
        <f>YEAR(C4330)&amp;VLOOKUP(MONTH(C4330),lookup!$G$2:$N$13,8)</f>
        <v>2020M02</v>
      </c>
      <c r="C4330" s="7">
        <f t="shared" si="281"/>
        <v>43867</v>
      </c>
      <c r="D4330" s="130">
        <v>40.049338868711182</v>
      </c>
      <c r="E4330">
        <f t="shared" si="277"/>
        <v>40.46758961189893</v>
      </c>
      <c r="F4330" s="130">
        <v>33.410016718134472</v>
      </c>
      <c r="G4330">
        <f t="shared" si="280"/>
        <v>33.703239884318037</v>
      </c>
      <c r="H4330">
        <f t="shared" si="279"/>
        <v>0</v>
      </c>
      <c r="I4330" s="70"/>
      <c r="J4330" s="71"/>
      <c r="K4330" s="70"/>
      <c r="L4330" s="71"/>
      <c r="M4330" s="70"/>
      <c r="N4330" s="71"/>
      <c r="O4330" s="70"/>
      <c r="P4330" s="72"/>
    </row>
    <row r="4331" spans="1:16">
      <c r="A4331" s="12">
        <f t="shared" si="278"/>
        <v>0</v>
      </c>
      <c r="B4331" t="str">
        <f>YEAR(C4331)&amp;VLOOKUP(MONTH(C4331),lookup!$G$2:$N$13,8)</f>
        <v>2020M02</v>
      </c>
      <c r="C4331" s="7">
        <f t="shared" si="281"/>
        <v>43868</v>
      </c>
      <c r="D4331" s="130">
        <v>40.830748601769592</v>
      </c>
      <c r="E4331">
        <f t="shared" si="277"/>
        <v>40.473826701295373</v>
      </c>
      <c r="F4331" s="130">
        <v>33.874824702318051</v>
      </c>
      <c r="G4331">
        <f t="shared" si="280"/>
        <v>33.685716324464479</v>
      </c>
      <c r="H4331">
        <f t="shared" si="279"/>
        <v>0</v>
      </c>
      <c r="I4331" s="70"/>
      <c r="J4331" s="71"/>
      <c r="K4331" s="70"/>
      <c r="L4331" s="71"/>
      <c r="M4331" s="70"/>
      <c r="N4331" s="71"/>
      <c r="O4331" s="70"/>
      <c r="P4331" s="72"/>
    </row>
    <row r="4332" spans="1:16">
      <c r="A4332" s="12">
        <f t="shared" si="278"/>
        <v>0</v>
      </c>
      <c r="B4332" t="str">
        <f>YEAR(C4332)&amp;VLOOKUP(MONTH(C4332),lookup!$G$2:$N$13,8)</f>
        <v>2020M02</v>
      </c>
      <c r="C4332" s="7">
        <f t="shared" si="281"/>
        <v>43869</v>
      </c>
      <c r="D4332" s="130">
        <v>40.294814063171749</v>
      </c>
      <c r="E4332">
        <f t="shared" si="277"/>
        <v>40.464153595517459</v>
      </c>
      <c r="F4332" s="130">
        <v>33.548863334618154</v>
      </c>
      <c r="G4332">
        <f t="shared" si="280"/>
        <v>33.665301030860419</v>
      </c>
      <c r="H4332">
        <f t="shared" si="279"/>
        <v>0</v>
      </c>
      <c r="I4332" s="70"/>
      <c r="J4332" s="71"/>
      <c r="K4332" s="70"/>
      <c r="L4332" s="71"/>
      <c r="M4332" s="70"/>
      <c r="N4332" s="71"/>
      <c r="O4332" s="70"/>
      <c r="P4332" s="72"/>
    </row>
    <row r="4333" spans="1:16">
      <c r="A4333" s="12">
        <f t="shared" si="278"/>
        <v>0</v>
      </c>
      <c r="B4333" t="str">
        <f>YEAR(C4333)&amp;VLOOKUP(MONTH(C4333),lookup!$G$2:$N$13,8)</f>
        <v>2020M02</v>
      </c>
      <c r="C4333" s="7">
        <f t="shared" si="281"/>
        <v>43870</v>
      </c>
      <c r="D4333" s="130">
        <v>40.981255134171164</v>
      </c>
      <c r="E4333">
        <f t="shared" ref="E4333:E4396" si="282">AVERAGE(SUM(D4326:D4333)/8,SUM(D4328:D4333)/6)</f>
        <v>40.501425248004807</v>
      </c>
      <c r="F4333" s="130">
        <v>34.01223794365292</v>
      </c>
      <c r="G4333">
        <f t="shared" si="280"/>
        <v>33.689974359437016</v>
      </c>
      <c r="H4333">
        <f t="shared" si="279"/>
        <v>0</v>
      </c>
      <c r="I4333" s="70"/>
      <c r="J4333" s="71"/>
      <c r="K4333" s="70"/>
      <c r="L4333" s="71"/>
      <c r="M4333" s="70"/>
      <c r="N4333" s="71"/>
      <c r="O4333" s="70"/>
      <c r="P4333" s="72"/>
    </row>
    <row r="4334" spans="1:16">
      <c r="A4334" s="12">
        <f t="shared" si="278"/>
        <v>0</v>
      </c>
      <c r="B4334" t="str">
        <f>YEAR(C4334)&amp;VLOOKUP(MONTH(C4334),lookup!$G$2:$N$13,8)</f>
        <v>2020M02</v>
      </c>
      <c r="C4334" s="7">
        <f t="shared" si="281"/>
        <v>43871</v>
      </c>
      <c r="D4334" s="130">
        <v>40.145927024457471</v>
      </c>
      <c r="E4334">
        <f t="shared" si="282"/>
        <v>40.49035873999091</v>
      </c>
      <c r="F4334" s="130">
        <v>33.410570346395637</v>
      </c>
      <c r="G4334">
        <f t="shared" si="280"/>
        <v>33.667681704890043</v>
      </c>
      <c r="H4334">
        <f t="shared" si="279"/>
        <v>0</v>
      </c>
      <c r="I4334" s="70"/>
      <c r="J4334" s="71"/>
      <c r="K4334" s="70"/>
      <c r="L4334" s="71"/>
      <c r="M4334" s="70"/>
      <c r="N4334" s="71"/>
      <c r="O4334" s="70"/>
      <c r="P4334" s="72"/>
    </row>
    <row r="4335" spans="1:16">
      <c r="A4335" s="12">
        <f t="shared" si="278"/>
        <v>0</v>
      </c>
      <c r="B4335" t="str">
        <f>YEAR(C4335)&amp;VLOOKUP(MONTH(C4335),lookup!$G$2:$N$13,8)</f>
        <v>2020M02</v>
      </c>
      <c r="C4335" s="7">
        <f t="shared" si="281"/>
        <v>43872</v>
      </c>
      <c r="D4335" s="130">
        <v>40.730961615065439</v>
      </c>
      <c r="E4335">
        <f t="shared" si="282"/>
        <v>40.502297926349414</v>
      </c>
      <c r="F4335" s="130">
        <v>33.792313467301476</v>
      </c>
      <c r="G4335">
        <f t="shared" si="280"/>
        <v>33.676247461433817</v>
      </c>
      <c r="H4335">
        <f t="shared" si="279"/>
        <v>0</v>
      </c>
      <c r="I4335" s="70"/>
      <c r="J4335" s="71"/>
      <c r="K4335" s="70"/>
      <c r="L4335" s="71"/>
      <c r="M4335" s="70"/>
      <c r="N4335" s="71"/>
      <c r="O4335" s="70"/>
      <c r="P4335" s="72"/>
    </row>
    <row r="4336" spans="1:16">
      <c r="A4336" s="12">
        <f t="shared" ref="A4336:A4399" si="283">IF(D4336+D4337=D4336,IF(D4336+D4337&gt;0,1,0),0)</f>
        <v>0</v>
      </c>
      <c r="B4336" t="str">
        <f>YEAR(C4336)&amp;VLOOKUP(MONTH(C4336),lookup!$G$2:$N$13,8)</f>
        <v>2020M02</v>
      </c>
      <c r="C4336" s="7">
        <f t="shared" si="281"/>
        <v>43873</v>
      </c>
      <c r="D4336" s="130">
        <v>40.003775367001637</v>
      </c>
      <c r="E4336">
        <f t="shared" si="282"/>
        <v>40.485089621817146</v>
      </c>
      <c r="F4336" s="130">
        <v>33.360705777201055</v>
      </c>
      <c r="G4336">
        <f t="shared" si="280"/>
        <v>33.660994916904933</v>
      </c>
      <c r="H4336">
        <f t="shared" si="279"/>
        <v>0</v>
      </c>
      <c r="I4336" s="70"/>
      <c r="J4336" s="71"/>
      <c r="K4336" s="70"/>
      <c r="L4336" s="71"/>
      <c r="M4336" s="70"/>
      <c r="N4336" s="71"/>
      <c r="O4336" s="70"/>
      <c r="P4336" s="72"/>
    </row>
    <row r="4337" spans="1:16">
      <c r="A4337" s="12">
        <f t="shared" si="283"/>
        <v>0</v>
      </c>
      <c r="B4337" t="str">
        <f>YEAR(C4337)&amp;VLOOKUP(MONTH(C4337),lookup!$G$2:$N$13,8)</f>
        <v>2020M02</v>
      </c>
      <c r="C4337" s="7">
        <f t="shared" si="281"/>
        <v>43874</v>
      </c>
      <c r="D4337" s="130">
        <v>40.750297047287674</v>
      </c>
      <c r="E4337">
        <f t="shared" si="282"/>
        <v>40.478947378531842</v>
      </c>
      <c r="F4337" s="130">
        <v>33.844915241647584</v>
      </c>
      <c r="G4337">
        <f t="shared" si="280"/>
        <v>33.659203479939073</v>
      </c>
      <c r="H4337">
        <f t="shared" si="279"/>
        <v>0</v>
      </c>
      <c r="I4337" s="70"/>
      <c r="J4337" s="71"/>
      <c r="K4337" s="70"/>
      <c r="L4337" s="71"/>
      <c r="M4337" s="70"/>
      <c r="N4337" s="71"/>
      <c r="O4337" s="70"/>
      <c r="P4337" s="72"/>
    </row>
    <row r="4338" spans="1:16">
      <c r="A4338" s="12">
        <f t="shared" si="283"/>
        <v>0</v>
      </c>
      <c r="B4338" t="str">
        <f>YEAR(C4338)&amp;VLOOKUP(MONTH(C4338),lookup!$G$2:$N$13,8)</f>
        <v>2020M02</v>
      </c>
      <c r="C4338" s="7">
        <f t="shared" si="281"/>
        <v>43875</v>
      </c>
      <c r="D4338" s="130">
        <v>40.090361543380958</v>
      </c>
      <c r="E4338">
        <f t="shared" si="282"/>
        <v>40.464473585716135</v>
      </c>
      <c r="F4338" s="130">
        <v>33.263474088767687</v>
      </c>
      <c r="G4338">
        <f t="shared" si="280"/>
        <v>33.62626212844944</v>
      </c>
      <c r="H4338">
        <f t="shared" si="279"/>
        <v>0</v>
      </c>
      <c r="I4338" s="70"/>
      <c r="J4338" s="71"/>
      <c r="K4338" s="70"/>
      <c r="L4338" s="71"/>
      <c r="M4338" s="70"/>
      <c r="N4338" s="71"/>
      <c r="O4338" s="70"/>
      <c r="P4338" s="72"/>
    </row>
    <row r="4339" spans="1:16">
      <c r="A4339" s="12">
        <f t="shared" si="283"/>
        <v>0</v>
      </c>
      <c r="B4339" t="str">
        <f>YEAR(C4339)&amp;VLOOKUP(MONTH(C4339),lookup!$G$2:$N$13,8)</f>
        <v>2020M02</v>
      </c>
      <c r="C4339" s="7">
        <f t="shared" si="281"/>
        <v>43876</v>
      </c>
      <c r="D4339" s="130">
        <v>41.218649927316363</v>
      </c>
      <c r="E4339">
        <f t="shared" si="282"/>
        <v>40.508500317991576</v>
      </c>
      <c r="F4339" s="130">
        <v>34.20169224153738</v>
      </c>
      <c r="G4339">
        <f t="shared" si="280"/>
        <v>33.662479207807685</v>
      </c>
      <c r="H4339">
        <f t="shared" ref="H4339:H4402" si="284">INDEX(J:AU,MATCH(C4339,C:C,0),MATCH($H$1,$J$1:$AU$1,0))*(IF(I4339=$Q$1,1,IF(K4339=$Q$1,1,IF(M4339=$Q$1,1,IF(O4339=$Q$1,1,0)))))</f>
        <v>0</v>
      </c>
      <c r="I4339" s="70"/>
      <c r="J4339" s="71"/>
      <c r="K4339" s="70"/>
      <c r="L4339" s="71"/>
      <c r="M4339" s="70"/>
      <c r="N4339" s="71"/>
      <c r="O4339" s="70"/>
      <c r="P4339" s="72"/>
    </row>
    <row r="4340" spans="1:16">
      <c r="A4340" s="12">
        <f t="shared" si="283"/>
        <v>0</v>
      </c>
      <c r="B4340" t="str">
        <f>YEAR(C4340)&amp;VLOOKUP(MONTH(C4340),lookup!$G$2:$N$13,8)</f>
        <v>2020M02</v>
      </c>
      <c r="C4340" s="7">
        <f t="shared" si="281"/>
        <v>43877</v>
      </c>
      <c r="D4340" s="130">
        <v>40.400956035856993</v>
      </c>
      <c r="E4340">
        <f t="shared" si="282"/>
        <v>40.536386608901026</v>
      </c>
      <c r="F4340" s="130">
        <v>33.666486460251797</v>
      </c>
      <c r="G4340">
        <f t="shared" si="280"/>
        <v>33.691156995981132</v>
      </c>
      <c r="H4340">
        <f t="shared" si="284"/>
        <v>0</v>
      </c>
      <c r="I4340" s="70"/>
      <c r="J4340" s="71"/>
      <c r="K4340" s="70"/>
      <c r="L4340" s="71"/>
      <c r="M4340" s="70"/>
      <c r="N4340" s="71"/>
      <c r="O4340" s="70"/>
      <c r="P4340" s="72"/>
    </row>
    <row r="4341" spans="1:16">
      <c r="A4341" s="12">
        <f t="shared" si="283"/>
        <v>0</v>
      </c>
      <c r="B4341" t="str">
        <f>YEAR(C4341)&amp;VLOOKUP(MONTH(C4341),lookup!$G$2:$N$13,8)</f>
        <v>2020M02</v>
      </c>
      <c r="C4341" s="7">
        <f t="shared" si="281"/>
        <v>43878</v>
      </c>
      <c r="D4341" s="130">
        <v>41.052638230036365</v>
      </c>
      <c r="E4341">
        <f t="shared" si="282"/>
        <v>40.567654436973513</v>
      </c>
      <c r="F4341" s="130">
        <v>34.018754515653669</v>
      </c>
      <c r="G4341">
        <f t="shared" si="280"/>
        <v>33.710434369093868</v>
      </c>
      <c r="H4341">
        <f t="shared" si="284"/>
        <v>0</v>
      </c>
      <c r="I4341" s="70"/>
      <c r="J4341" s="71"/>
      <c r="K4341" s="70"/>
      <c r="L4341" s="71"/>
      <c r="M4341" s="70"/>
      <c r="N4341" s="71"/>
      <c r="O4341" s="70"/>
      <c r="P4341" s="72"/>
    </row>
    <row r="4342" spans="1:16">
      <c r="A4342" s="12">
        <f t="shared" si="283"/>
        <v>0</v>
      </c>
      <c r="B4342" t="str">
        <f>YEAR(C4342)&amp;VLOOKUP(MONTH(C4342),lookup!$G$2:$N$13,8)</f>
        <v>2020M02</v>
      </c>
      <c r="C4342" s="7">
        <f t="shared" si="281"/>
        <v>43879</v>
      </c>
      <c r="D4342" s="130">
        <v>40.420325987908647</v>
      </c>
      <c r="E4342">
        <f t="shared" si="282"/>
        <v>40.619516923931464</v>
      </c>
      <c r="F4342" s="130">
        <v>33.611288626958086</v>
      </c>
      <c r="G4342">
        <f t="shared" si="280"/>
        <v>33.743861165775435</v>
      </c>
      <c r="H4342">
        <f t="shared" si="284"/>
        <v>0</v>
      </c>
      <c r="I4342" s="70"/>
      <c r="J4342" s="71"/>
      <c r="K4342" s="70"/>
      <c r="L4342" s="71"/>
      <c r="M4342" s="70"/>
      <c r="N4342" s="71"/>
      <c r="O4342" s="70"/>
      <c r="P4342" s="72"/>
    </row>
    <row r="4343" spans="1:16">
      <c r="A4343" s="12">
        <f t="shared" si="283"/>
        <v>0</v>
      </c>
      <c r="B4343" t="str">
        <f>YEAR(C4343)&amp;VLOOKUP(MONTH(C4343),lookup!$G$2:$N$13,8)</f>
        <v>2020M02</v>
      </c>
      <c r="C4343" s="7">
        <f t="shared" si="281"/>
        <v>43880</v>
      </c>
      <c r="D4343" s="130">
        <v>40.958548081125748</v>
      </c>
      <c r="E4343">
        <f t="shared" si="282"/>
        <v>40.651095330880068</v>
      </c>
      <c r="F4343" s="130">
        <v>33.968971153864111</v>
      </c>
      <c r="G4343">
        <f t="shared" si="280"/>
        <v>33.765240263870311</v>
      </c>
      <c r="H4343">
        <f t="shared" si="284"/>
        <v>0</v>
      </c>
      <c r="I4343" s="70"/>
      <c r="J4343" s="71"/>
      <c r="K4343" s="70"/>
      <c r="L4343" s="71"/>
      <c r="M4343" s="70"/>
      <c r="N4343" s="71"/>
      <c r="O4343" s="70"/>
      <c r="P4343" s="72"/>
    </row>
    <row r="4344" spans="1:16">
      <c r="A4344" s="12">
        <f t="shared" si="283"/>
        <v>0</v>
      </c>
      <c r="B4344" t="str">
        <f>YEAR(C4344)&amp;VLOOKUP(MONTH(C4344),lookup!$G$2:$N$13,8)</f>
        <v>2020M02</v>
      </c>
      <c r="C4344" s="7">
        <f t="shared" si="281"/>
        <v>43881</v>
      </c>
      <c r="D4344" s="130">
        <v>40.486693822031555</v>
      </c>
      <c r="E4344">
        <f t="shared" si="282"/>
        <v>40.714305424206991</v>
      </c>
      <c r="F4344" s="130">
        <v>33.635280259113969</v>
      </c>
      <c r="G4344">
        <f t="shared" si="280"/>
        <v>33.813385016518723</v>
      </c>
      <c r="H4344">
        <f t="shared" si="284"/>
        <v>0</v>
      </c>
      <c r="I4344" s="70"/>
      <c r="J4344" s="71"/>
      <c r="K4344" s="70"/>
      <c r="L4344" s="71"/>
      <c r="M4344" s="70"/>
      <c r="N4344" s="71"/>
      <c r="O4344" s="70"/>
      <c r="P4344" s="72"/>
    </row>
    <row r="4345" spans="1:16">
      <c r="A4345" s="12">
        <f t="shared" si="283"/>
        <v>0</v>
      </c>
      <c r="B4345" t="str">
        <f>YEAR(C4345)&amp;VLOOKUP(MONTH(C4345),lookup!$G$2:$N$13,8)</f>
        <v>2020M02</v>
      </c>
      <c r="C4345" s="7">
        <f t="shared" si="281"/>
        <v>43882</v>
      </c>
      <c r="D4345" s="130">
        <v>41.329178424334103</v>
      </c>
      <c r="E4345">
        <f t="shared" si="282"/>
        <v>40.759696218357206</v>
      </c>
      <c r="F4345" s="130">
        <v>34.361551596320012</v>
      </c>
      <c r="G4345">
        <f t="shared" si="280"/>
        <v>33.858996401584307</v>
      </c>
      <c r="H4345">
        <f t="shared" si="284"/>
        <v>0</v>
      </c>
      <c r="I4345" s="70"/>
      <c r="J4345" s="71"/>
      <c r="K4345" s="70"/>
      <c r="L4345" s="71"/>
      <c r="M4345" s="70"/>
      <c r="N4345" s="71"/>
      <c r="O4345" s="70"/>
      <c r="P4345" s="72"/>
    </row>
    <row r="4346" spans="1:16">
      <c r="A4346" s="12">
        <f t="shared" si="283"/>
        <v>0</v>
      </c>
      <c r="B4346" t="str">
        <f>YEAR(C4346)&amp;VLOOKUP(MONTH(C4346),lookup!$G$2:$N$13,8)</f>
        <v>2020M02</v>
      </c>
      <c r="C4346" s="7">
        <f t="shared" si="281"/>
        <v>43883</v>
      </c>
      <c r="D4346" s="130">
        <v>40.62670388012959</v>
      </c>
      <c r="E4346">
        <f t="shared" si="282"/>
        <v>40.812029934760048</v>
      </c>
      <c r="F4346" s="130">
        <v>33.735566892783574</v>
      </c>
      <c r="G4346">
        <f t="shared" si="280"/>
        <v>33.894258904546277</v>
      </c>
      <c r="H4346">
        <f t="shared" si="284"/>
        <v>0</v>
      </c>
      <c r="I4346" s="70"/>
      <c r="J4346" s="71"/>
      <c r="K4346" s="70"/>
      <c r="L4346" s="71"/>
      <c r="M4346" s="70"/>
      <c r="N4346" s="71"/>
      <c r="O4346" s="70"/>
      <c r="P4346" s="72"/>
    </row>
    <row r="4347" spans="1:16">
      <c r="A4347" s="12">
        <f t="shared" si="283"/>
        <v>0</v>
      </c>
      <c r="B4347" t="str">
        <f>YEAR(C4347)&amp;VLOOKUP(MONTH(C4347),lookup!$G$2:$N$13,8)</f>
        <v>2020M02</v>
      </c>
      <c r="C4347" s="7">
        <f t="shared" si="281"/>
        <v>43884</v>
      </c>
      <c r="D4347" s="130">
        <v>41.689646724048693</v>
      </c>
      <c r="E4347">
        <f t="shared" si="282"/>
        <v>40.894551275723501</v>
      </c>
      <c r="F4347" s="130">
        <v>34.643553977778829</v>
      </c>
      <c r="G4347">
        <f t="shared" si="280"/>
        <v>33.97394188490513</v>
      </c>
      <c r="H4347">
        <f t="shared" si="284"/>
        <v>0</v>
      </c>
      <c r="I4347" s="70"/>
      <c r="J4347" s="71"/>
      <c r="K4347" s="70"/>
      <c r="L4347" s="71"/>
      <c r="M4347" s="70"/>
      <c r="N4347" s="71"/>
      <c r="O4347" s="70"/>
      <c r="P4347" s="72"/>
    </row>
    <row r="4348" spans="1:16">
      <c r="A4348" s="12">
        <f t="shared" si="283"/>
        <v>0</v>
      </c>
      <c r="B4348" t="str">
        <f>YEAR(C4348)&amp;VLOOKUP(MONTH(C4348),lookup!$G$2:$N$13,8)</f>
        <v>2020M02</v>
      </c>
      <c r="C4348" s="7">
        <f t="shared" si="281"/>
        <v>43885</v>
      </c>
      <c r="D4348" s="130">
        <v>40.455137636948571</v>
      </c>
      <c r="E4348">
        <f t="shared" si="282"/>
        <v>40.900838596545057</v>
      </c>
      <c r="F4348" s="130">
        <v>33.508508410351986</v>
      </c>
      <c r="G4348">
        <f t="shared" si="280"/>
        <v>33.955503238735886</v>
      </c>
      <c r="H4348">
        <f t="shared" si="284"/>
        <v>0</v>
      </c>
      <c r="I4348" s="70"/>
      <c r="J4348" s="71"/>
      <c r="K4348" s="70"/>
      <c r="L4348" s="71"/>
      <c r="M4348" s="70"/>
      <c r="N4348" s="71"/>
      <c r="O4348" s="70"/>
      <c r="P4348" s="72"/>
    </row>
    <row r="4349" spans="1:16">
      <c r="A4349" s="12">
        <f t="shared" si="283"/>
        <v>0</v>
      </c>
      <c r="B4349" t="str">
        <f>YEAR(C4349)&amp;VLOOKUP(MONTH(C4349),lookup!$G$2:$N$13,8)</f>
        <v>2020M02</v>
      </c>
      <c r="C4349" s="7">
        <f t="shared" si="281"/>
        <v>43886</v>
      </c>
      <c r="D4349" s="130">
        <v>41.523465003178949</v>
      </c>
      <c r="E4349">
        <f t="shared" si="282"/>
        <v>40.977341680037568</v>
      </c>
      <c r="F4349" s="130">
        <v>34.476064349440968</v>
      </c>
      <c r="G4349">
        <f t="shared" si="280"/>
        <v>34.02634286964566</v>
      </c>
      <c r="H4349">
        <f t="shared" si="284"/>
        <v>0</v>
      </c>
      <c r="I4349" s="70"/>
      <c r="J4349" s="71"/>
      <c r="K4349" s="70"/>
      <c r="L4349" s="71"/>
      <c r="M4349" s="70"/>
      <c r="N4349" s="71"/>
      <c r="O4349" s="70"/>
      <c r="P4349" s="72"/>
    </row>
    <row r="4350" spans="1:16">
      <c r="A4350" s="12">
        <f t="shared" si="283"/>
        <v>0</v>
      </c>
      <c r="B4350" t="str">
        <f>YEAR(C4350)&amp;VLOOKUP(MONTH(C4350),lookup!$G$2:$N$13,8)</f>
        <v>2020M02</v>
      </c>
      <c r="C4350" s="7">
        <f t="shared" si="281"/>
        <v>43887</v>
      </c>
      <c r="D4350" s="130">
        <v>40.775691047206351</v>
      </c>
      <c r="E4350">
        <f t="shared" si="282"/>
        <v>41.023635098341572</v>
      </c>
      <c r="F4350" s="130">
        <v>33.916449942419788</v>
      </c>
      <c r="G4350">
        <f t="shared" si="280"/>
        <v>34.068846258804172</v>
      </c>
      <c r="H4350">
        <f t="shared" si="284"/>
        <v>0</v>
      </c>
      <c r="I4350" s="70"/>
      <c r="J4350" s="71"/>
      <c r="K4350" s="70"/>
      <c r="L4350" s="71"/>
      <c r="M4350" s="70"/>
      <c r="N4350" s="71"/>
      <c r="O4350" s="70"/>
      <c r="P4350" s="72"/>
    </row>
    <row r="4351" spans="1:16">
      <c r="A4351" s="12">
        <f t="shared" si="283"/>
        <v>0</v>
      </c>
      <c r="B4351" t="str">
        <f>YEAR(C4351)&amp;VLOOKUP(MONTH(C4351),lookup!$G$2:$N$13,8)</f>
        <v>2020M02</v>
      </c>
      <c r="C4351" s="7">
        <f t="shared" si="281"/>
        <v>43888</v>
      </c>
      <c r="D4351" s="130">
        <v>41.462211610540159</v>
      </c>
      <c r="E4351">
        <f t="shared" si="282"/>
        <v>41.06620016778048</v>
      </c>
      <c r="F4351" s="130">
        <v>34.39322764030112</v>
      </c>
      <c r="G4351">
        <f t="shared" si="280"/>
        <v>34.098001959538252</v>
      </c>
      <c r="H4351">
        <f t="shared" si="284"/>
        <v>0</v>
      </c>
      <c r="I4351" s="70"/>
      <c r="J4351" s="71"/>
      <c r="K4351" s="70"/>
      <c r="L4351" s="71"/>
      <c r="M4351" s="70"/>
      <c r="N4351" s="71"/>
      <c r="O4351" s="70"/>
      <c r="P4351" s="72"/>
    </row>
    <row r="4352" spans="1:16">
      <c r="A4352" s="12">
        <f t="shared" si="283"/>
        <v>0</v>
      </c>
      <c r="B4352" t="str">
        <f>YEAR(C4352)&amp;VLOOKUP(MONTH(C4352),lookup!$G$2:$N$13,8)</f>
        <v>2020M02</v>
      </c>
      <c r="C4352" s="7">
        <f t="shared" si="281"/>
        <v>43889</v>
      </c>
      <c r="D4352" s="130">
        <v>40.466089834095129</v>
      </c>
      <c r="E4352">
        <f t="shared" si="282"/>
        <v>41.051527914698255</v>
      </c>
      <c r="F4352" s="130">
        <v>33.697324650054192</v>
      </c>
      <c r="G4352">
        <f t="shared" si="280"/>
        <v>34.098692880411228</v>
      </c>
      <c r="H4352">
        <f t="shared" si="284"/>
        <v>0</v>
      </c>
      <c r="I4352" s="70"/>
      <c r="J4352" s="71"/>
      <c r="K4352" s="70"/>
      <c r="L4352" s="71"/>
      <c r="M4352" s="70"/>
      <c r="N4352" s="71"/>
      <c r="O4352" s="70"/>
      <c r="P4352" s="72"/>
    </row>
    <row r="4353" spans="1:16">
      <c r="A4353" s="12">
        <f t="shared" si="283"/>
        <v>0</v>
      </c>
      <c r="B4353" t="str">
        <f>YEAR(C4353)&amp;VLOOKUP(MONTH(C4353),lookup!$G$2:$N$13,8)</f>
        <v>2020M02</v>
      </c>
      <c r="C4353" s="7">
        <f t="shared" si="281"/>
        <v>43890</v>
      </c>
      <c r="D4353" s="130">
        <v>41.931924116016539</v>
      </c>
      <c r="E4353">
        <f t="shared" si="282"/>
        <v>41.109389303092392</v>
      </c>
      <c r="F4353" s="130">
        <v>34.740272641653547</v>
      </c>
      <c r="G4353">
        <f t="shared" si="280"/>
        <v>34.130422834400804</v>
      </c>
      <c r="H4353">
        <f t="shared" si="284"/>
        <v>0</v>
      </c>
      <c r="I4353" s="70"/>
      <c r="J4353" s="73"/>
      <c r="K4353" s="70"/>
      <c r="L4353" s="71"/>
      <c r="M4353" s="70"/>
      <c r="N4353" s="71"/>
      <c r="O4353" s="70"/>
      <c r="P4353" s="73"/>
    </row>
    <row r="4354" spans="1:16">
      <c r="A4354" s="12">
        <f t="shared" si="283"/>
        <v>0</v>
      </c>
      <c r="B4354" t="str">
        <f>YEAR(C4354)&amp;VLOOKUP(MONTH(C4354),lookup!$G$2:$N$13,8)</f>
        <v>2020M03</v>
      </c>
      <c r="C4354" s="7">
        <f t="shared" si="281"/>
        <v>43891</v>
      </c>
      <c r="D4354" s="130">
        <v>40.779288141889317</v>
      </c>
      <c r="E4354">
        <f t="shared" si="282"/>
        <v>41.145938361530767</v>
      </c>
      <c r="F4354" s="130">
        <v>33.987275021297378</v>
      </c>
      <c r="G4354">
        <f t="shared" si="280"/>
        <v>34.186051810011691</v>
      </c>
      <c r="H4354">
        <f t="shared" si="284"/>
        <v>0</v>
      </c>
      <c r="I4354" s="70"/>
      <c r="J4354" s="71"/>
      <c r="K4354" s="70"/>
      <c r="L4354" s="71"/>
      <c r="M4354" s="70"/>
      <c r="N4354" s="71"/>
      <c r="O4354" s="70"/>
      <c r="P4354" s="72"/>
    </row>
    <row r="4355" spans="1:16">
      <c r="A4355" s="12">
        <f t="shared" si="283"/>
        <v>0</v>
      </c>
      <c r="B4355" t="str">
        <f>YEAR(C4355)&amp;VLOOKUP(MONTH(C4355),lookup!$G$2:$N$13,8)</f>
        <v>2020M03</v>
      </c>
      <c r="C4355" s="7">
        <f t="shared" si="281"/>
        <v>43892</v>
      </c>
      <c r="D4355" s="130">
        <v>41.730840050398442</v>
      </c>
      <c r="E4355">
        <f t="shared" si="282"/>
        <v>41.16579419836259</v>
      </c>
      <c r="F4355" s="130">
        <v>34.536469576242119</v>
      </c>
      <c r="G4355">
        <f t="shared" si="280"/>
        <v>34.184392803815747</v>
      </c>
      <c r="H4355">
        <f t="shared" si="284"/>
        <v>0</v>
      </c>
      <c r="I4355" s="70"/>
      <c r="J4355" s="71"/>
      <c r="K4355" s="70"/>
      <c r="L4355" s="71"/>
      <c r="M4355" s="70"/>
      <c r="N4355" s="71"/>
      <c r="O4355" s="70"/>
      <c r="P4355" s="72"/>
    </row>
    <row r="4356" spans="1:16">
      <c r="A4356" s="12">
        <f t="shared" si="283"/>
        <v>0</v>
      </c>
      <c r="B4356" t="str">
        <f>YEAR(C4356)&amp;VLOOKUP(MONTH(C4356),lookup!$G$2:$N$13,8)</f>
        <v>2020M03</v>
      </c>
      <c r="C4356" s="7">
        <f t="shared" si="281"/>
        <v>43893</v>
      </c>
      <c r="D4356" s="130">
        <v>40.884081130331722</v>
      </c>
      <c r="E4356">
        <f t="shared" si="282"/>
        <v>41.201635673626143</v>
      </c>
      <c r="F4356" s="130">
        <v>34.12058644821019</v>
      </c>
      <c r="G4356">
        <f t="shared" si="280"/>
        <v>34.239659056664422</v>
      </c>
      <c r="H4356">
        <f t="shared" si="284"/>
        <v>0</v>
      </c>
      <c r="I4356" s="70"/>
      <c r="J4356" s="71"/>
      <c r="K4356" s="70"/>
      <c r="L4356" s="71"/>
      <c r="M4356" s="70"/>
      <c r="N4356" s="71"/>
      <c r="O4356" s="70"/>
      <c r="P4356" s="72"/>
    </row>
    <row r="4357" spans="1:16">
      <c r="A4357" s="12">
        <f t="shared" si="283"/>
        <v>0</v>
      </c>
      <c r="B4357" t="str">
        <f>YEAR(C4357)&amp;VLOOKUP(MONTH(C4357),lookup!$G$2:$N$13,8)</f>
        <v>2020M03</v>
      </c>
      <c r="C4357" s="7">
        <f t="shared" si="281"/>
        <v>43894</v>
      </c>
      <c r="D4357" s="130">
        <v>42.044989014657183</v>
      </c>
      <c r="E4357">
        <f t="shared" si="282"/>
        <v>41.282795708019947</v>
      </c>
      <c r="F4357" s="130">
        <v>34.801628301171334</v>
      </c>
      <c r="G4357">
        <f t="shared" si="280"/>
        <v>34.294040192053416</v>
      </c>
      <c r="H4357">
        <f t="shared" si="284"/>
        <v>0</v>
      </c>
      <c r="I4357" s="70"/>
      <c r="J4357" s="71"/>
      <c r="K4357" s="70"/>
      <c r="L4357" s="71"/>
      <c r="M4357" s="70"/>
      <c r="N4357" s="71"/>
      <c r="O4357" s="70"/>
      <c r="P4357" s="72"/>
    </row>
    <row r="4358" spans="1:16">
      <c r="A4358" s="12">
        <f t="shared" si="283"/>
        <v>0</v>
      </c>
      <c r="B4358" t="str">
        <f>YEAR(C4358)&amp;VLOOKUP(MONTH(C4358),lookup!$G$2:$N$13,8)</f>
        <v>2020M03</v>
      </c>
      <c r="C4358" s="7">
        <f t="shared" si="281"/>
        <v>43895</v>
      </c>
      <c r="D4358" s="130">
        <v>40.702205471023142</v>
      </c>
      <c r="E4358">
        <f t="shared" si="282"/>
        <v>41.297879162585843</v>
      </c>
      <c r="F4358" s="130">
        <v>33.951404833814252</v>
      </c>
      <c r="G4358">
        <f t="shared" ref="G4358:G4421" si="285">AVERAGE(SUM(F4351:F4358)/8,SUM(F4353:F4358)/6)</f>
        <v>34.31739822141224</v>
      </c>
      <c r="H4358">
        <f t="shared" si="284"/>
        <v>0</v>
      </c>
      <c r="I4358" s="70"/>
      <c r="J4358" s="71"/>
      <c r="K4358" s="70"/>
      <c r="L4358" s="71"/>
      <c r="M4358" s="70"/>
      <c r="N4358" s="71"/>
      <c r="O4358" s="70"/>
      <c r="P4358" s="72"/>
    </row>
    <row r="4359" spans="1:16">
      <c r="A4359" s="12">
        <f t="shared" si="283"/>
        <v>0</v>
      </c>
      <c r="B4359" t="str">
        <f>YEAR(C4359)&amp;VLOOKUP(MONTH(C4359),lookup!$G$2:$N$13,8)</f>
        <v>2020M03</v>
      </c>
      <c r="C4359" s="7">
        <f t="shared" si="281"/>
        <v>43896</v>
      </c>
      <c r="D4359" s="130">
        <v>42.104737922114403</v>
      </c>
      <c r="E4359">
        <f t="shared" si="282"/>
        <v>41.352438207567388</v>
      </c>
      <c r="F4359" s="130">
        <v>34.948228816697529</v>
      </c>
      <c r="G4359">
        <f t="shared" si="285"/>
        <v>34.369415476190682</v>
      </c>
      <c r="H4359">
        <f t="shared" si="284"/>
        <v>0</v>
      </c>
      <c r="I4359" s="70"/>
      <c r="J4359" s="71"/>
      <c r="K4359" s="70"/>
      <c r="L4359" s="71"/>
      <c r="M4359" s="70"/>
      <c r="N4359" s="71"/>
      <c r="O4359" s="70"/>
      <c r="P4359" s="72"/>
    </row>
    <row r="4360" spans="1:16">
      <c r="A4360" s="12">
        <f t="shared" si="283"/>
        <v>0</v>
      </c>
      <c r="B4360" t="str">
        <f>YEAR(C4360)&amp;VLOOKUP(MONTH(C4360),lookup!$G$2:$N$13,8)</f>
        <v>2020M03</v>
      </c>
      <c r="C4360" s="7">
        <f t="shared" si="281"/>
        <v>43897</v>
      </c>
      <c r="D4360" s="130">
        <v>41.298974583859597</v>
      </c>
      <c r="E4360">
        <f t="shared" si="282"/>
        <v>41.447800707925182</v>
      </c>
      <c r="F4360" s="130">
        <v>34.316814010576216</v>
      </c>
      <c r="G4360">
        <f t="shared" si="285"/>
        <v>34.435595143663221</v>
      </c>
      <c r="H4360">
        <f t="shared" si="284"/>
        <v>0</v>
      </c>
      <c r="I4360" s="70"/>
      <c r="J4360" s="71"/>
      <c r="K4360" s="70"/>
      <c r="L4360" s="71"/>
      <c r="M4360" s="70"/>
      <c r="N4360" s="71"/>
      <c r="O4360" s="70"/>
      <c r="P4360" s="72"/>
    </row>
    <row r="4361" spans="1:16">
      <c r="A4361" s="12">
        <f t="shared" si="283"/>
        <v>0</v>
      </c>
      <c r="B4361" t="str">
        <f>YEAR(C4361)&amp;VLOOKUP(MONTH(C4361),lookup!$G$2:$N$13,8)</f>
        <v>2020M03</v>
      </c>
      <c r="C4361" s="7">
        <f t="shared" si="281"/>
        <v>43898</v>
      </c>
      <c r="D4361" s="130">
        <v>42.335961366282632</v>
      </c>
      <c r="E4361">
        <f t="shared" si="282"/>
        <v>41.523479812390505</v>
      </c>
      <c r="F4361" s="130">
        <v>35.13377917218007</v>
      </c>
      <c r="G4361">
        <f t="shared" si="285"/>
        <v>34.509965101482621</v>
      </c>
      <c r="H4361">
        <f t="shared" si="284"/>
        <v>0</v>
      </c>
      <c r="I4361" s="70"/>
      <c r="J4361" s="71"/>
      <c r="K4361" s="70"/>
      <c r="L4361" s="71"/>
      <c r="M4361" s="70"/>
      <c r="N4361" s="71"/>
      <c r="O4361" s="70"/>
      <c r="P4361" s="72"/>
    </row>
    <row r="4362" spans="1:16">
      <c r="A4362" s="12">
        <f t="shared" si="283"/>
        <v>0</v>
      </c>
      <c r="B4362" t="str">
        <f>YEAR(C4362)&amp;VLOOKUP(MONTH(C4362),lookup!$G$2:$N$13,8)</f>
        <v>2020M03</v>
      </c>
      <c r="C4362" s="7">
        <f t="shared" si="281"/>
        <v>43899</v>
      </c>
      <c r="D4362" s="130">
        <v>41.374896354315496</v>
      </c>
      <c r="E4362">
        <f t="shared" si="282"/>
        <v>41.601606594332452</v>
      </c>
      <c r="F4362" s="130">
        <v>34.359926557257907</v>
      </c>
      <c r="G4362">
        <f t="shared" si="285"/>
        <v>34.553200831567466</v>
      </c>
      <c r="H4362">
        <f t="shared" si="284"/>
        <v>0</v>
      </c>
      <c r="I4362" s="70"/>
      <c r="J4362" s="71"/>
      <c r="K4362" s="70"/>
      <c r="L4362" s="71"/>
      <c r="M4362" s="70"/>
      <c r="N4362" s="71"/>
      <c r="O4362" s="70"/>
      <c r="P4362" s="72"/>
    </row>
    <row r="4363" spans="1:16">
      <c r="A4363" s="12">
        <f t="shared" si="283"/>
        <v>0</v>
      </c>
      <c r="B4363" t="str">
        <f>YEAR(C4363)&amp;VLOOKUP(MONTH(C4363),lookup!$G$2:$N$13,8)</f>
        <v>2020M03</v>
      </c>
      <c r="C4363" s="7">
        <f t="shared" si="281"/>
        <v>43900</v>
      </c>
      <c r="D4363" s="130">
        <v>42.461459313827675</v>
      </c>
      <c r="E4363">
        <f t="shared" si="282"/>
        <v>41.681976156560992</v>
      </c>
      <c r="F4363" s="130">
        <v>35.340102948168884</v>
      </c>
      <c r="G4363">
        <f t="shared" si="285"/>
        <v>34.64830080456268</v>
      </c>
      <c r="H4363">
        <f t="shared" si="284"/>
        <v>0</v>
      </c>
      <c r="I4363" s="70"/>
      <c r="J4363" s="71"/>
      <c r="K4363" s="70"/>
      <c r="L4363" s="71"/>
      <c r="M4363" s="70"/>
      <c r="N4363" s="71"/>
      <c r="O4363" s="70"/>
      <c r="P4363" s="72"/>
    </row>
    <row r="4364" spans="1:16">
      <c r="A4364" s="12">
        <f t="shared" si="283"/>
        <v>0</v>
      </c>
      <c r="B4364" t="str">
        <f>YEAR(C4364)&amp;VLOOKUP(MONTH(C4364),lookup!$G$2:$N$13,8)</f>
        <v>2020M03</v>
      </c>
      <c r="C4364" s="7">
        <f t="shared" ref="C4364:C4427" si="286">C4363+1</f>
        <v>43901</v>
      </c>
      <c r="D4364" s="130">
        <v>41.498858232437399</v>
      </c>
      <c r="E4364">
        <f t="shared" si="282"/>
        <v>41.786787455560443</v>
      </c>
      <c r="F4364" s="130">
        <v>34.434578368385822</v>
      </c>
      <c r="G4364">
        <f t="shared" si="285"/>
        <v>34.70818976078796</v>
      </c>
      <c r="H4364">
        <f t="shared" si="284"/>
        <v>0</v>
      </c>
      <c r="I4364" s="70"/>
      <c r="J4364" s="71"/>
      <c r="K4364" s="70"/>
      <c r="L4364" s="71"/>
      <c r="M4364" s="70"/>
      <c r="N4364" s="71"/>
      <c r="O4364" s="70"/>
      <c r="P4364" s="72"/>
    </row>
    <row r="4365" spans="1:16">
      <c r="A4365" s="12">
        <f t="shared" si="283"/>
        <v>0</v>
      </c>
      <c r="B4365" t="str">
        <f>YEAR(C4365)&amp;VLOOKUP(MONTH(C4365),lookup!$G$2:$N$13,8)</f>
        <v>2020M03</v>
      </c>
      <c r="C4365" s="7">
        <f t="shared" si="286"/>
        <v>43902</v>
      </c>
      <c r="D4365" s="130">
        <v>42.347189864077208</v>
      </c>
      <c r="E4365">
        <f t="shared" si="282"/>
        <v>41.825879337146105</v>
      </c>
      <c r="F4365" s="130">
        <v>35.23445469369242</v>
      </c>
      <c r="G4365">
        <f t="shared" si="285"/>
        <v>34.759093566736759</v>
      </c>
      <c r="H4365">
        <f t="shared" si="284"/>
        <v>0</v>
      </c>
      <c r="I4365" s="70"/>
      <c r="J4365" s="71"/>
      <c r="K4365" s="70"/>
      <c r="L4365" s="71"/>
      <c r="M4365" s="70"/>
      <c r="N4365" s="71"/>
      <c r="O4365" s="70"/>
      <c r="P4365" s="72"/>
    </row>
    <row r="4366" spans="1:16">
      <c r="A4366" s="12">
        <f t="shared" si="283"/>
        <v>0</v>
      </c>
      <c r="B4366" t="str">
        <f>YEAR(C4366)&amp;VLOOKUP(MONTH(C4366),lookup!$G$2:$N$13,8)</f>
        <v>2020M03</v>
      </c>
      <c r="C4366" s="7">
        <f t="shared" si="286"/>
        <v>43903</v>
      </c>
      <c r="D4366" s="130">
        <v>41.722119021697438</v>
      </c>
      <c r="E4366">
        <f t="shared" si="282"/>
        <v>41.924885970549731</v>
      </c>
      <c r="F4366" s="130">
        <v>34.600723031372254</v>
      </c>
      <c r="G4366">
        <f t="shared" si="285"/>
        <v>34.823335039150471</v>
      </c>
      <c r="H4366">
        <f t="shared" si="284"/>
        <v>0</v>
      </c>
      <c r="I4366" s="70"/>
      <c r="J4366" s="71"/>
      <c r="K4366" s="70"/>
      <c r="L4366" s="71"/>
      <c r="M4366" s="70"/>
      <c r="N4366" s="71"/>
      <c r="O4366" s="70"/>
      <c r="P4366" s="72"/>
    </row>
    <row r="4367" spans="1:16">
      <c r="A4367" s="12">
        <f t="shared" si="283"/>
        <v>0</v>
      </c>
      <c r="B4367" t="str">
        <f>YEAR(C4367)&amp;VLOOKUP(MONTH(C4367),lookup!$G$2:$N$13,8)</f>
        <v>2020M03</v>
      </c>
      <c r="C4367" s="7">
        <f t="shared" si="286"/>
        <v>43904</v>
      </c>
      <c r="D4367" s="130">
        <v>42.207517386715779</v>
      </c>
      <c r="E4367">
        <f t="shared" si="282"/>
        <v>41.920606022123408</v>
      </c>
      <c r="F4367" s="130">
        <v>35.102169386280153</v>
      </c>
      <c r="G4367">
        <f t="shared" si="285"/>
        <v>34.830322175924387</v>
      </c>
      <c r="H4367">
        <f t="shared" si="284"/>
        <v>0</v>
      </c>
      <c r="I4367" s="70"/>
      <c r="J4367" s="71"/>
      <c r="K4367" s="70"/>
      <c r="L4367" s="71"/>
      <c r="M4367" s="70"/>
      <c r="N4367" s="71"/>
      <c r="O4367" s="70"/>
      <c r="P4367" s="72"/>
    </row>
    <row r="4368" spans="1:16">
      <c r="A4368" s="12">
        <f t="shared" si="283"/>
        <v>0</v>
      </c>
      <c r="B4368" t="str">
        <f>YEAR(C4368)&amp;VLOOKUP(MONTH(C4368),lookup!$G$2:$N$13,8)</f>
        <v>2020M03</v>
      </c>
      <c r="C4368" s="7">
        <f t="shared" si="286"/>
        <v>43905</v>
      </c>
      <c r="D4368" s="130">
        <v>42.015687132063114</v>
      </c>
      <c r="E4368">
        <f t="shared" si="282"/>
        <v>42.018799787865099</v>
      </c>
      <c r="F4368" s="130">
        <v>34.882276376820613</v>
      </c>
      <c r="G4368">
        <f t="shared" si="285"/>
        <v>34.909192725444896</v>
      </c>
      <c r="H4368">
        <f t="shared" si="284"/>
        <v>0</v>
      </c>
      <c r="I4368" s="70"/>
      <c r="J4368" s="71"/>
      <c r="K4368" s="70"/>
      <c r="L4368" s="71"/>
      <c r="M4368" s="70"/>
      <c r="N4368" s="71"/>
      <c r="O4368" s="70"/>
      <c r="P4368" s="72"/>
    </row>
    <row r="4369" spans="1:16">
      <c r="A4369" s="12">
        <f t="shared" si="283"/>
        <v>0</v>
      </c>
      <c r="B4369" t="str">
        <f>YEAR(C4369)&amp;VLOOKUP(MONTH(C4369),lookup!$G$2:$N$13,8)</f>
        <v>2020M03</v>
      </c>
      <c r="C4369" s="7">
        <f t="shared" si="286"/>
        <v>43906</v>
      </c>
      <c r="D4369" s="130">
        <v>42.425872700095972</v>
      </c>
      <c r="E4369">
        <f t="shared" si="282"/>
        <v>42.021453695084119</v>
      </c>
      <c r="F4369" s="130">
        <v>35.20024402482143</v>
      </c>
      <c r="G4369">
        <f t="shared" si="285"/>
        <v>34.901691868456027</v>
      </c>
      <c r="H4369">
        <f t="shared" si="284"/>
        <v>0</v>
      </c>
      <c r="I4369" s="70"/>
      <c r="J4369" s="71"/>
      <c r="K4369" s="70"/>
      <c r="L4369" s="71"/>
      <c r="M4369" s="70"/>
      <c r="N4369" s="71"/>
      <c r="O4369" s="70"/>
      <c r="P4369" s="72"/>
    </row>
    <row r="4370" spans="1:16">
      <c r="A4370" s="12">
        <f t="shared" si="283"/>
        <v>0</v>
      </c>
      <c r="B4370" t="str">
        <f>YEAR(C4370)&amp;VLOOKUP(MONTH(C4370),lookup!$G$2:$N$13,8)</f>
        <v>2020M03</v>
      </c>
      <c r="C4370" s="7">
        <f t="shared" si="286"/>
        <v>43907</v>
      </c>
      <c r="D4370" s="130">
        <v>41.930066562304532</v>
      </c>
      <c r="E4370">
        <f t="shared" si="282"/>
        <v>42.092085860572368</v>
      </c>
      <c r="F4370" s="130">
        <v>34.862401619609578</v>
      </c>
      <c r="G4370">
        <f t="shared" si="285"/>
        <v>34.968748497454982</v>
      </c>
      <c r="H4370">
        <f t="shared" si="284"/>
        <v>0</v>
      </c>
      <c r="I4370" s="70"/>
      <c r="J4370" s="71"/>
      <c r="K4370" s="70"/>
      <c r="L4370" s="71"/>
      <c r="M4370" s="70"/>
      <c r="N4370" s="71"/>
      <c r="O4370" s="70"/>
      <c r="P4370" s="72"/>
    </row>
    <row r="4371" spans="1:16">
      <c r="A4371" s="12">
        <f t="shared" si="283"/>
        <v>0</v>
      </c>
      <c r="B4371" t="str">
        <f>YEAR(C4371)&amp;VLOOKUP(MONTH(C4371),lookup!$G$2:$N$13,8)</f>
        <v>2020M03</v>
      </c>
      <c r="C4371" s="7">
        <f t="shared" si="286"/>
        <v>43908</v>
      </c>
      <c r="D4371" s="130">
        <v>42.551659934737785</v>
      </c>
      <c r="E4371">
        <f t="shared" si="282"/>
        <v>42.114762571934293</v>
      </c>
      <c r="F4371" s="130">
        <v>35.365033252528171</v>
      </c>
      <c r="G4371">
        <f t="shared" si="285"/>
        <v>34.981188188047085</v>
      </c>
      <c r="H4371">
        <f t="shared" si="284"/>
        <v>0</v>
      </c>
      <c r="I4371" s="70"/>
      <c r="J4371" s="71"/>
      <c r="K4371" s="70"/>
      <c r="L4371" s="71"/>
      <c r="M4371" s="70"/>
      <c r="N4371" s="71"/>
      <c r="O4371" s="70"/>
      <c r="P4371" s="72"/>
    </row>
    <row r="4372" spans="1:16">
      <c r="A4372" s="12">
        <f t="shared" si="283"/>
        <v>0</v>
      </c>
      <c r="B4372" t="str">
        <f>YEAR(C4372)&amp;VLOOKUP(MONTH(C4372),lookup!$G$2:$N$13,8)</f>
        <v>2020M03</v>
      </c>
      <c r="C4372" s="7">
        <f t="shared" si="286"/>
        <v>43909</v>
      </c>
      <c r="D4372" s="130">
        <v>42.352557111484749</v>
      </c>
      <c r="E4372">
        <f t="shared" si="282"/>
        <v>42.220655259357031</v>
      </c>
      <c r="F4372" s="130">
        <v>35.158263056327904</v>
      </c>
      <c r="G4372">
        <f t="shared" si="285"/>
        <v>35.072880149789775</v>
      </c>
      <c r="H4372">
        <f t="shared" si="284"/>
        <v>0</v>
      </c>
      <c r="I4372" s="70"/>
      <c r="J4372" s="71"/>
      <c r="K4372" s="70"/>
      <c r="L4372" s="71"/>
      <c r="M4372" s="70"/>
      <c r="N4372" s="71"/>
      <c r="O4372" s="70"/>
      <c r="P4372" s="72"/>
    </row>
    <row r="4373" spans="1:16">
      <c r="A4373" s="12">
        <f t="shared" si="283"/>
        <v>0</v>
      </c>
      <c r="B4373" t="str">
        <f>YEAR(C4373)&amp;VLOOKUP(MONTH(C4373),lookup!$G$2:$N$13,8)</f>
        <v>2020M03</v>
      </c>
      <c r="C4373" s="7">
        <f t="shared" si="286"/>
        <v>43910</v>
      </c>
      <c r="D4373" s="130">
        <v>42.535556053121944</v>
      </c>
      <c r="E4373">
        <f t="shared" si="282"/>
        <v>42.259764701706175</v>
      </c>
      <c r="F4373" s="130">
        <v>35.38580861399187</v>
      </c>
      <c r="G4373">
        <f t="shared" si="285"/>
        <v>35.105976372117794</v>
      </c>
      <c r="H4373">
        <f t="shared" si="284"/>
        <v>0</v>
      </c>
      <c r="I4373" s="70"/>
      <c r="J4373" s="71"/>
      <c r="K4373" s="70"/>
      <c r="L4373" s="71"/>
      <c r="M4373" s="70"/>
      <c r="N4373" s="71"/>
      <c r="O4373" s="70"/>
      <c r="P4373" s="72"/>
    </row>
    <row r="4374" spans="1:16">
      <c r="A4374" s="12">
        <f t="shared" si="283"/>
        <v>0</v>
      </c>
      <c r="B4374" t="str">
        <f>YEAR(C4374)&amp;VLOOKUP(MONTH(C4374),lookup!$G$2:$N$13,8)</f>
        <v>2020M03</v>
      </c>
      <c r="C4374" s="7">
        <f t="shared" si="286"/>
        <v>43911</v>
      </c>
      <c r="D4374" s="130">
        <v>42.386880087586462</v>
      </c>
      <c r="E4374">
        <f t="shared" si="282"/>
        <v>42.332245014617847</v>
      </c>
      <c r="F4374" s="130">
        <v>35.206225408669084</v>
      </c>
      <c r="G4374">
        <f t="shared" si="285"/>
        <v>35.170816023352884</v>
      </c>
      <c r="H4374">
        <f t="shared" si="284"/>
        <v>0</v>
      </c>
      <c r="I4374" s="70"/>
      <c r="J4374" s="71"/>
      <c r="K4374" s="70"/>
      <c r="L4374" s="71"/>
      <c r="M4374" s="70"/>
      <c r="N4374" s="71"/>
      <c r="O4374" s="70"/>
      <c r="P4374" s="72"/>
    </row>
    <row r="4375" spans="1:16">
      <c r="A4375" s="12">
        <f t="shared" si="283"/>
        <v>0</v>
      </c>
      <c r="B4375" t="str">
        <f>YEAR(C4375)&amp;VLOOKUP(MONTH(C4375),lookup!$G$2:$N$13,8)</f>
        <v>2020M03</v>
      </c>
      <c r="C4375" s="7">
        <f t="shared" si="286"/>
        <v>43912</v>
      </c>
      <c r="D4375" s="130">
        <v>42.795355898599666</v>
      </c>
      <c r="E4375">
        <f t="shared" si="282"/>
        <v>42.399775188152567</v>
      </c>
      <c r="F4375" s="130">
        <v>35.543218321507553</v>
      </c>
      <c r="G4375">
        <f t="shared" si="285"/>
        <v>35.226962773195112</v>
      </c>
      <c r="H4375">
        <f t="shared" si="284"/>
        <v>0</v>
      </c>
      <c r="I4375" s="70"/>
      <c r="J4375" s="71"/>
      <c r="K4375" s="70"/>
      <c r="L4375" s="71"/>
      <c r="M4375" s="70"/>
      <c r="N4375" s="71"/>
      <c r="O4375" s="70"/>
      <c r="P4375" s="72"/>
    </row>
    <row r="4376" spans="1:16">
      <c r="A4376" s="12">
        <f t="shared" si="283"/>
        <v>0</v>
      </c>
      <c r="B4376" t="str">
        <f>YEAR(C4376)&amp;VLOOKUP(MONTH(C4376),lookup!$G$2:$N$13,8)</f>
        <v>2020M03</v>
      </c>
      <c r="C4376" s="7">
        <f t="shared" si="286"/>
        <v>43913</v>
      </c>
      <c r="D4376" s="130">
        <v>42.063847387610373</v>
      </c>
      <c r="E4376">
        <f t="shared" si="282"/>
        <v>42.413933606233094</v>
      </c>
      <c r="F4376" s="130">
        <v>34.876685772404443</v>
      </c>
      <c r="G4376">
        <f t="shared" si="285"/>
        <v>35.227803706485332</v>
      </c>
      <c r="H4376">
        <f t="shared" si="284"/>
        <v>0</v>
      </c>
      <c r="I4376" s="70"/>
      <c r="J4376" s="71"/>
      <c r="K4376" s="70"/>
      <c r="L4376" s="71"/>
      <c r="M4376" s="70"/>
      <c r="N4376" s="71"/>
      <c r="O4376" s="70"/>
      <c r="P4376" s="72"/>
    </row>
    <row r="4377" spans="1:16">
      <c r="A4377" s="12">
        <f t="shared" si="283"/>
        <v>0</v>
      </c>
      <c r="B4377" t="str">
        <f>YEAR(C4377)&amp;VLOOKUP(MONTH(C4377),lookup!$G$2:$N$13,8)</f>
        <v>2020M03</v>
      </c>
      <c r="C4377" s="7">
        <f t="shared" si="286"/>
        <v>43914</v>
      </c>
      <c r="D4377" s="130">
        <v>43.086016647075112</v>
      </c>
      <c r="E4377">
        <f t="shared" si="282"/>
        <v>42.499722328947399</v>
      </c>
      <c r="F4377" s="130">
        <v>35.786354943310052</v>
      </c>
      <c r="G4377">
        <f t="shared" si="285"/>
        <v>35.299545779789362</v>
      </c>
      <c r="H4377">
        <f t="shared" si="284"/>
        <v>0</v>
      </c>
      <c r="I4377" s="70"/>
      <c r="J4377" s="71"/>
      <c r="K4377" s="70"/>
      <c r="L4377" s="71"/>
      <c r="M4377" s="70"/>
      <c r="N4377" s="71"/>
      <c r="O4377" s="70"/>
      <c r="P4377" s="72"/>
    </row>
    <row r="4378" spans="1:16">
      <c r="A4378" s="12">
        <f t="shared" si="283"/>
        <v>0</v>
      </c>
      <c r="B4378" t="str">
        <f>YEAR(C4378)&amp;VLOOKUP(MONTH(C4378),lookup!$G$2:$N$13,8)</f>
        <v>2020M03</v>
      </c>
      <c r="C4378" s="7">
        <f t="shared" si="286"/>
        <v>43915</v>
      </c>
      <c r="D4378" s="130">
        <v>42.437429576883943</v>
      </c>
      <c r="E4378">
        <f t="shared" si="282"/>
        <v>42.538505222808539</v>
      </c>
      <c r="F4378" s="130">
        <v>35.190015826092655</v>
      </c>
      <c r="G4378">
        <f t="shared" si="285"/>
        <v>35.322667731841619</v>
      </c>
      <c r="H4378">
        <f t="shared" si="284"/>
        <v>0</v>
      </c>
      <c r="I4378" s="70"/>
      <c r="J4378" s="71"/>
      <c r="K4378" s="70"/>
      <c r="L4378" s="71"/>
      <c r="M4378" s="70"/>
      <c r="N4378" s="71"/>
      <c r="O4378" s="70"/>
      <c r="P4378" s="72"/>
    </row>
    <row r="4379" spans="1:16">
      <c r="A4379" s="12">
        <f t="shared" si="283"/>
        <v>0</v>
      </c>
      <c r="B4379" t="str">
        <f>YEAR(C4379)&amp;VLOOKUP(MONTH(C4379),lookup!$G$2:$N$13,8)</f>
        <v>2020M03</v>
      </c>
      <c r="C4379" s="7">
        <f t="shared" si="286"/>
        <v>43916</v>
      </c>
      <c r="D4379" s="130">
        <v>43.194139609996284</v>
      </c>
      <c r="E4379">
        <f t="shared" si="282"/>
        <v>42.633542165585062</v>
      </c>
      <c r="F4379" s="130">
        <v>35.872395645716523</v>
      </c>
      <c r="G4379">
        <f t="shared" si="285"/>
        <v>35.394926800726282</v>
      </c>
      <c r="H4379">
        <f t="shared" si="284"/>
        <v>0</v>
      </c>
      <c r="I4379" s="70"/>
      <c r="J4379" s="71"/>
      <c r="K4379" s="70"/>
      <c r="L4379" s="71"/>
      <c r="M4379" s="70"/>
      <c r="N4379" s="71"/>
      <c r="O4379" s="70"/>
      <c r="P4379" s="72"/>
    </row>
    <row r="4380" spans="1:16">
      <c r="A4380" s="12">
        <f t="shared" si="283"/>
        <v>0</v>
      </c>
      <c r="B4380" t="str">
        <f>YEAR(C4380)&amp;VLOOKUP(MONTH(C4380),lookup!$G$2:$N$13,8)</f>
        <v>2020M03</v>
      </c>
      <c r="C4380" s="7">
        <f t="shared" si="286"/>
        <v>43917</v>
      </c>
      <c r="D4380" s="130">
        <v>42.791916439655076</v>
      </c>
      <c r="E4380">
        <f t="shared" si="282"/>
        <v>42.694755152934761</v>
      </c>
      <c r="F4380" s="130">
        <v>35.630474063272146</v>
      </c>
      <c r="G4380">
        <f t="shared" si="285"/>
        <v>35.45979404321055</v>
      </c>
      <c r="H4380">
        <f t="shared" si="284"/>
        <v>0</v>
      </c>
      <c r="I4380" s="70"/>
      <c r="J4380" s="71"/>
      <c r="K4380" s="70"/>
      <c r="L4380" s="71"/>
      <c r="M4380" s="70"/>
      <c r="N4380" s="71"/>
      <c r="O4380" s="70"/>
      <c r="P4380" s="72"/>
    </row>
    <row r="4381" spans="1:16">
      <c r="A4381" s="12">
        <f t="shared" si="283"/>
        <v>0</v>
      </c>
      <c r="B4381" t="str">
        <f>YEAR(C4381)&amp;VLOOKUP(MONTH(C4381),lookup!$G$2:$N$13,8)</f>
        <v>2020M03</v>
      </c>
      <c r="C4381" s="7">
        <f t="shared" si="286"/>
        <v>43918</v>
      </c>
      <c r="D4381" s="130">
        <v>43.59337254546648</v>
      </c>
      <c r="E4381">
        <f t="shared" si="282"/>
        <v>42.827370070945193</v>
      </c>
      <c r="F4381" s="130">
        <v>36.095029934068705</v>
      </c>
      <c r="G4381">
        <f t="shared" si="285"/>
        <v>35.550104676762118</v>
      </c>
      <c r="H4381">
        <f t="shared" si="284"/>
        <v>0</v>
      </c>
      <c r="I4381" s="70"/>
      <c r="J4381" s="71"/>
      <c r="K4381" s="70"/>
      <c r="L4381" s="71"/>
      <c r="M4381" s="70"/>
      <c r="N4381" s="71"/>
      <c r="O4381" s="70"/>
      <c r="P4381" s="72"/>
    </row>
    <row r="4382" spans="1:16">
      <c r="A4382" s="12">
        <f t="shared" si="283"/>
        <v>0</v>
      </c>
      <c r="B4382" t="str">
        <f>YEAR(C4382)&amp;VLOOKUP(MONTH(C4382),lookup!$G$2:$N$13,8)</f>
        <v>2020M03</v>
      </c>
      <c r="C4382" s="7">
        <f t="shared" si="286"/>
        <v>43919</v>
      </c>
      <c r="D4382" s="130">
        <v>42.027868988024792</v>
      </c>
      <c r="E4382">
        <f t="shared" si="282"/>
        <v>42.801933677257125</v>
      </c>
      <c r="F4382" s="130">
        <v>34.915425341971329</v>
      </c>
      <c r="G4382">
        <f t="shared" si="285"/>
        <v>35.535157970057412</v>
      </c>
      <c r="H4382">
        <f t="shared" si="284"/>
        <v>0</v>
      </c>
      <c r="I4382" s="70"/>
      <c r="J4382" s="71"/>
      <c r="K4382" s="70"/>
      <c r="L4382" s="71"/>
      <c r="M4382" s="70"/>
      <c r="N4382" s="71"/>
      <c r="O4382" s="70"/>
      <c r="P4382" s="72"/>
    </row>
    <row r="4383" spans="1:16">
      <c r="A4383" s="12">
        <f t="shared" si="283"/>
        <v>0</v>
      </c>
      <c r="B4383" t="str">
        <f>YEAR(C4383)&amp;VLOOKUP(MONTH(C4383),lookup!$G$2:$N$13,8)</f>
        <v>2020M03</v>
      </c>
      <c r="C4383" s="7">
        <f t="shared" si="286"/>
        <v>43920</v>
      </c>
      <c r="D4383" s="130">
        <v>43.240134184182239</v>
      </c>
      <c r="E4383">
        <f t="shared" si="282"/>
        <v>42.842575448198296</v>
      </c>
      <c r="F4383" s="130">
        <v>35.800124742383026</v>
      </c>
      <c r="G4383">
        <f t="shared" si="285"/>
        <v>35.552362104618219</v>
      </c>
      <c r="H4383">
        <f t="shared" si="284"/>
        <v>0</v>
      </c>
      <c r="I4383" s="70"/>
      <c r="J4383" s="71"/>
      <c r="K4383" s="70"/>
      <c r="L4383" s="71"/>
      <c r="M4383" s="70"/>
      <c r="N4383" s="71"/>
      <c r="O4383" s="70"/>
      <c r="P4383" s="72"/>
    </row>
    <row r="4384" spans="1:16">
      <c r="A4384" s="12">
        <f t="shared" si="283"/>
        <v>0</v>
      </c>
      <c r="B4384" t="str">
        <f>YEAR(C4384)&amp;VLOOKUP(MONTH(C4384),lookup!$G$2:$N$13,8)</f>
        <v>2020M03</v>
      </c>
      <c r="C4384" s="7">
        <f t="shared" si="286"/>
        <v>43921</v>
      </c>
      <c r="D4384" s="130">
        <v>42.46365434696061</v>
      </c>
      <c r="E4384">
        <f t="shared" si="282"/>
        <v>42.869748780664068</v>
      </c>
      <c r="F4384" s="130">
        <v>35.302078944911933</v>
      </c>
      <c r="G4384">
        <f t="shared" si="285"/>
        <v>35.588287771134873</v>
      </c>
      <c r="H4384">
        <f t="shared" si="284"/>
        <v>0</v>
      </c>
      <c r="I4384" s="70"/>
      <c r="J4384" s="71"/>
      <c r="K4384" s="70"/>
      <c r="L4384" s="71"/>
      <c r="M4384" s="70"/>
      <c r="N4384" s="71"/>
      <c r="O4384" s="70"/>
      <c r="P4384" s="72"/>
    </row>
    <row r="4385" spans="1:16">
      <c r="A4385" s="12">
        <f t="shared" si="283"/>
        <v>0</v>
      </c>
      <c r="B4385" t="str">
        <f>YEAR(C4385)&amp;VLOOKUP(MONTH(C4385),lookup!$G$2:$N$13,8)</f>
        <v>2020M04</v>
      </c>
      <c r="C4385" s="7">
        <f t="shared" si="286"/>
        <v>43922</v>
      </c>
      <c r="D4385" s="130">
        <v>43.445540687975935</v>
      </c>
      <c r="E4385">
        <f t="shared" si="282"/>
        <v>42.913169123052015</v>
      </c>
      <c r="F4385" s="130">
        <v>36.049438990927328</v>
      </c>
      <c r="G4385">
        <f t="shared" si="285"/>
        <v>35.619484136211852</v>
      </c>
      <c r="H4385">
        <f t="shared" si="284"/>
        <v>0</v>
      </c>
      <c r="I4385" s="70"/>
      <c r="J4385" s="71"/>
      <c r="K4385" s="70"/>
      <c r="L4385" s="71"/>
      <c r="M4385" s="70"/>
      <c r="N4385" s="71"/>
      <c r="O4385" s="70"/>
      <c r="P4385" s="72"/>
    </row>
    <row r="4386" spans="1:16">
      <c r="A4386" s="12">
        <f t="shared" si="283"/>
        <v>0</v>
      </c>
      <c r="B4386" t="str">
        <f>YEAR(C4386)&amp;VLOOKUP(MONTH(C4386),lookup!$G$2:$N$13,8)</f>
        <v>2020M04</v>
      </c>
      <c r="C4386" s="7">
        <f t="shared" si="286"/>
        <v>43923</v>
      </c>
      <c r="D4386" s="130">
        <v>43.294316499095771</v>
      </c>
      <c r="E4386">
        <f t="shared" si="282"/>
        <v>43.008591227310305</v>
      </c>
      <c r="F4386" s="130">
        <v>36.163823741761782</v>
      </c>
      <c r="G4386">
        <f t="shared" si="285"/>
        <v>35.724792937481979</v>
      </c>
      <c r="H4386">
        <f t="shared" si="284"/>
        <v>0</v>
      </c>
      <c r="I4386" s="70"/>
      <c r="J4386" s="71"/>
      <c r="K4386" s="70"/>
      <c r="L4386" s="71"/>
      <c r="M4386" s="70"/>
      <c r="N4386" s="71"/>
      <c r="O4386" s="70"/>
      <c r="P4386" s="72"/>
    </row>
    <row r="4387" spans="1:16">
      <c r="A4387" s="12">
        <f t="shared" si="283"/>
        <v>0</v>
      </c>
      <c r="B4387" t="str">
        <f>YEAR(C4387)&amp;VLOOKUP(MONTH(C4387),lookup!$G$2:$N$13,8)</f>
        <v>2020M04</v>
      </c>
      <c r="C4387" s="7">
        <f t="shared" si="286"/>
        <v>43924</v>
      </c>
      <c r="D4387" s="130">
        <v>43.795323993957176</v>
      </c>
      <c r="E4387">
        <f t="shared" si="282"/>
        <v>43.062994538682091</v>
      </c>
      <c r="F4387" s="130">
        <v>36.430062900539106</v>
      </c>
      <c r="G4387">
        <f t="shared" si="285"/>
        <v>35.787566554780916</v>
      </c>
      <c r="H4387">
        <f t="shared" si="284"/>
        <v>0</v>
      </c>
      <c r="I4387" s="70"/>
      <c r="J4387" s="71"/>
      <c r="K4387" s="70"/>
      <c r="L4387" s="71"/>
      <c r="M4387" s="70"/>
      <c r="N4387" s="71"/>
      <c r="O4387" s="70"/>
      <c r="P4387" s="72"/>
    </row>
    <row r="4388" spans="1:16">
      <c r="A4388" s="12">
        <f t="shared" si="283"/>
        <v>0</v>
      </c>
      <c r="B4388" t="str">
        <f>YEAR(C4388)&amp;VLOOKUP(MONTH(C4388),lookup!$G$2:$N$13,8)</f>
        <v>2020M04</v>
      </c>
      <c r="C4388" s="7">
        <f t="shared" si="286"/>
        <v>43925</v>
      </c>
      <c r="D4388" s="130">
        <v>43.428405558593113</v>
      </c>
      <c r="E4388">
        <f t="shared" si="282"/>
        <v>43.219486489496418</v>
      </c>
      <c r="F4388" s="130">
        <v>36.15389318568139</v>
      </c>
      <c r="G4388">
        <f t="shared" si="285"/>
        <v>35.923485903573997</v>
      </c>
      <c r="H4388">
        <f t="shared" si="284"/>
        <v>0</v>
      </c>
      <c r="I4388" s="70"/>
      <c r="J4388" s="71"/>
      <c r="K4388" s="70"/>
      <c r="L4388" s="71"/>
      <c r="M4388" s="70"/>
      <c r="N4388" s="71"/>
      <c r="O4388" s="70"/>
      <c r="P4388" s="72"/>
    </row>
    <row r="4389" spans="1:16">
      <c r="A4389" s="12">
        <f t="shared" si="283"/>
        <v>0</v>
      </c>
      <c r="B4389" t="str">
        <f>YEAR(C4389)&amp;VLOOKUP(MONTH(C4389),lookup!$G$2:$N$13,8)</f>
        <v>2020M04</v>
      </c>
      <c r="C4389" s="7">
        <f t="shared" si="286"/>
        <v>43926</v>
      </c>
      <c r="D4389" s="130">
        <v>43.351348688716627</v>
      </c>
      <c r="E4389">
        <f t="shared" si="282"/>
        <v>43.213627873827406</v>
      </c>
      <c r="F4389" s="130">
        <v>35.965028307604442</v>
      </c>
      <c r="G4389">
        <f t="shared" si="285"/>
        <v>35.929102765688441</v>
      </c>
      <c r="H4389">
        <f t="shared" si="284"/>
        <v>0</v>
      </c>
      <c r="I4389" s="70"/>
      <c r="J4389" s="71"/>
      <c r="K4389" s="70"/>
      <c r="L4389" s="71"/>
      <c r="M4389" s="70"/>
      <c r="N4389" s="71"/>
      <c r="O4389" s="70"/>
      <c r="P4389" s="72"/>
    </row>
    <row r="4390" spans="1:16">
      <c r="A4390" s="12">
        <f t="shared" si="283"/>
        <v>0</v>
      </c>
      <c r="B4390" t="str">
        <f>YEAR(C4390)&amp;VLOOKUP(MONTH(C4390),lookup!$G$2:$N$13,8)</f>
        <v>2020M04</v>
      </c>
      <c r="C4390" s="7">
        <f t="shared" si="286"/>
        <v>43927</v>
      </c>
      <c r="D4390" s="130">
        <v>43.273783371334737</v>
      </c>
      <c r="E4390">
        <f t="shared" si="282"/>
        <v>43.359008274815459</v>
      </c>
      <c r="F4390" s="130">
        <v>35.979242057740187</v>
      </c>
      <c r="G4390">
        <f t="shared" si="285"/>
        <v>36.052021569826344</v>
      </c>
      <c r="H4390">
        <f t="shared" si="284"/>
        <v>0</v>
      </c>
      <c r="I4390" s="70"/>
      <c r="J4390" s="71"/>
      <c r="K4390" s="70"/>
      <c r="L4390" s="71"/>
      <c r="M4390" s="70"/>
      <c r="N4390" s="71"/>
      <c r="O4390" s="70"/>
      <c r="P4390" s="72"/>
    </row>
    <row r="4391" spans="1:16">
      <c r="A4391" s="12">
        <f t="shared" si="283"/>
        <v>0</v>
      </c>
      <c r="B4391" t="str">
        <f>YEAR(C4391)&amp;VLOOKUP(MONTH(C4391),lookup!$G$2:$N$13,8)</f>
        <v>2020M04</v>
      </c>
      <c r="C4391" s="7">
        <f t="shared" si="286"/>
        <v>43928</v>
      </c>
      <c r="D4391" s="130">
        <v>44.085567432285686</v>
      </c>
      <c r="E4391">
        <f t="shared" si="282"/>
        <v>43.465183414847736</v>
      </c>
      <c r="F4391" s="130">
        <v>36.67454106104919</v>
      </c>
      <c r="G4391">
        <f t="shared" si="285"/>
        <v>36.158764428919795</v>
      </c>
      <c r="H4391">
        <f t="shared" si="284"/>
        <v>0</v>
      </c>
      <c r="I4391" s="70"/>
      <c r="J4391" s="71"/>
      <c r="K4391" s="70"/>
      <c r="L4391" s="71"/>
      <c r="M4391" s="70"/>
      <c r="N4391" s="71"/>
      <c r="O4391" s="70"/>
      <c r="P4391" s="72"/>
    </row>
    <row r="4392" spans="1:16">
      <c r="A4392" s="12">
        <f t="shared" si="283"/>
        <v>0</v>
      </c>
      <c r="B4392" t="str">
        <f>YEAR(C4392)&amp;VLOOKUP(MONTH(C4392),lookup!$G$2:$N$13,8)</f>
        <v>2020M04</v>
      </c>
      <c r="C4392" s="7">
        <f t="shared" si="286"/>
        <v>43929</v>
      </c>
      <c r="D4392" s="130">
        <v>43.804958502432363</v>
      </c>
      <c r="E4392">
        <f t="shared" si="282"/>
        <v>43.591568424842777</v>
      </c>
      <c r="F4392" s="130">
        <v>36.461594377205394</v>
      </c>
      <c r="G4392">
        <f t="shared" si="285"/>
        <v>36.25604836305844</v>
      </c>
      <c r="H4392">
        <f t="shared" si="284"/>
        <v>0</v>
      </c>
      <c r="I4392" s="70"/>
      <c r="J4392" s="71"/>
      <c r="K4392" s="70"/>
      <c r="L4392" s="71"/>
      <c r="M4392" s="70"/>
      <c r="N4392" s="71"/>
      <c r="O4392" s="70"/>
      <c r="P4392" s="72"/>
    </row>
    <row r="4393" spans="1:16">
      <c r="A4393" s="12">
        <f t="shared" si="283"/>
        <v>0</v>
      </c>
      <c r="B4393" t="str">
        <f>YEAR(C4393)&amp;VLOOKUP(MONTH(C4393),lookup!$G$2:$N$13,8)</f>
        <v>2020M04</v>
      </c>
      <c r="C4393" s="7">
        <f t="shared" si="286"/>
        <v>43930</v>
      </c>
      <c r="D4393" s="130">
        <v>44.323839511394688</v>
      </c>
      <c r="E4393">
        <f t="shared" si="282"/>
        <v>43.690505061092907</v>
      </c>
      <c r="F4393" s="130">
        <v>36.920505839388802</v>
      </c>
      <c r="G4393">
        <f t="shared" si="285"/>
        <v>36.351360285991426</v>
      </c>
      <c r="H4393">
        <f t="shared" si="284"/>
        <v>0</v>
      </c>
      <c r="I4393" s="70"/>
      <c r="J4393" s="71"/>
      <c r="K4393" s="70"/>
      <c r="L4393" s="71"/>
      <c r="M4393" s="70"/>
      <c r="N4393" s="71"/>
      <c r="O4393" s="70"/>
      <c r="P4393" s="72"/>
    </row>
    <row r="4394" spans="1:16">
      <c r="A4394" s="12">
        <f t="shared" si="283"/>
        <v>0</v>
      </c>
      <c r="B4394" t="str">
        <f>YEAR(C4394)&amp;VLOOKUP(MONTH(C4394),lookup!$G$2:$N$13,8)</f>
        <v>2020M04</v>
      </c>
      <c r="C4394" s="7">
        <f t="shared" si="286"/>
        <v>43931</v>
      </c>
      <c r="D4394" s="130">
        <v>43.977911827591896</v>
      </c>
      <c r="E4394">
        <f t="shared" si="282"/>
        <v>43.779021958207139</v>
      </c>
      <c r="F4394" s="130">
        <v>36.605625387072479</v>
      </c>
      <c r="G4394">
        <f t="shared" si="285"/>
        <v>36.416617238939267</v>
      </c>
      <c r="H4394">
        <f t="shared" si="284"/>
        <v>0</v>
      </c>
      <c r="I4394" s="70"/>
      <c r="J4394" s="71"/>
      <c r="K4394" s="70"/>
      <c r="L4394" s="71"/>
      <c r="M4394" s="70"/>
      <c r="N4394" s="71"/>
      <c r="O4394" s="70"/>
      <c r="P4394" s="72"/>
    </row>
    <row r="4395" spans="1:16">
      <c r="A4395" s="12">
        <f t="shared" si="283"/>
        <v>0</v>
      </c>
      <c r="B4395" t="str">
        <f>YEAR(C4395)&amp;VLOOKUP(MONTH(C4395),lookup!$G$2:$N$13,8)</f>
        <v>2020M04</v>
      </c>
      <c r="C4395" s="7">
        <f t="shared" si="286"/>
        <v>43932</v>
      </c>
      <c r="D4395" s="130">
        <v>44.496001811600024</v>
      </c>
      <c r="E4395">
        <f t="shared" si="282"/>
        <v>43.918202082050101</v>
      </c>
      <c r="F4395" s="130">
        <v>36.890968637262574</v>
      </c>
      <c r="G4395">
        <f t="shared" si="285"/>
        <v>36.522585541622661</v>
      </c>
      <c r="H4395">
        <f t="shared" si="284"/>
        <v>0</v>
      </c>
      <c r="I4395" s="70"/>
      <c r="J4395" s="71"/>
      <c r="K4395" s="70"/>
      <c r="L4395" s="71"/>
      <c r="M4395" s="70"/>
      <c r="N4395" s="71"/>
      <c r="O4395" s="70"/>
      <c r="P4395" s="72"/>
    </row>
    <row r="4396" spans="1:16">
      <c r="A4396" s="12">
        <f t="shared" si="283"/>
        <v>0</v>
      </c>
      <c r="B4396" t="str">
        <f>YEAR(C4396)&amp;VLOOKUP(MONTH(C4396),lookup!$G$2:$N$13,8)</f>
        <v>2020M04</v>
      </c>
      <c r="C4396" s="7">
        <f t="shared" si="286"/>
        <v>43933</v>
      </c>
      <c r="D4396" s="130">
        <v>44.106343394658005</v>
      </c>
      <c r="E4396">
        <f t="shared" si="282"/>
        <v>44.029953198747762</v>
      </c>
      <c r="F4396" s="130">
        <v>36.599832615838892</v>
      </c>
      <c r="G4396">
        <f t="shared" si="285"/>
        <v>36.602172635849065</v>
      </c>
      <c r="H4396">
        <f t="shared" si="284"/>
        <v>0</v>
      </c>
      <c r="I4396" s="70"/>
      <c r="J4396" s="71"/>
      <c r="K4396" s="70"/>
      <c r="L4396" s="71"/>
      <c r="M4396" s="70"/>
      <c r="N4396" s="71"/>
      <c r="O4396" s="70"/>
      <c r="P4396" s="72"/>
    </row>
    <row r="4397" spans="1:16">
      <c r="A4397" s="12">
        <f t="shared" si="283"/>
        <v>0</v>
      </c>
      <c r="B4397" t="str">
        <f>YEAR(C4397)&amp;VLOOKUP(MONTH(C4397),lookup!$G$2:$N$13,8)</f>
        <v>2020M04</v>
      </c>
      <c r="C4397" s="7">
        <f t="shared" si="286"/>
        <v>43934</v>
      </c>
      <c r="D4397" s="130">
        <v>44.228147144140387</v>
      </c>
      <c r="E4397">
        <f t="shared" ref="E4397:E4460" si="287">AVERAGE(SUM(D4390:D4397)/8,SUM(D4392:D4397)/6)</f>
        <v>44.096634744866307</v>
      </c>
      <c r="F4397" s="130">
        <v>36.767856782876393</v>
      </c>
      <c r="G4397">
        <f t="shared" si="285"/>
        <v>36.660125725705825</v>
      </c>
      <c r="H4397">
        <f t="shared" si="284"/>
        <v>0</v>
      </c>
      <c r="I4397" s="70"/>
      <c r="J4397" s="71"/>
      <c r="K4397" s="70"/>
      <c r="L4397" s="71"/>
      <c r="M4397" s="70"/>
      <c r="N4397" s="71"/>
      <c r="O4397" s="70"/>
      <c r="P4397" s="72"/>
    </row>
    <row r="4398" spans="1:16">
      <c r="A4398" s="12">
        <f t="shared" si="283"/>
        <v>0</v>
      </c>
      <c r="B4398" t="str">
        <f>YEAR(C4398)&amp;VLOOKUP(MONTH(C4398),lookup!$G$2:$N$13,8)</f>
        <v>2020M04</v>
      </c>
      <c r="C4398" s="7">
        <f t="shared" si="286"/>
        <v>43935</v>
      </c>
      <c r="D4398" s="130">
        <v>43.844512718472338</v>
      </c>
      <c r="E4398">
        <f t="shared" si="287"/>
        <v>44.135601513732411</v>
      </c>
      <c r="F4398" s="130">
        <v>36.413222856013853</v>
      </c>
      <c r="G4398">
        <f t="shared" si="285"/>
        <v>36.683218565498635</v>
      </c>
      <c r="H4398">
        <f t="shared" si="284"/>
        <v>0</v>
      </c>
      <c r="I4398" s="70"/>
      <c r="J4398" s="71"/>
      <c r="K4398" s="70"/>
      <c r="L4398" s="71"/>
      <c r="M4398" s="70"/>
      <c r="N4398" s="71"/>
      <c r="O4398" s="70"/>
      <c r="P4398" s="72"/>
    </row>
    <row r="4399" spans="1:16">
      <c r="A4399" s="12">
        <f t="shared" si="283"/>
        <v>0</v>
      </c>
      <c r="B4399" t="str">
        <f>YEAR(C4399)&amp;VLOOKUP(MONTH(C4399),lookup!$G$2:$N$13,8)</f>
        <v>2020M04</v>
      </c>
      <c r="C4399" s="7">
        <f t="shared" si="286"/>
        <v>43936</v>
      </c>
      <c r="D4399" s="130">
        <v>44.549247926477015</v>
      </c>
      <c r="E4399">
        <f t="shared" si="287"/>
        <v>44.183365579209557</v>
      </c>
      <c r="F4399" s="130">
        <v>36.943304472666178</v>
      </c>
      <c r="G4399">
        <f t="shared" si="285"/>
        <v>36.701916164831147</v>
      </c>
      <c r="H4399">
        <f t="shared" si="284"/>
        <v>0</v>
      </c>
      <c r="I4399" s="70"/>
      <c r="J4399" s="71"/>
      <c r="K4399" s="70"/>
      <c r="L4399" s="71"/>
      <c r="M4399" s="70"/>
      <c r="N4399" s="71"/>
      <c r="O4399" s="70"/>
      <c r="P4399" s="72"/>
    </row>
    <row r="4400" spans="1:16">
      <c r="A4400" s="12">
        <f t="shared" ref="A4400:A4463" si="288">IF(D4400+D4401=D4400,IF(D4400+D4401&gt;0,1,0),0)</f>
        <v>0</v>
      </c>
      <c r="B4400" t="str">
        <f>YEAR(C4400)&amp;VLOOKUP(MONTH(C4400),lookup!$G$2:$N$13,8)</f>
        <v>2020M04</v>
      </c>
      <c r="C4400" s="7">
        <f t="shared" si="286"/>
        <v>43937</v>
      </c>
      <c r="D4400" s="130">
        <v>43.964409216191598</v>
      </c>
      <c r="E4400">
        <f t="shared" si="287"/>
        <v>44.192206031202822</v>
      </c>
      <c r="F4400" s="130">
        <v>36.46010712161619</v>
      </c>
      <c r="G4400">
        <f t="shared" si="285"/>
        <v>36.689696689235461</v>
      </c>
      <c r="H4400">
        <f t="shared" si="284"/>
        <v>0</v>
      </c>
      <c r="I4400" s="70"/>
      <c r="J4400" s="71"/>
      <c r="K4400" s="70"/>
      <c r="L4400" s="71"/>
      <c r="M4400" s="70"/>
      <c r="N4400" s="71"/>
      <c r="O4400" s="70"/>
      <c r="P4400" s="72"/>
    </row>
    <row r="4401" spans="1:16">
      <c r="A4401" s="12">
        <f t="shared" si="288"/>
        <v>0</v>
      </c>
      <c r="B4401" t="str">
        <f>YEAR(C4401)&amp;VLOOKUP(MONTH(C4401),lookup!$G$2:$N$13,8)</f>
        <v>2020M04</v>
      </c>
      <c r="C4401" s="7">
        <f t="shared" si="286"/>
        <v>43938</v>
      </c>
      <c r="D4401" s="130">
        <v>44.75549771160788</v>
      </c>
      <c r="E4401">
        <f t="shared" si="287"/>
        <v>44.24080932705013</v>
      </c>
      <c r="F4401" s="130">
        <v>37.084086734689599</v>
      </c>
      <c r="G4401">
        <f t="shared" si="285"/>
        <v>36.71601366997735</v>
      </c>
      <c r="H4401">
        <f t="shared" si="284"/>
        <v>0</v>
      </c>
      <c r="I4401" s="70"/>
      <c r="J4401" s="71"/>
      <c r="K4401" s="70"/>
      <c r="L4401" s="71"/>
      <c r="M4401" s="70"/>
      <c r="N4401" s="71"/>
      <c r="O4401" s="70"/>
      <c r="P4401" s="72"/>
    </row>
    <row r="4402" spans="1:16">
      <c r="A4402" s="12">
        <f t="shared" si="288"/>
        <v>0</v>
      </c>
      <c r="B4402" t="str">
        <f>YEAR(C4402)&amp;VLOOKUP(MONTH(C4402),lookup!$G$2:$N$13,8)</f>
        <v>2020M04</v>
      </c>
      <c r="C4402" s="7">
        <f t="shared" si="286"/>
        <v>43939</v>
      </c>
      <c r="D4402" s="130">
        <v>44.430935515886276</v>
      </c>
      <c r="E4402">
        <f t="shared" si="287"/>
        <v>44.29617265100422</v>
      </c>
      <c r="F4402" s="130">
        <v>36.660890452716728</v>
      </c>
      <c r="G4402">
        <f t="shared" si="285"/>
        <v>36.724555889653274</v>
      </c>
      <c r="H4402">
        <f t="shared" si="284"/>
        <v>0</v>
      </c>
      <c r="I4402" s="70"/>
      <c r="J4402" s="71"/>
      <c r="K4402" s="70"/>
      <c r="L4402" s="71"/>
      <c r="M4402" s="70"/>
      <c r="N4402" s="71"/>
      <c r="O4402" s="70"/>
      <c r="P4402" s="72"/>
    </row>
    <row r="4403" spans="1:16">
      <c r="A4403" s="12">
        <f t="shared" si="288"/>
        <v>0</v>
      </c>
      <c r="B4403" t="str">
        <f>YEAR(C4403)&amp;VLOOKUP(MONTH(C4403),lookup!$G$2:$N$13,8)</f>
        <v>2020M04</v>
      </c>
      <c r="C4403" s="7">
        <f t="shared" si="286"/>
        <v>43940</v>
      </c>
      <c r="D4403" s="130">
        <v>44.43434640797939</v>
      </c>
      <c r="E4403">
        <f t="shared" si="287"/>
        <v>44.309502460264511</v>
      </c>
      <c r="F4403" s="130">
        <v>36.897804783343481</v>
      </c>
      <c r="G4403">
        <f t="shared" si="285"/>
        <v>36.735812148822248</v>
      </c>
      <c r="H4403">
        <f t="shared" ref="H4403:H4466" si="289">INDEX(J:AU,MATCH(C4403,C:C,0),MATCH($H$1,$J$1:$AU$1,0))*(IF(I4403=$Q$1,1,IF(K4403=$Q$1,1,IF(M4403=$Q$1,1,IF(O4403=$Q$1,1,0)))))</f>
        <v>0</v>
      </c>
      <c r="I4403" s="70"/>
      <c r="J4403" s="71"/>
      <c r="K4403" s="70"/>
      <c r="L4403" s="71"/>
      <c r="M4403" s="70"/>
      <c r="N4403" s="71"/>
      <c r="O4403" s="70"/>
      <c r="P4403" s="72"/>
    </row>
    <row r="4404" spans="1:16">
      <c r="A4404" s="12">
        <f t="shared" si="288"/>
        <v>0</v>
      </c>
      <c r="B4404" t="str">
        <f>YEAR(C4404)&amp;VLOOKUP(MONTH(C4404),lookup!$G$2:$N$13,8)</f>
        <v>2020M04</v>
      </c>
      <c r="C4404" s="7">
        <f t="shared" si="286"/>
        <v>43941</v>
      </c>
      <c r="D4404" s="130">
        <v>44.352311003533792</v>
      </c>
      <c r="E4404">
        <f t="shared" si="287"/>
        <v>44.36719195957437</v>
      </c>
      <c r="F4404" s="130">
        <v>36.612358216084154</v>
      </c>
      <c r="G4404">
        <f t="shared" si="285"/>
        <v>36.753189612176769</v>
      </c>
      <c r="H4404">
        <f t="shared" si="289"/>
        <v>0</v>
      </c>
      <c r="I4404" s="70"/>
      <c r="J4404" s="71"/>
      <c r="K4404" s="70"/>
      <c r="L4404" s="71"/>
      <c r="M4404" s="70"/>
      <c r="N4404" s="71"/>
      <c r="O4404" s="70"/>
      <c r="P4404" s="72"/>
    </row>
    <row r="4405" spans="1:16">
      <c r="A4405" s="12">
        <f t="shared" si="288"/>
        <v>0</v>
      </c>
      <c r="B4405" t="str">
        <f>YEAR(C4405)&amp;VLOOKUP(MONTH(C4405),lookup!$G$2:$N$13,8)</f>
        <v>2020M04</v>
      </c>
      <c r="C4405" s="7">
        <f t="shared" si="286"/>
        <v>43942</v>
      </c>
      <c r="D4405" s="130">
        <v>44.997627653475199</v>
      </c>
      <c r="E4405">
        <f t="shared" si="287"/>
        <v>44.45264946865764</v>
      </c>
      <c r="F4405" s="130">
        <v>37.381051241889338</v>
      </c>
      <c r="G4405">
        <f t="shared" si="285"/>
        <v>36.827993163300349</v>
      </c>
      <c r="H4405">
        <f t="shared" si="289"/>
        <v>0</v>
      </c>
      <c r="I4405" s="70"/>
      <c r="J4405" s="71"/>
      <c r="K4405" s="70"/>
      <c r="L4405" s="71"/>
      <c r="M4405" s="70"/>
      <c r="N4405" s="71"/>
      <c r="O4405" s="70"/>
      <c r="P4405" s="72"/>
    </row>
    <row r="4406" spans="1:16">
      <c r="A4406" s="12">
        <f t="shared" si="288"/>
        <v>0</v>
      </c>
      <c r="B4406" t="str">
        <f>YEAR(C4406)&amp;VLOOKUP(MONTH(C4406),lookup!$G$2:$N$13,8)</f>
        <v>2020M04</v>
      </c>
      <c r="C4406" s="7">
        <f t="shared" si="286"/>
        <v>43943</v>
      </c>
      <c r="D4406" s="130">
        <v>44.457951056117331</v>
      </c>
      <c r="E4406">
        <f t="shared" si="287"/>
        <v>44.532117851420935</v>
      </c>
      <c r="F4406" s="130">
        <v>36.622890817308715</v>
      </c>
      <c r="G4406">
        <f t="shared" si="285"/>
        <v>36.85466271885565</v>
      </c>
      <c r="H4406">
        <f t="shared" si="289"/>
        <v>0</v>
      </c>
      <c r="I4406" s="70"/>
      <c r="J4406" s="71"/>
      <c r="K4406" s="70"/>
      <c r="L4406" s="71"/>
      <c r="M4406" s="70"/>
      <c r="N4406" s="71"/>
      <c r="O4406" s="70"/>
      <c r="P4406" s="72"/>
    </row>
    <row r="4407" spans="1:16">
      <c r="A4407" s="12">
        <f t="shared" si="288"/>
        <v>0</v>
      </c>
      <c r="B4407" t="str">
        <f>YEAR(C4407)&amp;VLOOKUP(MONTH(C4407),lookup!$G$2:$N$13,8)</f>
        <v>2020M04</v>
      </c>
      <c r="C4407" s="7">
        <f t="shared" si="286"/>
        <v>43944</v>
      </c>
      <c r="D4407" s="130">
        <v>44.837894213508839</v>
      </c>
      <c r="E4407">
        <f t="shared" si="287"/>
        <v>44.557024619518842</v>
      </c>
      <c r="F4407" s="130">
        <v>37.179573390490063</v>
      </c>
      <c r="G4407">
        <f t="shared" si="285"/>
        <v>36.877386747536349</v>
      </c>
      <c r="H4407">
        <f t="shared" si="289"/>
        <v>0</v>
      </c>
      <c r="I4407" s="70"/>
      <c r="J4407" s="71"/>
      <c r="K4407" s="70"/>
      <c r="L4407" s="71"/>
      <c r="M4407" s="70"/>
      <c r="N4407" s="71"/>
      <c r="O4407" s="70"/>
      <c r="P4407" s="72"/>
    </row>
    <row r="4408" spans="1:16">
      <c r="A4408" s="12">
        <f t="shared" si="288"/>
        <v>0</v>
      </c>
      <c r="B4408" t="str">
        <f>YEAR(C4408)&amp;VLOOKUP(MONTH(C4408),lookup!$G$2:$N$13,8)</f>
        <v>2020M04</v>
      </c>
      <c r="C4408" s="7">
        <f t="shared" si="286"/>
        <v>43945</v>
      </c>
      <c r="D4408" s="130">
        <v>44.687422157239467</v>
      </c>
      <c r="E4408">
        <f t="shared" si="287"/>
        <v>44.623586815113754</v>
      </c>
      <c r="F4408" s="130">
        <v>36.866365144072063</v>
      </c>
      <c r="G4408">
        <f t="shared" si="285"/>
        <v>36.919900764886115</v>
      </c>
      <c r="H4408">
        <f t="shared" si="289"/>
        <v>0</v>
      </c>
      <c r="I4408" s="70"/>
      <c r="J4408" s="71"/>
      <c r="K4408" s="70"/>
      <c r="L4408" s="71"/>
      <c r="M4408" s="70"/>
      <c r="N4408" s="71"/>
      <c r="O4408" s="70"/>
      <c r="P4408" s="72"/>
    </row>
    <row r="4409" spans="1:16">
      <c r="A4409" s="12">
        <f t="shared" si="288"/>
        <v>0</v>
      </c>
      <c r="B4409" t="str">
        <f>YEAR(C4409)&amp;VLOOKUP(MONTH(C4409),lookup!$G$2:$N$13,8)</f>
        <v>2020M04</v>
      </c>
      <c r="C4409" s="7">
        <f t="shared" si="286"/>
        <v>43946</v>
      </c>
      <c r="D4409" s="130">
        <v>45.145787069079631</v>
      </c>
      <c r="E4409">
        <f t="shared" si="287"/>
        <v>44.707266621714098</v>
      </c>
      <c r="F4409" s="130">
        <v>37.295570397812291</v>
      </c>
      <c r="G4409">
        <f t="shared" si="285"/>
        <v>36.966265628370351</v>
      </c>
      <c r="H4409">
        <f t="shared" si="289"/>
        <v>0</v>
      </c>
      <c r="I4409" s="70"/>
      <c r="J4409" s="71"/>
      <c r="K4409" s="70"/>
      <c r="L4409" s="71"/>
      <c r="M4409" s="70"/>
      <c r="N4409" s="71"/>
      <c r="O4409" s="70"/>
      <c r="P4409" s="72"/>
    </row>
    <row r="4410" spans="1:16">
      <c r="A4410" s="12">
        <f t="shared" si="288"/>
        <v>0</v>
      </c>
      <c r="B4410" t="str">
        <f>YEAR(C4410)&amp;VLOOKUP(MONTH(C4410),lookup!$G$2:$N$13,8)</f>
        <v>2020M04</v>
      </c>
      <c r="C4410" s="7">
        <f t="shared" si="286"/>
        <v>43947</v>
      </c>
      <c r="D4410" s="130">
        <v>44.948382985753561</v>
      </c>
      <c r="E4410">
        <f t="shared" si="287"/>
        <v>44.789279753765783</v>
      </c>
      <c r="F4410" s="130">
        <v>37.141834598793878</v>
      </c>
      <c r="G4410">
        <f t="shared" si="285"/>
        <v>37.040447669392648</v>
      </c>
      <c r="H4410">
        <f t="shared" si="289"/>
        <v>0</v>
      </c>
      <c r="I4410" s="70"/>
      <c r="J4410" s="71"/>
      <c r="K4410" s="70"/>
      <c r="L4410" s="71"/>
      <c r="M4410" s="70"/>
      <c r="N4410" s="71"/>
      <c r="O4410" s="70"/>
      <c r="P4410" s="72"/>
    </row>
    <row r="4411" spans="1:16">
      <c r="A4411" s="12">
        <f t="shared" si="288"/>
        <v>0</v>
      </c>
      <c r="B4411" t="str">
        <f>YEAR(C4411)&amp;VLOOKUP(MONTH(C4411),lookup!$G$2:$N$13,8)</f>
        <v>2020M04</v>
      </c>
      <c r="C4411" s="7">
        <f t="shared" si="286"/>
        <v>43948</v>
      </c>
      <c r="D4411" s="130">
        <v>45.267262679055236</v>
      </c>
      <c r="E4411">
        <f t="shared" si="287"/>
        <v>44.863806606173029</v>
      </c>
      <c r="F4411" s="130">
        <v>37.388319151278075</v>
      </c>
      <c r="G4411">
        <f t="shared" si="285"/>
        <v>37.071710476504293</v>
      </c>
      <c r="H4411">
        <f t="shared" si="289"/>
        <v>0</v>
      </c>
      <c r="I4411" s="70"/>
      <c r="J4411" s="71"/>
      <c r="K4411" s="70"/>
      <c r="L4411" s="71"/>
      <c r="M4411" s="70"/>
      <c r="N4411" s="71"/>
      <c r="O4411" s="70"/>
      <c r="P4411" s="72"/>
    </row>
    <row r="4412" spans="1:16">
      <c r="A4412" s="12">
        <f t="shared" si="288"/>
        <v>0</v>
      </c>
      <c r="B4412" t="str">
        <f>YEAR(C4412)&amp;VLOOKUP(MONTH(C4412),lookup!$G$2:$N$13,8)</f>
        <v>2020M04</v>
      </c>
      <c r="C4412" s="7">
        <f t="shared" si="286"/>
        <v>43949</v>
      </c>
      <c r="D4412" s="130">
        <v>44.628992065046155</v>
      </c>
      <c r="E4412">
        <f t="shared" si="287"/>
        <v>44.895352589928287</v>
      </c>
      <c r="F4412" s="130">
        <v>36.843729139514778</v>
      </c>
      <c r="G4412">
        <f t="shared" si="285"/>
        <v>37.104574352735881</v>
      </c>
      <c r="H4412">
        <f t="shared" si="289"/>
        <v>0</v>
      </c>
      <c r="I4412" s="70"/>
      <c r="J4412" s="71"/>
      <c r="K4412" s="70"/>
      <c r="L4412" s="71"/>
      <c r="M4412" s="70"/>
      <c r="N4412" s="71"/>
      <c r="O4412" s="70"/>
      <c r="P4412" s="72"/>
    </row>
    <row r="4413" spans="1:16">
      <c r="A4413" s="12">
        <f t="shared" si="288"/>
        <v>0</v>
      </c>
      <c r="B4413" t="str">
        <f>YEAR(C4413)&amp;VLOOKUP(MONTH(C4413),lookup!$G$2:$N$13,8)</f>
        <v>2020M04</v>
      </c>
      <c r="C4413" s="7">
        <f t="shared" si="286"/>
        <v>43950</v>
      </c>
      <c r="D4413" s="130">
        <v>45.191511722485302</v>
      </c>
      <c r="E4413">
        <f t="shared" si="287"/>
        <v>44.936938469989464</v>
      </c>
      <c r="F4413" s="130">
        <v>37.215682068427242</v>
      </c>
      <c r="G4413">
        <f t="shared" si="285"/>
        <v>37.097247835889263</v>
      </c>
      <c r="H4413">
        <f t="shared" si="289"/>
        <v>0</v>
      </c>
      <c r="I4413" s="70"/>
      <c r="J4413" s="71"/>
      <c r="K4413" s="70"/>
      <c r="L4413" s="71"/>
      <c r="M4413" s="70"/>
      <c r="N4413" s="71"/>
      <c r="O4413" s="70"/>
      <c r="P4413" s="72"/>
    </row>
    <row r="4414" spans="1:16">
      <c r="A4414" s="12">
        <f t="shared" si="288"/>
        <v>0</v>
      </c>
      <c r="B4414" t="str">
        <f>YEAR(C4414)&amp;VLOOKUP(MONTH(C4414),lookup!$G$2:$N$13,8)</f>
        <v>2020M04</v>
      </c>
      <c r="C4414" s="7">
        <f t="shared" si="286"/>
        <v>43951</v>
      </c>
      <c r="D4414" s="130">
        <v>44.552469223478461</v>
      </c>
      <c r="E4414">
        <f t="shared" si="287"/>
        <v>44.931599777636109</v>
      </c>
      <c r="F4414" s="130">
        <v>36.88213885440129</v>
      </c>
      <c r="G4414">
        <f t="shared" si="285"/>
        <v>37.114765314068322</v>
      </c>
      <c r="H4414">
        <f t="shared" si="289"/>
        <v>0</v>
      </c>
      <c r="I4414" s="70"/>
      <c r="J4414" s="71"/>
      <c r="K4414" s="70"/>
      <c r="L4414" s="71"/>
      <c r="M4414" s="70"/>
      <c r="N4414" s="71"/>
      <c r="O4414" s="70"/>
      <c r="P4414" s="72"/>
    </row>
    <row r="4415" spans="1:16">
      <c r="A4415" s="12">
        <f t="shared" si="288"/>
        <v>0</v>
      </c>
      <c r="B4415" t="str">
        <f>YEAR(C4415)&amp;VLOOKUP(MONTH(C4415),lookup!$G$2:$N$13,8)</f>
        <v>2020M05</v>
      </c>
      <c r="C4415" s="7">
        <f t="shared" si="286"/>
        <v>43952</v>
      </c>
      <c r="D4415" s="130">
        <v>45.047348363901335</v>
      </c>
      <c r="E4415">
        <f t="shared" si="287"/>
        <v>44.936487436604125</v>
      </c>
      <c r="F4415" s="130">
        <v>37.257585801429045</v>
      </c>
      <c r="G4415">
        <f t="shared" si="285"/>
        <v>37.116475706720067</v>
      </c>
      <c r="H4415">
        <f t="shared" si="289"/>
        <v>0</v>
      </c>
      <c r="I4415" s="70"/>
      <c r="J4415" s="71"/>
      <c r="K4415" s="70"/>
      <c r="L4415" s="71"/>
      <c r="M4415" s="70"/>
      <c r="N4415" s="71"/>
      <c r="O4415" s="70"/>
      <c r="P4415" s="72"/>
    </row>
    <row r="4416" spans="1:16">
      <c r="A4416" s="12">
        <f t="shared" si="288"/>
        <v>0</v>
      </c>
      <c r="B4416" t="str">
        <f>YEAR(C4416)&amp;VLOOKUP(MONTH(C4416),lookup!$G$2:$N$13,8)</f>
        <v>2020M05</v>
      </c>
      <c r="C4416" s="7">
        <f t="shared" si="286"/>
        <v>43953</v>
      </c>
      <c r="D4416" s="130">
        <v>44.811754733255853</v>
      </c>
      <c r="E4416">
        <f t="shared" si="287"/>
        <v>44.932872534897001</v>
      </c>
      <c r="F4416" s="130">
        <v>37.084202696675433</v>
      </c>
      <c r="G4416">
        <f t="shared" si="285"/>
        <v>37.125287895247908</v>
      </c>
      <c r="H4416">
        <f t="shared" si="289"/>
        <v>0</v>
      </c>
      <c r="I4416" s="70"/>
      <c r="J4416" s="71"/>
      <c r="K4416" s="70"/>
      <c r="L4416" s="71"/>
      <c r="M4416" s="70"/>
      <c r="N4416" s="71"/>
      <c r="O4416" s="70"/>
      <c r="P4416" s="72"/>
    </row>
    <row r="4417" spans="1:16">
      <c r="A4417" s="12">
        <f t="shared" si="288"/>
        <v>0</v>
      </c>
      <c r="B4417" t="str">
        <f>YEAR(C4417)&amp;VLOOKUP(MONTH(C4417),lookup!$G$2:$N$13,8)</f>
        <v>2020M05</v>
      </c>
      <c r="C4417" s="7">
        <f t="shared" si="286"/>
        <v>43954</v>
      </c>
      <c r="D4417" s="130">
        <v>45.262991147051231</v>
      </c>
      <c r="E4417">
        <f t="shared" si="287"/>
        <v>44.9398418287699</v>
      </c>
      <c r="F4417" s="130">
        <v>37.438369404556298</v>
      </c>
      <c r="G4417">
        <f t="shared" si="285"/>
        <v>37.138383687609263</v>
      </c>
      <c r="H4417">
        <f t="shared" si="289"/>
        <v>0</v>
      </c>
      <c r="I4417" s="70"/>
      <c r="J4417" s="71"/>
      <c r="K4417" s="70"/>
      <c r="L4417" s="71"/>
      <c r="M4417" s="70"/>
      <c r="N4417" s="71"/>
      <c r="O4417" s="70"/>
      <c r="P4417" s="72"/>
    </row>
    <row r="4418" spans="1:16">
      <c r="A4418" s="12">
        <f t="shared" si="288"/>
        <v>0</v>
      </c>
      <c r="B4418" t="str">
        <f>YEAR(C4418)&amp;VLOOKUP(MONTH(C4418),lookup!$G$2:$N$13,8)</f>
        <v>2020M05</v>
      </c>
      <c r="C4418" s="7">
        <f t="shared" si="286"/>
        <v>43955</v>
      </c>
      <c r="D4418" s="130">
        <v>44.988108934833022</v>
      </c>
      <c r="E4418">
        <f t="shared" si="287"/>
        <v>44.972251106402922</v>
      </c>
      <c r="F4418" s="130">
        <v>37.197356540388249</v>
      </c>
      <c r="G4418">
        <f t="shared" si="285"/>
        <v>37.171322759031696</v>
      </c>
      <c r="H4418">
        <f t="shared" si="289"/>
        <v>0</v>
      </c>
      <c r="I4418" s="70"/>
      <c r="J4418" s="71"/>
      <c r="K4418" s="70"/>
      <c r="L4418" s="71"/>
      <c r="M4418" s="70"/>
      <c r="N4418" s="71"/>
      <c r="O4418" s="70"/>
      <c r="P4418" s="72"/>
    </row>
    <row r="4419" spans="1:16">
      <c r="A4419" s="12">
        <f t="shared" si="288"/>
        <v>0</v>
      </c>
      <c r="B4419" t="str">
        <f>YEAR(C4419)&amp;VLOOKUP(MONTH(C4419),lookup!$G$2:$N$13,8)</f>
        <v>2020M05</v>
      </c>
      <c r="C4419" s="7">
        <f t="shared" si="286"/>
        <v>43956</v>
      </c>
      <c r="D4419" s="130">
        <v>45.144991079354611</v>
      </c>
      <c r="E4419">
        <f t="shared" si="287"/>
        <v>44.960732411160748</v>
      </c>
      <c r="F4419" s="130">
        <v>37.342887324935681</v>
      </c>
      <c r="G4419">
        <f t="shared" si="285"/>
        <v>37.179083707927667</v>
      </c>
      <c r="H4419">
        <f t="shared" si="289"/>
        <v>0</v>
      </c>
      <c r="I4419" s="70"/>
      <c r="J4419" s="71"/>
      <c r="K4419" s="70"/>
      <c r="L4419" s="71"/>
      <c r="M4419" s="70"/>
      <c r="N4419" s="71"/>
      <c r="O4419" s="70"/>
      <c r="P4419" s="72"/>
    </row>
    <row r="4420" spans="1:16">
      <c r="A4420" s="12">
        <f t="shared" si="288"/>
        <v>0</v>
      </c>
      <c r="B4420" t="str">
        <f>YEAR(C4420)&amp;VLOOKUP(MONTH(C4420),lookup!$G$2:$N$13,8)</f>
        <v>2020M05</v>
      </c>
      <c r="C4420" s="7">
        <f t="shared" si="286"/>
        <v>43957</v>
      </c>
      <c r="D4420" s="130">
        <v>45.020891929551084</v>
      </c>
      <c r="E4420">
        <f t="shared" si="287"/>
        <v>45.024261378198361</v>
      </c>
      <c r="F4420" s="130">
        <v>37.274673702291771</v>
      </c>
      <c r="G4420">
        <f t="shared" si="285"/>
        <v>37.238728980425435</v>
      </c>
      <c r="H4420">
        <f t="shared" si="289"/>
        <v>0</v>
      </c>
      <c r="I4420" s="70"/>
      <c r="J4420" s="71"/>
      <c r="K4420" s="70"/>
      <c r="L4420" s="71"/>
      <c r="M4420" s="70"/>
      <c r="N4420" s="71"/>
      <c r="O4420" s="70"/>
      <c r="P4420" s="72"/>
    </row>
    <row r="4421" spans="1:16">
      <c r="A4421" s="12">
        <f t="shared" si="288"/>
        <v>0</v>
      </c>
      <c r="B4421" t="str">
        <f>YEAR(C4421)&amp;VLOOKUP(MONTH(C4421),lookup!$G$2:$N$13,8)</f>
        <v>2020M05</v>
      </c>
      <c r="C4421" s="7">
        <f t="shared" si="286"/>
        <v>43958</v>
      </c>
      <c r="D4421" s="130">
        <v>45.389251567779198</v>
      </c>
      <c r="E4421">
        <f t="shared" si="287"/>
        <v>45.065112052185711</v>
      </c>
      <c r="F4421" s="130">
        <v>37.4667825911908</v>
      </c>
      <c r="G4421">
        <f t="shared" si="285"/>
        <v>37.27185582891164</v>
      </c>
      <c r="H4421">
        <f t="shared" si="289"/>
        <v>0</v>
      </c>
      <c r="I4421" s="70"/>
      <c r="J4421" s="71"/>
      <c r="K4421" s="70"/>
      <c r="L4421" s="71"/>
      <c r="M4421" s="70"/>
      <c r="N4421" s="71"/>
      <c r="O4421" s="70"/>
      <c r="P4421" s="72"/>
    </row>
    <row r="4422" spans="1:16">
      <c r="A4422" s="12">
        <f t="shared" si="288"/>
        <v>0</v>
      </c>
      <c r="B4422" t="str">
        <f>YEAR(C4422)&amp;VLOOKUP(MONTH(C4422),lookup!$G$2:$N$13,8)</f>
        <v>2020M05</v>
      </c>
      <c r="C4422" s="7">
        <f t="shared" si="286"/>
        <v>43959</v>
      </c>
      <c r="D4422" s="130">
        <v>45.073457638235581</v>
      </c>
      <c r="E4422">
        <f t="shared" si="287"/>
        <v>45.119482403523023</v>
      </c>
      <c r="F4422" s="130">
        <v>37.335643332569951</v>
      </c>
      <c r="G4422">
        <f t="shared" ref="G4422:G4485" si="290">AVERAGE(SUM(F4415:F4422)/8,SUM(F4417:F4422)/6)</f>
        <v>37.321153245121721</v>
      </c>
      <c r="H4422">
        <f t="shared" si="289"/>
        <v>0</v>
      </c>
      <c r="I4422" s="70"/>
      <c r="J4422" s="71"/>
      <c r="K4422" s="70"/>
      <c r="L4422" s="71"/>
      <c r="M4422" s="70"/>
      <c r="N4422" s="71"/>
      <c r="O4422" s="70"/>
      <c r="P4422" s="72"/>
    </row>
    <row r="4423" spans="1:16">
      <c r="A4423" s="12">
        <f t="shared" si="288"/>
        <v>0</v>
      </c>
      <c r="B4423" t="str">
        <f>YEAR(C4423)&amp;VLOOKUP(MONTH(C4423),lookup!$G$2:$N$13,8)</f>
        <v>2020M05</v>
      </c>
      <c r="C4423" s="7">
        <f t="shared" si="286"/>
        <v>43960</v>
      </c>
      <c r="D4423" s="130">
        <v>45.443386299026329</v>
      </c>
      <c r="E4423">
        <f t="shared" si="287"/>
        <v>45.159267703799586</v>
      </c>
      <c r="F4423" s="130">
        <v>37.362582807530046</v>
      </c>
      <c r="G4423">
        <f t="shared" si="290"/>
        <v>37.321400008250848</v>
      </c>
      <c r="H4423">
        <f t="shared" si="289"/>
        <v>0</v>
      </c>
      <c r="I4423" s="70"/>
      <c r="J4423" s="71"/>
      <c r="K4423" s="70"/>
      <c r="L4423" s="71"/>
      <c r="M4423" s="70"/>
      <c r="N4423" s="71"/>
      <c r="O4423" s="70"/>
      <c r="P4423" s="72"/>
    </row>
    <row r="4424" spans="1:16">
      <c r="A4424" s="12">
        <f t="shared" si="288"/>
        <v>0</v>
      </c>
      <c r="B4424" t="str">
        <f>YEAR(C4424)&amp;VLOOKUP(MONTH(C4424),lookup!$G$2:$N$13,8)</f>
        <v>2020M05</v>
      </c>
      <c r="C4424" s="7">
        <f t="shared" si="286"/>
        <v>43961</v>
      </c>
      <c r="D4424" s="130">
        <v>44.820308018208777</v>
      </c>
      <c r="E4424">
        <f t="shared" si="287"/>
        <v>45.145818874390457</v>
      </c>
      <c r="F4424" s="130">
        <v>37.154991322249344</v>
      </c>
      <c r="G4424">
        <f t="shared" si="290"/>
        <v>37.32229386250431</v>
      </c>
      <c r="H4424">
        <f t="shared" si="289"/>
        <v>0</v>
      </c>
      <c r="I4424" s="70"/>
      <c r="J4424" s="71"/>
      <c r="K4424" s="70"/>
      <c r="L4424" s="71"/>
      <c r="M4424" s="70"/>
      <c r="N4424" s="71"/>
      <c r="O4424" s="70"/>
      <c r="P4424" s="72"/>
    </row>
    <row r="4425" spans="1:16">
      <c r="A4425" s="12">
        <f t="shared" si="288"/>
        <v>0</v>
      </c>
      <c r="B4425" t="str">
        <f>YEAR(C4425)&amp;VLOOKUP(MONTH(C4425),lookup!$G$2:$N$13,8)</f>
        <v>2020M05</v>
      </c>
      <c r="C4425" s="7">
        <f t="shared" si="286"/>
        <v>43962</v>
      </c>
      <c r="D4425" s="130">
        <v>45.058812646242004</v>
      </c>
      <c r="E4425">
        <f t="shared" si="287"/>
        <v>45.125876181997164</v>
      </c>
      <c r="F4425" s="130">
        <v>37.22466204776682</v>
      </c>
      <c r="G4425">
        <f t="shared" si="290"/>
        <v>37.299085046274229</v>
      </c>
      <c r="H4425">
        <f t="shared" si="289"/>
        <v>0</v>
      </c>
      <c r="I4425" s="70"/>
      <c r="J4425" s="71"/>
      <c r="K4425" s="70"/>
      <c r="L4425" s="71"/>
      <c r="M4425" s="70"/>
      <c r="N4425" s="71"/>
      <c r="O4425" s="70"/>
      <c r="P4425" s="72"/>
    </row>
    <row r="4426" spans="1:16">
      <c r="A4426" s="12">
        <f t="shared" si="288"/>
        <v>0</v>
      </c>
      <c r="B4426" t="str">
        <f>YEAR(C4426)&amp;VLOOKUP(MONTH(C4426),lookup!$G$2:$N$13,8)</f>
        <v>2020M05</v>
      </c>
      <c r="C4426" s="7">
        <f t="shared" si="286"/>
        <v>43963</v>
      </c>
      <c r="D4426" s="130">
        <v>44.316219618665627</v>
      </c>
      <c r="E4426">
        <f t="shared" si="287"/>
        <v>45.025160407162915</v>
      </c>
      <c r="F4426" s="130">
        <v>36.645642200133764</v>
      </c>
      <c r="G4426">
        <f t="shared" si="290"/>
        <v>37.212183608161823</v>
      </c>
      <c r="H4426">
        <f t="shared" si="289"/>
        <v>0</v>
      </c>
      <c r="I4426" s="70"/>
      <c r="J4426" s="71"/>
      <c r="K4426" s="70"/>
      <c r="L4426" s="71"/>
      <c r="M4426" s="70"/>
      <c r="N4426" s="71"/>
      <c r="O4426" s="70"/>
      <c r="P4426" s="72"/>
    </row>
    <row r="4427" spans="1:16">
      <c r="A4427" s="12">
        <f t="shared" si="288"/>
        <v>0</v>
      </c>
      <c r="B4427" t="str">
        <f>YEAR(C4427)&amp;VLOOKUP(MONTH(C4427),lookup!$G$2:$N$13,8)</f>
        <v>2020M05</v>
      </c>
      <c r="C4427" s="7">
        <f t="shared" si="286"/>
        <v>43964</v>
      </c>
      <c r="D4427" s="130">
        <v>44.868536497923294</v>
      </c>
      <c r="E4427">
        <f t="shared" si="287"/>
        <v>44.964489073335464</v>
      </c>
      <c r="F4427" s="130">
        <v>36.985294093681823</v>
      </c>
      <c r="G4427">
        <f t="shared" si="290"/>
        <v>37.149709989749375</v>
      </c>
      <c r="H4427">
        <f t="shared" si="289"/>
        <v>0</v>
      </c>
      <c r="I4427" s="70"/>
      <c r="J4427" s="71"/>
      <c r="K4427" s="70"/>
      <c r="L4427" s="71"/>
      <c r="M4427" s="70"/>
      <c r="N4427" s="71"/>
      <c r="O4427" s="70"/>
      <c r="P4427" s="72"/>
    </row>
    <row r="4428" spans="1:16">
      <c r="A4428" s="12">
        <f t="shared" si="288"/>
        <v>0</v>
      </c>
      <c r="B4428" t="str">
        <f>YEAR(C4428)&amp;VLOOKUP(MONTH(C4428),lookup!$G$2:$N$13,8)</f>
        <v>2020M05</v>
      </c>
      <c r="C4428" s="7">
        <f t="shared" ref="C4428:C4491" si="291">C4427+1</f>
        <v>43965</v>
      </c>
      <c r="D4428" s="130">
        <v>44.514700036992629</v>
      </c>
      <c r="E4428">
        <f t="shared" si="287"/>
        <v>44.886288946613647</v>
      </c>
      <c r="F4428" s="130">
        <v>36.820010973337141</v>
      </c>
      <c r="G4428">
        <f t="shared" si="290"/>
        <v>37.07832420592031</v>
      </c>
      <c r="H4428">
        <f t="shared" si="289"/>
        <v>0</v>
      </c>
      <c r="I4428" s="70"/>
      <c r="J4428" s="71"/>
      <c r="K4428" s="70"/>
      <c r="L4428" s="71"/>
      <c r="M4428" s="70"/>
      <c r="N4428" s="71"/>
      <c r="O4428" s="70"/>
      <c r="P4428" s="72"/>
    </row>
    <row r="4429" spans="1:16">
      <c r="A4429" s="12">
        <f t="shared" si="288"/>
        <v>0</v>
      </c>
      <c r="B4429" t="str">
        <f>YEAR(C4429)&amp;VLOOKUP(MONTH(C4429),lookup!$G$2:$N$13,8)</f>
        <v>2020M05</v>
      </c>
      <c r="C4429" s="7">
        <f t="shared" si="291"/>
        <v>43966</v>
      </c>
      <c r="D4429" s="130">
        <v>45.00332420257967</v>
      </c>
      <c r="E4429">
        <f t="shared" si="287"/>
        <v>44.825496644918118</v>
      </c>
      <c r="F4429" s="130">
        <v>37.094712873606063</v>
      </c>
      <c r="G4429">
        <f t="shared" si="290"/>
        <v>37.0327473540776</v>
      </c>
      <c r="H4429">
        <f t="shared" si="289"/>
        <v>0</v>
      </c>
      <c r="I4429" s="70"/>
      <c r="J4429" s="71"/>
      <c r="K4429" s="70"/>
      <c r="L4429" s="71"/>
      <c r="M4429" s="70"/>
      <c r="N4429" s="71"/>
      <c r="O4429" s="70"/>
      <c r="P4429" s="72"/>
    </row>
    <row r="4430" spans="1:16">
      <c r="A4430" s="12">
        <f t="shared" si="288"/>
        <v>0</v>
      </c>
      <c r="B4430" t="str">
        <f>YEAR(C4430)&amp;VLOOKUP(MONTH(C4430),lookup!$G$2:$N$13,8)</f>
        <v>2020M05</v>
      </c>
      <c r="C4430" s="7">
        <f t="shared" si="291"/>
        <v>43967</v>
      </c>
      <c r="D4430" s="130">
        <v>44.770924088656088</v>
      </c>
      <c r="E4430">
        <f t="shared" si="287"/>
        <v>44.802472970606679</v>
      </c>
      <c r="F4430" s="130">
        <v>37.021309000700107</v>
      </c>
      <c r="G4430">
        <f t="shared" si="290"/>
        <v>37.001961264873295</v>
      </c>
      <c r="H4430">
        <f t="shared" si="289"/>
        <v>0</v>
      </c>
      <c r="I4430" s="70"/>
      <c r="J4430" s="71"/>
      <c r="K4430" s="70"/>
      <c r="L4430" s="71"/>
      <c r="M4430" s="70"/>
      <c r="N4430" s="71"/>
      <c r="O4430" s="70"/>
      <c r="P4430" s="72"/>
    </row>
    <row r="4431" spans="1:16">
      <c r="A4431" s="12">
        <f t="shared" si="288"/>
        <v>0</v>
      </c>
      <c r="B4431" t="str">
        <f>YEAR(C4431)&amp;VLOOKUP(MONTH(C4431),lookup!$G$2:$N$13,8)</f>
        <v>2020M05</v>
      </c>
      <c r="C4431" s="7">
        <f t="shared" si="291"/>
        <v>43968</v>
      </c>
      <c r="D4431" s="130">
        <v>44.980350180664836</v>
      </c>
      <c r="E4431">
        <f t="shared" si="287"/>
        <v>44.766994674410995</v>
      </c>
      <c r="F4431" s="130">
        <v>37.124591467514541</v>
      </c>
      <c r="G4431">
        <f t="shared" si="290"/>
        <v>36.978747591101296</v>
      </c>
      <c r="H4431">
        <f t="shared" si="289"/>
        <v>0</v>
      </c>
      <c r="I4431" s="70"/>
      <c r="J4431" s="71"/>
      <c r="K4431" s="70"/>
      <c r="L4431" s="71"/>
      <c r="M4431" s="70"/>
      <c r="N4431" s="71"/>
      <c r="O4431" s="70"/>
      <c r="P4431" s="72"/>
    </row>
    <row r="4432" spans="1:16">
      <c r="A4432" s="12">
        <f t="shared" si="288"/>
        <v>0</v>
      </c>
      <c r="B4432" t="str">
        <f>YEAR(C4432)&amp;VLOOKUP(MONTH(C4432),lookup!$G$2:$N$13,8)</f>
        <v>2020M05</v>
      </c>
      <c r="C4432" s="7">
        <f t="shared" si="291"/>
        <v>43969</v>
      </c>
      <c r="D4432" s="130">
        <v>44.478766658608414</v>
      </c>
      <c r="E4432">
        <f t="shared" si="287"/>
        <v>44.759193926097865</v>
      </c>
      <c r="F4432" s="130">
        <v>36.710129702189555</v>
      </c>
      <c r="G4432">
        <f t="shared" si="290"/>
        <v>36.956317698352215</v>
      </c>
      <c r="H4432">
        <f t="shared" si="289"/>
        <v>0</v>
      </c>
      <c r="I4432" s="70"/>
      <c r="J4432" s="71"/>
      <c r="K4432" s="70"/>
      <c r="L4432" s="71"/>
      <c r="M4432" s="70"/>
      <c r="N4432" s="71"/>
      <c r="O4432" s="70"/>
      <c r="P4432" s="72"/>
    </row>
    <row r="4433" spans="1:16">
      <c r="A4433" s="12">
        <f t="shared" si="288"/>
        <v>0</v>
      </c>
      <c r="B4433" t="str">
        <f>YEAR(C4433)&amp;VLOOKUP(MONTH(C4433),lookup!$G$2:$N$13,8)</f>
        <v>2020M05</v>
      </c>
      <c r="C4433" s="7">
        <f t="shared" si="291"/>
        <v>43970</v>
      </c>
      <c r="D4433" s="130">
        <v>44.731203758079204</v>
      </c>
      <c r="E4433">
        <f t="shared" si="287"/>
        <v>44.727273975600681</v>
      </c>
      <c r="F4433" s="130">
        <v>36.865535696435558</v>
      </c>
      <c r="G4433">
        <f t="shared" si="290"/>
        <v>36.923892434956826</v>
      </c>
      <c r="H4433">
        <f t="shared" si="289"/>
        <v>0</v>
      </c>
      <c r="I4433" s="70"/>
      <c r="J4433" s="71"/>
      <c r="K4433" s="70"/>
      <c r="L4433" s="71"/>
      <c r="M4433" s="70"/>
      <c r="N4433" s="71"/>
      <c r="O4433" s="70"/>
      <c r="P4433" s="72"/>
    </row>
    <row r="4434" spans="1:16">
      <c r="A4434" s="12">
        <f t="shared" si="288"/>
        <v>0</v>
      </c>
      <c r="B4434" t="str">
        <f>YEAR(C4434)&amp;VLOOKUP(MONTH(C4434),lookup!$G$2:$N$13,8)</f>
        <v>2020M05</v>
      </c>
      <c r="C4434" s="7">
        <f t="shared" si="291"/>
        <v>43971</v>
      </c>
      <c r="D4434" s="130">
        <v>44.278226963823784</v>
      </c>
      <c r="E4434">
        <f t="shared" si="287"/>
        <v>44.705193345242328</v>
      </c>
      <c r="F4434" s="130">
        <v>36.602653513163389</v>
      </c>
      <c r="G4434">
        <f t="shared" si="290"/>
        <v>36.903092520340024</v>
      </c>
      <c r="H4434">
        <f t="shared" si="289"/>
        <v>0</v>
      </c>
      <c r="I4434" s="70"/>
      <c r="J4434" s="71"/>
      <c r="K4434" s="70"/>
      <c r="L4434" s="71"/>
      <c r="M4434" s="70"/>
      <c r="N4434" s="71"/>
      <c r="O4434" s="70"/>
      <c r="P4434" s="72"/>
    </row>
    <row r="4435" spans="1:16">
      <c r="A4435" s="12">
        <f t="shared" si="288"/>
        <v>0</v>
      </c>
      <c r="B4435" t="str">
        <f>YEAR(C4435)&amp;VLOOKUP(MONTH(C4435),lookup!$G$2:$N$13,8)</f>
        <v>2020M05</v>
      </c>
      <c r="C4435" s="7">
        <f t="shared" si="291"/>
        <v>43972</v>
      </c>
      <c r="D4435" s="130">
        <v>44.600317563969462</v>
      </c>
      <c r="E4435">
        <f t="shared" si="287"/>
        <v>44.654845775319359</v>
      </c>
      <c r="F4435" s="130">
        <v>36.765367379778347</v>
      </c>
      <c r="G4435">
        <f t="shared" si="290"/>
        <v>36.861901642902083</v>
      </c>
      <c r="H4435">
        <f t="shared" si="289"/>
        <v>0</v>
      </c>
      <c r="I4435" s="70"/>
      <c r="J4435" s="71"/>
      <c r="K4435" s="70"/>
      <c r="L4435" s="71"/>
      <c r="M4435" s="70"/>
      <c r="N4435" s="71"/>
      <c r="O4435" s="70"/>
      <c r="P4435" s="72"/>
    </row>
    <row r="4436" spans="1:16">
      <c r="A4436" s="12">
        <f t="shared" si="288"/>
        <v>0</v>
      </c>
      <c r="B4436" t="str">
        <f>YEAR(C4436)&amp;VLOOKUP(MONTH(C4436),lookup!$G$2:$N$13,8)</f>
        <v>2020M05</v>
      </c>
      <c r="C4436" s="7">
        <f t="shared" si="291"/>
        <v>43973</v>
      </c>
      <c r="D4436" s="130">
        <v>44.311571945286637</v>
      </c>
      <c r="E4436">
        <f t="shared" si="287"/>
        <v>44.603870924306946</v>
      </c>
      <c r="F4436" s="130">
        <v>36.535614643778786</v>
      </c>
      <c r="G4436">
        <f t="shared" si="290"/>
        <v>36.80365234256125</v>
      </c>
      <c r="H4436">
        <f t="shared" si="289"/>
        <v>0</v>
      </c>
      <c r="I4436" s="70"/>
      <c r="J4436" s="71"/>
      <c r="K4436" s="70"/>
      <c r="L4436" s="71"/>
      <c r="M4436" s="70"/>
      <c r="N4436" s="71"/>
      <c r="O4436" s="70"/>
      <c r="P4436" s="72"/>
    </row>
    <row r="4437" spans="1:16">
      <c r="A4437" s="12">
        <f t="shared" si="288"/>
        <v>0</v>
      </c>
      <c r="B4437" t="str">
        <f>YEAR(C4437)&amp;VLOOKUP(MONTH(C4437),lookup!$G$2:$N$13,8)</f>
        <v>2020M05</v>
      </c>
      <c r="C4437" s="7">
        <f t="shared" si="291"/>
        <v>43974</v>
      </c>
      <c r="D4437" s="130">
        <v>44.425966968873368</v>
      </c>
      <c r="E4437">
        <f t="shared" si="287"/>
        <v>44.521587496217684</v>
      </c>
      <c r="F4437" s="130">
        <v>36.624626956672763</v>
      </c>
      <c r="G4437">
        <f t="shared" si="290"/>
        <v>36.732608263516099</v>
      </c>
      <c r="H4437">
        <f t="shared" si="289"/>
        <v>0</v>
      </c>
      <c r="I4437" s="70"/>
      <c r="J4437" s="71"/>
      <c r="K4437" s="70"/>
      <c r="L4437" s="71"/>
      <c r="M4437" s="70"/>
      <c r="N4437" s="71"/>
      <c r="O4437" s="70"/>
      <c r="P4437" s="72"/>
    </row>
    <row r="4438" spans="1:16">
      <c r="A4438" s="12">
        <f t="shared" si="288"/>
        <v>0</v>
      </c>
      <c r="B4438" t="str">
        <f>YEAR(C4438)&amp;VLOOKUP(MONTH(C4438),lookup!$G$2:$N$13,8)</f>
        <v>2020M05</v>
      </c>
      <c r="C4438" s="7">
        <f t="shared" si="291"/>
        <v>43975</v>
      </c>
      <c r="D4438" s="130">
        <v>44.196425072658919</v>
      </c>
      <c r="E4438">
        <f t="shared" si="287"/>
        <v>44.462152842222075</v>
      </c>
      <c r="F4438" s="130">
        <v>36.595348195994561</v>
      </c>
      <c r="G4438">
        <f t="shared" si="290"/>
        <v>36.696420587705759</v>
      </c>
      <c r="H4438">
        <f t="shared" si="289"/>
        <v>0</v>
      </c>
      <c r="I4438" s="70"/>
      <c r="J4438" s="71"/>
      <c r="K4438" s="70"/>
      <c r="L4438" s="71"/>
      <c r="M4438" s="70"/>
      <c r="N4438" s="71"/>
      <c r="O4438" s="70"/>
      <c r="P4438" s="72"/>
    </row>
    <row r="4439" spans="1:16">
      <c r="A4439" s="12">
        <f t="shared" si="288"/>
        <v>0</v>
      </c>
      <c r="B4439" t="str">
        <f>YEAR(C4439)&amp;VLOOKUP(MONTH(C4439),lookup!$G$2:$N$13,8)</f>
        <v>2020M05</v>
      </c>
      <c r="C4439" s="7">
        <f t="shared" si="291"/>
        <v>43976</v>
      </c>
      <c r="D4439" s="130">
        <v>44.158754331235777</v>
      </c>
      <c r="E4439">
        <f t="shared" si="287"/>
        <v>44.363098982729142</v>
      </c>
      <c r="F4439" s="130">
        <v>36.328055737299735</v>
      </c>
      <c r="G4439">
        <f t="shared" si="290"/>
        <v>36.601847107972674</v>
      </c>
      <c r="H4439">
        <f t="shared" si="289"/>
        <v>0</v>
      </c>
      <c r="I4439" s="70"/>
      <c r="J4439" s="71"/>
      <c r="K4439" s="70"/>
      <c r="L4439" s="71"/>
      <c r="M4439" s="70"/>
      <c r="N4439" s="71"/>
      <c r="O4439" s="70"/>
      <c r="P4439" s="72"/>
    </row>
    <row r="4440" spans="1:16">
      <c r="A4440" s="12">
        <f t="shared" si="288"/>
        <v>0</v>
      </c>
      <c r="B4440" t="str">
        <f>YEAR(C4440)&amp;VLOOKUP(MONTH(C4440),lookup!$G$2:$N$13,8)</f>
        <v>2020M05</v>
      </c>
      <c r="C4440" s="7">
        <f t="shared" si="291"/>
        <v>43977</v>
      </c>
      <c r="D4440" s="130">
        <v>43.628520742819774</v>
      </c>
      <c r="E4440">
        <f t="shared" si="287"/>
        <v>44.255816427908684</v>
      </c>
      <c r="F4440" s="130">
        <v>36.111251477953907</v>
      </c>
      <c r="G4440">
        <f t="shared" si="290"/>
        <v>36.523467049357151</v>
      </c>
      <c r="H4440">
        <f t="shared" si="289"/>
        <v>0</v>
      </c>
      <c r="I4440" s="70"/>
      <c r="J4440" s="71"/>
      <c r="K4440" s="70"/>
      <c r="L4440" s="71"/>
      <c r="M4440" s="70"/>
      <c r="N4440" s="71"/>
      <c r="O4440" s="70"/>
      <c r="P4440" s="72"/>
    </row>
    <row r="4441" spans="1:16">
      <c r="A4441" s="12">
        <f t="shared" si="288"/>
        <v>0</v>
      </c>
      <c r="B4441" t="str">
        <f>YEAR(C4441)&amp;VLOOKUP(MONTH(C4441),lookup!$G$2:$N$13,8)</f>
        <v>2020M05</v>
      </c>
      <c r="C4441" s="7">
        <f t="shared" si="291"/>
        <v>43978</v>
      </c>
      <c r="D4441" s="130">
        <v>44.370082020920243</v>
      </c>
      <c r="E4441">
        <f t="shared" si="287"/>
        <v>44.214060024082144</v>
      </c>
      <c r="F4441" s="130">
        <v>36.523358626360015</v>
      </c>
      <c r="G4441">
        <f t="shared" si="290"/>
        <v>36.481913586359241</v>
      </c>
      <c r="H4441">
        <f t="shared" si="289"/>
        <v>0</v>
      </c>
      <c r="I4441" s="70"/>
      <c r="J4441" s="71"/>
      <c r="K4441" s="70"/>
      <c r="L4441" s="71"/>
      <c r="M4441" s="70"/>
      <c r="N4441" s="71"/>
      <c r="O4441" s="70"/>
      <c r="P4441" s="72"/>
    </row>
    <row r="4442" spans="1:16">
      <c r="A4442" s="12">
        <f t="shared" si="288"/>
        <v>0</v>
      </c>
      <c r="B4442" t="str">
        <f>YEAR(C4442)&amp;VLOOKUP(MONTH(C4442),lookup!$G$2:$N$13,8)</f>
        <v>2020M05</v>
      </c>
      <c r="C4442" s="7">
        <f t="shared" si="291"/>
        <v>43979</v>
      </c>
      <c r="D4442" s="130">
        <v>43.836306361541233</v>
      </c>
      <c r="E4442">
        <f t="shared" si="287"/>
        <v>44.14683452112736</v>
      </c>
      <c r="F4442" s="130">
        <v>36.226514000573182</v>
      </c>
      <c r="G4442">
        <f t="shared" si="290"/>
        <v>36.432646479888554</v>
      </c>
      <c r="H4442">
        <f t="shared" si="289"/>
        <v>0</v>
      </c>
      <c r="I4442" s="70"/>
      <c r="J4442" s="71"/>
      <c r="K4442" s="70"/>
      <c r="L4442" s="71"/>
      <c r="M4442" s="70"/>
      <c r="N4442" s="71"/>
      <c r="O4442" s="70"/>
      <c r="P4442" s="72"/>
    </row>
    <row r="4443" spans="1:16">
      <c r="A4443" s="12">
        <f t="shared" si="288"/>
        <v>0</v>
      </c>
      <c r="B4443" t="str">
        <f>YEAR(C4443)&amp;VLOOKUP(MONTH(C4443),lookup!$G$2:$N$13,8)</f>
        <v>2020M05</v>
      </c>
      <c r="C4443" s="7">
        <f t="shared" si="291"/>
        <v>43980</v>
      </c>
      <c r="D4443" s="130">
        <v>44.171720685029229</v>
      </c>
      <c r="E4443">
        <f t="shared" si="287"/>
        <v>44.09886002587325</v>
      </c>
      <c r="F4443" s="130">
        <v>36.42521019540478</v>
      </c>
      <c r="G4443">
        <f t="shared" si="290"/>
        <v>36.394768592426203</v>
      </c>
      <c r="H4443">
        <f t="shared" si="289"/>
        <v>0</v>
      </c>
      <c r="I4443" s="70"/>
      <c r="J4443" s="71"/>
      <c r="K4443" s="70"/>
      <c r="L4443" s="71"/>
      <c r="M4443" s="70"/>
      <c r="N4443" s="71"/>
      <c r="O4443" s="70"/>
      <c r="P4443" s="72"/>
    </row>
    <row r="4444" spans="1:16">
      <c r="A4444" s="12">
        <f t="shared" si="288"/>
        <v>0</v>
      </c>
      <c r="B4444" t="str">
        <f>YEAR(C4444)&amp;VLOOKUP(MONTH(C4444),lookup!$G$2:$N$13,8)</f>
        <v>2020M05</v>
      </c>
      <c r="C4444" s="7">
        <f t="shared" si="291"/>
        <v>43981</v>
      </c>
      <c r="D4444" s="130">
        <v>43.827762794373527</v>
      </c>
      <c r="E4444">
        <f t="shared" si="287"/>
        <v>44.037900097417406</v>
      </c>
      <c r="F4444" s="130">
        <v>36.204920643082993</v>
      </c>
      <c r="G4444">
        <f t="shared" si="290"/>
        <v>36.341564587973423</v>
      </c>
      <c r="H4444">
        <f t="shared" si="289"/>
        <v>0</v>
      </c>
      <c r="I4444" s="70"/>
      <c r="J4444" s="71"/>
      <c r="K4444" s="70"/>
      <c r="L4444" s="71"/>
      <c r="M4444" s="70"/>
      <c r="N4444" s="71"/>
      <c r="O4444" s="70"/>
      <c r="P4444" s="72"/>
    </row>
    <row r="4445" spans="1:16">
      <c r="A4445" s="12">
        <f t="shared" si="288"/>
        <v>0</v>
      </c>
      <c r="B4445" t="str">
        <f>YEAR(C4445)&amp;VLOOKUP(MONTH(C4445),lookup!$G$2:$N$13,8)</f>
        <v>2020M05</v>
      </c>
      <c r="C4445" s="7">
        <f t="shared" si="291"/>
        <v>43982</v>
      </c>
      <c r="D4445" s="130">
        <v>43.696287869011314</v>
      </c>
      <c r="E4445">
        <f t="shared" si="287"/>
        <v>43.953756281823985</v>
      </c>
      <c r="F4445" s="130">
        <v>35.977429259197599</v>
      </c>
      <c r="G4445">
        <f t="shared" si="290"/>
        <v>36.271895858706046</v>
      </c>
      <c r="H4445">
        <f t="shared" si="289"/>
        <v>0</v>
      </c>
      <c r="I4445" s="70"/>
      <c r="J4445" s="71"/>
      <c r="K4445" s="70"/>
      <c r="L4445" s="71"/>
      <c r="M4445" s="70"/>
      <c r="N4445" s="71"/>
      <c r="O4445" s="70"/>
      <c r="P4445" s="72"/>
    </row>
    <row r="4446" spans="1:16">
      <c r="A4446" s="12">
        <f t="shared" si="288"/>
        <v>0</v>
      </c>
      <c r="B4446" t="str">
        <f>YEAR(C4446)&amp;VLOOKUP(MONTH(C4446),lookup!$G$2:$N$13,8)</f>
        <v>2020M06</v>
      </c>
      <c r="C4446" s="7">
        <f t="shared" si="291"/>
        <v>43983</v>
      </c>
      <c r="D4446" s="130">
        <v>43.476878615341228</v>
      </c>
      <c r="E4446">
        <f t="shared" si="287"/>
        <v>43.896147784285084</v>
      </c>
      <c r="F4446" s="130">
        <v>35.835590523039748</v>
      </c>
      <c r="G4446">
        <f t="shared" si="290"/>
        <v>36.20143925790353</v>
      </c>
      <c r="H4446">
        <f t="shared" si="289"/>
        <v>0</v>
      </c>
      <c r="I4446" s="70"/>
      <c r="J4446" s="71"/>
      <c r="K4446" s="70"/>
      <c r="L4446" s="71"/>
      <c r="M4446" s="70"/>
      <c r="N4446" s="71"/>
      <c r="O4446" s="70"/>
      <c r="P4446" s="72"/>
    </row>
    <row r="4447" spans="1:16">
      <c r="A4447" s="12">
        <f t="shared" si="288"/>
        <v>0</v>
      </c>
      <c r="B4447" t="str">
        <f>YEAR(C4447)&amp;VLOOKUP(MONTH(C4447),lookup!$G$2:$N$13,8)</f>
        <v>2020M06</v>
      </c>
      <c r="C4447" s="7">
        <f t="shared" si="291"/>
        <v>43984</v>
      </c>
      <c r="D4447" s="130">
        <v>43.710618231226768</v>
      </c>
      <c r="E4447">
        <f t="shared" si="287"/>
        <v>43.813183962226731</v>
      </c>
      <c r="F4447" s="130">
        <v>35.995327236285441</v>
      </c>
      <c r="G4447">
        <f t="shared" si="290"/>
        <v>36.136641110750588</v>
      </c>
      <c r="H4447">
        <f t="shared" si="289"/>
        <v>0</v>
      </c>
      <c r="I4447" s="70"/>
      <c r="J4447" s="71"/>
      <c r="K4447" s="70"/>
      <c r="L4447" s="71"/>
      <c r="M4447" s="70"/>
      <c r="N4447" s="71"/>
      <c r="O4447" s="70"/>
      <c r="P4447" s="72"/>
    </row>
    <row r="4448" spans="1:16">
      <c r="A4448" s="12">
        <f t="shared" si="288"/>
        <v>0</v>
      </c>
      <c r="B4448" t="str">
        <f>YEAR(C4448)&amp;VLOOKUP(MONTH(C4448),lookup!$G$2:$N$13,8)</f>
        <v>2020M06</v>
      </c>
      <c r="C4448" s="7">
        <f t="shared" si="291"/>
        <v>43985</v>
      </c>
      <c r="D4448" s="130">
        <v>43.531490423540454</v>
      </c>
      <c r="E4448">
        <f t="shared" si="287"/>
        <v>43.781718239105039</v>
      </c>
      <c r="F4448" s="130">
        <v>35.926032745176485</v>
      </c>
      <c r="G4448">
        <f t="shared" si="290"/>
        <v>36.100024835335603</v>
      </c>
      <c r="H4448">
        <f t="shared" si="289"/>
        <v>0</v>
      </c>
      <c r="I4448" s="70"/>
      <c r="J4448" s="71"/>
      <c r="K4448" s="70"/>
      <c r="L4448" s="71"/>
      <c r="M4448" s="70"/>
      <c r="N4448" s="71"/>
      <c r="O4448" s="70"/>
      <c r="P4448" s="72"/>
    </row>
    <row r="4449" spans="1:16">
      <c r="A4449" s="12">
        <f t="shared" si="288"/>
        <v>0</v>
      </c>
      <c r="B4449" t="str">
        <f>YEAR(C4449)&amp;VLOOKUP(MONTH(C4449),lookup!$G$2:$N$13,8)</f>
        <v>2020M06</v>
      </c>
      <c r="C4449" s="7">
        <f t="shared" si="291"/>
        <v>43986</v>
      </c>
      <c r="D4449" s="130">
        <v>43.284201642294867</v>
      </c>
      <c r="E4449">
        <f t="shared" si="287"/>
        <v>43.639890795213091</v>
      </c>
      <c r="F4449" s="130">
        <v>35.622792241794741</v>
      </c>
      <c r="G4449">
        <f t="shared" si="290"/>
        <v>35.976871273499441</v>
      </c>
      <c r="H4449">
        <f t="shared" si="289"/>
        <v>0</v>
      </c>
      <c r="I4449" s="70"/>
      <c r="J4449" s="71"/>
      <c r="K4449" s="70"/>
      <c r="L4449" s="71"/>
      <c r="M4449" s="70"/>
      <c r="N4449" s="71"/>
      <c r="O4449" s="70"/>
      <c r="P4449" s="72"/>
    </row>
    <row r="4450" spans="1:16">
      <c r="A4450" s="12">
        <f t="shared" si="288"/>
        <v>0</v>
      </c>
      <c r="B4450" t="str">
        <f>YEAR(C4450)&amp;VLOOKUP(MONTH(C4450),lookup!$G$2:$N$13,8)</f>
        <v>2020M06</v>
      </c>
      <c r="C4450" s="7">
        <f t="shared" si="291"/>
        <v>43987</v>
      </c>
      <c r="D4450" s="130">
        <v>42.816232620491007</v>
      </c>
      <c r="E4450">
        <f t="shared" si="287"/>
        <v>43.491842005240571</v>
      </c>
      <c r="F4450" s="130">
        <v>35.309783100342393</v>
      </c>
      <c r="G4450">
        <f t="shared" si="290"/>
        <v>35.844980797006627</v>
      </c>
      <c r="H4450">
        <f t="shared" si="289"/>
        <v>0</v>
      </c>
      <c r="I4450" s="70"/>
      <c r="J4450" s="71"/>
      <c r="K4450" s="70"/>
      <c r="L4450" s="71"/>
      <c r="M4450" s="70"/>
      <c r="N4450" s="71"/>
      <c r="O4450" s="70"/>
      <c r="P4450" s="72"/>
    </row>
    <row r="4451" spans="1:16">
      <c r="A4451" s="12">
        <f t="shared" si="288"/>
        <v>0</v>
      </c>
      <c r="B4451" t="str">
        <f>YEAR(C4451)&amp;VLOOKUP(MONTH(C4451),lookup!$G$2:$N$13,8)</f>
        <v>2020M06</v>
      </c>
      <c r="C4451" s="7">
        <f t="shared" si="291"/>
        <v>43988</v>
      </c>
      <c r="D4451" s="130">
        <v>43.596903975296691</v>
      </c>
      <c r="E4451">
        <f t="shared" si="287"/>
        <v>43.447633969739407</v>
      </c>
      <c r="F4451" s="130">
        <v>35.892563012371895</v>
      </c>
      <c r="G4451">
        <f t="shared" si="290"/>
        <v>35.804618160831595</v>
      </c>
      <c r="H4451">
        <f t="shared" si="289"/>
        <v>0</v>
      </c>
      <c r="I4451" s="70"/>
      <c r="J4451" s="71"/>
      <c r="K4451" s="70"/>
      <c r="L4451" s="71"/>
      <c r="M4451" s="70"/>
      <c r="N4451" s="71"/>
      <c r="O4451" s="70"/>
      <c r="P4451" s="72"/>
    </row>
    <row r="4452" spans="1:16">
      <c r="A4452" s="12">
        <f t="shared" si="288"/>
        <v>0</v>
      </c>
      <c r="B4452" t="str">
        <f>YEAR(C4452)&amp;VLOOKUP(MONTH(C4452),lookup!$G$2:$N$13,8)</f>
        <v>2020M06</v>
      </c>
      <c r="C4452" s="7">
        <f t="shared" si="291"/>
        <v>43989</v>
      </c>
      <c r="D4452" s="130">
        <v>42.809352455264623</v>
      </c>
      <c r="E4452">
        <f t="shared" si="287"/>
        <v>43.328356143538713</v>
      </c>
      <c r="F4452" s="130">
        <v>35.395031942452242</v>
      </c>
      <c r="G4452">
        <f t="shared" si="290"/>
        <v>35.717286901993219</v>
      </c>
      <c r="H4452">
        <f t="shared" si="289"/>
        <v>0</v>
      </c>
      <c r="I4452" s="70"/>
      <c r="J4452" s="71"/>
      <c r="K4452" s="70"/>
      <c r="L4452" s="71"/>
      <c r="M4452" s="70"/>
      <c r="N4452" s="71"/>
      <c r="O4452" s="70"/>
      <c r="P4452" s="72"/>
    </row>
    <row r="4453" spans="1:16">
      <c r="A4453" s="12">
        <f t="shared" si="288"/>
        <v>0</v>
      </c>
      <c r="B4453" t="str">
        <f>YEAR(C4453)&amp;VLOOKUP(MONTH(C4453),lookup!$G$2:$N$13,8)</f>
        <v>2020M06</v>
      </c>
      <c r="C4453" s="7">
        <f t="shared" si="291"/>
        <v>43990</v>
      </c>
      <c r="D4453" s="130">
        <v>43.16393884237354</v>
      </c>
      <c r="E4453">
        <f t="shared" si="287"/>
        <v>43.249527713636084</v>
      </c>
      <c r="F4453" s="130">
        <v>35.402491769750782</v>
      </c>
      <c r="G4453">
        <f t="shared" si="290"/>
        <v>35.631950353358235</v>
      </c>
      <c r="H4453">
        <f t="shared" si="289"/>
        <v>0</v>
      </c>
      <c r="I4453" s="70"/>
      <c r="J4453" s="71"/>
      <c r="K4453" s="70"/>
      <c r="L4453" s="71"/>
      <c r="M4453" s="70"/>
      <c r="N4453" s="71"/>
      <c r="O4453" s="70"/>
      <c r="P4453" s="72"/>
    </row>
    <row r="4454" spans="1:16">
      <c r="A4454" s="12">
        <f t="shared" si="288"/>
        <v>0</v>
      </c>
      <c r="B4454" t="str">
        <f>YEAR(C4454)&amp;VLOOKUP(MONTH(C4454),lookup!$G$2:$N$13,8)</f>
        <v>2020M06</v>
      </c>
      <c r="C4454" s="7">
        <f t="shared" si="291"/>
        <v>43991</v>
      </c>
      <c r="D4454" s="130">
        <v>42.922155097928567</v>
      </c>
      <c r="E4454">
        <f t="shared" si="287"/>
        <v>43.164079549996814</v>
      </c>
      <c r="F4454" s="130">
        <v>35.523146870130688</v>
      </c>
      <c r="G4454">
        <f t="shared" si="290"/>
        <v>35.578848802130935</v>
      </c>
      <c r="H4454">
        <f t="shared" si="289"/>
        <v>0</v>
      </c>
      <c r="I4454" s="70"/>
      <c r="J4454" s="71"/>
      <c r="K4454" s="70"/>
      <c r="L4454" s="71"/>
      <c r="M4454" s="70"/>
      <c r="N4454" s="71"/>
      <c r="O4454" s="70"/>
      <c r="P4454" s="72"/>
    </row>
    <row r="4455" spans="1:16">
      <c r="A4455" s="12">
        <f t="shared" si="288"/>
        <v>0</v>
      </c>
      <c r="B4455" t="str">
        <f>YEAR(C4455)&amp;VLOOKUP(MONTH(C4455),lookup!$G$2:$N$13,8)</f>
        <v>2020M06</v>
      </c>
      <c r="C4455" s="7">
        <f t="shared" si="291"/>
        <v>43992</v>
      </c>
      <c r="D4455" s="130">
        <v>43.214647895723793</v>
      </c>
      <c r="E4455">
        <f t="shared" si="287"/>
        <v>43.127285258480278</v>
      </c>
      <c r="F4455" s="130">
        <v>35.528127790784339</v>
      </c>
      <c r="G4455">
        <f t="shared" si="290"/>
        <v>35.541760132536254</v>
      </c>
      <c r="H4455">
        <f t="shared" si="289"/>
        <v>0</v>
      </c>
      <c r="I4455" s="70"/>
      <c r="J4455" s="71"/>
      <c r="K4455" s="70"/>
      <c r="L4455" s="71"/>
      <c r="M4455" s="70"/>
      <c r="N4455" s="71"/>
      <c r="O4455" s="70"/>
      <c r="P4455" s="72"/>
    </row>
    <row r="4456" spans="1:16">
      <c r="A4456" s="12">
        <f t="shared" si="288"/>
        <v>0</v>
      </c>
      <c r="B4456" t="str">
        <f>YEAR(C4456)&amp;VLOOKUP(MONTH(C4456),lookup!$G$2:$N$13,8)</f>
        <v>2020M06</v>
      </c>
      <c r="C4456" s="7">
        <f t="shared" si="291"/>
        <v>43993</v>
      </c>
      <c r="D4456" s="130">
        <v>42.993009764570509</v>
      </c>
      <c r="E4456">
        <f t="shared" si="287"/>
        <v>43.108361645967953</v>
      </c>
      <c r="F4456" s="130">
        <v>35.540058892989222</v>
      </c>
      <c r="G4456">
        <f t="shared" si="290"/>
        <v>35.536826416161787</v>
      </c>
      <c r="H4456">
        <f t="shared" si="289"/>
        <v>0</v>
      </c>
      <c r="I4456" s="70"/>
      <c r="J4456" s="71"/>
      <c r="K4456" s="70"/>
      <c r="L4456" s="71"/>
      <c r="M4456" s="70"/>
      <c r="N4456" s="71"/>
      <c r="O4456" s="70"/>
      <c r="P4456" s="72"/>
    </row>
    <row r="4457" spans="1:16">
      <c r="A4457" s="12">
        <f t="shared" si="288"/>
        <v>0</v>
      </c>
      <c r="B4457" t="str">
        <f>YEAR(C4457)&amp;VLOOKUP(MONTH(C4457),lookup!$G$2:$N$13,8)</f>
        <v>2020M06</v>
      </c>
      <c r="C4457" s="7">
        <f t="shared" si="291"/>
        <v>43994</v>
      </c>
      <c r="D4457" s="130">
        <v>43.283746360526578</v>
      </c>
      <c r="E4457">
        <f t="shared" si="287"/>
        <v>43.082236722959919</v>
      </c>
      <c r="F4457" s="130">
        <v>35.599410157056212</v>
      </c>
      <c r="G4457">
        <f t="shared" si="290"/>
        <v>35.51093563125599</v>
      </c>
      <c r="H4457">
        <f t="shared" si="289"/>
        <v>0</v>
      </c>
      <c r="I4457" s="70"/>
      <c r="J4457" s="71"/>
      <c r="K4457" s="70"/>
      <c r="L4457" s="71"/>
      <c r="M4457" s="70"/>
      <c r="N4457" s="71"/>
      <c r="O4457" s="70"/>
      <c r="P4457" s="72"/>
    </row>
    <row r="4458" spans="1:16">
      <c r="A4458" s="12">
        <f t="shared" si="288"/>
        <v>0</v>
      </c>
      <c r="B4458" t="str">
        <f>YEAR(C4458)&amp;VLOOKUP(MONTH(C4458),lookup!$G$2:$N$13,8)</f>
        <v>2020M06</v>
      </c>
      <c r="C4458" s="7">
        <f t="shared" si="291"/>
        <v>43995</v>
      </c>
      <c r="D4458" s="130">
        <v>42.827533306203307</v>
      </c>
      <c r="E4458">
        <f t="shared" si="287"/>
        <v>43.084458086728503</v>
      </c>
      <c r="F4458" s="130">
        <v>35.25691537745098</v>
      </c>
      <c r="G4458">
        <f t="shared" si="290"/>
        <v>35.496121684825169</v>
      </c>
      <c r="H4458">
        <f t="shared" si="289"/>
        <v>0</v>
      </c>
      <c r="I4458" s="70"/>
      <c r="J4458" s="71"/>
      <c r="K4458" s="70"/>
      <c r="L4458" s="71"/>
      <c r="M4458" s="70"/>
      <c r="N4458" s="71"/>
      <c r="O4458" s="70"/>
      <c r="P4458" s="72"/>
    </row>
    <row r="4459" spans="1:16">
      <c r="A4459" s="12">
        <f t="shared" si="288"/>
        <v>0</v>
      </c>
      <c r="B4459" t="str">
        <f>YEAR(C4459)&amp;VLOOKUP(MONTH(C4459),lookup!$G$2:$N$13,8)</f>
        <v>2020M06</v>
      </c>
      <c r="C4459" s="7">
        <f t="shared" si="291"/>
        <v>43996</v>
      </c>
      <c r="D4459" s="130">
        <v>43.067692248552255</v>
      </c>
      <c r="E4459">
        <f t="shared" si="287"/>
        <v>43.043361804321862</v>
      </c>
      <c r="F4459" s="130">
        <v>35.528009686480182</v>
      </c>
      <c r="G4459">
        <f t="shared" si="290"/>
        <v>35.483796928351055</v>
      </c>
      <c r="H4459">
        <f t="shared" si="289"/>
        <v>0</v>
      </c>
      <c r="I4459" s="70"/>
      <c r="J4459" s="71"/>
      <c r="K4459" s="70"/>
      <c r="L4459" s="71"/>
      <c r="M4459" s="70"/>
      <c r="N4459" s="71"/>
      <c r="O4459" s="70"/>
      <c r="P4459" s="72"/>
    </row>
    <row r="4460" spans="1:16">
      <c r="A4460" s="12">
        <f t="shared" si="288"/>
        <v>0</v>
      </c>
      <c r="B4460" t="str">
        <f>YEAR(C4460)&amp;VLOOKUP(MONTH(C4460),lookup!$G$2:$N$13,8)</f>
        <v>2020M06</v>
      </c>
      <c r="C4460" s="7">
        <f t="shared" si="291"/>
        <v>43997</v>
      </c>
      <c r="D4460" s="130">
        <v>42.622953157658301</v>
      </c>
      <c r="E4460">
        <f t="shared" si="287"/>
        <v>43.006778353198946</v>
      </c>
      <c r="F4460" s="130">
        <v>35.140881749842485</v>
      </c>
      <c r="G4460">
        <f t="shared" si="290"/>
        <v>35.436057114622258</v>
      </c>
      <c r="H4460">
        <f t="shared" si="289"/>
        <v>0</v>
      </c>
      <c r="I4460" s="70"/>
      <c r="J4460" s="71"/>
      <c r="K4460" s="70"/>
      <c r="L4460" s="71"/>
      <c r="M4460" s="70"/>
      <c r="N4460" s="71"/>
      <c r="O4460" s="70"/>
      <c r="P4460" s="72"/>
    </row>
    <row r="4461" spans="1:16">
      <c r="A4461" s="12">
        <f t="shared" si="288"/>
        <v>0</v>
      </c>
      <c r="B4461" t="str">
        <f>YEAR(C4461)&amp;VLOOKUP(MONTH(C4461),lookup!$G$2:$N$13,8)</f>
        <v>2020M06</v>
      </c>
      <c r="C4461" s="7">
        <f t="shared" si="291"/>
        <v>43998</v>
      </c>
      <c r="D4461" s="130">
        <v>43.101957282582127</v>
      </c>
      <c r="E4461">
        <f t="shared" ref="E4461:E4524" si="292">AVERAGE(SUM(D4454:D4461)/8,SUM(D4456:D4461)/6)</f>
        <v>42.993513621283512</v>
      </c>
      <c r="F4461" s="130">
        <v>35.646042742933517</v>
      </c>
      <c r="G4461">
        <f t="shared" si="290"/>
        <v>35.461105296458612</v>
      </c>
      <c r="H4461">
        <f t="shared" si="289"/>
        <v>0</v>
      </c>
      <c r="I4461" s="70"/>
      <c r="J4461" s="71"/>
      <c r="K4461" s="70"/>
      <c r="L4461" s="71"/>
      <c r="M4461" s="70"/>
      <c r="N4461" s="71"/>
      <c r="O4461" s="70"/>
      <c r="P4461" s="72"/>
    </row>
    <row r="4462" spans="1:16">
      <c r="A4462" s="12">
        <f t="shared" si="288"/>
        <v>0</v>
      </c>
      <c r="B4462" t="str">
        <f>YEAR(C4462)&amp;VLOOKUP(MONTH(C4462),lookup!$G$2:$N$13,8)</f>
        <v>2020M06</v>
      </c>
      <c r="C4462" s="7">
        <f t="shared" si="291"/>
        <v>43999</v>
      </c>
      <c r="D4462" s="130">
        <v>42.662219442271024</v>
      </c>
      <c r="E4462">
        <f t="shared" si="292"/>
        <v>42.949701782613289</v>
      </c>
      <c r="F4462" s="130">
        <v>35.196856129430252</v>
      </c>
      <c r="G4462">
        <f t="shared" si="290"/>
        <v>35.412111894868254</v>
      </c>
      <c r="H4462">
        <f t="shared" si="289"/>
        <v>0</v>
      </c>
      <c r="I4462" s="70"/>
      <c r="J4462" s="71"/>
      <c r="K4462" s="70"/>
      <c r="L4462" s="71"/>
      <c r="M4462" s="70"/>
      <c r="N4462" s="71"/>
      <c r="O4462" s="70"/>
      <c r="P4462" s="72"/>
    </row>
    <row r="4463" spans="1:16">
      <c r="A4463" s="12">
        <f t="shared" si="288"/>
        <v>0</v>
      </c>
      <c r="B4463" t="str">
        <f>YEAR(C4463)&amp;VLOOKUP(MONTH(C4463),lookup!$G$2:$N$13,8)</f>
        <v>2020M06</v>
      </c>
      <c r="C4463" s="7">
        <f t="shared" si="291"/>
        <v>44000</v>
      </c>
      <c r="D4463" s="130">
        <v>42.557935764221384</v>
      </c>
      <c r="E4463">
        <f t="shared" si="292"/>
        <v>42.848173058035627</v>
      </c>
      <c r="F4463" s="130">
        <v>35.193056893689416</v>
      </c>
      <c r="G4463">
        <f t="shared" si="290"/>
        <v>35.357307191852584</v>
      </c>
      <c r="H4463">
        <f t="shared" si="289"/>
        <v>0</v>
      </c>
      <c r="I4463" s="70"/>
      <c r="J4463" s="71"/>
      <c r="K4463" s="70"/>
      <c r="L4463" s="71"/>
      <c r="M4463" s="70"/>
      <c r="N4463" s="71"/>
      <c r="O4463" s="70"/>
      <c r="P4463" s="72"/>
    </row>
    <row r="4464" spans="1:16">
      <c r="A4464" s="12">
        <f t="shared" ref="A4464:A4527" si="293">IF(D4464+D4465=D4464,IF(D4464+D4465&gt;0,1,0),0)</f>
        <v>0</v>
      </c>
      <c r="B4464" t="str">
        <f>YEAR(C4464)&amp;VLOOKUP(MONTH(C4464),lookup!$G$2:$N$13,8)</f>
        <v>2020M06</v>
      </c>
      <c r="C4464" s="7">
        <f t="shared" si="291"/>
        <v>44001</v>
      </c>
      <c r="D4464" s="130">
        <v>42.368564987405264</v>
      </c>
      <c r="E4464">
        <f t="shared" si="292"/>
        <v>42.770897899562961</v>
      </c>
      <c r="F4464" s="130">
        <v>35.063067702053665</v>
      </c>
      <c r="G4464">
        <f t="shared" si="290"/>
        <v>35.311341269469338</v>
      </c>
      <c r="H4464">
        <f t="shared" si="289"/>
        <v>0</v>
      </c>
      <c r="I4464" s="70"/>
      <c r="J4464" s="71"/>
      <c r="K4464" s="70"/>
      <c r="L4464" s="71"/>
      <c r="M4464" s="70"/>
      <c r="N4464" s="71"/>
      <c r="O4464" s="70"/>
      <c r="P4464" s="72"/>
    </row>
    <row r="4465" spans="1:16">
      <c r="A4465" s="12">
        <f t="shared" si="293"/>
        <v>0</v>
      </c>
      <c r="B4465" t="str">
        <f>YEAR(C4465)&amp;VLOOKUP(MONTH(C4465),lookup!$G$2:$N$13,8)</f>
        <v>2020M06</v>
      </c>
      <c r="C4465" s="7">
        <f t="shared" si="291"/>
        <v>44002</v>
      </c>
      <c r="D4465" s="130">
        <v>42.776993502607702</v>
      </c>
      <c r="E4465">
        <f t="shared" si="292"/>
        <v>42.715000950447646</v>
      </c>
      <c r="F4465" s="130">
        <v>35.287501824743174</v>
      </c>
      <c r="G4465">
        <f t="shared" si="290"/>
        <v>35.271804676888351</v>
      </c>
      <c r="H4465">
        <f t="shared" si="289"/>
        <v>0</v>
      </c>
      <c r="I4465" s="70"/>
      <c r="J4465" s="71"/>
      <c r="K4465" s="70"/>
      <c r="L4465" s="71"/>
      <c r="M4465" s="70"/>
      <c r="N4465" s="71"/>
      <c r="O4465" s="70"/>
      <c r="P4465" s="72"/>
    </row>
    <row r="4466" spans="1:16">
      <c r="A4466" s="12">
        <f t="shared" si="293"/>
        <v>0</v>
      </c>
      <c r="B4466" t="str">
        <f>YEAR(C4466)&amp;VLOOKUP(MONTH(C4466),lookup!$G$2:$N$13,8)</f>
        <v>2020M06</v>
      </c>
      <c r="C4466" s="7">
        <f t="shared" si="291"/>
        <v>44003</v>
      </c>
      <c r="D4466" s="130">
        <v>42.030102596708076</v>
      </c>
      <c r="E4466">
        <f t="shared" si="292"/>
        <v>42.615757317691681</v>
      </c>
      <c r="F4466" s="130">
        <v>34.875674683627103</v>
      </c>
      <c r="G4466">
        <f t="shared" si="290"/>
        <v>35.225876544673085</v>
      </c>
      <c r="H4466">
        <f t="shared" si="289"/>
        <v>0</v>
      </c>
      <c r="I4466" s="70"/>
      <c r="J4466" s="71"/>
      <c r="K4466" s="70"/>
      <c r="L4466" s="71"/>
      <c r="M4466" s="70"/>
      <c r="N4466" s="71"/>
      <c r="O4466" s="70"/>
      <c r="P4466" s="72"/>
    </row>
    <row r="4467" spans="1:16">
      <c r="A4467" s="12">
        <f t="shared" si="293"/>
        <v>0</v>
      </c>
      <c r="B4467" t="str">
        <f>YEAR(C4467)&amp;VLOOKUP(MONTH(C4467),lookup!$G$2:$N$13,8)</f>
        <v>2020M06</v>
      </c>
      <c r="C4467" s="7">
        <f t="shared" si="291"/>
        <v>44004</v>
      </c>
      <c r="D4467" s="130">
        <v>42.609670245652744</v>
      </c>
      <c r="E4467">
        <f t="shared" si="292"/>
        <v>42.546107022766343</v>
      </c>
      <c r="F4467" s="130">
        <v>35.243636987558979</v>
      </c>
      <c r="G4467">
        <f t="shared" si="290"/>
        <v>35.174569438042624</v>
      </c>
      <c r="H4467">
        <f t="shared" ref="H4467:H4530" si="294">INDEX(J:AU,MATCH(C4467,C:C,0),MATCH($H$1,$J$1:$AU$1,0))*(IF(I4467=$Q$1,1,IF(K4467=$Q$1,1,IF(M4467=$Q$1,1,IF(O4467=$Q$1,1,0)))))</f>
        <v>0</v>
      </c>
      <c r="I4467" s="70"/>
      <c r="J4467" s="71"/>
      <c r="K4467" s="70"/>
      <c r="L4467" s="71"/>
      <c r="M4467" s="70"/>
      <c r="N4467" s="71"/>
      <c r="O4467" s="70"/>
      <c r="P4467" s="72"/>
    </row>
    <row r="4468" spans="1:16">
      <c r="A4468" s="12">
        <f t="shared" si="293"/>
        <v>0</v>
      </c>
      <c r="B4468" t="str">
        <f>YEAR(C4468)&amp;VLOOKUP(MONTH(C4468),lookup!$G$2:$N$13,8)</f>
        <v>2020M06</v>
      </c>
      <c r="C4468" s="7">
        <f t="shared" si="291"/>
        <v>44005</v>
      </c>
      <c r="D4468" s="130">
        <v>42.08990369322148</v>
      </c>
      <c r="E4468">
        <f t="shared" si="292"/>
        <v>42.46509845215158</v>
      </c>
      <c r="F4468" s="130">
        <v>34.854602051531856</v>
      </c>
      <c r="G4468">
        <f t="shared" si="290"/>
        <v>35.128155783740013</v>
      </c>
      <c r="H4468">
        <f t="shared" si="294"/>
        <v>0</v>
      </c>
      <c r="I4468" s="70"/>
      <c r="J4468" s="71"/>
      <c r="K4468" s="70"/>
      <c r="L4468" s="71"/>
      <c r="M4468" s="70"/>
      <c r="N4468" s="71"/>
      <c r="O4468" s="70"/>
      <c r="P4468" s="72"/>
    </row>
    <row r="4469" spans="1:16">
      <c r="A4469" s="12">
        <f t="shared" si="293"/>
        <v>0</v>
      </c>
      <c r="B4469" t="str">
        <f>YEAR(C4469)&amp;VLOOKUP(MONTH(C4469),lookup!$G$2:$N$13,8)</f>
        <v>2020M06</v>
      </c>
      <c r="C4469" s="7">
        <f t="shared" si="291"/>
        <v>44006</v>
      </c>
      <c r="D4469" s="130">
        <v>42.39212719198644</v>
      </c>
      <c r="E4469">
        <f t="shared" si="292"/>
        <v>42.406916690469771</v>
      </c>
      <c r="F4469" s="130">
        <v>35.11267022605783</v>
      </c>
      <c r="G4469">
        <f t="shared" si="290"/>
        <v>35.088121112465984</v>
      </c>
      <c r="H4469">
        <f t="shared" si="294"/>
        <v>0</v>
      </c>
      <c r="I4469" s="70"/>
      <c r="J4469" s="71"/>
      <c r="K4469" s="70"/>
      <c r="L4469" s="71"/>
      <c r="M4469" s="70"/>
      <c r="N4469" s="71"/>
      <c r="O4469" s="70"/>
      <c r="P4469" s="72"/>
    </row>
    <row r="4470" spans="1:16">
      <c r="A4470" s="12">
        <f t="shared" si="293"/>
        <v>0</v>
      </c>
      <c r="B4470" t="str">
        <f>YEAR(C4470)&amp;VLOOKUP(MONTH(C4470),lookup!$G$2:$N$13,8)</f>
        <v>2020M06</v>
      </c>
      <c r="C4470" s="7">
        <f t="shared" si="291"/>
        <v>44007</v>
      </c>
      <c r="D4470" s="130">
        <v>41.91152949186948</v>
      </c>
      <c r="E4470">
        <f t="shared" si="292"/>
        <v>42.321912277275032</v>
      </c>
      <c r="F4470" s="130">
        <v>34.772780159856268</v>
      </c>
      <c r="G4470">
        <f t="shared" si="290"/>
        <v>35.037425735851158</v>
      </c>
      <c r="H4470">
        <f t="shared" si="294"/>
        <v>0</v>
      </c>
      <c r="I4470" s="70"/>
      <c r="J4470" s="71"/>
      <c r="K4470" s="70"/>
      <c r="L4470" s="71"/>
      <c r="M4470" s="70"/>
      <c r="N4470" s="71"/>
      <c r="O4470" s="70"/>
      <c r="P4470" s="72"/>
    </row>
    <row r="4471" spans="1:16">
      <c r="A4471" s="12">
        <f t="shared" si="293"/>
        <v>0</v>
      </c>
      <c r="B4471" t="str">
        <f>YEAR(C4471)&amp;VLOOKUP(MONTH(C4471),lookup!$G$2:$N$13,8)</f>
        <v>2020M06</v>
      </c>
      <c r="C4471" s="7">
        <f t="shared" si="291"/>
        <v>44008</v>
      </c>
      <c r="D4471" s="130">
        <v>42.495967978206252</v>
      </c>
      <c r="E4471">
        <f t="shared" si="292"/>
        <v>42.294620496948966</v>
      </c>
      <c r="F4471" s="130">
        <v>35.331430849049198</v>
      </c>
      <c r="G4471">
        <f t="shared" si="290"/>
        <v>35.049734860086645</v>
      </c>
      <c r="H4471">
        <f t="shared" si="294"/>
        <v>0</v>
      </c>
      <c r="I4471" s="70"/>
      <c r="J4471" s="71"/>
      <c r="K4471" s="70"/>
      <c r="L4471" s="71"/>
      <c r="M4471" s="70"/>
      <c r="N4471" s="71"/>
      <c r="O4471" s="70"/>
      <c r="P4471" s="72"/>
    </row>
    <row r="4472" spans="1:16">
      <c r="A4472" s="12">
        <f t="shared" si="293"/>
        <v>0</v>
      </c>
      <c r="B4472" t="str">
        <f>YEAR(C4472)&amp;VLOOKUP(MONTH(C4472),lookup!$G$2:$N$13,8)</f>
        <v>2020M06</v>
      </c>
      <c r="C4472" s="7">
        <f t="shared" si="291"/>
        <v>44009</v>
      </c>
      <c r="D4472" s="130">
        <v>41.747117439750888</v>
      </c>
      <c r="E4472">
        <f t="shared" si="292"/>
        <v>42.232197928807466</v>
      </c>
      <c r="F4472" s="130">
        <v>34.511696474346941</v>
      </c>
      <c r="G4472">
        <f t="shared" si="290"/>
        <v>34.984942640914959</v>
      </c>
      <c r="H4472">
        <f t="shared" si="294"/>
        <v>0</v>
      </c>
      <c r="I4472" s="70"/>
      <c r="J4472" s="71"/>
      <c r="K4472" s="70"/>
      <c r="L4472" s="71"/>
      <c r="M4472" s="70"/>
      <c r="N4472" s="71"/>
      <c r="O4472" s="70"/>
      <c r="P4472" s="72"/>
    </row>
    <row r="4473" spans="1:16">
      <c r="A4473" s="12">
        <f t="shared" si="293"/>
        <v>0</v>
      </c>
      <c r="B4473" t="str">
        <f>YEAR(C4473)&amp;VLOOKUP(MONTH(C4473),lookup!$G$2:$N$13,8)</f>
        <v>2020M06</v>
      </c>
      <c r="C4473" s="7">
        <f t="shared" si="291"/>
        <v>44010</v>
      </c>
      <c r="D4473" s="130">
        <v>41.980139037515983</v>
      </c>
      <c r="E4473">
        <f t="shared" si="292"/>
        <v>42.129933590727831</v>
      </c>
      <c r="F4473" s="130">
        <v>34.88539518135633</v>
      </c>
      <c r="G4473">
        <f t="shared" si="290"/>
        <v>34.929957491853067</v>
      </c>
      <c r="H4473">
        <f t="shared" si="294"/>
        <v>0</v>
      </c>
      <c r="I4473" s="70"/>
      <c r="J4473" s="71"/>
      <c r="K4473" s="70"/>
      <c r="L4473" s="71"/>
      <c r="M4473" s="70"/>
      <c r="N4473" s="71"/>
      <c r="O4473" s="70"/>
      <c r="P4473" s="72"/>
    </row>
    <row r="4474" spans="1:16">
      <c r="A4474" s="12">
        <f t="shared" si="293"/>
        <v>0</v>
      </c>
      <c r="B4474" t="str">
        <f>YEAR(C4474)&amp;VLOOKUP(MONTH(C4474),lookup!$G$2:$N$13,8)</f>
        <v>2020M06</v>
      </c>
      <c r="C4474" s="7">
        <f t="shared" si="291"/>
        <v>44011</v>
      </c>
      <c r="D4474" s="130">
        <v>41.13981301091988</v>
      </c>
      <c r="E4474">
        <f t="shared" si="292"/>
        <v>41.995116268090939</v>
      </c>
      <c r="F4474" s="130">
        <v>34.119288505067907</v>
      </c>
      <c r="G4474">
        <f t="shared" si="290"/>
        <v>34.821407226821123</v>
      </c>
      <c r="H4474">
        <f t="shared" si="294"/>
        <v>0</v>
      </c>
      <c r="I4474" s="70"/>
      <c r="J4474" s="71"/>
      <c r="K4474" s="70"/>
      <c r="L4474" s="71"/>
      <c r="M4474" s="70"/>
      <c r="N4474" s="71"/>
      <c r="O4474" s="70"/>
      <c r="P4474" s="72"/>
    </row>
    <row r="4475" spans="1:16">
      <c r="A4475" s="12">
        <f t="shared" si="293"/>
        <v>0</v>
      </c>
      <c r="B4475" t="str">
        <f>YEAR(C4475)&amp;VLOOKUP(MONTH(C4475),lookup!$G$2:$N$13,8)</f>
        <v>2020M06</v>
      </c>
      <c r="C4475" s="7">
        <f t="shared" si="291"/>
        <v>44012</v>
      </c>
      <c r="D4475" s="130">
        <v>41.674962095865368</v>
      </c>
      <c r="E4475">
        <f t="shared" si="292"/>
        <v>41.876933250719141</v>
      </c>
      <c r="F4475" s="130">
        <v>34.567228604665324</v>
      </c>
      <c r="G4475">
        <f t="shared" si="290"/>
        <v>34.733678234440895</v>
      </c>
      <c r="H4475">
        <f t="shared" si="294"/>
        <v>0</v>
      </c>
      <c r="I4475" s="70"/>
      <c r="J4475" s="71"/>
      <c r="K4475" s="70"/>
      <c r="L4475" s="71"/>
      <c r="M4475" s="70"/>
      <c r="N4475" s="71"/>
      <c r="O4475" s="70"/>
      <c r="P4475" s="72"/>
    </row>
    <row r="4476" spans="1:16">
      <c r="A4476" s="12">
        <f t="shared" si="293"/>
        <v>0</v>
      </c>
      <c r="B4476" t="str">
        <f>YEAR(C4476)&amp;VLOOKUP(MONTH(C4476),lookup!$G$2:$N$13,8)</f>
        <v>2020M07</v>
      </c>
      <c r="C4476" s="7">
        <f t="shared" si="291"/>
        <v>44013</v>
      </c>
      <c r="D4476" s="130">
        <v>41.541292359096325</v>
      </c>
      <c r="E4476">
        <f t="shared" si="292"/>
        <v>41.811791947938559</v>
      </c>
      <c r="F4476" s="130">
        <v>34.481451793025855</v>
      </c>
      <c r="G4476">
        <f t="shared" si="290"/>
        <v>34.686078979381733</v>
      </c>
      <c r="H4476">
        <f t="shared" si="294"/>
        <v>0</v>
      </c>
      <c r="I4476" s="70"/>
      <c r="J4476" s="71"/>
      <c r="K4476" s="70"/>
      <c r="L4476" s="71"/>
      <c r="M4476" s="70"/>
      <c r="N4476" s="71"/>
      <c r="O4476" s="70"/>
      <c r="P4476" s="72"/>
    </row>
    <row r="4477" spans="1:16">
      <c r="A4477" s="12">
        <f t="shared" si="293"/>
        <v>0</v>
      </c>
      <c r="B4477" t="str">
        <f>YEAR(C4477)&amp;VLOOKUP(MONTH(C4477),lookup!$G$2:$N$13,8)</f>
        <v>2020M07</v>
      </c>
      <c r="C4477" s="7">
        <f t="shared" si="291"/>
        <v>44014</v>
      </c>
      <c r="D4477" s="130">
        <v>41.954710750252367</v>
      </c>
      <c r="E4477">
        <f t="shared" si="292"/>
        <v>41.739348651334019</v>
      </c>
      <c r="F4477" s="130">
        <v>34.850834482722163</v>
      </c>
      <c r="G4477">
        <f t="shared" si="290"/>
        <v>34.629664548229336</v>
      </c>
      <c r="H4477">
        <f t="shared" si="294"/>
        <v>0</v>
      </c>
      <c r="I4477" s="70"/>
      <c r="J4477" s="71"/>
      <c r="K4477" s="70"/>
      <c r="L4477" s="71"/>
      <c r="M4477" s="70"/>
      <c r="N4477" s="71"/>
      <c r="O4477" s="70"/>
      <c r="P4477" s="72"/>
    </row>
    <row r="4478" spans="1:16">
      <c r="A4478" s="12">
        <f t="shared" si="293"/>
        <v>0</v>
      </c>
      <c r="B4478" t="str">
        <f>YEAR(C4478)&amp;VLOOKUP(MONTH(C4478),lookup!$G$2:$N$13,8)</f>
        <v>2020M07</v>
      </c>
      <c r="C4478" s="7">
        <f t="shared" si="291"/>
        <v>44015</v>
      </c>
      <c r="D4478" s="130">
        <v>41.416178426899656</v>
      </c>
      <c r="E4478">
        <f t="shared" si="292"/>
        <v>41.680810958702466</v>
      </c>
      <c r="F4478" s="130">
        <v>34.441206615974913</v>
      </c>
      <c r="G4478">
        <f t="shared" si="290"/>
        <v>34.603067046872418</v>
      </c>
      <c r="H4478">
        <f t="shared" si="294"/>
        <v>0</v>
      </c>
      <c r="I4478" s="70"/>
      <c r="J4478" s="71"/>
      <c r="K4478" s="70"/>
      <c r="L4478" s="71"/>
      <c r="M4478" s="70"/>
      <c r="N4478" s="71"/>
      <c r="O4478" s="70"/>
      <c r="P4478" s="72"/>
    </row>
    <row r="4479" spans="1:16">
      <c r="A4479" s="12">
        <f t="shared" si="293"/>
        <v>0</v>
      </c>
      <c r="B4479" t="str">
        <f>YEAR(C4479)&amp;VLOOKUP(MONTH(C4479),lookup!$G$2:$N$13,8)</f>
        <v>2020M07</v>
      </c>
      <c r="C4479" s="7">
        <f t="shared" si="291"/>
        <v>44016</v>
      </c>
      <c r="D4479" s="130">
        <v>42.126315961875228</v>
      </c>
      <c r="E4479">
        <f t="shared" si="292"/>
        <v>41.669889118045049</v>
      </c>
      <c r="F4479" s="130">
        <v>34.904635868877754</v>
      </c>
      <c r="G4479">
        <f t="shared" si="290"/>
        <v>34.577995751238483</v>
      </c>
      <c r="H4479">
        <f t="shared" si="294"/>
        <v>0</v>
      </c>
      <c r="I4479" s="70"/>
      <c r="J4479" s="71"/>
      <c r="K4479" s="70"/>
      <c r="L4479" s="71"/>
      <c r="M4479" s="70"/>
      <c r="N4479" s="71"/>
      <c r="O4479" s="70"/>
      <c r="P4479" s="72"/>
    </row>
    <row r="4480" spans="1:16">
      <c r="A4480" s="12">
        <f t="shared" si="293"/>
        <v>0</v>
      </c>
      <c r="B4480" t="str">
        <f>YEAR(C4480)&amp;VLOOKUP(MONTH(C4480),lookup!$G$2:$N$13,8)</f>
        <v>2020M07</v>
      </c>
      <c r="C4480" s="7">
        <f t="shared" si="291"/>
        <v>44017</v>
      </c>
      <c r="D4480" s="130">
        <v>41.201319258857701</v>
      </c>
      <c r="E4480">
        <f t="shared" si="292"/>
        <v>41.640902252400707</v>
      </c>
      <c r="F4480" s="130">
        <v>34.282643505848064</v>
      </c>
      <c r="G4480">
        <f t="shared" si="290"/>
        <v>34.577292857438991</v>
      </c>
      <c r="H4480">
        <f t="shared" si="294"/>
        <v>0</v>
      </c>
      <c r="I4480" s="70"/>
      <c r="J4480" s="71"/>
      <c r="K4480" s="70"/>
      <c r="L4480" s="71"/>
      <c r="M4480" s="70"/>
      <c r="N4480" s="71"/>
      <c r="O4480" s="70"/>
      <c r="P4480" s="72"/>
    </row>
    <row r="4481" spans="1:16">
      <c r="A4481" s="12">
        <f t="shared" si="293"/>
        <v>0</v>
      </c>
      <c r="B4481" t="str">
        <f>YEAR(C4481)&amp;VLOOKUP(MONTH(C4481),lookup!$G$2:$N$13,8)</f>
        <v>2020M07</v>
      </c>
      <c r="C4481" s="7">
        <f t="shared" si="291"/>
        <v>44018</v>
      </c>
      <c r="D4481" s="130">
        <v>41.489397734783623</v>
      </c>
      <c r="E4481">
        <f t="shared" si="292"/>
        <v>41.594767224223119</v>
      </c>
      <c r="F4481" s="130">
        <v>34.443953564256375</v>
      </c>
      <c r="G4481">
        <f t="shared" si="290"/>
        <v>34.539429836336154</v>
      </c>
      <c r="H4481">
        <f t="shared" si="294"/>
        <v>0</v>
      </c>
      <c r="I4481" s="70"/>
      <c r="J4481" s="71"/>
      <c r="K4481" s="70"/>
      <c r="L4481" s="71"/>
      <c r="M4481" s="70"/>
      <c r="N4481" s="71"/>
      <c r="O4481" s="70"/>
      <c r="P4481" s="72"/>
    </row>
    <row r="4482" spans="1:16">
      <c r="A4482" s="12">
        <f t="shared" si="293"/>
        <v>0</v>
      </c>
      <c r="B4482" t="str">
        <f>YEAR(C4482)&amp;VLOOKUP(MONTH(C4482),lookup!$G$2:$N$13,8)</f>
        <v>2020M07</v>
      </c>
      <c r="C4482" s="7">
        <f t="shared" si="291"/>
        <v>44019</v>
      </c>
      <c r="D4482" s="130">
        <v>41.148903376048565</v>
      </c>
      <c r="E4482">
        <f t="shared" si="292"/>
        <v>41.562636290123024</v>
      </c>
      <c r="F4482" s="130">
        <v>34.243218803964247</v>
      </c>
      <c r="G4482">
        <f t="shared" si="290"/>
        <v>34.527322730928709</v>
      </c>
      <c r="H4482">
        <f t="shared" si="294"/>
        <v>0</v>
      </c>
      <c r="I4482" s="70"/>
      <c r="J4482" s="71"/>
      <c r="K4482" s="70"/>
      <c r="L4482" s="71"/>
      <c r="M4482" s="70"/>
      <c r="N4482" s="71"/>
      <c r="O4482" s="70"/>
      <c r="P4482" s="72"/>
    </row>
    <row r="4483" spans="1:16">
      <c r="A4483" s="12">
        <f t="shared" si="293"/>
        <v>0</v>
      </c>
      <c r="B4483" t="str">
        <f>YEAR(C4483)&amp;VLOOKUP(MONTH(C4483),lookup!$G$2:$N$13,8)</f>
        <v>2020M07</v>
      </c>
      <c r="C4483" s="7">
        <f t="shared" si="291"/>
        <v>44020</v>
      </c>
      <c r="D4483" s="130">
        <v>41.404478695369882</v>
      </c>
      <c r="E4483">
        <f t="shared" si="292"/>
        <v>41.49987840635184</v>
      </c>
      <c r="F4483" s="130">
        <v>34.406363168991298</v>
      </c>
      <c r="G4483">
        <f t="shared" si="290"/>
        <v>34.480229365054846</v>
      </c>
      <c r="H4483">
        <f t="shared" si="294"/>
        <v>0</v>
      </c>
      <c r="I4483" s="70"/>
      <c r="J4483" s="71"/>
      <c r="K4483" s="70"/>
      <c r="L4483" s="71"/>
      <c r="M4483" s="70"/>
      <c r="N4483" s="71"/>
      <c r="O4483" s="70"/>
      <c r="P4483" s="72"/>
    </row>
    <row r="4484" spans="1:16">
      <c r="A4484" s="12">
        <f t="shared" si="293"/>
        <v>0</v>
      </c>
      <c r="B4484" t="str">
        <f>YEAR(C4484)&amp;VLOOKUP(MONTH(C4484),lookup!$G$2:$N$13,8)</f>
        <v>2020M07</v>
      </c>
      <c r="C4484" s="7">
        <f t="shared" si="291"/>
        <v>44021</v>
      </c>
      <c r="D4484" s="130">
        <v>40.949581995712684</v>
      </c>
      <c r="E4484">
        <f t="shared" si="292"/>
        <v>41.424013472708126</v>
      </c>
      <c r="F4484" s="130">
        <v>34.208406293986158</v>
      </c>
      <c r="G4484">
        <f t="shared" si="290"/>
        <v>34.443763994532475</v>
      </c>
      <c r="H4484">
        <f t="shared" si="294"/>
        <v>0</v>
      </c>
      <c r="I4484" s="70"/>
      <c r="J4484" s="71"/>
      <c r="K4484" s="70"/>
      <c r="L4484" s="71"/>
      <c r="M4484" s="70"/>
      <c r="N4484" s="71"/>
      <c r="O4484" s="70"/>
      <c r="P4484" s="72"/>
    </row>
    <row r="4485" spans="1:16">
      <c r="A4485" s="12">
        <f t="shared" si="293"/>
        <v>0</v>
      </c>
      <c r="B4485" t="str">
        <f>YEAR(C4485)&amp;VLOOKUP(MONTH(C4485),lookup!$G$2:$N$13,8)</f>
        <v>2020M07</v>
      </c>
      <c r="C4485" s="7">
        <f t="shared" si="291"/>
        <v>44022</v>
      </c>
      <c r="D4485" s="130">
        <v>41.267840714767836</v>
      </c>
      <c r="E4485">
        <f t="shared" si="292"/>
        <v>41.309544491564722</v>
      </c>
      <c r="F4485" s="130">
        <v>34.202977494039004</v>
      </c>
      <c r="G4485">
        <f t="shared" si="290"/>
        <v>34.344801401503211</v>
      </c>
      <c r="H4485">
        <f t="shared" si="294"/>
        <v>0</v>
      </c>
      <c r="I4485" s="70"/>
      <c r="J4485" s="71"/>
      <c r="K4485" s="70"/>
      <c r="L4485" s="71"/>
      <c r="M4485" s="70"/>
      <c r="N4485" s="71"/>
      <c r="O4485" s="70"/>
      <c r="P4485" s="72"/>
    </row>
    <row r="4486" spans="1:16">
      <c r="A4486" s="12">
        <f t="shared" si="293"/>
        <v>0</v>
      </c>
      <c r="B4486" t="str">
        <f>YEAR(C4486)&amp;VLOOKUP(MONTH(C4486),lookup!$G$2:$N$13,8)</f>
        <v>2020M07</v>
      </c>
      <c r="C4486" s="7">
        <f t="shared" si="291"/>
        <v>44023</v>
      </c>
      <c r="D4486" s="130">
        <v>40.497545843882598</v>
      </c>
      <c r="E4486">
        <f t="shared" si="292"/>
        <v>41.193482170544897</v>
      </c>
      <c r="F4486" s="130">
        <v>33.658978610957654</v>
      </c>
      <c r="G4486">
        <f t="shared" ref="G4486:G4549" si="295">AVERAGE(SUM(F4479:F4486)/8,SUM(F4481:F4486)/6)</f>
        <v>34.243940076615431</v>
      </c>
      <c r="H4486">
        <f t="shared" si="294"/>
        <v>0</v>
      </c>
      <c r="I4486" s="70"/>
      <c r="J4486" s="71"/>
      <c r="K4486" s="70"/>
      <c r="L4486" s="71"/>
      <c r="M4486" s="70"/>
      <c r="N4486" s="71"/>
      <c r="O4486" s="70"/>
      <c r="P4486" s="72"/>
    </row>
    <row r="4487" spans="1:16">
      <c r="A4487" s="12">
        <f t="shared" si="293"/>
        <v>0</v>
      </c>
      <c r="B4487" t="str">
        <f>YEAR(C4487)&amp;VLOOKUP(MONTH(C4487),lookup!$G$2:$N$13,8)</f>
        <v>2020M07</v>
      </c>
      <c r="C4487" s="7">
        <f t="shared" si="291"/>
        <v>44024</v>
      </c>
      <c r="D4487" s="130">
        <v>41.404126679674519</v>
      </c>
      <c r="E4487">
        <f t="shared" si="292"/>
        <v>41.141239419148263</v>
      </c>
      <c r="F4487" s="130">
        <v>34.409453646938182</v>
      </c>
      <c r="G4487">
        <f t="shared" si="295"/>
        <v>34.210116194634359</v>
      </c>
      <c r="H4487">
        <f t="shared" si="294"/>
        <v>0</v>
      </c>
      <c r="I4487" s="70"/>
      <c r="J4487" s="71"/>
      <c r="K4487" s="70"/>
      <c r="L4487" s="71"/>
      <c r="M4487" s="70"/>
      <c r="N4487" s="71"/>
      <c r="O4487" s="70"/>
      <c r="P4487" s="72"/>
    </row>
    <row r="4488" spans="1:16">
      <c r="A4488" s="12">
        <f t="shared" si="293"/>
        <v>0</v>
      </c>
      <c r="B4488" t="str">
        <f>YEAR(C4488)&amp;VLOOKUP(MONTH(C4488),lookup!$G$2:$N$13,8)</f>
        <v>2020M07</v>
      </c>
      <c r="C4488" s="7">
        <f t="shared" si="291"/>
        <v>44025</v>
      </c>
      <c r="D4488" s="130">
        <v>40.957952934803338</v>
      </c>
      <c r="E4488">
        <f t="shared" si="292"/>
        <v>41.110116487124429</v>
      </c>
      <c r="F4488" s="130">
        <v>34.158590625374579</v>
      </c>
      <c r="G4488">
        <f t="shared" si="295"/>
        <v>34.195310541388956</v>
      </c>
      <c r="H4488">
        <f t="shared" si="294"/>
        <v>0</v>
      </c>
      <c r="I4488" s="70"/>
      <c r="J4488" s="71"/>
      <c r="K4488" s="70"/>
      <c r="L4488" s="71"/>
      <c r="M4488" s="70"/>
      <c r="N4488" s="71"/>
      <c r="O4488" s="70"/>
      <c r="P4488" s="72"/>
    </row>
    <row r="4489" spans="1:16">
      <c r="A4489" s="12">
        <f t="shared" si="293"/>
        <v>0</v>
      </c>
      <c r="B4489" t="str">
        <f>YEAR(C4489)&amp;VLOOKUP(MONTH(C4489),lookup!$G$2:$N$13,8)</f>
        <v>2020M07</v>
      </c>
      <c r="C4489" s="7">
        <f t="shared" si="291"/>
        <v>44026</v>
      </c>
      <c r="D4489" s="130">
        <v>41.045621993439788</v>
      </c>
      <c r="E4489">
        <f t="shared" si="292"/>
        <v>41.052475778129597</v>
      </c>
      <c r="F4489" s="130">
        <v>34.088006558247379</v>
      </c>
      <c r="G4489">
        <f t="shared" si="295"/>
        <v>34.146534135951399</v>
      </c>
      <c r="H4489">
        <f t="shared" si="294"/>
        <v>0</v>
      </c>
      <c r="I4489" s="70"/>
      <c r="J4489" s="71"/>
      <c r="K4489" s="70"/>
      <c r="L4489" s="71"/>
      <c r="M4489" s="70"/>
      <c r="N4489" s="71"/>
      <c r="O4489" s="70"/>
      <c r="P4489" s="72"/>
    </row>
    <row r="4490" spans="1:16">
      <c r="A4490" s="12">
        <f t="shared" si="293"/>
        <v>0</v>
      </c>
      <c r="B4490" t="str">
        <f>YEAR(C4490)&amp;VLOOKUP(MONTH(C4490),lookup!$G$2:$N$13,8)</f>
        <v>2020M07</v>
      </c>
      <c r="C4490" s="7">
        <f t="shared" si="291"/>
        <v>44027</v>
      </c>
      <c r="D4490" s="130">
        <v>40.429599156648131</v>
      </c>
      <c r="E4490">
        <f t="shared" si="292"/>
        <v>40.964187361161692</v>
      </c>
      <c r="F4490" s="130">
        <v>33.747597663258915</v>
      </c>
      <c r="G4490">
        <f t="shared" si="295"/>
        <v>34.077157095430053</v>
      </c>
      <c r="H4490">
        <f t="shared" si="294"/>
        <v>0</v>
      </c>
      <c r="I4490" s="70"/>
      <c r="J4490" s="71"/>
      <c r="K4490" s="70"/>
      <c r="L4490" s="71"/>
      <c r="M4490" s="70"/>
      <c r="N4490" s="71"/>
      <c r="O4490" s="70"/>
      <c r="P4490" s="72"/>
    </row>
    <row r="4491" spans="1:16">
      <c r="A4491" s="12">
        <f t="shared" si="293"/>
        <v>0</v>
      </c>
      <c r="B4491" t="str">
        <f>YEAR(C4491)&amp;VLOOKUP(MONTH(C4491),lookup!$G$2:$N$13,8)</f>
        <v>2020M07</v>
      </c>
      <c r="C4491" s="7">
        <f t="shared" si="291"/>
        <v>44028</v>
      </c>
      <c r="D4491" s="130">
        <v>40.968492727663033</v>
      </c>
      <c r="E4491">
        <f t="shared" si="292"/>
        <v>40.911992572587948</v>
      </c>
      <c r="F4491" s="130">
        <v>34.053375158655747</v>
      </c>
      <c r="G4491">
        <f t="shared" si="295"/>
        <v>34.042628483502142</v>
      </c>
      <c r="H4491">
        <f t="shared" si="294"/>
        <v>0</v>
      </c>
      <c r="I4491" s="70"/>
      <c r="J4491" s="71"/>
      <c r="K4491" s="70"/>
      <c r="L4491" s="71"/>
      <c r="M4491" s="70"/>
      <c r="N4491" s="71"/>
      <c r="O4491" s="70"/>
      <c r="P4491" s="72"/>
    </row>
    <row r="4492" spans="1:16">
      <c r="A4492" s="12">
        <f t="shared" si="293"/>
        <v>0</v>
      </c>
      <c r="B4492" t="str">
        <f>YEAR(C4492)&amp;VLOOKUP(MONTH(C4492),lookup!$G$2:$N$13,8)</f>
        <v>2020M07</v>
      </c>
      <c r="C4492" s="7">
        <f t="shared" ref="C4492:C4555" si="296">C4491+1</f>
        <v>44029</v>
      </c>
      <c r="D4492" s="130">
        <v>40.36730982362166</v>
      </c>
      <c r="E4492">
        <f t="shared" si="292"/>
        <v>40.86474756014384</v>
      </c>
      <c r="F4492" s="130">
        <v>33.774753908892698</v>
      </c>
      <c r="G4492">
        <f t="shared" si="295"/>
        <v>34.025173150928381</v>
      </c>
      <c r="H4492">
        <f t="shared" si="294"/>
        <v>0</v>
      </c>
      <c r="I4492" s="70"/>
      <c r="J4492" s="71"/>
      <c r="K4492" s="70"/>
      <c r="L4492" s="71"/>
      <c r="M4492" s="70"/>
      <c r="N4492" s="71"/>
      <c r="O4492" s="70"/>
      <c r="P4492" s="72"/>
    </row>
    <row r="4493" spans="1:16">
      <c r="A4493" s="12">
        <f t="shared" si="293"/>
        <v>0</v>
      </c>
      <c r="B4493" t="str">
        <f>YEAR(C4493)&amp;VLOOKUP(MONTH(C4493),lookup!$G$2:$N$13,8)</f>
        <v>2020M07</v>
      </c>
      <c r="C4493" s="7">
        <f t="shared" si="296"/>
        <v>44030</v>
      </c>
      <c r="D4493" s="130">
        <v>40.761699897690001</v>
      </c>
      <c r="E4493">
        <f t="shared" si="292"/>
        <v>40.779578193911107</v>
      </c>
      <c r="F4493" s="130">
        <v>33.887976903872655</v>
      </c>
      <c r="G4493">
        <f t="shared" si="295"/>
        <v>33.962029218787521</v>
      </c>
      <c r="H4493">
        <f t="shared" si="294"/>
        <v>0</v>
      </c>
      <c r="I4493" s="70"/>
      <c r="J4493" s="71"/>
      <c r="K4493" s="70"/>
      <c r="L4493" s="71"/>
      <c r="M4493" s="70"/>
      <c r="N4493" s="71"/>
      <c r="O4493" s="70"/>
      <c r="P4493" s="72"/>
    </row>
    <row r="4494" spans="1:16">
      <c r="A4494" s="12">
        <f t="shared" si="293"/>
        <v>0</v>
      </c>
      <c r="B4494" t="str">
        <f>YEAR(C4494)&amp;VLOOKUP(MONTH(C4494),lookup!$G$2:$N$13,8)</f>
        <v>2020M07</v>
      </c>
      <c r="C4494" s="7">
        <f t="shared" si="296"/>
        <v>44031</v>
      </c>
      <c r="D4494" s="130">
        <v>40.339863529939706</v>
      </c>
      <c r="E4494">
        <f t="shared" si="292"/>
        <v>40.71821559888437</v>
      </c>
      <c r="F4494" s="130">
        <v>33.740402875913553</v>
      </c>
      <c r="G4494">
        <f t="shared" si="295"/>
        <v>33.932269256225517</v>
      </c>
      <c r="H4494">
        <f t="shared" si="294"/>
        <v>0</v>
      </c>
      <c r="I4494" s="70"/>
      <c r="J4494" s="71"/>
      <c r="K4494" s="70"/>
      <c r="L4494" s="71"/>
      <c r="M4494" s="70"/>
      <c r="N4494" s="71"/>
      <c r="O4494" s="70"/>
      <c r="P4494" s="72"/>
    </row>
    <row r="4495" spans="1:16">
      <c r="A4495" s="12">
        <f t="shared" si="293"/>
        <v>0</v>
      </c>
      <c r="B4495" t="str">
        <f>YEAR(C4495)&amp;VLOOKUP(MONTH(C4495),lookup!$G$2:$N$13,8)</f>
        <v>2020M07</v>
      </c>
      <c r="C4495" s="7">
        <f t="shared" si="296"/>
        <v>44032</v>
      </c>
      <c r="D4495" s="130">
        <v>40.472314116239026</v>
      </c>
      <c r="E4495">
        <f t="shared" si="292"/>
        <v>40.612201657236255</v>
      </c>
      <c r="F4495" s="130">
        <v>33.779429263851334</v>
      </c>
      <c r="G4495">
        <f t="shared" si="295"/>
        <v>33.86717795774959</v>
      </c>
      <c r="H4495">
        <f t="shared" si="294"/>
        <v>0</v>
      </c>
      <c r="I4495" s="70"/>
      <c r="J4495" s="71"/>
      <c r="K4495" s="70"/>
      <c r="L4495" s="71"/>
      <c r="M4495" s="70"/>
      <c r="N4495" s="71"/>
      <c r="O4495" s="70"/>
      <c r="P4495" s="72"/>
    </row>
    <row r="4496" spans="1:16">
      <c r="A4496" s="12">
        <f t="shared" si="293"/>
        <v>0</v>
      </c>
      <c r="B4496" t="str">
        <f>YEAR(C4496)&amp;VLOOKUP(MONTH(C4496),lookup!$G$2:$N$13,8)</f>
        <v>2020M07</v>
      </c>
      <c r="C4496" s="7">
        <f t="shared" si="296"/>
        <v>44033</v>
      </c>
      <c r="D4496" s="130">
        <v>39.899400697216763</v>
      </c>
      <c r="E4496">
        <f t="shared" si="292"/>
        <v>40.501858937434477</v>
      </c>
      <c r="F4496" s="130">
        <v>33.405974490803949</v>
      </c>
      <c r="G4496">
        <f t="shared" si="295"/>
        <v>33.791670851634336</v>
      </c>
      <c r="H4496">
        <f t="shared" si="294"/>
        <v>0</v>
      </c>
      <c r="I4496" s="70"/>
      <c r="J4496" s="71"/>
      <c r="K4496" s="70"/>
      <c r="L4496" s="71"/>
      <c r="M4496" s="70"/>
      <c r="N4496" s="71"/>
      <c r="O4496" s="70"/>
      <c r="P4496" s="72"/>
    </row>
    <row r="4497" spans="1:16">
      <c r="A4497" s="12">
        <f t="shared" si="293"/>
        <v>0</v>
      </c>
      <c r="B4497" t="str">
        <f>YEAR(C4497)&amp;VLOOKUP(MONTH(C4497),lookup!$G$2:$N$13,8)</f>
        <v>2020M07</v>
      </c>
      <c r="C4497" s="7">
        <f t="shared" si="296"/>
        <v>44034</v>
      </c>
      <c r="D4497" s="130">
        <v>40.941531728911485</v>
      </c>
      <c r="E4497">
        <f t="shared" si="292"/>
        <v>40.493106546005507</v>
      </c>
      <c r="F4497" s="130">
        <v>34.060043372386389</v>
      </c>
      <c r="G4497">
        <f t="shared" si="295"/>
        <v>33.79047883699559</v>
      </c>
      <c r="H4497">
        <f t="shared" si="294"/>
        <v>0</v>
      </c>
      <c r="I4497" s="70"/>
      <c r="J4497" s="71"/>
      <c r="K4497" s="70"/>
      <c r="L4497" s="71"/>
      <c r="M4497" s="70"/>
      <c r="N4497" s="71"/>
      <c r="O4497" s="70"/>
      <c r="P4497" s="72"/>
    </row>
    <row r="4498" spans="1:16">
      <c r="A4498" s="12">
        <f t="shared" si="293"/>
        <v>0</v>
      </c>
      <c r="B4498" t="str">
        <f>YEAR(C4498)&amp;VLOOKUP(MONTH(C4498),lookup!$G$2:$N$13,8)</f>
        <v>2020M07</v>
      </c>
      <c r="C4498" s="7">
        <f t="shared" si="296"/>
        <v>44035</v>
      </c>
      <c r="D4498" s="130">
        <v>39.955048776324873</v>
      </c>
      <c r="E4498">
        <f t="shared" si="292"/>
        <v>40.429092059960567</v>
      </c>
      <c r="F4498" s="130">
        <v>33.482074368206312</v>
      </c>
      <c r="G4498">
        <f t="shared" si="295"/>
        <v>33.749493669330931</v>
      </c>
      <c r="H4498">
        <f t="shared" si="294"/>
        <v>0</v>
      </c>
      <c r="I4498" s="70"/>
      <c r="J4498" s="71"/>
      <c r="K4498" s="70"/>
      <c r="L4498" s="71"/>
      <c r="M4498" s="70"/>
      <c r="N4498" s="71"/>
      <c r="O4498" s="70"/>
      <c r="P4498" s="72"/>
    </row>
    <row r="4499" spans="1:16">
      <c r="A4499" s="12">
        <f t="shared" si="293"/>
        <v>0</v>
      </c>
      <c r="B4499" t="str">
        <f>YEAR(C4499)&amp;VLOOKUP(MONTH(C4499),lookup!$G$2:$N$13,8)</f>
        <v>2020M07</v>
      </c>
      <c r="C4499" s="7">
        <f t="shared" si="296"/>
        <v>44036</v>
      </c>
      <c r="D4499" s="130">
        <v>40.688132115129108</v>
      </c>
      <c r="E4499">
        <f t="shared" si="292"/>
        <v>40.40543887313045</v>
      </c>
      <c r="F4499" s="130">
        <v>33.970955108834794</v>
      </c>
      <c r="G4499">
        <f t="shared" si="295"/>
        <v>33.751257266630631</v>
      </c>
      <c r="H4499">
        <f t="shared" si="294"/>
        <v>0</v>
      </c>
      <c r="I4499" s="70"/>
      <c r="J4499" s="71"/>
      <c r="K4499" s="70"/>
      <c r="L4499" s="71"/>
      <c r="M4499" s="70"/>
      <c r="N4499" s="71"/>
      <c r="O4499" s="70"/>
      <c r="P4499" s="72"/>
    </row>
    <row r="4500" spans="1:16">
      <c r="A4500" s="12">
        <f t="shared" si="293"/>
        <v>0</v>
      </c>
      <c r="B4500" t="str">
        <f>YEAR(C4500)&amp;VLOOKUP(MONTH(C4500),lookup!$G$2:$N$13,8)</f>
        <v>2020M07</v>
      </c>
      <c r="C4500" s="7">
        <f t="shared" si="296"/>
        <v>44037</v>
      </c>
      <c r="D4500" s="130">
        <v>39.83743664790714</v>
      </c>
      <c r="E4500">
        <f t="shared" si="292"/>
        <v>40.330452892812247</v>
      </c>
      <c r="F4500" s="130">
        <v>33.319314782185373</v>
      </c>
      <c r="G4500">
        <f t="shared" si="295"/>
        <v>33.68770164673407</v>
      </c>
      <c r="H4500">
        <f t="shared" si="294"/>
        <v>0</v>
      </c>
      <c r="I4500" s="70"/>
      <c r="J4500" s="71"/>
      <c r="K4500" s="70"/>
      <c r="L4500" s="71"/>
      <c r="M4500" s="70"/>
      <c r="N4500" s="71"/>
      <c r="O4500" s="70"/>
      <c r="P4500" s="72"/>
    </row>
    <row r="4501" spans="1:16">
      <c r="A4501" s="12">
        <f t="shared" si="293"/>
        <v>0</v>
      </c>
      <c r="B4501" t="str">
        <f>YEAR(C4501)&amp;VLOOKUP(MONTH(C4501),lookup!$G$2:$N$13,8)</f>
        <v>2020M07</v>
      </c>
      <c r="C4501" s="7">
        <f t="shared" si="296"/>
        <v>44038</v>
      </c>
      <c r="D4501" s="130">
        <v>40.316613779067225</v>
      </c>
      <c r="E4501">
        <f t="shared" si="292"/>
        <v>40.289659982300677</v>
      </c>
      <c r="F4501" s="130">
        <v>33.801578870759073</v>
      </c>
      <c r="G4501">
        <f t="shared" si="295"/>
        <v>33.684147570240121</v>
      </c>
      <c r="H4501">
        <f t="shared" si="294"/>
        <v>0</v>
      </c>
      <c r="I4501" s="70"/>
      <c r="J4501" s="71"/>
      <c r="K4501" s="70"/>
      <c r="L4501" s="71"/>
      <c r="M4501" s="70"/>
      <c r="N4501" s="71"/>
      <c r="O4501" s="70"/>
      <c r="P4501" s="72"/>
    </row>
    <row r="4502" spans="1:16">
      <c r="A4502" s="12">
        <f t="shared" si="293"/>
        <v>0</v>
      </c>
      <c r="B4502" t="str">
        <f>YEAR(C4502)&amp;VLOOKUP(MONTH(C4502),lookup!$G$2:$N$13,8)</f>
        <v>2020M07</v>
      </c>
      <c r="C4502" s="7">
        <f t="shared" si="296"/>
        <v>44039</v>
      </c>
      <c r="D4502" s="130">
        <v>39.452805260516897</v>
      </c>
      <c r="E4502">
        <f t="shared" si="292"/>
        <v>40.197002554070096</v>
      </c>
      <c r="F4502" s="130">
        <v>33.106238090255118</v>
      </c>
      <c r="G4502">
        <f t="shared" si="295"/>
        <v>33.619534237757399</v>
      </c>
      <c r="H4502">
        <f t="shared" si="294"/>
        <v>0</v>
      </c>
      <c r="I4502" s="70"/>
      <c r="J4502" s="71"/>
      <c r="K4502" s="70"/>
      <c r="L4502" s="71"/>
      <c r="M4502" s="70"/>
      <c r="N4502" s="71"/>
      <c r="O4502" s="70"/>
      <c r="P4502" s="72"/>
    </row>
    <row r="4503" spans="1:16">
      <c r="A4503" s="12">
        <f t="shared" si="293"/>
        <v>0</v>
      </c>
      <c r="B4503" t="str">
        <f>YEAR(C4503)&amp;VLOOKUP(MONTH(C4503),lookup!$G$2:$N$13,8)</f>
        <v>2020M07</v>
      </c>
      <c r="C4503" s="7">
        <f t="shared" si="296"/>
        <v>44040</v>
      </c>
      <c r="D4503" s="130">
        <v>40.047761143549977</v>
      </c>
      <c r="E4503">
        <f t="shared" si="292"/>
        <v>40.095987111163566</v>
      </c>
      <c r="F4503" s="130">
        <v>33.48482196100872</v>
      </c>
      <c r="G4503">
        <f t="shared" si="295"/>
        <v>33.553186163714926</v>
      </c>
      <c r="H4503">
        <f t="shared" si="294"/>
        <v>0</v>
      </c>
      <c r="I4503" s="70"/>
      <c r="J4503" s="71"/>
      <c r="K4503" s="70"/>
      <c r="L4503" s="71"/>
      <c r="M4503" s="70"/>
      <c r="N4503" s="71"/>
      <c r="O4503" s="70"/>
      <c r="P4503" s="72"/>
    </row>
    <row r="4504" spans="1:16">
      <c r="A4504" s="12">
        <f t="shared" si="293"/>
        <v>0</v>
      </c>
      <c r="B4504" t="str">
        <f>YEAR(C4504)&amp;VLOOKUP(MONTH(C4504),lookup!$G$2:$N$13,8)</f>
        <v>2020M07</v>
      </c>
      <c r="C4504" s="7">
        <f t="shared" si="296"/>
        <v>44041</v>
      </c>
      <c r="D4504" s="130">
        <v>39.283121573814945</v>
      </c>
      <c r="E4504">
        <f t="shared" si="292"/>
        <v>40.001475732408458</v>
      </c>
      <c r="F4504" s="130">
        <v>33.035746189623516</v>
      </c>
      <c r="G4504">
        <f t="shared" si="295"/>
        <v>33.492852880009252</v>
      </c>
      <c r="H4504">
        <f t="shared" si="294"/>
        <v>0</v>
      </c>
      <c r="I4504" s="70"/>
      <c r="J4504" s="71"/>
      <c r="K4504" s="70"/>
      <c r="L4504" s="71"/>
      <c r="M4504" s="70"/>
      <c r="N4504" s="71"/>
      <c r="O4504" s="70"/>
      <c r="P4504" s="72"/>
    </row>
    <row r="4505" spans="1:16">
      <c r="A4505" s="12">
        <f t="shared" si="293"/>
        <v>0</v>
      </c>
      <c r="B4505" t="str">
        <f>YEAR(C4505)&amp;VLOOKUP(MONTH(C4505),lookup!$G$2:$N$13,8)</f>
        <v>2020M07</v>
      </c>
      <c r="C4505" s="7">
        <f t="shared" si="296"/>
        <v>44042</v>
      </c>
      <c r="D4505" s="130">
        <v>39.888704214307481</v>
      </c>
      <c r="E4505">
        <f t="shared" si="292"/>
        <v>39.869055021010574</v>
      </c>
      <c r="F4505" s="130">
        <v>33.407385991680627</v>
      </c>
      <c r="G4505">
        <f t="shared" si="295"/>
        <v>33.405097700618967</v>
      </c>
      <c r="H4505">
        <f t="shared" si="294"/>
        <v>0</v>
      </c>
      <c r="I4505" s="70"/>
      <c r="J4505" s="71"/>
      <c r="K4505" s="70"/>
      <c r="L4505" s="71"/>
      <c r="M4505" s="70"/>
      <c r="N4505" s="71"/>
      <c r="O4505" s="70"/>
      <c r="P4505" s="72"/>
    </row>
    <row r="4506" spans="1:16">
      <c r="A4506" s="12">
        <f t="shared" si="293"/>
        <v>0</v>
      </c>
      <c r="B4506" t="str">
        <f>YEAR(C4506)&amp;VLOOKUP(MONTH(C4506),lookup!$G$2:$N$13,8)</f>
        <v>2020M07</v>
      </c>
      <c r="C4506" s="7">
        <f t="shared" si="296"/>
        <v>44043</v>
      </c>
      <c r="D4506" s="130">
        <v>39.462149432430799</v>
      </c>
      <c r="E4506">
        <f t="shared" si="292"/>
        <v>39.806974877394168</v>
      </c>
      <c r="F4506" s="130">
        <v>33.110201249565939</v>
      </c>
      <c r="G4506">
        <f t="shared" si="295"/>
        <v>33.364429502985658</v>
      </c>
      <c r="H4506">
        <f t="shared" si="294"/>
        <v>0</v>
      </c>
      <c r="I4506" s="70"/>
      <c r="J4506" s="71"/>
      <c r="K4506" s="70"/>
      <c r="L4506" s="71"/>
      <c r="M4506" s="70"/>
      <c r="N4506" s="71"/>
      <c r="O4506" s="70"/>
      <c r="P4506" s="72"/>
    </row>
    <row r="4507" spans="1:16">
      <c r="A4507" s="12">
        <f t="shared" si="293"/>
        <v>0</v>
      </c>
      <c r="B4507" t="str">
        <f>YEAR(C4507)&amp;VLOOKUP(MONTH(C4507),lookup!$G$2:$N$13,8)</f>
        <v>2020M08</v>
      </c>
      <c r="C4507" s="7">
        <f t="shared" si="296"/>
        <v>44044</v>
      </c>
      <c r="D4507" s="130">
        <v>40.077048849444459</v>
      </c>
      <c r="E4507">
        <f t="shared" si="292"/>
        <v>39.748818429153644</v>
      </c>
      <c r="F4507" s="130">
        <v>33.497907650996837</v>
      </c>
      <c r="G4507">
        <f t="shared" si="295"/>
        <v>33.309558101890595</v>
      </c>
      <c r="H4507">
        <f t="shared" si="294"/>
        <v>0</v>
      </c>
      <c r="I4507" s="70"/>
      <c r="J4507" s="71"/>
      <c r="K4507" s="70"/>
      <c r="L4507" s="71"/>
      <c r="M4507" s="70"/>
      <c r="N4507" s="71"/>
      <c r="O4507" s="70"/>
      <c r="P4507" s="72"/>
    </row>
    <row r="4508" spans="1:16">
      <c r="A4508" s="12">
        <f t="shared" si="293"/>
        <v>0</v>
      </c>
      <c r="B4508" t="str">
        <f>YEAR(C4508)&amp;VLOOKUP(MONTH(C4508),lookup!$G$2:$N$13,8)</f>
        <v>2020M08</v>
      </c>
      <c r="C4508" s="7">
        <f t="shared" si="296"/>
        <v>44045</v>
      </c>
      <c r="D4508" s="130">
        <v>39.39852478297356</v>
      </c>
      <c r="E4508">
        <f t="shared" si="292"/>
        <v>39.716863064466679</v>
      </c>
      <c r="F4508" s="130">
        <v>33.21822160308578</v>
      </c>
      <c r="G4508">
        <f t="shared" si="295"/>
        <v>33.312571737599427</v>
      </c>
      <c r="H4508">
        <f t="shared" si="294"/>
        <v>0</v>
      </c>
      <c r="I4508" s="70"/>
      <c r="J4508" s="71"/>
      <c r="K4508" s="70"/>
      <c r="L4508" s="71"/>
      <c r="M4508" s="70"/>
      <c r="N4508" s="71"/>
      <c r="O4508" s="70"/>
      <c r="P4508" s="72"/>
    </row>
    <row r="4509" spans="1:16">
      <c r="A4509" s="12">
        <f t="shared" si="293"/>
        <v>0</v>
      </c>
      <c r="B4509" t="str">
        <f>YEAR(C4509)&amp;VLOOKUP(MONTH(C4509),lookup!$G$2:$N$13,8)</f>
        <v>2020M08</v>
      </c>
      <c r="C4509" s="7">
        <f t="shared" si="296"/>
        <v>44046</v>
      </c>
      <c r="D4509" s="130">
        <v>39.573469558166273</v>
      </c>
      <c r="E4509">
        <f t="shared" si="292"/>
        <v>39.6308922518784</v>
      </c>
      <c r="F4509" s="130">
        <v>33.111850500970277</v>
      </c>
      <c r="G4509">
        <f t="shared" si="295"/>
        <v>33.238382759484423</v>
      </c>
      <c r="H4509">
        <f t="shared" si="294"/>
        <v>0</v>
      </c>
      <c r="I4509" s="70"/>
      <c r="J4509" s="71"/>
      <c r="K4509" s="70"/>
      <c r="L4509" s="71"/>
      <c r="M4509" s="70"/>
      <c r="N4509" s="71"/>
      <c r="O4509" s="70"/>
      <c r="P4509" s="72"/>
    </row>
    <row r="4510" spans="1:16">
      <c r="A4510" s="12">
        <f t="shared" si="293"/>
        <v>0</v>
      </c>
      <c r="B4510" t="str">
        <f>YEAR(C4510)&amp;VLOOKUP(MONTH(C4510),lookup!$G$2:$N$13,8)</f>
        <v>2020M08</v>
      </c>
      <c r="C4510" s="7">
        <f t="shared" si="296"/>
        <v>44047</v>
      </c>
      <c r="D4510" s="130">
        <v>39.256266854907345</v>
      </c>
      <c r="E4510">
        <f t="shared" si="292"/>
        <v>39.616370708285501</v>
      </c>
      <c r="F4510" s="130">
        <v>33.028101627989585</v>
      </c>
      <c r="G4510">
        <f t="shared" si="295"/>
        <v>33.232862183790004</v>
      </c>
      <c r="H4510">
        <f t="shared" si="294"/>
        <v>0</v>
      </c>
      <c r="I4510" s="70"/>
      <c r="J4510" s="71"/>
      <c r="K4510" s="70"/>
      <c r="L4510" s="71"/>
      <c r="M4510" s="70"/>
      <c r="N4510" s="71"/>
      <c r="O4510" s="70"/>
      <c r="P4510" s="72"/>
    </row>
    <row r="4511" spans="1:16">
      <c r="A4511" s="12">
        <f t="shared" si="293"/>
        <v>0</v>
      </c>
      <c r="B4511" t="str">
        <f>YEAR(C4511)&amp;VLOOKUP(MONTH(C4511),lookup!$G$2:$N$13,8)</f>
        <v>2020M08</v>
      </c>
      <c r="C4511" s="7">
        <f t="shared" si="296"/>
        <v>44048</v>
      </c>
      <c r="D4511" s="130">
        <v>39.948037132891535</v>
      </c>
      <c r="E4511">
        <f t="shared" si="292"/>
        <v>39.615082367501358</v>
      </c>
      <c r="F4511" s="130">
        <v>33.4826346839574</v>
      </c>
      <c r="G4511">
        <f t="shared" si="295"/>
        <v>33.238996203330686</v>
      </c>
      <c r="H4511">
        <f t="shared" si="294"/>
        <v>0</v>
      </c>
      <c r="I4511" s="70"/>
      <c r="J4511" s="71"/>
      <c r="K4511" s="70"/>
      <c r="L4511" s="71"/>
      <c r="M4511" s="70"/>
      <c r="N4511" s="71"/>
      <c r="O4511" s="70"/>
      <c r="P4511" s="72"/>
    </row>
    <row r="4512" spans="1:16">
      <c r="A4512" s="12">
        <f t="shared" si="293"/>
        <v>0</v>
      </c>
      <c r="B4512" t="str">
        <f>YEAR(C4512)&amp;VLOOKUP(MONTH(C4512),lookup!$G$2:$N$13,8)</f>
        <v>2020M08</v>
      </c>
      <c r="C4512" s="7">
        <f t="shared" si="296"/>
        <v>44049</v>
      </c>
      <c r="D4512" s="130">
        <v>38.812832733436025</v>
      </c>
      <c r="E4512">
        <f t="shared" si="292"/>
        <v>39.53157959006144</v>
      </c>
      <c r="F4512" s="130">
        <v>32.641452647270278</v>
      </c>
      <c r="G4512">
        <f t="shared" si="295"/>
        <v>33.175290473408978</v>
      </c>
      <c r="H4512">
        <f t="shared" si="294"/>
        <v>0</v>
      </c>
      <c r="I4512" s="70"/>
      <c r="J4512" s="71"/>
      <c r="K4512" s="70"/>
      <c r="L4512" s="71"/>
      <c r="M4512" s="70"/>
      <c r="N4512" s="71"/>
      <c r="O4512" s="70"/>
      <c r="P4512" s="72"/>
    </row>
    <row r="4513" spans="1:16">
      <c r="A4513" s="12">
        <f t="shared" si="293"/>
        <v>0</v>
      </c>
      <c r="B4513" t="str">
        <f>YEAR(C4513)&amp;VLOOKUP(MONTH(C4513),lookup!$G$2:$N$13,8)</f>
        <v>2020M08</v>
      </c>
      <c r="C4513" s="7">
        <f t="shared" si="296"/>
        <v>44050</v>
      </c>
      <c r="D4513" s="130">
        <v>39.600657588275851</v>
      </c>
      <c r="E4513">
        <f t="shared" si="292"/>
        <v>39.473877404170409</v>
      </c>
      <c r="F4513" s="130">
        <v>33.214663534992809</v>
      </c>
      <c r="G4513">
        <f t="shared" si="295"/>
        <v>33.139641643532315</v>
      </c>
      <c r="H4513">
        <f t="shared" si="294"/>
        <v>0</v>
      </c>
      <c r="I4513" s="70"/>
      <c r="J4513" s="71"/>
      <c r="K4513" s="70"/>
      <c r="L4513" s="71"/>
      <c r="M4513" s="70"/>
      <c r="N4513" s="71"/>
      <c r="O4513" s="70"/>
      <c r="P4513" s="72"/>
    </row>
    <row r="4514" spans="1:16">
      <c r="A4514" s="12">
        <f t="shared" si="293"/>
        <v>0</v>
      </c>
      <c r="B4514" t="str">
        <f>YEAR(C4514)&amp;VLOOKUP(MONTH(C4514),lookup!$G$2:$N$13,8)</f>
        <v>2020M08</v>
      </c>
      <c r="C4514" s="7">
        <f t="shared" si="296"/>
        <v>44051</v>
      </c>
      <c r="D4514" s="130">
        <v>39.082874734071957</v>
      </c>
      <c r="E4514">
        <f t="shared" si="292"/>
        <v>39.423868564781188</v>
      </c>
      <c r="F4514" s="130">
        <v>33.008443704272317</v>
      </c>
      <c r="G4514">
        <f t="shared" si="295"/>
        <v>33.115800305383679</v>
      </c>
      <c r="H4514">
        <f t="shared" si="294"/>
        <v>0</v>
      </c>
      <c r="I4514" s="70"/>
      <c r="J4514" s="71"/>
      <c r="K4514" s="70"/>
      <c r="L4514" s="71"/>
      <c r="M4514" s="70"/>
      <c r="N4514" s="71"/>
      <c r="O4514" s="70"/>
      <c r="P4514" s="72"/>
    </row>
    <row r="4515" spans="1:16">
      <c r="A4515" s="12">
        <f t="shared" si="293"/>
        <v>0</v>
      </c>
      <c r="B4515" t="str">
        <f>YEAR(C4515)&amp;VLOOKUP(MONTH(C4515),lookup!$G$2:$N$13,8)</f>
        <v>2020M08</v>
      </c>
      <c r="C4515" s="7">
        <f t="shared" si="296"/>
        <v>44052</v>
      </c>
      <c r="D4515" s="130">
        <v>39.484633266805524</v>
      </c>
      <c r="E4515">
        <f t="shared" si="292"/>
        <v>39.379439566586193</v>
      </c>
      <c r="F4515" s="130">
        <v>33.143111912633081</v>
      </c>
      <c r="G4515">
        <f t="shared" si="295"/>
        <v>33.096230689374508</v>
      </c>
      <c r="H4515">
        <f t="shared" si="294"/>
        <v>0</v>
      </c>
      <c r="I4515" s="70"/>
      <c r="J4515" s="71"/>
      <c r="K4515" s="70"/>
      <c r="L4515" s="71"/>
      <c r="M4515" s="70"/>
      <c r="N4515" s="71"/>
      <c r="O4515" s="70"/>
      <c r="P4515" s="72"/>
    </row>
    <row r="4516" spans="1:16">
      <c r="A4516" s="12">
        <f t="shared" si="293"/>
        <v>0</v>
      </c>
      <c r="B4516" t="str">
        <f>YEAR(C4516)&amp;VLOOKUP(MONTH(C4516),lookup!$G$2:$N$13,8)</f>
        <v>2020M08</v>
      </c>
      <c r="C4516" s="7">
        <f t="shared" si="296"/>
        <v>44053</v>
      </c>
      <c r="D4516" s="130">
        <v>38.706394634290099</v>
      </c>
      <c r="E4516">
        <f t="shared" si="292"/>
        <v>39.290358747242038</v>
      </c>
      <c r="F4516" s="130">
        <v>32.662550542074584</v>
      </c>
      <c r="G4516">
        <f t="shared" si="295"/>
        <v>33.031038657568395</v>
      </c>
      <c r="H4516">
        <f t="shared" si="294"/>
        <v>0</v>
      </c>
      <c r="I4516" s="70"/>
      <c r="J4516" s="71"/>
      <c r="K4516" s="70"/>
      <c r="L4516" s="71"/>
      <c r="M4516" s="70"/>
      <c r="N4516" s="71"/>
      <c r="O4516" s="70"/>
      <c r="P4516" s="72"/>
    </row>
    <row r="4517" spans="1:16">
      <c r="A4517" s="12">
        <f t="shared" si="293"/>
        <v>0</v>
      </c>
      <c r="B4517" t="str">
        <f>YEAR(C4517)&amp;VLOOKUP(MONTH(C4517),lookup!$G$2:$N$13,8)</f>
        <v>2020M08</v>
      </c>
      <c r="C4517" s="7">
        <f t="shared" si="296"/>
        <v>44054</v>
      </c>
      <c r="D4517" s="130">
        <v>39.442503644458199</v>
      </c>
      <c r="E4517">
        <f t="shared" si="292"/>
        <v>39.24004558693251</v>
      </c>
      <c r="F4517" s="130">
        <v>33.05366562274407</v>
      </c>
      <c r="G4517">
        <f t="shared" si="295"/>
        <v>32.991654680911473</v>
      </c>
      <c r="H4517">
        <f t="shared" si="294"/>
        <v>0</v>
      </c>
      <c r="I4517" s="70"/>
      <c r="J4517" s="71"/>
      <c r="K4517" s="70"/>
      <c r="L4517" s="71"/>
      <c r="M4517" s="70"/>
      <c r="N4517" s="71"/>
      <c r="O4517" s="70"/>
      <c r="P4517" s="72"/>
    </row>
    <row r="4518" spans="1:16">
      <c r="A4518" s="12">
        <f t="shared" si="293"/>
        <v>0</v>
      </c>
      <c r="B4518" t="str">
        <f>YEAR(C4518)&amp;VLOOKUP(MONTH(C4518),lookup!$G$2:$N$13,8)</f>
        <v>2020M08</v>
      </c>
      <c r="C4518" s="7">
        <f t="shared" si="296"/>
        <v>44055</v>
      </c>
      <c r="D4518" s="130">
        <v>38.408576618322812</v>
      </c>
      <c r="E4518">
        <f t="shared" si="292"/>
        <v>39.153376937553205</v>
      </c>
      <c r="F4518" s="130">
        <v>32.303156040950313</v>
      </c>
      <c r="G4518">
        <f t="shared" si="295"/>
        <v>32.918154197861526</v>
      </c>
      <c r="H4518">
        <f t="shared" si="294"/>
        <v>0</v>
      </c>
      <c r="I4518" s="70"/>
      <c r="J4518" s="71"/>
      <c r="K4518" s="70"/>
      <c r="L4518" s="71"/>
      <c r="M4518" s="70"/>
      <c r="N4518" s="71"/>
      <c r="O4518" s="70"/>
      <c r="P4518" s="72"/>
    </row>
    <row r="4519" spans="1:16">
      <c r="A4519" s="12">
        <f t="shared" si="293"/>
        <v>0</v>
      </c>
      <c r="B4519" t="str">
        <f>YEAR(C4519)&amp;VLOOKUP(MONTH(C4519),lookup!$G$2:$N$13,8)</f>
        <v>2020M08</v>
      </c>
      <c r="C4519" s="7">
        <f t="shared" si="296"/>
        <v>44056</v>
      </c>
      <c r="D4519" s="130">
        <v>38.756618013210002</v>
      </c>
      <c r="E4519">
        <f t="shared" si="292"/>
        <v>39.008576611317622</v>
      </c>
      <c r="F4519" s="130">
        <v>32.476259112645849</v>
      </c>
      <c r="G4519">
        <f t="shared" si="295"/>
        <v>32.793722022792309</v>
      </c>
      <c r="H4519">
        <f t="shared" si="294"/>
        <v>0</v>
      </c>
      <c r="I4519" s="70"/>
      <c r="J4519" s="71"/>
      <c r="K4519" s="70"/>
      <c r="L4519" s="71"/>
      <c r="M4519" s="70"/>
      <c r="N4519" s="71"/>
      <c r="O4519" s="70"/>
      <c r="P4519" s="72"/>
    </row>
    <row r="4520" spans="1:16">
      <c r="A4520" s="12">
        <f t="shared" si="293"/>
        <v>0</v>
      </c>
      <c r="B4520" t="str">
        <f>YEAR(C4520)&amp;VLOOKUP(MONTH(C4520),lookup!$G$2:$N$13,8)</f>
        <v>2020M08</v>
      </c>
      <c r="C4520" s="7">
        <f t="shared" si="296"/>
        <v>44057</v>
      </c>
      <c r="D4520" s="130">
        <v>37.943901704815069</v>
      </c>
      <c r="E4520">
        <f t="shared" si="292"/>
        <v>38.859354002924064</v>
      </c>
      <c r="F4520" s="130">
        <v>31.932817501966866</v>
      </c>
      <c r="G4520">
        <f t="shared" si="295"/>
        <v>32.659796809352059</v>
      </c>
      <c r="H4520">
        <f t="shared" si="294"/>
        <v>0</v>
      </c>
      <c r="I4520" s="70"/>
      <c r="J4520" s="71"/>
      <c r="K4520" s="70"/>
      <c r="L4520" s="71"/>
      <c r="M4520" s="70"/>
      <c r="N4520" s="71"/>
      <c r="O4520" s="70"/>
      <c r="P4520" s="72"/>
    </row>
    <row r="4521" spans="1:16">
      <c r="A4521" s="12">
        <f t="shared" si="293"/>
        <v>0</v>
      </c>
      <c r="B4521" t="str">
        <f>YEAR(C4521)&amp;VLOOKUP(MONTH(C4521),lookup!$G$2:$N$13,8)</f>
        <v>2020M08</v>
      </c>
      <c r="C4521" s="7">
        <f t="shared" si="296"/>
        <v>44058</v>
      </c>
      <c r="D4521" s="130">
        <v>38.458783511543707</v>
      </c>
      <c r="E4521">
        <f t="shared" si="292"/>
        <v>38.702499393523155</v>
      </c>
      <c r="F4521" s="130">
        <v>32.150396102827408</v>
      </c>
      <c r="G4521">
        <f t="shared" si="295"/>
        <v>32.510553777357913</v>
      </c>
      <c r="H4521">
        <f t="shared" si="294"/>
        <v>0</v>
      </c>
      <c r="I4521" s="70"/>
      <c r="J4521" s="71"/>
      <c r="K4521" s="70"/>
      <c r="L4521" s="71"/>
      <c r="M4521" s="70"/>
      <c r="N4521" s="71"/>
      <c r="O4521" s="70"/>
      <c r="P4521" s="72"/>
    </row>
    <row r="4522" spans="1:16">
      <c r="A4522" s="12">
        <f t="shared" si="293"/>
        <v>0</v>
      </c>
      <c r="B4522" t="str">
        <f>YEAR(C4522)&amp;VLOOKUP(MONTH(C4522),lookup!$G$2:$N$13,8)</f>
        <v>2020M08</v>
      </c>
      <c r="C4522" s="7">
        <f t="shared" si="296"/>
        <v>44059</v>
      </c>
      <c r="D4522" s="130">
        <v>37.823779180543106</v>
      </c>
      <c r="E4522">
        <f t="shared" si="292"/>
        <v>38.550254633615353</v>
      </c>
      <c r="F4522" s="130">
        <v>31.840792015206837</v>
      </c>
      <c r="G4522">
        <f t="shared" si="295"/>
        <v>32.369095669552337</v>
      </c>
      <c r="H4522">
        <f t="shared" si="294"/>
        <v>0</v>
      </c>
      <c r="I4522" s="70"/>
      <c r="J4522" s="71"/>
      <c r="K4522" s="70"/>
      <c r="L4522" s="71"/>
      <c r="M4522" s="70"/>
      <c r="N4522" s="71"/>
      <c r="O4522" s="70"/>
      <c r="P4522" s="72"/>
    </row>
    <row r="4523" spans="1:16">
      <c r="A4523" s="12">
        <f t="shared" si="293"/>
        <v>0</v>
      </c>
      <c r="B4523" t="str">
        <f>YEAR(C4523)&amp;VLOOKUP(MONTH(C4523),lookup!$G$2:$N$13,8)</f>
        <v>2020M08</v>
      </c>
      <c r="C4523" s="7">
        <f t="shared" si="296"/>
        <v>44060</v>
      </c>
      <c r="D4523" s="130">
        <v>38.575861129249802</v>
      </c>
      <c r="E4523">
        <f t="shared" si="292"/>
        <v>38.421236165417426</v>
      </c>
      <c r="F4523" s="130">
        <v>32.347367532483077</v>
      </c>
      <c r="G4523">
        <f t="shared" si="295"/>
        <v>32.260503471604551</v>
      </c>
      <c r="H4523">
        <f t="shared" si="294"/>
        <v>0</v>
      </c>
      <c r="I4523" s="70"/>
      <c r="J4523" s="71"/>
      <c r="K4523" s="70"/>
      <c r="L4523" s="71"/>
      <c r="M4523" s="70"/>
      <c r="N4523" s="71"/>
      <c r="O4523" s="70"/>
      <c r="P4523" s="72"/>
    </row>
    <row r="4524" spans="1:16">
      <c r="A4524" s="12">
        <f t="shared" si="293"/>
        <v>0</v>
      </c>
      <c r="B4524" t="str">
        <f>YEAR(C4524)&amp;VLOOKUP(MONTH(C4524),lookup!$G$2:$N$13,8)</f>
        <v>2020M08</v>
      </c>
      <c r="C4524" s="7">
        <f t="shared" si="296"/>
        <v>44061</v>
      </c>
      <c r="D4524" s="130">
        <v>38.177267111391998</v>
      </c>
      <c r="E4524">
        <f t="shared" si="292"/>
        <v>38.368889902992066</v>
      </c>
      <c r="F4524" s="130">
        <v>32.241228268288566</v>
      </c>
      <c r="G4524">
        <f t="shared" si="295"/>
        <v>32.229010181771109</v>
      </c>
      <c r="H4524">
        <f t="shared" si="294"/>
        <v>0</v>
      </c>
      <c r="I4524" s="70"/>
      <c r="J4524" s="71"/>
      <c r="K4524" s="70"/>
      <c r="L4524" s="71"/>
      <c r="M4524" s="70"/>
      <c r="N4524" s="71"/>
      <c r="O4524" s="70"/>
      <c r="P4524" s="72"/>
    </row>
    <row r="4525" spans="1:16">
      <c r="A4525" s="12">
        <f t="shared" si="293"/>
        <v>0</v>
      </c>
      <c r="B4525" t="str">
        <f>YEAR(C4525)&amp;VLOOKUP(MONTH(C4525),lookup!$G$2:$N$13,8)</f>
        <v>2020M08</v>
      </c>
      <c r="C4525" s="7">
        <f t="shared" si="296"/>
        <v>44062</v>
      </c>
      <c r="D4525" s="130">
        <v>38.515793897202052</v>
      </c>
      <c r="E4525">
        <f t="shared" ref="E4525:E4588" si="297">AVERAGE(SUM(D4518:D4525)/8,SUM(D4520:D4525)/6)</f>
        <v>38.290901867454558</v>
      </c>
      <c r="F4525" s="130">
        <v>32.413091651101027</v>
      </c>
      <c r="G4525">
        <f t="shared" si="295"/>
        <v>32.183710353414682</v>
      </c>
      <c r="H4525">
        <f t="shared" si="294"/>
        <v>0</v>
      </c>
      <c r="I4525" s="70"/>
      <c r="J4525" s="71"/>
      <c r="K4525" s="70"/>
      <c r="L4525" s="71"/>
      <c r="M4525" s="70"/>
      <c r="N4525" s="71"/>
      <c r="O4525" s="70"/>
      <c r="P4525" s="72"/>
    </row>
    <row r="4526" spans="1:16">
      <c r="A4526" s="12">
        <f t="shared" si="293"/>
        <v>0</v>
      </c>
      <c r="B4526" t="str">
        <f>YEAR(C4526)&amp;VLOOKUP(MONTH(C4526),lookup!$G$2:$N$13,8)</f>
        <v>2020M08</v>
      </c>
      <c r="C4526" s="7">
        <f t="shared" si="296"/>
        <v>44063</v>
      </c>
      <c r="D4526" s="130">
        <v>38.152433784843183</v>
      </c>
      <c r="E4526">
        <f t="shared" si="297"/>
        <v>38.292270613697752</v>
      </c>
      <c r="F4526" s="130">
        <v>32.254226003731169</v>
      </c>
      <c r="G4526">
        <f t="shared" si="295"/>
        <v>32.207436267902182</v>
      </c>
      <c r="H4526">
        <f t="shared" si="294"/>
        <v>0</v>
      </c>
      <c r="I4526" s="70"/>
      <c r="J4526" s="71"/>
      <c r="K4526" s="70"/>
      <c r="L4526" s="71"/>
      <c r="M4526" s="70"/>
      <c r="N4526" s="71"/>
      <c r="O4526" s="70"/>
      <c r="P4526" s="72"/>
    </row>
    <row r="4527" spans="1:16">
      <c r="A4527" s="12">
        <f t="shared" si="293"/>
        <v>0</v>
      </c>
      <c r="B4527" t="str">
        <f>YEAR(C4527)&amp;VLOOKUP(MONTH(C4527),lookup!$G$2:$N$13,8)</f>
        <v>2020M08</v>
      </c>
      <c r="C4527" s="7">
        <f t="shared" si="296"/>
        <v>44064</v>
      </c>
      <c r="D4527" s="130">
        <v>38.87384572547419</v>
      </c>
      <c r="E4527">
        <f t="shared" si="297"/>
        <v>38.334185863541805</v>
      </c>
      <c r="F4527" s="130">
        <v>32.84816191360175</v>
      </c>
      <c r="G4527">
        <f t="shared" si="295"/>
        <v>32.288827343859786</v>
      </c>
      <c r="H4527">
        <f t="shared" si="294"/>
        <v>0</v>
      </c>
      <c r="I4527" s="70"/>
      <c r="J4527" s="71"/>
      <c r="K4527" s="70"/>
      <c r="L4527" s="71"/>
      <c r="M4527" s="70"/>
      <c r="N4527" s="71"/>
      <c r="O4527" s="70"/>
      <c r="P4527" s="72"/>
    </row>
    <row r="4528" spans="1:16">
      <c r="A4528" s="12">
        <f t="shared" ref="A4528:A4591" si="298">IF(D4528+D4529=D4528,IF(D4528+D4529&gt;0,1,0),0)</f>
        <v>0</v>
      </c>
      <c r="B4528" t="str">
        <f>YEAR(C4528)&amp;VLOOKUP(MONTH(C4528),lookup!$G$2:$N$13,8)</f>
        <v>2020M08</v>
      </c>
      <c r="C4528" s="7">
        <f t="shared" si="296"/>
        <v>44065</v>
      </c>
      <c r="D4528" s="130">
        <v>37.853696555115192</v>
      </c>
      <c r="E4528">
        <f t="shared" si="297"/>
        <v>38.33104115623324</v>
      </c>
      <c r="F4528" s="130">
        <v>32.038469262533077</v>
      </c>
      <c r="G4528">
        <f t="shared" si="295"/>
        <v>32.311903682839031</v>
      </c>
      <c r="H4528">
        <f t="shared" si="294"/>
        <v>0</v>
      </c>
      <c r="I4528" s="70"/>
      <c r="J4528" s="71"/>
      <c r="K4528" s="70"/>
      <c r="L4528" s="71"/>
      <c r="M4528" s="70"/>
      <c r="N4528" s="71"/>
      <c r="O4528" s="70"/>
      <c r="P4528" s="72"/>
    </row>
    <row r="4529" spans="1:16">
      <c r="A4529" s="12">
        <f t="shared" si="298"/>
        <v>0</v>
      </c>
      <c r="B4529" t="str">
        <f>YEAR(C4529)&amp;VLOOKUP(MONTH(C4529),lookup!$G$2:$N$13,8)</f>
        <v>2020M08</v>
      </c>
      <c r="C4529" s="7">
        <f t="shared" si="296"/>
        <v>44066</v>
      </c>
      <c r="D4529" s="130">
        <v>38.907381569880272</v>
      </c>
      <c r="E4529">
        <f t="shared" si="297"/>
        <v>38.386705238265144</v>
      </c>
      <c r="F4529" s="130">
        <v>32.921436220513272</v>
      </c>
      <c r="G4529">
        <f t="shared" si="295"/>
        <v>32.407932747530239</v>
      </c>
      <c r="H4529">
        <f t="shared" si="294"/>
        <v>0</v>
      </c>
      <c r="I4529" s="70"/>
      <c r="J4529" s="71"/>
      <c r="K4529" s="70"/>
      <c r="L4529" s="71"/>
      <c r="M4529" s="70"/>
      <c r="N4529" s="71"/>
      <c r="O4529" s="70"/>
      <c r="P4529" s="72"/>
    </row>
    <row r="4530" spans="1:16">
      <c r="A4530" s="12">
        <f t="shared" si="298"/>
        <v>0</v>
      </c>
      <c r="B4530" t="str">
        <f>YEAR(C4530)&amp;VLOOKUP(MONTH(C4530),lookup!$G$2:$N$13,8)</f>
        <v>2020M08</v>
      </c>
      <c r="C4530" s="7">
        <f t="shared" si="296"/>
        <v>44067</v>
      </c>
      <c r="D4530" s="130">
        <v>37.978341433172432</v>
      </c>
      <c r="E4530">
        <f t="shared" si="297"/>
        <v>38.379788239202846</v>
      </c>
      <c r="F4530" s="130">
        <v>32.278266308149369</v>
      </c>
      <c r="G4530">
        <f t="shared" si="295"/>
        <v>32.438361394160893</v>
      </c>
      <c r="H4530">
        <f t="shared" si="294"/>
        <v>0</v>
      </c>
      <c r="I4530" s="70"/>
      <c r="J4530" s="71"/>
      <c r="K4530" s="70"/>
      <c r="L4530" s="71"/>
      <c r="M4530" s="70"/>
      <c r="N4530" s="71"/>
      <c r="O4530" s="70"/>
      <c r="P4530" s="72"/>
    </row>
    <row r="4531" spans="1:16">
      <c r="A4531" s="12">
        <f t="shared" si="298"/>
        <v>0</v>
      </c>
      <c r="B4531" t="str">
        <f>YEAR(C4531)&amp;VLOOKUP(MONTH(C4531),lookup!$G$2:$N$13,8)</f>
        <v>2020M08</v>
      </c>
      <c r="C4531" s="7">
        <f t="shared" si="296"/>
        <v>44068</v>
      </c>
      <c r="D4531" s="130">
        <v>38.869108719460471</v>
      </c>
      <c r="E4531">
        <f t="shared" si="297"/>
        <v>38.427559115445888</v>
      </c>
      <c r="F4531" s="130">
        <v>32.900158651320197</v>
      </c>
      <c r="G4531">
        <f t="shared" si="295"/>
        <v>32.51349975577314</v>
      </c>
      <c r="H4531">
        <f t="shared" ref="H4531:H4567" si="299">INDEX(J:AU,MATCH(C4531,C:C,0),MATCH($H$1,$J$1:$AU$1,0))*(IF(I4531=$Q$1,1,IF(K4531=$Q$1,1,IF(M4531=$Q$1,1,IF(O4531=$Q$1,1,0)))))</f>
        <v>0</v>
      </c>
      <c r="I4531" s="70"/>
      <c r="J4531" s="71"/>
      <c r="K4531" s="70"/>
      <c r="L4531" s="71"/>
      <c r="M4531" s="70"/>
      <c r="N4531" s="71"/>
      <c r="O4531" s="70"/>
      <c r="P4531" s="72"/>
    </row>
    <row r="4532" spans="1:16">
      <c r="A4532" s="12">
        <f t="shared" si="298"/>
        <v>0</v>
      </c>
      <c r="B4532" t="str">
        <f>YEAR(C4532)&amp;VLOOKUP(MONTH(C4532),lookup!$G$2:$N$13,8)</f>
        <v>2020M08</v>
      </c>
      <c r="C4532" s="7">
        <f t="shared" si="296"/>
        <v>44069</v>
      </c>
      <c r="D4532" s="130">
        <v>37.826496105616208</v>
      </c>
      <c r="E4532">
        <f t="shared" si="297"/>
        <v>38.378474454315977</v>
      </c>
      <c r="F4532" s="130">
        <v>32.233672284046968</v>
      </c>
      <c r="G4532">
        <f t="shared" si="295"/>
        <v>32.511314696784353</v>
      </c>
      <c r="H4532">
        <f t="shared" si="299"/>
        <v>0</v>
      </c>
      <c r="I4532" s="70"/>
      <c r="J4532" s="71"/>
      <c r="K4532" s="70"/>
      <c r="L4532" s="71"/>
      <c r="M4532" s="70"/>
      <c r="N4532" s="71"/>
      <c r="O4532" s="70"/>
      <c r="P4532" s="72"/>
    </row>
    <row r="4533" spans="1:16">
      <c r="A4533" s="12">
        <f t="shared" si="298"/>
        <v>0</v>
      </c>
      <c r="B4533" t="str">
        <f>YEAR(C4533)&amp;VLOOKUP(MONTH(C4533),lookup!$G$2:$N$13,8)</f>
        <v>2020M08</v>
      </c>
      <c r="C4533" s="7">
        <f t="shared" si="296"/>
        <v>44070</v>
      </c>
      <c r="D4533" s="130">
        <v>38.504773602618172</v>
      </c>
      <c r="E4533">
        <f t="shared" si="297"/>
        <v>38.347029675666491</v>
      </c>
      <c r="F4533" s="130">
        <v>32.592031886451714</v>
      </c>
      <c r="G4533">
        <f t="shared" si="295"/>
        <v>32.501154292564607</v>
      </c>
      <c r="H4533">
        <f t="shared" si="299"/>
        <v>0</v>
      </c>
      <c r="I4533" s="70"/>
      <c r="J4533" s="71"/>
      <c r="K4533" s="70"/>
      <c r="L4533" s="71"/>
      <c r="M4533" s="70"/>
      <c r="N4533" s="71"/>
      <c r="O4533" s="70"/>
      <c r="P4533" s="72"/>
    </row>
    <row r="4534" spans="1:16">
      <c r="A4534" s="12">
        <f t="shared" si="298"/>
        <v>0</v>
      </c>
      <c r="B4534" t="str">
        <f>YEAR(C4534)&amp;VLOOKUP(MONTH(C4534),lookup!$G$2:$N$13,8)</f>
        <v>2020M08</v>
      </c>
      <c r="C4534" s="7">
        <f t="shared" si="296"/>
        <v>44071</v>
      </c>
      <c r="D4534" s="130">
        <v>37.901289730290557</v>
      </c>
      <c r="E4534">
        <f t="shared" si="297"/>
        <v>38.33529927018823</v>
      </c>
      <c r="F4534" s="130">
        <v>32.434716977175583</v>
      </c>
      <c r="G4534">
        <f t="shared" si="295"/>
        <v>32.545455621291751</v>
      </c>
      <c r="H4534">
        <f t="shared" si="299"/>
        <v>0</v>
      </c>
      <c r="I4534" s="70"/>
      <c r="J4534" s="71"/>
      <c r="K4534" s="70"/>
      <c r="L4534" s="71"/>
      <c r="M4534" s="70"/>
      <c r="N4534" s="71"/>
      <c r="O4534" s="70"/>
      <c r="P4534" s="72"/>
    </row>
    <row r="4535" spans="1:16">
      <c r="A4535" s="12">
        <f t="shared" si="298"/>
        <v>0</v>
      </c>
      <c r="B4535" t="str">
        <f>YEAR(C4535)&amp;VLOOKUP(MONTH(C4535),lookup!$G$2:$N$13,8)</f>
        <v>2020M08</v>
      </c>
      <c r="C4535" s="7">
        <f t="shared" si="296"/>
        <v>44072</v>
      </c>
      <c r="D4535" s="130">
        <v>38.712617042571189</v>
      </c>
      <c r="E4535">
        <f t="shared" si="297"/>
        <v>38.308992100231038</v>
      </c>
      <c r="F4535" s="130">
        <v>32.757952490556143</v>
      </c>
      <c r="G4535">
        <f t="shared" si="295"/>
        <v>32.52619388818831</v>
      </c>
      <c r="H4535">
        <f t="shared" si="299"/>
        <v>0</v>
      </c>
      <c r="I4535" s="70"/>
      <c r="J4535" s="71"/>
      <c r="K4535" s="70"/>
      <c r="L4535" s="71"/>
      <c r="M4535" s="70"/>
      <c r="N4535" s="71"/>
      <c r="O4535" s="70"/>
      <c r="P4535" s="72"/>
    </row>
    <row r="4536" spans="1:16">
      <c r="A4536" s="12">
        <f t="shared" si="298"/>
        <v>0</v>
      </c>
      <c r="B4536" t="str">
        <f>YEAR(C4536)&amp;VLOOKUP(MONTH(C4536),lookup!$G$2:$N$13,8)</f>
        <v>2020M08</v>
      </c>
      <c r="C4536" s="7">
        <f t="shared" si="296"/>
        <v>44073</v>
      </c>
      <c r="D4536" s="130">
        <v>37.902039447790948</v>
      </c>
      <c r="E4536">
        <f t="shared" si="297"/>
        <v>38.305655032241475</v>
      </c>
      <c r="F4536" s="130">
        <v>32.398920558180528</v>
      </c>
      <c r="G4536">
        <f t="shared" si="295"/>
        <v>32.558776615002202</v>
      </c>
      <c r="H4536">
        <f t="shared" si="299"/>
        <v>0</v>
      </c>
      <c r="I4536" s="70"/>
      <c r="J4536" s="71"/>
      <c r="K4536" s="70"/>
      <c r="L4536" s="71"/>
      <c r="M4536" s="70"/>
      <c r="N4536" s="71"/>
      <c r="O4536" s="70"/>
      <c r="P4536" s="72"/>
    </row>
    <row r="4537" spans="1:16">
      <c r="A4537" s="12">
        <f t="shared" si="298"/>
        <v>0</v>
      </c>
      <c r="B4537" t="str">
        <f>YEAR(C4537)&amp;VLOOKUP(MONTH(C4537),lookup!$G$2:$N$13,8)</f>
        <v>2020M08</v>
      </c>
      <c r="C4537" s="7">
        <f t="shared" si="296"/>
        <v>44074</v>
      </c>
      <c r="D4537" s="130">
        <v>38.955302455316705</v>
      </c>
      <c r="E4537">
        <f t="shared" si="297"/>
        <v>38.315832898902613</v>
      </c>
      <c r="F4537" s="130">
        <v>33.053431208846177</v>
      </c>
      <c r="G4537">
        <f t="shared" si="295"/>
        <v>32.579799014900175</v>
      </c>
      <c r="H4537">
        <f t="shared" si="299"/>
        <v>0</v>
      </c>
      <c r="I4537" s="70"/>
      <c r="J4537" s="71"/>
      <c r="K4537" s="70"/>
      <c r="L4537" s="71"/>
      <c r="M4537" s="70"/>
      <c r="N4537" s="71"/>
      <c r="O4537" s="70"/>
      <c r="P4537" s="72"/>
    </row>
    <row r="4538" spans="1:16">
      <c r="A4538" s="12">
        <f t="shared" si="298"/>
        <v>0</v>
      </c>
      <c r="B4538" t="str">
        <f>YEAR(C4538)&amp;VLOOKUP(MONTH(C4538),lookup!$G$2:$N$13,8)</f>
        <v>2020M09</v>
      </c>
      <c r="C4538" s="7">
        <f t="shared" si="296"/>
        <v>44075</v>
      </c>
      <c r="D4538" s="130">
        <v>37.616240773295658</v>
      </c>
      <c r="E4538">
        <f t="shared" si="297"/>
        <v>38.275680329966931</v>
      </c>
      <c r="F4538" s="130">
        <v>32.086641720574235</v>
      </c>
      <c r="G4538">
        <f t="shared" si="295"/>
        <v>32.555569931220667</v>
      </c>
      <c r="H4538">
        <f t="shared" si="299"/>
        <v>0</v>
      </c>
      <c r="I4538" s="70"/>
      <c r="J4538" s="71"/>
      <c r="K4538" s="70"/>
      <c r="L4538" s="71"/>
      <c r="M4538" s="70"/>
      <c r="N4538" s="71"/>
      <c r="O4538" s="70"/>
      <c r="P4538" s="72"/>
    </row>
    <row r="4539" spans="1:16">
      <c r="A4539" s="12">
        <f t="shared" si="298"/>
        <v>0</v>
      </c>
      <c r="B4539" t="str">
        <f>YEAR(C4539)&amp;VLOOKUP(MONTH(C4539),lookup!$G$2:$N$13,8)</f>
        <v>2020M09</v>
      </c>
      <c r="C4539" s="7">
        <f t="shared" si="296"/>
        <v>44076</v>
      </c>
      <c r="D4539" s="130">
        <v>38.807746233329091</v>
      </c>
      <c r="E4539">
        <f t="shared" si="297"/>
        <v>38.297092893809634</v>
      </c>
      <c r="F4539" s="130">
        <v>32.898714196911044</v>
      </c>
      <c r="G4539">
        <f t="shared" si="295"/>
        <v>32.581036512025037</v>
      </c>
      <c r="H4539">
        <f t="shared" si="299"/>
        <v>0</v>
      </c>
      <c r="I4539" s="70"/>
      <c r="J4539" s="71"/>
      <c r="K4539" s="70"/>
      <c r="L4539" s="71"/>
      <c r="M4539" s="70"/>
      <c r="N4539" s="71"/>
      <c r="O4539" s="70"/>
      <c r="P4539" s="72"/>
    </row>
    <row r="4540" spans="1:16">
      <c r="A4540" s="12">
        <f t="shared" si="298"/>
        <v>0</v>
      </c>
      <c r="B4540" t="str">
        <f>YEAR(C4540)&amp;VLOOKUP(MONTH(C4540),lookup!$G$2:$N$13,8)</f>
        <v>2020M09</v>
      </c>
      <c r="C4540" s="7">
        <f t="shared" si="296"/>
        <v>44077</v>
      </c>
      <c r="D4540" s="130">
        <v>37.988497413182522</v>
      </c>
      <c r="E4540">
        <f t="shared" si="297"/>
        <v>38.314485282440188</v>
      </c>
      <c r="F4540" s="130">
        <v>32.425714804958105</v>
      </c>
      <c r="G4540">
        <f t="shared" si="295"/>
        <v>32.592288988563865</v>
      </c>
      <c r="H4540">
        <f t="shared" si="299"/>
        <v>0</v>
      </c>
      <c r="I4540" s="70"/>
      <c r="J4540" s="71"/>
      <c r="K4540" s="70"/>
      <c r="L4540" s="71"/>
      <c r="M4540" s="70"/>
      <c r="N4540" s="71"/>
      <c r="O4540" s="70"/>
      <c r="P4540" s="72"/>
    </row>
    <row r="4541" spans="1:16">
      <c r="A4541" s="12">
        <f t="shared" si="298"/>
        <v>0</v>
      </c>
      <c r="B4541" t="str">
        <f>YEAR(C4541)&amp;VLOOKUP(MONTH(C4541),lookup!$G$2:$N$13,8)</f>
        <v>2020M09</v>
      </c>
      <c r="C4541" s="7">
        <f t="shared" si="296"/>
        <v>44078</v>
      </c>
      <c r="D4541" s="130">
        <v>38.382122100363077</v>
      </c>
      <c r="E4541">
        <f t="shared" si="297"/>
        <v>38.279278318365229</v>
      </c>
      <c r="F4541" s="130">
        <v>32.607711611465064</v>
      </c>
      <c r="G4541">
        <f t="shared" si="295"/>
        <v>32.580748898119602</v>
      </c>
      <c r="H4541">
        <f t="shared" si="299"/>
        <v>0</v>
      </c>
      <c r="I4541" s="70"/>
      <c r="J4541" s="71"/>
      <c r="K4541" s="70"/>
      <c r="L4541" s="71"/>
      <c r="M4541" s="70"/>
      <c r="N4541" s="71"/>
      <c r="O4541" s="70"/>
      <c r="P4541" s="72"/>
    </row>
    <row r="4542" spans="1:16">
      <c r="A4542" s="12">
        <f t="shared" si="298"/>
        <v>0</v>
      </c>
      <c r="B4542" t="str">
        <f>YEAR(C4542)&amp;VLOOKUP(MONTH(C4542),lookup!$G$2:$N$13,8)</f>
        <v>2020M09</v>
      </c>
      <c r="C4542" s="7">
        <f t="shared" si="296"/>
        <v>44079</v>
      </c>
      <c r="D4542" s="130">
        <v>38.084111911955738</v>
      </c>
      <c r="E4542">
        <f t="shared" si="297"/>
        <v>38.305877410066373</v>
      </c>
      <c r="F4542" s="130">
        <v>32.521386844143152</v>
      </c>
      <c r="G4542">
        <f t="shared" si="295"/>
        <v>32.596371288635297</v>
      </c>
      <c r="H4542">
        <f t="shared" si="299"/>
        <v>0</v>
      </c>
      <c r="I4542" s="70"/>
      <c r="J4542" s="71"/>
      <c r="K4542" s="70"/>
      <c r="L4542" s="71"/>
      <c r="M4542" s="70"/>
      <c r="N4542" s="71"/>
      <c r="O4542" s="70"/>
      <c r="P4542" s="72"/>
    </row>
    <row r="4543" spans="1:16">
      <c r="A4543" s="12">
        <f t="shared" si="298"/>
        <v>0</v>
      </c>
      <c r="B4543" t="str">
        <f>YEAR(C4543)&amp;VLOOKUP(MONTH(C4543),lookup!$G$2:$N$13,8)</f>
        <v>2020M09</v>
      </c>
      <c r="C4543" s="7">
        <f t="shared" si="296"/>
        <v>44080</v>
      </c>
      <c r="D4543" s="130">
        <v>38.731486465284419</v>
      </c>
      <c r="E4543">
        <f t="shared" si="297"/>
        <v>38.288405416483265</v>
      </c>
      <c r="F4543" s="130">
        <v>32.968995472697223</v>
      </c>
      <c r="G4543">
        <f t="shared" si="295"/>
        <v>32.602525163673363</v>
      </c>
      <c r="H4543">
        <f t="shared" si="299"/>
        <v>0</v>
      </c>
      <c r="I4543" s="70"/>
      <c r="J4543" s="71"/>
      <c r="K4543" s="70"/>
      <c r="L4543" s="71"/>
      <c r="M4543" s="70"/>
      <c r="N4543" s="71"/>
      <c r="O4543" s="70"/>
      <c r="P4543" s="72"/>
    </row>
    <row r="4544" spans="1:16">
      <c r="A4544" s="12">
        <f t="shared" si="298"/>
        <v>0</v>
      </c>
      <c r="B4544" t="str">
        <f>YEAR(C4544)&amp;VLOOKUP(MONTH(C4544),lookup!$G$2:$N$13,8)</f>
        <v>2020M09</v>
      </c>
      <c r="C4544" s="7">
        <f t="shared" si="296"/>
        <v>44081</v>
      </c>
      <c r="D4544" s="130">
        <v>37.930877031625421</v>
      </c>
      <c r="E4544">
        <f t="shared" si="297"/>
        <v>38.31642745366706</v>
      </c>
      <c r="F4544" s="130">
        <v>32.286769682339525</v>
      </c>
      <c r="G4544">
        <f t="shared" si="295"/>
        <v>32.612193064080415</v>
      </c>
      <c r="H4544">
        <f t="shared" si="299"/>
        <v>0</v>
      </c>
      <c r="I4544" s="70"/>
      <c r="J4544" s="71"/>
      <c r="K4544" s="70"/>
      <c r="L4544" s="71"/>
      <c r="M4544" s="70"/>
      <c r="N4544" s="71"/>
      <c r="O4544" s="70"/>
      <c r="P4544" s="72"/>
    </row>
    <row r="4545" spans="1:16">
      <c r="A4545" s="12">
        <f t="shared" si="298"/>
        <v>0</v>
      </c>
      <c r="B4545" t="str">
        <f>YEAR(C4545)&amp;VLOOKUP(MONTH(C4545),lookup!$G$2:$N$13,8)</f>
        <v>2020M09</v>
      </c>
      <c r="C4545" s="7">
        <f t="shared" si="296"/>
        <v>44082</v>
      </c>
      <c r="D4545" s="130">
        <v>38.616389729864835</v>
      </c>
      <c r="E4545">
        <f t="shared" si="297"/>
        <v>38.279299033037631</v>
      </c>
      <c r="F4545" s="130">
        <v>33.008374603899995</v>
      </c>
      <c r="G4545">
        <f t="shared" si="295"/>
        <v>32.618515393520362</v>
      </c>
      <c r="H4545">
        <f t="shared" si="299"/>
        <v>0</v>
      </c>
      <c r="I4545" s="70"/>
      <c r="J4545" s="71"/>
      <c r="K4545" s="70"/>
      <c r="L4545" s="71"/>
      <c r="M4545" s="70"/>
      <c r="N4545" s="71"/>
      <c r="O4545" s="70"/>
      <c r="P4545" s="72"/>
    </row>
    <row r="4546" spans="1:16">
      <c r="A4546" s="12">
        <f t="shared" si="298"/>
        <v>0</v>
      </c>
      <c r="B4546" t="str">
        <f>YEAR(C4546)&amp;VLOOKUP(MONTH(C4546),lookup!$G$2:$N$13,8)</f>
        <v>2020M09</v>
      </c>
      <c r="C4546" s="7">
        <f t="shared" si="296"/>
        <v>44083</v>
      </c>
      <c r="D4546" s="130">
        <v>38.220708927695028</v>
      </c>
      <c r="E4546">
        <f t="shared" si="297"/>
        <v>38.336429252230296</v>
      </c>
      <c r="F4546" s="130">
        <v>32.760270572973994</v>
      </c>
      <c r="G4546">
        <f t="shared" si="295"/>
        <v>32.68849684413</v>
      </c>
      <c r="H4546">
        <f t="shared" si="299"/>
        <v>0</v>
      </c>
      <c r="I4546" s="70"/>
      <c r="J4546" s="71"/>
      <c r="K4546" s="70"/>
      <c r="L4546" s="71"/>
      <c r="M4546" s="70"/>
      <c r="N4546" s="71"/>
      <c r="O4546" s="70"/>
      <c r="P4546" s="72"/>
    </row>
    <row r="4547" spans="1:16">
      <c r="A4547" s="12">
        <f t="shared" si="298"/>
        <v>0</v>
      </c>
      <c r="B4547" t="str">
        <f>YEAR(C4547)&amp;VLOOKUP(MONTH(C4547),lookup!$G$2:$N$13,8)</f>
        <v>2020M09</v>
      </c>
      <c r="C4547" s="7">
        <f t="shared" si="296"/>
        <v>44084</v>
      </c>
      <c r="D4547" s="130">
        <v>38.753531673431795</v>
      </c>
      <c r="E4547">
        <f t="shared" si="297"/>
        <v>38.363991639992449</v>
      </c>
      <c r="F4547" s="130">
        <v>32.995750363552972</v>
      </c>
      <c r="G4547">
        <f t="shared" si="295"/>
        <v>32.726898167219119</v>
      </c>
      <c r="H4547">
        <f t="shared" si="299"/>
        <v>0</v>
      </c>
      <c r="I4547" s="70"/>
      <c r="J4547" s="71"/>
      <c r="K4547" s="70"/>
      <c r="L4547" s="71"/>
      <c r="M4547" s="70"/>
      <c r="N4547" s="71"/>
      <c r="O4547" s="70"/>
      <c r="P4547" s="72"/>
    </row>
    <row r="4548" spans="1:16">
      <c r="A4548" s="12">
        <f t="shared" si="298"/>
        <v>0</v>
      </c>
      <c r="B4548" t="str">
        <f>YEAR(C4548)&amp;VLOOKUP(MONTH(C4548),lookup!$G$2:$N$13,8)</f>
        <v>2020M09</v>
      </c>
      <c r="C4548" s="7">
        <f t="shared" si="296"/>
        <v>44085</v>
      </c>
      <c r="D4548" s="130">
        <v>37.940553688447103</v>
      </c>
      <c r="E4548">
        <f t="shared" si="297"/>
        <v>38.349031971904097</v>
      </c>
      <c r="F4548" s="130">
        <v>32.505689169764402</v>
      </c>
      <c r="G4548">
        <f t="shared" si="295"/>
        <v>32.730588425487952</v>
      </c>
      <c r="H4548">
        <f t="shared" si="299"/>
        <v>0</v>
      </c>
      <c r="I4548" s="70"/>
      <c r="J4548" s="71"/>
      <c r="K4548" s="70"/>
      <c r="L4548" s="71"/>
      <c r="M4548" s="70"/>
      <c r="N4548" s="71"/>
      <c r="O4548" s="70"/>
      <c r="P4548" s="72"/>
    </row>
    <row r="4549" spans="1:16">
      <c r="A4549" s="12">
        <f t="shared" si="298"/>
        <v>0</v>
      </c>
      <c r="B4549" t="str">
        <f>YEAR(C4549)&amp;VLOOKUP(MONTH(C4549),lookup!$G$2:$N$13,8)</f>
        <v>2020M09</v>
      </c>
      <c r="C4549" s="7">
        <f t="shared" si="296"/>
        <v>44086</v>
      </c>
      <c r="D4549" s="130">
        <v>39.126357184484796</v>
      </c>
      <c r="E4549">
        <f t="shared" si="297"/>
        <v>38.428452557928395</v>
      </c>
      <c r="F4549" s="130">
        <v>33.261559339661908</v>
      </c>
      <c r="G4549">
        <f t="shared" si="295"/>
        <v>32.795834230747303</v>
      </c>
      <c r="H4549">
        <f t="shared" si="299"/>
        <v>0</v>
      </c>
      <c r="I4549" s="70"/>
      <c r="J4549" s="71"/>
      <c r="K4549" s="70"/>
      <c r="L4549" s="71"/>
      <c r="M4549" s="70"/>
      <c r="N4549" s="71"/>
      <c r="O4549" s="70"/>
      <c r="P4549" s="72"/>
    </row>
    <row r="4550" spans="1:16">
      <c r="A4550" s="12">
        <f t="shared" si="298"/>
        <v>0</v>
      </c>
      <c r="B4550" t="str">
        <f>YEAR(C4550)&amp;VLOOKUP(MONTH(C4550),lookup!$G$2:$N$13,8)</f>
        <v>2020M09</v>
      </c>
      <c r="C4550" s="7">
        <f t="shared" si="296"/>
        <v>44087</v>
      </c>
      <c r="D4550" s="130">
        <v>38.041971254186606</v>
      </c>
      <c r="E4550">
        <f t="shared" si="297"/>
        <v>38.435076618697934</v>
      </c>
      <c r="F4550" s="130">
        <v>32.540690715147861</v>
      </c>
      <c r="G4550">
        <f t="shared" ref="G4550:G4613" si="300">AVERAGE(SUM(F4543:F4550)/8,SUM(F4545:F4550)/6)</f>
        <v>32.818200808752465</v>
      </c>
      <c r="H4550">
        <f t="shared" si="299"/>
        <v>0</v>
      </c>
      <c r="I4550" s="70"/>
      <c r="J4550" s="71"/>
      <c r="K4550" s="70"/>
      <c r="L4550" s="71"/>
      <c r="M4550" s="70"/>
      <c r="N4550" s="71"/>
      <c r="O4550" s="70"/>
      <c r="P4550" s="72"/>
    </row>
    <row r="4551" spans="1:16">
      <c r="A4551" s="12">
        <f t="shared" si="298"/>
        <v>0</v>
      </c>
      <c r="B4551" t="str">
        <f>YEAR(C4551)&amp;VLOOKUP(MONTH(C4551),lookup!$G$2:$N$13,8)</f>
        <v>2020M09</v>
      </c>
      <c r="C4551" s="7">
        <f t="shared" si="296"/>
        <v>44088</v>
      </c>
      <c r="D4551" s="130">
        <v>39.116644222481654</v>
      </c>
      <c r="E4551">
        <f t="shared" si="297"/>
        <v>38.50083685290749</v>
      </c>
      <c r="F4551" s="130">
        <v>33.384425240558798</v>
      </c>
      <c r="G4551">
        <f t="shared" si="300"/>
        <v>32.875502722298712</v>
      </c>
      <c r="H4551">
        <f t="shared" si="299"/>
        <v>0</v>
      </c>
      <c r="I4551" s="70"/>
      <c r="J4551" s="71"/>
      <c r="K4551" s="70"/>
      <c r="L4551" s="71"/>
      <c r="M4551" s="70"/>
      <c r="N4551" s="71"/>
      <c r="O4551" s="70"/>
      <c r="P4551" s="72"/>
    </row>
    <row r="4552" spans="1:16">
      <c r="A4552" s="12">
        <f t="shared" si="298"/>
        <v>0</v>
      </c>
      <c r="B4552" t="str">
        <f>YEAR(C4552)&amp;VLOOKUP(MONTH(C4552),lookup!$G$2:$N$13,8)</f>
        <v>2020M09</v>
      </c>
      <c r="C4552" s="7">
        <f t="shared" si="296"/>
        <v>44089</v>
      </c>
      <c r="D4552" s="130">
        <v>38.26238434175896</v>
      </c>
      <c r="E4552">
        <f t="shared" si="297"/>
        <v>38.525029010962832</v>
      </c>
      <c r="F4552" s="130">
        <v>32.845138697178939</v>
      </c>
      <c r="G4552">
        <f t="shared" si="300"/>
        <v>32.91747312940992</v>
      </c>
      <c r="H4552">
        <f t="shared" si="299"/>
        <v>0</v>
      </c>
      <c r="I4552" s="70"/>
      <c r="J4552" s="71"/>
      <c r="K4552" s="70"/>
      <c r="L4552" s="71"/>
      <c r="M4552" s="70"/>
      <c r="N4552" s="71"/>
      <c r="O4552" s="70"/>
      <c r="P4552" s="72"/>
    </row>
    <row r="4553" spans="1:16">
      <c r="A4553" s="12">
        <f t="shared" si="298"/>
        <v>0</v>
      </c>
      <c r="B4553" t="str">
        <f>YEAR(C4553)&amp;VLOOKUP(MONTH(C4553),lookup!$G$2:$N$13,8)</f>
        <v>2020M09</v>
      </c>
      <c r="C4553" s="7">
        <f t="shared" si="296"/>
        <v>44090</v>
      </c>
      <c r="D4553" s="130">
        <v>39.265107187601586</v>
      </c>
      <c r="E4553">
        <f t="shared" si="297"/>
        <v>38.608205144918863</v>
      </c>
      <c r="F4553" s="130">
        <v>33.40825855067316</v>
      </c>
      <c r="G4553">
        <f t="shared" si="300"/>
        <v>32.97684155834326</v>
      </c>
      <c r="H4553">
        <f t="shared" si="299"/>
        <v>0</v>
      </c>
      <c r="I4553" s="70"/>
      <c r="J4553" s="71"/>
      <c r="K4553" s="70"/>
      <c r="L4553" s="71"/>
      <c r="M4553" s="70"/>
      <c r="N4553" s="71"/>
      <c r="O4553" s="70"/>
      <c r="P4553" s="72"/>
    </row>
    <row r="4554" spans="1:16">
      <c r="A4554" s="12">
        <f t="shared" si="298"/>
        <v>0</v>
      </c>
      <c r="B4554" t="str">
        <f>YEAR(C4554)&amp;VLOOKUP(MONTH(C4554),lookup!$G$2:$N$13,8)</f>
        <v>2020M09</v>
      </c>
      <c r="C4554" s="7">
        <f t="shared" si="296"/>
        <v>44091</v>
      </c>
      <c r="D4554" s="130">
        <v>38.226294393894875</v>
      </c>
      <c r="E4554">
        <f t="shared" si="297"/>
        <v>38.63236596201034</v>
      </c>
      <c r="F4554" s="130">
        <v>32.827061775238583</v>
      </c>
      <c r="G4554">
        <f t="shared" si="300"/>
        <v>33.00779705894098</v>
      </c>
      <c r="H4554">
        <f t="shared" si="299"/>
        <v>0</v>
      </c>
      <c r="I4554" s="70"/>
      <c r="J4554" s="71"/>
      <c r="K4554" s="70"/>
      <c r="L4554" s="71"/>
      <c r="M4554" s="70"/>
      <c r="N4554" s="71"/>
      <c r="O4554" s="70"/>
      <c r="P4554" s="72"/>
    </row>
    <row r="4555" spans="1:16">
      <c r="A4555" s="12">
        <f t="shared" si="298"/>
        <v>0</v>
      </c>
      <c r="B4555" t="str">
        <f>YEAR(C4555)&amp;VLOOKUP(MONTH(C4555),lookup!$G$2:$N$13,8)</f>
        <v>2020M09</v>
      </c>
      <c r="C4555" s="7">
        <f t="shared" si="296"/>
        <v>44092</v>
      </c>
      <c r="D4555" s="130">
        <v>39.096520298151745</v>
      </c>
      <c r="E4555">
        <f t="shared" si="297"/>
        <v>38.651316343860913</v>
      </c>
      <c r="F4555" s="130">
        <v>33.222746149083207</v>
      </c>
      <c r="G4555">
        <f t="shared" si="300"/>
        <v>33.018749862988386</v>
      </c>
      <c r="H4555">
        <f t="shared" si="299"/>
        <v>0</v>
      </c>
      <c r="I4555" s="70"/>
      <c r="J4555" s="71"/>
      <c r="K4555" s="70"/>
      <c r="L4555" s="71"/>
      <c r="M4555" s="70"/>
      <c r="N4555" s="71"/>
      <c r="O4555" s="70"/>
      <c r="P4555" s="72"/>
    </row>
    <row r="4556" spans="1:16">
      <c r="A4556" s="12">
        <f t="shared" si="298"/>
        <v>0</v>
      </c>
      <c r="B4556" t="str">
        <f>YEAR(C4556)&amp;VLOOKUP(MONTH(C4556),lookup!$G$2:$N$13,8)</f>
        <v>2020M09</v>
      </c>
      <c r="C4556" s="7">
        <f t="shared" ref="C4556:C4619" si="301">C4555+1</f>
        <v>44093</v>
      </c>
      <c r="D4556" s="130">
        <v>38.448321971647786</v>
      </c>
      <c r="E4556">
        <f t="shared" si="297"/>
        <v>38.716914421349387</v>
      </c>
      <c r="F4556" s="130">
        <v>32.876571690239494</v>
      </c>
      <c r="G4556">
        <f t="shared" si="300"/>
        <v>33.069920101775722</v>
      </c>
      <c r="H4556">
        <f t="shared" si="299"/>
        <v>0</v>
      </c>
      <c r="I4556" s="70"/>
      <c r="J4556" s="71"/>
      <c r="K4556" s="70"/>
      <c r="L4556" s="71"/>
      <c r="M4556" s="70"/>
      <c r="N4556" s="71"/>
      <c r="O4556" s="70"/>
      <c r="P4556" s="72"/>
    </row>
    <row r="4557" spans="1:16">
      <c r="A4557" s="12">
        <f t="shared" si="298"/>
        <v>0</v>
      </c>
      <c r="B4557" t="str">
        <f>YEAR(C4557)&amp;VLOOKUP(MONTH(C4557),lookup!$G$2:$N$13,8)</f>
        <v>2020M09</v>
      </c>
      <c r="C4557" s="7">
        <f t="shared" si="301"/>
        <v>44094</v>
      </c>
      <c r="D4557" s="130">
        <v>39.415607787507952</v>
      </c>
      <c r="E4557">
        <f t="shared" si="297"/>
        <v>38.759906214457189</v>
      </c>
      <c r="F4557" s="130">
        <v>33.711572099299964</v>
      </c>
      <c r="G4557">
        <f t="shared" si="300"/>
        <v>33.125308137481525</v>
      </c>
      <c r="H4557">
        <f t="shared" si="299"/>
        <v>0</v>
      </c>
      <c r="I4557" s="70"/>
      <c r="J4557" s="71"/>
      <c r="K4557" s="70"/>
      <c r="L4557" s="71"/>
      <c r="M4557" s="70"/>
      <c r="N4557" s="71"/>
      <c r="O4557" s="70"/>
      <c r="P4557" s="72"/>
    </row>
    <row r="4558" spans="1:16">
      <c r="A4558" s="12">
        <f t="shared" si="298"/>
        <v>0</v>
      </c>
      <c r="B4558" t="str">
        <f>YEAR(C4558)&amp;VLOOKUP(MONTH(C4558),lookup!$G$2:$N$13,8)</f>
        <v>2020M09</v>
      </c>
      <c r="C4558" s="7">
        <f t="shared" si="301"/>
        <v>44095</v>
      </c>
      <c r="D4558" s="130">
        <v>38.348158110198071</v>
      </c>
      <c r="E4558">
        <f t="shared" si="297"/>
        <v>38.786190706994503</v>
      </c>
      <c r="F4558" s="130">
        <v>32.801388998586248</v>
      </c>
      <c r="G4558">
        <f t="shared" si="300"/>
        <v>33.137955971980375</v>
      </c>
      <c r="H4558">
        <f t="shared" si="299"/>
        <v>0</v>
      </c>
      <c r="I4558" s="70"/>
      <c r="J4558" s="71"/>
      <c r="K4558" s="70"/>
      <c r="L4558" s="71"/>
      <c r="M4558" s="70"/>
      <c r="N4558" s="71"/>
      <c r="O4558" s="70"/>
      <c r="P4558" s="72"/>
    </row>
    <row r="4559" spans="1:16">
      <c r="A4559" s="12">
        <f t="shared" si="298"/>
        <v>0</v>
      </c>
      <c r="B4559" t="str">
        <f>YEAR(C4559)&amp;VLOOKUP(MONTH(C4559),lookup!$G$2:$N$13,8)</f>
        <v>2020M09</v>
      </c>
      <c r="C4559" s="7">
        <f t="shared" si="301"/>
        <v>44096</v>
      </c>
      <c r="D4559" s="130">
        <v>39.617259358388935</v>
      </c>
      <c r="E4559">
        <f t="shared" si="297"/>
        <v>38.846825167220985</v>
      </c>
      <c r="F4559" s="130">
        <v>33.716636853160004</v>
      </c>
      <c r="G4559">
        <f t="shared" si="300"/>
        <v>33.184417389641851</v>
      </c>
      <c r="H4559">
        <f t="shared" si="299"/>
        <v>0</v>
      </c>
      <c r="I4559" s="70"/>
      <c r="J4559" s="71"/>
      <c r="K4559" s="70"/>
      <c r="L4559" s="71"/>
      <c r="M4559" s="70"/>
      <c r="N4559" s="71"/>
      <c r="O4559" s="70"/>
      <c r="P4559" s="72"/>
    </row>
    <row r="4560" spans="1:16">
      <c r="A4560" s="12">
        <f t="shared" si="298"/>
        <v>0</v>
      </c>
      <c r="B4560" t="str">
        <f>YEAR(C4560)&amp;VLOOKUP(MONTH(C4560),lookup!$G$2:$N$13,8)</f>
        <v>2020M09</v>
      </c>
      <c r="C4560" s="7">
        <f t="shared" si="301"/>
        <v>44097</v>
      </c>
      <c r="D4560" s="130">
        <v>38.556690881445519</v>
      </c>
      <c r="E4560">
        <f t="shared" si="297"/>
        <v>38.892752366580609</v>
      </c>
      <c r="F4560" s="130">
        <v>33.031473531085041</v>
      </c>
      <c r="G4560">
        <f t="shared" si="300"/>
        <v>33.213097629748191</v>
      </c>
      <c r="H4560">
        <f t="shared" si="299"/>
        <v>0</v>
      </c>
      <c r="I4560" s="70"/>
      <c r="J4560" s="71"/>
      <c r="K4560" s="70"/>
      <c r="L4560" s="71"/>
      <c r="M4560" s="70"/>
      <c r="N4560" s="71"/>
      <c r="O4560" s="70"/>
      <c r="P4560" s="72"/>
    </row>
    <row r="4561" spans="1:17">
      <c r="A4561" s="12">
        <f t="shared" si="298"/>
        <v>0</v>
      </c>
      <c r="B4561" t="str">
        <f>YEAR(C4561)&amp;VLOOKUP(MONTH(C4561),lookup!$G$2:$N$13,8)</f>
        <v>2020M09</v>
      </c>
      <c r="C4561" s="7">
        <f t="shared" si="301"/>
        <v>44098</v>
      </c>
      <c r="D4561" s="130">
        <v>39.343332312326332</v>
      </c>
      <c r="E4561">
        <f t="shared" si="297"/>
        <v>38.918209104723793</v>
      </c>
      <c r="F4561" s="130">
        <v>33.500957965994019</v>
      </c>
      <c r="G4561">
        <f t="shared" si="300"/>
        <v>33.242075661281646</v>
      </c>
      <c r="H4561">
        <f t="shared" si="299"/>
        <v>0</v>
      </c>
      <c r="I4561" s="70"/>
      <c r="J4561" s="71"/>
      <c r="K4561" s="70"/>
      <c r="L4561" s="71"/>
      <c r="M4561" s="70"/>
      <c r="N4561" s="71"/>
      <c r="O4561" s="70"/>
      <c r="P4561" s="72"/>
    </row>
    <row r="4562" spans="1:17">
      <c r="A4562" s="12">
        <f t="shared" si="298"/>
        <v>0</v>
      </c>
      <c r="B4562" t="str">
        <f>YEAR(C4562)&amp;VLOOKUP(MONTH(C4562),lookup!$G$2:$N$13,8)</f>
        <v>2020M09</v>
      </c>
      <c r="C4562" s="7">
        <f t="shared" si="301"/>
        <v>44099</v>
      </c>
      <c r="D4562" s="130">
        <v>38.408484101313881</v>
      </c>
      <c r="E4562">
        <f t="shared" si="297"/>
        <v>38.926276138909657</v>
      </c>
      <c r="F4562" s="130">
        <v>32.876456843213191</v>
      </c>
      <c r="G4562">
        <f t="shared" si="300"/>
        <v>33.245153282444527</v>
      </c>
      <c r="H4562">
        <f t="shared" si="299"/>
        <v>0</v>
      </c>
      <c r="I4562" s="70"/>
      <c r="J4562" s="71"/>
      <c r="K4562" s="70"/>
      <c r="L4562" s="71"/>
      <c r="M4562" s="70"/>
      <c r="N4562" s="71"/>
      <c r="O4562" s="70"/>
      <c r="P4562" s="72"/>
    </row>
    <row r="4563" spans="1:17">
      <c r="A4563" s="12">
        <f t="shared" si="298"/>
        <v>0</v>
      </c>
      <c r="B4563" t="str">
        <f>YEAR(C4563)&amp;VLOOKUP(MONTH(C4563),lookup!$G$2:$N$13,8)</f>
        <v>2020M09</v>
      </c>
      <c r="C4563" s="7">
        <f t="shared" si="301"/>
        <v>44100</v>
      </c>
      <c r="D4563" s="130">
        <v>39.34270860446469</v>
      </c>
      <c r="E4563">
        <f t="shared" si="297"/>
        <v>38.935587976133945</v>
      </c>
      <c r="F4563" s="130">
        <v>33.461874246864468</v>
      </c>
      <c r="G4563">
        <f t="shared" si="300"/>
        <v>33.239290634186233</v>
      </c>
      <c r="H4563">
        <f t="shared" si="299"/>
        <v>0</v>
      </c>
      <c r="I4563" s="70"/>
      <c r="J4563" s="71"/>
      <c r="K4563" s="70"/>
      <c r="L4563" s="71"/>
      <c r="M4563" s="70"/>
      <c r="N4563" s="71"/>
      <c r="O4563" s="70"/>
      <c r="P4563" s="72"/>
    </row>
    <row r="4564" spans="1:17">
      <c r="A4564" s="12">
        <f t="shared" si="298"/>
        <v>0</v>
      </c>
      <c r="B4564" t="str">
        <f>YEAR(C4564)&amp;VLOOKUP(MONTH(C4564),lookup!$G$2:$N$13,8)</f>
        <v>2020M09</v>
      </c>
      <c r="C4564" s="7">
        <f t="shared" si="301"/>
        <v>44101</v>
      </c>
      <c r="D4564" s="130">
        <v>38.604344943955617</v>
      </c>
      <c r="E4564">
        <f t="shared" si="297"/>
        <v>38.966688314716308</v>
      </c>
      <c r="F4564" s="130">
        <v>33.079498729251448</v>
      </c>
      <c r="G4564">
        <f t="shared" si="300"/>
        <v>33.275149385013243</v>
      </c>
      <c r="H4564">
        <f t="shared" si="299"/>
        <v>0</v>
      </c>
      <c r="I4564" s="70"/>
      <c r="J4564" s="71"/>
      <c r="K4564" s="70"/>
      <c r="L4564" s="71"/>
      <c r="M4564" s="70"/>
      <c r="N4564" s="71"/>
      <c r="O4564" s="70"/>
      <c r="P4564" s="72"/>
    </row>
    <row r="4565" spans="1:17">
      <c r="A4565" s="12">
        <f t="shared" si="298"/>
        <v>0</v>
      </c>
      <c r="B4565" t="str">
        <f>YEAR(C4565)&amp;VLOOKUP(MONTH(C4565),lookup!$G$2:$N$13,8)</f>
        <v>2020M09</v>
      </c>
      <c r="C4565" s="7">
        <f t="shared" si="301"/>
        <v>44102</v>
      </c>
      <c r="D4565" s="130">
        <v>39.38514342012126</v>
      </c>
      <c r="E4565">
        <f t="shared" si="297"/>
        <v>38.945441296899006</v>
      </c>
      <c r="F4565" s="130">
        <v>33.438456938200943</v>
      </c>
      <c r="G4565">
        <f t="shared" si="300"/>
        <v>33.234898027864631</v>
      </c>
      <c r="H4565">
        <f t="shared" si="299"/>
        <v>0</v>
      </c>
      <c r="I4565" s="70"/>
      <c r="J4565" s="71"/>
      <c r="K4565" s="70"/>
      <c r="L4565" s="71"/>
      <c r="M4565" s="70"/>
      <c r="N4565" s="71"/>
      <c r="O4565" s="70"/>
      <c r="P4565" s="72"/>
    </row>
    <row r="4566" spans="1:17">
      <c r="A4566" s="12">
        <f t="shared" si="298"/>
        <v>0</v>
      </c>
      <c r="B4566" t="str">
        <f>YEAR(C4566)&amp;VLOOKUP(MONTH(C4566),lookup!$G$2:$N$13,8)</f>
        <v>2020M09</v>
      </c>
      <c r="C4566" s="7">
        <f t="shared" si="301"/>
        <v>44103</v>
      </c>
      <c r="D4566" s="130">
        <v>38.68706011202832</v>
      </c>
      <c r="E4566">
        <f t="shared" si="297"/>
        <v>38.977486774561953</v>
      </c>
      <c r="F4566" s="130">
        <v>33.148970971541225</v>
      </c>
      <c r="G4566">
        <f t="shared" si="300"/>
        <v>33.266413354545676</v>
      </c>
      <c r="H4566">
        <f t="shared" si="299"/>
        <v>0</v>
      </c>
      <c r="I4566" s="70"/>
      <c r="J4566" s="71"/>
      <c r="K4566" s="70"/>
      <c r="L4566" s="71"/>
      <c r="M4566" s="70"/>
      <c r="N4566" s="71"/>
      <c r="O4566" s="70"/>
      <c r="P4566" s="72"/>
    </row>
    <row r="4567" spans="1:17">
      <c r="A4567" s="12">
        <f t="shared" si="298"/>
        <v>0</v>
      </c>
      <c r="B4567" t="str">
        <f>YEAR(C4567)&amp;VLOOKUP(MONTH(C4567),lookup!$G$2:$N$13,8)</f>
        <v>2020M09</v>
      </c>
      <c r="C4567" s="7">
        <f t="shared" si="301"/>
        <v>44104</v>
      </c>
      <c r="D4567" s="130">
        <v>39.644721705317174</v>
      </c>
      <c r="E4567">
        <f t="shared" si="297"/>
        <v>39.004318953994215</v>
      </c>
      <c r="F4567" s="130">
        <v>33.638639133284208</v>
      </c>
      <c r="G4567">
        <f t="shared" si="300"/>
        <v>33.273011927660946</v>
      </c>
      <c r="H4567">
        <f t="shared" si="299"/>
        <v>0</v>
      </c>
      <c r="I4567" s="70"/>
      <c r="J4567" s="71"/>
      <c r="K4567" s="70"/>
      <c r="L4567" s="71"/>
      <c r="M4567" s="70"/>
      <c r="N4567" s="71"/>
      <c r="O4567" s="70"/>
      <c r="P4567" s="72"/>
    </row>
    <row r="4568" spans="1:17">
      <c r="A4568" s="12">
        <f t="shared" si="298"/>
        <v>0</v>
      </c>
      <c r="B4568" t="str">
        <f>YEAR(C4568)&amp;VLOOKUP(MONTH(C4568),lookup!$G$2:$N$13,8)</f>
        <v>2020M10</v>
      </c>
      <c r="C4568" s="7">
        <f t="shared" si="301"/>
        <v>44105</v>
      </c>
      <c r="D4568" s="130">
        <v>38.421062976243157</v>
      </c>
      <c r="E4568">
        <f t="shared" si="297"/>
        <v>38.996890449496505</v>
      </c>
      <c r="F4568" s="130">
        <v>32.900624520664188</v>
      </c>
      <c r="G4568">
        <f t="shared" si="300"/>
        <v>33.266847837630564</v>
      </c>
      <c r="H4568">
        <f>INDEX(J:AU,MATCH(C4568,C:C,0),MATCH($H$1,$J$1:$AU$1,0))*(IF(I4568=$Q$1,1,IF(K4568=$Q$1,1,IF(M4568=$Q$1,1,IF(O4568=$Q$1,1,0)))))</f>
        <v>0</v>
      </c>
      <c r="I4568" s="70"/>
      <c r="J4568" s="71"/>
      <c r="K4568" s="70"/>
      <c r="L4568" s="71"/>
      <c r="M4568" s="70"/>
      <c r="N4568" s="71"/>
      <c r="O4568" s="70"/>
      <c r="P4568" s="72"/>
      <c r="Q4568">
        <f>IF(I4568=$Q$1,1,IF(K4568=$Q$1,1,IF(M4568=$Q$1,1,IF(O4568=$Q$1,1,0))))</f>
        <v>0</v>
      </c>
    </row>
    <row r="4569" spans="1:17">
      <c r="A4569" s="12">
        <f t="shared" si="298"/>
        <v>0</v>
      </c>
      <c r="B4569" t="str">
        <f>YEAR(C4569)&amp;VLOOKUP(MONTH(C4569),lookup!$G$2:$N$13,8)</f>
        <v>2020M10</v>
      </c>
      <c r="C4569" s="7">
        <f t="shared" si="301"/>
        <v>44106</v>
      </c>
      <c r="D4569" s="130">
        <v>39.231638109413936</v>
      </c>
      <c r="E4569">
        <f t="shared" si="297"/>
        <v>38.980653687226919</v>
      </c>
      <c r="F4569" s="130">
        <v>33.386615352962941</v>
      </c>
      <c r="G4569">
        <f t="shared" si="300"/>
        <v>33.253429849824329</v>
      </c>
      <c r="H4569">
        <f t="shared" ref="H4569:H4632" si="302">INDEX(J:AU,MATCH(C4569,C:C,0),MATCH($H$1,$J$1:$AU$1,0))*(IF(I4569=$Q$1,1,IF(K4569=$Q$1,1,IF(M4569=$Q$1,1,IF(O4569=$Q$1,1,0)))))</f>
        <v>0</v>
      </c>
      <c r="I4569" s="70"/>
      <c r="J4569" s="71"/>
      <c r="K4569" s="70"/>
      <c r="L4569" s="71"/>
      <c r="M4569" s="70"/>
      <c r="N4569" s="71"/>
      <c r="O4569" s="70"/>
      <c r="P4569" s="72"/>
    </row>
    <row r="4570" spans="1:17">
      <c r="A4570" s="12">
        <f t="shared" si="298"/>
        <v>0</v>
      </c>
      <c r="B4570" t="str">
        <f>YEAR(C4570)&amp;VLOOKUP(MONTH(C4570),lookup!$G$2:$N$13,8)</f>
        <v>2020M10</v>
      </c>
      <c r="C4570" s="7">
        <f t="shared" si="301"/>
        <v>44107</v>
      </c>
      <c r="D4570" s="130">
        <v>38.560380723107507</v>
      </c>
      <c r="E4570">
        <f t="shared" si="297"/>
        <v>38.986483541018345</v>
      </c>
      <c r="F4570" s="130">
        <v>32.941309456002116</v>
      </c>
      <c r="G4570">
        <f t="shared" si="300"/>
        <v>33.245967365352854</v>
      </c>
      <c r="H4570">
        <f t="shared" si="302"/>
        <v>0</v>
      </c>
      <c r="I4570" s="70"/>
      <c r="J4570" s="71"/>
      <c r="K4570" s="70"/>
      <c r="L4570" s="71"/>
      <c r="M4570" s="70"/>
      <c r="N4570" s="71"/>
      <c r="O4570" s="70"/>
      <c r="P4570" s="72"/>
    </row>
    <row r="4571" spans="1:17">
      <c r="A4571" s="12">
        <f t="shared" si="298"/>
        <v>0</v>
      </c>
      <c r="B4571" t="str">
        <f>YEAR(C4571)&amp;VLOOKUP(MONTH(C4571),lookup!$G$2:$N$13,8)</f>
        <v>2020M10</v>
      </c>
      <c r="C4571" s="7">
        <f t="shared" si="301"/>
        <v>44108</v>
      </c>
      <c r="D4571" s="130">
        <v>39.04231740333033</v>
      </c>
      <c r="E4571">
        <f t="shared" si="297"/>
        <v>38.939140256214863</v>
      </c>
      <c r="F4571" s="130">
        <v>33.229513100705198</v>
      </c>
      <c r="G4571">
        <f t="shared" si="300"/>
        <v>33.214032807259926</v>
      </c>
      <c r="H4571">
        <f t="shared" si="302"/>
        <v>0</v>
      </c>
      <c r="I4571" s="70"/>
      <c r="J4571" s="71"/>
      <c r="K4571" s="70"/>
      <c r="L4571" s="71"/>
      <c r="M4571" s="70"/>
      <c r="N4571" s="71"/>
      <c r="O4571" s="70"/>
      <c r="P4571" s="72"/>
    </row>
    <row r="4572" spans="1:17">
      <c r="A4572" s="12">
        <f t="shared" si="298"/>
        <v>0</v>
      </c>
      <c r="B4572" t="str">
        <f>YEAR(C4572)&amp;VLOOKUP(MONTH(C4572),lookup!$G$2:$N$13,8)</f>
        <v>2020M10</v>
      </c>
      <c r="C4572" s="7">
        <f t="shared" si="301"/>
        <v>44109</v>
      </c>
      <c r="D4572" s="130">
        <v>38.176198347237602</v>
      </c>
      <c r="E4572">
        <f t="shared" si="297"/>
        <v>38.869809280187425</v>
      </c>
      <c r="F4572" s="130">
        <v>32.620148670000077</v>
      </c>
      <c r="G4572">
        <f t="shared" si="300"/>
        <v>33.141254903428283</v>
      </c>
      <c r="H4572">
        <f t="shared" si="302"/>
        <v>0</v>
      </c>
      <c r="I4572" s="70"/>
      <c r="J4572" s="71"/>
      <c r="K4572" s="70"/>
      <c r="L4572" s="71"/>
      <c r="M4572" s="70"/>
      <c r="N4572" s="71"/>
      <c r="O4572" s="70"/>
      <c r="P4572" s="72"/>
    </row>
    <row r="4573" spans="1:17">
      <c r="A4573" s="12">
        <f t="shared" si="298"/>
        <v>0</v>
      </c>
      <c r="B4573" t="str">
        <f>YEAR(C4573)&amp;VLOOKUP(MONTH(C4573),lookup!$G$2:$N$13,8)</f>
        <v>2020M10</v>
      </c>
      <c r="C4573" s="7">
        <f t="shared" si="301"/>
        <v>44110</v>
      </c>
      <c r="D4573" s="130">
        <v>38.71282027118454</v>
      </c>
      <c r="E4573">
        <f t="shared" si="297"/>
        <v>38.7501306305345</v>
      </c>
      <c r="F4573" s="130">
        <v>32.937519036368585</v>
      </c>
      <c r="G4573">
        <f t="shared" si="300"/>
        <v>33.051519609820787</v>
      </c>
      <c r="H4573">
        <f t="shared" si="302"/>
        <v>0</v>
      </c>
      <c r="I4573" s="70"/>
      <c r="J4573" s="71"/>
      <c r="K4573" s="70"/>
      <c r="L4573" s="71"/>
      <c r="M4573" s="70"/>
      <c r="N4573" s="71"/>
      <c r="O4573" s="70"/>
      <c r="P4573" s="72"/>
    </row>
    <row r="4574" spans="1:17">
      <c r="A4574" s="12">
        <f t="shared" si="298"/>
        <v>0</v>
      </c>
      <c r="B4574" t="str">
        <f>YEAR(C4574)&amp;VLOOKUP(MONTH(C4574),lookup!$G$2:$N$13,8)</f>
        <v>2020M10</v>
      </c>
      <c r="C4574" s="7">
        <f t="shared" si="301"/>
        <v>44111</v>
      </c>
      <c r="D4574" s="130">
        <v>38.445176235113308</v>
      </c>
      <c r="E4574">
        <f t="shared" si="297"/>
        <v>38.737022326466487</v>
      </c>
      <c r="F4574" s="130">
        <v>32.971585939565607</v>
      </c>
      <c r="G4574">
        <f t="shared" si="300"/>
        <v>33.046346496897442</v>
      </c>
      <c r="H4574">
        <f t="shared" si="302"/>
        <v>0</v>
      </c>
      <c r="I4574" s="70"/>
      <c r="J4574" s="71"/>
      <c r="K4574" s="70"/>
      <c r="L4574" s="71"/>
      <c r="M4574" s="70"/>
      <c r="N4574" s="71"/>
      <c r="O4574" s="70"/>
      <c r="P4574" s="72"/>
    </row>
    <row r="4575" spans="1:17">
      <c r="A4575" s="12">
        <f t="shared" si="298"/>
        <v>0</v>
      </c>
      <c r="B4575" t="str">
        <f>YEAR(C4575)&amp;VLOOKUP(MONTH(C4575),lookup!$G$2:$N$13,8)</f>
        <v>2020M10</v>
      </c>
      <c r="C4575" s="7">
        <f t="shared" si="301"/>
        <v>44112</v>
      </c>
      <c r="D4575" s="130">
        <v>39.177355052798575</v>
      </c>
      <c r="E4575">
        <f t="shared" si="297"/>
        <v>38.703288322632801</v>
      </c>
      <c r="F4575" s="130">
        <v>33.290569007870445</v>
      </c>
      <c r="G4575">
        <f t="shared" si="300"/>
        <v>33.016588251968031</v>
      </c>
      <c r="H4575">
        <f t="shared" si="302"/>
        <v>0</v>
      </c>
      <c r="I4575" s="70"/>
      <c r="J4575" s="71"/>
      <c r="K4575" s="70"/>
      <c r="L4575" s="71"/>
      <c r="M4575" s="70"/>
      <c r="N4575" s="71"/>
      <c r="O4575" s="70"/>
      <c r="P4575" s="72"/>
    </row>
    <row r="4576" spans="1:17">
      <c r="A4576" s="12">
        <f t="shared" si="298"/>
        <v>0</v>
      </c>
      <c r="B4576" t="str">
        <f>YEAR(C4576)&amp;VLOOKUP(MONTH(C4576),lookup!$G$2:$N$13,8)</f>
        <v>2020M10</v>
      </c>
      <c r="C4576" s="7">
        <f t="shared" si="301"/>
        <v>44113</v>
      </c>
      <c r="D4576" s="130">
        <v>38.16451857562744</v>
      </c>
      <c r="E4576">
        <f t="shared" si="297"/>
        <v>38.654265785304311</v>
      </c>
      <c r="F4576" s="130">
        <v>32.687384278693528</v>
      </c>
      <c r="G4576">
        <f t="shared" si="300"/>
        <v>32.982100305402483</v>
      </c>
      <c r="H4576">
        <f t="shared" si="302"/>
        <v>0</v>
      </c>
      <c r="I4576" s="70"/>
      <c r="J4576" s="71"/>
      <c r="K4576" s="70"/>
      <c r="L4576" s="71"/>
      <c r="M4576" s="70"/>
      <c r="N4576" s="71"/>
      <c r="O4576" s="70"/>
      <c r="P4576" s="72"/>
    </row>
    <row r="4577" spans="1:16">
      <c r="A4577" s="12">
        <f t="shared" si="298"/>
        <v>0</v>
      </c>
      <c r="B4577" t="str">
        <f>YEAR(C4577)&amp;VLOOKUP(MONTH(C4577),lookup!$G$2:$N$13,8)</f>
        <v>2020M10</v>
      </c>
      <c r="C4577" s="7">
        <f t="shared" si="301"/>
        <v>44114</v>
      </c>
      <c r="D4577" s="130">
        <v>38.962687234384177</v>
      </c>
      <c r="E4577">
        <f t="shared" si="297"/>
        <v>38.630820508202774</v>
      </c>
      <c r="F4577" s="130">
        <v>33.09947079609865</v>
      </c>
      <c r="G4577">
        <f t="shared" si="300"/>
        <v>32.953316911881245</v>
      </c>
      <c r="H4577">
        <f t="shared" si="302"/>
        <v>0</v>
      </c>
      <c r="I4577" s="70"/>
      <c r="J4577" s="71"/>
      <c r="K4577" s="70"/>
      <c r="L4577" s="71"/>
      <c r="M4577" s="70"/>
      <c r="N4577" s="71"/>
      <c r="O4577" s="70"/>
      <c r="P4577" s="72"/>
    </row>
    <row r="4578" spans="1:16">
      <c r="A4578" s="12">
        <f t="shared" si="298"/>
        <v>0</v>
      </c>
      <c r="B4578" t="str">
        <f>YEAR(C4578)&amp;VLOOKUP(MONTH(C4578),lookup!$G$2:$N$13,8)</f>
        <v>2020M10</v>
      </c>
      <c r="C4578" s="7">
        <f t="shared" si="301"/>
        <v>44115</v>
      </c>
      <c r="D4578" s="130">
        <v>38.575967623310632</v>
      </c>
      <c r="E4578">
        <f t="shared" si="297"/>
        <v>38.665108795804883</v>
      </c>
      <c r="F4578" s="130">
        <v>33.004460735518265</v>
      </c>
      <c r="G4578">
        <f t="shared" si="300"/>
        <v>32.989289872310863</v>
      </c>
      <c r="H4578">
        <f t="shared" si="302"/>
        <v>0</v>
      </c>
      <c r="I4578" s="70"/>
      <c r="J4578" s="71"/>
      <c r="K4578" s="70"/>
      <c r="L4578" s="71"/>
      <c r="M4578" s="70"/>
      <c r="N4578" s="71"/>
      <c r="O4578" s="70"/>
      <c r="P4578" s="72"/>
    </row>
    <row r="4579" spans="1:16">
      <c r="A4579" s="12">
        <f t="shared" si="298"/>
        <v>0</v>
      </c>
      <c r="B4579" t="str">
        <f>YEAR(C4579)&amp;VLOOKUP(MONTH(C4579),lookup!$G$2:$N$13,8)</f>
        <v>2020M10</v>
      </c>
      <c r="C4579" s="7">
        <f t="shared" si="301"/>
        <v>44116</v>
      </c>
      <c r="D4579" s="130">
        <v>38.791697977528472</v>
      </c>
      <c r="E4579">
        <f t="shared" si="297"/>
        <v>38.6560182238876</v>
      </c>
      <c r="F4579" s="130">
        <v>33.011605777875602</v>
      </c>
      <c r="G4579">
        <f t="shared" si="300"/>
        <v>32.981844559759594</v>
      </c>
      <c r="H4579">
        <f t="shared" si="302"/>
        <v>0</v>
      </c>
      <c r="I4579" s="70"/>
      <c r="J4579" s="71"/>
      <c r="K4579" s="70"/>
      <c r="L4579" s="71"/>
      <c r="M4579" s="70"/>
      <c r="N4579" s="71"/>
      <c r="O4579" s="70"/>
      <c r="P4579" s="72"/>
    </row>
    <row r="4580" spans="1:16">
      <c r="A4580" s="12">
        <f t="shared" si="298"/>
        <v>0</v>
      </c>
      <c r="B4580" t="str">
        <f>YEAR(C4580)&amp;VLOOKUP(MONTH(C4580),lookup!$G$2:$N$13,8)</f>
        <v>2020M10</v>
      </c>
      <c r="C4580" s="7">
        <f t="shared" si="301"/>
        <v>44117</v>
      </c>
      <c r="D4580" s="130">
        <v>38.285841451350457</v>
      </c>
      <c r="E4580">
        <f t="shared" si="297"/>
        <v>38.649593019247746</v>
      </c>
      <c r="F4580" s="130">
        <v>32.817906720011678</v>
      </c>
      <c r="G4580">
        <f t="shared" si="300"/>
        <v>32.98139783625583</v>
      </c>
      <c r="H4580">
        <f t="shared" si="302"/>
        <v>0</v>
      </c>
      <c r="I4580" s="70"/>
      <c r="J4580" s="71"/>
      <c r="K4580" s="70"/>
      <c r="L4580" s="71"/>
      <c r="M4580" s="70"/>
      <c r="N4580" s="71"/>
      <c r="O4580" s="70"/>
      <c r="P4580" s="72"/>
    </row>
    <row r="4581" spans="1:16">
      <c r="A4581" s="12">
        <f t="shared" si="298"/>
        <v>0</v>
      </c>
      <c r="B4581" t="str">
        <f>YEAR(C4581)&amp;VLOOKUP(MONTH(C4581),lookup!$G$2:$N$13,8)</f>
        <v>2020M10</v>
      </c>
      <c r="C4581" s="7">
        <f t="shared" si="301"/>
        <v>44118</v>
      </c>
      <c r="D4581" s="130">
        <v>38.91508855910962</v>
      </c>
      <c r="E4581">
        <f t="shared" si="297"/>
        <v>38.64037924610232</v>
      </c>
      <c r="F4581" s="130">
        <v>33.03754202826245</v>
      </c>
      <c r="G4581">
        <f t="shared" si="300"/>
        <v>32.966563691615193</v>
      </c>
      <c r="H4581">
        <f t="shared" si="302"/>
        <v>0</v>
      </c>
      <c r="I4581" s="70"/>
      <c r="J4581" s="71"/>
      <c r="K4581" s="70"/>
      <c r="L4581" s="71"/>
      <c r="M4581" s="70"/>
      <c r="N4581" s="71"/>
      <c r="O4581" s="70"/>
      <c r="P4581" s="72"/>
    </row>
    <row r="4582" spans="1:16">
      <c r="A4582" s="12">
        <f t="shared" si="298"/>
        <v>0</v>
      </c>
      <c r="B4582" t="str">
        <f>YEAR(C4582)&amp;VLOOKUP(MONTH(C4582),lookup!$G$2:$N$13,8)</f>
        <v>2020M10</v>
      </c>
      <c r="C4582" s="7">
        <f t="shared" si="301"/>
        <v>44119</v>
      </c>
      <c r="D4582" s="130">
        <v>38.619275028307918</v>
      </c>
      <c r="E4582">
        <f t="shared" si="297"/>
        <v>38.689156791733687</v>
      </c>
      <c r="F4582" s="130">
        <v>33.065776347237275</v>
      </c>
      <c r="G4582">
        <f t="shared" si="300"/>
        <v>33.00398326447332</v>
      </c>
      <c r="H4582">
        <f t="shared" si="302"/>
        <v>0</v>
      </c>
      <c r="I4582" s="70"/>
      <c r="J4582" s="71"/>
      <c r="K4582" s="70"/>
      <c r="L4582" s="71"/>
      <c r="M4582" s="70"/>
      <c r="N4582" s="71"/>
      <c r="O4582" s="70"/>
      <c r="P4582" s="72"/>
    </row>
    <row r="4583" spans="1:16">
      <c r="A4583" s="12">
        <f t="shared" si="298"/>
        <v>0</v>
      </c>
      <c r="B4583" t="str">
        <f>YEAR(C4583)&amp;VLOOKUP(MONTH(C4583),lookup!$G$2:$N$13,8)</f>
        <v>2020M10</v>
      </c>
      <c r="C4583" s="7">
        <f t="shared" si="301"/>
        <v>44120</v>
      </c>
      <c r="D4583" s="130">
        <v>38.908333803450674</v>
      </c>
      <c r="E4583">
        <f t="shared" si="297"/>
        <v>38.66781351107165</v>
      </c>
      <c r="F4583" s="130">
        <v>33.130338899304135</v>
      </c>
      <c r="G4583">
        <f t="shared" si="300"/>
        <v>32.996541224621716</v>
      </c>
      <c r="H4583">
        <f t="shared" si="302"/>
        <v>0</v>
      </c>
      <c r="I4583" s="70"/>
      <c r="J4583" s="71"/>
      <c r="K4583" s="70"/>
      <c r="L4583" s="71"/>
      <c r="M4583" s="70"/>
      <c r="N4583" s="71"/>
      <c r="O4583" s="70"/>
      <c r="P4583" s="72"/>
    </row>
    <row r="4584" spans="1:16">
      <c r="A4584" s="12">
        <f t="shared" si="298"/>
        <v>0</v>
      </c>
      <c r="B4584" t="str">
        <f>YEAR(C4584)&amp;VLOOKUP(MONTH(C4584),lookup!$G$2:$N$13,8)</f>
        <v>2020M10</v>
      </c>
      <c r="C4584" s="7">
        <f t="shared" si="301"/>
        <v>44121</v>
      </c>
      <c r="D4584" s="130">
        <v>38.599572174094433</v>
      </c>
      <c r="E4584">
        <f t="shared" si="297"/>
        <v>38.696971406874489</v>
      </c>
      <c r="F4584" s="130">
        <v>33.050659008504987</v>
      </c>
      <c r="G4584">
        <f t="shared" si="300"/>
        <v>33.023095751317157</v>
      </c>
      <c r="H4584">
        <f t="shared" si="302"/>
        <v>0</v>
      </c>
      <c r="I4584" s="70"/>
      <c r="J4584" s="71"/>
      <c r="K4584" s="70"/>
      <c r="L4584" s="71"/>
      <c r="M4584" s="70"/>
      <c r="N4584" s="71"/>
      <c r="O4584" s="70"/>
      <c r="P4584" s="72"/>
    </row>
    <row r="4585" spans="1:16">
      <c r="A4585" s="12">
        <f t="shared" si="298"/>
        <v>0</v>
      </c>
      <c r="B4585" t="str">
        <f>YEAR(C4585)&amp;VLOOKUP(MONTH(C4585),lookup!$G$2:$N$13,8)</f>
        <v>2020M10</v>
      </c>
      <c r="C4585" s="7">
        <f t="shared" si="301"/>
        <v>44122</v>
      </c>
      <c r="D4585" s="130">
        <v>39.379238378452548</v>
      </c>
      <c r="E4585">
        <f t="shared" si="297"/>
        <v>38.771967553455767</v>
      </c>
      <c r="F4585" s="130">
        <v>33.436319003999799</v>
      </c>
      <c r="G4585">
        <f t="shared" si="300"/>
        <v>33.079541533154661</v>
      </c>
      <c r="H4585">
        <f t="shared" si="302"/>
        <v>0</v>
      </c>
      <c r="I4585" s="70"/>
      <c r="J4585" s="71"/>
      <c r="K4585" s="70"/>
      <c r="L4585" s="71"/>
      <c r="M4585" s="70"/>
      <c r="N4585" s="71"/>
      <c r="O4585" s="70"/>
      <c r="P4585" s="72"/>
    </row>
    <row r="4586" spans="1:16">
      <c r="A4586" s="12">
        <f t="shared" si="298"/>
        <v>0</v>
      </c>
      <c r="B4586" t="str">
        <f>YEAR(C4586)&amp;VLOOKUP(MONTH(C4586),lookup!$G$2:$N$13,8)</f>
        <v>2020M10</v>
      </c>
      <c r="C4586" s="7">
        <f t="shared" si="301"/>
        <v>44123</v>
      </c>
      <c r="D4586" s="130">
        <v>38.436735274732676</v>
      </c>
      <c r="E4586">
        <f t="shared" si="297"/>
        <v>38.775840016951499</v>
      </c>
      <c r="F4586" s="130">
        <v>32.814505223783051</v>
      </c>
      <c r="G4586">
        <f t="shared" si="300"/>
        <v>33.067385855652162</v>
      </c>
      <c r="H4586">
        <f t="shared" si="302"/>
        <v>0</v>
      </c>
      <c r="I4586" s="70"/>
      <c r="J4586" s="71"/>
      <c r="K4586" s="70"/>
      <c r="L4586" s="71"/>
      <c r="M4586" s="70"/>
      <c r="N4586" s="71"/>
      <c r="O4586" s="70"/>
      <c r="P4586" s="72"/>
    </row>
    <row r="4587" spans="1:16">
      <c r="A4587" s="12">
        <f t="shared" si="298"/>
        <v>0</v>
      </c>
      <c r="B4587" t="str">
        <f>YEAR(C4587)&amp;VLOOKUP(MONTH(C4587),lookup!$G$2:$N$13,8)</f>
        <v>2020M10</v>
      </c>
      <c r="C4587" s="7">
        <f t="shared" si="301"/>
        <v>44124</v>
      </c>
      <c r="D4587" s="130">
        <v>39.38636302891998</v>
      </c>
      <c r="E4587">
        <f t="shared" si="297"/>
        <v>38.852279455147659</v>
      </c>
      <c r="F4587" s="130">
        <v>33.538158660918562</v>
      </c>
      <c r="G4587">
        <f t="shared" si="300"/>
        <v>33.142013463563686</v>
      </c>
      <c r="H4587">
        <f t="shared" si="302"/>
        <v>0</v>
      </c>
      <c r="I4587" s="70"/>
      <c r="J4587" s="71"/>
      <c r="K4587" s="70"/>
      <c r="L4587" s="71"/>
      <c r="M4587" s="70"/>
      <c r="N4587" s="71"/>
      <c r="O4587" s="70"/>
      <c r="P4587" s="72"/>
    </row>
    <row r="4588" spans="1:16">
      <c r="A4588" s="12">
        <f t="shared" si="298"/>
        <v>0</v>
      </c>
      <c r="B4588" t="str">
        <f>YEAR(C4588)&amp;VLOOKUP(MONTH(C4588),lookup!$G$2:$N$13,8)</f>
        <v>2020M10</v>
      </c>
      <c r="C4588" s="7">
        <f t="shared" si="301"/>
        <v>44125</v>
      </c>
      <c r="D4588" s="130">
        <v>38.651142263252623</v>
      </c>
      <c r="E4588">
        <f t="shared" si="297"/>
        <v>38.877766358803612</v>
      </c>
      <c r="F4588" s="130">
        <v>32.98296860012956</v>
      </c>
      <c r="G4588">
        <f t="shared" si="300"/>
        <v>33.145429185478747</v>
      </c>
      <c r="H4588">
        <f t="shared" si="302"/>
        <v>0</v>
      </c>
      <c r="I4588" s="70"/>
      <c r="J4588" s="71"/>
      <c r="K4588" s="70"/>
      <c r="L4588" s="71"/>
      <c r="M4588" s="70"/>
      <c r="N4588" s="71"/>
      <c r="O4588" s="70"/>
      <c r="P4588" s="72"/>
    </row>
    <row r="4589" spans="1:16">
      <c r="A4589" s="12">
        <f t="shared" si="298"/>
        <v>0</v>
      </c>
      <c r="B4589" t="str">
        <f>YEAR(C4589)&amp;VLOOKUP(MONTH(C4589),lookup!$G$2:$N$13,8)</f>
        <v>2020M10</v>
      </c>
      <c r="C4589" s="7">
        <f t="shared" si="301"/>
        <v>44126</v>
      </c>
      <c r="D4589" s="130">
        <v>39.313067421057355</v>
      </c>
      <c r="E4589">
        <f t="shared" ref="E4589:E4652" si="303">AVERAGE(SUM(D4582:D4589)/8,SUM(D4584:D4589)/6)</f>
        <v>38.936367839142562</v>
      </c>
      <c r="F4589" s="130">
        <v>33.472884138318932</v>
      </c>
      <c r="G4589">
        <f t="shared" si="300"/>
        <v>33.201183503941834</v>
      </c>
      <c r="H4589">
        <f t="shared" si="302"/>
        <v>0</v>
      </c>
      <c r="I4589" s="70"/>
      <c r="J4589" s="71"/>
      <c r="K4589" s="70"/>
      <c r="L4589" s="71"/>
      <c r="M4589" s="70"/>
      <c r="N4589" s="71"/>
      <c r="O4589" s="70"/>
      <c r="P4589" s="72"/>
    </row>
    <row r="4590" spans="1:16">
      <c r="A4590" s="12">
        <f t="shared" si="298"/>
        <v>0</v>
      </c>
      <c r="B4590" t="str">
        <f>YEAR(C4590)&amp;VLOOKUP(MONTH(C4590),lookup!$G$2:$N$13,8)</f>
        <v>2020M10</v>
      </c>
      <c r="C4590" s="7">
        <f t="shared" si="301"/>
        <v>44127</v>
      </c>
      <c r="D4590" s="130">
        <v>38.719913563402649</v>
      </c>
      <c r="E4590">
        <f t="shared" si="303"/>
        <v>38.952686196695005</v>
      </c>
      <c r="F4590" s="130">
        <v>33.097455235391109</v>
      </c>
      <c r="G4590">
        <f t="shared" si="300"/>
        <v>33.207063120025296</v>
      </c>
      <c r="H4590">
        <f t="shared" si="302"/>
        <v>0</v>
      </c>
      <c r="I4590" s="70"/>
      <c r="J4590" s="71"/>
      <c r="K4590" s="70"/>
      <c r="L4590" s="71"/>
      <c r="M4590" s="70"/>
      <c r="N4590" s="71"/>
      <c r="O4590" s="70"/>
      <c r="P4590" s="72"/>
    </row>
    <row r="4591" spans="1:16">
      <c r="A4591" s="12">
        <f t="shared" si="298"/>
        <v>0</v>
      </c>
      <c r="B4591" t="str">
        <f>YEAR(C4591)&amp;VLOOKUP(MONTH(C4591),lookup!$G$2:$N$13,8)</f>
        <v>2020M10</v>
      </c>
      <c r="C4591" s="7">
        <f t="shared" si="301"/>
        <v>44128</v>
      </c>
      <c r="D4591" s="130">
        <v>39.205144271433241</v>
      </c>
      <c r="E4591">
        <f t="shared" si="303"/>
        <v>38.956729008692307</v>
      </c>
      <c r="F4591" s="130">
        <v>33.289703748308376</v>
      </c>
      <c r="G4591">
        <f t="shared" si="300"/>
        <v>33.204805485113781</v>
      </c>
      <c r="H4591">
        <f t="shared" si="302"/>
        <v>0</v>
      </c>
      <c r="I4591" s="70"/>
      <c r="J4591" s="71"/>
      <c r="K4591" s="70"/>
      <c r="L4591" s="71"/>
      <c r="M4591" s="70"/>
      <c r="N4591" s="71"/>
      <c r="O4591" s="70"/>
      <c r="P4591" s="72"/>
    </row>
    <row r="4592" spans="1:16">
      <c r="A4592" s="12">
        <f t="shared" ref="A4592:A4655" si="304">IF(D4592+D4593=D4592,IF(D4592+D4593&gt;0,1,0),0)</f>
        <v>0</v>
      </c>
      <c r="B4592" t="str">
        <f>YEAR(C4592)&amp;VLOOKUP(MONTH(C4592),lookup!$G$2:$N$13,8)</f>
        <v>2020M10</v>
      </c>
      <c r="C4592" s="7">
        <f t="shared" si="301"/>
        <v>44129</v>
      </c>
      <c r="D4592" s="130">
        <v>39.318128697980249</v>
      </c>
      <c r="E4592">
        <f t="shared" si="303"/>
        <v>39.075088243372463</v>
      </c>
      <c r="F4592" s="130">
        <v>33.660430098535763</v>
      </c>
      <c r="G4592">
        <f t="shared" si="300"/>
        <v>33.313409917803426</v>
      </c>
      <c r="H4592">
        <f t="shared" si="302"/>
        <v>0</v>
      </c>
      <c r="I4592" s="70"/>
      <c r="J4592" s="71"/>
      <c r="K4592" s="70"/>
      <c r="L4592" s="71"/>
      <c r="M4592" s="70"/>
      <c r="N4592" s="71"/>
      <c r="O4592" s="70"/>
      <c r="P4592" s="72"/>
    </row>
    <row r="4593" spans="1:16">
      <c r="A4593" s="12">
        <f t="shared" si="304"/>
        <v>0</v>
      </c>
      <c r="B4593" t="str">
        <f>YEAR(C4593)&amp;VLOOKUP(MONTH(C4593),lookup!$G$2:$N$13,8)</f>
        <v>2020M10</v>
      </c>
      <c r="C4593" s="7">
        <f t="shared" si="301"/>
        <v>44130</v>
      </c>
      <c r="D4593" s="130">
        <v>39.3681554672239</v>
      </c>
      <c r="E4593">
        <f t="shared" si="303"/>
        <v>39.072878264612669</v>
      </c>
      <c r="F4593" s="130">
        <v>33.336733075867151</v>
      </c>
      <c r="G4593">
        <f t="shared" si="300"/>
        <v>33.290400331874189</v>
      </c>
      <c r="H4593">
        <f t="shared" si="302"/>
        <v>0</v>
      </c>
      <c r="I4593" s="70"/>
      <c r="J4593" s="71"/>
      <c r="K4593" s="70"/>
      <c r="L4593" s="71"/>
      <c r="M4593" s="70"/>
      <c r="N4593" s="71"/>
      <c r="O4593" s="70"/>
      <c r="P4593" s="72"/>
    </row>
    <row r="4594" spans="1:16">
      <c r="A4594" s="12">
        <f t="shared" si="304"/>
        <v>0</v>
      </c>
      <c r="B4594" t="str">
        <f>YEAR(C4594)&amp;VLOOKUP(MONTH(C4594),lookup!$G$2:$N$13,8)</f>
        <v>2020M10</v>
      </c>
      <c r="C4594" s="7">
        <f t="shared" si="301"/>
        <v>44131</v>
      </c>
      <c r="D4594" s="130">
        <v>38.860288914828025</v>
      </c>
      <c r="E4594">
        <f t="shared" si="303"/>
        <v>39.116779254749915</v>
      </c>
      <c r="F4594" s="130">
        <v>33.225400900795279</v>
      </c>
      <c r="G4594">
        <f t="shared" si="300"/>
        <v>33.336284003409602</v>
      </c>
      <c r="H4594">
        <f t="shared" si="302"/>
        <v>0</v>
      </c>
      <c r="I4594" s="70"/>
      <c r="J4594" s="71"/>
      <c r="K4594" s="70"/>
      <c r="L4594" s="71"/>
      <c r="M4594" s="70"/>
      <c r="N4594" s="71"/>
      <c r="O4594" s="70"/>
      <c r="P4594" s="72"/>
    </row>
    <row r="4595" spans="1:16">
      <c r="A4595" s="12">
        <f t="shared" si="304"/>
        <v>0</v>
      </c>
      <c r="B4595" t="str">
        <f>YEAR(C4595)&amp;VLOOKUP(MONTH(C4595),lookup!$G$2:$N$13,8)</f>
        <v>2020M10</v>
      </c>
      <c r="C4595" s="7">
        <f t="shared" si="301"/>
        <v>44132</v>
      </c>
      <c r="D4595" s="130">
        <v>39.081791453042733</v>
      </c>
      <c r="E4595">
        <f t="shared" si="303"/>
        <v>39.078470533923031</v>
      </c>
      <c r="F4595" s="130">
        <v>33.090251917865608</v>
      </c>
      <c r="G4595">
        <f t="shared" si="300"/>
        <v>33.276403813597682</v>
      </c>
      <c r="H4595">
        <f t="shared" si="302"/>
        <v>0</v>
      </c>
      <c r="I4595" s="70"/>
      <c r="J4595" s="71"/>
      <c r="K4595" s="70"/>
      <c r="L4595" s="71"/>
      <c r="M4595" s="70"/>
      <c r="N4595" s="71"/>
      <c r="O4595" s="70"/>
      <c r="P4595" s="72"/>
    </row>
    <row r="4596" spans="1:16">
      <c r="A4596" s="12">
        <f t="shared" si="304"/>
        <v>0</v>
      </c>
      <c r="B4596" t="str">
        <f>YEAR(C4596)&amp;VLOOKUP(MONTH(C4596),lookup!$G$2:$N$13,8)</f>
        <v>2020M10</v>
      </c>
      <c r="C4596" s="7">
        <f t="shared" si="301"/>
        <v>44133</v>
      </c>
      <c r="D4596" s="130">
        <v>38.990759987808644</v>
      </c>
      <c r="E4596">
        <f t="shared" si="303"/>
        <v>39.122267177074946</v>
      </c>
      <c r="F4596" s="130">
        <v>33.306701094639656</v>
      </c>
      <c r="G4596">
        <f t="shared" si="300"/>
        <v>33.31407424944193</v>
      </c>
      <c r="H4596">
        <f t="shared" si="302"/>
        <v>0</v>
      </c>
      <c r="I4596" s="70"/>
      <c r="J4596" s="71"/>
      <c r="K4596" s="70"/>
      <c r="L4596" s="71"/>
      <c r="M4596" s="70"/>
      <c r="N4596" s="71"/>
      <c r="O4596" s="70"/>
      <c r="P4596" s="72"/>
    </row>
    <row r="4597" spans="1:16">
      <c r="A4597" s="12">
        <f t="shared" si="304"/>
        <v>0</v>
      </c>
      <c r="B4597" t="str">
        <f>YEAR(C4597)&amp;VLOOKUP(MONTH(C4597),lookup!$G$2:$N$13,8)</f>
        <v>2020M10</v>
      </c>
      <c r="C4597" s="7">
        <f t="shared" si="301"/>
        <v>44134</v>
      </c>
      <c r="D4597" s="130">
        <v>39.239772017075857</v>
      </c>
      <c r="E4597">
        <f t="shared" si="303"/>
        <v>39.120571859796328</v>
      </c>
      <c r="F4597" s="130">
        <v>33.334170235319476</v>
      </c>
      <c r="G4597">
        <f t="shared" si="300"/>
        <v>33.309110171088733</v>
      </c>
      <c r="H4597">
        <f t="shared" si="302"/>
        <v>0</v>
      </c>
      <c r="I4597" s="70"/>
      <c r="J4597" s="71"/>
      <c r="K4597" s="70"/>
      <c r="L4597" s="71"/>
      <c r="M4597" s="70"/>
      <c r="N4597" s="71"/>
      <c r="O4597" s="70"/>
      <c r="P4597" s="72"/>
    </row>
    <row r="4598" spans="1:16">
      <c r="A4598" s="12">
        <f t="shared" si="304"/>
        <v>0</v>
      </c>
      <c r="B4598" t="str">
        <f>YEAR(C4598)&amp;VLOOKUP(MONTH(C4598),lookup!$G$2:$N$13,8)</f>
        <v>2020M10</v>
      </c>
      <c r="C4598" s="7">
        <f t="shared" si="301"/>
        <v>44135</v>
      </c>
      <c r="D4598" s="130">
        <v>39.052359598637437</v>
      </c>
      <c r="E4598">
        <f t="shared" si="303"/>
        <v>39.119202312053261</v>
      </c>
      <c r="F4598" s="130">
        <v>33.271414213465661</v>
      </c>
      <c r="G4598">
        <f t="shared" si="300"/>
        <v>33.287564616795876</v>
      </c>
      <c r="H4598">
        <f t="shared" si="302"/>
        <v>0</v>
      </c>
      <c r="I4598" s="70"/>
      <c r="J4598" s="71"/>
      <c r="K4598" s="70"/>
      <c r="L4598" s="71"/>
      <c r="M4598" s="70"/>
      <c r="N4598" s="71"/>
      <c r="O4598" s="70"/>
      <c r="P4598" s="72"/>
    </row>
    <row r="4599" spans="1:16">
      <c r="A4599" s="12">
        <f t="shared" si="304"/>
        <v>0</v>
      </c>
      <c r="B4599" t="str">
        <f>YEAR(C4599)&amp;VLOOKUP(MONTH(C4599),lookup!$G$2:$N$13,8)</f>
        <v>2020M11</v>
      </c>
      <c r="C4599" s="7">
        <f t="shared" si="301"/>
        <v>44136</v>
      </c>
      <c r="D4599" s="130">
        <v>39.340399981445145</v>
      </c>
      <c r="E4599">
        <f t="shared" si="303"/>
        <v>39.125342836780781</v>
      </c>
      <c r="F4599" s="130">
        <v>33.425091058507832</v>
      </c>
      <c r="G4599">
        <f t="shared" si="300"/>
        <v>33.303389488903406</v>
      </c>
      <c r="H4599">
        <f t="shared" si="302"/>
        <v>0</v>
      </c>
      <c r="I4599" s="70"/>
      <c r="J4599" s="71"/>
      <c r="K4599" s="70"/>
      <c r="L4599" s="71"/>
      <c r="M4599" s="70"/>
      <c r="N4599" s="71"/>
      <c r="O4599" s="70"/>
      <c r="P4599" s="72"/>
    </row>
    <row r="4600" spans="1:16">
      <c r="A4600" s="12">
        <f t="shared" si="304"/>
        <v>0</v>
      </c>
      <c r="B4600" t="str">
        <f>YEAR(C4600)&amp;VLOOKUP(MONTH(C4600),lookup!$G$2:$N$13,8)</f>
        <v>2020M11</v>
      </c>
      <c r="C4600" s="7">
        <f t="shared" si="301"/>
        <v>44137</v>
      </c>
      <c r="D4600" s="130">
        <v>38.885904584600262</v>
      </c>
      <c r="E4600">
        <f t="shared" si="303"/>
        <v>39.100463468842221</v>
      </c>
      <c r="F4600" s="130">
        <v>33.063026051117646</v>
      </c>
      <c r="G4600">
        <f t="shared" si="300"/>
        <v>33.252520498466637</v>
      </c>
      <c r="H4600">
        <f t="shared" si="302"/>
        <v>0</v>
      </c>
      <c r="I4600" s="70"/>
      <c r="J4600" s="71"/>
      <c r="K4600" s="70"/>
      <c r="L4600" s="71"/>
      <c r="M4600" s="70"/>
      <c r="N4600" s="71"/>
      <c r="O4600" s="70"/>
      <c r="P4600" s="72"/>
    </row>
    <row r="4601" spans="1:16">
      <c r="A4601" s="12">
        <f t="shared" si="304"/>
        <v>0</v>
      </c>
      <c r="B4601" t="str">
        <f>YEAR(C4601)&amp;VLOOKUP(MONTH(C4601),lookup!$G$2:$N$13,8)</f>
        <v>2020M11</v>
      </c>
      <c r="C4601" s="7">
        <f t="shared" si="301"/>
        <v>44138</v>
      </c>
      <c r="D4601" s="130">
        <v>39.043137412335696</v>
      </c>
      <c r="E4601">
        <f t="shared" si="303"/>
        <v>39.076928670352785</v>
      </c>
      <c r="F4601" s="130">
        <v>33.186851777437901</v>
      </c>
      <c r="G4601">
        <f t="shared" si="300"/>
        <v>33.251202905612502</v>
      </c>
      <c r="H4601">
        <f t="shared" si="302"/>
        <v>0</v>
      </c>
      <c r="I4601" s="70"/>
      <c r="J4601" s="71"/>
      <c r="K4601" s="70"/>
      <c r="L4601" s="71"/>
      <c r="M4601" s="70"/>
      <c r="N4601" s="71"/>
      <c r="O4601" s="70"/>
      <c r="P4601" s="72"/>
    </row>
    <row r="4602" spans="1:16">
      <c r="A4602" s="12">
        <f t="shared" si="304"/>
        <v>0</v>
      </c>
      <c r="B4602" t="str">
        <f>YEAR(C4602)&amp;VLOOKUP(MONTH(C4602),lookup!$G$2:$N$13,8)</f>
        <v>2020M11</v>
      </c>
      <c r="C4602" s="7">
        <f t="shared" si="301"/>
        <v>44139</v>
      </c>
      <c r="D4602" s="130">
        <v>38.560016413678106</v>
      </c>
      <c r="E4602">
        <f t="shared" si="303"/>
        <v>39.022266341186707</v>
      </c>
      <c r="F4602" s="130">
        <v>32.729224699223629</v>
      </c>
      <c r="G4602">
        <f t="shared" si="300"/>
        <v>33.172068860062936</v>
      </c>
      <c r="H4602">
        <f t="shared" si="302"/>
        <v>0</v>
      </c>
      <c r="I4602" s="70"/>
      <c r="J4602" s="71"/>
      <c r="K4602" s="70"/>
      <c r="L4602" s="71"/>
      <c r="M4602" s="70"/>
      <c r="N4602" s="71"/>
      <c r="O4602" s="70"/>
      <c r="P4602" s="72"/>
    </row>
    <row r="4603" spans="1:16">
      <c r="A4603" s="12">
        <f t="shared" si="304"/>
        <v>0</v>
      </c>
      <c r="B4603" t="str">
        <f>YEAR(C4603)&amp;VLOOKUP(MONTH(C4603),lookup!$G$2:$N$13,8)</f>
        <v>2020M11</v>
      </c>
      <c r="C4603" s="7">
        <f t="shared" si="301"/>
        <v>44140</v>
      </c>
      <c r="D4603" s="130">
        <v>39.189365990140253</v>
      </c>
      <c r="E4603">
        <f t="shared" si="303"/>
        <v>39.024789247510668</v>
      </c>
      <c r="F4603" s="130">
        <v>33.273132962346359</v>
      </c>
      <c r="G4603">
        <f t="shared" si="300"/>
        <v>33.178412485928554</v>
      </c>
      <c r="H4603">
        <f t="shared" si="302"/>
        <v>0</v>
      </c>
      <c r="I4603" s="70"/>
      <c r="J4603" s="71"/>
      <c r="K4603" s="70"/>
      <c r="L4603" s="71"/>
      <c r="M4603" s="70"/>
      <c r="N4603" s="71"/>
      <c r="O4603" s="70"/>
      <c r="P4603" s="72"/>
    </row>
    <row r="4604" spans="1:16">
      <c r="A4604" s="12">
        <f t="shared" si="304"/>
        <v>0</v>
      </c>
      <c r="B4604" t="str">
        <f>YEAR(C4604)&amp;VLOOKUP(MONTH(C4604),lookup!$G$2:$N$13,8)</f>
        <v>2020M11</v>
      </c>
      <c r="C4604" s="7">
        <f t="shared" si="301"/>
        <v>44141</v>
      </c>
      <c r="D4604" s="130">
        <v>38.90196772246761</v>
      </c>
      <c r="E4604">
        <f t="shared" si="303"/>
        <v>39.00670707457936</v>
      </c>
      <c r="F4604" s="130">
        <v>33.127762502630844</v>
      </c>
      <c r="G4604">
        <f t="shared" si="300"/>
        <v>33.155257848025101</v>
      </c>
      <c r="H4604">
        <f t="shared" si="302"/>
        <v>0</v>
      </c>
      <c r="I4604" s="70"/>
      <c r="J4604" s="71"/>
      <c r="K4604" s="70"/>
      <c r="L4604" s="71"/>
      <c r="M4604" s="70"/>
      <c r="N4604" s="71"/>
      <c r="O4604" s="70"/>
      <c r="P4604" s="72"/>
    </row>
    <row r="4605" spans="1:16">
      <c r="A4605" s="12">
        <f t="shared" si="304"/>
        <v>0</v>
      </c>
      <c r="B4605" t="str">
        <f>YEAR(C4605)&amp;VLOOKUP(MONTH(C4605),lookup!$G$2:$N$13,8)</f>
        <v>2020M11</v>
      </c>
      <c r="C4605" s="7">
        <f t="shared" si="301"/>
        <v>44142</v>
      </c>
      <c r="D4605" s="130">
        <v>39.528732782099475</v>
      </c>
      <c r="E4605">
        <f t="shared" si="303"/>
        <v>39.04046152244787</v>
      </c>
      <c r="F4605" s="130">
        <v>33.392881259190624</v>
      </c>
      <c r="G4605">
        <f t="shared" si="300"/>
        <v>33.15624313707395</v>
      </c>
      <c r="H4605">
        <f t="shared" si="302"/>
        <v>0</v>
      </c>
      <c r="I4605" s="70"/>
      <c r="J4605" s="71"/>
      <c r="K4605" s="70"/>
      <c r="L4605" s="71"/>
      <c r="M4605" s="70"/>
      <c r="N4605" s="71"/>
      <c r="O4605" s="70"/>
      <c r="P4605" s="72"/>
    </row>
    <row r="4606" spans="1:16">
      <c r="A4606" s="12">
        <f t="shared" si="304"/>
        <v>0</v>
      </c>
      <c r="B4606" t="str">
        <f>YEAR(C4606)&amp;VLOOKUP(MONTH(C4606),lookup!$G$2:$N$13,8)</f>
        <v>2020M11</v>
      </c>
      <c r="C4606" s="7">
        <f t="shared" si="301"/>
        <v>44143</v>
      </c>
      <c r="D4606" s="130">
        <v>39.021924746260311</v>
      </c>
      <c r="E4606">
        <f t="shared" si="303"/>
        <v>39.049894357645968</v>
      </c>
      <c r="F4606" s="130">
        <v>33.170814098559354</v>
      </c>
      <c r="G4606">
        <f t="shared" si="300"/>
        <v>33.158937967179114</v>
      </c>
      <c r="H4606">
        <f t="shared" si="302"/>
        <v>0</v>
      </c>
      <c r="I4606" s="70"/>
      <c r="J4606" s="71"/>
      <c r="K4606" s="70"/>
      <c r="L4606" s="71"/>
      <c r="M4606" s="70"/>
      <c r="N4606" s="71"/>
      <c r="O4606" s="70"/>
      <c r="P4606" s="72"/>
    </row>
    <row r="4607" spans="1:16">
      <c r="A4607" s="12">
        <f t="shared" si="304"/>
        <v>0</v>
      </c>
      <c r="B4607" t="str">
        <f>YEAR(C4607)&amp;VLOOKUP(MONTH(C4607),lookup!$G$2:$N$13,8)</f>
        <v>2020M11</v>
      </c>
      <c r="C4607" s="7">
        <f t="shared" si="301"/>
        <v>44144</v>
      </c>
      <c r="D4607" s="130">
        <v>39.563980176871461</v>
      </c>
      <c r="E4607">
        <f t="shared" si="303"/>
        <v>39.107271683571426</v>
      </c>
      <c r="F4607" s="130">
        <v>33.510996690701397</v>
      </c>
      <c r="G4607">
        <f t="shared" si="300"/>
        <v>33.191319145296504</v>
      </c>
      <c r="H4607">
        <f t="shared" si="302"/>
        <v>0</v>
      </c>
      <c r="I4607" s="70"/>
      <c r="J4607" s="71"/>
      <c r="K4607" s="70"/>
      <c r="L4607" s="71"/>
      <c r="M4607" s="70"/>
      <c r="N4607" s="71"/>
      <c r="O4607" s="70"/>
      <c r="P4607" s="72"/>
    </row>
    <row r="4608" spans="1:16">
      <c r="A4608" s="12">
        <f t="shared" si="304"/>
        <v>0</v>
      </c>
      <c r="B4608" t="str">
        <f>YEAR(C4608)&amp;VLOOKUP(MONTH(C4608),lookup!$G$2:$N$13,8)</f>
        <v>2020M11</v>
      </c>
      <c r="C4608" s="7">
        <f t="shared" si="301"/>
        <v>44145</v>
      </c>
      <c r="D4608" s="130">
        <v>39.350504777086165</v>
      </c>
      <c r="E4608">
        <f t="shared" si="303"/>
        <v>39.202183225885804</v>
      </c>
      <c r="F4608" s="130">
        <v>33.500443343822369</v>
      </c>
      <c r="G4608">
        <f t="shared" si="300"/>
        <v>33.282925946473782</v>
      </c>
      <c r="H4608">
        <f t="shared" si="302"/>
        <v>0</v>
      </c>
      <c r="I4608" s="70"/>
      <c r="J4608" s="71"/>
      <c r="K4608" s="70"/>
      <c r="L4608" s="71"/>
      <c r="M4608" s="70"/>
      <c r="N4608" s="71"/>
      <c r="O4608" s="70"/>
      <c r="P4608" s="72"/>
    </row>
    <row r="4609" spans="1:16">
      <c r="A4609" s="12">
        <f t="shared" si="304"/>
        <v>0</v>
      </c>
      <c r="B4609" t="str">
        <f>YEAR(C4609)&amp;VLOOKUP(MONTH(C4609),lookup!$G$2:$N$13,8)</f>
        <v>2020M11</v>
      </c>
      <c r="C4609" s="7">
        <f t="shared" si="301"/>
        <v>44146</v>
      </c>
      <c r="D4609" s="130">
        <v>39.671685265478722</v>
      </c>
      <c r="E4609">
        <f t="shared" si="303"/>
        <v>39.281660739652111</v>
      </c>
      <c r="F4609" s="130">
        <v>33.505218859521335</v>
      </c>
      <c r="G4609">
        <f t="shared" si="300"/>
        <v>33.322164380535241</v>
      </c>
      <c r="H4609">
        <f t="shared" si="302"/>
        <v>0</v>
      </c>
      <c r="I4609" s="70"/>
      <c r="J4609" s="71"/>
      <c r="K4609" s="70"/>
      <c r="L4609" s="71"/>
      <c r="M4609" s="70"/>
      <c r="N4609" s="71"/>
      <c r="O4609" s="70"/>
      <c r="P4609" s="72"/>
    </row>
    <row r="4610" spans="1:16">
      <c r="A4610" s="12">
        <f t="shared" si="304"/>
        <v>0</v>
      </c>
      <c r="B4610" t="str">
        <f>YEAR(C4610)&amp;VLOOKUP(MONTH(C4610),lookup!$G$2:$N$13,8)</f>
        <v>2020M11</v>
      </c>
      <c r="C4610" s="7">
        <f t="shared" si="301"/>
        <v>44147</v>
      </c>
      <c r="D4610" s="130">
        <v>39.453039464146649</v>
      </c>
      <c r="E4610">
        <f t="shared" si="303"/>
        <v>39.38339732544631</v>
      </c>
      <c r="F4610" s="130">
        <v>33.486080188225529</v>
      </c>
      <c r="G4610">
        <f t="shared" si="300"/>
        <v>33.399327655730744</v>
      </c>
      <c r="H4610">
        <f t="shared" si="302"/>
        <v>0</v>
      </c>
      <c r="I4610" s="70"/>
      <c r="J4610" s="71"/>
      <c r="K4610" s="70"/>
      <c r="L4610" s="71"/>
      <c r="M4610" s="70"/>
      <c r="N4610" s="71"/>
      <c r="O4610" s="70"/>
      <c r="P4610" s="72"/>
    </row>
    <row r="4611" spans="1:16">
      <c r="A4611" s="12">
        <f t="shared" si="304"/>
        <v>0</v>
      </c>
      <c r="B4611" t="str">
        <f>YEAR(C4611)&amp;VLOOKUP(MONTH(C4611),lookup!$G$2:$N$13,8)</f>
        <v>2020M11</v>
      </c>
      <c r="C4611" s="7">
        <f t="shared" si="301"/>
        <v>44148</v>
      </c>
      <c r="D4611" s="130">
        <v>39.880094348966878</v>
      </c>
      <c r="E4611">
        <f t="shared" si="303"/>
        <v>39.455847978445263</v>
      </c>
      <c r="F4611" s="130">
        <v>33.726090563275278</v>
      </c>
      <c r="G4611">
        <f t="shared" si="300"/>
        <v>33.455404947795856</v>
      </c>
      <c r="H4611">
        <f t="shared" si="302"/>
        <v>0</v>
      </c>
      <c r="I4611" s="70"/>
      <c r="J4611" s="71"/>
      <c r="K4611" s="70"/>
      <c r="L4611" s="71"/>
      <c r="M4611" s="70"/>
      <c r="N4611" s="71"/>
      <c r="O4611" s="70"/>
      <c r="P4611" s="72"/>
    </row>
    <row r="4612" spans="1:16">
      <c r="A4612" s="12">
        <f t="shared" si="304"/>
        <v>0</v>
      </c>
      <c r="B4612" t="str">
        <f>YEAR(C4612)&amp;VLOOKUP(MONTH(C4612),lookup!$G$2:$N$13,8)</f>
        <v>2020M11</v>
      </c>
      <c r="C4612" s="7">
        <f t="shared" si="301"/>
        <v>44149</v>
      </c>
      <c r="D4612" s="130">
        <v>39.514408148370912</v>
      </c>
      <c r="E4612">
        <f t="shared" si="303"/>
        <v>39.535165788573437</v>
      </c>
      <c r="F4612" s="130">
        <v>33.526598223485834</v>
      </c>
      <c r="G4612">
        <f t="shared" si="300"/>
        <v>33.509980857426498</v>
      </c>
      <c r="H4612">
        <f t="shared" si="302"/>
        <v>0</v>
      </c>
      <c r="I4612" s="70"/>
      <c r="J4612" s="71"/>
      <c r="K4612" s="70"/>
      <c r="L4612" s="71"/>
      <c r="M4612" s="70"/>
      <c r="N4612" s="71"/>
      <c r="O4612" s="70"/>
      <c r="P4612" s="72"/>
    </row>
    <row r="4613" spans="1:16">
      <c r="A4613" s="12">
        <f t="shared" si="304"/>
        <v>0</v>
      </c>
      <c r="B4613" t="str">
        <f>YEAR(C4613)&amp;VLOOKUP(MONTH(C4613),lookup!$G$2:$N$13,8)</f>
        <v>2020M11</v>
      </c>
      <c r="C4613" s="7">
        <f t="shared" si="301"/>
        <v>44150</v>
      </c>
      <c r="D4613" s="130">
        <v>40.023152089291095</v>
      </c>
      <c r="E4613">
        <f t="shared" si="303"/>
        <v>39.604331321307882</v>
      </c>
      <c r="F4613" s="130">
        <v>33.814819468231391</v>
      </c>
      <c r="G4613">
        <f t="shared" si="300"/>
        <v>33.561670560285719</v>
      </c>
      <c r="H4613">
        <f t="shared" si="302"/>
        <v>0</v>
      </c>
      <c r="I4613" s="70"/>
      <c r="J4613" s="71"/>
      <c r="K4613" s="70"/>
      <c r="L4613" s="71"/>
      <c r="M4613" s="70"/>
      <c r="N4613" s="71"/>
      <c r="O4613" s="70"/>
      <c r="P4613" s="72"/>
    </row>
    <row r="4614" spans="1:16">
      <c r="A4614" s="12">
        <f t="shared" si="304"/>
        <v>0</v>
      </c>
      <c r="B4614" t="str">
        <f>YEAR(C4614)&amp;VLOOKUP(MONTH(C4614),lookup!$G$2:$N$13,8)</f>
        <v>2020M11</v>
      </c>
      <c r="C4614" s="7">
        <f t="shared" si="301"/>
        <v>44151</v>
      </c>
      <c r="D4614" s="130">
        <v>39.152626403218314</v>
      </c>
      <c r="E4614">
        <f t="shared" si="303"/>
        <v>39.596010310378773</v>
      </c>
      <c r="F4614" s="130">
        <v>33.25686300884751</v>
      </c>
      <c r="G4614">
        <f t="shared" ref="G4614:G4677" si="305">AVERAGE(SUM(F4607:F4614)/8,SUM(F4609:F4614)/6)</f>
        <v>33.546750255930817</v>
      </c>
      <c r="H4614">
        <f t="shared" si="302"/>
        <v>0</v>
      </c>
      <c r="I4614" s="70"/>
      <c r="J4614" s="71"/>
      <c r="K4614" s="70"/>
      <c r="L4614" s="71"/>
      <c r="M4614" s="70"/>
      <c r="N4614" s="71"/>
      <c r="O4614" s="70"/>
      <c r="P4614" s="72"/>
    </row>
    <row r="4615" spans="1:16">
      <c r="A4615" s="12">
        <f t="shared" si="304"/>
        <v>0</v>
      </c>
      <c r="B4615" t="str">
        <f>YEAR(C4615)&amp;VLOOKUP(MONTH(C4615),lookup!$G$2:$N$13,8)</f>
        <v>2020M11</v>
      </c>
      <c r="C4615" s="7">
        <f t="shared" si="301"/>
        <v>44152</v>
      </c>
      <c r="D4615" s="130">
        <v>40.343102123876918</v>
      </c>
      <c r="E4615">
        <f t="shared" si="303"/>
        <v>39.700656836933121</v>
      </c>
      <c r="F4615" s="130">
        <v>34.06238508025136</v>
      </c>
      <c r="G4615">
        <f t="shared" si="305"/>
        <v>33.627642548671865</v>
      </c>
      <c r="H4615">
        <f t="shared" si="302"/>
        <v>0</v>
      </c>
      <c r="I4615" s="70"/>
      <c r="J4615" s="71"/>
      <c r="K4615" s="70"/>
      <c r="L4615" s="71"/>
      <c r="M4615" s="70"/>
      <c r="N4615" s="71"/>
      <c r="O4615" s="70"/>
      <c r="P4615" s="72"/>
    </row>
    <row r="4616" spans="1:16">
      <c r="A4616" s="12">
        <f t="shared" si="304"/>
        <v>0</v>
      </c>
      <c r="B4616" t="str">
        <f>YEAR(C4616)&amp;VLOOKUP(MONTH(C4616),lookup!$G$2:$N$13,8)</f>
        <v>2020M11</v>
      </c>
      <c r="C4616" s="7">
        <f t="shared" si="301"/>
        <v>44153</v>
      </c>
      <c r="D4616" s="130">
        <v>39.555511692947782</v>
      </c>
      <c r="E4616">
        <f t="shared" si="303"/>
        <v>39.722009121574573</v>
      </c>
      <c r="F4616" s="130">
        <v>33.490244720684132</v>
      </c>
      <c r="G4616">
        <f t="shared" si="305"/>
        <v>33.627352179097272</v>
      </c>
      <c r="H4616">
        <f t="shared" si="302"/>
        <v>0</v>
      </c>
      <c r="I4616" s="70"/>
      <c r="J4616" s="71"/>
      <c r="K4616" s="70"/>
      <c r="L4616" s="71"/>
      <c r="M4616" s="70"/>
      <c r="N4616" s="71"/>
      <c r="O4616" s="70"/>
      <c r="P4616" s="72"/>
    </row>
    <row r="4617" spans="1:16">
      <c r="A4617" s="12">
        <f t="shared" si="304"/>
        <v>0</v>
      </c>
      <c r="B4617" t="str">
        <f>YEAR(C4617)&amp;VLOOKUP(MONTH(C4617),lookup!$G$2:$N$13,8)</f>
        <v>2020M11</v>
      </c>
      <c r="C4617" s="7">
        <f t="shared" si="301"/>
        <v>44154</v>
      </c>
      <c r="D4617" s="130">
        <v>40.042059862338171</v>
      </c>
      <c r="E4617">
        <f t="shared" si="303"/>
        <v>39.758654659992558</v>
      </c>
      <c r="F4617" s="130">
        <v>33.824895642249146</v>
      </c>
      <c r="G4617">
        <f t="shared" si="305"/>
        <v>33.655565734598916</v>
      </c>
      <c r="H4617">
        <f t="shared" si="302"/>
        <v>0</v>
      </c>
      <c r="I4617" s="70"/>
      <c r="J4617" s="71"/>
      <c r="K4617" s="70"/>
      <c r="L4617" s="71"/>
      <c r="M4617" s="70"/>
      <c r="N4617" s="71"/>
      <c r="O4617" s="70"/>
      <c r="P4617" s="72"/>
    </row>
    <row r="4618" spans="1:16">
      <c r="A4618" s="12">
        <f t="shared" si="304"/>
        <v>0</v>
      </c>
      <c r="B4618" t="str">
        <f>YEAR(C4618)&amp;VLOOKUP(MONTH(C4618),lookup!$G$2:$N$13,8)</f>
        <v>2020M11</v>
      </c>
      <c r="C4618" s="7">
        <f t="shared" si="301"/>
        <v>44155</v>
      </c>
      <c r="D4618" s="130">
        <v>39.436451856993145</v>
      </c>
      <c r="E4618">
        <f t="shared" si="303"/>
        <v>39.75112157693065</v>
      </c>
      <c r="F4618" s="130">
        <v>33.454232055640475</v>
      </c>
      <c r="G4618">
        <f t="shared" si="305"/>
        <v>33.647544712325242</v>
      </c>
      <c r="H4618">
        <f t="shared" si="302"/>
        <v>0</v>
      </c>
      <c r="I4618" s="70"/>
      <c r="J4618" s="71"/>
      <c r="K4618" s="70"/>
      <c r="L4618" s="71"/>
      <c r="M4618" s="70"/>
      <c r="N4618" s="71"/>
      <c r="O4618" s="70"/>
      <c r="P4618" s="72"/>
    </row>
    <row r="4619" spans="1:16">
      <c r="A4619" s="12">
        <f t="shared" si="304"/>
        <v>0</v>
      </c>
      <c r="B4619" t="str">
        <f>YEAR(C4619)&amp;VLOOKUP(MONTH(C4619),lookup!$G$2:$N$13,8)</f>
        <v>2020M11</v>
      </c>
      <c r="C4619" s="7">
        <f t="shared" si="301"/>
        <v>44156</v>
      </c>
      <c r="D4619" s="130">
        <v>40.488303592458692</v>
      </c>
      <c r="E4619">
        <f t="shared" si="303"/>
        <v>39.827897279912861</v>
      </c>
      <c r="F4619" s="130">
        <v>34.1076609581417</v>
      </c>
      <c r="G4619">
        <f t="shared" si="305"/>
        <v>33.695796319496914</v>
      </c>
      <c r="H4619">
        <f t="shared" si="302"/>
        <v>0</v>
      </c>
      <c r="I4619" s="70"/>
      <c r="J4619" s="71"/>
      <c r="K4619" s="70"/>
      <c r="L4619" s="71"/>
      <c r="M4619" s="70"/>
      <c r="N4619" s="71"/>
      <c r="O4619" s="70"/>
      <c r="P4619" s="72"/>
    </row>
    <row r="4620" spans="1:16">
      <c r="A4620" s="12">
        <f t="shared" si="304"/>
        <v>0</v>
      </c>
      <c r="B4620" t="str">
        <f>YEAR(C4620)&amp;VLOOKUP(MONTH(C4620),lookup!$G$2:$N$13,8)</f>
        <v>2020M11</v>
      </c>
      <c r="C4620" s="7">
        <f t="shared" ref="C4620:C4683" si="306">C4619+1</f>
        <v>44157</v>
      </c>
      <c r="D4620" s="130">
        <v>39.673228095529744</v>
      </c>
      <c r="E4620">
        <f t="shared" si="303"/>
        <v>39.881207000969567</v>
      </c>
      <c r="F4620" s="130">
        <v>33.666250814219467</v>
      </c>
      <c r="G4620">
        <f t="shared" si="305"/>
        <v>33.738640256865438</v>
      </c>
      <c r="H4620">
        <f t="shared" si="302"/>
        <v>0</v>
      </c>
      <c r="I4620" s="70"/>
      <c r="J4620" s="71"/>
      <c r="K4620" s="70"/>
      <c r="L4620" s="71"/>
      <c r="M4620" s="70"/>
      <c r="N4620" s="71"/>
      <c r="O4620" s="70"/>
      <c r="P4620" s="72"/>
    </row>
    <row r="4621" spans="1:16">
      <c r="A4621" s="12">
        <f t="shared" si="304"/>
        <v>0</v>
      </c>
      <c r="B4621" t="str">
        <f>YEAR(C4621)&amp;VLOOKUP(MONTH(C4621),lookup!$G$2:$N$13,8)</f>
        <v>2020M11</v>
      </c>
      <c r="C4621" s="7">
        <f t="shared" si="306"/>
        <v>44158</v>
      </c>
      <c r="D4621" s="130">
        <v>40.256146235769791</v>
      </c>
      <c r="E4621">
        <f t="shared" si="303"/>
        <v>39.888522811115564</v>
      </c>
      <c r="F4621" s="130">
        <v>33.834032618889147</v>
      </c>
      <c r="G4621">
        <f t="shared" si="305"/>
        <v>33.72081170700136</v>
      </c>
      <c r="H4621">
        <f t="shared" si="302"/>
        <v>0</v>
      </c>
      <c r="I4621" s="70"/>
      <c r="J4621" s="71"/>
      <c r="K4621" s="70"/>
      <c r="L4621" s="71"/>
      <c r="M4621" s="70"/>
      <c r="N4621" s="71"/>
      <c r="O4621" s="70"/>
      <c r="P4621" s="72"/>
    </row>
    <row r="4622" spans="1:16">
      <c r="A4622" s="12">
        <f t="shared" si="304"/>
        <v>0</v>
      </c>
      <c r="B4622" t="str">
        <f>YEAR(C4622)&amp;VLOOKUP(MONTH(C4622),lookup!$G$2:$N$13,8)</f>
        <v>2020M11</v>
      </c>
      <c r="C4622" s="7">
        <f t="shared" si="306"/>
        <v>44159</v>
      </c>
      <c r="D4622" s="130">
        <v>39.908101085259332</v>
      </c>
      <c r="E4622">
        <f t="shared" si="303"/>
        <v>39.965122428102418</v>
      </c>
      <c r="F4622" s="130">
        <v>33.826262780367571</v>
      </c>
      <c r="G4622">
        <f t="shared" si="305"/>
        <v>33.784400697694977</v>
      </c>
      <c r="H4622">
        <f t="shared" si="302"/>
        <v>0</v>
      </c>
      <c r="I4622" s="70"/>
      <c r="J4622" s="71"/>
      <c r="K4622" s="70"/>
      <c r="L4622" s="71"/>
      <c r="M4622" s="70"/>
      <c r="N4622" s="71"/>
      <c r="O4622" s="70"/>
      <c r="P4622" s="72"/>
    </row>
    <row r="4623" spans="1:16">
      <c r="A4623" s="12">
        <f t="shared" si="304"/>
        <v>0</v>
      </c>
      <c r="B4623" t="str">
        <f>YEAR(C4623)&amp;VLOOKUP(MONTH(C4623),lookup!$G$2:$N$13,8)</f>
        <v>2020M11</v>
      </c>
      <c r="C4623" s="7">
        <f t="shared" si="306"/>
        <v>44160</v>
      </c>
      <c r="D4623" s="130">
        <v>40.673710328254934</v>
      </c>
      <c r="E4623">
        <f t="shared" si="303"/>
        <v>40.038422979702446</v>
      </c>
      <c r="F4623" s="130">
        <v>34.17599640390754</v>
      </c>
      <c r="G4623">
        <f t="shared" si="305"/>
        <v>33.820759802228352</v>
      </c>
      <c r="H4623">
        <f t="shared" si="302"/>
        <v>0</v>
      </c>
      <c r="I4623" s="70"/>
      <c r="J4623" s="71"/>
      <c r="K4623" s="70"/>
      <c r="L4623" s="71"/>
      <c r="M4623" s="70"/>
      <c r="N4623" s="71"/>
      <c r="O4623" s="70"/>
      <c r="P4623" s="72"/>
    </row>
    <row r="4624" spans="1:16">
      <c r="A4624" s="12">
        <f t="shared" si="304"/>
        <v>0</v>
      </c>
      <c r="B4624" t="str">
        <f>YEAR(C4624)&amp;VLOOKUP(MONTH(C4624),lookup!$G$2:$N$13,8)</f>
        <v>2020M11</v>
      </c>
      <c r="C4624" s="7">
        <f t="shared" si="306"/>
        <v>44161</v>
      </c>
      <c r="D4624" s="130">
        <v>39.750764378996763</v>
      </c>
      <c r="E4624">
        <f t="shared" si="303"/>
        <v>40.076818982747469</v>
      </c>
      <c r="F4624" s="130">
        <v>33.607841321385422</v>
      </c>
      <c r="G4624">
        <f t="shared" si="305"/>
        <v>33.840910361917594</v>
      </c>
      <c r="H4624">
        <f t="shared" si="302"/>
        <v>0</v>
      </c>
      <c r="I4624" s="70"/>
      <c r="J4624" s="71"/>
      <c r="K4624" s="70"/>
      <c r="L4624" s="71"/>
      <c r="M4624" s="70"/>
      <c r="N4624" s="71"/>
      <c r="O4624" s="70"/>
      <c r="P4624" s="72"/>
    </row>
    <row r="4625" spans="1:16">
      <c r="A4625" s="12">
        <f t="shared" si="304"/>
        <v>0</v>
      </c>
      <c r="B4625" t="str">
        <f>YEAR(C4625)&amp;VLOOKUP(MONTH(C4625),lookup!$G$2:$N$13,8)</f>
        <v>2020M11</v>
      </c>
      <c r="C4625" s="7">
        <f t="shared" si="306"/>
        <v>44162</v>
      </c>
      <c r="D4625" s="130">
        <v>40.182058082927909</v>
      </c>
      <c r="E4625">
        <f t="shared" si="303"/>
        <v>40.060048412406772</v>
      </c>
      <c r="F4625" s="130">
        <v>33.838305714485507</v>
      </c>
      <c r="G4625">
        <f t="shared" si="305"/>
        <v>33.819302221127685</v>
      </c>
      <c r="H4625">
        <f t="shared" si="302"/>
        <v>0</v>
      </c>
      <c r="I4625" s="70"/>
      <c r="J4625" s="71"/>
      <c r="K4625" s="70"/>
      <c r="L4625" s="71"/>
      <c r="M4625" s="70"/>
      <c r="N4625" s="71"/>
      <c r="O4625" s="70"/>
      <c r="P4625" s="72"/>
    </row>
    <row r="4626" spans="1:16">
      <c r="A4626" s="12">
        <f t="shared" si="304"/>
        <v>0</v>
      </c>
      <c r="B4626" t="str">
        <f>YEAR(C4626)&amp;VLOOKUP(MONTH(C4626),lookup!$G$2:$N$13,8)</f>
        <v>2020M11</v>
      </c>
      <c r="C4626" s="7">
        <f t="shared" si="306"/>
        <v>44163</v>
      </c>
      <c r="D4626" s="130">
        <v>39.925986789740826</v>
      </c>
      <c r="E4626">
        <f t="shared" si="303"/>
        <v>40.111707570221085</v>
      </c>
      <c r="F4626" s="130">
        <v>33.724080251683787</v>
      </c>
      <c r="G4626">
        <f t="shared" si="305"/>
        <v>33.840986853169085</v>
      </c>
      <c r="H4626">
        <f t="shared" si="302"/>
        <v>0</v>
      </c>
      <c r="I4626" s="70"/>
      <c r="J4626" s="71"/>
      <c r="K4626" s="70"/>
      <c r="L4626" s="71"/>
      <c r="M4626" s="70"/>
      <c r="N4626" s="71"/>
      <c r="O4626" s="70"/>
      <c r="P4626" s="72"/>
    </row>
    <row r="4627" spans="1:16">
      <c r="A4627" s="12">
        <f t="shared" si="304"/>
        <v>0</v>
      </c>
      <c r="B4627" t="str">
        <f>YEAR(C4627)&amp;VLOOKUP(MONTH(C4627),lookup!$G$2:$N$13,8)</f>
        <v>2020M11</v>
      </c>
      <c r="C4627" s="7">
        <f t="shared" si="306"/>
        <v>44164</v>
      </c>
      <c r="D4627" s="130">
        <v>40.8851654920269</v>
      </c>
      <c r="E4627">
        <f t="shared" si="303"/>
        <v>40.188929710298858</v>
      </c>
      <c r="F4627" s="130">
        <v>34.440637356425015</v>
      </c>
      <c r="G4627">
        <f t="shared" si="305"/>
        <v>33.912348272856448</v>
      </c>
      <c r="H4627">
        <f t="shared" si="302"/>
        <v>0</v>
      </c>
      <c r="I4627" s="70"/>
      <c r="J4627" s="71"/>
      <c r="K4627" s="70"/>
      <c r="L4627" s="71"/>
      <c r="M4627" s="70"/>
      <c r="N4627" s="71"/>
      <c r="O4627" s="70"/>
      <c r="P4627" s="72"/>
    </row>
    <row r="4628" spans="1:16">
      <c r="A4628" s="12">
        <f t="shared" si="304"/>
        <v>0</v>
      </c>
      <c r="B4628" t="str">
        <f>YEAR(C4628)&amp;VLOOKUP(MONTH(C4628),lookup!$G$2:$N$13,8)</f>
        <v>2020M11</v>
      </c>
      <c r="C4628" s="7">
        <f t="shared" si="306"/>
        <v>44165</v>
      </c>
      <c r="D4628" s="130">
        <v>40.026483439852093</v>
      </c>
      <c r="E4628">
        <f t="shared" si="303"/>
        <v>40.22087336553507</v>
      </c>
      <c r="F4628" s="130">
        <v>33.770467008192973</v>
      </c>
      <c r="G4628">
        <f t="shared" si="305"/>
        <v>33.914212137298577</v>
      </c>
      <c r="H4628">
        <f t="shared" si="302"/>
        <v>0</v>
      </c>
      <c r="I4628" s="70"/>
      <c r="J4628" s="71"/>
      <c r="K4628" s="70"/>
      <c r="L4628" s="71"/>
      <c r="M4628" s="70"/>
      <c r="N4628" s="71"/>
      <c r="O4628" s="70"/>
      <c r="P4628" s="72"/>
    </row>
    <row r="4629" spans="1:16">
      <c r="A4629" s="12">
        <f t="shared" si="304"/>
        <v>0</v>
      </c>
      <c r="B4629" t="str">
        <f>YEAR(C4629)&amp;VLOOKUP(MONTH(C4629),lookup!$G$2:$N$13,8)</f>
        <v>2020M12</v>
      </c>
      <c r="C4629" s="7">
        <f t="shared" si="306"/>
        <v>44166</v>
      </c>
      <c r="D4629" s="130">
        <v>40.511531292757041</v>
      </c>
      <c r="E4629">
        <f t="shared" si="303"/>
        <v>40.22332001197195</v>
      </c>
      <c r="F4629" s="130">
        <v>33.995479421771044</v>
      </c>
      <c r="G4629">
        <f t="shared" si="305"/>
        <v>33.909259480633992</v>
      </c>
      <c r="H4629">
        <f t="shared" si="302"/>
        <v>0</v>
      </c>
      <c r="I4629" s="70"/>
      <c r="J4629" s="71"/>
      <c r="K4629" s="70"/>
      <c r="L4629" s="71"/>
      <c r="M4629" s="70"/>
      <c r="N4629" s="71"/>
      <c r="O4629" s="70"/>
      <c r="P4629" s="72"/>
    </row>
    <row r="4630" spans="1:16">
      <c r="A4630" s="12">
        <f t="shared" si="304"/>
        <v>0</v>
      </c>
      <c r="B4630" t="str">
        <f>YEAR(C4630)&amp;VLOOKUP(MONTH(C4630),lookup!$G$2:$N$13,8)</f>
        <v>2020M12</v>
      </c>
      <c r="C4630" s="7">
        <f t="shared" si="306"/>
        <v>44167</v>
      </c>
      <c r="D4630" s="130">
        <v>40.117199324496553</v>
      </c>
      <c r="E4630">
        <f t="shared" si="303"/>
        <v>40.266924897382594</v>
      </c>
      <c r="F4630" s="130">
        <v>33.710097252238242</v>
      </c>
      <c r="G4630">
        <f t="shared" si="305"/>
        <v>33.910520462696979</v>
      </c>
      <c r="H4630">
        <f t="shared" si="302"/>
        <v>0</v>
      </c>
      <c r="I4630" s="70"/>
      <c r="J4630" s="71"/>
      <c r="K4630" s="70"/>
      <c r="L4630" s="71"/>
      <c r="M4630" s="70"/>
      <c r="N4630" s="71"/>
      <c r="O4630" s="70"/>
      <c r="P4630" s="72"/>
    </row>
    <row r="4631" spans="1:16">
      <c r="A4631" s="12">
        <f t="shared" si="304"/>
        <v>0</v>
      </c>
      <c r="B4631" t="str">
        <f>YEAR(C4631)&amp;VLOOKUP(MONTH(C4631),lookup!$G$2:$N$13,8)</f>
        <v>2020M12</v>
      </c>
      <c r="C4631" s="7">
        <f t="shared" si="306"/>
        <v>44168</v>
      </c>
      <c r="D4631" s="130">
        <v>40.509353275133414</v>
      </c>
      <c r="E4631">
        <f t="shared" si="303"/>
        <v>40.283927180912954</v>
      </c>
      <c r="F4631" s="130">
        <v>34.090297071645985</v>
      </c>
      <c r="G4631">
        <f t="shared" si="305"/>
        <v>33.926163534194004</v>
      </c>
      <c r="H4631">
        <f t="shared" si="302"/>
        <v>0</v>
      </c>
      <c r="I4631" s="70"/>
      <c r="J4631" s="71"/>
      <c r="K4631" s="70"/>
      <c r="L4631" s="71"/>
      <c r="M4631" s="70"/>
      <c r="N4631" s="71"/>
      <c r="O4631" s="70"/>
      <c r="P4631" s="72"/>
    </row>
    <row r="4632" spans="1:16">
      <c r="A4632" s="12">
        <f t="shared" si="304"/>
        <v>0</v>
      </c>
      <c r="B4632" t="str">
        <f>YEAR(C4632)&amp;VLOOKUP(MONTH(C4632),lookup!$G$2:$N$13,8)</f>
        <v>2020M12</v>
      </c>
      <c r="C4632" s="7">
        <f t="shared" si="306"/>
        <v>44169</v>
      </c>
      <c r="D4632" s="130">
        <v>39.912433846808469</v>
      </c>
      <c r="E4632">
        <f t="shared" si="303"/>
        <v>40.292902110740158</v>
      </c>
      <c r="F4632" s="130">
        <v>33.649332073939419</v>
      </c>
      <c r="G4632">
        <f t="shared" si="305"/>
        <v>33.922527691416605</v>
      </c>
      <c r="H4632">
        <f t="shared" si="302"/>
        <v>0</v>
      </c>
      <c r="I4632" s="70"/>
      <c r="J4632" s="71"/>
      <c r="K4632" s="70"/>
      <c r="L4632" s="71"/>
      <c r="M4632" s="70"/>
      <c r="N4632" s="71"/>
      <c r="O4632" s="70"/>
      <c r="P4632" s="72"/>
    </row>
    <row r="4633" spans="1:16">
      <c r="A4633" s="12">
        <f t="shared" si="304"/>
        <v>0</v>
      </c>
      <c r="B4633" t="str">
        <f>YEAR(C4633)&amp;VLOOKUP(MONTH(C4633),lookup!$G$2:$N$13,8)</f>
        <v>2020M12</v>
      </c>
      <c r="C4633" s="7">
        <f t="shared" si="306"/>
        <v>44170</v>
      </c>
      <c r="D4633" s="130">
        <v>40.592536149035197</v>
      </c>
      <c r="E4633">
        <f t="shared" si="303"/>
        <v>40.294171211289218</v>
      </c>
      <c r="F4633" s="130">
        <v>34.140300205389629</v>
      </c>
      <c r="G4633">
        <f t="shared" si="305"/>
        <v>33.916374251178489</v>
      </c>
      <c r="H4633">
        <f t="shared" ref="H4633:H4696" si="307">INDEX(J:AU,MATCH(C4633,C:C,0),MATCH($H$1,$J$1:$AU$1,0))*(IF(I4633=$Q$1,1,IF(K4633=$Q$1,1,IF(M4633=$Q$1,1,IF(O4633=$Q$1,1,0)))))</f>
        <v>0</v>
      </c>
      <c r="I4633" s="70"/>
      <c r="J4633" s="71"/>
      <c r="K4633" s="70"/>
      <c r="L4633" s="71"/>
      <c r="M4633" s="70"/>
      <c r="N4633" s="71"/>
      <c r="O4633" s="70"/>
      <c r="P4633" s="72"/>
    </row>
    <row r="4634" spans="1:16">
      <c r="A4634" s="12">
        <f t="shared" si="304"/>
        <v>0</v>
      </c>
      <c r="B4634" t="str">
        <f>YEAR(C4634)&amp;VLOOKUP(MONTH(C4634),lookup!$G$2:$N$13,8)</f>
        <v>2020M12</v>
      </c>
      <c r="C4634" s="7">
        <f t="shared" si="306"/>
        <v>44171</v>
      </c>
      <c r="D4634" s="130">
        <v>39.954095396038873</v>
      </c>
      <c r="E4634">
        <f t="shared" si="303"/>
        <v>40.289895662198411</v>
      </c>
      <c r="F4634" s="130">
        <v>33.635359079396792</v>
      </c>
      <c r="G4634">
        <f t="shared" si="305"/>
        <v>33.899570183844205</v>
      </c>
      <c r="H4634">
        <f t="shared" si="307"/>
        <v>0</v>
      </c>
      <c r="I4634" s="70"/>
      <c r="J4634" s="71"/>
      <c r="K4634" s="70"/>
      <c r="L4634" s="71"/>
      <c r="M4634" s="70"/>
      <c r="N4634" s="71"/>
      <c r="O4634" s="70"/>
      <c r="P4634" s="72"/>
    </row>
    <row r="4635" spans="1:16">
      <c r="A4635" s="12">
        <f t="shared" si="304"/>
        <v>0</v>
      </c>
      <c r="B4635" t="str">
        <f>YEAR(C4635)&amp;VLOOKUP(MONTH(C4635),lookup!$G$2:$N$13,8)</f>
        <v>2020M12</v>
      </c>
      <c r="C4635" s="7">
        <f t="shared" si="306"/>
        <v>44172</v>
      </c>
      <c r="D4635" s="130">
        <v>40.255507315439587</v>
      </c>
      <c r="E4635">
        <f t="shared" si="303"/>
        <v>40.229206694718584</v>
      </c>
      <c r="F4635" s="130">
        <v>33.883870206716153</v>
      </c>
      <c r="G4635">
        <f t="shared" si="305"/>
        <v>33.85547146906616</v>
      </c>
      <c r="H4635">
        <f t="shared" si="307"/>
        <v>0</v>
      </c>
      <c r="I4635" s="70"/>
      <c r="J4635" s="71"/>
      <c r="K4635" s="70"/>
      <c r="L4635" s="71"/>
      <c r="M4635" s="70"/>
      <c r="N4635" s="71"/>
      <c r="O4635" s="70"/>
      <c r="P4635" s="72"/>
    </row>
    <row r="4636" spans="1:16">
      <c r="A4636" s="12">
        <f t="shared" si="304"/>
        <v>0</v>
      </c>
      <c r="B4636" t="str">
        <f>YEAR(C4636)&amp;VLOOKUP(MONTH(C4636),lookup!$G$2:$N$13,8)</f>
        <v>2020M12</v>
      </c>
      <c r="C4636" s="7">
        <f t="shared" si="306"/>
        <v>44173</v>
      </c>
      <c r="D4636" s="130">
        <v>40.15916099230364</v>
      </c>
      <c r="E4636">
        <f t="shared" si="303"/>
        <v>40.2409958473974</v>
      </c>
      <c r="F4636" s="130">
        <v>33.802961206217091</v>
      </c>
      <c r="G4636">
        <f t="shared" si="305"/>
        <v>33.865241019274237</v>
      </c>
      <c r="H4636">
        <f t="shared" si="307"/>
        <v>0</v>
      </c>
      <c r="I4636" s="70"/>
      <c r="J4636" s="71"/>
      <c r="K4636" s="70"/>
      <c r="L4636" s="71"/>
      <c r="M4636" s="70"/>
      <c r="N4636" s="71"/>
      <c r="O4636" s="70"/>
      <c r="P4636" s="72"/>
    </row>
    <row r="4637" spans="1:16">
      <c r="A4637" s="12">
        <f t="shared" si="304"/>
        <v>0</v>
      </c>
      <c r="B4637" t="str">
        <f>YEAR(C4637)&amp;VLOOKUP(MONTH(C4637),lookup!$G$2:$N$13,8)</f>
        <v>2020M12</v>
      </c>
      <c r="C4637" s="7">
        <f t="shared" si="306"/>
        <v>44174</v>
      </c>
      <c r="D4637" s="130">
        <v>40.404798540095172</v>
      </c>
      <c r="E4637">
        <f t="shared" si="303"/>
        <v>40.225612155769511</v>
      </c>
      <c r="F4637" s="130">
        <v>33.939140812443128</v>
      </c>
      <c r="G4637">
        <f t="shared" si="305"/>
        <v>33.849123501257665</v>
      </c>
      <c r="H4637">
        <f t="shared" si="307"/>
        <v>0</v>
      </c>
      <c r="I4637" s="70"/>
      <c r="J4637" s="71"/>
      <c r="K4637" s="70"/>
      <c r="L4637" s="71"/>
      <c r="M4637" s="70"/>
      <c r="N4637" s="71"/>
      <c r="O4637" s="70"/>
      <c r="P4637" s="72"/>
    </row>
    <row r="4638" spans="1:16">
      <c r="A4638" s="12">
        <f t="shared" si="304"/>
        <v>0</v>
      </c>
      <c r="B4638" t="str">
        <f>YEAR(C4638)&amp;VLOOKUP(MONTH(C4638),lookup!$G$2:$N$13,8)</f>
        <v>2020M12</v>
      </c>
      <c r="C4638" s="7">
        <f t="shared" si="306"/>
        <v>44175</v>
      </c>
      <c r="D4638" s="130">
        <v>40.070056904460756</v>
      </c>
      <c r="E4638">
        <f t="shared" si="303"/>
        <v>40.235801009321634</v>
      </c>
      <c r="F4638" s="130">
        <v>33.6139857598438</v>
      </c>
      <c r="G4638">
        <f t="shared" si="305"/>
        <v>33.840171006808383</v>
      </c>
      <c r="H4638">
        <f t="shared" si="307"/>
        <v>0</v>
      </c>
      <c r="I4638" s="70"/>
      <c r="J4638" s="71"/>
      <c r="K4638" s="70"/>
      <c r="L4638" s="71"/>
      <c r="M4638" s="70"/>
      <c r="N4638" s="71"/>
      <c r="O4638" s="70"/>
      <c r="P4638" s="72"/>
    </row>
    <row r="4639" spans="1:16">
      <c r="A4639" s="12">
        <f t="shared" si="304"/>
        <v>0</v>
      </c>
      <c r="B4639" t="str">
        <f>YEAR(C4639)&amp;VLOOKUP(MONTH(C4639),lookup!$G$2:$N$13,8)</f>
        <v>2020M12</v>
      </c>
      <c r="C4639" s="7">
        <f t="shared" si="306"/>
        <v>44176</v>
      </c>
      <c r="D4639" s="130">
        <v>40.545352871931605</v>
      </c>
      <c r="E4639">
        <f t="shared" si="303"/>
        <v>40.234119044362885</v>
      </c>
      <c r="F4639" s="130">
        <v>34.121178335837648</v>
      </c>
      <c r="G4639">
        <f t="shared" si="305"/>
        <v>33.840507596691033</v>
      </c>
      <c r="H4639">
        <f t="shared" si="307"/>
        <v>0</v>
      </c>
      <c r="I4639" s="70"/>
      <c r="J4639" s="71"/>
      <c r="K4639" s="70"/>
      <c r="L4639" s="71"/>
      <c r="M4639" s="70"/>
      <c r="N4639" s="71"/>
      <c r="O4639" s="70"/>
      <c r="P4639" s="72"/>
    </row>
    <row r="4640" spans="1:16">
      <c r="A4640" s="12">
        <f t="shared" si="304"/>
        <v>0</v>
      </c>
      <c r="B4640" t="str">
        <f>YEAR(C4640)&amp;VLOOKUP(MONTH(C4640),lookup!$G$2:$N$13,8)</f>
        <v>2020M12</v>
      </c>
      <c r="C4640" s="7">
        <f t="shared" si="306"/>
        <v>44177</v>
      </c>
      <c r="D4640" s="130">
        <v>40.440764217283309</v>
      </c>
      <c r="E4640">
        <f t="shared" si="303"/>
        <v>40.307695427621269</v>
      </c>
      <c r="F4640" s="130">
        <v>33.986370795667156</v>
      </c>
      <c r="G4640">
        <f t="shared" si="305"/>
        <v>33.890823493154876</v>
      </c>
      <c r="H4640">
        <f t="shared" si="307"/>
        <v>0</v>
      </c>
      <c r="I4640" s="70"/>
      <c r="J4640" s="71"/>
      <c r="K4640" s="70"/>
      <c r="L4640" s="71"/>
      <c r="M4640" s="70"/>
      <c r="N4640" s="71"/>
      <c r="O4640" s="70"/>
      <c r="P4640" s="72"/>
    </row>
    <row r="4641" spans="1:16">
      <c r="A4641" s="12">
        <f t="shared" si="304"/>
        <v>0</v>
      </c>
      <c r="B4641" t="str">
        <f>YEAR(C4641)&amp;VLOOKUP(MONTH(C4641),lookup!$G$2:$N$13,8)</f>
        <v>2020M12</v>
      </c>
      <c r="C4641" s="7">
        <f t="shared" si="306"/>
        <v>44178</v>
      </c>
      <c r="D4641" s="130">
        <v>40.749261628283314</v>
      </c>
      <c r="E4641">
        <f t="shared" si="303"/>
        <v>40.358636962811246</v>
      </c>
      <c r="F4641" s="130">
        <v>34.246475408029603</v>
      </c>
      <c r="G4641">
        <f t="shared" si="305"/>
        <v>33.927676543429328</v>
      </c>
      <c r="H4641">
        <f t="shared" si="307"/>
        <v>0</v>
      </c>
      <c r="I4641" s="70"/>
      <c r="J4641" s="71"/>
      <c r="K4641" s="70"/>
      <c r="L4641" s="71"/>
      <c r="M4641" s="70"/>
      <c r="N4641" s="71"/>
      <c r="O4641" s="70"/>
      <c r="P4641" s="72"/>
    </row>
    <row r="4642" spans="1:16">
      <c r="A4642" s="12">
        <f t="shared" si="304"/>
        <v>0</v>
      </c>
      <c r="B4642" t="str">
        <f>YEAR(C4642)&amp;VLOOKUP(MONTH(C4642),lookup!$G$2:$N$13,8)</f>
        <v>2020M12</v>
      </c>
      <c r="C4642" s="7">
        <f t="shared" si="306"/>
        <v>44179</v>
      </c>
      <c r="D4642" s="130">
        <v>40.368149575623661</v>
      </c>
      <c r="E4642">
        <f t="shared" si="303"/>
        <v>40.401931064311967</v>
      </c>
      <c r="F4642" s="130">
        <v>33.83937993975843</v>
      </c>
      <c r="G4642">
        <f t="shared" si="305"/>
        <v>33.943462741663708</v>
      </c>
      <c r="H4642">
        <f t="shared" si="307"/>
        <v>0</v>
      </c>
      <c r="I4642" s="70"/>
      <c r="J4642" s="71"/>
      <c r="K4642" s="70"/>
      <c r="L4642" s="71"/>
      <c r="M4642" s="70"/>
      <c r="N4642" s="71"/>
      <c r="O4642" s="70"/>
      <c r="P4642" s="72"/>
    </row>
    <row r="4643" spans="1:16">
      <c r="A4643" s="12">
        <f t="shared" si="304"/>
        <v>0</v>
      </c>
      <c r="B4643" t="str">
        <f>YEAR(C4643)&amp;VLOOKUP(MONTH(C4643),lookup!$G$2:$N$13,8)</f>
        <v>2020M12</v>
      </c>
      <c r="C4643" s="7">
        <f t="shared" si="306"/>
        <v>44180</v>
      </c>
      <c r="D4643" s="130">
        <v>40.417554664330794</v>
      </c>
      <c r="E4643">
        <f t="shared" si="303"/>
        <v>40.413122033970637</v>
      </c>
      <c r="F4643" s="130">
        <v>33.890085192821523</v>
      </c>
      <c r="G4643">
        <f t="shared" si="305"/>
        <v>33.939763209993494</v>
      </c>
      <c r="H4643">
        <f t="shared" si="307"/>
        <v>0</v>
      </c>
      <c r="I4643" s="70"/>
      <c r="J4643" s="71"/>
      <c r="K4643" s="70"/>
      <c r="L4643" s="71"/>
      <c r="M4643" s="70"/>
      <c r="N4643" s="71"/>
      <c r="O4643" s="70"/>
      <c r="P4643" s="72"/>
    </row>
    <row r="4644" spans="1:16">
      <c r="A4644" s="12">
        <f t="shared" si="304"/>
        <v>0</v>
      </c>
      <c r="B4644" t="str">
        <f>YEAR(C4644)&amp;VLOOKUP(MONTH(C4644),lookup!$G$2:$N$13,8)</f>
        <v>2020M12</v>
      </c>
      <c r="C4644" s="7">
        <f t="shared" si="306"/>
        <v>44181</v>
      </c>
      <c r="D4644" s="130">
        <v>40.588165345226869</v>
      </c>
      <c r="E4644">
        <f t="shared" si="303"/>
        <v>40.483110509425515</v>
      </c>
      <c r="F4644" s="130">
        <v>34.020444715632195</v>
      </c>
      <c r="G4644">
        <f t="shared" si="305"/>
        <v>33.987227508980979</v>
      </c>
      <c r="H4644">
        <f t="shared" si="307"/>
        <v>0</v>
      </c>
      <c r="I4644" s="70"/>
      <c r="J4644" s="71"/>
      <c r="K4644" s="70"/>
      <c r="L4644" s="71"/>
      <c r="M4644" s="70"/>
      <c r="N4644" s="71"/>
      <c r="O4644" s="70"/>
      <c r="P4644" s="72"/>
    </row>
    <row r="4645" spans="1:16">
      <c r="A4645" s="12">
        <f t="shared" si="304"/>
        <v>0</v>
      </c>
      <c r="B4645" t="str">
        <f>YEAR(C4645)&amp;VLOOKUP(MONTH(C4645),lookup!$G$2:$N$13,8)</f>
        <v>2020M12</v>
      </c>
      <c r="C4645" s="7">
        <f t="shared" si="306"/>
        <v>44182</v>
      </c>
      <c r="D4645" s="130">
        <v>40.61553520279017</v>
      </c>
      <c r="E4645">
        <f t="shared" si="303"/>
        <v>40.502130078415497</v>
      </c>
      <c r="F4645" s="130">
        <v>34.125903920583418</v>
      </c>
      <c r="G4645">
        <f t="shared" si="305"/>
        <v>33.999294001968551</v>
      </c>
      <c r="H4645">
        <f t="shared" si="307"/>
        <v>0</v>
      </c>
      <c r="I4645" s="70"/>
      <c r="J4645" s="71"/>
      <c r="K4645" s="70"/>
      <c r="L4645" s="71"/>
      <c r="M4645" s="70"/>
      <c r="N4645" s="71"/>
      <c r="O4645" s="70"/>
      <c r="P4645" s="72"/>
    </row>
    <row r="4646" spans="1:16">
      <c r="A4646" s="12">
        <f t="shared" si="304"/>
        <v>0</v>
      </c>
      <c r="B4646" t="str">
        <f>YEAR(C4646)&amp;VLOOKUP(MONTH(C4646),lookup!$G$2:$N$13,8)</f>
        <v>2020M12</v>
      </c>
      <c r="C4646" s="7">
        <f t="shared" si="306"/>
        <v>44183</v>
      </c>
      <c r="D4646" s="130">
        <v>40.290579496259738</v>
      </c>
      <c r="E4646">
        <f t="shared" si="303"/>
        <v>40.5033973469843</v>
      </c>
      <c r="F4646" s="130">
        <v>33.739919975353494</v>
      </c>
      <c r="G4646">
        <f t="shared" si="305"/>
        <v>33.986627322078441</v>
      </c>
      <c r="H4646">
        <f t="shared" si="307"/>
        <v>0</v>
      </c>
      <c r="I4646" s="70"/>
      <c r="J4646" s="71"/>
      <c r="K4646" s="70"/>
      <c r="L4646" s="71"/>
      <c r="M4646" s="70"/>
      <c r="N4646" s="71"/>
      <c r="O4646" s="70"/>
      <c r="P4646" s="72"/>
    </row>
    <row r="4647" spans="1:16">
      <c r="A4647" s="12">
        <f t="shared" si="304"/>
        <v>0</v>
      </c>
      <c r="B4647" t="str">
        <f>YEAR(C4647)&amp;VLOOKUP(MONTH(C4647),lookup!$G$2:$N$13,8)</f>
        <v>2020M12</v>
      </c>
      <c r="C4647" s="7">
        <f t="shared" si="306"/>
        <v>44184</v>
      </c>
      <c r="D4647" s="130">
        <v>41.005489802349445</v>
      </c>
      <c r="E4647">
        <f t="shared" si="303"/>
        <v>40.553508252974261</v>
      </c>
      <c r="F4647" s="130">
        <v>34.316155546097114</v>
      </c>
      <c r="G4647">
        <f t="shared" si="305"/>
        <v>34.00462007589195</v>
      </c>
      <c r="H4647">
        <f t="shared" si="307"/>
        <v>0</v>
      </c>
      <c r="I4647" s="70"/>
      <c r="J4647" s="71"/>
      <c r="K4647" s="70"/>
      <c r="L4647" s="71"/>
      <c r="M4647" s="70"/>
      <c r="N4647" s="71"/>
      <c r="O4647" s="70"/>
      <c r="P4647" s="72"/>
    </row>
    <row r="4648" spans="1:16">
      <c r="A4648" s="12">
        <f t="shared" si="304"/>
        <v>0</v>
      </c>
      <c r="B4648" t="str">
        <f>YEAR(C4648)&amp;VLOOKUP(MONTH(C4648),lookup!$G$2:$N$13,8)</f>
        <v>2020M12</v>
      </c>
      <c r="C4648" s="7">
        <f t="shared" si="306"/>
        <v>44185</v>
      </c>
      <c r="D4648" s="130">
        <v>40.269208135929297</v>
      </c>
      <c r="E4648">
        <f t="shared" si="303"/>
        <v>40.534540877915106</v>
      </c>
      <c r="F4648" s="130">
        <v>33.681709678675332</v>
      </c>
      <c r="G4648">
        <f t="shared" si="305"/>
        <v>33.972439567656373</v>
      </c>
      <c r="H4648">
        <f t="shared" si="307"/>
        <v>0</v>
      </c>
      <c r="I4648" s="70"/>
      <c r="J4648" s="71"/>
      <c r="K4648" s="70"/>
      <c r="L4648" s="71"/>
      <c r="M4648" s="70"/>
      <c r="N4648" s="71"/>
      <c r="O4648" s="70"/>
      <c r="P4648" s="72"/>
    </row>
    <row r="4649" spans="1:16">
      <c r="A4649" s="12">
        <f t="shared" si="304"/>
        <v>0</v>
      </c>
      <c r="B4649" t="str">
        <f>YEAR(C4649)&amp;VLOOKUP(MONTH(C4649),lookup!$G$2:$N$13,8)</f>
        <v>2020M12</v>
      </c>
      <c r="C4649" s="7">
        <f t="shared" si="306"/>
        <v>44186</v>
      </c>
      <c r="D4649" s="130">
        <v>40.915570639524951</v>
      </c>
      <c r="E4649">
        <f t="shared" si="303"/>
        <v>40.586436522383892</v>
      </c>
      <c r="F4649" s="130">
        <v>34.373112373693729</v>
      </c>
      <c r="G4649">
        <f t="shared" si="305"/>
        <v>34.020606643083063</v>
      </c>
      <c r="H4649">
        <f t="shared" si="307"/>
        <v>0</v>
      </c>
      <c r="I4649" s="70"/>
      <c r="J4649" s="71"/>
      <c r="K4649" s="70"/>
      <c r="L4649" s="71"/>
      <c r="M4649" s="70"/>
      <c r="N4649" s="71"/>
      <c r="O4649" s="70"/>
      <c r="P4649" s="72"/>
    </row>
    <row r="4650" spans="1:16">
      <c r="A4650" s="12">
        <f t="shared" si="304"/>
        <v>0</v>
      </c>
      <c r="B4650" t="str">
        <f>YEAR(C4650)&amp;VLOOKUP(MONTH(C4650),lookup!$G$2:$N$13,8)</f>
        <v>2020M12</v>
      </c>
      <c r="C4650" s="7">
        <f t="shared" si="306"/>
        <v>44187</v>
      </c>
      <c r="D4650" s="130">
        <v>40.384954991386238</v>
      </c>
      <c r="E4650">
        <f t="shared" si="303"/>
        <v>40.570552664715663</v>
      </c>
      <c r="F4650" s="130">
        <v>33.706828265433728</v>
      </c>
      <c r="G4650">
        <f t="shared" si="305"/>
        <v>33.986187459254566</v>
      </c>
      <c r="H4650">
        <f t="shared" si="307"/>
        <v>0</v>
      </c>
      <c r="I4650" s="70"/>
      <c r="J4650" s="71"/>
      <c r="K4650" s="70"/>
      <c r="L4650" s="71"/>
      <c r="M4650" s="70"/>
      <c r="N4650" s="71"/>
      <c r="O4650" s="70"/>
      <c r="P4650" s="72"/>
    </row>
    <row r="4651" spans="1:16">
      <c r="A4651" s="12">
        <f t="shared" si="304"/>
        <v>0</v>
      </c>
      <c r="B4651" t="str">
        <f>YEAR(C4651)&amp;VLOOKUP(MONTH(C4651),lookup!$G$2:$N$13,8)</f>
        <v>2020M12</v>
      </c>
      <c r="C4651" s="7">
        <f t="shared" si="306"/>
        <v>44188</v>
      </c>
      <c r="D4651" s="130">
        <v>40.761492175066159</v>
      </c>
      <c r="E4651">
        <f t="shared" si="303"/>
        <v>40.604211840159621</v>
      </c>
      <c r="F4651" s="130">
        <v>34.236163148806654</v>
      </c>
      <c r="G4651">
        <f t="shared" si="305"/>
        <v>34.017005600522239</v>
      </c>
      <c r="H4651">
        <f t="shared" si="307"/>
        <v>0</v>
      </c>
      <c r="I4651" s="70"/>
      <c r="J4651" s="71"/>
      <c r="K4651" s="70"/>
      <c r="L4651" s="71"/>
      <c r="M4651" s="70"/>
      <c r="N4651" s="71"/>
      <c r="O4651" s="70"/>
      <c r="P4651" s="72"/>
    </row>
    <row r="4652" spans="1:16">
      <c r="A4652" s="12">
        <f t="shared" si="304"/>
        <v>0</v>
      </c>
      <c r="B4652" t="str">
        <f>YEAR(C4652)&amp;VLOOKUP(MONTH(C4652),lookup!$G$2:$N$13,8)</f>
        <v>2020M12</v>
      </c>
      <c r="C4652" s="7">
        <f t="shared" si="306"/>
        <v>44189</v>
      </c>
      <c r="D4652" s="130">
        <v>41.528203536211947</v>
      </c>
      <c r="E4652">
        <f t="shared" si="303"/>
        <v>40.766099563758871</v>
      </c>
      <c r="F4652" s="130">
        <v>34.343262524674849</v>
      </c>
      <c r="G4652">
        <f t="shared" si="305"/>
        <v>34.087460259364185</v>
      </c>
      <c r="H4652">
        <f t="shared" si="307"/>
        <v>0</v>
      </c>
      <c r="I4652" s="70"/>
      <c r="J4652" s="71"/>
      <c r="K4652" s="70"/>
      <c r="L4652" s="71"/>
      <c r="M4652" s="70"/>
      <c r="N4652" s="71"/>
      <c r="O4652" s="70"/>
      <c r="P4652" s="72"/>
    </row>
    <row r="4653" spans="1:16">
      <c r="A4653" s="12">
        <f t="shared" si="304"/>
        <v>0</v>
      </c>
      <c r="B4653" t="str">
        <f>YEAR(C4653)&amp;VLOOKUP(MONTH(C4653),lookup!$G$2:$N$13,8)</f>
        <v>2020M12</v>
      </c>
      <c r="C4653" s="7">
        <f t="shared" si="306"/>
        <v>44190</v>
      </c>
      <c r="D4653" s="130">
        <v>39.307439615349423</v>
      </c>
      <c r="E4653">
        <f t="shared" ref="E4653:E4716" si="308">AVERAGE(SUM(D4646:D4653)/8,SUM(D4648:D4653)/6)</f>
        <v>40.542839407293826</v>
      </c>
      <c r="F4653" s="130">
        <v>33.424281068247417</v>
      </c>
      <c r="G4653">
        <f t="shared" si="305"/>
        <v>33.969285957939036</v>
      </c>
      <c r="H4653">
        <f t="shared" si="307"/>
        <v>0</v>
      </c>
      <c r="I4653" s="70"/>
      <c r="J4653" s="71"/>
      <c r="K4653" s="70"/>
      <c r="L4653" s="71"/>
      <c r="M4653" s="70"/>
      <c r="N4653" s="71"/>
      <c r="O4653" s="70"/>
      <c r="P4653" s="72"/>
    </row>
    <row r="4654" spans="1:16">
      <c r="A4654" s="12">
        <f t="shared" si="304"/>
        <v>0</v>
      </c>
      <c r="B4654" t="str">
        <f>YEAR(C4654)&amp;VLOOKUP(MONTH(C4654),lookup!$G$2:$N$13,8)</f>
        <v>2020M12</v>
      </c>
      <c r="C4654" s="7">
        <f t="shared" si="306"/>
        <v>44191</v>
      </c>
      <c r="D4654" s="130">
        <v>40.397449783215549</v>
      </c>
      <c r="E4654">
        <f t="shared" si="308"/>
        <v>40.560205604169084</v>
      </c>
      <c r="F4654" s="130">
        <v>33.673584524286667</v>
      </c>
      <c r="G4654">
        <f t="shared" si="305"/>
        <v>33.964462896048303</v>
      </c>
      <c r="H4654">
        <f t="shared" si="307"/>
        <v>0</v>
      </c>
      <c r="I4654" s="70"/>
      <c r="J4654" s="71"/>
      <c r="K4654" s="70"/>
      <c r="L4654" s="71"/>
      <c r="M4654" s="70"/>
      <c r="N4654" s="71"/>
      <c r="O4654" s="70"/>
      <c r="P4654" s="72"/>
    </row>
    <row r="4655" spans="1:16">
      <c r="A4655" s="12">
        <f t="shared" si="304"/>
        <v>0</v>
      </c>
      <c r="B4655" t="str">
        <f>YEAR(C4655)&amp;VLOOKUP(MONTH(C4655),lookup!$G$2:$N$13,8)</f>
        <v>2020M12</v>
      </c>
      <c r="C4655" s="7">
        <f t="shared" si="306"/>
        <v>44192</v>
      </c>
      <c r="D4655" s="130">
        <v>41.162719336141251</v>
      </c>
      <c r="E4655">
        <f t="shared" si="308"/>
        <v>40.590628174749099</v>
      </c>
      <c r="F4655" s="130">
        <v>34.329935505139517</v>
      </c>
      <c r="G4655">
        <f t="shared" si="305"/>
        <v>33.961726071108941</v>
      </c>
      <c r="H4655">
        <f t="shared" si="307"/>
        <v>0</v>
      </c>
      <c r="I4655" s="70"/>
      <c r="J4655" s="71"/>
      <c r="K4655" s="70"/>
      <c r="L4655" s="71"/>
      <c r="M4655" s="70"/>
      <c r="N4655" s="71"/>
      <c r="O4655" s="70"/>
      <c r="P4655" s="72"/>
    </row>
    <row r="4656" spans="1:16">
      <c r="A4656" s="12">
        <f t="shared" ref="A4656:A4719" si="309">IF(D4656+D4657=D4656,IF(D4656+D4657&gt;0,1,0),0)</f>
        <v>0</v>
      </c>
      <c r="B4656" t="str">
        <f>YEAR(C4656)&amp;VLOOKUP(MONTH(C4656),lookup!$G$2:$N$13,8)</f>
        <v>2020M12</v>
      </c>
      <c r="C4656" s="7">
        <f t="shared" si="306"/>
        <v>44193</v>
      </c>
      <c r="D4656" s="130">
        <v>40.503296583731455</v>
      </c>
      <c r="E4656">
        <f t="shared" si="308"/>
        <v>40.61512050209884</v>
      </c>
      <c r="F4656" s="130">
        <v>33.723680390770603</v>
      </c>
      <c r="G4656">
        <f t="shared" si="305"/>
        <v>33.965753584392964</v>
      </c>
      <c r="H4656">
        <f t="shared" si="307"/>
        <v>0</v>
      </c>
      <c r="I4656" s="70"/>
      <c r="J4656" s="71"/>
      <c r="K4656" s="70"/>
      <c r="L4656" s="71"/>
      <c r="M4656" s="70"/>
      <c r="N4656" s="71"/>
      <c r="O4656" s="70"/>
      <c r="P4656" s="72"/>
    </row>
    <row r="4657" spans="1:16">
      <c r="A4657" s="12">
        <f t="shared" si="309"/>
        <v>0</v>
      </c>
      <c r="B4657" t="str">
        <f>YEAR(C4657)&amp;VLOOKUP(MONTH(C4657),lookup!$G$2:$N$13,8)</f>
        <v>2020M12</v>
      </c>
      <c r="C4657" s="7">
        <f t="shared" si="306"/>
        <v>44194</v>
      </c>
      <c r="D4657" s="130">
        <v>40.717390635285632</v>
      </c>
      <c r="E4657">
        <f t="shared" si="308"/>
        <v>40.599059123518842</v>
      </c>
      <c r="F4657" s="130">
        <v>34.088034266615537</v>
      </c>
      <c r="G4657">
        <f t="shared" si="305"/>
        <v>33.935592129184649</v>
      </c>
      <c r="H4657">
        <f t="shared" si="307"/>
        <v>0</v>
      </c>
      <c r="I4657" s="70"/>
      <c r="J4657" s="71"/>
      <c r="K4657" s="70"/>
      <c r="L4657" s="71"/>
      <c r="M4657" s="70"/>
      <c r="N4657" s="71"/>
      <c r="O4657" s="70"/>
      <c r="P4657" s="72"/>
    </row>
    <row r="4658" spans="1:16">
      <c r="A4658" s="12">
        <f t="shared" si="309"/>
        <v>0</v>
      </c>
      <c r="B4658" t="str">
        <f>YEAR(C4658)&amp;VLOOKUP(MONTH(C4658),lookup!$G$2:$N$13,8)</f>
        <v>2020M12</v>
      </c>
      <c r="C4658" s="7">
        <f t="shared" si="306"/>
        <v>44195</v>
      </c>
      <c r="D4658" s="130">
        <v>40.544580993545047</v>
      </c>
      <c r="E4658">
        <f t="shared" si="308"/>
        <v>40.527067203431514</v>
      </c>
      <c r="F4658" s="130">
        <v>33.730107337425245</v>
      </c>
      <c r="G4658">
        <f t="shared" si="305"/>
        <v>33.885950805579988</v>
      </c>
      <c r="H4658">
        <f t="shared" si="307"/>
        <v>0</v>
      </c>
      <c r="I4658" s="70"/>
      <c r="J4658" s="71"/>
      <c r="K4658" s="70"/>
      <c r="L4658" s="71"/>
      <c r="M4658" s="70"/>
      <c r="N4658" s="71"/>
      <c r="O4658" s="70"/>
      <c r="P4658" s="72"/>
    </row>
    <row r="4659" spans="1:16">
      <c r="A4659" s="12">
        <f t="shared" si="309"/>
        <v>0</v>
      </c>
      <c r="B4659" t="str">
        <f>YEAR(C4659)&amp;VLOOKUP(MONTH(C4659),lookup!$G$2:$N$13,8)</f>
        <v>2020M12</v>
      </c>
      <c r="C4659" s="7">
        <f t="shared" si="306"/>
        <v>44196</v>
      </c>
      <c r="D4659" s="130">
        <v>40.218962710426325</v>
      </c>
      <c r="E4659">
        <f t="shared" si="308"/>
        <v>40.569119369814601</v>
      </c>
      <c r="F4659" s="130">
        <v>33.788429291892754</v>
      </c>
      <c r="G4659">
        <f t="shared" si="305"/>
        <v>33.888313124826652</v>
      </c>
      <c r="H4659">
        <f t="shared" si="307"/>
        <v>0</v>
      </c>
      <c r="I4659" s="70"/>
      <c r="J4659" s="71"/>
      <c r="K4659" s="70"/>
      <c r="L4659" s="71"/>
      <c r="M4659" s="70"/>
      <c r="N4659" s="71"/>
      <c r="O4659" s="70"/>
      <c r="P4659" s="72"/>
    </row>
    <row r="4660" spans="1:16">
      <c r="A4660" s="12">
        <f t="shared" si="309"/>
        <v>0</v>
      </c>
      <c r="B4660" t="str">
        <f>YEAR(C4660)&amp;VLOOKUP(MONTH(C4660),lookup!$G$2:$N$13,8)</f>
        <v>2021M01</v>
      </c>
      <c r="C4660" s="7">
        <f t="shared" si="306"/>
        <v>44197</v>
      </c>
      <c r="D4660" s="130">
        <v>40.489692837171702</v>
      </c>
      <c r="E4660">
        <f t="shared" si="308"/>
        <v>40.511899372287601</v>
      </c>
      <c r="F4660" s="130">
        <v>33.633286924303732</v>
      </c>
      <c r="G4660">
        <f t="shared" si="305"/>
        <v>33.840581516471545</v>
      </c>
      <c r="H4660">
        <f t="shared" si="307"/>
        <v>0</v>
      </c>
      <c r="I4660" s="70"/>
      <c r="J4660" s="71"/>
      <c r="K4660" s="70"/>
      <c r="L4660" s="71"/>
      <c r="M4660" s="70"/>
      <c r="N4660" s="71"/>
      <c r="O4660" s="70"/>
      <c r="P4660" s="72"/>
    </row>
    <row r="4661" spans="1:16">
      <c r="A4661" s="12">
        <f t="shared" si="309"/>
        <v>0</v>
      </c>
      <c r="B4661" t="str">
        <f>YEAR(C4661)&amp;VLOOKUP(MONTH(C4661),lookup!$G$2:$N$13,8)</f>
        <v>2021M01</v>
      </c>
      <c r="C4661" s="7">
        <f t="shared" si="306"/>
        <v>44198</v>
      </c>
      <c r="D4661" s="130">
        <v>40.551330116253887</v>
      </c>
      <c r="E4661">
        <f t="shared" si="308"/>
        <v>40.538693426936845</v>
      </c>
      <c r="F4661" s="130">
        <v>33.918333084471961</v>
      </c>
      <c r="G4661">
        <f t="shared" si="305"/>
        <v>33.83715956576328</v>
      </c>
      <c r="H4661">
        <f t="shared" si="307"/>
        <v>0</v>
      </c>
      <c r="I4661" s="70"/>
      <c r="J4661" s="71"/>
      <c r="K4661" s="70"/>
      <c r="L4661" s="71"/>
      <c r="M4661" s="70"/>
      <c r="N4661" s="71"/>
      <c r="O4661" s="70"/>
      <c r="P4661" s="72"/>
    </row>
    <row r="4662" spans="1:16">
      <c r="A4662" s="12">
        <f t="shared" si="309"/>
        <v>0</v>
      </c>
      <c r="B4662" t="str">
        <f>YEAR(C4662)&amp;VLOOKUP(MONTH(C4662),lookup!$G$2:$N$13,8)</f>
        <v>2021M01</v>
      </c>
      <c r="C4662" s="7">
        <f t="shared" si="306"/>
        <v>44199</v>
      </c>
      <c r="D4662" s="130">
        <v>40.523004668989522</v>
      </c>
      <c r="E4662">
        <f t="shared" si="308"/>
        <v>40.548182947735896</v>
      </c>
      <c r="F4662" s="130">
        <v>33.65376066801182</v>
      </c>
      <c r="G4662">
        <f t="shared" si="305"/>
        <v>33.830093931182873</v>
      </c>
      <c r="H4662">
        <f t="shared" si="307"/>
        <v>0</v>
      </c>
      <c r="I4662" s="70"/>
      <c r="J4662" s="71"/>
      <c r="K4662" s="70"/>
      <c r="L4662" s="71"/>
      <c r="M4662" s="70"/>
      <c r="N4662" s="71"/>
      <c r="O4662" s="70"/>
      <c r="P4662" s="72"/>
    </row>
    <row r="4663" spans="1:16">
      <c r="A4663" s="12">
        <f t="shared" si="309"/>
        <v>0</v>
      </c>
      <c r="B4663" t="str">
        <f>YEAR(C4663)&amp;VLOOKUP(MONTH(C4663),lookup!$G$2:$N$13,8)</f>
        <v>2021M01</v>
      </c>
      <c r="C4663" s="7">
        <f t="shared" si="306"/>
        <v>44200</v>
      </c>
      <c r="D4663" s="130">
        <v>40.561278498730211</v>
      </c>
      <c r="E4663">
        <f t="shared" si="308"/>
        <v>40.497583550684752</v>
      </c>
      <c r="F4663" s="130">
        <v>34.012333001079156</v>
      </c>
      <c r="G4663">
        <f t="shared" si="305"/>
        <v>33.803935335884397</v>
      </c>
      <c r="H4663">
        <f t="shared" si="307"/>
        <v>0</v>
      </c>
      <c r="I4663" s="70"/>
      <c r="J4663" s="71"/>
      <c r="K4663" s="70"/>
      <c r="L4663" s="71"/>
      <c r="M4663" s="70"/>
      <c r="N4663" s="71"/>
      <c r="O4663" s="70"/>
      <c r="P4663" s="72"/>
    </row>
    <row r="4664" spans="1:16">
      <c r="A4664" s="12">
        <f t="shared" si="309"/>
        <v>0</v>
      </c>
      <c r="B4664" t="str">
        <f>YEAR(C4664)&amp;VLOOKUP(MONTH(C4664),lookup!$G$2:$N$13,8)</f>
        <v>2021M01</v>
      </c>
      <c r="C4664" s="7">
        <f t="shared" si="306"/>
        <v>44201</v>
      </c>
      <c r="D4664" s="130">
        <v>40.307084931745024</v>
      </c>
      <c r="E4664">
        <f t="shared" si="308"/>
        <v>40.465528983952268</v>
      </c>
      <c r="F4664" s="130">
        <v>33.357197160117423</v>
      </c>
      <c r="G4664">
        <f t="shared" si="305"/>
        <v>33.749954285859587</v>
      </c>
      <c r="H4664">
        <f t="shared" si="307"/>
        <v>0</v>
      </c>
      <c r="I4664" s="70"/>
      <c r="J4664" s="71"/>
      <c r="K4664" s="70"/>
      <c r="L4664" s="71"/>
      <c r="M4664" s="70"/>
      <c r="N4664" s="71"/>
      <c r="O4664" s="70"/>
      <c r="P4664" s="72"/>
    </row>
    <row r="4665" spans="1:16">
      <c r="A4665" s="12">
        <f t="shared" si="309"/>
        <v>0</v>
      </c>
      <c r="B4665" t="str">
        <f>YEAR(C4665)&amp;VLOOKUP(MONTH(C4665),lookup!$G$2:$N$13,8)</f>
        <v>2021M01</v>
      </c>
      <c r="C4665" s="7">
        <f t="shared" si="306"/>
        <v>44202</v>
      </c>
      <c r="D4665" s="130">
        <v>40.396370622154521</v>
      </c>
      <c r="E4665">
        <f t="shared" si="308"/>
        <v>40.460249225775584</v>
      </c>
      <c r="F4665" s="130">
        <v>33.694092820887789</v>
      </c>
      <c r="G4665">
        <f t="shared" si="305"/>
        <v>33.717471572917859</v>
      </c>
      <c r="H4665">
        <f t="shared" si="307"/>
        <v>0</v>
      </c>
      <c r="I4665" s="70"/>
      <c r="J4665" s="71"/>
      <c r="K4665" s="70"/>
      <c r="L4665" s="71"/>
      <c r="M4665" s="70"/>
      <c r="N4665" s="71"/>
      <c r="O4665" s="70"/>
      <c r="P4665" s="72"/>
    </row>
    <row r="4666" spans="1:16">
      <c r="A4666" s="12">
        <f t="shared" si="309"/>
        <v>0</v>
      </c>
      <c r="B4666" t="str">
        <f>YEAR(C4666)&amp;VLOOKUP(MONTH(C4666),lookup!$G$2:$N$13,8)</f>
        <v>2021M01</v>
      </c>
      <c r="C4666" s="7">
        <f t="shared" si="306"/>
        <v>44203</v>
      </c>
      <c r="D4666" s="130">
        <v>39.935052246672043</v>
      </c>
      <c r="E4666">
        <f t="shared" si="308"/>
        <v>40.375933629887719</v>
      </c>
      <c r="F4666" s="130">
        <v>33.277251585283373</v>
      </c>
      <c r="G4666">
        <f t="shared" si="305"/>
        <v>33.659498476823963</v>
      </c>
      <c r="H4666">
        <f t="shared" si="307"/>
        <v>0</v>
      </c>
      <c r="I4666" s="70"/>
      <c r="J4666" s="71"/>
      <c r="K4666" s="70"/>
      <c r="L4666" s="71"/>
      <c r="M4666" s="70"/>
      <c r="N4666" s="71"/>
      <c r="O4666" s="70"/>
      <c r="P4666" s="72"/>
    </row>
    <row r="4667" spans="1:16">
      <c r="A4667" s="12">
        <f t="shared" si="309"/>
        <v>0</v>
      </c>
      <c r="B4667" t="str">
        <f>YEAR(C4667)&amp;VLOOKUP(MONTH(C4667),lookup!$G$2:$N$13,8)</f>
        <v>2021M01</v>
      </c>
      <c r="C4667" s="7">
        <f t="shared" si="306"/>
        <v>44204</v>
      </c>
      <c r="D4667" s="130">
        <v>39.809639657503084</v>
      </c>
      <c r="E4667">
        <f t="shared" si="308"/>
        <v>40.288543400850784</v>
      </c>
      <c r="F4667" s="130">
        <v>33.573560385027925</v>
      </c>
      <c r="G4667">
        <f t="shared" si="305"/>
        <v>33.617338111857904</v>
      </c>
      <c r="H4667">
        <f t="shared" si="307"/>
        <v>0</v>
      </c>
      <c r="I4667" s="70"/>
      <c r="J4667" s="71"/>
      <c r="K4667" s="70"/>
      <c r="L4667" s="71"/>
      <c r="M4667" s="70"/>
      <c r="N4667" s="71"/>
      <c r="O4667" s="70"/>
      <c r="P4667" s="72"/>
    </row>
    <row r="4668" spans="1:16">
      <c r="A4668" s="12">
        <f t="shared" si="309"/>
        <v>0</v>
      </c>
      <c r="B4668" t="str">
        <f>YEAR(C4668)&amp;VLOOKUP(MONTH(C4668),lookup!$G$2:$N$13,8)</f>
        <v>2021M01</v>
      </c>
      <c r="C4668" s="7">
        <f t="shared" si="306"/>
        <v>44205</v>
      </c>
      <c r="D4668" s="130">
        <v>39.856303601128189</v>
      </c>
      <c r="E4668">
        <f t="shared" si="308"/>
        <v>40.193398151276284</v>
      </c>
      <c r="F4668" s="130">
        <v>33.266291569251422</v>
      </c>
      <c r="G4668">
        <f t="shared" si="305"/>
        <v>33.562111810603767</v>
      </c>
      <c r="H4668">
        <f t="shared" si="307"/>
        <v>0</v>
      </c>
      <c r="I4668" s="70"/>
      <c r="J4668" s="71"/>
      <c r="K4668" s="70"/>
      <c r="L4668" s="71"/>
      <c r="M4668" s="70"/>
      <c r="N4668" s="71"/>
      <c r="O4668" s="70"/>
      <c r="P4668" s="72"/>
    </row>
    <row r="4669" spans="1:16">
      <c r="A4669" s="12">
        <f t="shared" si="309"/>
        <v>0</v>
      </c>
      <c r="B4669" t="str">
        <f>YEAR(C4669)&amp;VLOOKUP(MONTH(C4669),lookup!$G$2:$N$13,8)</f>
        <v>2021M01</v>
      </c>
      <c r="C4669" s="7">
        <f t="shared" si="306"/>
        <v>44206</v>
      </c>
      <c r="D4669" s="130">
        <v>40.580407273088035</v>
      </c>
      <c r="E4669">
        <f t="shared" si="308"/>
        <v>40.196809538108241</v>
      </c>
      <c r="F4669" s="130">
        <v>34.002440363506828</v>
      </c>
      <c r="G4669">
        <f t="shared" si="305"/>
        <v>33.566544129079084</v>
      </c>
      <c r="H4669">
        <f t="shared" si="307"/>
        <v>0</v>
      </c>
      <c r="I4669" s="70"/>
      <c r="J4669" s="71"/>
      <c r="K4669" s="70"/>
      <c r="L4669" s="71"/>
      <c r="M4669" s="70"/>
      <c r="N4669" s="71"/>
      <c r="O4669" s="70"/>
      <c r="P4669" s="72"/>
    </row>
    <row r="4670" spans="1:16">
      <c r="A4670" s="12">
        <f t="shared" si="309"/>
        <v>0</v>
      </c>
      <c r="B4670" t="str">
        <f>YEAR(C4670)&amp;VLOOKUP(MONTH(C4670),lookup!$G$2:$N$13,8)</f>
        <v>2021M01</v>
      </c>
      <c r="C4670" s="7">
        <f t="shared" si="306"/>
        <v>44207</v>
      </c>
      <c r="D4670" s="130">
        <v>40.382437407164382</v>
      </c>
      <c r="E4670">
        <f t="shared" si="308"/>
        <v>40.19430345719578</v>
      </c>
      <c r="F4670" s="130">
        <v>33.356910928681707</v>
      </c>
      <c r="G4670">
        <f t="shared" si="305"/>
        <v>33.54796716775131</v>
      </c>
      <c r="H4670">
        <f t="shared" si="307"/>
        <v>0</v>
      </c>
      <c r="I4670" s="70"/>
      <c r="J4670" s="71"/>
      <c r="K4670" s="70"/>
      <c r="L4670" s="71"/>
      <c r="M4670" s="70"/>
      <c r="N4670" s="71"/>
      <c r="O4670" s="70"/>
      <c r="P4670" s="72"/>
    </row>
    <row r="4671" spans="1:16">
      <c r="A4671" s="12">
        <f t="shared" si="309"/>
        <v>0</v>
      </c>
      <c r="B4671" t="str">
        <f>YEAR(C4671)&amp;VLOOKUP(MONTH(C4671),lookup!$G$2:$N$13,8)</f>
        <v>2021M01</v>
      </c>
      <c r="C4671" s="7">
        <f t="shared" si="306"/>
        <v>44208</v>
      </c>
      <c r="D4671" s="130">
        <v>40.316478545209428</v>
      </c>
      <c r="E4671">
        <f t="shared" si="308"/>
        <v>40.172345787021975</v>
      </c>
      <c r="F4671" s="130">
        <v>33.71981014796782</v>
      </c>
      <c r="G4671">
        <f t="shared" si="305"/>
        <v>33.531827600021856</v>
      </c>
      <c r="H4671">
        <f t="shared" si="307"/>
        <v>0</v>
      </c>
      <c r="I4671" s="70"/>
      <c r="J4671" s="71"/>
      <c r="K4671" s="70"/>
      <c r="L4671" s="71"/>
      <c r="M4671" s="70"/>
      <c r="N4671" s="71"/>
      <c r="O4671" s="70"/>
      <c r="P4671" s="72"/>
    </row>
    <row r="4672" spans="1:16">
      <c r="A4672" s="12">
        <f t="shared" si="309"/>
        <v>0</v>
      </c>
      <c r="B4672" t="str">
        <f>YEAR(C4672)&amp;VLOOKUP(MONTH(C4672),lookup!$G$2:$N$13,8)</f>
        <v>2021M01</v>
      </c>
      <c r="C4672" s="7">
        <f t="shared" si="306"/>
        <v>44209</v>
      </c>
      <c r="D4672" s="130">
        <v>40.533702134962041</v>
      </c>
      <c r="E4672">
        <f t="shared" si="308"/>
        <v>40.23639685291387</v>
      </c>
      <c r="F4672" s="130">
        <v>33.673791824786278</v>
      </c>
      <c r="G4672">
        <f t="shared" si="305"/>
        <v>33.584659786522238</v>
      </c>
      <c r="H4672">
        <f t="shared" si="307"/>
        <v>0</v>
      </c>
      <c r="I4672" s="70"/>
      <c r="J4672" s="71"/>
      <c r="K4672" s="70"/>
      <c r="L4672" s="71"/>
      <c r="M4672" s="70"/>
      <c r="N4672" s="71"/>
      <c r="O4672" s="70"/>
      <c r="P4672" s="72"/>
    </row>
    <row r="4673" spans="1:16">
      <c r="A4673" s="12">
        <f t="shared" si="309"/>
        <v>0</v>
      </c>
      <c r="B4673" t="str">
        <f>YEAR(C4673)&amp;VLOOKUP(MONTH(C4673),lookup!$G$2:$N$13,8)</f>
        <v>2021M01</v>
      </c>
      <c r="C4673" s="7">
        <f t="shared" si="306"/>
        <v>44210</v>
      </c>
      <c r="D4673" s="130">
        <v>40.401170431662464</v>
      </c>
      <c r="E4673">
        <f t="shared" si="308"/>
        <v>40.285991072188068</v>
      </c>
      <c r="F4673" s="130">
        <v>33.665136160951562</v>
      </c>
      <c r="G4673">
        <f t="shared" si="305"/>
        <v>33.590481309936521</v>
      </c>
      <c r="H4673">
        <f t="shared" si="307"/>
        <v>0</v>
      </c>
      <c r="I4673" s="70"/>
      <c r="J4673" s="71"/>
      <c r="K4673" s="70"/>
      <c r="L4673" s="71"/>
      <c r="M4673" s="70"/>
      <c r="N4673" s="71"/>
      <c r="O4673" s="70"/>
      <c r="P4673" s="72"/>
    </row>
    <row r="4674" spans="1:16">
      <c r="A4674" s="12">
        <f t="shared" si="309"/>
        <v>0</v>
      </c>
      <c r="B4674" t="str">
        <f>YEAR(C4674)&amp;VLOOKUP(MONTH(C4674),lookup!$G$2:$N$13,8)</f>
        <v>2021M01</v>
      </c>
      <c r="C4674" s="7">
        <f t="shared" si="306"/>
        <v>44211</v>
      </c>
      <c r="D4674" s="130">
        <v>40.626218885617142</v>
      </c>
      <c r="E4674">
        <f t="shared" si="308"/>
        <v>40.393348594162887</v>
      </c>
      <c r="F4674" s="130">
        <v>33.639036141181052</v>
      </c>
      <c r="G4674">
        <f t="shared" si="305"/>
        <v>33.644154892340929</v>
      </c>
      <c r="H4674">
        <f t="shared" si="307"/>
        <v>0</v>
      </c>
      <c r="I4674" s="70"/>
      <c r="J4674" s="71"/>
      <c r="K4674" s="70"/>
      <c r="L4674" s="71"/>
      <c r="M4674" s="70"/>
      <c r="N4674" s="71"/>
      <c r="O4674" s="70"/>
      <c r="P4674" s="72"/>
    </row>
    <row r="4675" spans="1:16">
      <c r="A4675" s="12">
        <f t="shared" si="309"/>
        <v>0</v>
      </c>
      <c r="B4675" t="str">
        <f>YEAR(C4675)&amp;VLOOKUP(MONTH(C4675),lookup!$G$2:$N$13,8)</f>
        <v>2021M01</v>
      </c>
      <c r="C4675" s="7">
        <f t="shared" si="306"/>
        <v>44212</v>
      </c>
      <c r="D4675" s="130">
        <v>40.73206792057583</v>
      </c>
      <c r="E4675">
        <f t="shared" si="308"/>
        <v>40.463638747895573</v>
      </c>
      <c r="F4675" s="130">
        <v>33.977101946322982</v>
      </c>
      <c r="G4675">
        <f t="shared" si="305"/>
        <v>33.667264705156555</v>
      </c>
      <c r="H4675">
        <f t="shared" si="307"/>
        <v>0</v>
      </c>
      <c r="I4675" s="70"/>
      <c r="J4675" s="71"/>
      <c r="K4675" s="70"/>
      <c r="L4675" s="71"/>
      <c r="M4675" s="70"/>
      <c r="N4675" s="71"/>
      <c r="O4675" s="70"/>
      <c r="P4675" s="72"/>
    </row>
    <row r="4676" spans="1:16">
      <c r="A4676" s="12">
        <f t="shared" si="309"/>
        <v>0</v>
      </c>
      <c r="B4676" t="str">
        <f>YEAR(C4676)&amp;VLOOKUP(MONTH(C4676),lookup!$G$2:$N$13,8)</f>
        <v>2021M01</v>
      </c>
      <c r="C4676" s="7">
        <f t="shared" si="306"/>
        <v>44213</v>
      </c>
      <c r="D4676" s="130">
        <v>40.662365333574975</v>
      </c>
      <c r="E4676">
        <f t="shared" si="308"/>
        <v>40.537344933374385</v>
      </c>
      <c r="F4676" s="130">
        <v>33.601774986814732</v>
      </c>
      <c r="G4676">
        <f t="shared" si="305"/>
        <v>33.708637756932006</v>
      </c>
      <c r="H4676">
        <f t="shared" si="307"/>
        <v>0</v>
      </c>
      <c r="I4676" s="70"/>
      <c r="J4676" s="71"/>
      <c r="K4676" s="70"/>
      <c r="L4676" s="71"/>
      <c r="M4676" s="70"/>
      <c r="N4676" s="71"/>
      <c r="O4676" s="70"/>
      <c r="P4676" s="72"/>
    </row>
    <row r="4677" spans="1:16">
      <c r="A4677" s="12">
        <f t="shared" si="309"/>
        <v>0</v>
      </c>
      <c r="B4677" t="str">
        <f>YEAR(C4677)&amp;VLOOKUP(MONTH(C4677),lookup!$G$2:$N$13,8)</f>
        <v>2021M01</v>
      </c>
      <c r="C4677" s="7">
        <f t="shared" si="306"/>
        <v>44214</v>
      </c>
      <c r="D4677" s="130">
        <v>40.374027357648728</v>
      </c>
      <c r="E4677">
        <f t="shared" si="308"/>
        <v>40.52924192302936</v>
      </c>
      <c r="F4677" s="130">
        <v>33.7223402068919</v>
      </c>
      <c r="G4677">
        <f t="shared" si="305"/>
        <v>33.691342335387255</v>
      </c>
      <c r="H4677">
        <f t="shared" si="307"/>
        <v>0</v>
      </c>
      <c r="I4677" s="70"/>
      <c r="J4677" s="71"/>
      <c r="K4677" s="70"/>
      <c r="L4677" s="71"/>
      <c r="M4677" s="70"/>
      <c r="N4677" s="71"/>
      <c r="O4677" s="70"/>
      <c r="P4677" s="72"/>
    </row>
    <row r="4678" spans="1:16">
      <c r="A4678" s="12">
        <f t="shared" si="309"/>
        <v>0</v>
      </c>
      <c r="B4678" t="str">
        <f>YEAR(C4678)&amp;VLOOKUP(MONTH(C4678),lookup!$G$2:$N$13,8)</f>
        <v>2021M01</v>
      </c>
      <c r="C4678" s="7">
        <f t="shared" si="306"/>
        <v>44215</v>
      </c>
      <c r="D4678" s="130">
        <v>40.778874443103206</v>
      </c>
      <c r="E4678">
        <f t="shared" si="308"/>
        <v>40.574450263453976</v>
      </c>
      <c r="F4678" s="130">
        <v>33.735058591809789</v>
      </c>
      <c r="G4678">
        <f t="shared" ref="G4678:G4741" si="310">AVERAGE(SUM(F4671:F4678)/8,SUM(F4673:F4678)/6)</f>
        <v>33.720082128251377</v>
      </c>
      <c r="H4678">
        <f t="shared" si="307"/>
        <v>0</v>
      </c>
      <c r="I4678" s="70"/>
      <c r="J4678" s="71"/>
      <c r="K4678" s="70"/>
      <c r="L4678" s="71"/>
      <c r="M4678" s="70"/>
      <c r="N4678" s="71"/>
      <c r="O4678" s="70"/>
      <c r="P4678" s="72"/>
    </row>
    <row r="4679" spans="1:16">
      <c r="A4679" s="12">
        <f t="shared" si="309"/>
        <v>0</v>
      </c>
      <c r="B4679" t="str">
        <f>YEAR(C4679)&amp;VLOOKUP(MONTH(C4679),lookup!$G$2:$N$13,8)</f>
        <v>2021M01</v>
      </c>
      <c r="C4679" s="7">
        <f t="shared" si="306"/>
        <v>44216</v>
      </c>
      <c r="D4679" s="130">
        <v>40.262505487710975</v>
      </c>
      <c r="E4679">
        <f t="shared" si="308"/>
        <v>40.559521535364368</v>
      </c>
      <c r="F4679" s="130">
        <v>33.568128922872191</v>
      </c>
      <c r="G4679">
        <f t="shared" si="310"/>
        <v>33.702518115176289</v>
      </c>
      <c r="H4679">
        <f t="shared" si="307"/>
        <v>0</v>
      </c>
      <c r="I4679" s="70"/>
      <c r="J4679" s="71"/>
      <c r="K4679" s="70"/>
      <c r="L4679" s="71"/>
      <c r="M4679" s="70"/>
      <c r="N4679" s="71"/>
      <c r="O4679" s="70"/>
      <c r="P4679" s="72"/>
    </row>
    <row r="4680" spans="1:16">
      <c r="A4680" s="12">
        <f t="shared" si="309"/>
        <v>0</v>
      </c>
      <c r="B4680" t="str">
        <f>YEAR(C4680)&amp;VLOOKUP(MONTH(C4680),lookup!$G$2:$N$13,8)</f>
        <v>2021M01</v>
      </c>
      <c r="C4680" s="7">
        <f t="shared" si="306"/>
        <v>44217</v>
      </c>
      <c r="D4680" s="130">
        <v>40.893619577496494</v>
      </c>
      <c r="E4680">
        <f t="shared" si="308"/>
        <v>40.604299766512717</v>
      </c>
      <c r="F4680" s="130">
        <v>33.789578114725266</v>
      </c>
      <c r="G4680">
        <f t="shared" si="310"/>
        <v>33.72229992275949</v>
      </c>
      <c r="H4680">
        <f t="shared" si="307"/>
        <v>0</v>
      </c>
      <c r="I4680" s="70"/>
      <c r="J4680" s="71"/>
      <c r="K4680" s="70"/>
      <c r="L4680" s="71"/>
      <c r="M4680" s="70"/>
      <c r="N4680" s="71"/>
      <c r="O4680" s="70"/>
      <c r="P4680" s="72"/>
    </row>
    <row r="4681" spans="1:16">
      <c r="A4681" s="12">
        <f t="shared" si="309"/>
        <v>0</v>
      </c>
      <c r="B4681" t="str">
        <f>YEAR(C4681)&amp;VLOOKUP(MONTH(C4681),lookup!$G$2:$N$13,8)</f>
        <v>2021M01</v>
      </c>
      <c r="C4681" s="7">
        <f t="shared" si="306"/>
        <v>44218</v>
      </c>
      <c r="D4681" s="130">
        <v>40.669142769824703</v>
      </c>
      <c r="E4681">
        <f t="shared" si="308"/>
        <v>40.61580427508526</v>
      </c>
      <c r="F4681" s="130">
        <v>33.91926428233662</v>
      </c>
      <c r="G4681">
        <f t="shared" si="310"/>
        <v>33.733363125013867</v>
      </c>
      <c r="H4681">
        <f t="shared" si="307"/>
        <v>0</v>
      </c>
      <c r="I4681" s="70"/>
      <c r="J4681" s="71"/>
      <c r="K4681" s="70"/>
      <c r="L4681" s="71"/>
      <c r="M4681" s="70"/>
      <c r="N4681" s="71"/>
      <c r="O4681" s="70"/>
      <c r="P4681" s="72"/>
    </row>
    <row r="4682" spans="1:16">
      <c r="A4682" s="12">
        <f t="shared" si="309"/>
        <v>0</v>
      </c>
      <c r="B4682" t="str">
        <f>YEAR(C4682)&amp;VLOOKUP(MONTH(C4682),lookup!$G$2:$N$13,8)</f>
        <v>2021M01</v>
      </c>
      <c r="C4682" s="7">
        <f t="shared" si="306"/>
        <v>44219</v>
      </c>
      <c r="D4682" s="130">
        <v>40.528292001796579</v>
      </c>
      <c r="E4682">
        <f t="shared" si="308"/>
        <v>40.598511067198274</v>
      </c>
      <c r="F4682" s="130">
        <v>33.460326220313121</v>
      </c>
      <c r="G4682">
        <f t="shared" si="310"/>
        <v>33.710406357751154</v>
      </c>
      <c r="H4682">
        <f t="shared" si="307"/>
        <v>0</v>
      </c>
      <c r="I4682" s="70"/>
      <c r="J4682" s="71"/>
      <c r="K4682" s="70"/>
      <c r="L4682" s="71"/>
      <c r="M4682" s="70"/>
      <c r="N4682" s="71"/>
      <c r="O4682" s="70"/>
      <c r="P4682" s="72"/>
    </row>
    <row r="4683" spans="1:16">
      <c r="A4683" s="12">
        <f t="shared" si="309"/>
        <v>0</v>
      </c>
      <c r="B4683" t="str">
        <f>YEAR(C4683)&amp;VLOOKUP(MONTH(C4683),lookup!$G$2:$N$13,8)</f>
        <v>2021M01</v>
      </c>
      <c r="C4683" s="7">
        <f t="shared" si="306"/>
        <v>44220</v>
      </c>
      <c r="D4683" s="130">
        <v>39.662414060499707</v>
      </c>
      <c r="E4683">
        <f t="shared" si="308"/>
        <v>40.472356592847767</v>
      </c>
      <c r="F4683" s="130">
        <v>33.375073385069676</v>
      </c>
      <c r="G4683">
        <f t="shared" si="310"/>
        <v>33.643840670854303</v>
      </c>
      <c r="H4683">
        <f t="shared" si="307"/>
        <v>0</v>
      </c>
      <c r="I4683" s="70"/>
      <c r="J4683" s="71"/>
      <c r="K4683" s="70"/>
      <c r="L4683" s="71"/>
      <c r="M4683" s="70"/>
      <c r="N4683" s="71"/>
      <c r="O4683" s="70"/>
      <c r="P4683" s="72"/>
    </row>
    <row r="4684" spans="1:16">
      <c r="A4684" s="12">
        <f t="shared" si="309"/>
        <v>0</v>
      </c>
      <c r="B4684" t="str">
        <f>YEAR(C4684)&amp;VLOOKUP(MONTH(C4684),lookup!$G$2:$N$13,8)</f>
        <v>2021M01</v>
      </c>
      <c r="C4684" s="7">
        <f t="shared" ref="C4684:C4747" si="311">C4683+1</f>
        <v>44221</v>
      </c>
      <c r="D4684" s="130">
        <v>40.574622090037053</v>
      </c>
      <c r="E4684">
        <f t="shared" si="308"/>
        <v>40.449851610704471</v>
      </c>
      <c r="F4684" s="130">
        <v>33.186275382257016</v>
      </c>
      <c r="G4684">
        <f t="shared" si="310"/>
        <v>33.572140011440048</v>
      </c>
      <c r="H4684">
        <f t="shared" si="307"/>
        <v>0</v>
      </c>
      <c r="I4684" s="70"/>
      <c r="J4684" s="71"/>
      <c r="K4684" s="70"/>
      <c r="L4684" s="71"/>
      <c r="M4684" s="70"/>
      <c r="N4684" s="71"/>
      <c r="O4684" s="70"/>
      <c r="P4684" s="72"/>
    </row>
    <row r="4685" spans="1:16">
      <c r="A4685" s="12">
        <f t="shared" si="309"/>
        <v>0</v>
      </c>
      <c r="B4685" t="str">
        <f>YEAR(C4685)&amp;VLOOKUP(MONTH(C4685),lookup!$G$2:$N$13,8)</f>
        <v>2021M01</v>
      </c>
      <c r="C4685" s="7">
        <f t="shared" si="311"/>
        <v>44222</v>
      </c>
      <c r="D4685" s="130">
        <v>40.52758866969549</v>
      </c>
      <c r="E4685">
        <f t="shared" si="308"/>
        <v>40.481539457872763</v>
      </c>
      <c r="F4685" s="130">
        <v>33.85858132656746</v>
      </c>
      <c r="G4685">
        <f t="shared" si="310"/>
        <v>33.604859448394379</v>
      </c>
      <c r="H4685">
        <f t="shared" si="307"/>
        <v>0</v>
      </c>
      <c r="I4685" s="70"/>
      <c r="J4685" s="71"/>
      <c r="K4685" s="70"/>
      <c r="L4685" s="71"/>
      <c r="M4685" s="70"/>
      <c r="N4685" s="71"/>
      <c r="O4685" s="70"/>
      <c r="P4685" s="72"/>
    </row>
    <row r="4686" spans="1:16">
      <c r="A4686" s="12">
        <f t="shared" si="309"/>
        <v>0</v>
      </c>
      <c r="B4686" t="str">
        <f>YEAR(C4686)&amp;VLOOKUP(MONTH(C4686),lookup!$G$2:$N$13,8)</f>
        <v>2021M01</v>
      </c>
      <c r="C4686" s="7">
        <f t="shared" si="311"/>
        <v>44223</v>
      </c>
      <c r="D4686" s="130">
        <v>40.439668070646434</v>
      </c>
      <c r="E4686">
        <f t="shared" si="308"/>
        <v>40.422509767356715</v>
      </c>
      <c r="F4686" s="130">
        <v>33.326864193520031</v>
      </c>
      <c r="G4686">
        <f t="shared" si="310"/>
        <v>33.540787805067495</v>
      </c>
      <c r="H4686">
        <f t="shared" si="307"/>
        <v>0</v>
      </c>
      <c r="I4686" s="70"/>
      <c r="J4686" s="71"/>
      <c r="K4686" s="70"/>
      <c r="L4686" s="71"/>
      <c r="M4686" s="70"/>
      <c r="N4686" s="71"/>
      <c r="O4686" s="70"/>
      <c r="P4686" s="72"/>
    </row>
    <row r="4687" spans="1:16">
      <c r="A4687" s="12">
        <f t="shared" si="309"/>
        <v>0</v>
      </c>
      <c r="B4687" t="str">
        <f>YEAR(C4687)&amp;VLOOKUP(MONTH(C4687),lookup!$G$2:$N$13,8)</f>
        <v>2021M01</v>
      </c>
      <c r="C4687" s="7">
        <f t="shared" si="311"/>
        <v>44224</v>
      </c>
      <c r="D4687" s="130">
        <v>40.67996734975835</v>
      </c>
      <c r="E4687">
        <f t="shared" si="308"/>
        <v>40.449503182062472</v>
      </c>
      <c r="F4687" s="130">
        <v>33.901075976854244</v>
      </c>
      <c r="G4687">
        <f t="shared" si="310"/>
        <v>33.560081303817839</v>
      </c>
      <c r="H4687">
        <f t="shared" si="307"/>
        <v>0</v>
      </c>
      <c r="I4687" s="70"/>
      <c r="J4687" s="71"/>
      <c r="K4687" s="70"/>
      <c r="L4687" s="71"/>
      <c r="M4687" s="70"/>
      <c r="N4687" s="71"/>
      <c r="O4687" s="70"/>
      <c r="P4687" s="72"/>
    </row>
    <row r="4688" spans="1:16">
      <c r="A4688" s="12">
        <f t="shared" si="309"/>
        <v>0</v>
      </c>
      <c r="B4688" t="str">
        <f>YEAR(C4688)&amp;VLOOKUP(MONTH(C4688),lookup!$G$2:$N$13,8)</f>
        <v>2021M01</v>
      </c>
      <c r="C4688" s="7">
        <f t="shared" si="311"/>
        <v>44225</v>
      </c>
      <c r="D4688" s="130">
        <v>40.774928899983827</v>
      </c>
      <c r="E4688">
        <f t="shared" si="308"/>
        <v>40.462638089566873</v>
      </c>
      <c r="F4688" s="130">
        <v>33.596655605189127</v>
      </c>
      <c r="G4688">
        <f t="shared" si="310"/>
        <v>33.559384429044833</v>
      </c>
      <c r="H4688">
        <f t="shared" si="307"/>
        <v>0</v>
      </c>
      <c r="I4688" s="70"/>
      <c r="J4688" s="71"/>
      <c r="K4688" s="70"/>
      <c r="L4688" s="71"/>
      <c r="M4688" s="70"/>
      <c r="N4688" s="71"/>
      <c r="O4688" s="70"/>
      <c r="P4688" s="72"/>
    </row>
    <row r="4689" spans="1:16">
      <c r="A4689" s="12">
        <f t="shared" si="309"/>
        <v>0</v>
      </c>
      <c r="B4689" t="str">
        <f>YEAR(C4689)&amp;VLOOKUP(MONTH(C4689),lookup!$G$2:$N$13,8)</f>
        <v>2021M01</v>
      </c>
      <c r="C4689" s="7">
        <f t="shared" si="311"/>
        <v>44226</v>
      </c>
      <c r="D4689" s="130">
        <v>40.928340949692199</v>
      </c>
      <c r="E4689">
        <f t="shared" si="308"/>
        <v>40.584331883241298</v>
      </c>
      <c r="F4689" s="130">
        <v>34.011911219514189</v>
      </c>
      <c r="G4689">
        <f t="shared" si="310"/>
        <v>33.618244682155478</v>
      </c>
      <c r="H4689">
        <f t="shared" si="307"/>
        <v>0</v>
      </c>
      <c r="I4689" s="70"/>
      <c r="J4689" s="71"/>
      <c r="K4689" s="70"/>
      <c r="L4689" s="71"/>
      <c r="M4689" s="70"/>
      <c r="N4689" s="71"/>
      <c r="O4689" s="70"/>
      <c r="P4689" s="72"/>
    </row>
    <row r="4690" spans="1:16">
      <c r="A4690" s="12">
        <f t="shared" si="309"/>
        <v>0</v>
      </c>
      <c r="B4690" t="str">
        <f>YEAR(C4690)&amp;VLOOKUP(MONTH(C4690),lookup!$G$2:$N$13,8)</f>
        <v>2021M01</v>
      </c>
      <c r="C4690" s="7">
        <f t="shared" si="311"/>
        <v>44227</v>
      </c>
      <c r="D4690" s="130">
        <v>40.606755867326967</v>
      </c>
      <c r="E4690">
        <f t="shared" si="308"/>
        <v>40.591913689611104</v>
      </c>
      <c r="F4690" s="130">
        <v>33.612109580854977</v>
      </c>
      <c r="G4690">
        <f t="shared" si="310"/>
        <v>33.663217325405839</v>
      </c>
      <c r="H4690">
        <f t="shared" si="307"/>
        <v>0</v>
      </c>
      <c r="I4690" s="70"/>
      <c r="J4690" s="71"/>
      <c r="K4690" s="70"/>
      <c r="L4690" s="71"/>
      <c r="M4690" s="70"/>
      <c r="N4690" s="71"/>
      <c r="O4690" s="70"/>
      <c r="P4690" s="72"/>
    </row>
    <row r="4691" spans="1:16">
      <c r="A4691" s="12">
        <f t="shared" si="309"/>
        <v>0</v>
      </c>
      <c r="B4691" t="str">
        <f>YEAR(C4691)&amp;VLOOKUP(MONTH(C4691),lookup!$G$2:$N$13,8)</f>
        <v>2021M02</v>
      </c>
      <c r="C4691" s="7">
        <f t="shared" si="311"/>
        <v>44228</v>
      </c>
      <c r="D4691" s="130">
        <v>40.471325254477868</v>
      </c>
      <c r="E4691">
        <f t="shared" si="308"/>
        <v>40.637782021299941</v>
      </c>
      <c r="F4691" s="130">
        <v>33.513081212833505</v>
      </c>
      <c r="G4691">
        <f t="shared" si="310"/>
        <v>33.643051138496588</v>
      </c>
      <c r="H4691">
        <f t="shared" si="307"/>
        <v>0</v>
      </c>
      <c r="I4691" s="70"/>
      <c r="J4691" s="71"/>
      <c r="K4691" s="70"/>
      <c r="L4691" s="71"/>
      <c r="M4691" s="70"/>
      <c r="N4691" s="71"/>
      <c r="O4691" s="70"/>
      <c r="P4691" s="72"/>
    </row>
    <row r="4692" spans="1:16">
      <c r="A4692" s="12">
        <f t="shared" si="309"/>
        <v>0</v>
      </c>
      <c r="B4692" t="str">
        <f>YEAR(C4692)&amp;VLOOKUP(MONTH(C4692),lookup!$G$2:$N$13,8)</f>
        <v>2021M02</v>
      </c>
      <c r="C4692" s="7">
        <f t="shared" si="311"/>
        <v>44229</v>
      </c>
      <c r="D4692" s="130">
        <v>40.172813280390166</v>
      </c>
      <c r="E4692">
        <f t="shared" si="308"/>
        <v>40.590431071508988</v>
      </c>
      <c r="F4692" s="130">
        <v>33.274323376595589</v>
      </c>
      <c r="G4692">
        <f t="shared" si="310"/>
        <v>33.644175736732365</v>
      </c>
      <c r="H4692">
        <f t="shared" si="307"/>
        <v>0</v>
      </c>
      <c r="I4692" s="70"/>
      <c r="J4692" s="71"/>
      <c r="K4692" s="70"/>
      <c r="L4692" s="71"/>
      <c r="M4692" s="70"/>
      <c r="N4692" s="71"/>
      <c r="O4692" s="70"/>
      <c r="P4692" s="72"/>
    </row>
    <row r="4693" spans="1:16">
      <c r="A4693" s="12">
        <f t="shared" si="309"/>
        <v>0</v>
      </c>
      <c r="B4693" t="str">
        <f>YEAR(C4693)&amp;VLOOKUP(MONTH(C4693),lookup!$G$2:$N$13,8)</f>
        <v>2021M02</v>
      </c>
      <c r="C4693" s="7">
        <f t="shared" si="311"/>
        <v>44230</v>
      </c>
      <c r="D4693" s="130">
        <v>40.904422398863531</v>
      </c>
      <c r="E4693">
        <f t="shared" si="308"/>
        <v>40.632687767007418</v>
      </c>
      <c r="F4693" s="130">
        <v>33.94139734883462</v>
      </c>
      <c r="G4693">
        <f t="shared" si="310"/>
        <v>33.652711852455766</v>
      </c>
      <c r="H4693">
        <f t="shared" si="307"/>
        <v>0</v>
      </c>
      <c r="I4693" s="70"/>
      <c r="J4693" s="71"/>
      <c r="K4693" s="70"/>
      <c r="L4693" s="71"/>
      <c r="M4693" s="70"/>
      <c r="N4693" s="71"/>
      <c r="O4693" s="70"/>
      <c r="P4693" s="72"/>
    </row>
    <row r="4694" spans="1:16">
      <c r="A4694" s="12">
        <f t="shared" si="309"/>
        <v>0</v>
      </c>
      <c r="B4694" t="str">
        <f>YEAR(C4694)&amp;VLOOKUP(MONTH(C4694),lookup!$G$2:$N$13,8)</f>
        <v>2021M02</v>
      </c>
      <c r="C4694" s="7">
        <f t="shared" si="311"/>
        <v>44231</v>
      </c>
      <c r="D4694" s="130">
        <v>40.728443726119757</v>
      </c>
      <c r="E4694">
        <f t="shared" si="308"/>
        <v>40.646862480985831</v>
      </c>
      <c r="F4694" s="130">
        <v>33.695845690443051</v>
      </c>
      <c r="G4694">
        <f t="shared" si="310"/>
        <v>33.684039036451281</v>
      </c>
      <c r="H4694">
        <f t="shared" si="307"/>
        <v>0</v>
      </c>
      <c r="I4694" s="70"/>
      <c r="J4694" s="71"/>
      <c r="K4694" s="70"/>
      <c r="L4694" s="71"/>
      <c r="M4694" s="70"/>
      <c r="N4694" s="71"/>
      <c r="O4694" s="70"/>
      <c r="P4694" s="72"/>
    </row>
    <row r="4695" spans="1:16">
      <c r="A4695" s="12">
        <f t="shared" si="309"/>
        <v>0</v>
      </c>
      <c r="B4695" t="str">
        <f>YEAR(C4695)&amp;VLOOKUP(MONTH(C4695),lookup!$G$2:$N$13,8)</f>
        <v>2021M02</v>
      </c>
      <c r="C4695" s="7">
        <f t="shared" si="311"/>
        <v>44232</v>
      </c>
      <c r="D4695" s="130">
        <v>40.851319548965755</v>
      </c>
      <c r="E4695">
        <f t="shared" si="308"/>
        <v>40.651153543375756</v>
      </c>
      <c r="F4695" s="130">
        <v>33.924228264433893</v>
      </c>
      <c r="G4695">
        <f t="shared" si="310"/>
        <v>33.678179141501658</v>
      </c>
      <c r="H4695">
        <f t="shared" si="307"/>
        <v>0</v>
      </c>
      <c r="I4695" s="70"/>
      <c r="J4695" s="71"/>
      <c r="K4695" s="70"/>
      <c r="L4695" s="71"/>
      <c r="M4695" s="70"/>
      <c r="N4695" s="71"/>
      <c r="O4695" s="70"/>
      <c r="P4695" s="72"/>
    </row>
    <row r="4696" spans="1:16">
      <c r="A4696" s="12">
        <f t="shared" si="309"/>
        <v>0</v>
      </c>
      <c r="B4696" t="str">
        <f>YEAR(C4696)&amp;VLOOKUP(MONTH(C4696),lookup!$G$2:$N$13,8)</f>
        <v>2021M02</v>
      </c>
      <c r="C4696" s="7">
        <f t="shared" si="311"/>
        <v>44233</v>
      </c>
      <c r="D4696" s="130">
        <v>40.876863458049236</v>
      </c>
      <c r="E4696">
        <f t="shared" si="308"/>
        <v>40.680033419148366</v>
      </c>
      <c r="F4696" s="130">
        <v>33.80837116934147</v>
      </c>
      <c r="G4696">
        <f t="shared" si="310"/>
        <v>33.707766496635045</v>
      </c>
      <c r="H4696">
        <f t="shared" si="307"/>
        <v>0</v>
      </c>
      <c r="I4696" s="70"/>
      <c r="J4696" s="71"/>
      <c r="K4696" s="70"/>
      <c r="L4696" s="71"/>
      <c r="M4696" s="70"/>
      <c r="N4696" s="71"/>
      <c r="O4696" s="70"/>
      <c r="P4696" s="72"/>
    </row>
    <row r="4697" spans="1:16">
      <c r="A4697" s="12">
        <f t="shared" si="309"/>
        <v>0</v>
      </c>
      <c r="B4697" t="str">
        <f>YEAR(C4697)&amp;VLOOKUP(MONTH(C4697),lookup!$G$2:$N$13,8)</f>
        <v>2021M02</v>
      </c>
      <c r="C4697" s="7">
        <f t="shared" si="311"/>
        <v>44234</v>
      </c>
      <c r="D4697" s="130">
        <v>41.029374564707659</v>
      </c>
      <c r="E4697">
        <f t="shared" si="308"/>
        <v>40.732852129272658</v>
      </c>
      <c r="F4697" s="130">
        <v>34.043031515107856</v>
      </c>
      <c r="G4697">
        <f t="shared" si="310"/>
        <v>33.753874040299181</v>
      </c>
      <c r="H4697">
        <f t="shared" ref="H4697:H4760" si="312">INDEX(J:AU,MATCH(C4697,C:C,0),MATCH($H$1,$J$1:$AU$1,0))*(IF(I4697=$Q$1,1,IF(K4697=$Q$1,1,IF(M4697=$Q$1,1,IF(O4697=$Q$1,1,0)))))</f>
        <v>0</v>
      </c>
      <c r="I4697" s="70"/>
      <c r="J4697" s="71"/>
      <c r="K4697" s="70"/>
      <c r="L4697" s="71"/>
      <c r="M4697" s="70"/>
      <c r="N4697" s="71"/>
      <c r="O4697" s="70"/>
      <c r="P4697" s="72"/>
    </row>
    <row r="4698" spans="1:16">
      <c r="A4698" s="12">
        <f t="shared" si="309"/>
        <v>0</v>
      </c>
      <c r="B4698" t="str">
        <f>YEAR(C4698)&amp;VLOOKUP(MONTH(C4698),lookup!$G$2:$N$13,8)</f>
        <v>2021M02</v>
      </c>
      <c r="C4698" s="7">
        <f t="shared" si="311"/>
        <v>44235</v>
      </c>
      <c r="D4698" s="130">
        <v>40.172867688000998</v>
      </c>
      <c r="E4698">
        <f t="shared" si="308"/>
        <v>40.705738652032345</v>
      </c>
      <c r="F4698" s="130">
        <v>33.058507070919212</v>
      </c>
      <c r="G4698">
        <f t="shared" si="310"/>
        <v>33.701289191288495</v>
      </c>
      <c r="H4698">
        <f t="shared" si="312"/>
        <v>0</v>
      </c>
      <c r="I4698" s="70"/>
      <c r="J4698" s="71"/>
      <c r="K4698" s="70"/>
      <c r="L4698" s="71"/>
      <c r="M4698" s="70"/>
      <c r="N4698" s="71"/>
      <c r="O4698" s="70"/>
      <c r="P4698" s="72"/>
    </row>
    <row r="4699" spans="1:16">
      <c r="A4699" s="12">
        <f t="shared" si="309"/>
        <v>0</v>
      </c>
      <c r="B4699" t="str">
        <f>YEAR(C4699)&amp;VLOOKUP(MONTH(C4699),lookup!$G$2:$N$13,8)</f>
        <v>2021M02</v>
      </c>
      <c r="C4699" s="7">
        <f t="shared" si="311"/>
        <v>44236</v>
      </c>
      <c r="D4699" s="130">
        <v>40.836709474850629</v>
      </c>
      <c r="E4699">
        <f t="shared" si="308"/>
        <v>40.722932422137902</v>
      </c>
      <c r="F4699" s="130">
        <v>33.893124558087798</v>
      </c>
      <c r="G4699">
        <f t="shared" si="310"/>
        <v>33.721019167804656</v>
      </c>
      <c r="H4699">
        <f t="shared" si="312"/>
        <v>0</v>
      </c>
      <c r="I4699" s="70"/>
      <c r="J4699" s="71"/>
      <c r="K4699" s="70"/>
      <c r="L4699" s="71"/>
      <c r="M4699" s="70"/>
      <c r="N4699" s="71"/>
      <c r="O4699" s="70"/>
      <c r="P4699" s="72"/>
    </row>
    <row r="4700" spans="1:16">
      <c r="A4700" s="12">
        <f t="shared" si="309"/>
        <v>0</v>
      </c>
      <c r="B4700" t="str">
        <f>YEAR(C4700)&amp;VLOOKUP(MONTH(C4700),lookup!$G$2:$N$13,8)</f>
        <v>2021M02</v>
      </c>
      <c r="C4700" s="7">
        <f t="shared" si="311"/>
        <v>44237</v>
      </c>
      <c r="D4700" s="130">
        <v>40.045520751626746</v>
      </c>
      <c r="E4700">
        <f t="shared" si="308"/>
        <v>40.658066391215769</v>
      </c>
      <c r="F4700" s="130">
        <v>32.967734566454816</v>
      </c>
      <c r="G4700">
        <f t="shared" si="310"/>
        <v>33.641181440171842</v>
      </c>
      <c r="H4700">
        <f t="shared" si="312"/>
        <v>0</v>
      </c>
      <c r="I4700" s="70"/>
      <c r="J4700" s="71"/>
      <c r="K4700" s="70"/>
      <c r="L4700" s="71"/>
      <c r="M4700" s="70"/>
      <c r="N4700" s="71"/>
      <c r="O4700" s="70"/>
      <c r="P4700" s="72"/>
    </row>
    <row r="4701" spans="1:16">
      <c r="A4701" s="12">
        <f t="shared" si="309"/>
        <v>0</v>
      </c>
      <c r="B4701" t="str">
        <f>YEAR(C4701)&amp;VLOOKUP(MONTH(C4701),lookup!$G$2:$N$13,8)</f>
        <v>2021M02</v>
      </c>
      <c r="C4701" s="7">
        <f t="shared" si="311"/>
        <v>44238</v>
      </c>
      <c r="D4701" s="130">
        <v>40.504371795346906</v>
      </c>
      <c r="E4701">
        <f t="shared" si="308"/>
        <v>40.604150915694412</v>
      </c>
      <c r="F4701" s="130">
        <v>33.591595312778686</v>
      </c>
      <c r="G4701">
        <f t="shared" si="310"/>
        <v>33.591599400280415</v>
      </c>
      <c r="H4701">
        <f t="shared" si="312"/>
        <v>0</v>
      </c>
      <c r="I4701" s="70"/>
      <c r="J4701" s="71"/>
      <c r="K4701" s="70"/>
      <c r="L4701" s="71"/>
      <c r="M4701" s="70"/>
      <c r="N4701" s="71"/>
      <c r="O4701" s="70"/>
      <c r="P4701" s="72"/>
    </row>
    <row r="4702" spans="1:16">
      <c r="A4702" s="12">
        <f t="shared" si="309"/>
        <v>0</v>
      </c>
      <c r="B4702" t="str">
        <f>YEAR(C4702)&amp;VLOOKUP(MONTH(C4702),lookup!$G$2:$N$13,8)</f>
        <v>2021M02</v>
      </c>
      <c r="C4702" s="7">
        <f t="shared" si="311"/>
        <v>44239</v>
      </c>
      <c r="D4702" s="130">
        <v>40.321940124929903</v>
      </c>
      <c r="E4702">
        <f t="shared" si="308"/>
        <v>40.532500829526768</v>
      </c>
      <c r="F4702" s="130">
        <v>33.086691118157958</v>
      </c>
      <c r="G4702">
        <f t="shared" si="310"/>
        <v>33.493387235247297</v>
      </c>
      <c r="H4702">
        <f t="shared" si="312"/>
        <v>0</v>
      </c>
      <c r="I4702" s="70"/>
      <c r="J4702" s="71"/>
      <c r="K4702" s="70"/>
      <c r="L4702" s="71"/>
      <c r="M4702" s="70"/>
      <c r="N4702" s="71"/>
      <c r="O4702" s="70"/>
      <c r="P4702" s="72"/>
    </row>
    <row r="4703" spans="1:16">
      <c r="A4703" s="12">
        <f t="shared" si="309"/>
        <v>0</v>
      </c>
      <c r="B4703" t="str">
        <f>YEAR(C4703)&amp;VLOOKUP(MONTH(C4703),lookup!$G$2:$N$13,8)</f>
        <v>2021M02</v>
      </c>
      <c r="C4703" s="7">
        <f t="shared" si="311"/>
        <v>44240</v>
      </c>
      <c r="D4703" s="130">
        <v>39.998546832870893</v>
      </c>
      <c r="E4703">
        <f t="shared" si="308"/>
        <v>40.393300223784443</v>
      </c>
      <c r="F4703" s="130">
        <v>33.479243953567753</v>
      </c>
      <c r="G4703">
        <f t="shared" si="310"/>
        <v>33.418593419023161</v>
      </c>
      <c r="H4703">
        <f t="shared" si="312"/>
        <v>0</v>
      </c>
      <c r="I4703" s="70"/>
      <c r="J4703" s="71"/>
      <c r="K4703" s="70"/>
      <c r="L4703" s="71"/>
      <c r="M4703" s="70"/>
      <c r="N4703" s="71"/>
      <c r="O4703" s="70"/>
      <c r="P4703" s="72"/>
    </row>
    <row r="4704" spans="1:16">
      <c r="A4704" s="12">
        <f t="shared" si="309"/>
        <v>0</v>
      </c>
      <c r="B4704" t="str">
        <f>YEAR(C4704)&amp;VLOOKUP(MONTH(C4704),lookup!$G$2:$N$13,8)</f>
        <v>2021M02</v>
      </c>
      <c r="C4704" s="7">
        <f t="shared" si="311"/>
        <v>44241</v>
      </c>
      <c r="D4704" s="130">
        <v>40.563364226868771</v>
      </c>
      <c r="E4704">
        <f t="shared" si="308"/>
        <v>40.406247900074646</v>
      </c>
      <c r="F4704" s="130">
        <v>33.149499117598261</v>
      </c>
      <c r="G4704">
        <f t="shared" si="310"/>
        <v>33.384996586345792</v>
      </c>
      <c r="H4704">
        <f t="shared" si="312"/>
        <v>0</v>
      </c>
      <c r="I4704" s="70"/>
      <c r="J4704" s="71"/>
      <c r="K4704" s="70"/>
      <c r="L4704" s="71"/>
      <c r="M4704" s="70"/>
      <c r="N4704" s="71"/>
      <c r="O4704" s="70"/>
      <c r="P4704" s="72"/>
    </row>
    <row r="4705" spans="1:16">
      <c r="A4705" s="12">
        <f t="shared" si="309"/>
        <v>0</v>
      </c>
      <c r="B4705" t="str">
        <f>YEAR(C4705)&amp;VLOOKUP(MONTH(C4705),lookup!$G$2:$N$13,8)</f>
        <v>2021M02</v>
      </c>
      <c r="C4705" s="7">
        <f t="shared" si="311"/>
        <v>44242</v>
      </c>
      <c r="D4705" s="130">
        <v>40.825555496886729</v>
      </c>
      <c r="E4705">
        <f t="shared" si="308"/>
        <v>40.392579710172171</v>
      </c>
      <c r="F4705" s="130">
        <v>33.741596900063676</v>
      </c>
      <c r="G4705">
        <f t="shared" si="310"/>
        <v>33.353529618070183</v>
      </c>
      <c r="H4705">
        <f t="shared" si="312"/>
        <v>0</v>
      </c>
      <c r="I4705" s="70"/>
      <c r="J4705" s="71"/>
      <c r="K4705" s="70"/>
      <c r="L4705" s="71"/>
      <c r="M4705" s="70"/>
      <c r="N4705" s="71"/>
      <c r="O4705" s="70"/>
      <c r="P4705" s="72"/>
    </row>
    <row r="4706" spans="1:16">
      <c r="A4706" s="12">
        <f t="shared" si="309"/>
        <v>0</v>
      </c>
      <c r="B4706" t="str">
        <f>YEAR(C4706)&amp;VLOOKUP(MONTH(C4706),lookup!$G$2:$N$13,8)</f>
        <v>2021M02</v>
      </c>
      <c r="C4706" s="7">
        <f t="shared" si="311"/>
        <v>44243</v>
      </c>
      <c r="D4706" s="130">
        <v>40.90254115908018</v>
      </c>
      <c r="E4706">
        <f t="shared" si="308"/>
        <v>40.509602669402412</v>
      </c>
      <c r="F4706" s="130">
        <v>33.631101555782266</v>
      </c>
      <c r="G4706">
        <f t="shared" si="310"/>
        <v>33.44459735581809</v>
      </c>
      <c r="H4706">
        <f t="shared" si="312"/>
        <v>0</v>
      </c>
      <c r="I4706" s="70"/>
      <c r="J4706" s="71"/>
      <c r="K4706" s="70"/>
      <c r="L4706" s="71"/>
      <c r="M4706" s="70"/>
      <c r="N4706" s="71"/>
      <c r="O4706" s="70"/>
      <c r="P4706" s="72"/>
    </row>
    <row r="4707" spans="1:16">
      <c r="A4707" s="12">
        <f t="shared" si="309"/>
        <v>0</v>
      </c>
      <c r="B4707" t="str">
        <f>YEAR(C4707)&amp;VLOOKUP(MONTH(C4707),lookup!$G$2:$N$13,8)</f>
        <v>2021M02</v>
      </c>
      <c r="C4707" s="7">
        <f t="shared" si="311"/>
        <v>44244</v>
      </c>
      <c r="D4707" s="130">
        <v>41.245329793821618</v>
      </c>
      <c r="E4707">
        <f t="shared" si="308"/>
        <v>40.596887939210987</v>
      </c>
      <c r="F4707" s="130">
        <v>34.222623986236897</v>
      </c>
      <c r="G4707">
        <f t="shared" si="310"/>
        <v>33.51777679286559</v>
      </c>
      <c r="H4707">
        <f t="shared" si="312"/>
        <v>0</v>
      </c>
      <c r="I4707" s="70"/>
      <c r="J4707" s="71"/>
      <c r="K4707" s="70"/>
      <c r="L4707" s="71"/>
      <c r="M4707" s="70"/>
      <c r="N4707" s="71"/>
      <c r="O4707" s="70"/>
      <c r="P4707" s="72"/>
    </row>
    <row r="4708" spans="1:16">
      <c r="A4708" s="12">
        <f t="shared" si="309"/>
        <v>0</v>
      </c>
      <c r="B4708" t="str">
        <f>YEAR(C4708)&amp;VLOOKUP(MONTH(C4708),lookup!$G$2:$N$13,8)</f>
        <v>2021M02</v>
      </c>
      <c r="C4708" s="7">
        <f t="shared" si="311"/>
        <v>44245</v>
      </c>
      <c r="D4708" s="130">
        <v>41.21699902008497</v>
      </c>
      <c r="E4708">
        <f t="shared" si="308"/>
        <v>40.744693572252558</v>
      </c>
      <c r="F4708" s="130">
        <v>33.87341812085004</v>
      </c>
      <c r="G4708">
        <f t="shared" si="310"/>
        <v>33.639942598572958</v>
      </c>
      <c r="H4708">
        <f t="shared" si="312"/>
        <v>0</v>
      </c>
      <c r="I4708" s="70"/>
      <c r="J4708" s="71"/>
      <c r="K4708" s="70"/>
      <c r="L4708" s="71"/>
      <c r="M4708" s="70"/>
      <c r="N4708" s="71"/>
      <c r="O4708" s="70"/>
      <c r="P4708" s="72"/>
    </row>
    <row r="4709" spans="1:16">
      <c r="A4709" s="12">
        <f t="shared" si="309"/>
        <v>0</v>
      </c>
      <c r="B4709" t="str">
        <f>YEAR(C4709)&amp;VLOOKUP(MONTH(C4709),lookup!$G$2:$N$13,8)</f>
        <v>2021M02</v>
      </c>
      <c r="C4709" s="7">
        <f t="shared" si="311"/>
        <v>44246</v>
      </c>
      <c r="D4709" s="130">
        <v>41.335318553033765</v>
      </c>
      <c r="E4709">
        <f t="shared" si="308"/>
        <v>40.908025387954886</v>
      </c>
      <c r="F4709" s="130">
        <v>34.263205229050101</v>
      </c>
      <c r="G4709">
        <f t="shared" si="310"/>
        <v>33.747248324630121</v>
      </c>
      <c r="H4709">
        <f t="shared" si="312"/>
        <v>0</v>
      </c>
      <c r="I4709" s="70"/>
      <c r="J4709" s="71"/>
      <c r="K4709" s="70"/>
      <c r="L4709" s="71"/>
      <c r="M4709" s="70"/>
      <c r="N4709" s="71"/>
      <c r="O4709" s="70"/>
      <c r="P4709" s="72"/>
    </row>
    <row r="4710" spans="1:16">
      <c r="A4710" s="12">
        <f t="shared" si="309"/>
        <v>0</v>
      </c>
      <c r="B4710" t="str">
        <f>YEAR(C4710)&amp;VLOOKUP(MONTH(C4710),lookup!$G$2:$N$13,8)</f>
        <v>2021M02</v>
      </c>
      <c r="C4710" s="7">
        <f t="shared" si="311"/>
        <v>44247</v>
      </c>
      <c r="D4710" s="130">
        <v>41.445780573051813</v>
      </c>
      <c r="E4710">
        <f t="shared" si="308"/>
        <v>41.05180011147776</v>
      </c>
      <c r="F4710" s="130">
        <v>34.086628939898631</v>
      </c>
      <c r="G4710">
        <f t="shared" si="310"/>
        <v>33.887838590347272</v>
      </c>
      <c r="H4710">
        <f t="shared" si="312"/>
        <v>0</v>
      </c>
      <c r="I4710" s="70"/>
      <c r="J4710" s="71"/>
      <c r="K4710" s="70"/>
      <c r="L4710" s="71"/>
      <c r="M4710" s="70"/>
      <c r="N4710" s="71"/>
      <c r="O4710" s="70"/>
      <c r="P4710" s="72"/>
    </row>
    <row r="4711" spans="1:16">
      <c r="A4711" s="12">
        <f t="shared" si="309"/>
        <v>0</v>
      </c>
      <c r="B4711" t="str">
        <f>YEAR(C4711)&amp;VLOOKUP(MONTH(C4711),lookup!$G$2:$N$13,8)</f>
        <v>2021M02</v>
      </c>
      <c r="C4711" s="7">
        <f t="shared" si="311"/>
        <v>44248</v>
      </c>
      <c r="D4711" s="130">
        <v>41.887883462226668</v>
      </c>
      <c r="E4711">
        <f t="shared" si="308"/>
        <v>41.258410981257491</v>
      </c>
      <c r="F4711" s="130">
        <v>34.728487100875604</v>
      </c>
      <c r="G4711">
        <f t="shared" si="310"/>
        <v>34.048157137121677</v>
      </c>
      <c r="H4711">
        <f t="shared" si="312"/>
        <v>0</v>
      </c>
      <c r="I4711" s="70"/>
      <c r="J4711" s="71"/>
      <c r="K4711" s="70"/>
      <c r="L4711" s="71"/>
      <c r="M4711" s="70"/>
      <c r="N4711" s="71"/>
      <c r="O4711" s="70"/>
      <c r="P4711" s="72"/>
    </row>
    <row r="4712" spans="1:16">
      <c r="A4712" s="12">
        <f t="shared" si="309"/>
        <v>0</v>
      </c>
      <c r="B4712" t="str">
        <f>YEAR(C4712)&amp;VLOOKUP(MONTH(C4712),lookup!$G$2:$N$13,8)</f>
        <v>2021M02</v>
      </c>
      <c r="C4712" s="7">
        <f t="shared" si="311"/>
        <v>44249</v>
      </c>
      <c r="D4712" s="130">
        <v>41.331179633177015</v>
      </c>
      <c r="E4712">
        <f t="shared" si="308"/>
        <v>41.342119316993163</v>
      </c>
      <c r="F4712" s="130">
        <v>33.848828131073383</v>
      </c>
      <c r="G4712">
        <f t="shared" si="310"/>
        <v>34.110009081738134</v>
      </c>
      <c r="H4712">
        <f t="shared" si="312"/>
        <v>0</v>
      </c>
      <c r="I4712" s="70"/>
      <c r="J4712" s="71"/>
      <c r="K4712" s="70"/>
      <c r="L4712" s="71"/>
      <c r="M4712" s="70"/>
      <c r="N4712" s="71"/>
      <c r="O4712" s="70"/>
      <c r="P4712" s="72"/>
    </row>
    <row r="4713" spans="1:16">
      <c r="A4713" s="12">
        <f t="shared" si="309"/>
        <v>0</v>
      </c>
      <c r="B4713" t="str">
        <f>YEAR(C4713)&amp;VLOOKUP(MONTH(C4713),lookup!$G$2:$N$13,8)</f>
        <v>2021M02</v>
      </c>
      <c r="C4713" s="7">
        <f t="shared" si="311"/>
        <v>44250</v>
      </c>
      <c r="D4713" s="130">
        <v>41.835613626005141</v>
      </c>
      <c r="E4713">
        <f t="shared" si="308"/>
        <v>41.454438269411696</v>
      </c>
      <c r="F4713" s="130">
        <v>34.719065711699024</v>
      </c>
      <c r="G4713">
        <f t="shared" si="310"/>
        <v>34.212471026253851</v>
      </c>
      <c r="H4713">
        <f t="shared" si="312"/>
        <v>0</v>
      </c>
      <c r="I4713" s="70"/>
      <c r="J4713" s="71"/>
      <c r="K4713" s="70"/>
      <c r="L4713" s="71"/>
      <c r="M4713" s="70"/>
      <c r="N4713" s="71"/>
      <c r="O4713" s="70"/>
      <c r="P4713" s="72"/>
    </row>
    <row r="4714" spans="1:16">
      <c r="A4714" s="12">
        <f t="shared" si="309"/>
        <v>0</v>
      </c>
      <c r="B4714" t="str">
        <f>YEAR(C4714)&amp;VLOOKUP(MONTH(C4714),lookup!$G$2:$N$13,8)</f>
        <v>2021M02</v>
      </c>
      <c r="C4714" s="7">
        <f t="shared" si="311"/>
        <v>44251</v>
      </c>
      <c r="D4714" s="130">
        <v>41.613030671721276</v>
      </c>
      <c r="E4714">
        <f t="shared" si="308"/>
        <v>41.53184650158812</v>
      </c>
      <c r="F4714" s="130">
        <v>34.02697023567525</v>
      </c>
      <c r="G4714">
        <f t="shared" si="310"/>
        <v>34.250008828315934</v>
      </c>
      <c r="H4714">
        <f t="shared" si="312"/>
        <v>0</v>
      </c>
      <c r="I4714" s="70"/>
      <c r="J4714" s="71"/>
      <c r="K4714" s="70"/>
      <c r="L4714" s="71"/>
      <c r="M4714" s="70"/>
      <c r="N4714" s="71"/>
      <c r="O4714" s="70"/>
      <c r="P4714" s="72"/>
    </row>
    <row r="4715" spans="1:16">
      <c r="A4715" s="12">
        <f t="shared" si="309"/>
        <v>0</v>
      </c>
      <c r="B4715" t="str">
        <f>YEAR(C4715)&amp;VLOOKUP(MONTH(C4715),lookup!$G$2:$N$13,8)</f>
        <v>2021M02</v>
      </c>
      <c r="C4715" s="7">
        <f t="shared" si="311"/>
        <v>44252</v>
      </c>
      <c r="D4715" s="130">
        <v>42.182815987723316</v>
      </c>
      <c r="E4715">
        <f t="shared" si="308"/>
        <v>41.661064174931099</v>
      </c>
      <c r="F4715" s="130">
        <v>35.109652761071978</v>
      </c>
      <c r="G4715">
        <f t="shared" si="310"/>
        <v>34.375985421078283</v>
      </c>
      <c r="H4715">
        <f t="shared" si="312"/>
        <v>0</v>
      </c>
      <c r="I4715" s="70"/>
      <c r="J4715" s="71"/>
      <c r="K4715" s="70"/>
      <c r="L4715" s="71"/>
      <c r="M4715" s="70"/>
      <c r="N4715" s="71"/>
      <c r="O4715" s="70"/>
      <c r="P4715" s="72"/>
    </row>
    <row r="4716" spans="1:16">
      <c r="A4716" s="12">
        <f t="shared" si="309"/>
        <v>0</v>
      </c>
      <c r="B4716" t="str">
        <f>YEAR(C4716)&amp;VLOOKUP(MONTH(C4716),lookup!$G$2:$N$13,8)</f>
        <v>2021M02</v>
      </c>
      <c r="C4716" s="7">
        <f t="shared" si="311"/>
        <v>44253</v>
      </c>
      <c r="D4716" s="130">
        <v>42.092682153295051</v>
      </c>
      <c r="E4716">
        <f t="shared" si="308"/>
        <v>41.769702835776997</v>
      </c>
      <c r="F4716" s="130">
        <v>34.480218923012067</v>
      </c>
      <c r="G4716">
        <f t="shared" si="310"/>
        <v>34.44670963647286</v>
      </c>
      <c r="H4716">
        <f t="shared" si="312"/>
        <v>0</v>
      </c>
      <c r="I4716" s="70"/>
      <c r="J4716" s="71"/>
      <c r="K4716" s="70"/>
      <c r="L4716" s="71"/>
      <c r="M4716" s="70"/>
      <c r="N4716" s="71"/>
      <c r="O4716" s="70"/>
      <c r="P4716" s="72"/>
    </row>
    <row r="4717" spans="1:16">
      <c r="A4717" s="12">
        <f t="shared" si="309"/>
        <v>0</v>
      </c>
      <c r="B4717" t="str">
        <f>YEAR(C4717)&amp;VLOOKUP(MONTH(C4717),lookup!$G$2:$N$13,8)</f>
        <v>2021M02</v>
      </c>
      <c r="C4717" s="7">
        <f t="shared" si="311"/>
        <v>44254</v>
      </c>
      <c r="D4717" s="130">
        <v>42.018236850196686</v>
      </c>
      <c r="E4717">
        <f t="shared" ref="E4717:E4780" si="313">AVERAGE(SUM(D4710:D4717)/8,SUM(D4712:D4717)/6)</f>
        <v>41.823248011680519</v>
      </c>
      <c r="F4717" s="130">
        <v>34.873685886781104</v>
      </c>
      <c r="G4717">
        <f t="shared" si="310"/>
        <v>34.496964576406512</v>
      </c>
      <c r="H4717">
        <f t="shared" si="312"/>
        <v>0</v>
      </c>
      <c r="I4717" s="70"/>
      <c r="J4717" s="71"/>
      <c r="K4717" s="70"/>
      <c r="L4717" s="71"/>
      <c r="M4717" s="70"/>
      <c r="N4717" s="71"/>
      <c r="O4717" s="70"/>
      <c r="P4717" s="72"/>
    </row>
    <row r="4718" spans="1:16">
      <c r="A4718" s="12">
        <f t="shared" si="309"/>
        <v>0</v>
      </c>
      <c r="B4718" t="str">
        <f>YEAR(C4718)&amp;VLOOKUP(MONTH(C4718),lookup!$G$2:$N$13,8)</f>
        <v>2021M02</v>
      </c>
      <c r="C4718" s="7">
        <f t="shared" si="311"/>
        <v>44255</v>
      </c>
      <c r="D4718" s="130">
        <v>42.20720545064647</v>
      </c>
      <c r="E4718">
        <f t="shared" si="313"/>
        <v>41.943839217985975</v>
      </c>
      <c r="F4718" s="130">
        <v>34.625897799794991</v>
      </c>
      <c r="G4718">
        <f t="shared" si="310"/>
        <v>34.595424685876829</v>
      </c>
      <c r="H4718">
        <f t="shared" si="312"/>
        <v>0</v>
      </c>
      <c r="I4718" s="70"/>
      <c r="J4718" s="71"/>
      <c r="K4718" s="70"/>
      <c r="L4718" s="71"/>
      <c r="M4718" s="70"/>
      <c r="N4718" s="71"/>
      <c r="O4718" s="70"/>
      <c r="P4718" s="72"/>
    </row>
    <row r="4719" spans="1:16">
      <c r="A4719" s="12">
        <f t="shared" si="309"/>
        <v>0</v>
      </c>
      <c r="B4719" t="str">
        <f>YEAR(C4719)&amp;VLOOKUP(MONTH(C4719),lookup!$G$2:$N$13,8)</f>
        <v>2021M03</v>
      </c>
      <c r="C4719" s="7">
        <f t="shared" si="311"/>
        <v>44256</v>
      </c>
      <c r="D4719" s="130">
        <v>42.406628956316077</v>
      </c>
      <c r="E4719">
        <f t="shared" si="313"/>
        <v>42.023845422225804</v>
      </c>
      <c r="F4719" s="130">
        <v>35.201017768915442</v>
      </c>
      <c r="G4719">
        <f t="shared" si="310"/>
        <v>34.665120524064022</v>
      </c>
      <c r="H4719">
        <f t="shared" si="312"/>
        <v>0</v>
      </c>
      <c r="I4719" s="70"/>
      <c r="J4719" s="71"/>
      <c r="K4719" s="70"/>
      <c r="L4719" s="71"/>
      <c r="M4719" s="70"/>
      <c r="N4719" s="71"/>
      <c r="O4719" s="70"/>
      <c r="P4719" s="72"/>
    </row>
    <row r="4720" spans="1:16">
      <c r="A4720" s="12">
        <f t="shared" ref="A4720:A4783" si="314">IF(D4720+D4721=D4720,IF(D4720+D4721&gt;0,1,0),0)</f>
        <v>0</v>
      </c>
      <c r="B4720" t="str">
        <f>YEAR(C4720)&amp;VLOOKUP(MONTH(C4720),lookup!$G$2:$N$13,8)</f>
        <v>2021M03</v>
      </c>
      <c r="C4720" s="7">
        <f t="shared" si="311"/>
        <v>44257</v>
      </c>
      <c r="D4720" s="130">
        <v>42.483529310771203</v>
      </c>
      <c r="E4720">
        <f t="shared" si="313"/>
        <v>42.168408830329597</v>
      </c>
      <c r="F4720" s="130">
        <v>34.96359505815014</v>
      </c>
      <c r="G4720">
        <f t="shared" si="310"/>
        <v>34.812845525545896</v>
      </c>
      <c r="H4720">
        <f t="shared" si="312"/>
        <v>0</v>
      </c>
      <c r="I4720" s="70"/>
      <c r="J4720" s="71"/>
      <c r="K4720" s="70"/>
      <c r="L4720" s="71"/>
      <c r="M4720" s="70"/>
      <c r="N4720" s="71"/>
      <c r="O4720" s="70"/>
      <c r="P4720" s="72"/>
    </row>
    <row r="4721" spans="1:16">
      <c r="A4721" s="12">
        <f t="shared" si="314"/>
        <v>0</v>
      </c>
      <c r="B4721" t="str">
        <f>YEAR(C4721)&amp;VLOOKUP(MONTH(C4721),lookup!$G$2:$N$13,8)</f>
        <v>2021M03</v>
      </c>
      <c r="C4721" s="7">
        <f t="shared" si="311"/>
        <v>44258</v>
      </c>
      <c r="D4721" s="130">
        <v>42.349336906381417</v>
      </c>
      <c r="E4721">
        <f t="shared" si="313"/>
        <v>42.214393278574626</v>
      </c>
      <c r="F4721" s="130">
        <v>34.986791023549074</v>
      </c>
      <c r="G4721">
        <f t="shared" si="310"/>
        <v>34.819339879409611</v>
      </c>
      <c r="H4721">
        <f t="shared" si="312"/>
        <v>0</v>
      </c>
      <c r="I4721" s="70"/>
      <c r="J4721" s="71"/>
      <c r="K4721" s="70"/>
      <c r="L4721" s="71"/>
      <c r="M4721" s="70"/>
      <c r="N4721" s="71"/>
      <c r="O4721" s="70"/>
      <c r="P4721" s="72"/>
    </row>
    <row r="4722" spans="1:16">
      <c r="A4722" s="12">
        <f t="shared" si="314"/>
        <v>0</v>
      </c>
      <c r="B4722" t="str">
        <f>YEAR(C4722)&amp;VLOOKUP(MONTH(C4722),lookup!$G$2:$N$13,8)</f>
        <v>2021M03</v>
      </c>
      <c r="C4722" s="7">
        <f t="shared" si="311"/>
        <v>44259</v>
      </c>
      <c r="D4722" s="130">
        <v>42.661591437721988</v>
      </c>
      <c r="E4722">
        <f t="shared" si="313"/>
        <v>42.327337433485248</v>
      </c>
      <c r="F4722" s="130">
        <v>35.077342504826326</v>
      </c>
      <c r="G4722">
        <f t="shared" si="310"/>
        <v>34.934748444716078</v>
      </c>
      <c r="H4722">
        <f t="shared" si="312"/>
        <v>0</v>
      </c>
      <c r="I4722" s="70"/>
      <c r="J4722" s="71"/>
      <c r="K4722" s="70"/>
      <c r="L4722" s="71"/>
      <c r="M4722" s="70"/>
      <c r="N4722" s="71"/>
      <c r="O4722" s="70"/>
      <c r="P4722" s="72"/>
    </row>
    <row r="4723" spans="1:16">
      <c r="A4723" s="12">
        <f t="shared" si="314"/>
        <v>0</v>
      </c>
      <c r="B4723" t="str">
        <f>YEAR(C4723)&amp;VLOOKUP(MONTH(C4723),lookup!$G$2:$N$13,8)</f>
        <v>2021M03</v>
      </c>
      <c r="C4723" s="7">
        <f t="shared" si="311"/>
        <v>44260</v>
      </c>
      <c r="D4723" s="130">
        <v>42.720457996260663</v>
      </c>
      <c r="E4723">
        <f t="shared" si="313"/>
        <v>42.419458487857497</v>
      </c>
      <c r="F4723" s="130">
        <v>35.508768699617463</v>
      </c>
      <c r="G4723">
        <f t="shared" si="310"/>
        <v>35.012616758611529</v>
      </c>
      <c r="H4723">
        <f t="shared" si="312"/>
        <v>0</v>
      </c>
      <c r="I4723" s="70"/>
      <c r="J4723" s="71"/>
      <c r="K4723" s="70"/>
      <c r="L4723" s="71"/>
      <c r="M4723" s="70"/>
      <c r="N4723" s="71"/>
      <c r="O4723" s="70"/>
      <c r="P4723" s="72"/>
    </row>
    <row r="4724" spans="1:16">
      <c r="A4724" s="12">
        <f t="shared" si="314"/>
        <v>0</v>
      </c>
      <c r="B4724" t="str">
        <f>YEAR(C4724)&amp;VLOOKUP(MONTH(C4724),lookup!$G$2:$N$13,8)</f>
        <v>2021M03</v>
      </c>
      <c r="C4724" s="7">
        <f t="shared" si="311"/>
        <v>44261</v>
      </c>
      <c r="D4724" s="130">
        <v>42.43900260372363</v>
      </c>
      <c r="E4724">
        <f t="shared" si="313"/>
        <v>42.460419945432378</v>
      </c>
      <c r="F4724" s="130">
        <v>34.80936369230259</v>
      </c>
      <c r="G4724">
        <f t="shared" si="310"/>
        <v>35.048477131067827</v>
      </c>
      <c r="H4724">
        <f t="shared" si="312"/>
        <v>0</v>
      </c>
      <c r="I4724" s="70"/>
      <c r="J4724" s="71"/>
      <c r="K4724" s="70"/>
      <c r="L4724" s="71"/>
      <c r="M4724" s="70"/>
      <c r="N4724" s="71"/>
      <c r="O4724" s="70"/>
      <c r="P4724" s="72"/>
    </row>
    <row r="4725" spans="1:16">
      <c r="A4725" s="12">
        <f t="shared" si="314"/>
        <v>0</v>
      </c>
      <c r="B4725" t="str">
        <f>YEAR(C4725)&amp;VLOOKUP(MONTH(C4725),lookup!$G$2:$N$13,8)</f>
        <v>2021M03</v>
      </c>
      <c r="C4725" s="7">
        <f t="shared" si="311"/>
        <v>44262</v>
      </c>
      <c r="D4725" s="130">
        <v>42.874788175016619</v>
      </c>
      <c r="E4725">
        <f t="shared" si="313"/>
        <v>42.552967671458674</v>
      </c>
      <c r="F4725" s="130">
        <v>35.56507703872952</v>
      </c>
      <c r="G4725">
        <f t="shared" si="310"/>
        <v>35.122027350549104</v>
      </c>
      <c r="H4725">
        <f t="shared" si="312"/>
        <v>0</v>
      </c>
      <c r="I4725" s="70"/>
      <c r="J4725" s="71"/>
      <c r="K4725" s="70"/>
      <c r="L4725" s="71"/>
      <c r="M4725" s="70"/>
      <c r="N4725" s="71"/>
      <c r="O4725" s="70"/>
      <c r="P4725" s="72"/>
    </row>
    <row r="4726" spans="1:16">
      <c r="A4726" s="12">
        <f t="shared" si="314"/>
        <v>0</v>
      </c>
      <c r="B4726" t="str">
        <f>YEAR(C4726)&amp;VLOOKUP(MONTH(C4726),lookup!$G$2:$N$13,8)</f>
        <v>2021M03</v>
      </c>
      <c r="C4726" s="7">
        <f t="shared" si="311"/>
        <v>44263</v>
      </c>
      <c r="D4726" s="130">
        <v>42.65185132835493</v>
      </c>
      <c r="E4726">
        <f t="shared" si="313"/>
        <v>42.594784873614095</v>
      </c>
      <c r="F4726" s="130">
        <v>34.978544146682594</v>
      </c>
      <c r="G4726">
        <f t="shared" si="310"/>
        <v>35.145313504607287</v>
      </c>
      <c r="H4726">
        <f t="shared" si="312"/>
        <v>0</v>
      </c>
      <c r="I4726" s="70"/>
      <c r="J4726" s="71"/>
      <c r="K4726" s="70"/>
      <c r="L4726" s="71"/>
      <c r="M4726" s="70"/>
      <c r="N4726" s="71"/>
      <c r="O4726" s="70"/>
      <c r="P4726" s="72"/>
    </row>
    <row r="4727" spans="1:16">
      <c r="A4727" s="12">
        <f t="shared" si="314"/>
        <v>0</v>
      </c>
      <c r="B4727" t="str">
        <f>YEAR(C4727)&amp;VLOOKUP(MONTH(C4727),lookup!$G$2:$N$13,8)</f>
        <v>2021M03</v>
      </c>
      <c r="C4727" s="7">
        <f t="shared" si="311"/>
        <v>44264</v>
      </c>
      <c r="D4727" s="130">
        <v>42.966471889447057</v>
      </c>
      <c r="E4727">
        <f t="shared" si="313"/>
        <v>42.681202972190249</v>
      </c>
      <c r="F4727" s="130">
        <v>35.67260272356409</v>
      </c>
      <c r="G4727">
        <f t="shared" si="310"/>
        <v>35.231938539274083</v>
      </c>
      <c r="H4727">
        <f t="shared" si="312"/>
        <v>0</v>
      </c>
      <c r="I4727" s="70"/>
      <c r="J4727" s="71"/>
      <c r="K4727" s="70"/>
      <c r="L4727" s="71"/>
      <c r="M4727" s="70"/>
      <c r="N4727" s="71"/>
      <c r="O4727" s="70"/>
      <c r="P4727" s="72"/>
    </row>
    <row r="4728" spans="1:16">
      <c r="A4728" s="12">
        <f t="shared" si="314"/>
        <v>0</v>
      </c>
      <c r="B4728" t="str">
        <f>YEAR(C4728)&amp;VLOOKUP(MONTH(C4728),lookup!$G$2:$N$13,8)</f>
        <v>2021M03</v>
      </c>
      <c r="C4728" s="7">
        <f t="shared" si="311"/>
        <v>44265</v>
      </c>
      <c r="D4728" s="130">
        <v>42.877934315010314</v>
      </c>
      <c r="E4728">
        <f t="shared" si="313"/>
        <v>42.723881858062555</v>
      </c>
      <c r="F4728" s="130">
        <v>35.211629498413444</v>
      </c>
      <c r="G4728">
        <f t="shared" si="310"/>
        <v>35.258631274589462</v>
      </c>
      <c r="H4728">
        <f t="shared" si="312"/>
        <v>0</v>
      </c>
      <c r="I4728" s="70"/>
      <c r="J4728" s="71"/>
      <c r="K4728" s="70"/>
      <c r="L4728" s="71"/>
      <c r="M4728" s="70"/>
      <c r="N4728" s="71"/>
      <c r="O4728" s="70"/>
      <c r="P4728" s="72"/>
    </row>
    <row r="4729" spans="1:16">
      <c r="A4729" s="12">
        <f t="shared" si="314"/>
        <v>0</v>
      </c>
      <c r="B4729" t="str">
        <f>YEAR(C4729)&amp;VLOOKUP(MONTH(C4729),lookup!$G$2:$N$13,8)</f>
        <v>2021M03</v>
      </c>
      <c r="C4729" s="7">
        <f t="shared" si="311"/>
        <v>44266</v>
      </c>
      <c r="D4729" s="130">
        <v>43.109382645716693</v>
      </c>
      <c r="E4729">
        <f t="shared" si="313"/>
        <v>42.803795104225678</v>
      </c>
      <c r="F4729" s="130">
        <v>35.745963228408129</v>
      </c>
      <c r="G4729">
        <f t="shared" si="310"/>
        <v>35.325845748125715</v>
      </c>
      <c r="H4729">
        <f t="shared" si="312"/>
        <v>0</v>
      </c>
      <c r="I4729" s="70"/>
      <c r="J4729" s="71"/>
      <c r="K4729" s="70"/>
      <c r="L4729" s="71"/>
      <c r="M4729" s="70"/>
      <c r="N4729" s="71"/>
      <c r="O4729" s="70"/>
      <c r="P4729" s="72"/>
    </row>
    <row r="4730" spans="1:16">
      <c r="A4730" s="12">
        <f t="shared" si="314"/>
        <v>0</v>
      </c>
      <c r="B4730" t="str">
        <f>YEAR(C4730)&amp;VLOOKUP(MONTH(C4730),lookup!$G$2:$N$13,8)</f>
        <v>2021M03</v>
      </c>
      <c r="C4730" s="7">
        <f t="shared" si="311"/>
        <v>44267</v>
      </c>
      <c r="D4730" s="130">
        <v>42.769030018212696</v>
      </c>
      <c r="E4730">
        <f t="shared" si="313"/>
        <v>42.838012300047097</v>
      </c>
      <c r="F4730" s="130">
        <v>35.154404628369953</v>
      </c>
      <c r="G4730">
        <f t="shared" si="310"/>
        <v>35.359415542186127</v>
      </c>
      <c r="H4730">
        <f t="shared" si="312"/>
        <v>0</v>
      </c>
      <c r="I4730" s="70"/>
      <c r="J4730" s="71"/>
      <c r="K4730" s="70"/>
      <c r="L4730" s="71"/>
      <c r="M4730" s="70"/>
      <c r="N4730" s="71"/>
      <c r="O4730" s="70"/>
      <c r="P4730" s="72"/>
    </row>
    <row r="4731" spans="1:16">
      <c r="A4731" s="12">
        <f t="shared" si="314"/>
        <v>0</v>
      </c>
      <c r="B4731" t="str">
        <f>YEAR(C4731)&amp;VLOOKUP(MONTH(C4731),lookup!$G$2:$N$13,8)</f>
        <v>2021M03</v>
      </c>
      <c r="C4731" s="7">
        <f t="shared" si="311"/>
        <v>44268</v>
      </c>
      <c r="D4731" s="130">
        <v>43.309634536845714</v>
      </c>
      <c r="E4731">
        <f t="shared" si="313"/>
        <v>42.911073030652759</v>
      </c>
      <c r="F4731" s="130">
        <v>35.897001314288474</v>
      </c>
      <c r="G4731">
        <f t="shared" si="310"/>
        <v>35.41134043689965</v>
      </c>
      <c r="H4731">
        <f t="shared" si="312"/>
        <v>0</v>
      </c>
      <c r="I4731" s="70"/>
      <c r="J4731" s="71"/>
      <c r="K4731" s="70"/>
      <c r="L4731" s="71"/>
      <c r="M4731" s="70"/>
      <c r="N4731" s="71"/>
      <c r="O4731" s="70"/>
      <c r="P4731" s="72"/>
    </row>
    <row r="4732" spans="1:16">
      <c r="A4732" s="12">
        <f t="shared" si="314"/>
        <v>0</v>
      </c>
      <c r="B4732" t="str">
        <f>YEAR(C4732)&amp;VLOOKUP(MONTH(C4732),lookup!$G$2:$N$13,8)</f>
        <v>2021M03</v>
      </c>
      <c r="C4732" s="7">
        <f t="shared" si="311"/>
        <v>44269</v>
      </c>
      <c r="D4732" s="130">
        <v>42.761490194372072</v>
      </c>
      <c r="E4732">
        <f t="shared" si="313"/>
        <v>42.940365077236386</v>
      </c>
      <c r="F4732" s="130">
        <v>35.210635639146162</v>
      </c>
      <c r="G4732">
        <f t="shared" si="310"/>
        <v>35.455760891282665</v>
      </c>
      <c r="H4732">
        <f t="shared" si="312"/>
        <v>0</v>
      </c>
      <c r="I4732" s="70"/>
      <c r="J4732" s="71"/>
      <c r="K4732" s="70"/>
      <c r="L4732" s="71"/>
      <c r="M4732" s="70"/>
      <c r="N4732" s="71"/>
      <c r="O4732" s="70"/>
      <c r="P4732" s="72"/>
    </row>
    <row r="4733" spans="1:16">
      <c r="A4733" s="12">
        <f t="shared" si="314"/>
        <v>0</v>
      </c>
      <c r="B4733" t="str">
        <f>YEAR(C4733)&amp;VLOOKUP(MONTH(C4733),lookup!$G$2:$N$13,8)</f>
        <v>2021M03</v>
      </c>
      <c r="C4733" s="7">
        <f t="shared" si="311"/>
        <v>44270</v>
      </c>
      <c r="D4733" s="130">
        <v>42.884010334139681</v>
      </c>
      <c r="E4733">
        <f t="shared" si="313"/>
        <v>42.934069665905966</v>
      </c>
      <c r="F4733" s="130">
        <v>35.376226664297455</v>
      </c>
      <c r="G4733">
        <f t="shared" si="310"/>
        <v>35.419259737941779</v>
      </c>
      <c r="H4733">
        <f t="shared" si="312"/>
        <v>0</v>
      </c>
      <c r="I4733" s="70"/>
      <c r="J4733" s="71"/>
      <c r="K4733" s="70"/>
      <c r="L4733" s="71"/>
      <c r="M4733" s="70"/>
      <c r="N4733" s="71"/>
      <c r="O4733" s="70"/>
      <c r="P4733" s="72"/>
    </row>
    <row r="4734" spans="1:16">
      <c r="A4734" s="12">
        <f t="shared" si="314"/>
        <v>0</v>
      </c>
      <c r="B4734" t="str">
        <f>YEAR(C4734)&amp;VLOOKUP(MONTH(C4734),lookup!$G$2:$N$13,8)</f>
        <v>2021M03</v>
      </c>
      <c r="C4734" s="7">
        <f t="shared" si="311"/>
        <v>44271</v>
      </c>
      <c r="D4734" s="130">
        <v>43.065104132047658</v>
      </c>
      <c r="E4734">
        <f t="shared" si="313"/>
        <v>42.975495450889881</v>
      </c>
      <c r="F4734" s="130">
        <v>35.550084215318591</v>
      </c>
      <c r="G4734">
        <f t="shared" si="310"/>
        <v>35.483185551973619</v>
      </c>
      <c r="H4734">
        <f t="shared" si="312"/>
        <v>0</v>
      </c>
      <c r="I4734" s="70"/>
      <c r="J4734" s="71"/>
      <c r="K4734" s="70"/>
      <c r="L4734" s="71"/>
      <c r="M4734" s="70"/>
      <c r="N4734" s="71"/>
      <c r="O4734" s="70"/>
      <c r="P4734" s="72"/>
    </row>
    <row r="4735" spans="1:16">
      <c r="A4735" s="12">
        <f t="shared" si="314"/>
        <v>0</v>
      </c>
      <c r="B4735" t="str">
        <f>YEAR(C4735)&amp;VLOOKUP(MONTH(C4735),lookup!$G$2:$N$13,8)</f>
        <v>2021M03</v>
      </c>
      <c r="C4735" s="7">
        <f t="shared" si="311"/>
        <v>44272</v>
      </c>
      <c r="D4735" s="130">
        <v>43.585693010940076</v>
      </c>
      <c r="E4735">
        <f t="shared" si="313"/>
        <v>43.053889301418465</v>
      </c>
      <c r="F4735" s="130">
        <v>36.066361778892919</v>
      </c>
      <c r="G4735">
        <f t="shared" si="310"/>
        <v>35.534495372138736</v>
      </c>
      <c r="H4735">
        <f t="shared" si="312"/>
        <v>0</v>
      </c>
      <c r="I4735" s="70"/>
      <c r="J4735" s="71"/>
      <c r="K4735" s="70"/>
      <c r="L4735" s="71"/>
      <c r="M4735" s="70"/>
      <c r="N4735" s="71"/>
      <c r="O4735" s="70"/>
      <c r="P4735" s="72"/>
    </row>
    <row r="4736" spans="1:16">
      <c r="A4736" s="12">
        <f t="shared" si="314"/>
        <v>0</v>
      </c>
      <c r="B4736" t="str">
        <f>YEAR(C4736)&amp;VLOOKUP(MONTH(C4736),lookup!$G$2:$N$13,8)</f>
        <v>2021M03</v>
      </c>
      <c r="C4736" s="7">
        <f t="shared" si="311"/>
        <v>44273</v>
      </c>
      <c r="D4736" s="130">
        <v>42.974604129463167</v>
      </c>
      <c r="E4736">
        <f t="shared" si="313"/>
        <v>43.077062340759312</v>
      </c>
      <c r="F4736" s="130">
        <v>35.380388449979208</v>
      </c>
      <c r="G4736">
        <f t="shared" si="310"/>
        <v>35.563874791745704</v>
      </c>
      <c r="H4736">
        <f t="shared" si="312"/>
        <v>0</v>
      </c>
      <c r="I4736" s="70"/>
      <c r="J4736" s="71"/>
      <c r="K4736" s="70"/>
      <c r="L4736" s="71"/>
      <c r="M4736" s="70"/>
      <c r="N4736" s="71"/>
      <c r="O4736" s="70"/>
      <c r="P4736" s="72"/>
    </row>
    <row r="4737" spans="1:16">
      <c r="A4737" s="12">
        <f t="shared" si="314"/>
        <v>0</v>
      </c>
      <c r="B4737" t="str">
        <f>YEAR(C4737)&amp;VLOOKUP(MONTH(C4737),lookup!$G$2:$N$13,8)</f>
        <v>2021M03</v>
      </c>
      <c r="C4737" s="7">
        <f t="shared" si="311"/>
        <v>44274</v>
      </c>
      <c r="D4737" s="130">
        <v>43.566659557855523</v>
      </c>
      <c r="E4737">
        <f t="shared" si="313"/>
        <v>43.127060899518796</v>
      </c>
      <c r="F4737" s="130">
        <v>36.014412983173962</v>
      </c>
      <c r="G4737">
        <f t="shared" si="310"/>
        <v>35.590437207159027</v>
      </c>
      <c r="H4737">
        <f t="shared" si="312"/>
        <v>0</v>
      </c>
      <c r="I4737" s="70"/>
      <c r="J4737" s="71"/>
      <c r="K4737" s="70"/>
      <c r="L4737" s="71"/>
      <c r="M4737" s="70"/>
      <c r="N4737" s="71"/>
      <c r="O4737" s="70"/>
      <c r="P4737" s="72"/>
    </row>
    <row r="4738" spans="1:16">
      <c r="A4738" s="12">
        <f t="shared" si="314"/>
        <v>0</v>
      </c>
      <c r="B4738" t="str">
        <f>YEAR(C4738)&amp;VLOOKUP(MONTH(C4738),lookup!$G$2:$N$13,8)</f>
        <v>2021M03</v>
      </c>
      <c r="C4738" s="7">
        <f t="shared" si="311"/>
        <v>44275</v>
      </c>
      <c r="D4738" s="130">
        <v>43.402102727783436</v>
      </c>
      <c r="E4738">
        <f t="shared" si="313"/>
        <v>43.220012321651254</v>
      </c>
      <c r="F4738" s="130">
        <v>35.62658919454082</v>
      </c>
      <c r="G4738">
        <f t="shared" si="310"/>
        <v>35.654611538827595</v>
      </c>
      <c r="H4738">
        <f t="shared" si="312"/>
        <v>0</v>
      </c>
      <c r="I4738" s="70"/>
      <c r="J4738" s="71"/>
      <c r="K4738" s="70"/>
      <c r="L4738" s="71"/>
      <c r="M4738" s="70"/>
      <c r="N4738" s="71"/>
      <c r="O4738" s="70"/>
      <c r="P4738" s="72"/>
    </row>
    <row r="4739" spans="1:16">
      <c r="A4739" s="12">
        <f t="shared" si="314"/>
        <v>0</v>
      </c>
      <c r="B4739" t="str">
        <f>YEAR(C4739)&amp;VLOOKUP(MONTH(C4739),lookup!$G$2:$N$13,8)</f>
        <v>2021M03</v>
      </c>
      <c r="C4739" s="7">
        <f t="shared" si="311"/>
        <v>44276</v>
      </c>
      <c r="D4739" s="130">
        <v>44.104576273232468</v>
      </c>
      <c r="E4739">
        <f t="shared" si="313"/>
        <v>43.371410008433152</v>
      </c>
      <c r="F4739" s="130">
        <v>36.574762627470733</v>
      </c>
      <c r="G4739">
        <f t="shared" si="310"/>
        <v>35.796849617832592</v>
      </c>
      <c r="H4739">
        <f t="shared" si="312"/>
        <v>0</v>
      </c>
      <c r="I4739" s="70"/>
      <c r="J4739" s="71"/>
      <c r="K4739" s="70"/>
      <c r="L4739" s="71"/>
      <c r="M4739" s="70"/>
      <c r="N4739" s="71"/>
      <c r="O4739" s="70"/>
      <c r="P4739" s="72"/>
    </row>
    <row r="4740" spans="1:16">
      <c r="A4740" s="12">
        <f t="shared" si="314"/>
        <v>0</v>
      </c>
      <c r="B4740" t="str">
        <f>YEAR(C4740)&amp;VLOOKUP(MONTH(C4740),lookup!$G$2:$N$13,8)</f>
        <v>2021M03</v>
      </c>
      <c r="C4740" s="7">
        <f t="shared" si="311"/>
        <v>44277</v>
      </c>
      <c r="D4740" s="130">
        <v>43.320289146219871</v>
      </c>
      <c r="E4740">
        <f t="shared" si="313"/>
        <v>43.427600360771322</v>
      </c>
      <c r="F4740" s="130">
        <v>35.563542514950129</v>
      </c>
      <c r="G4740">
        <f t="shared" si="310"/>
        <v>35.820027822539643</v>
      </c>
      <c r="H4740">
        <f t="shared" si="312"/>
        <v>0</v>
      </c>
      <c r="I4740" s="70"/>
      <c r="J4740" s="71"/>
      <c r="K4740" s="70"/>
      <c r="L4740" s="71"/>
      <c r="M4740" s="70"/>
      <c r="N4740" s="71"/>
      <c r="O4740" s="70"/>
      <c r="P4740" s="72"/>
    </row>
    <row r="4741" spans="1:16">
      <c r="A4741" s="12">
        <f t="shared" si="314"/>
        <v>0</v>
      </c>
      <c r="B4741" t="str">
        <f>YEAR(C4741)&amp;VLOOKUP(MONTH(C4741),lookup!$G$2:$N$13,8)</f>
        <v>2021M03</v>
      </c>
      <c r="C4741" s="7">
        <f t="shared" si="311"/>
        <v>44278</v>
      </c>
      <c r="D4741" s="130">
        <v>43.968743312013032</v>
      </c>
      <c r="E4741">
        <f t="shared" si="313"/>
        <v>43.52731703031116</v>
      </c>
      <c r="F4741" s="130">
        <v>36.417497075199392</v>
      </c>
      <c r="G4741">
        <f t="shared" si="310"/>
        <v>35.914368497913216</v>
      </c>
      <c r="H4741">
        <f t="shared" si="312"/>
        <v>0</v>
      </c>
      <c r="I4741" s="70"/>
      <c r="J4741" s="71"/>
      <c r="K4741" s="70"/>
      <c r="L4741" s="71"/>
      <c r="M4741" s="70"/>
      <c r="N4741" s="71"/>
      <c r="O4741" s="70"/>
      <c r="P4741" s="72"/>
    </row>
    <row r="4742" spans="1:16">
      <c r="A4742" s="12">
        <f t="shared" si="314"/>
        <v>0</v>
      </c>
      <c r="B4742" t="str">
        <f>YEAR(C4742)&amp;VLOOKUP(MONTH(C4742),lookup!$G$2:$N$13,8)</f>
        <v>2021M03</v>
      </c>
      <c r="C4742" s="7">
        <f t="shared" si="311"/>
        <v>44279</v>
      </c>
      <c r="D4742" s="130">
        <v>43.65181910826557</v>
      </c>
      <c r="E4742">
        <f t="shared" si="313"/>
        <v>43.620421297891646</v>
      </c>
      <c r="F4742" s="130">
        <v>35.827379190795483</v>
      </c>
      <c r="G4742">
        <f t="shared" ref="G4742:G4805" si="315">AVERAGE(SUM(F4735:F4742)/8,SUM(F4737:F4742)/6)</f>
        <v>35.968948662281875</v>
      </c>
      <c r="H4742">
        <f t="shared" si="312"/>
        <v>0</v>
      </c>
      <c r="I4742" s="70"/>
      <c r="J4742" s="71"/>
      <c r="K4742" s="70"/>
      <c r="L4742" s="71"/>
      <c r="M4742" s="70"/>
      <c r="N4742" s="71"/>
      <c r="O4742" s="70"/>
      <c r="P4742" s="72"/>
    </row>
    <row r="4743" spans="1:16">
      <c r="A4743" s="12">
        <f t="shared" si="314"/>
        <v>0</v>
      </c>
      <c r="B4743" t="str">
        <f>YEAR(C4743)&amp;VLOOKUP(MONTH(C4743),lookup!$G$2:$N$13,8)</f>
        <v>2021M03</v>
      </c>
      <c r="C4743" s="7">
        <f t="shared" si="311"/>
        <v>44280</v>
      </c>
      <c r="D4743" s="130">
        <v>43.876384641428544</v>
      </c>
      <c r="E4743">
        <f t="shared" si="313"/>
        <v>43.664399948428262</v>
      </c>
      <c r="F4743" s="130">
        <v>36.315270282886829</v>
      </c>
      <c r="G4743">
        <f t="shared" si="315"/>
        <v>36.009576885424238</v>
      </c>
      <c r="H4743">
        <f t="shared" si="312"/>
        <v>0</v>
      </c>
      <c r="I4743" s="70"/>
      <c r="J4743" s="71"/>
      <c r="K4743" s="70"/>
      <c r="L4743" s="71"/>
      <c r="M4743" s="70"/>
      <c r="N4743" s="71"/>
      <c r="O4743" s="70"/>
      <c r="P4743" s="72"/>
    </row>
    <row r="4744" spans="1:16">
      <c r="A4744" s="12">
        <f t="shared" si="314"/>
        <v>0</v>
      </c>
      <c r="B4744" t="str">
        <f>YEAR(C4744)&amp;VLOOKUP(MONTH(C4744),lookup!$G$2:$N$13,8)</f>
        <v>2021M03</v>
      </c>
      <c r="C4744" s="7">
        <f t="shared" si="311"/>
        <v>44281</v>
      </c>
      <c r="D4744" s="130">
        <v>44.007914330869525</v>
      </c>
      <c r="E4744">
        <f t="shared" si="313"/>
        <v>43.779466136273342</v>
      </c>
      <c r="F4744" s="130">
        <v>36.278985545887501</v>
      </c>
      <c r="G4744">
        <f t="shared" si="315"/>
        <v>36.120105566530725</v>
      </c>
      <c r="H4744">
        <f t="shared" si="312"/>
        <v>0</v>
      </c>
      <c r="I4744" s="70"/>
      <c r="J4744" s="71"/>
      <c r="K4744" s="70"/>
      <c r="L4744" s="71"/>
      <c r="M4744" s="70"/>
      <c r="N4744" s="71"/>
      <c r="O4744" s="70"/>
      <c r="P4744" s="72"/>
    </row>
    <row r="4745" spans="1:16">
      <c r="A4745" s="12">
        <f t="shared" si="314"/>
        <v>0</v>
      </c>
      <c r="B4745" t="str">
        <f>YEAR(C4745)&amp;VLOOKUP(MONTH(C4745),lookup!$G$2:$N$13,8)</f>
        <v>2021M03</v>
      </c>
      <c r="C4745" s="7">
        <f t="shared" si="311"/>
        <v>44282</v>
      </c>
      <c r="D4745" s="130">
        <v>44.280227676915146</v>
      </c>
      <c r="E4745">
        <f t="shared" si="313"/>
        <v>43.838701760688124</v>
      </c>
      <c r="F4745" s="130">
        <v>36.570629364535812</v>
      </c>
      <c r="G4745">
        <f t="shared" si="315"/>
        <v>36.154524651787938</v>
      </c>
      <c r="H4745">
        <f t="shared" si="312"/>
        <v>0</v>
      </c>
      <c r="I4745" s="70"/>
      <c r="J4745" s="71"/>
      <c r="K4745" s="70"/>
      <c r="L4745" s="71"/>
      <c r="M4745" s="70"/>
      <c r="N4745" s="71"/>
      <c r="O4745" s="70"/>
      <c r="P4745" s="72"/>
    </row>
    <row r="4746" spans="1:16">
      <c r="A4746" s="12">
        <f t="shared" si="314"/>
        <v>0</v>
      </c>
      <c r="B4746" t="str">
        <f>YEAR(C4746)&amp;VLOOKUP(MONTH(C4746),lookup!$G$2:$N$13,8)</f>
        <v>2021M03</v>
      </c>
      <c r="C4746" s="7">
        <f t="shared" si="311"/>
        <v>44283</v>
      </c>
      <c r="D4746" s="130">
        <v>43.092685343349849</v>
      </c>
      <c r="E4746">
        <f t="shared" si="313"/>
        <v>43.800396190588515</v>
      </c>
      <c r="F4746" s="130">
        <v>35.483179992678984</v>
      </c>
      <c r="G4746">
        <f t="shared" si="315"/>
        <v>36.138864699815642</v>
      </c>
      <c r="H4746">
        <f t="shared" si="312"/>
        <v>0</v>
      </c>
      <c r="I4746" s="70"/>
      <c r="J4746" s="71"/>
      <c r="K4746" s="70"/>
      <c r="L4746" s="71"/>
      <c r="M4746" s="70"/>
      <c r="N4746" s="71"/>
      <c r="O4746" s="70"/>
      <c r="P4746" s="72"/>
    </row>
    <row r="4747" spans="1:16">
      <c r="A4747" s="12">
        <f t="shared" si="314"/>
        <v>0</v>
      </c>
      <c r="B4747" t="str">
        <f>YEAR(C4747)&amp;VLOOKUP(MONTH(C4747),lookup!$G$2:$N$13,8)</f>
        <v>2021M03</v>
      </c>
      <c r="C4747" s="7">
        <f t="shared" si="311"/>
        <v>44284</v>
      </c>
      <c r="D4747" s="130">
        <v>43.954871173237471</v>
      </c>
      <c r="E4747">
        <f t="shared" si="313"/>
        <v>43.789883610274195</v>
      </c>
      <c r="F4747" s="130">
        <v>36.415200677160257</v>
      </c>
      <c r="G4747">
        <f t="shared" si="315"/>
        <v>36.12870071141797</v>
      </c>
      <c r="H4747">
        <f t="shared" si="312"/>
        <v>0</v>
      </c>
      <c r="I4747" s="70"/>
      <c r="J4747" s="71"/>
      <c r="K4747" s="70"/>
      <c r="L4747" s="71"/>
      <c r="M4747" s="70"/>
      <c r="N4747" s="71"/>
      <c r="O4747" s="70"/>
      <c r="P4747" s="72"/>
    </row>
    <row r="4748" spans="1:16">
      <c r="A4748" s="12">
        <f t="shared" si="314"/>
        <v>0</v>
      </c>
      <c r="B4748" t="str">
        <f>YEAR(C4748)&amp;VLOOKUP(MONTH(C4748),lookup!$G$2:$N$13,8)</f>
        <v>2021M03</v>
      </c>
      <c r="C4748" s="7">
        <f t="shared" ref="C4748:C4811" si="316">C4747+1</f>
        <v>44285</v>
      </c>
      <c r="D4748" s="130">
        <v>43.903333867684836</v>
      </c>
      <c r="E4748">
        <f t="shared" si="313"/>
        <v>43.847283468650701</v>
      </c>
      <c r="F4748" s="130">
        <v>36.17070242366492</v>
      </c>
      <c r="G4748">
        <f t="shared" si="315"/>
        <v>36.195258475118436</v>
      </c>
      <c r="H4748">
        <f t="shared" si="312"/>
        <v>0</v>
      </c>
      <c r="I4748" s="70"/>
      <c r="J4748" s="71"/>
      <c r="K4748" s="70"/>
      <c r="L4748" s="71"/>
      <c r="M4748" s="70"/>
      <c r="N4748" s="71"/>
      <c r="O4748" s="70"/>
      <c r="P4748" s="72"/>
    </row>
    <row r="4749" spans="1:16">
      <c r="A4749" s="12">
        <f t="shared" si="314"/>
        <v>0</v>
      </c>
      <c r="B4749" t="str">
        <f>YEAR(C4749)&amp;VLOOKUP(MONTH(C4749),lookup!$G$2:$N$13,8)</f>
        <v>2021M03</v>
      </c>
      <c r="C4749" s="7">
        <f t="shared" si="316"/>
        <v>44286</v>
      </c>
      <c r="D4749" s="130">
        <v>44.344055674098854</v>
      </c>
      <c r="E4749">
        <f t="shared" si="313"/>
        <v>43.909713077336917</v>
      </c>
      <c r="F4749" s="130">
        <v>36.660254807299346</v>
      </c>
      <c r="G4749">
        <f t="shared" si="315"/>
        <v>36.239179543742388</v>
      </c>
      <c r="H4749">
        <f t="shared" si="312"/>
        <v>0</v>
      </c>
      <c r="I4749" s="70"/>
      <c r="J4749" s="71"/>
      <c r="K4749" s="70"/>
      <c r="L4749" s="71"/>
      <c r="M4749" s="70"/>
      <c r="N4749" s="71"/>
      <c r="O4749" s="70"/>
      <c r="P4749" s="72"/>
    </row>
    <row r="4750" spans="1:16">
      <c r="A4750" s="12">
        <f t="shared" si="314"/>
        <v>0</v>
      </c>
      <c r="B4750" t="str">
        <f>YEAR(C4750)&amp;VLOOKUP(MONTH(C4750),lookup!$G$2:$N$13,8)</f>
        <v>2021M04</v>
      </c>
      <c r="C4750" s="7">
        <f t="shared" si="316"/>
        <v>44287</v>
      </c>
      <c r="D4750" s="130">
        <v>44.627016885408089</v>
      </c>
      <c r="E4750">
        <f t="shared" si="313"/>
        <v>44.022254817953204</v>
      </c>
      <c r="F4750" s="130">
        <v>36.922599466243902</v>
      </c>
      <c r="G4750">
        <f t="shared" si="315"/>
        <v>36.361265304320952</v>
      </c>
      <c r="H4750">
        <f t="shared" si="312"/>
        <v>0</v>
      </c>
      <c r="I4750" s="70"/>
      <c r="J4750" s="71"/>
      <c r="K4750" s="70"/>
      <c r="L4750" s="71"/>
      <c r="M4750" s="70"/>
      <c r="N4750" s="71"/>
      <c r="O4750" s="70"/>
      <c r="P4750" s="72"/>
    </row>
    <row r="4751" spans="1:16">
      <c r="A4751" s="12">
        <f t="shared" si="314"/>
        <v>0</v>
      </c>
      <c r="B4751" t="str">
        <f>YEAR(C4751)&amp;VLOOKUP(MONTH(C4751),lookup!$G$2:$N$13,8)</f>
        <v>2021M04</v>
      </c>
      <c r="C4751" s="7">
        <f t="shared" si="316"/>
        <v>44288</v>
      </c>
      <c r="D4751" s="130">
        <v>44.624481228805138</v>
      </c>
      <c r="E4751">
        <f t="shared" si="313"/>
        <v>44.097698650655076</v>
      </c>
      <c r="F4751" s="130">
        <v>36.873454203585347</v>
      </c>
      <c r="G4751">
        <f t="shared" si="315"/>
        <v>36.421387202618732</v>
      </c>
      <c r="H4751">
        <f t="shared" si="312"/>
        <v>0</v>
      </c>
      <c r="I4751" s="70"/>
      <c r="J4751" s="71"/>
      <c r="K4751" s="70"/>
      <c r="L4751" s="71"/>
      <c r="M4751" s="70"/>
      <c r="N4751" s="71"/>
      <c r="O4751" s="70"/>
      <c r="P4751" s="72"/>
    </row>
    <row r="4752" spans="1:16">
      <c r="A4752" s="12">
        <f t="shared" si="314"/>
        <v>0</v>
      </c>
      <c r="B4752" t="str">
        <f>YEAR(C4752)&amp;VLOOKUP(MONTH(C4752),lookup!$G$2:$N$13,8)</f>
        <v>2021M04</v>
      </c>
      <c r="C4752" s="7">
        <f t="shared" si="316"/>
        <v>44289</v>
      </c>
      <c r="D4752" s="130">
        <v>44.468767257130601</v>
      </c>
      <c r="E4752">
        <f t="shared" si="313"/>
        <v>44.241175451361457</v>
      </c>
      <c r="F4752" s="130">
        <v>36.676953330751871</v>
      </c>
      <c r="G4752">
        <f t="shared" si="315"/>
        <v>36.545741300678827</v>
      </c>
      <c r="H4752">
        <f t="shared" si="312"/>
        <v>0</v>
      </c>
      <c r="I4752" s="70"/>
      <c r="J4752" s="71"/>
      <c r="K4752" s="70"/>
      <c r="L4752" s="71"/>
      <c r="M4752" s="70"/>
      <c r="N4752" s="71"/>
      <c r="O4752" s="70"/>
      <c r="P4752" s="72"/>
    </row>
    <row r="4753" spans="1:16">
      <c r="A4753" s="12">
        <f t="shared" si="314"/>
        <v>0</v>
      </c>
      <c r="B4753" t="str">
        <f>YEAR(C4753)&amp;VLOOKUP(MONTH(C4753),lookup!$G$2:$N$13,8)</f>
        <v>2021M04</v>
      </c>
      <c r="C4753" s="7">
        <f t="shared" si="316"/>
        <v>44290</v>
      </c>
      <c r="D4753" s="130">
        <v>44.860438257704487</v>
      </c>
      <c r="E4753">
        <f t="shared" si="313"/>
        <v>44.352902536366372</v>
      </c>
      <c r="F4753" s="130">
        <v>37.224002736056178</v>
      </c>
      <c r="G4753">
        <f t="shared" si="315"/>
        <v>36.653977307973513</v>
      </c>
      <c r="H4753">
        <f t="shared" si="312"/>
        <v>0</v>
      </c>
      <c r="I4753" s="70"/>
      <c r="J4753" s="71"/>
      <c r="K4753" s="70"/>
      <c r="L4753" s="71"/>
      <c r="M4753" s="70"/>
      <c r="N4753" s="71"/>
      <c r="O4753" s="70"/>
      <c r="P4753" s="72"/>
    </row>
    <row r="4754" spans="1:16">
      <c r="A4754" s="12">
        <f t="shared" si="314"/>
        <v>0</v>
      </c>
      <c r="B4754" t="str">
        <f>YEAR(C4754)&amp;VLOOKUP(MONTH(C4754),lookup!$G$2:$N$13,8)</f>
        <v>2021M04</v>
      </c>
      <c r="C4754" s="7">
        <f t="shared" si="316"/>
        <v>44291</v>
      </c>
      <c r="D4754" s="130">
        <v>44.722651551018025</v>
      </c>
      <c r="E4754">
        <f t="shared" si="313"/>
        <v>44.523051897956734</v>
      </c>
      <c r="F4754" s="130">
        <v>36.927324984221329</v>
      </c>
      <c r="G4754">
        <f t="shared" si="315"/>
        <v>36.807288249991281</v>
      </c>
      <c r="H4754">
        <f t="shared" si="312"/>
        <v>0</v>
      </c>
      <c r="I4754" s="70"/>
      <c r="J4754" s="71"/>
      <c r="K4754" s="70"/>
      <c r="L4754" s="71"/>
      <c r="M4754" s="70"/>
      <c r="N4754" s="71"/>
      <c r="O4754" s="70"/>
      <c r="P4754" s="72"/>
    </row>
    <row r="4755" spans="1:16">
      <c r="A4755" s="12">
        <f t="shared" si="314"/>
        <v>0</v>
      </c>
      <c r="B4755" t="str">
        <f>YEAR(C4755)&amp;VLOOKUP(MONTH(C4755),lookup!$G$2:$N$13,8)</f>
        <v>2021M04</v>
      </c>
      <c r="C4755" s="7">
        <f t="shared" si="316"/>
        <v>44292</v>
      </c>
      <c r="D4755" s="130">
        <v>44.621831171485326</v>
      </c>
      <c r="E4755">
        <f t="shared" si="313"/>
        <v>44.58788485596277</v>
      </c>
      <c r="F4755" s="130">
        <v>36.88113511259035</v>
      </c>
      <c r="G4755">
        <f t="shared" si="315"/>
        <v>36.854815844313244</v>
      </c>
      <c r="H4755">
        <f t="shared" si="312"/>
        <v>0</v>
      </c>
      <c r="I4755" s="70"/>
      <c r="J4755" s="71"/>
      <c r="K4755" s="70"/>
      <c r="L4755" s="71"/>
      <c r="M4755" s="70"/>
      <c r="N4755" s="71"/>
      <c r="O4755" s="70"/>
      <c r="P4755" s="72"/>
    </row>
    <row r="4756" spans="1:16">
      <c r="A4756" s="12">
        <f t="shared" si="314"/>
        <v>0</v>
      </c>
      <c r="B4756" t="str">
        <f>YEAR(C4756)&amp;VLOOKUP(MONTH(C4756),lookup!$G$2:$N$13,8)</f>
        <v>2021M04</v>
      </c>
      <c r="C4756" s="7">
        <f t="shared" si="316"/>
        <v>44293</v>
      </c>
      <c r="D4756" s="130">
        <v>44.262815197454749</v>
      </c>
      <c r="E4756">
        <f t="shared" si="313"/>
        <v>44.580002298410605</v>
      </c>
      <c r="F4756" s="130">
        <v>36.612633953151736</v>
      </c>
      <c r="G4756">
        <f t="shared" si="315"/>
        <v>36.856606105481823</v>
      </c>
      <c r="H4756">
        <f t="shared" si="312"/>
        <v>0</v>
      </c>
      <c r="I4756" s="70"/>
      <c r="J4756" s="71"/>
      <c r="K4756" s="70"/>
      <c r="L4756" s="71"/>
      <c r="M4756" s="70"/>
      <c r="N4756" s="71"/>
      <c r="O4756" s="70"/>
      <c r="P4756" s="72"/>
    </row>
    <row r="4757" spans="1:16">
      <c r="A4757" s="12">
        <f t="shared" si="314"/>
        <v>0</v>
      </c>
      <c r="B4757" t="str">
        <f>YEAR(C4757)&amp;VLOOKUP(MONTH(C4757),lookup!$G$2:$N$13,8)</f>
        <v>2021M04</v>
      </c>
      <c r="C4757" s="7">
        <f t="shared" si="316"/>
        <v>44294</v>
      </c>
      <c r="D4757" s="130">
        <v>44.524706519555863</v>
      </c>
      <c r="E4757">
        <f t="shared" si="313"/>
        <v>44.582978417147565</v>
      </c>
      <c r="F4757" s="130">
        <v>36.802902089660385</v>
      </c>
      <c r="G4757">
        <f t="shared" si="315"/>
        <v>36.859642217802303</v>
      </c>
      <c r="H4757">
        <f t="shared" si="312"/>
        <v>0</v>
      </c>
      <c r="I4757" s="70"/>
      <c r="J4757" s="71"/>
      <c r="K4757" s="70"/>
      <c r="L4757" s="71"/>
      <c r="M4757" s="70"/>
      <c r="N4757" s="71"/>
      <c r="O4757" s="70"/>
      <c r="P4757" s="72"/>
    </row>
    <row r="4758" spans="1:16">
      <c r="A4758" s="12">
        <f t="shared" si="314"/>
        <v>0</v>
      </c>
      <c r="B4758" t="str">
        <f>YEAR(C4758)&amp;VLOOKUP(MONTH(C4758),lookup!$G$2:$N$13,8)</f>
        <v>2021M04</v>
      </c>
      <c r="C4758" s="7">
        <f t="shared" si="316"/>
        <v>44295</v>
      </c>
      <c r="D4758" s="130">
        <v>44.694265109335873</v>
      </c>
      <c r="E4758">
        <f t="shared" si="313"/>
        <v>44.605972918826822</v>
      </c>
      <c r="F4758" s="130">
        <v>36.996344396931988</v>
      </c>
      <c r="G4758">
        <f t="shared" si="315"/>
        <v>36.890867198151987</v>
      </c>
      <c r="H4758">
        <f t="shared" si="312"/>
        <v>0</v>
      </c>
      <c r="I4758" s="70"/>
      <c r="J4758" s="71"/>
      <c r="K4758" s="70"/>
      <c r="L4758" s="71"/>
      <c r="M4758" s="70"/>
      <c r="N4758" s="71"/>
      <c r="O4758" s="70"/>
      <c r="P4758" s="72"/>
    </row>
    <row r="4759" spans="1:16">
      <c r="A4759" s="12">
        <f t="shared" si="314"/>
        <v>0</v>
      </c>
      <c r="B4759" t="str">
        <f>YEAR(C4759)&amp;VLOOKUP(MONTH(C4759),lookup!$G$2:$N$13,8)</f>
        <v>2021M04</v>
      </c>
      <c r="C4759" s="7">
        <f t="shared" si="316"/>
        <v>44296</v>
      </c>
      <c r="D4759" s="130">
        <v>45.240619225995694</v>
      </c>
      <c r="E4759">
        <f t="shared" si="313"/>
        <v>44.676163291008834</v>
      </c>
      <c r="F4759" s="130">
        <v>37.405912492220182</v>
      </c>
      <c r="G4759">
        <f t="shared" si="315"/>
        <v>36.939304987538662</v>
      </c>
      <c r="H4759">
        <f t="shared" si="312"/>
        <v>0</v>
      </c>
      <c r="I4759" s="70"/>
      <c r="J4759" s="71"/>
      <c r="K4759" s="70"/>
      <c r="L4759" s="71"/>
      <c r="M4759" s="70"/>
      <c r="N4759" s="71"/>
      <c r="O4759" s="70"/>
      <c r="P4759" s="72"/>
    </row>
    <row r="4760" spans="1:16">
      <c r="A4760" s="12">
        <f t="shared" si="314"/>
        <v>0</v>
      </c>
      <c r="B4760" t="str">
        <f>YEAR(C4760)&amp;VLOOKUP(MONTH(C4760),lookup!$G$2:$N$13,8)</f>
        <v>2021M04</v>
      </c>
      <c r="C4760" s="7">
        <f t="shared" si="316"/>
        <v>44297</v>
      </c>
      <c r="D4760" s="130">
        <v>44.576474233505792</v>
      </c>
      <c r="E4760">
        <f t="shared" si="313"/>
        <v>44.670713533906266</v>
      </c>
      <c r="F4760" s="130">
        <v>36.824510317728667</v>
      </c>
      <c r="G4760">
        <f t="shared" si="315"/>
        <v>36.939959410350326</v>
      </c>
      <c r="H4760">
        <f t="shared" si="312"/>
        <v>0</v>
      </c>
      <c r="I4760" s="70"/>
      <c r="J4760" s="71"/>
      <c r="K4760" s="70"/>
      <c r="L4760" s="71"/>
      <c r="M4760" s="70"/>
      <c r="N4760" s="71"/>
      <c r="O4760" s="70"/>
      <c r="P4760" s="72"/>
    </row>
    <row r="4761" spans="1:16">
      <c r="A4761" s="12">
        <f t="shared" si="314"/>
        <v>0</v>
      </c>
      <c r="B4761" t="str">
        <f>YEAR(C4761)&amp;VLOOKUP(MONTH(C4761),lookup!$G$2:$N$13,8)</f>
        <v>2021M04</v>
      </c>
      <c r="C4761" s="7">
        <f t="shared" si="316"/>
        <v>44298</v>
      </c>
      <c r="D4761" s="130">
        <v>44.813390620346489</v>
      </c>
      <c r="E4761">
        <f t="shared" si="313"/>
        <v>44.683736343976484</v>
      </c>
      <c r="F4761" s="130">
        <v>37.120489963317006</v>
      </c>
      <c r="G4761">
        <f t="shared" si="315"/>
        <v>36.953436099614677</v>
      </c>
      <c r="H4761">
        <f t="shared" ref="H4761:H4824" si="317">INDEX(J:AU,MATCH(C4761,C:C,0),MATCH($H$1,$J$1:$AU$1,0))*(IF(I4761=$Q$1,1,IF(K4761=$Q$1,1,IF(M4761=$Q$1,1,IF(O4761=$Q$1,1,0)))))</f>
        <v>0</v>
      </c>
      <c r="I4761" s="70"/>
      <c r="J4761" s="71"/>
      <c r="K4761" s="70"/>
      <c r="L4761" s="71"/>
      <c r="M4761" s="70"/>
      <c r="N4761" s="71"/>
      <c r="O4761" s="70"/>
      <c r="P4761" s="72"/>
    </row>
    <row r="4762" spans="1:16">
      <c r="A4762" s="12">
        <f t="shared" si="314"/>
        <v>0</v>
      </c>
      <c r="B4762" t="str">
        <f>YEAR(C4762)&amp;VLOOKUP(MONTH(C4762),lookup!$G$2:$N$13,8)</f>
        <v>2021M04</v>
      </c>
      <c r="C4762" s="7">
        <f t="shared" si="316"/>
        <v>44299</v>
      </c>
      <c r="D4762" s="130">
        <v>44.955999683641863</v>
      </c>
      <c r="E4762">
        <f t="shared" si="313"/>
        <v>44.756085976114406</v>
      </c>
      <c r="F4762" s="130">
        <v>37.211936412116927</v>
      </c>
      <c r="G4762">
        <f t="shared" si="315"/>
        <v>37.021166185438588</v>
      </c>
      <c r="H4762">
        <f t="shared" si="317"/>
        <v>0</v>
      </c>
      <c r="I4762" s="70"/>
      <c r="J4762" s="71"/>
      <c r="K4762" s="70"/>
      <c r="L4762" s="71"/>
      <c r="M4762" s="70"/>
      <c r="N4762" s="71"/>
      <c r="O4762" s="70"/>
      <c r="P4762" s="72"/>
    </row>
    <row r="4763" spans="1:16">
      <c r="A4763" s="12">
        <f t="shared" si="314"/>
        <v>0</v>
      </c>
      <c r="B4763" t="str">
        <f>YEAR(C4763)&amp;VLOOKUP(MONTH(C4763),lookup!$G$2:$N$13,8)</f>
        <v>2021M04</v>
      </c>
      <c r="C4763" s="7">
        <f t="shared" si="316"/>
        <v>44300</v>
      </c>
      <c r="D4763" s="130">
        <v>44.751017407676727</v>
      </c>
      <c r="E4763">
        <f t="shared" si="313"/>
        <v>44.783019356553098</v>
      </c>
      <c r="F4763" s="130">
        <v>36.981230197804294</v>
      </c>
      <c r="G4763">
        <f t="shared" si="315"/>
        <v>37.042282803943124</v>
      </c>
      <c r="H4763">
        <f t="shared" si="317"/>
        <v>0</v>
      </c>
      <c r="I4763" s="70"/>
      <c r="J4763" s="71"/>
      <c r="K4763" s="70"/>
      <c r="L4763" s="71"/>
      <c r="M4763" s="70"/>
      <c r="N4763" s="71"/>
      <c r="O4763" s="70"/>
      <c r="P4763" s="72"/>
    </row>
    <row r="4764" spans="1:16">
      <c r="A4764" s="12">
        <f t="shared" si="314"/>
        <v>0</v>
      </c>
      <c r="B4764" t="str">
        <f>YEAR(C4764)&amp;VLOOKUP(MONTH(C4764),lookup!$G$2:$N$13,8)</f>
        <v>2021M04</v>
      </c>
      <c r="C4764" s="7">
        <f t="shared" si="316"/>
        <v>44301</v>
      </c>
      <c r="D4764" s="130">
        <v>44.812029702557716</v>
      </c>
      <c r="E4764">
        <f t="shared" si="313"/>
        <v>44.82715897922386</v>
      </c>
      <c r="F4764" s="130">
        <v>37.025456769923629</v>
      </c>
      <c r="G4764">
        <f t="shared" si="315"/>
        <v>37.070510261073998</v>
      </c>
      <c r="H4764">
        <f t="shared" si="317"/>
        <v>0</v>
      </c>
      <c r="I4764" s="70"/>
      <c r="J4764" s="71"/>
      <c r="K4764" s="70"/>
      <c r="L4764" s="71"/>
      <c r="M4764" s="70"/>
      <c r="N4764" s="71"/>
      <c r="O4764" s="70"/>
      <c r="P4764" s="72"/>
    </row>
    <row r="4765" spans="1:16">
      <c r="A4765" s="12">
        <f t="shared" si="314"/>
        <v>0</v>
      </c>
      <c r="B4765" t="str">
        <f>YEAR(C4765)&amp;VLOOKUP(MONTH(C4765),lookup!$G$2:$N$13,8)</f>
        <v>2021M04</v>
      </c>
      <c r="C4765" s="7">
        <f t="shared" si="316"/>
        <v>44302</v>
      </c>
      <c r="D4765" s="130">
        <v>45.596128437554079</v>
      </c>
      <c r="E4765">
        <f t="shared" si="313"/>
        <v>44.923748616728609</v>
      </c>
      <c r="F4765" s="130">
        <v>37.578865082820599</v>
      </c>
      <c r="G4765">
        <f t="shared" si="315"/>
        <v>37.133420664029885</v>
      </c>
      <c r="H4765">
        <f t="shared" si="317"/>
        <v>0</v>
      </c>
      <c r="I4765" s="70"/>
      <c r="J4765" s="71"/>
      <c r="K4765" s="70"/>
      <c r="L4765" s="71"/>
      <c r="M4765" s="70"/>
      <c r="N4765" s="71"/>
      <c r="O4765" s="70"/>
      <c r="P4765" s="72"/>
    </row>
    <row r="4766" spans="1:16">
      <c r="A4766" s="12">
        <f t="shared" si="314"/>
        <v>0</v>
      </c>
      <c r="B4766" t="str">
        <f>YEAR(C4766)&amp;VLOOKUP(MONTH(C4766),lookup!$G$2:$N$13,8)</f>
        <v>2021M04</v>
      </c>
      <c r="C4766" s="7">
        <f t="shared" si="316"/>
        <v>44303</v>
      </c>
      <c r="D4766" s="130">
        <v>44.928008378875091</v>
      </c>
      <c r="E4766">
        <f t="shared" si="313"/>
        <v>44.967652083188923</v>
      </c>
      <c r="F4766" s="130">
        <v>37.160257158034732</v>
      </c>
      <c r="G4766">
        <f t="shared" si="315"/>
        <v>37.171644114957644</v>
      </c>
      <c r="H4766">
        <f t="shared" si="317"/>
        <v>0</v>
      </c>
      <c r="I4766" s="70"/>
      <c r="J4766" s="71"/>
      <c r="K4766" s="70"/>
      <c r="L4766" s="71"/>
      <c r="M4766" s="70"/>
      <c r="N4766" s="71"/>
      <c r="O4766" s="70"/>
      <c r="P4766" s="72"/>
    </row>
    <row r="4767" spans="1:16">
      <c r="A4767" s="12">
        <f t="shared" si="314"/>
        <v>0</v>
      </c>
      <c r="B4767" t="str">
        <f>YEAR(C4767)&amp;VLOOKUP(MONTH(C4767),lookup!$G$2:$N$13,8)</f>
        <v>2021M04</v>
      </c>
      <c r="C4767" s="7">
        <f t="shared" si="316"/>
        <v>44304</v>
      </c>
      <c r="D4767" s="130">
        <v>45.516093261294152</v>
      </c>
      <c r="E4767">
        <f t="shared" si="313"/>
        <v>45.043427763807387</v>
      </c>
      <c r="F4767" s="130">
        <v>37.504344975751941</v>
      </c>
      <c r="G4767">
        <f t="shared" si="315"/>
        <v>37.20978406288129</v>
      </c>
      <c r="H4767">
        <f t="shared" si="317"/>
        <v>0</v>
      </c>
      <c r="I4767" s="70"/>
      <c r="J4767" s="71"/>
      <c r="K4767" s="70"/>
      <c r="L4767" s="71"/>
      <c r="M4767" s="70"/>
      <c r="N4767" s="71"/>
      <c r="O4767" s="70"/>
      <c r="P4767" s="72"/>
    </row>
    <row r="4768" spans="1:16">
      <c r="A4768" s="12">
        <f t="shared" si="314"/>
        <v>0</v>
      </c>
      <c r="B4768" t="str">
        <f>YEAR(C4768)&amp;VLOOKUP(MONTH(C4768),lookup!$G$2:$N$13,8)</f>
        <v>2021M04</v>
      </c>
      <c r="C4768" s="7">
        <f t="shared" si="316"/>
        <v>44305</v>
      </c>
      <c r="D4768" s="130">
        <v>44.983334706406545</v>
      </c>
      <c r="E4768">
        <f t="shared" si="313"/>
        <v>45.0711344619274</v>
      </c>
      <c r="F4768" s="130">
        <v>37.174256823578688</v>
      </c>
      <c r="G4768">
        <f t="shared" si="315"/>
        <v>37.228503253785391</v>
      </c>
      <c r="H4768">
        <f t="shared" si="317"/>
        <v>0</v>
      </c>
      <c r="I4768" s="70"/>
      <c r="J4768" s="71"/>
      <c r="K4768" s="70"/>
      <c r="L4768" s="71"/>
      <c r="M4768" s="70"/>
      <c r="N4768" s="71"/>
      <c r="O4768" s="70"/>
      <c r="P4768" s="72"/>
    </row>
    <row r="4769" spans="1:16">
      <c r="A4769" s="12">
        <f t="shared" si="314"/>
        <v>0</v>
      </c>
      <c r="B4769" t="str">
        <f>YEAR(C4769)&amp;VLOOKUP(MONTH(C4769),lookup!$G$2:$N$13,8)</f>
        <v>2021M04</v>
      </c>
      <c r="C4769" s="7">
        <f t="shared" si="316"/>
        <v>44306</v>
      </c>
      <c r="D4769" s="130">
        <v>45.383842790033334</v>
      </c>
      <c r="E4769">
        <f t="shared" si="313"/>
        <v>45.159523171062546</v>
      </c>
      <c r="F4769" s="130">
        <v>37.370640226611073</v>
      </c>
      <c r="G4769">
        <f t="shared" si="315"/>
        <v>37.276588480975171</v>
      </c>
      <c r="H4769">
        <f t="shared" si="317"/>
        <v>0</v>
      </c>
      <c r="I4769" s="70"/>
      <c r="J4769" s="71"/>
      <c r="K4769" s="70"/>
      <c r="L4769" s="71"/>
      <c r="M4769" s="70"/>
      <c r="N4769" s="71"/>
      <c r="O4769" s="70"/>
      <c r="P4769" s="72"/>
    </row>
    <row r="4770" spans="1:16">
      <c r="A4770" s="12">
        <f t="shared" si="314"/>
        <v>0</v>
      </c>
      <c r="B4770" t="str">
        <f>YEAR(C4770)&amp;VLOOKUP(MONTH(C4770),lookup!$G$2:$N$13,8)</f>
        <v>2021M04</v>
      </c>
      <c r="C4770" s="7">
        <f t="shared" si="316"/>
        <v>44307</v>
      </c>
      <c r="D4770" s="130">
        <v>45.487614733018859</v>
      </c>
      <c r="E4770">
        <f t="shared" si="313"/>
        <v>45.249047864187034</v>
      </c>
      <c r="F4770" s="130">
        <v>37.60150207287181</v>
      </c>
      <c r="G4770">
        <f t="shared" si="315"/>
        <v>37.348940110018034</v>
      </c>
      <c r="H4770">
        <f t="shared" si="317"/>
        <v>0</v>
      </c>
      <c r="I4770" s="70"/>
      <c r="J4770" s="71"/>
      <c r="K4770" s="70"/>
      <c r="L4770" s="71"/>
      <c r="M4770" s="70"/>
      <c r="N4770" s="71"/>
      <c r="O4770" s="70"/>
      <c r="P4770" s="72"/>
    </row>
    <row r="4771" spans="1:16">
      <c r="A4771" s="12">
        <f t="shared" si="314"/>
        <v>0</v>
      </c>
      <c r="B4771" t="str">
        <f>YEAR(C4771)&amp;VLOOKUP(MONTH(C4771),lookup!$G$2:$N$13,8)</f>
        <v>2021M04</v>
      </c>
      <c r="C4771" s="7">
        <f t="shared" si="316"/>
        <v>44308</v>
      </c>
      <c r="D4771" s="130">
        <v>45.882562936619046</v>
      </c>
      <c r="E4771">
        <f t="shared" si="313"/>
        <v>45.34363900133468</v>
      </c>
      <c r="F4771" s="130">
        <v>37.74944117854551</v>
      </c>
      <c r="G4771">
        <f t="shared" si="315"/>
        <v>37.411167970958104</v>
      </c>
      <c r="H4771">
        <f t="shared" si="317"/>
        <v>0</v>
      </c>
      <c r="I4771" s="70"/>
      <c r="J4771" s="71"/>
      <c r="K4771" s="70"/>
      <c r="L4771" s="71"/>
      <c r="M4771" s="70"/>
      <c r="N4771" s="71"/>
      <c r="O4771" s="70"/>
      <c r="P4771" s="72"/>
    </row>
    <row r="4772" spans="1:16">
      <c r="A4772" s="12">
        <f t="shared" si="314"/>
        <v>0</v>
      </c>
      <c r="B4772" t="str">
        <f>YEAR(C4772)&amp;VLOOKUP(MONTH(C4772),lookup!$G$2:$N$13,8)</f>
        <v>2021M04</v>
      </c>
      <c r="C4772" s="7">
        <f t="shared" si="316"/>
        <v>44309</v>
      </c>
      <c r="D4772" s="130">
        <v>45.230538583684265</v>
      </c>
      <c r="E4772">
        <f t="shared" si="313"/>
        <v>45.395006656805855</v>
      </c>
      <c r="F4772" s="130">
        <v>37.348321710242814</v>
      </c>
      <c r="G4772">
        <f t="shared" si="315"/>
        <v>37.447019075745388</v>
      </c>
      <c r="H4772">
        <f t="shared" si="317"/>
        <v>0</v>
      </c>
      <c r="I4772" s="70"/>
      <c r="J4772" s="71"/>
      <c r="K4772" s="70"/>
      <c r="L4772" s="71"/>
      <c r="M4772" s="70"/>
      <c r="N4772" s="71"/>
      <c r="O4772" s="70"/>
      <c r="P4772" s="72"/>
    </row>
    <row r="4773" spans="1:16">
      <c r="A4773" s="12">
        <f t="shared" si="314"/>
        <v>0</v>
      </c>
      <c r="B4773" t="str">
        <f>YEAR(C4773)&amp;VLOOKUP(MONTH(C4773),lookup!$G$2:$N$13,8)</f>
        <v>2021M04</v>
      </c>
      <c r="C4773" s="7">
        <f t="shared" si="316"/>
        <v>44310</v>
      </c>
      <c r="D4773" s="130">
        <v>45.961549243068774</v>
      </c>
      <c r="E4773">
        <f t="shared" si="313"/>
        <v>45.454966788965066</v>
      </c>
      <c r="F4773" s="130">
        <v>37.771601576832282</v>
      </c>
      <c r="G4773">
        <f t="shared" si="315"/>
        <v>37.481336490044484</v>
      </c>
      <c r="H4773">
        <f t="shared" si="317"/>
        <v>0</v>
      </c>
      <c r="I4773" s="70"/>
      <c r="J4773" s="71"/>
      <c r="K4773" s="70"/>
      <c r="L4773" s="71"/>
      <c r="M4773" s="70"/>
      <c r="N4773" s="71"/>
      <c r="O4773" s="70"/>
      <c r="P4773" s="72"/>
    </row>
    <row r="4774" spans="1:16">
      <c r="A4774" s="12">
        <f t="shared" si="314"/>
        <v>0</v>
      </c>
      <c r="B4774" t="str">
        <f>YEAR(C4774)&amp;VLOOKUP(MONTH(C4774),lookup!$G$2:$N$13,8)</f>
        <v>2021M04</v>
      </c>
      <c r="C4774" s="7">
        <f t="shared" si="316"/>
        <v>44311</v>
      </c>
      <c r="D4774" s="130">
        <v>45.808255630810521</v>
      </c>
      <c r="E4774">
        <f t="shared" si="313"/>
        <v>45.578725652578029</v>
      </c>
      <c r="F4774" s="130">
        <v>37.816962322988857</v>
      </c>
      <c r="G4774">
        <f t="shared" si="315"/>
        <v>37.575939354471629</v>
      </c>
      <c r="H4774">
        <f t="shared" si="317"/>
        <v>0</v>
      </c>
      <c r="I4774" s="70"/>
      <c r="J4774" s="71"/>
      <c r="K4774" s="70"/>
      <c r="L4774" s="71"/>
      <c r="M4774" s="70"/>
      <c r="N4774" s="71"/>
      <c r="O4774" s="70"/>
      <c r="P4774" s="72"/>
    </row>
    <row r="4775" spans="1:16">
      <c r="A4775" s="12">
        <f t="shared" si="314"/>
        <v>0</v>
      </c>
      <c r="B4775" t="str">
        <f>YEAR(C4775)&amp;VLOOKUP(MONTH(C4775),lookup!$G$2:$N$13,8)</f>
        <v>2021M04</v>
      </c>
      <c r="C4775" s="7">
        <f t="shared" si="316"/>
        <v>44312</v>
      </c>
      <c r="D4775" s="130">
        <v>45.86473583658276</v>
      </c>
      <c r="E4775">
        <f t="shared" si="313"/>
        <v>45.640590234079355</v>
      </c>
      <c r="F4775" s="130">
        <v>37.609723218655191</v>
      </c>
      <c r="G4775">
        <f t="shared" si="315"/>
        <v>37.602449077323428</v>
      </c>
      <c r="H4775">
        <f t="shared" si="317"/>
        <v>0</v>
      </c>
      <c r="I4775" s="70"/>
      <c r="J4775" s="71"/>
      <c r="K4775" s="70"/>
      <c r="L4775" s="71"/>
      <c r="M4775" s="70"/>
      <c r="N4775" s="71"/>
      <c r="O4775" s="70"/>
      <c r="P4775" s="72"/>
    </row>
    <row r="4776" spans="1:16">
      <c r="A4776" s="12">
        <f t="shared" si="314"/>
        <v>0</v>
      </c>
      <c r="B4776" t="str">
        <f>YEAR(C4776)&amp;VLOOKUP(MONTH(C4776),lookup!$G$2:$N$13,8)</f>
        <v>2021M04</v>
      </c>
      <c r="C4776" s="7">
        <f t="shared" si="316"/>
        <v>44313</v>
      </c>
      <c r="D4776" s="130">
        <v>45.739364483364561</v>
      </c>
      <c r="E4776">
        <f t="shared" si="313"/>
        <v>45.708821241001374</v>
      </c>
      <c r="F4776" s="130">
        <v>37.763411010489193</v>
      </c>
      <c r="G4776">
        <f t="shared" si="315"/>
        <v>37.65276362547344</v>
      </c>
      <c r="H4776">
        <f t="shared" si="317"/>
        <v>0</v>
      </c>
      <c r="I4776" s="70"/>
      <c r="J4776" s="71"/>
      <c r="K4776" s="70"/>
      <c r="L4776" s="71"/>
      <c r="M4776" s="70"/>
      <c r="N4776" s="71"/>
      <c r="O4776" s="70"/>
      <c r="P4776" s="72"/>
    </row>
    <row r="4777" spans="1:16">
      <c r="A4777" s="12">
        <f t="shared" si="314"/>
        <v>0</v>
      </c>
      <c r="B4777" t="str">
        <f>YEAR(C4777)&amp;VLOOKUP(MONTH(C4777),lookup!$G$2:$N$13,8)</f>
        <v>2021M04</v>
      </c>
      <c r="C4777" s="7">
        <f t="shared" si="316"/>
        <v>44314</v>
      </c>
      <c r="D4777" s="130">
        <v>46.012090873407928</v>
      </c>
      <c r="E4777">
        <f t="shared" si="313"/>
        <v>45.758880740944697</v>
      </c>
      <c r="F4777" s="130">
        <v>37.869331727690827</v>
      </c>
      <c r="G4777">
        <f t="shared" si="315"/>
        <v>37.693922723386379</v>
      </c>
      <c r="H4777">
        <f t="shared" si="317"/>
        <v>0</v>
      </c>
      <c r="I4777" s="70"/>
      <c r="J4777" s="71"/>
      <c r="K4777" s="70"/>
      <c r="L4777" s="71"/>
      <c r="M4777" s="70"/>
      <c r="N4777" s="71"/>
      <c r="O4777" s="70"/>
      <c r="P4777" s="72"/>
    </row>
    <row r="4778" spans="1:16">
      <c r="A4778" s="12">
        <f t="shared" si="314"/>
        <v>0</v>
      </c>
      <c r="B4778" t="str">
        <f>YEAR(C4778)&amp;VLOOKUP(MONTH(C4778),lookup!$G$2:$N$13,8)</f>
        <v>2021M04</v>
      </c>
      <c r="C4778" s="7">
        <f t="shared" si="316"/>
        <v>44315</v>
      </c>
      <c r="D4778" s="130">
        <v>45.636429875576844</v>
      </c>
      <c r="E4778">
        <f t="shared" si="313"/>
        <v>45.802005961678944</v>
      </c>
      <c r="F4778" s="130">
        <v>37.551514632538733</v>
      </c>
      <c r="G4778">
        <f t="shared" si="315"/>
        <v>37.707731251890216</v>
      </c>
      <c r="H4778">
        <f t="shared" si="317"/>
        <v>0</v>
      </c>
      <c r="I4778" s="70"/>
      <c r="J4778" s="71"/>
      <c r="K4778" s="70"/>
      <c r="L4778" s="71"/>
      <c r="M4778" s="70"/>
      <c r="N4778" s="71"/>
      <c r="O4778" s="70"/>
      <c r="P4778" s="72"/>
    </row>
    <row r="4779" spans="1:16">
      <c r="A4779" s="12">
        <f t="shared" si="314"/>
        <v>0</v>
      </c>
      <c r="B4779" t="str">
        <f>YEAR(C4779)&amp;VLOOKUP(MONTH(C4779),lookup!$G$2:$N$13,8)</f>
        <v>2021M04</v>
      </c>
      <c r="C4779" s="7">
        <f t="shared" si="316"/>
        <v>44316</v>
      </c>
      <c r="D4779" s="130">
        <v>45.851171788865273</v>
      </c>
      <c r="E4779">
        <f t="shared" si="313"/>
        <v>45.790845893760718</v>
      </c>
      <c r="F4779" s="130">
        <v>37.69116546682843</v>
      </c>
      <c r="G4779">
        <f t="shared" si="315"/>
        <v>37.697386010740914</v>
      </c>
      <c r="H4779">
        <f t="shared" si="317"/>
        <v>0</v>
      </c>
      <c r="I4779" s="70"/>
      <c r="J4779" s="71"/>
      <c r="K4779" s="70"/>
      <c r="L4779" s="71"/>
      <c r="M4779" s="70"/>
      <c r="N4779" s="71"/>
      <c r="O4779" s="70"/>
      <c r="P4779" s="72"/>
    </row>
    <row r="4780" spans="1:16">
      <c r="A4780" s="12">
        <f t="shared" si="314"/>
        <v>0</v>
      </c>
      <c r="B4780" t="str">
        <f>YEAR(C4780)&amp;VLOOKUP(MONTH(C4780),lookup!$G$2:$N$13,8)</f>
        <v>2021M05</v>
      </c>
      <c r="C4780" s="7">
        <f t="shared" si="316"/>
        <v>44317</v>
      </c>
      <c r="D4780" s="130">
        <v>45.818426552156268</v>
      </c>
      <c r="E4780">
        <f t="shared" si="313"/>
        <v>45.828436468569024</v>
      </c>
      <c r="F4780" s="130">
        <v>37.675981396320104</v>
      </c>
      <c r="G4780">
        <f t="shared" si="315"/>
        <v>37.70611633056501</v>
      </c>
      <c r="H4780">
        <f t="shared" si="317"/>
        <v>0</v>
      </c>
      <c r="I4780" s="70"/>
      <c r="J4780" s="71"/>
      <c r="K4780" s="70"/>
      <c r="L4780" s="71"/>
      <c r="M4780" s="70"/>
      <c r="N4780" s="71"/>
      <c r="O4780" s="70"/>
      <c r="P4780" s="72"/>
    </row>
    <row r="4781" spans="1:16">
      <c r="A4781" s="12">
        <f t="shared" si="314"/>
        <v>0</v>
      </c>
      <c r="B4781" t="str">
        <f>YEAR(C4781)&amp;VLOOKUP(MONTH(C4781),lookup!$G$2:$N$13,8)</f>
        <v>2021M05</v>
      </c>
      <c r="C4781" s="7">
        <f t="shared" si="316"/>
        <v>44318</v>
      </c>
      <c r="D4781" s="130">
        <v>45.982940368171775</v>
      </c>
      <c r="E4781">
        <f t="shared" ref="E4781:E4844" si="318">AVERAGE(SUM(D4774:D4781)/8,SUM(D4776:D4781)/6)</f>
        <v>45.839623791520388</v>
      </c>
      <c r="F4781" s="130">
        <v>37.927387131466446</v>
      </c>
      <c r="G4781">
        <f t="shared" si="315"/>
        <v>37.742324920463922</v>
      </c>
      <c r="H4781">
        <f t="shared" si="317"/>
        <v>0</v>
      </c>
      <c r="I4781" s="70"/>
      <c r="J4781" s="71"/>
      <c r="K4781" s="70"/>
      <c r="L4781" s="71"/>
      <c r="M4781" s="70"/>
      <c r="N4781" s="71"/>
      <c r="O4781" s="70"/>
      <c r="P4781" s="72"/>
    </row>
    <row r="4782" spans="1:16">
      <c r="A4782" s="12">
        <f t="shared" si="314"/>
        <v>0</v>
      </c>
      <c r="B4782" t="str">
        <f>YEAR(C4782)&amp;VLOOKUP(MONTH(C4782),lookup!$G$2:$N$13,8)</f>
        <v>2021M05</v>
      </c>
      <c r="C4782" s="7">
        <f t="shared" si="316"/>
        <v>44319</v>
      </c>
      <c r="D4782" s="130">
        <v>46.026681358184106</v>
      </c>
      <c r="E4782">
        <f t="shared" si="318"/>
        <v>45.877218472382864</v>
      </c>
      <c r="F4782" s="130">
        <v>37.861303495162183</v>
      </c>
      <c r="G4782">
        <f t="shared" si="315"/>
        <v>37.753253950780845</v>
      </c>
      <c r="H4782">
        <f t="shared" si="317"/>
        <v>0</v>
      </c>
      <c r="I4782" s="70"/>
      <c r="J4782" s="71"/>
      <c r="K4782" s="70"/>
      <c r="L4782" s="71"/>
      <c r="M4782" s="70"/>
      <c r="N4782" s="71"/>
      <c r="O4782" s="70"/>
      <c r="P4782" s="72"/>
    </row>
    <row r="4783" spans="1:16">
      <c r="A4783" s="12">
        <f t="shared" si="314"/>
        <v>0</v>
      </c>
      <c r="B4783" t="str">
        <f>YEAR(C4783)&amp;VLOOKUP(MONTH(C4783),lookup!$G$2:$N$13,8)</f>
        <v>2021M05</v>
      </c>
      <c r="C4783" s="7">
        <f t="shared" si="316"/>
        <v>44320</v>
      </c>
      <c r="D4783" s="130">
        <v>45.493480819404404</v>
      </c>
      <c r="E4783">
        <f t="shared" si="318"/>
        <v>45.810797529308921</v>
      </c>
      <c r="F4783" s="130">
        <v>37.502712272044967</v>
      </c>
      <c r="G4783">
        <f t="shared" si="315"/>
        <v>37.716014145313878</v>
      </c>
      <c r="H4783">
        <f t="shared" si="317"/>
        <v>0</v>
      </c>
      <c r="I4783" s="70"/>
      <c r="J4783" s="71"/>
      <c r="K4783" s="70"/>
      <c r="L4783" s="71"/>
      <c r="M4783" s="70"/>
      <c r="N4783" s="71"/>
      <c r="O4783" s="70"/>
      <c r="P4783" s="72"/>
    </row>
    <row r="4784" spans="1:16">
      <c r="A4784" s="12">
        <f t="shared" ref="A4784:A4847" si="319">IF(D4784+D4785=D4784,IF(D4784+D4785&gt;0,1,0),0)</f>
        <v>0</v>
      </c>
      <c r="B4784" t="str">
        <f>YEAR(C4784)&amp;VLOOKUP(MONTH(C4784),lookup!$G$2:$N$13,8)</f>
        <v>2021M05</v>
      </c>
      <c r="C4784" s="7">
        <f t="shared" si="316"/>
        <v>44321</v>
      </c>
      <c r="D4784" s="130">
        <v>45.45681421948558</v>
      </c>
      <c r="E4784">
        <f t="shared" si="318"/>
        <v>45.77817016647554</v>
      </c>
      <c r="F4784" s="130">
        <v>37.434505209013302</v>
      </c>
      <c r="G4784">
        <f t="shared" si="315"/>
        <v>37.685706747427851</v>
      </c>
      <c r="H4784">
        <f t="shared" si="317"/>
        <v>0</v>
      </c>
      <c r="I4784" s="70"/>
      <c r="J4784" s="71"/>
      <c r="K4784" s="70"/>
      <c r="L4784" s="71"/>
      <c r="M4784" s="70"/>
      <c r="N4784" s="71"/>
      <c r="O4784" s="70"/>
      <c r="P4784" s="72"/>
    </row>
    <row r="4785" spans="1:16">
      <c r="A4785" s="12">
        <f t="shared" si="319"/>
        <v>0</v>
      </c>
      <c r="B4785" t="str">
        <f>YEAR(C4785)&amp;VLOOKUP(MONTH(C4785),lookup!$G$2:$N$13,8)</f>
        <v>2021M05</v>
      </c>
      <c r="C4785" s="7">
        <f t="shared" si="316"/>
        <v>44322</v>
      </c>
      <c r="D4785" s="130">
        <v>45.798186665811336</v>
      </c>
      <c r="E4785">
        <f t="shared" si="318"/>
        <v>45.760385726579599</v>
      </c>
      <c r="F4785" s="130">
        <v>37.795447306447407</v>
      </c>
      <c r="G4785">
        <f t="shared" si="315"/>
        <v>37.689779124401717</v>
      </c>
      <c r="H4785">
        <f t="shared" si="317"/>
        <v>0</v>
      </c>
      <c r="I4785" s="70"/>
      <c r="J4785" s="71"/>
      <c r="K4785" s="70"/>
      <c r="L4785" s="71"/>
      <c r="M4785" s="70"/>
      <c r="N4785" s="71"/>
      <c r="O4785" s="70"/>
      <c r="P4785" s="72"/>
    </row>
    <row r="4786" spans="1:16">
      <c r="A4786" s="12">
        <f t="shared" si="319"/>
        <v>0</v>
      </c>
      <c r="B4786" t="str">
        <f>YEAR(C4786)&amp;VLOOKUP(MONTH(C4786),lookup!$G$2:$N$13,8)</f>
        <v>2021M05</v>
      </c>
      <c r="C4786" s="7">
        <f t="shared" si="316"/>
        <v>44323</v>
      </c>
      <c r="D4786" s="130">
        <v>45.627460071218415</v>
      </c>
      <c r="E4786">
        <f t="shared" si="318"/>
        <v>45.743911240395704</v>
      </c>
      <c r="F4786" s="130">
        <v>37.618783945093028</v>
      </c>
      <c r="G4786">
        <f t="shared" si="315"/>
        <v>37.689217002167439</v>
      </c>
      <c r="H4786">
        <f t="shared" si="317"/>
        <v>0</v>
      </c>
      <c r="I4786" s="70"/>
      <c r="J4786" s="71"/>
      <c r="K4786" s="70"/>
      <c r="L4786" s="71"/>
      <c r="M4786" s="70"/>
      <c r="N4786" s="71"/>
      <c r="O4786" s="70"/>
      <c r="P4786" s="72"/>
    </row>
    <row r="4787" spans="1:16">
      <c r="A4787" s="12">
        <f t="shared" si="319"/>
        <v>0</v>
      </c>
      <c r="B4787" t="str">
        <f>YEAR(C4787)&amp;VLOOKUP(MONTH(C4787),lookup!$G$2:$N$13,8)</f>
        <v>2021M05</v>
      </c>
      <c r="C4787" s="7">
        <f t="shared" si="316"/>
        <v>44324</v>
      </c>
      <c r="D4787" s="130">
        <v>46.137806232215219</v>
      </c>
      <c r="E4787">
        <f t="shared" si="318"/>
        <v>45.774731381775368</v>
      </c>
      <c r="F4787" s="130">
        <v>37.962608801324272</v>
      </c>
      <c r="G4787">
        <f t="shared" si="315"/>
        <v>37.709117349728245</v>
      </c>
      <c r="H4787">
        <f t="shared" si="317"/>
        <v>0</v>
      </c>
      <c r="I4787" s="70"/>
      <c r="J4787" s="71"/>
      <c r="K4787" s="70"/>
      <c r="L4787" s="71"/>
      <c r="M4787" s="70"/>
      <c r="N4787" s="71"/>
      <c r="O4787" s="70"/>
      <c r="P4787" s="72"/>
    </row>
    <row r="4788" spans="1:16">
      <c r="A4788" s="12">
        <f t="shared" si="319"/>
        <v>0</v>
      </c>
      <c r="B4788" t="str">
        <f>YEAR(C4788)&amp;VLOOKUP(MONTH(C4788),lookup!$G$2:$N$13,8)</f>
        <v>2021M05</v>
      </c>
      <c r="C4788" s="7">
        <f t="shared" si="316"/>
        <v>44325</v>
      </c>
      <c r="D4788" s="130">
        <v>45.524476423065551</v>
      </c>
      <c r="E4788">
        <f t="shared" si="318"/>
        <v>45.714509087447311</v>
      </c>
      <c r="F4788" s="130">
        <v>37.547985577416604</v>
      </c>
      <c r="G4788">
        <f t="shared" si="315"/>
        <v>37.675007784567981</v>
      </c>
      <c r="H4788">
        <f t="shared" si="317"/>
        <v>0</v>
      </c>
      <c r="I4788" s="70"/>
      <c r="J4788" s="71"/>
      <c r="K4788" s="70"/>
      <c r="L4788" s="71"/>
      <c r="M4788" s="70"/>
      <c r="N4788" s="71"/>
      <c r="O4788" s="70"/>
      <c r="P4788" s="72"/>
    </row>
    <row r="4789" spans="1:16">
      <c r="A4789" s="12">
        <f t="shared" si="319"/>
        <v>0</v>
      </c>
      <c r="B4789" t="str">
        <f>YEAR(C4789)&amp;VLOOKUP(MONTH(C4789),lookup!$G$2:$N$13,8)</f>
        <v>2021M05</v>
      </c>
      <c r="C4789" s="7">
        <f t="shared" si="316"/>
        <v>44326</v>
      </c>
      <c r="D4789" s="130">
        <v>45.534974374035656</v>
      </c>
      <c r="E4789">
        <f t="shared" si="318"/>
        <v>45.689969009033078</v>
      </c>
      <c r="F4789" s="130">
        <v>37.408644093519221</v>
      </c>
      <c r="G4789">
        <f t="shared" si="315"/>
        <v>37.634747329819135</v>
      </c>
      <c r="H4789">
        <f t="shared" si="317"/>
        <v>0</v>
      </c>
      <c r="I4789" s="70"/>
      <c r="J4789" s="71"/>
      <c r="K4789" s="70"/>
      <c r="L4789" s="71"/>
      <c r="M4789" s="70"/>
      <c r="N4789" s="71"/>
      <c r="O4789" s="70"/>
      <c r="P4789" s="72"/>
    </row>
    <row r="4790" spans="1:16">
      <c r="A4790" s="12">
        <f t="shared" si="319"/>
        <v>0</v>
      </c>
      <c r="B4790" t="str">
        <f>YEAR(C4790)&amp;VLOOKUP(MONTH(C4790),lookup!$G$2:$N$13,8)</f>
        <v>2021M05</v>
      </c>
      <c r="C4790" s="7">
        <f t="shared" si="316"/>
        <v>44327</v>
      </c>
      <c r="D4790" s="130">
        <v>45.544803874873494</v>
      </c>
      <c r="E4790">
        <f t="shared" si="318"/>
        <v>45.667184137608487</v>
      </c>
      <c r="F4790" s="130">
        <v>37.508325558713054</v>
      </c>
      <c r="G4790">
        <f t="shared" si="315"/>
        <v>37.618837904599374</v>
      </c>
      <c r="H4790">
        <f t="shared" si="317"/>
        <v>0</v>
      </c>
      <c r="I4790" s="70"/>
      <c r="J4790" s="71"/>
      <c r="K4790" s="70"/>
      <c r="L4790" s="71"/>
      <c r="M4790" s="70"/>
      <c r="N4790" s="71"/>
      <c r="O4790" s="70"/>
      <c r="P4790" s="72"/>
    </row>
    <row r="4791" spans="1:16">
      <c r="A4791" s="12">
        <f t="shared" si="319"/>
        <v>0</v>
      </c>
      <c r="B4791" t="str">
        <f>YEAR(C4791)&amp;VLOOKUP(MONTH(C4791),lookup!$G$2:$N$13,8)</f>
        <v>2021M05</v>
      </c>
      <c r="C4791" s="7">
        <f t="shared" si="316"/>
        <v>44328</v>
      </c>
      <c r="D4791" s="130">
        <v>45.884340080421438</v>
      </c>
      <c r="E4791">
        <f t="shared" si="318"/>
        <v>45.698792292639567</v>
      </c>
      <c r="F4791" s="130">
        <v>37.790275682551901</v>
      </c>
      <c r="G4791">
        <f t="shared" si="315"/>
        <v>37.636379649098103</v>
      </c>
      <c r="H4791">
        <f t="shared" si="317"/>
        <v>0</v>
      </c>
      <c r="I4791" s="70"/>
      <c r="J4791" s="71"/>
      <c r="K4791" s="70"/>
      <c r="L4791" s="71"/>
      <c r="M4791" s="70"/>
      <c r="N4791" s="71"/>
      <c r="O4791" s="70"/>
      <c r="P4791" s="72"/>
    </row>
    <row r="4792" spans="1:16">
      <c r="A4792" s="12">
        <f t="shared" si="319"/>
        <v>0</v>
      </c>
      <c r="B4792" t="str">
        <f>YEAR(C4792)&amp;VLOOKUP(MONTH(C4792),lookup!$G$2:$N$13,8)</f>
        <v>2021M05</v>
      </c>
      <c r="C4792" s="7">
        <f t="shared" si="316"/>
        <v>44329</v>
      </c>
      <c r="D4792" s="130">
        <v>45.737192977365218</v>
      </c>
      <c r="E4792">
        <f t="shared" si="318"/>
        <v>45.725460373852613</v>
      </c>
      <c r="F4792" s="130">
        <v>37.690997930587713</v>
      </c>
      <c r="G4792">
        <f t="shared" si="315"/>
        <v>37.658428276321061</v>
      </c>
      <c r="H4792">
        <f t="shared" si="317"/>
        <v>0</v>
      </c>
      <c r="I4792" s="70"/>
      <c r="J4792" s="71"/>
      <c r="K4792" s="70"/>
      <c r="L4792" s="71"/>
      <c r="M4792" s="70"/>
      <c r="N4792" s="71"/>
      <c r="O4792" s="70"/>
      <c r="P4792" s="72"/>
    </row>
    <row r="4793" spans="1:16">
      <c r="A4793" s="12">
        <f t="shared" si="319"/>
        <v>0</v>
      </c>
      <c r="B4793" t="str">
        <f>YEAR(C4793)&amp;VLOOKUP(MONTH(C4793),lookup!$G$2:$N$13,8)</f>
        <v>2021M05</v>
      </c>
      <c r="C4793" s="7">
        <f t="shared" si="316"/>
        <v>44330</v>
      </c>
      <c r="D4793" s="130">
        <v>45.77704233304479</v>
      </c>
      <c r="E4793">
        <f t="shared" si="318"/>
        <v>45.6940751947905</v>
      </c>
      <c r="F4793" s="130">
        <v>37.685448808607333</v>
      </c>
      <c r="G4793">
        <f t="shared" si="315"/>
        <v>37.628456704146302</v>
      </c>
      <c r="H4793">
        <f t="shared" si="317"/>
        <v>0</v>
      </c>
      <c r="I4793" s="70"/>
      <c r="J4793" s="71"/>
      <c r="K4793" s="70"/>
      <c r="L4793" s="71"/>
      <c r="M4793" s="70"/>
      <c r="N4793" s="71"/>
      <c r="O4793" s="70"/>
      <c r="P4793" s="72"/>
    </row>
    <row r="4794" spans="1:16">
      <c r="A4794" s="12">
        <f t="shared" si="319"/>
        <v>0</v>
      </c>
      <c r="B4794" t="str">
        <f>YEAR(C4794)&amp;VLOOKUP(MONTH(C4794),lookup!$G$2:$N$13,8)</f>
        <v>2021M05</v>
      </c>
      <c r="C4794" s="7">
        <f t="shared" si="316"/>
        <v>44331</v>
      </c>
      <c r="D4794" s="130">
        <v>45.587346320058288</v>
      </c>
      <c r="E4794">
        <f t="shared" si="318"/>
        <v>45.696807243425717</v>
      </c>
      <c r="F4794" s="130">
        <v>37.587625373008471</v>
      </c>
      <c r="G4794">
        <f t="shared" si="315"/>
        <v>37.629812609690347</v>
      </c>
      <c r="H4794">
        <f t="shared" si="317"/>
        <v>0</v>
      </c>
      <c r="I4794" s="70"/>
      <c r="J4794" s="71"/>
      <c r="K4794" s="70"/>
      <c r="L4794" s="71"/>
      <c r="M4794" s="70"/>
      <c r="N4794" s="71"/>
      <c r="O4794" s="70"/>
      <c r="P4794" s="72"/>
    </row>
    <row r="4795" spans="1:16">
      <c r="A4795" s="12">
        <f t="shared" si="319"/>
        <v>0</v>
      </c>
      <c r="B4795" t="str">
        <f>YEAR(C4795)&amp;VLOOKUP(MONTH(C4795),lookup!$G$2:$N$13,8)</f>
        <v>2021M05</v>
      </c>
      <c r="C4795" s="7">
        <f t="shared" si="316"/>
        <v>44332</v>
      </c>
      <c r="D4795" s="130">
        <v>45.728966018055047</v>
      </c>
      <c r="E4795">
        <f t="shared" si="318"/>
        <v>45.687420700375661</v>
      </c>
      <c r="F4795" s="130">
        <v>37.586015014114679</v>
      </c>
      <c r="G4795">
        <f t="shared" si="315"/>
        <v>37.621056408039365</v>
      </c>
      <c r="H4795">
        <f t="shared" si="317"/>
        <v>0</v>
      </c>
      <c r="I4795" s="70"/>
      <c r="J4795" s="71"/>
      <c r="K4795" s="70"/>
      <c r="L4795" s="71"/>
      <c r="M4795" s="70"/>
      <c r="N4795" s="71"/>
      <c r="O4795" s="70"/>
      <c r="P4795" s="72"/>
    </row>
    <row r="4796" spans="1:16">
      <c r="A4796" s="12">
        <f t="shared" si="319"/>
        <v>0</v>
      </c>
      <c r="B4796" t="str">
        <f>YEAR(C4796)&amp;VLOOKUP(MONTH(C4796),lookup!$G$2:$N$13,8)</f>
        <v>2021M05</v>
      </c>
      <c r="C4796" s="7">
        <f t="shared" si="316"/>
        <v>44333</v>
      </c>
      <c r="D4796" s="130">
        <v>45.216444624347048</v>
      </c>
      <c r="E4796">
        <f t="shared" si="318"/>
        <v>45.640805442078545</v>
      </c>
      <c r="F4796" s="130">
        <v>37.159640664307148</v>
      </c>
      <c r="G4796">
        <f t="shared" si="315"/>
        <v>37.5677277764362</v>
      </c>
      <c r="H4796">
        <f t="shared" si="317"/>
        <v>0</v>
      </c>
      <c r="I4796" s="70"/>
      <c r="J4796" s="71"/>
      <c r="K4796" s="70"/>
      <c r="L4796" s="71"/>
      <c r="M4796" s="70"/>
      <c r="N4796" s="71"/>
      <c r="O4796" s="70"/>
      <c r="P4796" s="72"/>
    </row>
    <row r="4797" spans="1:16">
      <c r="A4797" s="12">
        <f t="shared" si="319"/>
        <v>0</v>
      </c>
      <c r="B4797" t="str">
        <f>YEAR(C4797)&amp;VLOOKUP(MONTH(C4797),lookup!$G$2:$N$13,8)</f>
        <v>2021M05</v>
      </c>
      <c r="C4797" s="7">
        <f t="shared" si="316"/>
        <v>44334</v>
      </c>
      <c r="D4797" s="130">
        <v>45.431205792388823</v>
      </c>
      <c r="E4797">
        <f t="shared" si="318"/>
        <v>45.596558715056233</v>
      </c>
      <c r="F4797" s="130">
        <v>37.374888224756809</v>
      </c>
      <c r="G4797">
        <f t="shared" si="315"/>
        <v>37.531002413155626</v>
      </c>
      <c r="H4797">
        <f t="shared" si="317"/>
        <v>0</v>
      </c>
      <c r="I4797" s="70"/>
      <c r="J4797" s="71"/>
      <c r="K4797" s="70"/>
      <c r="L4797" s="71"/>
      <c r="M4797" s="70"/>
      <c r="N4797" s="71"/>
      <c r="O4797" s="70"/>
      <c r="P4797" s="72"/>
    </row>
    <row r="4798" spans="1:16">
      <c r="A4798" s="12">
        <f t="shared" si="319"/>
        <v>0</v>
      </c>
      <c r="B4798" t="str">
        <f>YEAR(C4798)&amp;VLOOKUP(MONTH(C4798),lookup!$G$2:$N$13,8)</f>
        <v>2021M05</v>
      </c>
      <c r="C4798" s="7">
        <f t="shared" si="316"/>
        <v>44335</v>
      </c>
      <c r="D4798" s="130">
        <v>45.488694767626022</v>
      </c>
      <c r="E4798">
        <f t="shared" si="318"/>
        <v>45.572343711708342</v>
      </c>
      <c r="F4798" s="130">
        <v>37.389430140069827</v>
      </c>
      <c r="G4798">
        <f t="shared" si="315"/>
        <v>37.498440800280598</v>
      </c>
      <c r="H4798">
        <f t="shared" si="317"/>
        <v>0</v>
      </c>
      <c r="I4798" s="70"/>
      <c r="J4798" s="71"/>
      <c r="K4798" s="70"/>
      <c r="L4798" s="71"/>
      <c r="M4798" s="70"/>
      <c r="N4798" s="71"/>
      <c r="O4798" s="70"/>
      <c r="P4798" s="72"/>
    </row>
    <row r="4799" spans="1:16">
      <c r="A4799" s="12">
        <f t="shared" si="319"/>
        <v>0</v>
      </c>
      <c r="B4799" t="str">
        <f>YEAR(C4799)&amp;VLOOKUP(MONTH(C4799),lookup!$G$2:$N$13,8)</f>
        <v>2021M05</v>
      </c>
      <c r="C4799" s="7">
        <f t="shared" si="316"/>
        <v>44336</v>
      </c>
      <c r="D4799" s="130">
        <v>45.83454657631885</v>
      </c>
      <c r="E4799">
        <f t="shared" si="318"/>
        <v>45.574023637974761</v>
      </c>
      <c r="F4799" s="130">
        <v>37.602730289764203</v>
      </c>
      <c r="G4799">
        <f t="shared" si="315"/>
        <v>37.479826003327773</v>
      </c>
      <c r="H4799">
        <f t="shared" si="317"/>
        <v>0</v>
      </c>
      <c r="I4799" s="70"/>
      <c r="J4799" s="71"/>
      <c r="K4799" s="70"/>
      <c r="L4799" s="71"/>
      <c r="M4799" s="70"/>
      <c r="N4799" s="71"/>
      <c r="O4799" s="70"/>
      <c r="P4799" s="72"/>
    </row>
    <row r="4800" spans="1:16">
      <c r="A4800" s="12">
        <f t="shared" si="319"/>
        <v>0</v>
      </c>
      <c r="B4800" t="str">
        <f>YEAR(C4800)&amp;VLOOKUP(MONTH(C4800),lookup!$G$2:$N$13,8)</f>
        <v>2021M05</v>
      </c>
      <c r="C4800" s="7">
        <f t="shared" si="316"/>
        <v>44337</v>
      </c>
      <c r="D4800" s="130">
        <v>45.013095466823145</v>
      </c>
      <c r="E4800">
        <f t="shared" si="318"/>
        <v>45.480913305796292</v>
      </c>
      <c r="F4800" s="130">
        <v>37.029494953863427</v>
      </c>
      <c r="G4800">
        <f t="shared" si="315"/>
        <v>37.391971199020418</v>
      </c>
      <c r="H4800">
        <f t="shared" si="317"/>
        <v>0</v>
      </c>
      <c r="I4800" s="70"/>
      <c r="J4800" s="71"/>
      <c r="K4800" s="70"/>
      <c r="L4800" s="71"/>
      <c r="M4800" s="70"/>
      <c r="N4800" s="71"/>
      <c r="O4800" s="70"/>
      <c r="P4800" s="72"/>
    </row>
    <row r="4801" spans="1:16">
      <c r="A4801" s="12">
        <f t="shared" si="319"/>
        <v>0</v>
      </c>
      <c r="B4801" t="str">
        <f>YEAR(C4801)&amp;VLOOKUP(MONTH(C4801),lookup!$G$2:$N$13,8)</f>
        <v>2021M05</v>
      </c>
      <c r="C4801" s="7">
        <f t="shared" si="316"/>
        <v>44338</v>
      </c>
      <c r="D4801" s="130">
        <v>45.095947057658798</v>
      </c>
      <c r="E4801">
        <f t="shared" si="318"/>
        <v>45.38559327105164</v>
      </c>
      <c r="F4801" s="130">
        <v>37.215164340956861</v>
      </c>
      <c r="G4801">
        <f t="shared" si="315"/>
        <v>37.331674197029109</v>
      </c>
      <c r="H4801">
        <f t="shared" si="317"/>
        <v>0</v>
      </c>
      <c r="I4801" s="70"/>
      <c r="J4801" s="71"/>
      <c r="K4801" s="70"/>
      <c r="L4801" s="71"/>
      <c r="M4801" s="70"/>
      <c r="N4801" s="71"/>
      <c r="O4801" s="70"/>
      <c r="P4801" s="72"/>
    </row>
    <row r="4802" spans="1:16">
      <c r="A4802" s="12">
        <f t="shared" si="319"/>
        <v>0</v>
      </c>
      <c r="B4802" t="str">
        <f>YEAR(C4802)&amp;VLOOKUP(MONTH(C4802),lookup!$G$2:$N$13,8)</f>
        <v>2021M05</v>
      </c>
      <c r="C4802" s="7">
        <f t="shared" si="316"/>
        <v>44339</v>
      </c>
      <c r="D4802" s="130">
        <v>44.690484593824095</v>
      </c>
      <c r="E4802">
        <f t="shared" si="318"/>
        <v>45.285709410618423</v>
      </c>
      <c r="F4802" s="130">
        <v>36.72619246976506</v>
      </c>
      <c r="G4802">
        <f t="shared" si="315"/>
        <v>37.241713957697897</v>
      </c>
      <c r="H4802">
        <f t="shared" si="317"/>
        <v>0</v>
      </c>
      <c r="I4802" s="70"/>
      <c r="J4802" s="71"/>
      <c r="K4802" s="70"/>
      <c r="L4802" s="71"/>
      <c r="M4802" s="70"/>
      <c r="N4802" s="71"/>
      <c r="O4802" s="70"/>
      <c r="P4802" s="72"/>
    </row>
    <row r="4803" spans="1:16">
      <c r="A4803" s="12">
        <f t="shared" si="319"/>
        <v>0</v>
      </c>
      <c r="B4803" t="str">
        <f>YEAR(C4803)&amp;VLOOKUP(MONTH(C4803),lookup!$G$2:$N$13,8)</f>
        <v>2021M05</v>
      </c>
      <c r="C4803" s="7">
        <f t="shared" si="316"/>
        <v>44340</v>
      </c>
      <c r="D4803" s="130">
        <v>44.861768857366421</v>
      </c>
      <c r="E4803">
        <f t="shared" si="318"/>
        <v>45.18405651015685</v>
      </c>
      <c r="F4803" s="130">
        <v>36.861369740330744</v>
      </c>
      <c r="G4803">
        <f t="shared" si="315"/>
        <v>37.153630421050892</v>
      </c>
      <c r="H4803">
        <f t="shared" si="317"/>
        <v>0</v>
      </c>
      <c r="I4803" s="70"/>
      <c r="J4803" s="71"/>
      <c r="K4803" s="70"/>
      <c r="L4803" s="71"/>
      <c r="M4803" s="70"/>
      <c r="N4803" s="71"/>
      <c r="O4803" s="70"/>
      <c r="P4803" s="72"/>
    </row>
    <row r="4804" spans="1:16">
      <c r="A4804" s="12">
        <f t="shared" si="319"/>
        <v>0</v>
      </c>
      <c r="B4804" t="str">
        <f>YEAR(C4804)&amp;VLOOKUP(MONTH(C4804),lookup!$G$2:$N$13,8)</f>
        <v>2021M05</v>
      </c>
      <c r="C4804" s="7">
        <f t="shared" si="316"/>
        <v>44341</v>
      </c>
      <c r="D4804" s="130">
        <v>44.569587146458581</v>
      </c>
      <c r="E4804">
        <f t="shared" si="318"/>
        <v>45.067035616024867</v>
      </c>
      <c r="F4804" s="130">
        <v>36.710061167674077</v>
      </c>
      <c r="G4804">
        <f t="shared" si="315"/>
        <v>37.068917621478349</v>
      </c>
      <c r="H4804">
        <f t="shared" si="317"/>
        <v>0</v>
      </c>
      <c r="I4804" s="70"/>
      <c r="J4804" s="71"/>
      <c r="K4804" s="70"/>
      <c r="L4804" s="71"/>
      <c r="M4804" s="70"/>
      <c r="N4804" s="71"/>
      <c r="O4804" s="70"/>
      <c r="P4804" s="72"/>
    </row>
    <row r="4805" spans="1:16">
      <c r="A4805" s="12">
        <f t="shared" si="319"/>
        <v>0</v>
      </c>
      <c r="B4805" t="str">
        <f>YEAR(C4805)&amp;VLOOKUP(MONTH(C4805),lookup!$G$2:$N$13,8)</f>
        <v>2021M05</v>
      </c>
      <c r="C4805" s="7">
        <f t="shared" si="316"/>
        <v>44342</v>
      </c>
      <c r="D4805" s="130">
        <v>44.652760465562558</v>
      </c>
      <c r="E4805">
        <f t="shared" si="318"/>
        <v>44.919900607201868</v>
      </c>
      <c r="F4805" s="130">
        <v>36.562884601171255</v>
      </c>
      <c r="G4805">
        <f t="shared" si="315"/>
        <v>36.931513587621509</v>
      </c>
      <c r="H4805">
        <f t="shared" si="317"/>
        <v>0</v>
      </c>
      <c r="I4805" s="70"/>
      <c r="J4805" s="71"/>
      <c r="K4805" s="70"/>
      <c r="L4805" s="71"/>
      <c r="M4805" s="70"/>
      <c r="N4805" s="71"/>
      <c r="O4805" s="70"/>
      <c r="P4805" s="72"/>
    </row>
    <row r="4806" spans="1:16">
      <c r="A4806" s="12">
        <f t="shared" si="319"/>
        <v>0</v>
      </c>
      <c r="B4806" t="str">
        <f>YEAR(C4806)&amp;VLOOKUP(MONTH(C4806),lookup!$G$2:$N$13,8)</f>
        <v>2021M05</v>
      </c>
      <c r="C4806" s="7">
        <f t="shared" si="316"/>
        <v>44343</v>
      </c>
      <c r="D4806" s="130">
        <v>44.355357190448728</v>
      </c>
      <c r="E4806">
        <f t="shared" si="318"/>
        <v>44.794255485597091</v>
      </c>
      <c r="F4806" s="130">
        <v>36.450821847930584</v>
      </c>
      <c r="G4806">
        <f t="shared" ref="G4806:G4869" si="320">AVERAGE(SUM(F4799:F4806)/8,SUM(F4801:F4806)/6)</f>
        <v>36.824627810535056</v>
      </c>
      <c r="H4806">
        <f t="shared" si="317"/>
        <v>0</v>
      </c>
      <c r="I4806" s="70"/>
      <c r="J4806" s="71"/>
      <c r="K4806" s="70"/>
      <c r="L4806" s="71"/>
      <c r="M4806" s="70"/>
      <c r="N4806" s="71"/>
      <c r="O4806" s="70"/>
      <c r="P4806" s="72"/>
    </row>
    <row r="4807" spans="1:16">
      <c r="A4807" s="12">
        <f t="shared" si="319"/>
        <v>0</v>
      </c>
      <c r="B4807" t="str">
        <f>YEAR(C4807)&amp;VLOOKUP(MONTH(C4807),lookup!$G$2:$N$13,8)</f>
        <v>2021M05</v>
      </c>
      <c r="C4807" s="7">
        <f t="shared" si="316"/>
        <v>44344</v>
      </c>
      <c r="D4807" s="130">
        <v>44.766321986986078</v>
      </c>
      <c r="E4807">
        <f t="shared" si="318"/>
        <v>44.700022692874398</v>
      </c>
      <c r="F4807" s="130">
        <v>36.663002236440668</v>
      </c>
      <c r="G4807">
        <f t="shared" si="320"/>
        <v>36.719881298492652</v>
      </c>
      <c r="H4807">
        <f t="shared" si="317"/>
        <v>0</v>
      </c>
      <c r="I4807" s="70"/>
      <c r="J4807" s="71"/>
      <c r="K4807" s="70"/>
      <c r="L4807" s="71"/>
      <c r="M4807" s="70"/>
      <c r="N4807" s="71"/>
      <c r="O4807" s="70"/>
      <c r="P4807" s="72"/>
    </row>
    <row r="4808" spans="1:16">
      <c r="A4808" s="12">
        <f t="shared" si="319"/>
        <v>0</v>
      </c>
      <c r="B4808" t="str">
        <f>YEAR(C4808)&amp;VLOOKUP(MONTH(C4808),lookup!$G$2:$N$13,8)</f>
        <v>2021M05</v>
      </c>
      <c r="C4808" s="7">
        <f t="shared" si="316"/>
        <v>44345</v>
      </c>
      <c r="D4808" s="130">
        <v>44.625646251345572</v>
      </c>
      <c r="E4808">
        <f t="shared" si="318"/>
        <v>44.670403921700512</v>
      </c>
      <c r="F4808" s="130">
        <v>36.730085543599316</v>
      </c>
      <c r="G4808">
        <f t="shared" si="320"/>
        <v>36.701492633170673</v>
      </c>
      <c r="H4808">
        <f t="shared" si="317"/>
        <v>0</v>
      </c>
      <c r="I4808" s="70"/>
      <c r="J4808" s="71"/>
      <c r="K4808" s="70"/>
      <c r="L4808" s="71"/>
      <c r="M4808" s="70"/>
      <c r="N4808" s="71"/>
      <c r="O4808" s="70"/>
      <c r="P4808" s="72"/>
    </row>
    <row r="4809" spans="1:16">
      <c r="A4809" s="12">
        <f t="shared" si="319"/>
        <v>0</v>
      </c>
      <c r="B4809" t="str">
        <f>YEAR(C4809)&amp;VLOOKUP(MONTH(C4809),lookup!$G$2:$N$13,8)</f>
        <v>2021M05</v>
      </c>
      <c r="C4809" s="7">
        <f t="shared" si="316"/>
        <v>44346</v>
      </c>
      <c r="D4809" s="130">
        <v>45.048761030745993</v>
      </c>
      <c r="E4809">
        <f t="shared" si="318"/>
        <v>44.683037476133421</v>
      </c>
      <c r="F4809" s="130">
        <v>36.992401772336166</v>
      </c>
      <c r="G4809">
        <f t="shared" si="320"/>
        <v>36.698489308632332</v>
      </c>
      <c r="H4809">
        <f t="shared" si="317"/>
        <v>0</v>
      </c>
      <c r="I4809" s="70"/>
      <c r="J4809" s="71"/>
      <c r="K4809" s="70"/>
      <c r="L4809" s="71"/>
      <c r="M4809" s="70"/>
      <c r="N4809" s="71"/>
      <c r="O4809" s="70"/>
      <c r="P4809" s="72"/>
    </row>
    <row r="4810" spans="1:16">
      <c r="A4810" s="12">
        <f t="shared" si="319"/>
        <v>0</v>
      </c>
      <c r="B4810" t="str">
        <f>YEAR(C4810)&amp;VLOOKUP(MONTH(C4810),lookup!$G$2:$N$13,8)</f>
        <v>2021M05</v>
      </c>
      <c r="C4810" s="7">
        <f t="shared" si="316"/>
        <v>44347</v>
      </c>
      <c r="D4810" s="130">
        <v>44.614447753400775</v>
      </c>
      <c r="E4810">
        <f t="shared" si="318"/>
        <v>44.682023557518811</v>
      </c>
      <c r="F4810" s="130">
        <v>36.723792660511243</v>
      </c>
      <c r="G4810">
        <f t="shared" si="320"/>
        <v>36.699483611623734</v>
      </c>
      <c r="H4810">
        <f t="shared" si="317"/>
        <v>0</v>
      </c>
      <c r="I4810" s="70"/>
      <c r="J4810" s="71"/>
      <c r="K4810" s="70"/>
      <c r="L4810" s="71"/>
      <c r="M4810" s="70"/>
      <c r="N4810" s="71"/>
      <c r="O4810" s="70"/>
      <c r="P4810" s="72"/>
    </row>
    <row r="4811" spans="1:16">
      <c r="A4811" s="12">
        <f t="shared" si="319"/>
        <v>0</v>
      </c>
      <c r="B4811" t="str">
        <f>YEAR(C4811)&amp;VLOOKUP(MONTH(C4811),lookup!$G$2:$N$13,8)</f>
        <v>2021M06</v>
      </c>
      <c r="C4811" s="7">
        <f t="shared" si="316"/>
        <v>44348</v>
      </c>
      <c r="D4811" s="130">
        <v>44.777664769543883</v>
      </c>
      <c r="E4811">
        <f t="shared" si="318"/>
        <v>44.687175744028352</v>
      </c>
      <c r="F4811" s="130">
        <v>36.680396637494688</v>
      </c>
      <c r="G4811">
        <f t="shared" si="320"/>
        <v>36.697965462390101</v>
      </c>
      <c r="H4811">
        <f t="shared" si="317"/>
        <v>0</v>
      </c>
      <c r="I4811" s="70"/>
      <c r="J4811" s="71"/>
      <c r="K4811" s="70"/>
      <c r="L4811" s="71"/>
      <c r="M4811" s="70"/>
      <c r="N4811" s="71"/>
      <c r="O4811" s="70"/>
      <c r="P4811" s="72"/>
    </row>
    <row r="4812" spans="1:16">
      <c r="A4812" s="12">
        <f t="shared" si="319"/>
        <v>0</v>
      </c>
      <c r="B4812" t="str">
        <f>YEAR(C4812)&amp;VLOOKUP(MONTH(C4812),lookup!$G$2:$N$13,8)</f>
        <v>2021M06</v>
      </c>
      <c r="C4812" s="7">
        <f t="shared" ref="C4812:C4875" si="321">C4811+1</f>
        <v>44349</v>
      </c>
      <c r="D4812" s="130">
        <v>44.611595883512003</v>
      </c>
      <c r="E4812">
        <f t="shared" si="318"/>
        <v>44.711154514516124</v>
      </c>
      <c r="F4812" s="130">
        <v>36.701819238705411</v>
      </c>
      <c r="G4812">
        <f t="shared" si="320"/>
        <v>36.718366791060788</v>
      </c>
      <c r="H4812">
        <f t="shared" si="317"/>
        <v>0</v>
      </c>
      <c r="I4812" s="70"/>
      <c r="J4812" s="71"/>
      <c r="K4812" s="70"/>
      <c r="L4812" s="71"/>
      <c r="M4812" s="70"/>
      <c r="N4812" s="71"/>
      <c r="O4812" s="70"/>
      <c r="P4812" s="72"/>
    </row>
    <row r="4813" spans="1:16">
      <c r="A4813" s="12">
        <f t="shared" si="319"/>
        <v>0</v>
      </c>
      <c r="B4813" t="str">
        <f>YEAR(C4813)&amp;VLOOKUP(MONTH(C4813),lookup!$G$2:$N$13,8)</f>
        <v>2021M06</v>
      </c>
      <c r="C4813" s="7">
        <f t="shared" si="321"/>
        <v>44350</v>
      </c>
      <c r="D4813" s="130">
        <v>44.847111742085119</v>
      </c>
      <c r="E4813">
        <f t="shared" si="318"/>
        <v>44.730033948890366</v>
      </c>
      <c r="F4813" s="130">
        <v>36.757974111311967</v>
      </c>
      <c r="G4813">
        <f t="shared" si="320"/>
        <v>36.738474208350524</v>
      </c>
      <c r="H4813">
        <f t="shared" si="317"/>
        <v>0</v>
      </c>
      <c r="I4813" s="70"/>
      <c r="J4813" s="71"/>
      <c r="K4813" s="70"/>
      <c r="L4813" s="71"/>
      <c r="M4813" s="70"/>
      <c r="N4813" s="71"/>
      <c r="O4813" s="70"/>
      <c r="P4813" s="72"/>
    </row>
    <row r="4814" spans="1:16">
      <c r="A4814" s="12">
        <f t="shared" si="319"/>
        <v>0</v>
      </c>
      <c r="B4814" t="str">
        <f>YEAR(C4814)&amp;VLOOKUP(MONTH(C4814),lookup!$G$2:$N$13,8)</f>
        <v>2021M06</v>
      </c>
      <c r="C4814" s="7">
        <f t="shared" si="321"/>
        <v>44351</v>
      </c>
      <c r="D4814" s="130">
        <v>43.904881268303434</v>
      </c>
      <c r="E4814">
        <f t="shared" si="318"/>
        <v>44.64181545516945</v>
      </c>
      <c r="F4814" s="130">
        <v>36.081566793058357</v>
      </c>
      <c r="G4814">
        <f t="shared" si="320"/>
        <v>36.661352538209265</v>
      </c>
      <c r="H4814">
        <f t="shared" si="317"/>
        <v>0</v>
      </c>
      <c r="I4814" s="70"/>
      <c r="J4814" s="71"/>
      <c r="K4814" s="70"/>
      <c r="L4814" s="71"/>
      <c r="M4814" s="70"/>
      <c r="N4814" s="71"/>
      <c r="O4814" s="70"/>
      <c r="P4814" s="72"/>
    </row>
    <row r="4815" spans="1:16">
      <c r="A4815" s="12">
        <f t="shared" si="319"/>
        <v>0</v>
      </c>
      <c r="B4815" t="str">
        <f>YEAR(C4815)&amp;VLOOKUP(MONTH(C4815),lookup!$G$2:$N$13,8)</f>
        <v>2021M06</v>
      </c>
      <c r="C4815" s="7">
        <f t="shared" si="321"/>
        <v>44352</v>
      </c>
      <c r="D4815" s="130">
        <v>45.023163811535461</v>
      </c>
      <c r="E4815">
        <f t="shared" si="318"/>
        <v>44.655734967602911</v>
      </c>
      <c r="F4815" s="130">
        <v>36.961365831230808</v>
      </c>
      <c r="G4815">
        <f t="shared" si="320"/>
        <v>36.677413934458201</v>
      </c>
      <c r="H4815">
        <f t="shared" si="317"/>
        <v>0</v>
      </c>
      <c r="I4815" s="70"/>
      <c r="J4815" s="71"/>
      <c r="K4815" s="70"/>
      <c r="L4815" s="71"/>
      <c r="M4815" s="70"/>
      <c r="N4815" s="71"/>
      <c r="O4815" s="70"/>
      <c r="P4815" s="72"/>
    </row>
    <row r="4816" spans="1:16">
      <c r="A4816" s="12">
        <f t="shared" si="319"/>
        <v>0</v>
      </c>
      <c r="B4816" t="str">
        <f>YEAR(C4816)&amp;VLOOKUP(MONTH(C4816),lookup!$G$2:$N$13,8)</f>
        <v>2021M06</v>
      </c>
      <c r="C4816" s="7">
        <f t="shared" si="321"/>
        <v>44353</v>
      </c>
      <c r="D4816" s="130">
        <v>44.234648211966501</v>
      </c>
      <c r="E4816">
        <f t="shared" si="318"/>
        <v>44.599647628355527</v>
      </c>
      <c r="F4816" s="130">
        <v>36.380485987734026</v>
      </c>
      <c r="G4816">
        <f t="shared" si="320"/>
        <v>36.626955072818518</v>
      </c>
      <c r="H4816">
        <f t="shared" si="317"/>
        <v>0</v>
      </c>
      <c r="I4816" s="70"/>
      <c r="J4816" s="71"/>
      <c r="K4816" s="70"/>
      <c r="L4816" s="71"/>
      <c r="M4816" s="70"/>
      <c r="N4816" s="71"/>
      <c r="O4816" s="70"/>
      <c r="P4816" s="72"/>
    </row>
    <row r="4817" spans="1:16">
      <c r="A4817" s="12">
        <f t="shared" si="319"/>
        <v>0</v>
      </c>
      <c r="B4817" t="str">
        <f>YEAR(C4817)&amp;VLOOKUP(MONTH(C4817),lookup!$G$2:$N$13,8)</f>
        <v>2021M06</v>
      </c>
      <c r="C4817" s="7">
        <f t="shared" si="321"/>
        <v>44354</v>
      </c>
      <c r="D4817" s="130">
        <v>44.377961868117531</v>
      </c>
      <c r="E4817">
        <f t="shared" si="318"/>
        <v>44.52441410557239</v>
      </c>
      <c r="F4817" s="130">
        <v>36.462280530751997</v>
      </c>
      <c r="G4817">
        <f t="shared" si="320"/>
        <v>36.575646152990956</v>
      </c>
      <c r="H4817">
        <f t="shared" si="317"/>
        <v>0</v>
      </c>
      <c r="I4817" s="70"/>
      <c r="J4817" s="71"/>
      <c r="K4817" s="70"/>
      <c r="L4817" s="71"/>
      <c r="M4817" s="70"/>
      <c r="N4817" s="71"/>
      <c r="O4817" s="70"/>
      <c r="P4817" s="72"/>
    </row>
    <row r="4818" spans="1:16">
      <c r="A4818" s="12">
        <f t="shared" si="319"/>
        <v>0</v>
      </c>
      <c r="B4818" t="str">
        <f>YEAR(C4818)&amp;VLOOKUP(MONTH(C4818),lookup!$G$2:$N$13,8)</f>
        <v>2021M06</v>
      </c>
      <c r="C4818" s="7">
        <f t="shared" si="321"/>
        <v>44355</v>
      </c>
      <c r="D4818" s="130">
        <v>43.841993377615928</v>
      </c>
      <c r="E4818">
        <f t="shared" si="318"/>
        <v>44.412002164927827</v>
      </c>
      <c r="F4818" s="130">
        <v>36.126587228879494</v>
      </c>
      <c r="G4818">
        <f t="shared" si="320"/>
        <v>36.49038481269514</v>
      </c>
      <c r="H4818">
        <f t="shared" si="317"/>
        <v>0</v>
      </c>
      <c r="I4818" s="70"/>
      <c r="J4818" s="71"/>
      <c r="K4818" s="70"/>
      <c r="L4818" s="71"/>
      <c r="M4818" s="70"/>
      <c r="N4818" s="71"/>
      <c r="O4818" s="70"/>
      <c r="P4818" s="72"/>
    </row>
    <row r="4819" spans="1:16">
      <c r="A4819" s="12">
        <f t="shared" si="319"/>
        <v>0</v>
      </c>
      <c r="B4819" t="str">
        <f>YEAR(C4819)&amp;VLOOKUP(MONTH(C4819),lookup!$G$2:$N$13,8)</f>
        <v>2021M06</v>
      </c>
      <c r="C4819" s="7">
        <f t="shared" si="321"/>
        <v>44356</v>
      </c>
      <c r="D4819" s="130">
        <v>44.408254388306929</v>
      </c>
      <c r="E4819">
        <f t="shared" si="318"/>
        <v>44.352342569952334</v>
      </c>
      <c r="F4819" s="130">
        <v>36.371598247347599</v>
      </c>
      <c r="G4819">
        <f t="shared" si="320"/>
        <v>36.43888692464725</v>
      </c>
      <c r="H4819">
        <f t="shared" si="317"/>
        <v>0</v>
      </c>
      <c r="I4819" s="70"/>
      <c r="J4819" s="71"/>
      <c r="K4819" s="70"/>
      <c r="L4819" s="71"/>
      <c r="M4819" s="70"/>
      <c r="N4819" s="71"/>
      <c r="O4819" s="70"/>
      <c r="P4819" s="72"/>
    </row>
    <row r="4820" spans="1:16">
      <c r="A4820" s="12">
        <f t="shared" si="319"/>
        <v>0</v>
      </c>
      <c r="B4820" t="str">
        <f>YEAR(C4820)&amp;VLOOKUP(MONTH(C4820),lookup!$G$2:$N$13,8)</f>
        <v>2021M06</v>
      </c>
      <c r="C4820" s="7">
        <f t="shared" si="321"/>
        <v>44357</v>
      </c>
      <c r="D4820" s="130">
        <v>43.649175533773331</v>
      </c>
      <c r="E4820">
        <f t="shared" si="318"/>
        <v>44.270882486882819</v>
      </c>
      <c r="F4820" s="130">
        <v>35.947485406301119</v>
      </c>
      <c r="G4820">
        <f t="shared" si="320"/>
        <v>36.380567611225544</v>
      </c>
      <c r="H4820">
        <f t="shared" si="317"/>
        <v>0</v>
      </c>
      <c r="I4820" s="70"/>
      <c r="J4820" s="71"/>
      <c r="K4820" s="70"/>
      <c r="L4820" s="71"/>
      <c r="M4820" s="70"/>
      <c r="N4820" s="71"/>
      <c r="O4820" s="70"/>
      <c r="P4820" s="72"/>
    </row>
    <row r="4821" spans="1:16">
      <c r="A4821" s="12">
        <f t="shared" si="319"/>
        <v>0</v>
      </c>
      <c r="B4821" t="str">
        <f>YEAR(C4821)&amp;VLOOKUP(MONTH(C4821),lookup!$G$2:$N$13,8)</f>
        <v>2021M06</v>
      </c>
      <c r="C4821" s="7">
        <f t="shared" si="321"/>
        <v>44358</v>
      </c>
      <c r="D4821" s="130">
        <v>44.082451177872549</v>
      </c>
      <c r="E4821">
        <f t="shared" si="318"/>
        <v>44.144698482147632</v>
      </c>
      <c r="F4821" s="130">
        <v>36.175230713391379</v>
      </c>
      <c r="G4821">
        <f t="shared" si="320"/>
        <v>36.278634889035558</v>
      </c>
      <c r="H4821">
        <f t="shared" si="317"/>
        <v>0</v>
      </c>
      <c r="I4821" s="70"/>
      <c r="J4821" s="71"/>
      <c r="K4821" s="70"/>
      <c r="L4821" s="71"/>
      <c r="M4821" s="70"/>
      <c r="N4821" s="71"/>
      <c r="O4821" s="70"/>
      <c r="P4821" s="72"/>
    </row>
    <row r="4822" spans="1:16">
      <c r="A4822" s="12">
        <f t="shared" si="319"/>
        <v>0</v>
      </c>
      <c r="B4822" t="str">
        <f>YEAR(C4822)&amp;VLOOKUP(MONTH(C4822),lookup!$G$2:$N$13,8)</f>
        <v>2021M06</v>
      </c>
      <c r="C4822" s="7">
        <f t="shared" si="321"/>
        <v>44359</v>
      </c>
      <c r="D4822" s="130">
        <v>43.562827377114644</v>
      </c>
      <c r="E4822">
        <f t="shared" si="318"/>
        <v>44.06733504437733</v>
      </c>
      <c r="F4822" s="130">
        <v>35.870858014253457</v>
      </c>
      <c r="G4822">
        <f t="shared" si="320"/>
        <v>36.222996592570212</v>
      </c>
      <c r="H4822">
        <f t="shared" si="317"/>
        <v>0</v>
      </c>
      <c r="I4822" s="70"/>
      <c r="J4822" s="71"/>
      <c r="K4822" s="70"/>
      <c r="L4822" s="71"/>
      <c r="M4822" s="70"/>
      <c r="N4822" s="71"/>
      <c r="O4822" s="70"/>
      <c r="P4822" s="72"/>
    </row>
    <row r="4823" spans="1:16">
      <c r="A4823" s="12">
        <f t="shared" si="319"/>
        <v>0</v>
      </c>
      <c r="B4823" t="str">
        <f>YEAR(C4823)&amp;VLOOKUP(MONTH(C4823),lookup!$G$2:$N$13,8)</f>
        <v>2021M06</v>
      </c>
      <c r="C4823" s="7">
        <f t="shared" si="321"/>
        <v>44360</v>
      </c>
      <c r="D4823" s="130">
        <v>43.842307962511796</v>
      </c>
      <c r="E4823">
        <f t="shared" si="318"/>
        <v>43.948893728346221</v>
      </c>
      <c r="F4823" s="130">
        <v>35.955940105986528</v>
      </c>
      <c r="G4823">
        <f t="shared" si="320"/>
        <v>36.11796244934532</v>
      </c>
      <c r="H4823">
        <f t="shared" si="317"/>
        <v>0</v>
      </c>
      <c r="I4823" s="70"/>
      <c r="J4823" s="71"/>
      <c r="K4823" s="70"/>
      <c r="L4823" s="71"/>
      <c r="M4823" s="70"/>
      <c r="N4823" s="71"/>
      <c r="O4823" s="70"/>
      <c r="P4823" s="72"/>
    </row>
    <row r="4824" spans="1:16">
      <c r="A4824" s="12">
        <f t="shared" si="319"/>
        <v>0</v>
      </c>
      <c r="B4824" t="str">
        <f>YEAR(C4824)&amp;VLOOKUP(MONTH(C4824),lookup!$G$2:$N$13,8)</f>
        <v>2021M06</v>
      </c>
      <c r="C4824" s="7">
        <f t="shared" si="321"/>
        <v>44361</v>
      </c>
      <c r="D4824" s="130">
        <v>43.345409259384155</v>
      </c>
      <c r="E4824">
        <f t="shared" si="318"/>
        <v>43.851934283957178</v>
      </c>
      <c r="F4824" s="130">
        <v>35.700548648062444</v>
      </c>
      <c r="G4824">
        <f t="shared" si="320"/>
        <v>36.039963150547749</v>
      </c>
      <c r="H4824">
        <f t="shared" si="317"/>
        <v>0</v>
      </c>
      <c r="I4824" s="70"/>
      <c r="J4824" s="71"/>
      <c r="K4824" s="70"/>
      <c r="L4824" s="71"/>
      <c r="M4824" s="70"/>
      <c r="N4824" s="71"/>
      <c r="O4824" s="70"/>
      <c r="P4824" s="72"/>
    </row>
    <row r="4825" spans="1:16">
      <c r="A4825" s="12">
        <f t="shared" si="319"/>
        <v>0</v>
      </c>
      <c r="B4825" t="str">
        <f>YEAR(C4825)&amp;VLOOKUP(MONTH(C4825),lookup!$G$2:$N$13,8)</f>
        <v>2021M06</v>
      </c>
      <c r="C4825" s="7">
        <f t="shared" si="321"/>
        <v>44362</v>
      </c>
      <c r="D4825" s="130">
        <v>43.30834111962384</v>
      </c>
      <c r="E4825">
        <f t="shared" si="318"/>
        <v>43.693423548119391</v>
      </c>
      <c r="F4825" s="130">
        <v>35.647401490110568</v>
      </c>
      <c r="G4825">
        <f t="shared" si="320"/>
        <v>35.928683480737917</v>
      </c>
      <c r="H4825">
        <f t="shared" ref="H4825:H4888" si="322">INDEX(J:AU,MATCH(C4825,C:C,0),MATCH($H$1,$J$1:$AU$1,0))*(IF(I4825=$Q$1,1,IF(K4825=$Q$1,1,IF(M4825=$Q$1,1,IF(O4825=$Q$1,1,0)))))</f>
        <v>0</v>
      </c>
      <c r="I4825" s="70"/>
      <c r="J4825" s="71"/>
      <c r="K4825" s="70"/>
      <c r="L4825" s="71"/>
      <c r="M4825" s="70"/>
      <c r="N4825" s="71"/>
      <c r="O4825" s="70"/>
      <c r="P4825" s="72"/>
    </row>
    <row r="4826" spans="1:16">
      <c r="A4826" s="12">
        <f t="shared" si="319"/>
        <v>0</v>
      </c>
      <c r="B4826" t="str">
        <f>YEAR(C4826)&amp;VLOOKUP(MONTH(C4826),lookup!$G$2:$N$13,8)</f>
        <v>2021M06</v>
      </c>
      <c r="C4826" s="7">
        <f t="shared" si="321"/>
        <v>44363</v>
      </c>
      <c r="D4826" s="130">
        <v>43.024058890567311</v>
      </c>
      <c r="E4826">
        <f t="shared" si="318"/>
        <v>43.590209589078349</v>
      </c>
      <c r="F4826" s="130">
        <v>35.326168036590829</v>
      </c>
      <c r="G4826">
        <f t="shared" si="320"/>
        <v>35.826880833744013</v>
      </c>
      <c r="H4826">
        <f t="shared" si="322"/>
        <v>0</v>
      </c>
      <c r="I4826" s="70"/>
      <c r="J4826" s="71"/>
      <c r="K4826" s="70"/>
      <c r="L4826" s="71"/>
      <c r="M4826" s="70"/>
      <c r="N4826" s="71"/>
      <c r="O4826" s="70"/>
      <c r="P4826" s="72"/>
    </row>
    <row r="4827" spans="1:16">
      <c r="A4827" s="12">
        <f t="shared" si="319"/>
        <v>0</v>
      </c>
      <c r="B4827" t="str">
        <f>YEAR(C4827)&amp;VLOOKUP(MONTH(C4827),lookup!$G$2:$N$13,8)</f>
        <v>2021M06</v>
      </c>
      <c r="C4827" s="7">
        <f t="shared" si="321"/>
        <v>44364</v>
      </c>
      <c r="D4827" s="130">
        <v>43.40678708777245</v>
      </c>
      <c r="E4827">
        <f t="shared" si="318"/>
        <v>43.471312541953267</v>
      </c>
      <c r="F4827" s="130">
        <v>35.669993577036131</v>
      </c>
      <c r="G4827">
        <f t="shared" si="320"/>
        <v>35.740927447153275</v>
      </c>
      <c r="H4827">
        <f t="shared" si="322"/>
        <v>0</v>
      </c>
      <c r="I4827" s="70"/>
      <c r="J4827" s="71"/>
      <c r="K4827" s="70"/>
      <c r="L4827" s="71"/>
      <c r="M4827" s="70"/>
      <c r="N4827" s="71"/>
      <c r="O4827" s="70"/>
      <c r="P4827" s="72"/>
    </row>
    <row r="4828" spans="1:16">
      <c r="A4828" s="12">
        <f t="shared" si="319"/>
        <v>0</v>
      </c>
      <c r="B4828" t="str">
        <f>YEAR(C4828)&amp;VLOOKUP(MONTH(C4828),lookup!$G$2:$N$13,8)</f>
        <v>2021M06</v>
      </c>
      <c r="C4828" s="7">
        <f t="shared" si="321"/>
        <v>44365</v>
      </c>
      <c r="D4828" s="130">
        <v>42.69185854259365</v>
      </c>
      <c r="E4828">
        <f t="shared" si="318"/>
        <v>43.338899493794457</v>
      </c>
      <c r="F4828" s="130">
        <v>35.297993561056934</v>
      </c>
      <c r="G4828">
        <f t="shared" si="320"/>
        <v>35.652595502392472</v>
      </c>
      <c r="H4828">
        <f t="shared" si="322"/>
        <v>0</v>
      </c>
      <c r="I4828" s="70"/>
      <c r="J4828" s="71"/>
      <c r="K4828" s="70"/>
      <c r="L4828" s="71"/>
      <c r="M4828" s="70"/>
      <c r="N4828" s="71"/>
      <c r="O4828" s="70"/>
      <c r="P4828" s="72"/>
    </row>
    <row r="4829" spans="1:16">
      <c r="A4829" s="12">
        <f t="shared" si="319"/>
        <v>0</v>
      </c>
      <c r="B4829" t="str">
        <f>YEAR(C4829)&amp;VLOOKUP(MONTH(C4829),lookup!$G$2:$N$13,8)</f>
        <v>2021M06</v>
      </c>
      <c r="C4829" s="7">
        <f t="shared" si="321"/>
        <v>44366</v>
      </c>
      <c r="D4829" s="130">
        <v>43.032925226231754</v>
      </c>
      <c r="E4829">
        <f t="shared" si="318"/>
        <v>43.205855560460236</v>
      </c>
      <c r="F4829" s="130">
        <v>35.098496699973531</v>
      </c>
      <c r="G4829">
        <f t="shared" si="320"/>
        <v>35.5138460093861</v>
      </c>
      <c r="H4829">
        <f t="shared" si="322"/>
        <v>0</v>
      </c>
      <c r="I4829" s="70"/>
      <c r="J4829" s="71"/>
      <c r="K4829" s="70"/>
      <c r="L4829" s="71"/>
      <c r="M4829" s="70"/>
      <c r="N4829" s="71"/>
      <c r="O4829" s="70"/>
      <c r="P4829" s="72"/>
    </row>
    <row r="4830" spans="1:16">
      <c r="A4830" s="12">
        <f t="shared" si="319"/>
        <v>0</v>
      </c>
      <c r="B4830" t="str">
        <f>YEAR(C4830)&amp;VLOOKUP(MONTH(C4830),lookup!$G$2:$N$13,8)</f>
        <v>2021M06</v>
      </c>
      <c r="C4830" s="7">
        <f t="shared" si="321"/>
        <v>44367</v>
      </c>
      <c r="D4830" s="130">
        <v>42.634442035181607</v>
      </c>
      <c r="E4830">
        <f t="shared" si="318"/>
        <v>43.088584207905882</v>
      </c>
      <c r="F4830" s="130">
        <v>35.255390580591005</v>
      </c>
      <c r="G4830">
        <f t="shared" si="320"/>
        <v>35.438282789159587</v>
      </c>
      <c r="H4830">
        <f t="shared" si="322"/>
        <v>0</v>
      </c>
      <c r="I4830" s="70"/>
      <c r="J4830" s="71"/>
      <c r="K4830" s="70"/>
      <c r="L4830" s="71"/>
      <c r="M4830" s="70"/>
      <c r="N4830" s="71"/>
      <c r="O4830" s="70"/>
      <c r="P4830" s="72"/>
    </row>
    <row r="4831" spans="1:16">
      <c r="A4831" s="12">
        <f t="shared" si="319"/>
        <v>0</v>
      </c>
      <c r="B4831" t="str">
        <f>YEAR(C4831)&amp;VLOOKUP(MONTH(C4831),lookup!$G$2:$N$13,8)</f>
        <v>2021M06</v>
      </c>
      <c r="C4831" s="7">
        <f t="shared" si="321"/>
        <v>44368</v>
      </c>
      <c r="D4831" s="130">
        <v>43.031119826444979</v>
      </c>
      <c r="E4831">
        <f t="shared" si="318"/>
        <v>43.014783174970134</v>
      </c>
      <c r="F4831" s="130">
        <v>35.167743594051537</v>
      </c>
      <c r="G4831">
        <f t="shared" si="320"/>
        <v>35.349049015825386</v>
      </c>
      <c r="H4831">
        <f t="shared" si="322"/>
        <v>0</v>
      </c>
      <c r="I4831" s="70"/>
      <c r="J4831" s="71"/>
      <c r="K4831" s="70"/>
      <c r="L4831" s="71"/>
      <c r="M4831" s="70"/>
      <c r="N4831" s="71"/>
      <c r="O4831" s="70"/>
      <c r="P4831" s="72"/>
    </row>
    <row r="4832" spans="1:16">
      <c r="A4832" s="12">
        <f t="shared" si="319"/>
        <v>0</v>
      </c>
      <c r="B4832" t="str">
        <f>YEAR(C4832)&amp;VLOOKUP(MONTH(C4832),lookup!$G$2:$N$13,8)</f>
        <v>2021M06</v>
      </c>
      <c r="C4832" s="7">
        <f t="shared" si="321"/>
        <v>44369</v>
      </c>
      <c r="D4832" s="130">
        <v>42.10025741073062</v>
      </c>
      <c r="E4832">
        <f t="shared" si="318"/>
        <v>42.859977727776226</v>
      </c>
      <c r="F4832" s="130">
        <v>34.792000672140681</v>
      </c>
      <c r="G4832">
        <f t="shared" si="320"/>
        <v>35.247750820292772</v>
      </c>
      <c r="H4832">
        <f t="shared" si="322"/>
        <v>0</v>
      </c>
      <c r="I4832" s="70"/>
      <c r="J4832" s="71"/>
      <c r="K4832" s="70"/>
      <c r="L4832" s="71"/>
      <c r="M4832" s="70"/>
      <c r="N4832" s="71"/>
      <c r="O4832" s="70"/>
      <c r="P4832" s="72"/>
    </row>
    <row r="4833" spans="1:16">
      <c r="A4833" s="12">
        <f t="shared" si="319"/>
        <v>0</v>
      </c>
      <c r="B4833" t="str">
        <f>YEAR(C4833)&amp;VLOOKUP(MONTH(C4833),lookup!$G$2:$N$13,8)</f>
        <v>2021M06</v>
      </c>
      <c r="C4833" s="7">
        <f t="shared" si="321"/>
        <v>44370</v>
      </c>
      <c r="D4833" s="130">
        <v>42.900998730233233</v>
      </c>
      <c r="E4833">
        <f t="shared" si="318"/>
        <v>42.792369798644373</v>
      </c>
      <c r="F4833" s="130">
        <v>35.072641888322124</v>
      </c>
      <c r="G4833">
        <f t="shared" si="320"/>
        <v>35.162049037788158</v>
      </c>
      <c r="H4833">
        <f t="shared" si="322"/>
        <v>0</v>
      </c>
      <c r="I4833" s="70"/>
      <c r="J4833" s="71"/>
      <c r="K4833" s="70"/>
      <c r="L4833" s="71"/>
      <c r="M4833" s="70"/>
      <c r="N4833" s="71"/>
      <c r="O4833" s="70"/>
      <c r="P4833" s="72"/>
    </row>
    <row r="4834" spans="1:16">
      <c r="A4834" s="12">
        <f t="shared" si="319"/>
        <v>0</v>
      </c>
      <c r="B4834" t="str">
        <f>YEAR(C4834)&amp;VLOOKUP(MONTH(C4834),lookup!$G$2:$N$13,8)</f>
        <v>2021M06</v>
      </c>
      <c r="C4834" s="7">
        <f t="shared" si="321"/>
        <v>44371</v>
      </c>
      <c r="D4834" s="130">
        <v>41.936937258360267</v>
      </c>
      <c r="E4834">
        <f t="shared" si="318"/>
        <v>42.66151458961199</v>
      </c>
      <c r="F4834" s="130">
        <v>34.606548421772018</v>
      </c>
      <c r="G4834">
        <f t="shared" si="320"/>
        <v>35.059452383588244</v>
      </c>
      <c r="H4834">
        <f t="shared" si="322"/>
        <v>0</v>
      </c>
      <c r="I4834" s="70"/>
      <c r="J4834" s="71"/>
      <c r="K4834" s="70"/>
      <c r="L4834" s="71"/>
      <c r="M4834" s="70"/>
      <c r="N4834" s="71"/>
      <c r="O4834" s="70"/>
      <c r="P4834" s="72"/>
    </row>
    <row r="4835" spans="1:16">
      <c r="A4835" s="12">
        <f t="shared" si="319"/>
        <v>0</v>
      </c>
      <c r="B4835" t="str">
        <f>YEAR(C4835)&amp;VLOOKUP(MONTH(C4835),lookup!$G$2:$N$13,8)</f>
        <v>2021M06</v>
      </c>
      <c r="C4835" s="7">
        <f t="shared" si="321"/>
        <v>44372</v>
      </c>
      <c r="D4835" s="130">
        <v>42.686049936164387</v>
      </c>
      <c r="E4835">
        <f t="shared" si="318"/>
        <v>42.587562243464205</v>
      </c>
      <c r="F4835" s="130">
        <v>34.961776949431666</v>
      </c>
      <c r="G4835">
        <f t="shared" si="320"/>
        <v>35.003795531817801</v>
      </c>
      <c r="H4835">
        <f t="shared" si="322"/>
        <v>0</v>
      </c>
      <c r="I4835" s="70"/>
      <c r="J4835" s="71"/>
      <c r="K4835" s="70"/>
      <c r="L4835" s="71"/>
      <c r="M4835" s="70"/>
      <c r="N4835" s="71"/>
      <c r="O4835" s="70"/>
      <c r="P4835" s="72"/>
    </row>
    <row r="4836" spans="1:16">
      <c r="A4836" s="12">
        <f t="shared" si="319"/>
        <v>0</v>
      </c>
      <c r="B4836" t="str">
        <f>YEAR(C4836)&amp;VLOOKUP(MONTH(C4836),lookup!$G$2:$N$13,8)</f>
        <v>2021M06</v>
      </c>
      <c r="C4836" s="7">
        <f t="shared" si="321"/>
        <v>44373</v>
      </c>
      <c r="D4836" s="130">
        <v>42.169184928059188</v>
      </c>
      <c r="E4836">
        <f t="shared" si="318"/>
        <v>42.516123716962269</v>
      </c>
      <c r="F4836" s="130">
        <v>34.868241161002658</v>
      </c>
      <c r="G4836">
        <f t="shared" si="320"/>
        <v>34.944673555182057</v>
      </c>
      <c r="H4836">
        <f t="shared" si="322"/>
        <v>0</v>
      </c>
      <c r="I4836" s="70"/>
      <c r="J4836" s="71"/>
      <c r="K4836" s="70"/>
      <c r="L4836" s="71"/>
      <c r="M4836" s="70"/>
      <c r="N4836" s="71"/>
      <c r="O4836" s="70"/>
      <c r="P4836" s="72"/>
    </row>
    <row r="4837" spans="1:16">
      <c r="A4837" s="12">
        <f t="shared" si="319"/>
        <v>0</v>
      </c>
      <c r="B4837" t="str">
        <f>YEAR(C4837)&amp;VLOOKUP(MONTH(C4837),lookup!$G$2:$N$13,8)</f>
        <v>2021M06</v>
      </c>
      <c r="C4837" s="7">
        <f t="shared" si="321"/>
        <v>44374</v>
      </c>
      <c r="D4837" s="130">
        <v>42.45574893806991</v>
      </c>
      <c r="E4837">
        <f t="shared" si="318"/>
        <v>42.432102624920901</v>
      </c>
      <c r="F4837" s="130">
        <v>34.838936316343016</v>
      </c>
      <c r="G4837">
        <f t="shared" si="320"/>
        <v>34.901050424729434</v>
      </c>
      <c r="H4837">
        <f t="shared" si="322"/>
        <v>0</v>
      </c>
      <c r="I4837" s="70"/>
      <c r="J4837" s="71"/>
      <c r="K4837" s="70"/>
      <c r="L4837" s="71"/>
      <c r="M4837" s="70"/>
      <c r="N4837" s="71"/>
      <c r="O4837" s="70"/>
      <c r="P4837" s="72"/>
    </row>
    <row r="4838" spans="1:16">
      <c r="A4838" s="12">
        <f t="shared" si="319"/>
        <v>0</v>
      </c>
      <c r="B4838" t="str">
        <f>YEAR(C4838)&amp;VLOOKUP(MONTH(C4838),lookup!$G$2:$N$13,8)</f>
        <v>2021M06</v>
      </c>
      <c r="C4838" s="7">
        <f t="shared" si="321"/>
        <v>44375</v>
      </c>
      <c r="D4838" s="130">
        <v>41.526926887522329</v>
      </c>
      <c r="E4838">
        <f t="shared" si="318"/>
        <v>42.315105384591504</v>
      </c>
      <c r="F4838" s="130">
        <v>34.239335173008989</v>
      </c>
      <c r="G4838">
        <f t="shared" si="320"/>
        <v>34.791491503494584</v>
      </c>
      <c r="H4838">
        <f t="shared" si="322"/>
        <v>0</v>
      </c>
      <c r="I4838" s="70"/>
      <c r="J4838" s="71"/>
      <c r="K4838" s="70"/>
      <c r="L4838" s="71"/>
      <c r="M4838" s="70"/>
      <c r="N4838" s="71"/>
      <c r="O4838" s="70"/>
      <c r="P4838" s="72"/>
    </row>
    <row r="4839" spans="1:16">
      <c r="A4839" s="12">
        <f t="shared" si="319"/>
        <v>0</v>
      </c>
      <c r="B4839" t="str">
        <f>YEAR(C4839)&amp;VLOOKUP(MONTH(C4839),lookup!$G$2:$N$13,8)</f>
        <v>2021M06</v>
      </c>
      <c r="C4839" s="7">
        <f t="shared" si="321"/>
        <v>44376</v>
      </c>
      <c r="D4839" s="130">
        <v>42.295886199171008</v>
      </c>
      <c r="E4839">
        <f t="shared" si="318"/>
        <v>42.218727238631701</v>
      </c>
      <c r="F4839" s="130">
        <v>34.634084243764825</v>
      </c>
      <c r="G4839">
        <f t="shared" si="320"/>
        <v>34.721591323721889</v>
      </c>
      <c r="H4839">
        <f t="shared" si="322"/>
        <v>0</v>
      </c>
      <c r="I4839" s="70"/>
      <c r="J4839" s="71"/>
      <c r="K4839" s="70"/>
      <c r="L4839" s="71"/>
      <c r="M4839" s="70"/>
      <c r="N4839" s="71"/>
      <c r="O4839" s="70"/>
      <c r="P4839" s="72"/>
    </row>
    <row r="4840" spans="1:16">
      <c r="A4840" s="12">
        <f t="shared" si="319"/>
        <v>0</v>
      </c>
      <c r="B4840" t="str">
        <f>YEAR(C4840)&amp;VLOOKUP(MONTH(C4840),lookup!$G$2:$N$13,8)</f>
        <v>2021M06</v>
      </c>
      <c r="C4840" s="7">
        <f t="shared" si="321"/>
        <v>44377</v>
      </c>
      <c r="D4840" s="130">
        <v>41.231059874329155</v>
      </c>
      <c r="E4840">
        <f t="shared" si="318"/>
        <v>42.105579277270678</v>
      </c>
      <c r="F4840" s="130">
        <v>33.991139662993199</v>
      </c>
      <c r="G4840">
        <f t="shared" si="320"/>
        <v>34.620253447418605</v>
      </c>
      <c r="H4840">
        <f t="shared" si="322"/>
        <v>0</v>
      </c>
      <c r="I4840" s="70"/>
      <c r="J4840" s="71"/>
      <c r="K4840" s="70"/>
      <c r="L4840" s="71"/>
      <c r="M4840" s="70"/>
      <c r="N4840" s="71"/>
      <c r="O4840" s="70"/>
      <c r="P4840" s="72"/>
    </row>
    <row r="4841" spans="1:16">
      <c r="A4841" s="12">
        <f t="shared" si="319"/>
        <v>0</v>
      </c>
      <c r="B4841" t="str">
        <f>YEAR(C4841)&amp;VLOOKUP(MONTH(C4841),lookup!$G$2:$N$13,8)</f>
        <v>2021M07</v>
      </c>
      <c r="C4841" s="7">
        <f t="shared" si="321"/>
        <v>44378</v>
      </c>
      <c r="D4841" s="130">
        <v>42.195807155781125</v>
      </c>
      <c r="E4841">
        <f t="shared" si="318"/>
        <v>42.020651238835477</v>
      </c>
      <c r="F4841" s="130">
        <v>34.569218541188285</v>
      </c>
      <c r="G4841">
        <f t="shared" si="320"/>
        <v>34.556076287535788</v>
      </c>
      <c r="H4841">
        <f t="shared" si="322"/>
        <v>0</v>
      </c>
      <c r="I4841" s="70"/>
      <c r="J4841" s="71"/>
      <c r="K4841" s="70"/>
      <c r="L4841" s="71"/>
      <c r="M4841" s="70"/>
      <c r="N4841" s="71"/>
      <c r="O4841" s="70"/>
      <c r="P4841" s="72"/>
    </row>
    <row r="4842" spans="1:16">
      <c r="A4842" s="12">
        <f t="shared" si="319"/>
        <v>0</v>
      </c>
      <c r="B4842" t="str">
        <f>YEAR(C4842)&amp;VLOOKUP(MONTH(C4842),lookup!$G$2:$N$13,8)</f>
        <v>2021M07</v>
      </c>
      <c r="C4842" s="7">
        <f t="shared" si="321"/>
        <v>44379</v>
      </c>
      <c r="D4842" s="130">
        <v>41.432283621465317</v>
      </c>
      <c r="E4842">
        <f t="shared" si="318"/>
        <v>41.927701944313384</v>
      </c>
      <c r="F4842" s="130">
        <v>34.129856233217403</v>
      </c>
      <c r="G4842">
        <f t="shared" si="320"/>
        <v>34.464750948435686</v>
      </c>
      <c r="H4842">
        <f t="shared" si="322"/>
        <v>0</v>
      </c>
      <c r="I4842" s="70"/>
      <c r="J4842" s="71"/>
      <c r="K4842" s="70"/>
      <c r="L4842" s="71"/>
      <c r="M4842" s="70"/>
      <c r="N4842" s="71"/>
      <c r="O4842" s="70"/>
      <c r="P4842" s="72"/>
    </row>
    <row r="4843" spans="1:16">
      <c r="A4843" s="12">
        <f t="shared" si="319"/>
        <v>0</v>
      </c>
      <c r="B4843" t="str">
        <f>YEAR(C4843)&amp;VLOOKUP(MONTH(C4843),lookup!$G$2:$N$13,8)</f>
        <v>2021M07</v>
      </c>
      <c r="C4843" s="7">
        <f t="shared" si="321"/>
        <v>44380</v>
      </c>
      <c r="D4843" s="130">
        <v>42.041901698225544</v>
      </c>
      <c r="E4843">
        <f t="shared" si="318"/>
        <v>41.852955409455184</v>
      </c>
      <c r="F4843" s="130">
        <v>34.357679382820059</v>
      </c>
      <c r="G4843">
        <f t="shared" si="320"/>
        <v>34.386890106062211</v>
      </c>
      <c r="H4843">
        <f t="shared" si="322"/>
        <v>0</v>
      </c>
      <c r="I4843" s="70"/>
      <c r="J4843" s="71"/>
      <c r="K4843" s="70"/>
      <c r="L4843" s="71"/>
      <c r="M4843" s="70"/>
      <c r="N4843" s="71"/>
      <c r="O4843" s="70"/>
      <c r="P4843" s="72"/>
    </row>
    <row r="4844" spans="1:16">
      <c r="A4844" s="12">
        <f t="shared" si="319"/>
        <v>0</v>
      </c>
      <c r="B4844" t="str">
        <f>YEAR(C4844)&amp;VLOOKUP(MONTH(C4844),lookup!$G$2:$N$13,8)</f>
        <v>2021M07</v>
      </c>
      <c r="C4844" s="7">
        <f t="shared" si="321"/>
        <v>44381</v>
      </c>
      <c r="D4844" s="130">
        <v>41.445814824869522</v>
      </c>
      <c r="E4844">
        <f t="shared" si="318"/>
        <v>41.800985439451424</v>
      </c>
      <c r="F4844" s="130">
        <v>34.142491869673499</v>
      </c>
      <c r="G4844">
        <f t="shared" si="320"/>
        <v>34.333460500076185</v>
      </c>
      <c r="H4844">
        <f t="shared" si="322"/>
        <v>0</v>
      </c>
      <c r="I4844" s="70"/>
      <c r="J4844" s="71"/>
      <c r="K4844" s="70"/>
      <c r="L4844" s="71"/>
      <c r="M4844" s="70"/>
      <c r="N4844" s="71"/>
      <c r="O4844" s="70"/>
      <c r="P4844" s="72"/>
    </row>
    <row r="4845" spans="1:16">
      <c r="A4845" s="12">
        <f t="shared" si="319"/>
        <v>0</v>
      </c>
      <c r="B4845" t="str">
        <f>YEAR(C4845)&amp;VLOOKUP(MONTH(C4845),lookup!$G$2:$N$13,8)</f>
        <v>2021M07</v>
      </c>
      <c r="C4845" s="7">
        <f t="shared" si="321"/>
        <v>44382</v>
      </c>
      <c r="D4845" s="130">
        <v>41.700783860411931</v>
      </c>
      <c r="E4845">
        <f t="shared" ref="E4845:E4908" si="323">AVERAGE(SUM(D4838:D4845)/8,SUM(D4840:D4845)/6)</f>
        <v>41.704208260534543</v>
      </c>
      <c r="F4845" s="130">
        <v>34.078264974102282</v>
      </c>
      <c r="G4845">
        <f t="shared" si="320"/>
        <v>34.239600268714263</v>
      </c>
      <c r="H4845">
        <f t="shared" si="322"/>
        <v>0</v>
      </c>
      <c r="I4845" s="70"/>
      <c r="J4845" s="71"/>
      <c r="K4845" s="70"/>
      <c r="L4845" s="71"/>
      <c r="M4845" s="70"/>
      <c r="N4845" s="71"/>
      <c r="O4845" s="70"/>
      <c r="P4845" s="72"/>
    </row>
    <row r="4846" spans="1:16">
      <c r="A4846" s="12">
        <f t="shared" si="319"/>
        <v>0</v>
      </c>
      <c r="B4846" t="str">
        <f>YEAR(C4846)&amp;VLOOKUP(MONTH(C4846),lookup!$G$2:$N$13,8)</f>
        <v>2021M07</v>
      </c>
      <c r="C4846" s="7">
        <f t="shared" si="321"/>
        <v>44383</v>
      </c>
      <c r="D4846" s="130">
        <v>41.071492462923025</v>
      </c>
      <c r="E4846">
        <f t="shared" si="323"/>
        <v>41.662446324713244</v>
      </c>
      <c r="F4846" s="130">
        <v>33.851428893175168</v>
      </c>
      <c r="G4846">
        <f t="shared" si="320"/>
        <v>34.203713562073148</v>
      </c>
      <c r="H4846">
        <f t="shared" si="322"/>
        <v>0</v>
      </c>
      <c r="I4846" s="70"/>
      <c r="J4846" s="71"/>
      <c r="K4846" s="70"/>
      <c r="L4846" s="71"/>
      <c r="M4846" s="70"/>
      <c r="N4846" s="71"/>
      <c r="O4846" s="70"/>
      <c r="P4846" s="72"/>
    </row>
    <row r="4847" spans="1:16">
      <c r="A4847" s="12">
        <f t="shared" si="319"/>
        <v>0</v>
      </c>
      <c r="B4847" t="str">
        <f>YEAR(C4847)&amp;VLOOKUP(MONTH(C4847),lookup!$G$2:$N$13,8)</f>
        <v>2021M07</v>
      </c>
      <c r="C4847" s="7">
        <f t="shared" si="321"/>
        <v>44384</v>
      </c>
      <c r="D4847" s="130">
        <v>41.492506587826966</v>
      </c>
      <c r="E4847">
        <f t="shared" si="323"/>
        <v>41.553626718341398</v>
      </c>
      <c r="F4847" s="130">
        <v>34.15030865849409</v>
      </c>
      <c r="G4847">
        <f t="shared" si="320"/>
        <v>34.138568431102541</v>
      </c>
      <c r="H4847">
        <f t="shared" si="322"/>
        <v>0</v>
      </c>
      <c r="I4847" s="70"/>
      <c r="J4847" s="71"/>
      <c r="K4847" s="70"/>
      <c r="L4847" s="71"/>
      <c r="M4847" s="70"/>
      <c r="N4847" s="71"/>
      <c r="O4847" s="70"/>
      <c r="P4847" s="72"/>
    </row>
    <row r="4848" spans="1:16">
      <c r="A4848" s="12">
        <f t="shared" ref="A4848:A4911" si="324">IF(D4848+D4849=D4848,IF(D4848+D4849&gt;0,1,0),0)</f>
        <v>0</v>
      </c>
      <c r="B4848" t="str">
        <f>YEAR(C4848)&amp;VLOOKUP(MONTH(C4848),lookup!$G$2:$N$13,8)</f>
        <v>2021M07</v>
      </c>
      <c r="C4848" s="7">
        <f t="shared" si="321"/>
        <v>44385</v>
      </c>
      <c r="D4848" s="130">
        <v>40.513222910282366</v>
      </c>
      <c r="E4848">
        <f t="shared" si="323"/>
        <v>41.432173515489893</v>
      </c>
      <c r="F4848" s="130">
        <v>33.424365566578089</v>
      </c>
      <c r="G4848">
        <f t="shared" si="320"/>
        <v>34.044354161189986</v>
      </c>
      <c r="H4848">
        <f t="shared" si="322"/>
        <v>0</v>
      </c>
      <c r="I4848" s="70"/>
      <c r="J4848" s="71"/>
      <c r="K4848" s="70"/>
      <c r="L4848" s="71"/>
      <c r="M4848" s="70"/>
      <c r="N4848" s="71"/>
      <c r="O4848" s="70"/>
      <c r="P4848" s="72"/>
    </row>
    <row r="4849" spans="1:16">
      <c r="A4849" s="12">
        <f t="shared" si="324"/>
        <v>0</v>
      </c>
      <c r="B4849" t="str">
        <f>YEAR(C4849)&amp;VLOOKUP(MONTH(C4849),lookup!$G$2:$N$13,8)</f>
        <v>2021M07</v>
      </c>
      <c r="C4849" s="7">
        <f t="shared" si="321"/>
        <v>44386</v>
      </c>
      <c r="D4849" s="130">
        <v>41.398377190423247</v>
      </c>
      <c r="E4849">
        <f t="shared" si="323"/>
        <v>41.328707100338164</v>
      </c>
      <c r="F4849" s="130">
        <v>33.906248317242444</v>
      </c>
      <c r="G4849">
        <f t="shared" si="320"/>
        <v>33.965299266728572</v>
      </c>
      <c r="H4849">
        <f t="shared" si="322"/>
        <v>0</v>
      </c>
      <c r="I4849" s="70"/>
      <c r="J4849" s="71"/>
      <c r="K4849" s="70"/>
      <c r="L4849" s="71"/>
      <c r="M4849" s="70"/>
      <c r="N4849" s="71"/>
      <c r="O4849" s="70"/>
      <c r="P4849" s="72"/>
    </row>
    <row r="4850" spans="1:16">
      <c r="A4850" s="12">
        <f t="shared" si="324"/>
        <v>0</v>
      </c>
      <c r="B4850" t="str">
        <f>YEAR(C4850)&amp;VLOOKUP(MONTH(C4850),lookup!$G$2:$N$13,8)</f>
        <v>2021M07</v>
      </c>
      <c r="C4850" s="7">
        <f t="shared" si="321"/>
        <v>44387</v>
      </c>
      <c r="D4850" s="130">
        <v>40.49591122068685</v>
      </c>
      <c r="E4850">
        <f t="shared" si="323"/>
        <v>41.191025191607622</v>
      </c>
      <c r="F4850" s="130">
        <v>33.435913238478207</v>
      </c>
      <c r="G4850">
        <f t="shared" si="320"/>
        <v>33.86304627695776</v>
      </c>
      <c r="H4850">
        <f t="shared" si="322"/>
        <v>0</v>
      </c>
      <c r="I4850" s="70"/>
      <c r="J4850" s="71"/>
      <c r="K4850" s="70"/>
      <c r="L4850" s="71"/>
      <c r="M4850" s="70"/>
      <c r="N4850" s="71"/>
      <c r="O4850" s="70"/>
      <c r="P4850" s="72"/>
    </row>
    <row r="4851" spans="1:16">
      <c r="A4851" s="12">
        <f t="shared" si="324"/>
        <v>0</v>
      </c>
      <c r="B4851" t="str">
        <f>YEAR(C4851)&amp;VLOOKUP(MONTH(C4851),lookup!$G$2:$N$13,8)</f>
        <v>2021M07</v>
      </c>
      <c r="C4851" s="7">
        <f t="shared" si="321"/>
        <v>44388</v>
      </c>
      <c r="D4851" s="130">
        <v>41.239683238591105</v>
      </c>
      <c r="E4851">
        <f t="shared" si="323"/>
        <v>41.102461486062069</v>
      </c>
      <c r="F4851" s="130">
        <v>33.91899592044863</v>
      </c>
      <c r="G4851">
        <f t="shared" si="320"/>
        <v>33.822356139421743</v>
      </c>
      <c r="H4851">
        <f t="shared" si="322"/>
        <v>0</v>
      </c>
      <c r="I4851" s="70"/>
      <c r="J4851" s="71"/>
      <c r="K4851" s="70"/>
      <c r="L4851" s="71"/>
      <c r="M4851" s="70"/>
      <c r="N4851" s="71"/>
      <c r="O4851" s="70"/>
      <c r="P4851" s="72"/>
    </row>
    <row r="4852" spans="1:16">
      <c r="A4852" s="12">
        <f t="shared" si="324"/>
        <v>0</v>
      </c>
      <c r="B4852" t="str">
        <f>YEAR(C4852)&amp;VLOOKUP(MONTH(C4852),lookup!$G$2:$N$13,8)</f>
        <v>2021M07</v>
      </c>
      <c r="C4852" s="7">
        <f t="shared" si="321"/>
        <v>44389</v>
      </c>
      <c r="D4852" s="130">
        <v>40.440553532336423</v>
      </c>
      <c r="E4852">
        <f t="shared" si="323"/>
        <v>40.987054411063198</v>
      </c>
      <c r="F4852" s="130">
        <v>33.380612231580194</v>
      </c>
      <c r="G4852">
        <f t="shared" si="320"/>
        <v>33.73550394024133</v>
      </c>
      <c r="H4852">
        <f t="shared" si="322"/>
        <v>0</v>
      </c>
      <c r="I4852" s="70"/>
      <c r="J4852" s="71"/>
      <c r="K4852" s="70"/>
      <c r="L4852" s="71"/>
      <c r="M4852" s="70"/>
      <c r="N4852" s="71"/>
      <c r="O4852" s="70"/>
      <c r="P4852" s="72"/>
    </row>
    <row r="4853" spans="1:16">
      <c r="A4853" s="12">
        <f t="shared" si="324"/>
        <v>0</v>
      </c>
      <c r="B4853" t="str">
        <f>YEAR(C4853)&amp;VLOOKUP(MONTH(C4853),lookup!$G$2:$N$13,8)</f>
        <v>2021M07</v>
      </c>
      <c r="C4853" s="7">
        <f t="shared" si="321"/>
        <v>44390</v>
      </c>
      <c r="D4853" s="130">
        <v>40.857258378000147</v>
      </c>
      <c r="E4853">
        <f t="shared" si="323"/>
        <v>40.88139671759356</v>
      </c>
      <c r="F4853" s="130">
        <v>33.577752969107699</v>
      </c>
      <c r="G4853">
        <f t="shared" si="320"/>
        <v>33.656508965813636</v>
      </c>
      <c r="H4853">
        <f t="shared" si="322"/>
        <v>0</v>
      </c>
      <c r="I4853" s="70"/>
      <c r="J4853" s="71"/>
      <c r="K4853" s="70"/>
      <c r="L4853" s="71"/>
      <c r="M4853" s="70"/>
      <c r="N4853" s="71"/>
      <c r="O4853" s="70"/>
      <c r="P4853" s="72"/>
    </row>
    <row r="4854" spans="1:16">
      <c r="A4854" s="12">
        <f t="shared" si="324"/>
        <v>0</v>
      </c>
      <c r="B4854" t="str">
        <f>YEAR(C4854)&amp;VLOOKUP(MONTH(C4854),lookup!$G$2:$N$13,8)</f>
        <v>2021M07</v>
      </c>
      <c r="C4854" s="7">
        <f t="shared" si="321"/>
        <v>44391</v>
      </c>
      <c r="D4854" s="130">
        <v>40.154330678208147</v>
      </c>
      <c r="E4854">
        <f t="shared" si="323"/>
        <v>40.7941664200427</v>
      </c>
      <c r="F4854" s="130">
        <v>33.031022347727784</v>
      </c>
      <c r="G4854">
        <f t="shared" si="320"/>
        <v>33.572454955152317</v>
      </c>
      <c r="H4854">
        <f t="shared" si="322"/>
        <v>0</v>
      </c>
      <c r="I4854" s="70"/>
      <c r="J4854" s="71"/>
      <c r="K4854" s="70"/>
      <c r="L4854" s="71"/>
      <c r="M4854" s="70"/>
      <c r="N4854" s="71"/>
      <c r="O4854" s="70"/>
      <c r="P4854" s="72"/>
    </row>
    <row r="4855" spans="1:16">
      <c r="A4855" s="12">
        <f t="shared" si="324"/>
        <v>0</v>
      </c>
      <c r="B4855" t="str">
        <f>YEAR(C4855)&amp;VLOOKUP(MONTH(C4855),lookup!$G$2:$N$13,8)</f>
        <v>2021M07</v>
      </c>
      <c r="C4855" s="7">
        <f t="shared" si="321"/>
        <v>44392</v>
      </c>
      <c r="D4855" s="130">
        <v>40.959079192723351</v>
      </c>
      <c r="E4855">
        <f t="shared" si="323"/>
        <v>40.724219041373729</v>
      </c>
      <c r="F4855" s="130">
        <v>33.850731931607172</v>
      </c>
      <c r="G4855">
        <f t="shared" si="320"/>
        <v>33.549105044252279</v>
      </c>
      <c r="H4855">
        <f t="shared" si="322"/>
        <v>0</v>
      </c>
      <c r="I4855" s="70"/>
      <c r="J4855" s="71"/>
      <c r="K4855" s="70"/>
      <c r="L4855" s="71"/>
      <c r="M4855" s="70"/>
      <c r="N4855" s="71"/>
      <c r="O4855" s="70"/>
      <c r="P4855" s="72"/>
    </row>
    <row r="4856" spans="1:16">
      <c r="A4856" s="12">
        <f t="shared" si="324"/>
        <v>0</v>
      </c>
      <c r="B4856" t="str">
        <f>YEAR(C4856)&amp;VLOOKUP(MONTH(C4856),lookup!$G$2:$N$13,8)</f>
        <v>2021M07</v>
      </c>
      <c r="C4856" s="7">
        <f t="shared" si="321"/>
        <v>44393</v>
      </c>
      <c r="D4856" s="130">
        <v>39.874410897368797</v>
      </c>
      <c r="E4856">
        <f t="shared" si="323"/>
        <v>40.6325015969568</v>
      </c>
      <c r="F4856" s="130">
        <v>32.972109217988546</v>
      </c>
      <c r="G4856">
        <f t="shared" si="320"/>
        <v>33.482188687424625</v>
      </c>
      <c r="H4856">
        <f t="shared" si="322"/>
        <v>0</v>
      </c>
      <c r="I4856" s="70"/>
      <c r="J4856" s="71"/>
      <c r="K4856" s="70"/>
      <c r="L4856" s="71"/>
      <c r="M4856" s="70"/>
      <c r="N4856" s="71"/>
      <c r="O4856" s="70"/>
      <c r="P4856" s="72"/>
    </row>
    <row r="4857" spans="1:16">
      <c r="A4857" s="12">
        <f t="shared" si="324"/>
        <v>0</v>
      </c>
      <c r="B4857" t="str">
        <f>YEAR(C4857)&amp;VLOOKUP(MONTH(C4857),lookup!$G$2:$N$13,8)</f>
        <v>2021M07</v>
      </c>
      <c r="C4857" s="7">
        <f t="shared" si="321"/>
        <v>44394</v>
      </c>
      <c r="D4857" s="130">
        <v>40.725868423128382</v>
      </c>
      <c r="E4857">
        <f t="shared" si="323"/>
        <v>40.547651897712299</v>
      </c>
      <c r="F4857" s="130">
        <v>33.480745983269131</v>
      </c>
      <c r="G4857">
        <f t="shared" si="320"/>
        <v>33.419073963453002</v>
      </c>
      <c r="H4857">
        <f t="shared" si="322"/>
        <v>0</v>
      </c>
      <c r="I4857" s="70"/>
      <c r="J4857" s="71"/>
      <c r="K4857" s="70"/>
      <c r="L4857" s="71"/>
      <c r="M4857" s="70"/>
      <c r="N4857" s="71"/>
      <c r="O4857" s="70"/>
      <c r="P4857" s="72"/>
    </row>
    <row r="4858" spans="1:16">
      <c r="A4858" s="12">
        <f t="shared" si="324"/>
        <v>0</v>
      </c>
      <c r="B4858" t="str">
        <f>YEAR(C4858)&amp;VLOOKUP(MONTH(C4858),lookup!$G$2:$N$13,8)</f>
        <v>2021M07</v>
      </c>
      <c r="C4858" s="7">
        <f t="shared" si="321"/>
        <v>44395</v>
      </c>
      <c r="D4858" s="130">
        <v>40.079600767017318</v>
      </c>
      <c r="E4858">
        <f t="shared" si="323"/>
        <v>40.49155309724803</v>
      </c>
      <c r="F4858" s="130">
        <v>33.249242021111151</v>
      </c>
      <c r="G4858">
        <f t="shared" si="320"/>
        <v>33.396459494828477</v>
      </c>
      <c r="H4858">
        <f t="shared" si="322"/>
        <v>0</v>
      </c>
      <c r="I4858" s="70"/>
      <c r="J4858" s="71"/>
      <c r="K4858" s="70"/>
      <c r="L4858" s="71"/>
      <c r="M4858" s="70"/>
      <c r="N4858" s="71"/>
      <c r="O4858" s="70"/>
      <c r="P4858" s="72"/>
    </row>
    <row r="4859" spans="1:16">
      <c r="A4859" s="12">
        <f t="shared" si="324"/>
        <v>0</v>
      </c>
      <c r="B4859" t="str">
        <f>YEAR(C4859)&amp;VLOOKUP(MONTH(C4859),lookup!$G$2:$N$13,8)</f>
        <v>2021M07</v>
      </c>
      <c r="C4859" s="7">
        <f t="shared" si="321"/>
        <v>44396</v>
      </c>
      <c r="D4859" s="130">
        <v>40.23432366083231</v>
      </c>
      <c r="E4859">
        <f t="shared" si="323"/>
        <v>40.376806897207459</v>
      </c>
      <c r="F4859" s="130">
        <v>33.078145756098159</v>
      </c>
      <c r="G4859">
        <f t="shared" si="320"/>
        <v>33.302272425139108</v>
      </c>
      <c r="H4859">
        <f t="shared" si="322"/>
        <v>0</v>
      </c>
      <c r="I4859" s="70"/>
      <c r="J4859" s="71"/>
      <c r="K4859" s="70"/>
      <c r="L4859" s="71"/>
      <c r="M4859" s="70"/>
      <c r="N4859" s="71"/>
      <c r="O4859" s="70"/>
      <c r="P4859" s="72"/>
    </row>
    <row r="4860" spans="1:16">
      <c r="A4860" s="12">
        <f t="shared" si="324"/>
        <v>0</v>
      </c>
      <c r="B4860" t="str">
        <f>YEAR(C4860)&amp;VLOOKUP(MONTH(C4860),lookup!$G$2:$N$13,8)</f>
        <v>2021M07</v>
      </c>
      <c r="C4860" s="7">
        <f t="shared" si="321"/>
        <v>44397</v>
      </c>
      <c r="D4860" s="130">
        <v>39.425924684964514</v>
      </c>
      <c r="E4860">
        <f t="shared" si="323"/>
        <v>40.252692094809746</v>
      </c>
      <c r="F4860" s="130">
        <v>32.790779695238321</v>
      </c>
      <c r="G4860">
        <f t="shared" si="320"/>
        <v>33.245387670576953</v>
      </c>
      <c r="H4860">
        <f t="shared" si="322"/>
        <v>0</v>
      </c>
      <c r="I4860" s="70"/>
      <c r="J4860" s="71"/>
      <c r="K4860" s="70"/>
      <c r="L4860" s="71"/>
      <c r="M4860" s="70"/>
      <c r="N4860" s="71"/>
      <c r="O4860" s="70"/>
      <c r="P4860" s="72"/>
    </row>
    <row r="4861" spans="1:16">
      <c r="A4861" s="12">
        <f t="shared" si="324"/>
        <v>0</v>
      </c>
      <c r="B4861" t="str">
        <f>YEAR(C4861)&amp;VLOOKUP(MONTH(C4861),lookup!$G$2:$N$13,8)</f>
        <v>2021M07</v>
      </c>
      <c r="C4861" s="7">
        <f t="shared" si="321"/>
        <v>44398</v>
      </c>
      <c r="D4861" s="130">
        <v>39.834878147462341</v>
      </c>
      <c r="E4861">
        <f t="shared" si="323"/>
        <v>40.095109909962709</v>
      </c>
      <c r="F4861" s="130">
        <v>32.702126687010121</v>
      </c>
      <c r="G4861">
        <f t="shared" si="320"/>
        <v>33.09494392422944</v>
      </c>
      <c r="H4861">
        <f t="shared" si="322"/>
        <v>0</v>
      </c>
      <c r="I4861" s="70"/>
      <c r="J4861" s="71"/>
      <c r="K4861" s="70"/>
      <c r="L4861" s="71"/>
      <c r="M4861" s="70"/>
      <c r="N4861" s="71"/>
      <c r="O4861" s="70"/>
      <c r="P4861" s="72"/>
    </row>
    <row r="4862" spans="1:16">
      <c r="A4862" s="12">
        <f t="shared" si="324"/>
        <v>0</v>
      </c>
      <c r="B4862" t="str">
        <f>YEAR(C4862)&amp;VLOOKUP(MONTH(C4862),lookup!$G$2:$N$13,8)</f>
        <v>2021M07</v>
      </c>
      <c r="C4862" s="7">
        <f t="shared" si="321"/>
        <v>44399</v>
      </c>
      <c r="D4862" s="130">
        <v>39.011538973978105</v>
      </c>
      <c r="E4862">
        <f t="shared" si="323"/>
        <v>39.951779434832446</v>
      </c>
      <c r="F4862" s="130">
        <v>32.317666331407708</v>
      </c>
      <c r="G4862">
        <f t="shared" si="320"/>
        <v>32.995822265994363</v>
      </c>
      <c r="H4862">
        <f t="shared" si="322"/>
        <v>0</v>
      </c>
      <c r="I4862" s="70"/>
      <c r="J4862" s="71"/>
      <c r="K4862" s="70"/>
      <c r="L4862" s="71"/>
      <c r="M4862" s="70"/>
      <c r="N4862" s="71"/>
      <c r="O4862" s="70"/>
      <c r="P4862" s="72"/>
    </row>
    <row r="4863" spans="1:16">
      <c r="A4863" s="12">
        <f t="shared" si="324"/>
        <v>0</v>
      </c>
      <c r="B4863" t="str">
        <f>YEAR(C4863)&amp;VLOOKUP(MONTH(C4863),lookup!$G$2:$N$13,8)</f>
        <v>2021M07</v>
      </c>
      <c r="C4863" s="7">
        <f t="shared" si="321"/>
        <v>44400</v>
      </c>
      <c r="D4863" s="130">
        <v>39.839665024765324</v>
      </c>
      <c r="E4863">
        <f t="shared" si="323"/>
        <v>39.807965766138146</v>
      </c>
      <c r="F4863" s="130">
        <v>32.746117290873947</v>
      </c>
      <c r="G4863">
        <f t="shared" si="320"/>
        <v>32.865564793248936</v>
      </c>
      <c r="H4863">
        <f t="shared" si="322"/>
        <v>0</v>
      </c>
      <c r="I4863" s="70"/>
      <c r="J4863" s="71"/>
      <c r="K4863" s="70"/>
      <c r="L4863" s="71"/>
      <c r="M4863" s="70"/>
      <c r="N4863" s="71"/>
      <c r="O4863" s="70"/>
      <c r="P4863" s="72"/>
    </row>
    <row r="4864" spans="1:16">
      <c r="A4864" s="12">
        <f t="shared" si="324"/>
        <v>0</v>
      </c>
      <c r="B4864" t="str">
        <f>YEAR(C4864)&amp;VLOOKUP(MONTH(C4864),lookup!$G$2:$N$13,8)</f>
        <v>2021M07</v>
      </c>
      <c r="C4864" s="7">
        <f t="shared" si="321"/>
        <v>44401</v>
      </c>
      <c r="D4864" s="130">
        <v>38.507701802964426</v>
      </c>
      <c r="E4864">
        <f t="shared" si="323"/>
        <v>39.591554867400134</v>
      </c>
      <c r="F4864" s="130">
        <v>31.937343713345285</v>
      </c>
      <c r="G4864">
        <f t="shared" si="320"/>
        <v>32.69156709022824</v>
      </c>
      <c r="H4864">
        <f t="shared" si="322"/>
        <v>0</v>
      </c>
      <c r="I4864" s="70"/>
      <c r="J4864" s="71"/>
      <c r="K4864" s="70"/>
      <c r="L4864" s="71"/>
      <c r="M4864" s="70"/>
      <c r="N4864" s="71"/>
      <c r="O4864" s="70"/>
      <c r="P4864" s="72"/>
    </row>
    <row r="4865" spans="1:16">
      <c r="A4865" s="12">
        <f t="shared" si="324"/>
        <v>0</v>
      </c>
      <c r="B4865" t="str">
        <f>YEAR(C4865)&amp;VLOOKUP(MONTH(C4865),lookup!$G$2:$N$13,8)</f>
        <v>2021M07</v>
      </c>
      <c r="C4865" s="7">
        <f t="shared" si="321"/>
        <v>44402</v>
      </c>
      <c r="D4865" s="130">
        <v>39.472005570267733</v>
      </c>
      <c r="E4865">
        <f t="shared" si="323"/>
        <v>39.449661931549294</v>
      </c>
      <c r="F4865" s="130">
        <v>32.581453955972513</v>
      </c>
      <c r="G4865">
        <f t="shared" si="320"/>
        <v>32.593970355178399</v>
      </c>
      <c r="H4865">
        <f t="shared" si="322"/>
        <v>0</v>
      </c>
      <c r="I4865" s="70"/>
      <c r="J4865" s="71"/>
      <c r="K4865" s="70"/>
      <c r="L4865" s="71"/>
      <c r="M4865" s="70"/>
      <c r="N4865" s="71"/>
      <c r="O4865" s="70"/>
      <c r="P4865" s="72"/>
    </row>
    <row r="4866" spans="1:16">
      <c r="A4866" s="12">
        <f t="shared" si="324"/>
        <v>0</v>
      </c>
      <c r="B4866" t="str">
        <f>YEAR(C4866)&amp;VLOOKUP(MONTH(C4866),lookup!$G$2:$N$13,8)</f>
        <v>2021M07</v>
      </c>
      <c r="C4866" s="7">
        <f t="shared" si="321"/>
        <v>44403</v>
      </c>
      <c r="D4866" s="130">
        <v>38.714522754247085</v>
      </c>
      <c r="E4866">
        <f t="shared" si="323"/>
        <v>39.305061061524697</v>
      </c>
      <c r="F4866" s="130">
        <v>32.059848170092295</v>
      </c>
      <c r="G4866">
        <f t="shared" si="320"/>
        <v>32.458722279060879</v>
      </c>
      <c r="H4866">
        <f t="shared" si="322"/>
        <v>0</v>
      </c>
      <c r="I4866" s="70"/>
      <c r="J4866" s="71"/>
      <c r="K4866" s="70"/>
      <c r="L4866" s="71"/>
      <c r="M4866" s="70"/>
      <c r="N4866" s="71"/>
      <c r="O4866" s="70"/>
      <c r="P4866" s="72"/>
    </row>
    <row r="4867" spans="1:16">
      <c r="A4867" s="12">
        <f t="shared" si="324"/>
        <v>0</v>
      </c>
      <c r="B4867" t="str">
        <f>YEAR(C4867)&amp;VLOOKUP(MONTH(C4867),lookup!$G$2:$N$13,8)</f>
        <v>2021M07</v>
      </c>
      <c r="C4867" s="7">
        <f t="shared" si="321"/>
        <v>44404</v>
      </c>
      <c r="D4867" s="130">
        <v>39.726878692264101</v>
      </c>
      <c r="E4867">
        <f t="shared" si="323"/>
        <v>39.264345796389335</v>
      </c>
      <c r="F4867" s="130">
        <v>32.859923566608046</v>
      </c>
      <c r="G4867">
        <f t="shared" si="320"/>
        <v>32.458233132184247</v>
      </c>
      <c r="H4867">
        <f t="shared" si="322"/>
        <v>0</v>
      </c>
      <c r="I4867" s="70"/>
      <c r="J4867" s="71"/>
      <c r="K4867" s="70"/>
      <c r="L4867" s="71"/>
      <c r="M4867" s="70"/>
      <c r="N4867" s="71"/>
      <c r="O4867" s="70"/>
      <c r="P4867" s="72"/>
    </row>
    <row r="4868" spans="1:16">
      <c r="A4868" s="12">
        <f t="shared" si="324"/>
        <v>0</v>
      </c>
      <c r="B4868" t="str">
        <f>YEAR(C4868)&amp;VLOOKUP(MONTH(C4868),lookup!$G$2:$N$13,8)</f>
        <v>2021M07</v>
      </c>
      <c r="C4868" s="7">
        <f t="shared" si="321"/>
        <v>44405</v>
      </c>
      <c r="D4868" s="130">
        <v>39.059509693583053</v>
      </c>
      <c r="E4868">
        <f t="shared" si="323"/>
        <v>39.245442419395069</v>
      </c>
      <c r="F4868" s="130">
        <v>32.451237380445448</v>
      </c>
      <c r="G4868">
        <f t="shared" si="320"/>
        <v>32.448142658262839</v>
      </c>
      <c r="H4868">
        <f t="shared" si="322"/>
        <v>0</v>
      </c>
      <c r="I4868" s="70"/>
      <c r="J4868" s="71"/>
      <c r="K4868" s="70"/>
      <c r="L4868" s="71"/>
      <c r="M4868" s="70"/>
      <c r="N4868" s="71"/>
      <c r="O4868" s="70"/>
      <c r="P4868" s="72"/>
    </row>
    <row r="4869" spans="1:16">
      <c r="A4869" s="12">
        <f t="shared" si="324"/>
        <v>0</v>
      </c>
      <c r="B4869" t="str">
        <f>YEAR(C4869)&amp;VLOOKUP(MONTH(C4869),lookup!$G$2:$N$13,8)</f>
        <v>2021M07</v>
      </c>
      <c r="C4869" s="7">
        <f t="shared" si="321"/>
        <v>44406</v>
      </c>
      <c r="D4869" s="130">
        <v>39.462985595360422</v>
      </c>
      <c r="E4869">
        <f t="shared" si="323"/>
        <v>39.190809182438294</v>
      </c>
      <c r="F4869" s="130">
        <v>32.743538281461674</v>
      </c>
      <c r="G4869">
        <f t="shared" si="320"/>
        <v>32.45051596546503</v>
      </c>
      <c r="H4869">
        <f t="shared" si="322"/>
        <v>0</v>
      </c>
      <c r="I4869" s="70"/>
      <c r="J4869" s="71"/>
      <c r="K4869" s="70"/>
      <c r="L4869" s="71"/>
      <c r="M4869" s="70"/>
      <c r="N4869" s="71"/>
      <c r="O4869" s="70"/>
      <c r="P4869" s="72"/>
    </row>
    <row r="4870" spans="1:16">
      <c r="A4870" s="12">
        <f t="shared" si="324"/>
        <v>0</v>
      </c>
      <c r="B4870" t="str">
        <f>YEAR(C4870)&amp;VLOOKUP(MONTH(C4870),lookup!$G$2:$N$13,8)</f>
        <v>2021M07</v>
      </c>
      <c r="C4870" s="7">
        <f t="shared" si="321"/>
        <v>44407</v>
      </c>
      <c r="D4870" s="130">
        <v>38.715448981665645</v>
      </c>
      <c r="E4870">
        <f t="shared" si="323"/>
        <v>39.189615822810524</v>
      </c>
      <c r="F4870" s="130">
        <v>32.357686015608657</v>
      </c>
      <c r="G4870">
        <f t="shared" ref="G4870:G4933" si="325">AVERAGE(SUM(F4863:F4870)/8,SUM(F4865:F4870)/6)</f>
        <v>32.488045720916205</v>
      </c>
      <c r="H4870">
        <f t="shared" si="322"/>
        <v>0</v>
      </c>
      <c r="I4870" s="70"/>
      <c r="J4870" s="71"/>
      <c r="K4870" s="70"/>
      <c r="L4870" s="71"/>
      <c r="M4870" s="70"/>
      <c r="N4870" s="71"/>
      <c r="O4870" s="70"/>
      <c r="P4870" s="72"/>
    </row>
    <row r="4871" spans="1:16">
      <c r="A4871" s="12">
        <f t="shared" si="324"/>
        <v>0</v>
      </c>
      <c r="B4871" t="str">
        <f>YEAR(C4871)&amp;VLOOKUP(MONTH(C4871),lookup!$G$2:$N$13,8)</f>
        <v>2021M07</v>
      </c>
      <c r="C4871" s="7">
        <f t="shared" si="321"/>
        <v>44408</v>
      </c>
      <c r="D4871" s="130">
        <v>39.653747037533066</v>
      </c>
      <c r="E4871">
        <f t="shared" si="323"/>
        <v>39.193141070880628</v>
      </c>
      <c r="F4871" s="130">
        <v>32.705162118185697</v>
      </c>
      <c r="G4871">
        <f t="shared" si="325"/>
        <v>32.495795036140962</v>
      </c>
      <c r="H4871">
        <f t="shared" si="322"/>
        <v>0</v>
      </c>
      <c r="I4871" s="70"/>
      <c r="J4871" s="71"/>
      <c r="K4871" s="70"/>
      <c r="L4871" s="71"/>
      <c r="M4871" s="70"/>
      <c r="N4871" s="71"/>
      <c r="O4871" s="70"/>
      <c r="P4871" s="72"/>
    </row>
    <row r="4872" spans="1:16">
      <c r="A4872" s="12">
        <f t="shared" si="324"/>
        <v>0</v>
      </c>
      <c r="B4872" t="str">
        <f>YEAR(C4872)&amp;VLOOKUP(MONTH(C4872),lookup!$G$2:$N$13,8)</f>
        <v>2021M08</v>
      </c>
      <c r="C4872" s="7">
        <f t="shared" si="321"/>
        <v>44409</v>
      </c>
      <c r="D4872" s="130">
        <v>39.110741523591834</v>
      </c>
      <c r="E4872">
        <f t="shared" si="323"/>
        <v>39.263849284198571</v>
      </c>
      <c r="F4872" s="130">
        <v>32.608242082346301</v>
      </c>
      <c r="G4872">
        <f t="shared" si="325"/>
        <v>32.583425676891359</v>
      </c>
      <c r="H4872">
        <f t="shared" si="322"/>
        <v>0</v>
      </c>
      <c r="I4872" s="70"/>
      <c r="J4872" s="71"/>
      <c r="K4872" s="70"/>
      <c r="L4872" s="71"/>
      <c r="M4872" s="70"/>
      <c r="N4872" s="71"/>
      <c r="O4872" s="70"/>
      <c r="P4872" s="72"/>
    </row>
    <row r="4873" spans="1:16">
      <c r="A4873" s="12">
        <f t="shared" si="324"/>
        <v>0</v>
      </c>
      <c r="B4873" t="str">
        <f>YEAR(C4873)&amp;VLOOKUP(MONTH(C4873),lookup!$G$2:$N$13,8)</f>
        <v>2021M08</v>
      </c>
      <c r="C4873" s="7">
        <f t="shared" si="321"/>
        <v>44410</v>
      </c>
      <c r="D4873" s="130">
        <v>39.353080432091204</v>
      </c>
      <c r="E4873">
        <f t="shared" si="323"/>
        <v>39.22526660804813</v>
      </c>
      <c r="F4873" s="130">
        <v>32.49429927380875</v>
      </c>
      <c r="G4873">
        <f t="shared" si="325"/>
        <v>32.547509818189511</v>
      </c>
      <c r="H4873">
        <f t="shared" si="322"/>
        <v>0</v>
      </c>
      <c r="I4873" s="70"/>
      <c r="J4873" s="71"/>
      <c r="K4873" s="70"/>
      <c r="L4873" s="71"/>
      <c r="M4873" s="70"/>
      <c r="N4873" s="71"/>
      <c r="O4873" s="70"/>
      <c r="P4873" s="72"/>
    </row>
    <row r="4874" spans="1:16">
      <c r="A4874" s="12">
        <f t="shared" si="324"/>
        <v>0</v>
      </c>
      <c r="B4874" t="str">
        <f>YEAR(C4874)&amp;VLOOKUP(MONTH(C4874),lookup!$G$2:$N$13,8)</f>
        <v>2021M08</v>
      </c>
      <c r="C4874" s="7">
        <f t="shared" si="321"/>
        <v>44411</v>
      </c>
      <c r="D4874" s="130">
        <v>38.794522605081553</v>
      </c>
      <c r="E4874">
        <f t="shared" si="323"/>
        <v>39.208184341350162</v>
      </c>
      <c r="F4874" s="130">
        <v>32.387805551071658</v>
      </c>
      <c r="G4874">
        <f t="shared" si="325"/>
        <v>32.562721168719577</v>
      </c>
      <c r="H4874">
        <f t="shared" si="322"/>
        <v>0</v>
      </c>
      <c r="I4874" s="70"/>
      <c r="J4874" s="71"/>
      <c r="K4874" s="70"/>
      <c r="L4874" s="71"/>
      <c r="M4874" s="70"/>
      <c r="N4874" s="71"/>
      <c r="O4874" s="70"/>
      <c r="P4874" s="72"/>
    </row>
    <row r="4875" spans="1:16">
      <c r="A4875" s="12">
        <f t="shared" si="324"/>
        <v>0</v>
      </c>
      <c r="B4875" t="str">
        <f>YEAR(C4875)&amp;VLOOKUP(MONTH(C4875),lookup!$G$2:$N$13,8)</f>
        <v>2021M08</v>
      </c>
      <c r="C4875" s="7">
        <f t="shared" si="321"/>
        <v>44412</v>
      </c>
      <c r="D4875" s="130">
        <v>39.669741272985306</v>
      </c>
      <c r="E4875">
        <f t="shared" si="323"/>
        <v>39.221842892447313</v>
      </c>
      <c r="F4875" s="130">
        <v>32.650897103144622</v>
      </c>
      <c r="G4875">
        <f t="shared" si="325"/>
        <v>32.541936916560026</v>
      </c>
      <c r="H4875">
        <f t="shared" si="322"/>
        <v>0</v>
      </c>
      <c r="I4875" s="70"/>
      <c r="J4875" s="71"/>
      <c r="K4875" s="70"/>
      <c r="L4875" s="71"/>
      <c r="M4875" s="70"/>
      <c r="N4875" s="71"/>
      <c r="O4875" s="70"/>
      <c r="P4875" s="72"/>
    </row>
    <row r="4876" spans="1:16">
      <c r="A4876" s="12">
        <f t="shared" si="324"/>
        <v>0</v>
      </c>
      <c r="B4876" t="str">
        <f>YEAR(C4876)&amp;VLOOKUP(MONTH(C4876),lookup!$G$2:$N$13,8)</f>
        <v>2021M08</v>
      </c>
      <c r="C4876" s="7">
        <f t="shared" ref="C4876:C4939" si="326">C4875+1</f>
        <v>44413</v>
      </c>
      <c r="D4876" s="130">
        <v>38.942438826965635</v>
      </c>
      <c r="E4876">
        <f t="shared" si="323"/>
        <v>39.233441783725382</v>
      </c>
      <c r="F4876" s="130">
        <v>32.671157493237338</v>
      </c>
      <c r="G4876">
        <f t="shared" si="325"/>
        <v>32.581804546745239</v>
      </c>
      <c r="H4876">
        <f t="shared" si="322"/>
        <v>0</v>
      </c>
      <c r="I4876" s="70"/>
      <c r="J4876" s="71"/>
      <c r="K4876" s="70"/>
      <c r="L4876" s="71"/>
      <c r="M4876" s="70"/>
      <c r="N4876" s="71"/>
      <c r="O4876" s="70"/>
      <c r="P4876" s="72"/>
    </row>
    <row r="4877" spans="1:16">
      <c r="A4877" s="12">
        <f t="shared" si="324"/>
        <v>0</v>
      </c>
      <c r="B4877" t="str">
        <f>YEAR(C4877)&amp;VLOOKUP(MONTH(C4877),lookup!$G$2:$N$13,8)</f>
        <v>2021M08</v>
      </c>
      <c r="C4877" s="7">
        <f t="shared" si="326"/>
        <v>44414</v>
      </c>
      <c r="D4877" s="130">
        <v>39.245080071347083</v>
      </c>
      <c r="E4877">
        <f t="shared" si="323"/>
        <v>39.185767107959052</v>
      </c>
      <c r="F4877" s="130">
        <v>32.381432132307786</v>
      </c>
      <c r="G4877">
        <f t="shared" si="325"/>
        <v>32.532195413599965</v>
      </c>
      <c r="H4877">
        <f t="shared" si="322"/>
        <v>0</v>
      </c>
      <c r="I4877" s="70"/>
      <c r="J4877" s="71"/>
      <c r="K4877" s="70"/>
      <c r="L4877" s="71"/>
      <c r="M4877" s="70"/>
      <c r="N4877" s="71"/>
      <c r="O4877" s="70"/>
      <c r="P4877" s="72"/>
    </row>
    <row r="4878" spans="1:16">
      <c r="A4878" s="12">
        <f t="shared" si="324"/>
        <v>0</v>
      </c>
      <c r="B4878" t="str">
        <f>YEAR(C4878)&amp;VLOOKUP(MONTH(C4878),lookup!$G$2:$N$13,8)</f>
        <v>2021M08</v>
      </c>
      <c r="C4878" s="7">
        <f t="shared" si="326"/>
        <v>44415</v>
      </c>
      <c r="D4878" s="130">
        <v>38.755963272872293</v>
      </c>
      <c r="E4878">
        <f t="shared" si="323"/>
        <v>39.158734396932836</v>
      </c>
      <c r="F4878" s="130">
        <v>32.347324818421754</v>
      </c>
      <c r="G4878">
        <f t="shared" si="325"/>
        <v>32.509804733448732</v>
      </c>
      <c r="H4878">
        <f t="shared" si="322"/>
        <v>0</v>
      </c>
      <c r="I4878" s="70"/>
      <c r="J4878" s="71"/>
      <c r="K4878" s="70"/>
      <c r="L4878" s="71"/>
      <c r="M4878" s="70"/>
      <c r="N4878" s="71"/>
      <c r="O4878" s="70"/>
      <c r="P4878" s="72"/>
    </row>
    <row r="4879" spans="1:16">
      <c r="A4879" s="12">
        <f t="shared" si="324"/>
        <v>0</v>
      </c>
      <c r="B4879" t="str">
        <f>YEAR(C4879)&amp;VLOOKUP(MONTH(C4879),lookup!$G$2:$N$13,8)</f>
        <v>2021M08</v>
      </c>
      <c r="C4879" s="7">
        <f t="shared" si="326"/>
        <v>44416</v>
      </c>
      <c r="D4879" s="130">
        <v>39.308380651324413</v>
      </c>
      <c r="E4879">
        <f t="shared" si="323"/>
        <v>39.133424016064225</v>
      </c>
      <c r="F4879" s="130">
        <v>32.643295641355323</v>
      </c>
      <c r="G4879">
        <f t="shared" si="325"/>
        <v>32.518354442609052</v>
      </c>
      <c r="H4879">
        <f t="shared" si="322"/>
        <v>0</v>
      </c>
      <c r="I4879" s="70"/>
      <c r="J4879" s="71"/>
      <c r="K4879" s="70"/>
      <c r="L4879" s="71"/>
      <c r="M4879" s="70"/>
      <c r="N4879" s="71"/>
      <c r="O4879" s="70"/>
      <c r="P4879" s="72"/>
    </row>
    <row r="4880" spans="1:16">
      <c r="A4880" s="12">
        <f t="shared" si="324"/>
        <v>0</v>
      </c>
      <c r="B4880" t="str">
        <f>YEAR(C4880)&amp;VLOOKUP(MONTH(C4880),lookup!$G$2:$N$13,8)</f>
        <v>2021M08</v>
      </c>
      <c r="C4880" s="7">
        <f t="shared" si="326"/>
        <v>44417</v>
      </c>
      <c r="D4880" s="130">
        <v>38.395499626841186</v>
      </c>
      <c r="E4880">
        <f t="shared" si="323"/>
        <v>39.055469482663952</v>
      </c>
      <c r="F4880" s="130">
        <v>32.020695653503346</v>
      </c>
      <c r="G4880">
        <f t="shared" si="325"/>
        <v>32.451040299342338</v>
      </c>
      <c r="H4880">
        <f t="shared" si="322"/>
        <v>0</v>
      </c>
      <c r="I4880" s="70"/>
      <c r="J4880" s="71"/>
      <c r="K4880" s="70"/>
      <c r="L4880" s="71"/>
      <c r="M4880" s="70"/>
      <c r="N4880" s="71"/>
      <c r="O4880" s="70"/>
      <c r="P4880" s="72"/>
    </row>
    <row r="4881" spans="1:16">
      <c r="A4881" s="12">
        <f t="shared" si="324"/>
        <v>0</v>
      </c>
      <c r="B4881" t="str">
        <f>YEAR(C4881)&amp;VLOOKUP(MONTH(C4881),lookup!$G$2:$N$13,8)</f>
        <v>2021M08</v>
      </c>
      <c r="C4881" s="7">
        <f t="shared" si="326"/>
        <v>44418</v>
      </c>
      <c r="D4881" s="130">
        <v>38.895497709282054</v>
      </c>
      <c r="E4881">
        <f t="shared" si="323"/>
        <v>38.962350265513109</v>
      </c>
      <c r="F4881" s="130">
        <v>32.37975843835347</v>
      </c>
      <c r="G4881">
        <f t="shared" si="325"/>
        <v>32.421286608393785</v>
      </c>
      <c r="H4881">
        <f t="shared" si="322"/>
        <v>0</v>
      </c>
      <c r="I4881" s="70"/>
      <c r="J4881" s="71"/>
      <c r="K4881" s="70"/>
      <c r="L4881" s="71"/>
      <c r="M4881" s="70"/>
      <c r="N4881" s="71"/>
      <c r="O4881" s="70"/>
      <c r="P4881" s="72"/>
    </row>
    <row r="4882" spans="1:16">
      <c r="A4882" s="12">
        <f t="shared" si="324"/>
        <v>0</v>
      </c>
      <c r="B4882" t="str">
        <f>YEAR(C4882)&amp;VLOOKUP(MONTH(C4882),lookup!$G$2:$N$13,8)</f>
        <v>2021M08</v>
      </c>
      <c r="C4882" s="7">
        <f t="shared" si="326"/>
        <v>44419</v>
      </c>
      <c r="D4882" s="130">
        <v>38.229675540510122</v>
      </c>
      <c r="E4882">
        <f t="shared" si="323"/>
        <v>38.867650383439432</v>
      </c>
      <c r="F4882" s="130">
        <v>32.004542333532839</v>
      </c>
      <c r="G4882">
        <f t="shared" si="325"/>
        <v>32.34178139398891</v>
      </c>
      <c r="H4882">
        <f t="shared" si="322"/>
        <v>0</v>
      </c>
      <c r="I4882" s="70"/>
      <c r="J4882" s="71"/>
      <c r="K4882" s="70"/>
      <c r="L4882" s="71"/>
      <c r="M4882" s="70"/>
      <c r="N4882" s="71"/>
      <c r="O4882" s="70"/>
      <c r="P4882" s="72"/>
    </row>
    <row r="4883" spans="1:16">
      <c r="A4883" s="12">
        <f t="shared" si="324"/>
        <v>0</v>
      </c>
      <c r="B4883" t="str">
        <f>YEAR(C4883)&amp;VLOOKUP(MONTH(C4883),lookup!$G$2:$N$13,8)</f>
        <v>2021M08</v>
      </c>
      <c r="C4883" s="7">
        <f t="shared" si="326"/>
        <v>44420</v>
      </c>
      <c r="D4883" s="130">
        <v>39.059641666417519</v>
      </c>
      <c r="E4883">
        <f t="shared" si="323"/>
        <v>38.814065957618155</v>
      </c>
      <c r="F4883" s="130">
        <v>32.458920694862002</v>
      </c>
      <c r="G4883">
        <f t="shared" si="325"/>
        <v>32.336240248684092</v>
      </c>
      <c r="H4883">
        <f t="shared" si="322"/>
        <v>0</v>
      </c>
      <c r="I4883" s="70"/>
      <c r="J4883" s="71"/>
      <c r="K4883" s="70"/>
      <c r="L4883" s="71"/>
      <c r="M4883" s="70"/>
      <c r="N4883" s="71"/>
      <c r="O4883" s="70"/>
      <c r="P4883" s="72"/>
    </row>
    <row r="4884" spans="1:16">
      <c r="A4884" s="12">
        <f t="shared" si="324"/>
        <v>0</v>
      </c>
      <c r="B4884" t="str">
        <f>YEAR(C4884)&amp;VLOOKUP(MONTH(C4884),lookup!$G$2:$N$13,8)</f>
        <v>2021M08</v>
      </c>
      <c r="C4884" s="7">
        <f t="shared" si="326"/>
        <v>44421</v>
      </c>
      <c r="D4884" s="130">
        <v>38.417246620230173</v>
      </c>
      <c r="E4884">
        <f t="shared" si="323"/>
        <v>38.753015056977006</v>
      </c>
      <c r="F4884" s="130">
        <v>32.264338510654895</v>
      </c>
      <c r="G4884">
        <f t="shared" si="325"/>
        <v>32.303898536625454</v>
      </c>
      <c r="H4884">
        <f t="shared" si="322"/>
        <v>0</v>
      </c>
      <c r="I4884" s="70"/>
      <c r="J4884" s="71"/>
      <c r="K4884" s="70"/>
      <c r="L4884" s="71"/>
      <c r="M4884" s="70"/>
      <c r="N4884" s="71"/>
      <c r="O4884" s="70"/>
      <c r="P4884" s="72"/>
    </row>
    <row r="4885" spans="1:16">
      <c r="A4885" s="12">
        <f t="shared" si="324"/>
        <v>0</v>
      </c>
      <c r="B4885" t="str">
        <f>YEAR(C4885)&amp;VLOOKUP(MONTH(C4885),lookup!$G$2:$N$13,8)</f>
        <v>2021M08</v>
      </c>
      <c r="C4885" s="7">
        <f t="shared" si="326"/>
        <v>44422</v>
      </c>
      <c r="D4885" s="130">
        <v>38.845165728000786</v>
      </c>
      <c r="E4885">
        <f t="shared" si="323"/>
        <v>38.689419166907562</v>
      </c>
      <c r="F4885" s="130">
        <v>32.362538974845677</v>
      </c>
      <c r="G4885">
        <f t="shared" si="325"/>
        <v>32.279321325408262</v>
      </c>
      <c r="H4885">
        <f t="shared" si="322"/>
        <v>0</v>
      </c>
      <c r="I4885" s="70"/>
      <c r="J4885" s="71"/>
      <c r="K4885" s="70"/>
      <c r="L4885" s="71"/>
      <c r="M4885" s="70"/>
      <c r="N4885" s="71"/>
      <c r="O4885" s="70"/>
      <c r="P4885" s="72"/>
    </row>
    <row r="4886" spans="1:16">
      <c r="A4886" s="12">
        <f t="shared" si="324"/>
        <v>0</v>
      </c>
      <c r="B4886" t="str">
        <f>YEAR(C4886)&amp;VLOOKUP(MONTH(C4886),lookup!$G$2:$N$13,8)</f>
        <v>2021M08</v>
      </c>
      <c r="C4886" s="7">
        <f t="shared" si="326"/>
        <v>44423</v>
      </c>
      <c r="D4886" s="130">
        <v>38.752078261492485</v>
      </c>
      <c r="E4886">
        <f t="shared" si="323"/>
        <v>38.718891239917269</v>
      </c>
      <c r="F4886" s="130">
        <v>32.596075201506835</v>
      </c>
      <c r="G4886">
        <f t="shared" si="325"/>
        <v>32.34281652001804</v>
      </c>
      <c r="H4886">
        <f t="shared" si="322"/>
        <v>0</v>
      </c>
      <c r="I4886" s="70"/>
      <c r="J4886" s="71"/>
      <c r="K4886" s="70"/>
      <c r="L4886" s="71"/>
      <c r="M4886" s="70"/>
      <c r="N4886" s="71"/>
      <c r="O4886" s="70"/>
      <c r="P4886" s="72"/>
    </row>
    <row r="4887" spans="1:16">
      <c r="A4887" s="12">
        <f t="shared" si="324"/>
        <v>0</v>
      </c>
      <c r="B4887" t="str">
        <f>YEAR(C4887)&amp;VLOOKUP(MONTH(C4887),lookup!$G$2:$N$13,8)</f>
        <v>2021M08</v>
      </c>
      <c r="C4887" s="7">
        <f t="shared" si="326"/>
        <v>44424</v>
      </c>
      <c r="D4887" s="130">
        <v>38.915176462427645</v>
      </c>
      <c r="E4887">
        <f t="shared" si="323"/>
        <v>38.695955874206689</v>
      </c>
      <c r="F4887" s="130">
        <v>32.377700629927297</v>
      </c>
      <c r="G4887">
        <f t="shared" si="325"/>
        <v>32.326045347768272</v>
      </c>
      <c r="H4887">
        <f t="shared" si="322"/>
        <v>0</v>
      </c>
      <c r="I4887" s="70"/>
      <c r="J4887" s="71"/>
      <c r="K4887" s="70"/>
      <c r="L4887" s="71"/>
      <c r="M4887" s="70"/>
      <c r="N4887" s="71"/>
      <c r="O4887" s="70"/>
      <c r="P4887" s="72"/>
    </row>
    <row r="4888" spans="1:16">
      <c r="A4888" s="12">
        <f t="shared" si="324"/>
        <v>0</v>
      </c>
      <c r="B4888" t="str">
        <f>YEAR(C4888)&amp;VLOOKUP(MONTH(C4888),lookup!$G$2:$N$13,8)</f>
        <v>2021M08</v>
      </c>
      <c r="C4888" s="7">
        <f t="shared" si="326"/>
        <v>44425</v>
      </c>
      <c r="D4888" s="130">
        <v>38.172706423978333</v>
      </c>
      <c r="E4888">
        <f t="shared" si="323"/>
        <v>38.677283872650108</v>
      </c>
      <c r="F4888" s="130">
        <v>32.124431224327104</v>
      </c>
      <c r="G4888">
        <f t="shared" si="325"/>
        <v>32.342519561844284</v>
      </c>
      <c r="H4888">
        <f t="shared" si="322"/>
        <v>0</v>
      </c>
      <c r="I4888" s="70"/>
      <c r="J4888" s="71"/>
      <c r="K4888" s="70"/>
      <c r="L4888" s="71"/>
      <c r="M4888" s="70"/>
      <c r="N4888" s="71"/>
      <c r="O4888" s="70"/>
      <c r="P4888" s="72"/>
    </row>
    <row r="4889" spans="1:16">
      <c r="A4889" s="12">
        <f t="shared" si="324"/>
        <v>0</v>
      </c>
      <c r="B4889" t="str">
        <f>YEAR(C4889)&amp;VLOOKUP(MONTH(C4889),lookup!$G$2:$N$13,8)</f>
        <v>2021M08</v>
      </c>
      <c r="C4889" s="7">
        <f t="shared" si="326"/>
        <v>44426</v>
      </c>
      <c r="D4889" s="130">
        <v>39.124426320754623</v>
      </c>
      <c r="E4889">
        <f t="shared" si="323"/>
        <v>38.696990632061897</v>
      </c>
      <c r="F4889" s="130">
        <v>32.591871919622449</v>
      </c>
      <c r="G4889">
        <f t="shared" si="325"/>
        <v>32.366855923153636</v>
      </c>
      <c r="H4889">
        <f t="shared" ref="H4889:H4952" si="327">INDEX(J:AU,MATCH(C4889,C:C,0),MATCH($H$1,$J$1:$AU$1,0))*(IF(I4889=$Q$1,1,IF(K4889=$Q$1,1,IF(M4889=$Q$1,1,IF(O4889=$Q$1,1,0)))))</f>
        <v>0</v>
      </c>
      <c r="I4889" s="70"/>
      <c r="J4889" s="71"/>
      <c r="K4889" s="70"/>
      <c r="L4889" s="71"/>
      <c r="M4889" s="70"/>
      <c r="N4889" s="71"/>
      <c r="O4889" s="70"/>
      <c r="P4889" s="72"/>
    </row>
    <row r="4890" spans="1:16">
      <c r="A4890" s="12">
        <f t="shared" si="324"/>
        <v>0</v>
      </c>
      <c r="B4890" t="str">
        <f>YEAR(C4890)&amp;VLOOKUP(MONTH(C4890),lookup!$G$2:$N$13,8)</f>
        <v>2021M08</v>
      </c>
      <c r="C4890" s="7">
        <f t="shared" si="326"/>
        <v>44427</v>
      </c>
      <c r="D4890" s="130">
        <v>38.097114473724183</v>
      </c>
      <c r="E4890">
        <f t="shared" si="323"/>
        <v>38.662027886512277</v>
      </c>
      <c r="F4890" s="130">
        <v>31.985237467870121</v>
      </c>
      <c r="G4890">
        <f t="shared" si="325"/>
        <v>32.342390948817652</v>
      </c>
      <c r="H4890">
        <f t="shared" si="327"/>
        <v>0</v>
      </c>
      <c r="I4890" s="70"/>
      <c r="J4890" s="71"/>
      <c r="K4890" s="70"/>
      <c r="L4890" s="71"/>
      <c r="M4890" s="70"/>
      <c r="N4890" s="71"/>
      <c r="O4890" s="70"/>
      <c r="P4890" s="72"/>
    </row>
    <row r="4891" spans="1:16">
      <c r="A4891" s="12">
        <f t="shared" si="324"/>
        <v>0</v>
      </c>
      <c r="B4891" t="str">
        <f>YEAR(C4891)&amp;VLOOKUP(MONTH(C4891),lookup!$G$2:$N$13,8)</f>
        <v>2021M08</v>
      </c>
      <c r="C4891" s="7">
        <f t="shared" si="326"/>
        <v>44428</v>
      </c>
      <c r="D4891" s="130">
        <v>38.82981526556037</v>
      </c>
      <c r="E4891">
        <f t="shared" si="323"/>
        <v>38.646384531255343</v>
      </c>
      <c r="F4891" s="130">
        <v>32.483303050806605</v>
      </c>
      <c r="G4891">
        <f t="shared" si="325"/>
        <v>32.353978519060931</v>
      </c>
      <c r="H4891">
        <f t="shared" si="327"/>
        <v>0</v>
      </c>
      <c r="I4891" s="70"/>
      <c r="J4891" s="71"/>
      <c r="K4891" s="70"/>
      <c r="L4891" s="71"/>
      <c r="M4891" s="70"/>
      <c r="N4891" s="71"/>
      <c r="O4891" s="70"/>
      <c r="P4891" s="72"/>
    </row>
    <row r="4892" spans="1:16">
      <c r="A4892" s="12">
        <f t="shared" si="324"/>
        <v>0</v>
      </c>
      <c r="B4892" t="str">
        <f>YEAR(C4892)&amp;VLOOKUP(MONTH(C4892),lookup!$G$2:$N$13,8)</f>
        <v>2021M08</v>
      </c>
      <c r="C4892" s="7">
        <f t="shared" si="326"/>
        <v>44429</v>
      </c>
      <c r="D4892" s="130">
        <v>38.47128510137123</v>
      </c>
      <c r="E4892">
        <f t="shared" si="323"/>
        <v>38.626362506316553</v>
      </c>
      <c r="F4892" s="130">
        <v>32.306854341848023</v>
      </c>
      <c r="G4892">
        <f t="shared" si="325"/>
        <v>32.3325340202056</v>
      </c>
      <c r="H4892">
        <f t="shared" si="327"/>
        <v>0</v>
      </c>
      <c r="I4892" s="70"/>
      <c r="J4892" s="71"/>
      <c r="K4892" s="70"/>
      <c r="L4892" s="71"/>
      <c r="M4892" s="70"/>
      <c r="N4892" s="71"/>
      <c r="O4892" s="70"/>
      <c r="P4892" s="72"/>
    </row>
    <row r="4893" spans="1:16">
      <c r="A4893" s="12">
        <f t="shared" si="324"/>
        <v>0</v>
      </c>
      <c r="B4893" t="str">
        <f>YEAR(C4893)&amp;VLOOKUP(MONTH(C4893),lookup!$G$2:$N$13,8)</f>
        <v>2021M08</v>
      </c>
      <c r="C4893" s="7">
        <f t="shared" si="326"/>
        <v>44430</v>
      </c>
      <c r="D4893" s="130">
        <v>39.06828078276984</v>
      </c>
      <c r="E4893">
        <f t="shared" si="323"/>
        <v>38.653065890601468</v>
      </c>
      <c r="F4893" s="130">
        <v>32.693171916547705</v>
      </c>
      <c r="G4893">
        <f t="shared" si="325"/>
        <v>32.379487852947008</v>
      </c>
      <c r="H4893">
        <f t="shared" si="327"/>
        <v>0</v>
      </c>
      <c r="I4893" s="70"/>
      <c r="J4893" s="71"/>
      <c r="K4893" s="70"/>
      <c r="L4893" s="71"/>
      <c r="M4893" s="70"/>
      <c r="N4893" s="71"/>
      <c r="O4893" s="70"/>
      <c r="P4893" s="72"/>
    </row>
    <row r="4894" spans="1:16">
      <c r="A4894" s="12">
        <f t="shared" si="324"/>
        <v>0</v>
      </c>
      <c r="B4894" t="str">
        <f>YEAR(C4894)&amp;VLOOKUP(MONTH(C4894),lookup!$G$2:$N$13,8)</f>
        <v>2021M08</v>
      </c>
      <c r="C4894" s="7">
        <f t="shared" si="326"/>
        <v>44431</v>
      </c>
      <c r="D4894" s="130">
        <v>38.0719792397581</v>
      </c>
      <c r="E4894">
        <f t="shared" si="323"/>
        <v>38.602165769724714</v>
      </c>
      <c r="F4894" s="130">
        <v>32.038344651248899</v>
      </c>
      <c r="G4894">
        <f t="shared" si="325"/>
        <v>32.337455812466033</v>
      </c>
      <c r="H4894">
        <f t="shared" si="327"/>
        <v>0</v>
      </c>
      <c r="I4894" s="70"/>
      <c r="J4894" s="71"/>
      <c r="K4894" s="70"/>
      <c r="L4894" s="71"/>
      <c r="M4894" s="70"/>
      <c r="N4894" s="71"/>
      <c r="O4894" s="70"/>
      <c r="P4894" s="72"/>
    </row>
    <row r="4895" spans="1:16">
      <c r="A4895" s="12">
        <f t="shared" si="324"/>
        <v>0</v>
      </c>
      <c r="B4895" t="str">
        <f>YEAR(C4895)&amp;VLOOKUP(MONTH(C4895),lookup!$G$2:$N$13,8)</f>
        <v>2021M08</v>
      </c>
      <c r="C4895" s="7">
        <f t="shared" si="326"/>
        <v>44432</v>
      </c>
      <c r="D4895" s="130">
        <v>38.693803212219123</v>
      </c>
      <c r="E4895">
        <f t="shared" si="323"/>
        <v>38.55244468254206</v>
      </c>
      <c r="F4895" s="130">
        <v>32.391880143619318</v>
      </c>
      <c r="G4895">
        <f t="shared" si="325"/>
        <v>32.321676050738191</v>
      </c>
      <c r="H4895">
        <f t="shared" si="327"/>
        <v>0</v>
      </c>
      <c r="I4895" s="70"/>
      <c r="J4895" s="71"/>
      <c r="K4895" s="70"/>
      <c r="L4895" s="71"/>
      <c r="M4895" s="70"/>
      <c r="N4895" s="71"/>
      <c r="O4895" s="70"/>
      <c r="P4895" s="72"/>
    </row>
    <row r="4896" spans="1:16">
      <c r="A4896" s="12">
        <f t="shared" si="324"/>
        <v>0</v>
      </c>
      <c r="B4896" t="str">
        <f>YEAR(C4896)&amp;VLOOKUP(MONTH(C4896),lookup!$G$2:$N$13,8)</f>
        <v>2021M08</v>
      </c>
      <c r="C4896" s="7">
        <f t="shared" si="326"/>
        <v>44433</v>
      </c>
      <c r="D4896" s="130">
        <v>38.146493288807129</v>
      </c>
      <c r="E4896">
        <f t="shared" si="323"/>
        <v>38.554921262850769</v>
      </c>
      <c r="F4896" s="130">
        <v>32.049049797041604</v>
      </c>
      <c r="G4896">
        <f t="shared" si="325"/>
        <v>32.322282405630474</v>
      </c>
      <c r="H4896">
        <f t="shared" si="327"/>
        <v>0</v>
      </c>
      <c r="I4896" s="70"/>
      <c r="J4896" s="71"/>
      <c r="K4896" s="70"/>
      <c r="L4896" s="71"/>
      <c r="M4896" s="70"/>
      <c r="N4896" s="71"/>
      <c r="O4896" s="70"/>
      <c r="P4896" s="72"/>
    </row>
    <row r="4897" spans="1:16">
      <c r="A4897" s="12">
        <f t="shared" si="324"/>
        <v>0</v>
      </c>
      <c r="B4897" t="str">
        <f>YEAR(C4897)&amp;VLOOKUP(MONTH(C4897),lookup!$G$2:$N$13,8)</f>
        <v>2021M08</v>
      </c>
      <c r="C4897" s="7">
        <f t="shared" si="326"/>
        <v>44434</v>
      </c>
      <c r="D4897" s="130">
        <v>38.698187655689381</v>
      </c>
      <c r="E4897">
        <f t="shared" si="323"/>
        <v>38.517312378794941</v>
      </c>
      <c r="F4897" s="130">
        <v>32.513050067165899</v>
      </c>
      <c r="G4897">
        <f t="shared" si="325"/>
        <v>32.319834957881881</v>
      </c>
      <c r="H4897">
        <f t="shared" si="327"/>
        <v>0</v>
      </c>
      <c r="I4897" s="70"/>
      <c r="J4897" s="71"/>
      <c r="K4897" s="70"/>
      <c r="L4897" s="71"/>
      <c r="M4897" s="70"/>
      <c r="N4897" s="71"/>
      <c r="O4897" s="70"/>
      <c r="P4897" s="72"/>
    </row>
    <row r="4898" spans="1:16">
      <c r="A4898" s="12">
        <f t="shared" si="324"/>
        <v>0</v>
      </c>
      <c r="B4898" t="str">
        <f>YEAR(C4898)&amp;VLOOKUP(MONTH(C4898),lookup!$G$2:$N$13,8)</f>
        <v>2021M08</v>
      </c>
      <c r="C4898" s="7">
        <f t="shared" si="326"/>
        <v>44435</v>
      </c>
      <c r="D4898" s="130">
        <v>38.086822232441264</v>
      </c>
      <c r="E4898">
        <f t="shared" si="323"/>
        <v>38.484630541303929</v>
      </c>
      <c r="F4898" s="130">
        <v>31.979265501230685</v>
      </c>
      <c r="G4898">
        <f t="shared" si="325"/>
        <v>32.292162639915475</v>
      </c>
      <c r="H4898">
        <f t="shared" si="327"/>
        <v>0</v>
      </c>
      <c r="I4898" s="70"/>
      <c r="J4898" s="71"/>
      <c r="K4898" s="70"/>
      <c r="L4898" s="71"/>
      <c r="M4898" s="70"/>
      <c r="N4898" s="71"/>
      <c r="O4898" s="70"/>
      <c r="P4898" s="72"/>
    </row>
    <row r="4899" spans="1:16">
      <c r="A4899" s="12">
        <f t="shared" si="324"/>
        <v>0</v>
      </c>
      <c r="B4899" t="str">
        <f>YEAR(C4899)&amp;VLOOKUP(MONTH(C4899),lookup!$G$2:$N$13,8)</f>
        <v>2021M08</v>
      </c>
      <c r="C4899" s="7">
        <f t="shared" si="326"/>
        <v>44436</v>
      </c>
      <c r="D4899" s="130">
        <v>38.734034787213453</v>
      </c>
      <c r="E4899">
        <f t="shared" si="323"/>
        <v>38.450790428444215</v>
      </c>
      <c r="F4899" s="130">
        <v>32.50058893461722</v>
      </c>
      <c r="G4899">
        <f t="shared" si="325"/>
        <v>32.277194425826096</v>
      </c>
      <c r="H4899">
        <f t="shared" si="327"/>
        <v>0</v>
      </c>
      <c r="I4899" s="70"/>
      <c r="J4899" s="71"/>
      <c r="K4899" s="70"/>
      <c r="L4899" s="71"/>
      <c r="M4899" s="70"/>
      <c r="N4899" s="71"/>
      <c r="O4899" s="70"/>
      <c r="P4899" s="72"/>
    </row>
    <row r="4900" spans="1:16">
      <c r="A4900" s="12">
        <f t="shared" si="324"/>
        <v>0</v>
      </c>
      <c r="B4900" t="str">
        <f>YEAR(C4900)&amp;VLOOKUP(MONTH(C4900),lookup!$G$2:$N$13,8)</f>
        <v>2021M08</v>
      </c>
      <c r="C4900" s="7">
        <f t="shared" si="326"/>
        <v>44437</v>
      </c>
      <c r="D4900" s="130">
        <v>38.709845195437005</v>
      </c>
      <c r="E4900">
        <f t="shared" si="323"/>
        <v>38.518855930629897</v>
      </c>
      <c r="F4900" s="130">
        <v>32.573861517287988</v>
      </c>
      <c r="G4900">
        <f t="shared" si="325"/>
        <v>32.338508779794353</v>
      </c>
      <c r="H4900">
        <f t="shared" si="327"/>
        <v>0</v>
      </c>
      <c r="I4900" s="70"/>
      <c r="J4900" s="71"/>
      <c r="K4900" s="70"/>
      <c r="L4900" s="71"/>
      <c r="M4900" s="70"/>
      <c r="N4900" s="71"/>
      <c r="O4900" s="70"/>
      <c r="P4900" s="72"/>
    </row>
    <row r="4901" spans="1:16">
      <c r="A4901" s="12">
        <f t="shared" si="324"/>
        <v>0</v>
      </c>
      <c r="B4901" t="str">
        <f>YEAR(C4901)&amp;VLOOKUP(MONTH(C4901),lookup!$G$2:$N$13,8)</f>
        <v>2021M08</v>
      </c>
      <c r="C4901" s="7">
        <f t="shared" si="326"/>
        <v>44438</v>
      </c>
      <c r="D4901" s="130">
        <v>38.676325834136755</v>
      </c>
      <c r="E4901">
        <f t="shared" si="323"/>
        <v>38.492902298166797</v>
      </c>
      <c r="F4901" s="130">
        <v>32.505414662648327</v>
      </c>
      <c r="G4901">
        <f t="shared" si="325"/>
        <v>32.336235161344725</v>
      </c>
      <c r="H4901">
        <f t="shared" si="327"/>
        <v>0</v>
      </c>
      <c r="I4901" s="70"/>
      <c r="J4901" s="71"/>
      <c r="K4901" s="70"/>
      <c r="L4901" s="71"/>
      <c r="M4901" s="70"/>
      <c r="N4901" s="71"/>
      <c r="O4901" s="70"/>
      <c r="P4901" s="72"/>
    </row>
    <row r="4902" spans="1:16">
      <c r="A4902" s="12">
        <f t="shared" si="324"/>
        <v>0</v>
      </c>
      <c r="B4902" t="str">
        <f>YEAR(C4902)&amp;VLOOKUP(MONTH(C4902),lookup!$G$2:$N$13,8)</f>
        <v>2021M08</v>
      </c>
      <c r="C4902" s="7">
        <f t="shared" si="326"/>
        <v>44439</v>
      </c>
      <c r="D4902" s="130">
        <v>37.768903762335036</v>
      </c>
      <c r="E4902">
        <f t="shared" si="323"/>
        <v>38.442494286955188</v>
      </c>
      <c r="F4902" s="130">
        <v>31.674604118895296</v>
      </c>
      <c r="G4902">
        <f t="shared" si="325"/>
        <v>32.282297571560427</v>
      </c>
      <c r="H4902">
        <f t="shared" si="327"/>
        <v>0</v>
      </c>
      <c r="I4902" s="70"/>
      <c r="J4902" s="71"/>
      <c r="K4902" s="70"/>
      <c r="L4902" s="71"/>
      <c r="M4902" s="70"/>
      <c r="N4902" s="71"/>
      <c r="O4902" s="70"/>
      <c r="P4902" s="72"/>
    </row>
    <row r="4903" spans="1:16">
      <c r="A4903" s="12">
        <f t="shared" si="324"/>
        <v>0</v>
      </c>
      <c r="B4903" t="str">
        <f>YEAR(C4903)&amp;VLOOKUP(MONTH(C4903),lookup!$G$2:$N$13,8)</f>
        <v>2021M09</v>
      </c>
      <c r="C4903" s="7">
        <f t="shared" si="326"/>
        <v>44440</v>
      </c>
      <c r="D4903" s="130">
        <v>38.537665413996827</v>
      </c>
      <c r="E4903">
        <f t="shared" si="323"/>
        <v>38.419358821091905</v>
      </c>
      <c r="F4903" s="130">
        <v>32.412392721852406</v>
      </c>
      <c r="G4903">
        <f t="shared" si="325"/>
        <v>32.275191495590533</v>
      </c>
      <c r="H4903">
        <f t="shared" si="327"/>
        <v>0</v>
      </c>
      <c r="I4903" s="70"/>
      <c r="J4903" s="71"/>
      <c r="K4903" s="70"/>
      <c r="L4903" s="71"/>
      <c r="M4903" s="70"/>
      <c r="N4903" s="71"/>
      <c r="O4903" s="70"/>
      <c r="P4903" s="72"/>
    </row>
    <row r="4904" spans="1:16">
      <c r="A4904" s="12">
        <f t="shared" si="324"/>
        <v>0</v>
      </c>
      <c r="B4904" t="str">
        <f>YEAR(C4904)&amp;VLOOKUP(MONTH(C4904),lookup!$G$2:$N$13,8)</f>
        <v>2021M09</v>
      </c>
      <c r="C4904" s="7">
        <f t="shared" si="326"/>
        <v>44441</v>
      </c>
      <c r="D4904" s="130">
        <v>38.357089975174574</v>
      </c>
      <c r="E4904">
        <f t="shared" si="323"/>
        <v>38.455043425884327</v>
      </c>
      <c r="F4904" s="130">
        <v>32.274541344003595</v>
      </c>
      <c r="G4904">
        <f t="shared" si="325"/>
        <v>32.313891037506735</v>
      </c>
      <c r="H4904">
        <f t="shared" si="327"/>
        <v>0</v>
      </c>
      <c r="I4904" s="70"/>
      <c r="J4904" s="71"/>
      <c r="K4904" s="70"/>
      <c r="L4904" s="71"/>
      <c r="M4904" s="70"/>
      <c r="N4904" s="71"/>
      <c r="O4904" s="70"/>
      <c r="P4904" s="72"/>
    </row>
    <row r="4905" spans="1:16">
      <c r="A4905" s="12">
        <f t="shared" si="324"/>
        <v>0</v>
      </c>
      <c r="B4905" t="str">
        <f>YEAR(C4905)&amp;VLOOKUP(MONTH(C4905),lookup!$G$2:$N$13,8)</f>
        <v>2021M09</v>
      </c>
      <c r="C4905" s="7">
        <f t="shared" si="326"/>
        <v>44442</v>
      </c>
      <c r="D4905" s="130">
        <v>38.961780388962069</v>
      </c>
      <c r="E4905">
        <f t="shared" si="323"/>
        <v>38.490496771859583</v>
      </c>
      <c r="F4905" s="130">
        <v>32.777393529579477</v>
      </c>
      <c r="G4905">
        <f t="shared" si="325"/>
        <v>32.353479553487773</v>
      </c>
      <c r="H4905">
        <f t="shared" si="327"/>
        <v>0</v>
      </c>
      <c r="I4905" s="70"/>
      <c r="J4905" s="71"/>
      <c r="K4905" s="70"/>
      <c r="L4905" s="71"/>
      <c r="M4905" s="70"/>
      <c r="N4905" s="71"/>
      <c r="O4905" s="70"/>
      <c r="P4905" s="72"/>
    </row>
    <row r="4906" spans="1:16">
      <c r="A4906" s="12">
        <f t="shared" si="324"/>
        <v>0</v>
      </c>
      <c r="B4906" t="str">
        <f>YEAR(C4906)&amp;VLOOKUP(MONTH(C4906),lookup!$G$2:$N$13,8)</f>
        <v>2021M09</v>
      </c>
      <c r="C4906" s="7">
        <f t="shared" si="326"/>
        <v>44443</v>
      </c>
      <c r="D4906" s="130">
        <v>38.112099395145734</v>
      </c>
      <c r="E4906">
        <f t="shared" si="323"/>
        <v>38.442264444504346</v>
      </c>
      <c r="F4906" s="130">
        <v>31.99274990289814</v>
      </c>
      <c r="G4906">
        <f t="shared" si="325"/>
        <v>32.30589636072618</v>
      </c>
      <c r="H4906">
        <f t="shared" si="327"/>
        <v>0</v>
      </c>
      <c r="I4906" s="70"/>
      <c r="J4906" s="71"/>
      <c r="K4906" s="70"/>
      <c r="L4906" s="71"/>
      <c r="M4906" s="70"/>
      <c r="N4906" s="71"/>
      <c r="O4906" s="70"/>
      <c r="P4906" s="72"/>
    </row>
    <row r="4907" spans="1:16">
      <c r="A4907" s="12">
        <f t="shared" si="324"/>
        <v>0</v>
      </c>
      <c r="B4907" t="str">
        <f>YEAR(C4907)&amp;VLOOKUP(MONTH(C4907),lookup!$G$2:$N$13,8)</f>
        <v>2021M09</v>
      </c>
      <c r="C4907" s="7">
        <f t="shared" si="326"/>
        <v>44444</v>
      </c>
      <c r="D4907" s="130">
        <v>39.110252119494504</v>
      </c>
      <c r="E4907">
        <f t="shared" si="323"/>
        <v>38.501938551551717</v>
      </c>
      <c r="F4907" s="130">
        <v>32.995351493544966</v>
      </c>
      <c r="G4907">
        <f t="shared" si="325"/>
        <v>32.377647089900542</v>
      </c>
      <c r="H4907">
        <f t="shared" si="327"/>
        <v>0</v>
      </c>
      <c r="I4907" s="70"/>
      <c r="J4907" s="71"/>
      <c r="K4907" s="70"/>
      <c r="L4907" s="71"/>
      <c r="M4907" s="70"/>
      <c r="N4907" s="71"/>
      <c r="O4907" s="70"/>
      <c r="P4907" s="72"/>
    </row>
    <row r="4908" spans="1:16">
      <c r="A4908" s="12">
        <f t="shared" si="324"/>
        <v>0</v>
      </c>
      <c r="B4908" t="str">
        <f>YEAR(C4908)&amp;VLOOKUP(MONTH(C4908),lookup!$G$2:$N$13,8)</f>
        <v>2021M09</v>
      </c>
      <c r="C4908" s="7">
        <f t="shared" si="326"/>
        <v>44445</v>
      </c>
      <c r="D4908" s="130">
        <v>38.323663954091217</v>
      </c>
      <c r="E4908">
        <f t="shared" si="323"/>
        <v>38.524032239947289</v>
      </c>
      <c r="F4908" s="130">
        <v>32.232568211569841</v>
      </c>
      <c r="G4908">
        <f t="shared" si="325"/>
        <v>32.40281326601604</v>
      </c>
      <c r="H4908">
        <f t="shared" si="327"/>
        <v>0</v>
      </c>
      <c r="I4908" s="70"/>
      <c r="J4908" s="71"/>
      <c r="K4908" s="70"/>
      <c r="L4908" s="71"/>
      <c r="M4908" s="70"/>
      <c r="N4908" s="71"/>
      <c r="O4908" s="70"/>
      <c r="P4908" s="72"/>
    </row>
    <row r="4909" spans="1:16">
      <c r="A4909" s="12">
        <f t="shared" si="324"/>
        <v>0</v>
      </c>
      <c r="B4909" t="str">
        <f>YEAR(C4909)&amp;VLOOKUP(MONTH(C4909),lookup!$G$2:$N$13,8)</f>
        <v>2021M09</v>
      </c>
      <c r="C4909" s="7">
        <f t="shared" si="326"/>
        <v>44446</v>
      </c>
      <c r="D4909" s="130">
        <v>38.605045624924649</v>
      </c>
      <c r="E4909">
        <f t="shared" ref="E4909:E4972" si="328">AVERAGE(SUM(D4902:D4909)/8,SUM(D4904:D4909)/6)</f>
        <v>38.525192244448846</v>
      </c>
      <c r="F4909" s="130">
        <v>32.629373246913914</v>
      </c>
      <c r="G4909">
        <f t="shared" si="325"/>
        <v>32.428642387954433</v>
      </c>
      <c r="H4909">
        <f t="shared" si="327"/>
        <v>0</v>
      </c>
      <c r="I4909" s="70"/>
      <c r="J4909" s="71"/>
      <c r="K4909" s="70"/>
      <c r="L4909" s="71"/>
      <c r="M4909" s="70"/>
      <c r="N4909" s="71"/>
      <c r="O4909" s="70"/>
      <c r="P4909" s="72"/>
    </row>
    <row r="4910" spans="1:16">
      <c r="A4910" s="12">
        <f t="shared" si="324"/>
        <v>0</v>
      </c>
      <c r="B4910" t="str">
        <f>YEAR(C4910)&amp;VLOOKUP(MONTH(C4910),lookup!$G$2:$N$13,8)</f>
        <v>2021M09</v>
      </c>
      <c r="C4910" s="7">
        <f t="shared" si="326"/>
        <v>44447</v>
      </c>
      <c r="D4910" s="130">
        <v>38.361882778980863</v>
      </c>
      <c r="E4910">
        <f t="shared" si="328"/>
        <v>38.562652833306402</v>
      </c>
      <c r="F4910" s="130">
        <v>32.359908059652426</v>
      </c>
      <c r="G4910">
        <f t="shared" si="325"/>
        <v>32.478587777222486</v>
      </c>
      <c r="H4910">
        <f t="shared" si="327"/>
        <v>0</v>
      </c>
      <c r="I4910" s="70"/>
      <c r="J4910" s="71"/>
      <c r="K4910" s="70"/>
      <c r="L4910" s="71"/>
      <c r="M4910" s="70"/>
      <c r="N4910" s="71"/>
      <c r="O4910" s="70"/>
      <c r="P4910" s="72"/>
    </row>
    <row r="4911" spans="1:16">
      <c r="A4911" s="12">
        <f t="shared" si="324"/>
        <v>0</v>
      </c>
      <c r="B4911" t="str">
        <f>YEAR(C4911)&amp;VLOOKUP(MONTH(C4911),lookup!$G$2:$N$13,8)</f>
        <v>2021M09</v>
      </c>
      <c r="C4911" s="7">
        <f t="shared" si="326"/>
        <v>44448</v>
      </c>
      <c r="D4911" s="130">
        <v>38.790436311170694</v>
      </c>
      <c r="E4911">
        <f t="shared" si="328"/>
        <v>38.564172341230488</v>
      </c>
      <c r="F4911" s="130">
        <v>32.620769796218752</v>
      </c>
      <c r="G4911">
        <f t="shared" si="325"/>
        <v>32.478559366590325</v>
      </c>
      <c r="H4911">
        <f t="shared" si="327"/>
        <v>0</v>
      </c>
      <c r="I4911" s="70"/>
      <c r="J4911" s="71"/>
      <c r="K4911" s="70"/>
      <c r="L4911" s="71"/>
      <c r="M4911" s="70"/>
      <c r="N4911" s="71"/>
      <c r="O4911" s="70"/>
      <c r="P4911" s="72"/>
    </row>
    <row r="4912" spans="1:16">
      <c r="A4912" s="12">
        <f t="shared" ref="A4912:A4975" si="329">IF(D4912+D4913=D4912,IF(D4912+D4913&gt;0,1,0),0)</f>
        <v>0</v>
      </c>
      <c r="B4912" t="str">
        <f>YEAR(C4912)&amp;VLOOKUP(MONTH(C4912),lookup!$G$2:$N$13,8)</f>
        <v>2021M09</v>
      </c>
      <c r="C4912" s="7">
        <f t="shared" si="326"/>
        <v>44449</v>
      </c>
      <c r="D4912" s="130">
        <v>38.393476106017623</v>
      </c>
      <c r="E4912">
        <f t="shared" si="328"/>
        <v>38.589894533647502</v>
      </c>
      <c r="F4912" s="130">
        <v>32.408158769805162</v>
      </c>
      <c r="G4912">
        <f t="shared" si="325"/>
        <v>32.521527861278507</v>
      </c>
      <c r="H4912">
        <f t="shared" si="327"/>
        <v>0</v>
      </c>
      <c r="I4912" s="70"/>
      <c r="J4912" s="71"/>
      <c r="K4912" s="70"/>
      <c r="L4912" s="71"/>
      <c r="M4912" s="70"/>
      <c r="N4912" s="71"/>
      <c r="O4912" s="70"/>
      <c r="P4912" s="72"/>
    </row>
    <row r="4913" spans="1:16">
      <c r="A4913" s="12">
        <f t="shared" si="329"/>
        <v>0</v>
      </c>
      <c r="B4913" t="str">
        <f>YEAR(C4913)&amp;VLOOKUP(MONTH(C4913),lookup!$G$2:$N$13,8)</f>
        <v>2021M09</v>
      </c>
      <c r="C4913" s="7">
        <f t="shared" si="326"/>
        <v>44450</v>
      </c>
      <c r="D4913" s="130">
        <v>38.224469238833073</v>
      </c>
      <c r="E4913">
        <f t="shared" si="328"/>
        <v>38.46999734670932</v>
      </c>
      <c r="F4913" s="130">
        <v>32.187489873826145</v>
      </c>
      <c r="G4913">
        <f t="shared" si="325"/>
        <v>32.417337081150691</v>
      </c>
      <c r="H4913">
        <f t="shared" si="327"/>
        <v>0</v>
      </c>
      <c r="I4913" s="70"/>
      <c r="J4913" s="71"/>
      <c r="K4913" s="70"/>
      <c r="L4913" s="71"/>
      <c r="M4913" s="70"/>
      <c r="N4913" s="71"/>
      <c r="O4913" s="70"/>
      <c r="P4913" s="72"/>
    </row>
    <row r="4914" spans="1:16">
      <c r="A4914" s="12">
        <f t="shared" si="329"/>
        <v>0</v>
      </c>
      <c r="B4914" t="str">
        <f>YEAR(C4914)&amp;VLOOKUP(MONTH(C4914),lookup!$G$2:$N$13,8)</f>
        <v>2021M09</v>
      </c>
      <c r="C4914" s="7">
        <f t="shared" si="326"/>
        <v>44451</v>
      </c>
      <c r="D4914" s="130">
        <v>37.857507095537287</v>
      </c>
      <c r="E4914">
        <f t="shared" si="328"/>
        <v>38.415238923104297</v>
      </c>
      <c r="F4914" s="130">
        <v>31.984319583281476</v>
      </c>
      <c r="G4914">
        <f t="shared" si="325"/>
        <v>32.396122800483951</v>
      </c>
      <c r="H4914">
        <f t="shared" si="327"/>
        <v>0</v>
      </c>
      <c r="I4914" s="70"/>
      <c r="J4914" s="71"/>
      <c r="K4914" s="70"/>
      <c r="L4914" s="71"/>
      <c r="M4914" s="70"/>
      <c r="N4914" s="71"/>
      <c r="O4914" s="70"/>
      <c r="P4914" s="72"/>
    </row>
    <row r="4915" spans="1:16">
      <c r="A4915" s="12">
        <f t="shared" si="329"/>
        <v>0</v>
      </c>
      <c r="B4915" t="str">
        <f>YEAR(C4915)&amp;VLOOKUP(MONTH(C4915),lookup!$G$2:$N$13,8)</f>
        <v>2021M09</v>
      </c>
      <c r="C4915" s="7">
        <f t="shared" si="326"/>
        <v>44452</v>
      </c>
      <c r="D4915" s="130">
        <v>38.067337678088776</v>
      </c>
      <c r="E4915">
        <f t="shared" si="328"/>
        <v>38.305247774946793</v>
      </c>
      <c r="F4915" s="130">
        <v>32.116981878385253</v>
      </c>
      <c r="G4915">
        <f t="shared" si="325"/>
        <v>32.298525418825747</v>
      </c>
      <c r="H4915">
        <f t="shared" si="327"/>
        <v>0</v>
      </c>
      <c r="I4915" s="70"/>
      <c r="J4915" s="71"/>
      <c r="K4915" s="70"/>
      <c r="L4915" s="71"/>
      <c r="M4915" s="70"/>
      <c r="N4915" s="71"/>
      <c r="O4915" s="70"/>
      <c r="P4915" s="72"/>
    </row>
    <row r="4916" spans="1:16">
      <c r="A4916" s="12">
        <f t="shared" si="329"/>
        <v>0</v>
      </c>
      <c r="B4916" t="str">
        <f>YEAR(C4916)&amp;VLOOKUP(MONTH(C4916),lookup!$G$2:$N$13,8)</f>
        <v>2021M09</v>
      </c>
      <c r="C4916" s="7">
        <f t="shared" si="326"/>
        <v>44453</v>
      </c>
      <c r="D4916" s="130">
        <v>38.214081093894265</v>
      </c>
      <c r="E4916">
        <f t="shared" si="328"/>
        <v>38.286082039093934</v>
      </c>
      <c r="F4916" s="130">
        <v>32.3394048783165</v>
      </c>
      <c r="G4916">
        <f t="shared" si="325"/>
        <v>32.303494112052746</v>
      </c>
      <c r="H4916">
        <f t="shared" si="327"/>
        <v>0</v>
      </c>
      <c r="I4916" s="70"/>
      <c r="J4916" s="71"/>
      <c r="K4916" s="70"/>
      <c r="L4916" s="71"/>
      <c r="M4916" s="70"/>
      <c r="N4916" s="71"/>
      <c r="O4916" s="70"/>
      <c r="P4916" s="72"/>
    </row>
    <row r="4917" spans="1:16">
      <c r="A4917" s="12">
        <f t="shared" si="329"/>
        <v>0</v>
      </c>
      <c r="B4917" t="str">
        <f>YEAR(C4917)&amp;VLOOKUP(MONTH(C4917),lookup!$G$2:$N$13,8)</f>
        <v>2021M09</v>
      </c>
      <c r="C4917" s="7">
        <f t="shared" si="326"/>
        <v>44454</v>
      </c>
      <c r="D4917" s="130">
        <v>38.156948981316468</v>
      </c>
      <c r="E4917">
        <f t="shared" si="328"/>
        <v>38.205285388047237</v>
      </c>
      <c r="F4917" s="130">
        <v>32.124513322780615</v>
      </c>
      <c r="G4917">
        <f t="shared" si="325"/>
        <v>32.230585660674578</v>
      </c>
      <c r="H4917">
        <f t="shared" si="327"/>
        <v>0</v>
      </c>
      <c r="I4917" s="70"/>
      <c r="J4917" s="71"/>
      <c r="K4917" s="70"/>
      <c r="L4917" s="71"/>
      <c r="M4917" s="70"/>
      <c r="N4917" s="71"/>
      <c r="O4917" s="70"/>
      <c r="P4917" s="72"/>
    </row>
    <row r="4918" spans="1:16">
      <c r="A4918" s="12">
        <f t="shared" si="329"/>
        <v>0</v>
      </c>
      <c r="B4918" t="str">
        <f>YEAR(C4918)&amp;VLOOKUP(MONTH(C4918),lookup!$G$2:$N$13,8)</f>
        <v>2021M09</v>
      </c>
      <c r="C4918" s="7">
        <f t="shared" si="326"/>
        <v>44455</v>
      </c>
      <c r="D4918" s="130">
        <v>38.202163400482952</v>
      </c>
      <c r="E4918">
        <f t="shared" si="328"/>
        <v>38.179360201429887</v>
      </c>
      <c r="F4918" s="130">
        <v>32.464890477999496</v>
      </c>
      <c r="G4918">
        <f t="shared" si="325"/>
        <v>32.241874704170797</v>
      </c>
      <c r="H4918">
        <f t="shared" si="327"/>
        <v>0</v>
      </c>
      <c r="I4918" s="70"/>
      <c r="J4918" s="71"/>
      <c r="K4918" s="70"/>
      <c r="L4918" s="71"/>
      <c r="M4918" s="70"/>
      <c r="N4918" s="71"/>
      <c r="O4918" s="70"/>
      <c r="P4918" s="72"/>
    </row>
    <row r="4919" spans="1:16">
      <c r="A4919" s="12">
        <f t="shared" si="329"/>
        <v>0</v>
      </c>
      <c r="B4919" t="str">
        <f>YEAR(C4919)&amp;VLOOKUP(MONTH(C4919),lookup!$G$2:$N$13,8)</f>
        <v>2021M09</v>
      </c>
      <c r="C4919" s="7">
        <f t="shared" si="326"/>
        <v>44456</v>
      </c>
      <c r="D4919" s="130">
        <v>38.480342520160242</v>
      </c>
      <c r="E4919">
        <f t="shared" si="328"/>
        <v>38.181302112935668</v>
      </c>
      <c r="F4919" s="130">
        <v>32.362947310265803</v>
      </c>
      <c r="G4919">
        <f t="shared" si="325"/>
        <v>32.240382251835378</v>
      </c>
      <c r="H4919">
        <f t="shared" si="327"/>
        <v>0</v>
      </c>
      <c r="I4919" s="70"/>
      <c r="J4919" s="71"/>
      <c r="K4919" s="70"/>
      <c r="L4919" s="71"/>
      <c r="M4919" s="70"/>
      <c r="N4919" s="71"/>
      <c r="O4919" s="70"/>
      <c r="P4919" s="72"/>
    </row>
    <row r="4920" spans="1:16">
      <c r="A4920" s="12">
        <f t="shared" si="329"/>
        <v>0</v>
      </c>
      <c r="B4920" t="str">
        <f>YEAR(C4920)&amp;VLOOKUP(MONTH(C4920),lookup!$G$2:$N$13,8)</f>
        <v>2021M09</v>
      </c>
      <c r="C4920" s="7">
        <f t="shared" si="326"/>
        <v>44457</v>
      </c>
      <c r="D4920" s="130">
        <v>38.806546971537436</v>
      </c>
      <c r="E4920">
        <f t="shared" si="328"/>
        <v>38.286205698364</v>
      </c>
      <c r="F4920" s="130">
        <v>32.966085066862988</v>
      </c>
      <c r="G4920">
        <f t="shared" si="325"/>
        <v>32.357066435699949</v>
      </c>
      <c r="H4920">
        <f t="shared" si="327"/>
        <v>0</v>
      </c>
      <c r="I4920" s="70"/>
      <c r="J4920" s="71"/>
      <c r="K4920" s="70"/>
      <c r="L4920" s="71"/>
      <c r="M4920" s="70"/>
      <c r="N4920" s="71"/>
      <c r="O4920" s="70"/>
      <c r="P4920" s="72"/>
    </row>
    <row r="4921" spans="1:16">
      <c r="A4921" s="12">
        <f t="shared" si="329"/>
        <v>0</v>
      </c>
      <c r="B4921" t="str">
        <f>YEAR(C4921)&amp;VLOOKUP(MONTH(C4921),lookup!$G$2:$N$13,8)</f>
        <v>2021M09</v>
      </c>
      <c r="C4921" s="7">
        <f t="shared" si="326"/>
        <v>44458</v>
      </c>
      <c r="D4921" s="130">
        <v>38.644699056389143</v>
      </c>
      <c r="E4921">
        <f t="shared" si="328"/>
        <v>38.360583510152956</v>
      </c>
      <c r="F4921" s="130">
        <v>32.706543151669621</v>
      </c>
      <c r="G4921">
        <f t="shared" si="325"/>
        <v>32.438637371672201</v>
      </c>
      <c r="H4921">
        <f t="shared" si="327"/>
        <v>0</v>
      </c>
      <c r="I4921" s="70"/>
      <c r="J4921" s="71"/>
      <c r="K4921" s="70"/>
      <c r="L4921" s="71"/>
      <c r="M4921" s="70"/>
      <c r="N4921" s="71"/>
      <c r="O4921" s="70"/>
      <c r="P4921" s="72"/>
    </row>
    <row r="4922" spans="1:16">
      <c r="A4922" s="12">
        <f t="shared" si="329"/>
        <v>0</v>
      </c>
      <c r="B4922" t="str">
        <f>YEAR(C4922)&amp;VLOOKUP(MONTH(C4922),lookup!$G$2:$N$13,8)</f>
        <v>2021M09</v>
      </c>
      <c r="C4922" s="7">
        <f t="shared" si="326"/>
        <v>44459</v>
      </c>
      <c r="D4922" s="130">
        <v>38.22183433227822</v>
      </c>
      <c r="E4922">
        <f t="shared" si="328"/>
        <v>38.384000065647925</v>
      </c>
      <c r="F4922" s="130">
        <v>32.377228199437241</v>
      </c>
      <c r="G4922">
        <f t="shared" si="325"/>
        <v>32.466346103608657</v>
      </c>
      <c r="H4922">
        <f t="shared" si="327"/>
        <v>0</v>
      </c>
      <c r="I4922" s="70"/>
      <c r="J4922" s="71"/>
      <c r="K4922" s="70"/>
      <c r="L4922" s="71"/>
      <c r="M4922" s="70"/>
      <c r="N4922" s="71"/>
      <c r="O4922" s="70"/>
      <c r="P4922" s="72"/>
    </row>
    <row r="4923" spans="1:16">
      <c r="A4923" s="12">
        <f t="shared" si="329"/>
        <v>0</v>
      </c>
      <c r="B4923" t="str">
        <f>YEAR(C4923)&amp;VLOOKUP(MONTH(C4923),lookup!$G$2:$N$13,8)</f>
        <v>2021M09</v>
      </c>
      <c r="C4923" s="7">
        <f t="shared" si="326"/>
        <v>44460</v>
      </c>
      <c r="D4923" s="130">
        <v>38.537592637800927</v>
      </c>
      <c r="E4923">
        <f t="shared" si="328"/>
        <v>38.445111305336972</v>
      </c>
      <c r="F4923" s="130">
        <v>32.575985344843602</v>
      </c>
      <c r="G4923">
        <f t="shared" si="325"/>
        <v>32.532656488767557</v>
      </c>
      <c r="H4923">
        <f t="shared" si="327"/>
        <v>0</v>
      </c>
      <c r="I4923" s="70"/>
      <c r="J4923" s="71"/>
      <c r="K4923" s="70"/>
      <c r="L4923" s="71"/>
      <c r="M4923" s="70"/>
      <c r="N4923" s="71"/>
      <c r="O4923" s="70"/>
      <c r="P4923" s="72"/>
    </row>
    <row r="4924" spans="1:16">
      <c r="A4924" s="12">
        <f t="shared" si="329"/>
        <v>0</v>
      </c>
      <c r="B4924" t="str">
        <f>YEAR(C4924)&amp;VLOOKUP(MONTH(C4924),lookup!$G$2:$N$13,8)</f>
        <v>2021M09</v>
      </c>
      <c r="C4924" s="7">
        <f t="shared" si="326"/>
        <v>44461</v>
      </c>
      <c r="D4924" s="130">
        <v>38.353620730350826</v>
      </c>
      <c r="E4924">
        <f t="shared" si="328"/>
        <v>38.466453976771163</v>
      </c>
      <c r="F4924" s="130">
        <v>32.570562995855546</v>
      </c>
      <c r="G4924">
        <f t="shared" si="325"/>
        <v>32.555909914268412</v>
      </c>
      <c r="H4924">
        <f t="shared" si="327"/>
        <v>0</v>
      </c>
      <c r="I4924" s="70"/>
      <c r="J4924" s="71"/>
      <c r="K4924" s="70"/>
      <c r="L4924" s="71"/>
      <c r="M4924" s="70"/>
      <c r="N4924" s="71"/>
      <c r="O4924" s="70"/>
      <c r="P4924" s="72"/>
    </row>
    <row r="4925" spans="1:16">
      <c r="A4925" s="12">
        <f t="shared" si="329"/>
        <v>0</v>
      </c>
      <c r="B4925" t="str">
        <f>YEAR(C4925)&amp;VLOOKUP(MONTH(C4925),lookup!$G$2:$N$13,8)</f>
        <v>2021M09</v>
      </c>
      <c r="C4925" s="7">
        <f t="shared" si="326"/>
        <v>44462</v>
      </c>
      <c r="D4925" s="130">
        <v>38.942450053698764</v>
      </c>
      <c r="E4925">
        <f t="shared" si="328"/>
        <v>38.554056754923266</v>
      </c>
      <c r="F4925" s="130">
        <v>32.882119888516321</v>
      </c>
      <c r="G4925">
        <f t="shared" si="325"/>
        <v>32.646524706147773</v>
      </c>
      <c r="H4925">
        <f t="shared" si="327"/>
        <v>0</v>
      </c>
      <c r="I4925" s="70"/>
      <c r="J4925" s="71"/>
      <c r="K4925" s="70"/>
      <c r="L4925" s="71"/>
      <c r="M4925" s="70"/>
      <c r="N4925" s="71"/>
      <c r="O4925" s="70"/>
      <c r="P4925" s="72"/>
    </row>
    <row r="4926" spans="1:16">
      <c r="A4926" s="12">
        <f t="shared" si="329"/>
        <v>0</v>
      </c>
      <c r="B4926" t="str">
        <f>YEAR(C4926)&amp;VLOOKUP(MONTH(C4926),lookup!$G$2:$N$13,8)</f>
        <v>2021M09</v>
      </c>
      <c r="C4926" s="7">
        <f t="shared" si="326"/>
        <v>44463</v>
      </c>
      <c r="D4926" s="130">
        <v>38.402504878169346</v>
      </c>
      <c r="E4926">
        <f t="shared" si="328"/>
        <v>38.532907922831328</v>
      </c>
      <c r="F4926" s="130">
        <v>32.531909663976101</v>
      </c>
      <c r="G4926">
        <f t="shared" si="325"/>
        <v>32.614532121697408</v>
      </c>
      <c r="H4926">
        <f t="shared" si="327"/>
        <v>0</v>
      </c>
      <c r="I4926" s="70"/>
      <c r="J4926" s="71"/>
      <c r="K4926" s="70"/>
      <c r="L4926" s="71"/>
      <c r="M4926" s="70"/>
      <c r="N4926" s="71"/>
      <c r="O4926" s="70"/>
      <c r="P4926" s="72"/>
    </row>
    <row r="4927" spans="1:16">
      <c r="A4927" s="12">
        <f t="shared" si="329"/>
        <v>0</v>
      </c>
      <c r="B4927" t="str">
        <f>YEAR(C4927)&amp;VLOOKUP(MONTH(C4927),lookup!$G$2:$N$13,8)</f>
        <v>2021M09</v>
      </c>
      <c r="C4927" s="7">
        <f t="shared" si="326"/>
        <v>44464</v>
      </c>
      <c r="D4927" s="130">
        <v>39.082922039341419</v>
      </c>
      <c r="E4927">
        <f t="shared" si="328"/>
        <v>38.607087724692839</v>
      </c>
      <c r="F4927" s="130">
        <v>33.099153759288292</v>
      </c>
      <c r="G4927">
        <f t="shared" si="325"/>
        <v>32.693262575396197</v>
      </c>
      <c r="H4927">
        <f t="shared" si="327"/>
        <v>0</v>
      </c>
      <c r="I4927" s="70"/>
      <c r="J4927" s="71"/>
      <c r="K4927" s="70"/>
      <c r="L4927" s="71"/>
      <c r="M4927" s="70"/>
      <c r="N4927" s="71"/>
      <c r="O4927" s="70"/>
      <c r="P4927" s="72"/>
    </row>
    <row r="4928" spans="1:16">
      <c r="A4928" s="12">
        <f t="shared" si="329"/>
        <v>0</v>
      </c>
      <c r="B4928" t="str">
        <f>YEAR(C4928)&amp;VLOOKUP(MONTH(C4928),lookup!$G$2:$N$13,8)</f>
        <v>2021M09</v>
      </c>
      <c r="C4928" s="7">
        <f t="shared" si="326"/>
        <v>44465</v>
      </c>
      <c r="D4928" s="130">
        <v>38.704875105659561</v>
      </c>
      <c r="E4928">
        <f t="shared" si="328"/>
        <v>38.640986630857249</v>
      </c>
      <c r="F4928" s="130">
        <v>32.91767601694238</v>
      </c>
      <c r="G4928">
        <f t="shared" si="325"/>
        <v>32.735274327901593</v>
      </c>
      <c r="H4928">
        <f t="shared" si="327"/>
        <v>0</v>
      </c>
      <c r="I4928" s="70"/>
      <c r="J4928" s="71"/>
      <c r="K4928" s="70"/>
      <c r="L4928" s="71"/>
      <c r="M4928" s="70"/>
      <c r="N4928" s="71"/>
      <c r="O4928" s="70"/>
      <c r="P4928" s="72"/>
    </row>
    <row r="4929" spans="1:16">
      <c r="A4929" s="12">
        <f t="shared" si="329"/>
        <v>0</v>
      </c>
      <c r="B4929" t="str">
        <f>YEAR(C4929)&amp;VLOOKUP(MONTH(C4929),lookup!$G$2:$N$13,8)</f>
        <v>2021M09</v>
      </c>
      <c r="C4929" s="7">
        <f t="shared" si="326"/>
        <v>44466</v>
      </c>
      <c r="D4929" s="130">
        <v>38.660045743462817</v>
      </c>
      <c r="E4929">
        <f t="shared" si="328"/>
        <v>38.652150224271182</v>
      </c>
      <c r="F4929" s="130">
        <v>32.602118195996894</v>
      </c>
      <c r="G4929">
        <f t="shared" si="325"/>
        <v>32.730925505768155</v>
      </c>
      <c r="H4929">
        <f t="shared" si="327"/>
        <v>0</v>
      </c>
      <c r="I4929" s="70"/>
      <c r="J4929" s="71"/>
      <c r="K4929" s="70"/>
      <c r="L4929" s="71"/>
      <c r="M4929" s="70"/>
      <c r="N4929" s="71"/>
      <c r="O4929" s="70"/>
      <c r="P4929" s="72"/>
    </row>
    <row r="4930" spans="1:16">
      <c r="A4930" s="12">
        <f t="shared" si="329"/>
        <v>0</v>
      </c>
      <c r="B4930" t="str">
        <f>YEAR(C4930)&amp;VLOOKUP(MONTH(C4930),lookup!$G$2:$N$13,8)</f>
        <v>2021M09</v>
      </c>
      <c r="C4930" s="7">
        <f t="shared" si="326"/>
        <v>44467</v>
      </c>
      <c r="D4930" s="130">
        <v>38.461064176876597</v>
      </c>
      <c r="E4930">
        <f t="shared" si="328"/>
        <v>38.676055710102389</v>
      </c>
      <c r="F4930" s="130">
        <v>32.71624140183178</v>
      </c>
      <c r="G4930">
        <f t="shared" si="325"/>
        <v>32.764253698082499</v>
      </c>
      <c r="H4930">
        <f t="shared" si="327"/>
        <v>0</v>
      </c>
      <c r="I4930" s="70"/>
      <c r="J4930" s="71"/>
      <c r="K4930" s="70"/>
      <c r="L4930" s="71"/>
      <c r="M4930" s="70"/>
      <c r="N4930" s="71"/>
      <c r="O4930" s="70"/>
      <c r="P4930" s="72"/>
    </row>
    <row r="4931" spans="1:16">
      <c r="A4931" s="12">
        <f t="shared" si="329"/>
        <v>0</v>
      </c>
      <c r="B4931" t="str">
        <f>YEAR(C4931)&amp;VLOOKUP(MONTH(C4931),lookup!$G$2:$N$13,8)</f>
        <v>2021M09</v>
      </c>
      <c r="C4931" s="7">
        <f t="shared" si="326"/>
        <v>44468</v>
      </c>
      <c r="D4931" s="130">
        <v>38.578415716152151</v>
      </c>
      <c r="E4931">
        <f t="shared" si="328"/>
        <v>38.648270957703787</v>
      </c>
      <c r="F4931" s="130">
        <v>32.562611575230541</v>
      </c>
      <c r="G4931">
        <f t="shared" si="325"/>
        <v>32.736792144707863</v>
      </c>
      <c r="H4931">
        <f t="shared" si="327"/>
        <v>0</v>
      </c>
      <c r="I4931" s="70"/>
      <c r="J4931" s="71"/>
      <c r="K4931" s="70"/>
      <c r="L4931" s="71"/>
      <c r="M4931" s="70"/>
      <c r="N4931" s="71"/>
      <c r="O4931" s="70"/>
      <c r="P4931" s="72"/>
    </row>
    <row r="4932" spans="1:16">
      <c r="A4932" s="12">
        <f t="shared" si="329"/>
        <v>0</v>
      </c>
      <c r="B4932" t="str">
        <f>YEAR(C4932)&amp;VLOOKUP(MONTH(C4932),lookup!$G$2:$N$13,8)</f>
        <v>2021M09</v>
      </c>
      <c r="C4932" s="7">
        <f t="shared" si="326"/>
        <v>44469</v>
      </c>
      <c r="D4932" s="130">
        <v>38.127223581527865</v>
      </c>
      <c r="E4932">
        <f t="shared" si="328"/>
        <v>38.6111810278489</v>
      </c>
      <c r="F4932" s="130">
        <v>32.318047438171654</v>
      </c>
      <c r="G4932">
        <f t="shared" si="325"/>
        <v>32.703188070202252</v>
      </c>
      <c r="H4932">
        <f t="shared" si="327"/>
        <v>0</v>
      </c>
      <c r="I4932" s="70"/>
      <c r="J4932" s="71"/>
      <c r="K4932" s="70"/>
      <c r="L4932" s="71"/>
      <c r="M4932" s="70"/>
      <c r="N4932" s="71"/>
      <c r="O4932" s="70"/>
      <c r="P4932" s="72"/>
    </row>
    <row r="4933" spans="1:16">
      <c r="A4933" s="12">
        <f t="shared" si="329"/>
        <v>0</v>
      </c>
      <c r="B4933" t="str">
        <f>YEAR(C4933)&amp;VLOOKUP(MONTH(C4933),lookup!$G$2:$N$13,8)</f>
        <v>2021M10</v>
      </c>
      <c r="C4933" s="7">
        <f t="shared" si="326"/>
        <v>44470</v>
      </c>
      <c r="D4933" s="130">
        <v>38.278722931708629</v>
      </c>
      <c r="E4933">
        <f t="shared" si="328"/>
        <v>38.502681490421779</v>
      </c>
      <c r="F4933" s="130">
        <v>32.354987993881139</v>
      </c>
      <c r="G4933">
        <f t="shared" si="325"/>
        <v>32.608228513003624</v>
      </c>
      <c r="H4933">
        <f t="shared" si="327"/>
        <v>0</v>
      </c>
      <c r="I4933" s="70"/>
      <c r="J4933" s="71"/>
      <c r="K4933" s="70"/>
      <c r="L4933" s="71"/>
      <c r="M4933" s="70"/>
      <c r="N4933" s="71"/>
      <c r="O4933" s="70"/>
      <c r="P4933" s="72"/>
    </row>
    <row r="4934" spans="1:16">
      <c r="A4934" s="12">
        <f t="shared" si="329"/>
        <v>0</v>
      </c>
      <c r="B4934" t="str">
        <f>YEAR(C4934)&amp;VLOOKUP(MONTH(C4934),lookup!$G$2:$N$13,8)</f>
        <v>2021M10</v>
      </c>
      <c r="C4934" s="7">
        <f t="shared" si="326"/>
        <v>44471</v>
      </c>
      <c r="D4934" s="130">
        <v>38.170734784905562</v>
      </c>
      <c r="E4934">
        <f t="shared" si="328"/>
        <v>38.443684166196633</v>
      </c>
      <c r="F4934" s="130">
        <v>32.353613919438111</v>
      </c>
      <c r="G4934">
        <f t="shared" ref="G4934:G4997" si="330">AVERAGE(SUM(F4927:F4934)/8,SUM(F4929:F4934)/6)</f>
        <v>32.55007985417798</v>
      </c>
      <c r="H4934">
        <f t="shared" si="327"/>
        <v>0</v>
      </c>
      <c r="I4934" s="70"/>
      <c r="J4934" s="71"/>
      <c r="K4934" s="70"/>
      <c r="L4934" s="71"/>
      <c r="M4934" s="70"/>
      <c r="N4934" s="71"/>
      <c r="O4934" s="70"/>
      <c r="P4934" s="72"/>
    </row>
    <row r="4935" spans="1:16">
      <c r="A4935" s="12">
        <f t="shared" si="329"/>
        <v>0</v>
      </c>
      <c r="B4935" t="str">
        <f>YEAR(C4935)&amp;VLOOKUP(MONTH(C4935),lookup!$G$2:$N$13,8)</f>
        <v>2021M10</v>
      </c>
      <c r="C4935" s="7">
        <f t="shared" si="326"/>
        <v>44472</v>
      </c>
      <c r="D4935" s="130">
        <v>38.76961891074609</v>
      </c>
      <c r="E4935">
        <f t="shared" si="328"/>
        <v>38.433233817933029</v>
      </c>
      <c r="F4935" s="130">
        <v>32.801497845902482</v>
      </c>
      <c r="G4935">
        <f t="shared" si="330"/>
        <v>32.548091330416824</v>
      </c>
      <c r="H4935">
        <f t="shared" si="327"/>
        <v>0</v>
      </c>
      <c r="I4935" s="70"/>
      <c r="J4935" s="71"/>
      <c r="K4935" s="70"/>
      <c r="L4935" s="71"/>
      <c r="M4935" s="70"/>
      <c r="N4935" s="71"/>
      <c r="O4935" s="70"/>
      <c r="P4935" s="72"/>
    </row>
    <row r="4936" spans="1:16">
      <c r="A4936" s="12">
        <f t="shared" si="329"/>
        <v>0</v>
      </c>
      <c r="B4936" t="str">
        <f>YEAR(C4936)&amp;VLOOKUP(MONTH(C4936),lookup!$G$2:$N$13,8)</f>
        <v>2021M10</v>
      </c>
      <c r="C4936" s="7">
        <f t="shared" si="326"/>
        <v>44473</v>
      </c>
      <c r="D4936" s="130">
        <v>37.604199784178583</v>
      </c>
      <c r="E4936">
        <f t="shared" si="328"/>
        <v>38.293036244282305</v>
      </c>
      <c r="F4936" s="130">
        <v>31.740948296416036</v>
      </c>
      <c r="G4936">
        <f t="shared" si="330"/>
        <v>32.393271422432619</v>
      </c>
      <c r="H4936">
        <f t="shared" si="327"/>
        <v>0</v>
      </c>
      <c r="I4936" s="70"/>
      <c r="J4936" s="71"/>
      <c r="K4936" s="70"/>
      <c r="L4936" s="71"/>
      <c r="M4936" s="70"/>
      <c r="N4936" s="71"/>
      <c r="O4936" s="70"/>
      <c r="P4936" s="72"/>
    </row>
    <row r="4937" spans="1:16">
      <c r="A4937" s="12">
        <f t="shared" si="329"/>
        <v>0</v>
      </c>
      <c r="B4937" t="str">
        <f>YEAR(C4937)&amp;VLOOKUP(MONTH(C4937),lookup!$G$2:$N$13,8)</f>
        <v>2021M10</v>
      </c>
      <c r="C4937" s="7">
        <f t="shared" si="326"/>
        <v>44474</v>
      </c>
      <c r="D4937" s="130">
        <v>38.360126657893126</v>
      </c>
      <c r="E4937">
        <f t="shared" si="328"/>
        <v>38.256100546579276</v>
      </c>
      <c r="F4937" s="130">
        <v>32.397998548189541</v>
      </c>
      <c r="G4937">
        <f t="shared" si="330"/>
        <v>32.366796192191245</v>
      </c>
      <c r="H4937">
        <f t="shared" si="327"/>
        <v>0</v>
      </c>
      <c r="I4937" s="70"/>
      <c r="J4937" s="71"/>
      <c r="K4937" s="70"/>
      <c r="L4937" s="71"/>
      <c r="M4937" s="70"/>
      <c r="N4937" s="71"/>
      <c r="O4937" s="70"/>
      <c r="P4937" s="72"/>
    </row>
    <row r="4938" spans="1:16">
      <c r="A4938" s="12">
        <f t="shared" si="329"/>
        <v>0</v>
      </c>
      <c r="B4938" t="str">
        <f>YEAR(C4938)&amp;VLOOKUP(MONTH(C4938),lookup!$G$2:$N$13,8)</f>
        <v>2021M10</v>
      </c>
      <c r="C4938" s="7">
        <f t="shared" si="326"/>
        <v>44475</v>
      </c>
      <c r="D4938" s="130">
        <v>38.273687154284893</v>
      </c>
      <c r="E4938">
        <f t="shared" si="328"/>
        <v>38.256594780397045</v>
      </c>
      <c r="F4938" s="130">
        <v>32.419834812935385</v>
      </c>
      <c r="G4938">
        <f t="shared" si="330"/>
        <v>32.356753061615528</v>
      </c>
      <c r="H4938">
        <f t="shared" si="327"/>
        <v>0</v>
      </c>
      <c r="I4938" s="70"/>
      <c r="J4938" s="71"/>
      <c r="K4938" s="70"/>
      <c r="L4938" s="71"/>
      <c r="M4938" s="70"/>
      <c r="N4938" s="71"/>
      <c r="O4938" s="70"/>
      <c r="P4938" s="72"/>
    </row>
    <row r="4939" spans="1:16">
      <c r="A4939" s="12">
        <f t="shared" si="329"/>
        <v>0</v>
      </c>
      <c r="B4939" t="str">
        <f>YEAR(C4939)&amp;VLOOKUP(MONTH(C4939),lookup!$G$2:$N$13,8)</f>
        <v>2021M10</v>
      </c>
      <c r="C4939" s="7">
        <f t="shared" si="326"/>
        <v>44476</v>
      </c>
      <c r="D4939" s="130">
        <v>38.622664127485592</v>
      </c>
      <c r="E4939">
        <f t="shared" si="328"/>
        <v>38.288022072420134</v>
      </c>
      <c r="F4939" s="130">
        <v>32.650999824276681</v>
      </c>
      <c r="G4939">
        <f t="shared" si="330"/>
        <v>32.386944979713874</v>
      </c>
      <c r="H4939">
        <f t="shared" si="327"/>
        <v>0</v>
      </c>
      <c r="I4939" s="70"/>
      <c r="J4939" s="71"/>
      <c r="K4939" s="70"/>
      <c r="L4939" s="71"/>
      <c r="M4939" s="70"/>
      <c r="N4939" s="71"/>
      <c r="O4939" s="70"/>
      <c r="P4939" s="72"/>
    </row>
    <row r="4940" spans="1:16">
      <c r="A4940" s="12">
        <f t="shared" si="329"/>
        <v>0</v>
      </c>
      <c r="B4940" t="str">
        <f>YEAR(C4940)&amp;VLOOKUP(MONTH(C4940),lookup!$G$2:$N$13,8)</f>
        <v>2021M10</v>
      </c>
      <c r="C4940" s="7">
        <f t="shared" ref="C4940:C5003" si="331">C4939+1</f>
        <v>44477</v>
      </c>
      <c r="D4940" s="130">
        <v>38.279925522416455</v>
      </c>
      <c r="E4940">
        <f t="shared" si="328"/>
        <v>38.306665171851577</v>
      </c>
      <c r="F4940" s="130">
        <v>32.494947910387026</v>
      </c>
      <c r="G4940">
        <f t="shared" si="330"/>
        <v>32.409779091806413</v>
      </c>
      <c r="H4940">
        <f t="shared" si="327"/>
        <v>0</v>
      </c>
      <c r="I4940" s="70"/>
      <c r="J4940" s="71"/>
      <c r="K4940" s="70"/>
      <c r="L4940" s="71"/>
      <c r="M4940" s="70"/>
      <c r="N4940" s="71"/>
      <c r="O4940" s="70"/>
      <c r="P4940" s="72"/>
    </row>
    <row r="4941" spans="1:16">
      <c r="A4941" s="12">
        <f t="shared" si="329"/>
        <v>0</v>
      </c>
      <c r="B4941" t="str">
        <f>YEAR(C4941)&amp;VLOOKUP(MONTH(C4941),lookup!$G$2:$N$13,8)</f>
        <v>2021M10</v>
      </c>
      <c r="C4941" s="7">
        <f t="shared" si="331"/>
        <v>44478</v>
      </c>
      <c r="D4941" s="130">
        <v>38.527296225452623</v>
      </c>
      <c r="E4941">
        <f t="shared" si="328"/>
        <v>38.30200744560279</v>
      </c>
      <c r="F4941" s="130">
        <v>32.415484139488434</v>
      </c>
      <c r="G4941">
        <f t="shared" si="330"/>
        <v>32.381392292039031</v>
      </c>
      <c r="H4941">
        <f t="shared" si="327"/>
        <v>0</v>
      </c>
      <c r="I4941" s="70"/>
      <c r="J4941" s="71"/>
      <c r="K4941" s="70"/>
      <c r="L4941" s="71"/>
      <c r="M4941" s="70"/>
      <c r="N4941" s="71"/>
      <c r="O4941" s="70"/>
      <c r="P4941" s="72"/>
    </row>
    <row r="4942" spans="1:16">
      <c r="A4942" s="12">
        <f t="shared" si="329"/>
        <v>0</v>
      </c>
      <c r="B4942" t="str">
        <f>YEAR(C4942)&amp;VLOOKUP(MONTH(C4942),lookup!$G$2:$N$13,8)</f>
        <v>2021M10</v>
      </c>
      <c r="C4942" s="7">
        <f t="shared" si="331"/>
        <v>44479</v>
      </c>
      <c r="D4942" s="130">
        <v>38.666545158253619</v>
      </c>
      <c r="E4942">
        <f t="shared" si="328"/>
        <v>38.421524375109961</v>
      </c>
      <c r="F4942" s="130">
        <v>32.826703026943228</v>
      </c>
      <c r="G4942">
        <f t="shared" si="330"/>
        <v>32.501439922135368</v>
      </c>
      <c r="H4942">
        <f t="shared" si="327"/>
        <v>0</v>
      </c>
      <c r="I4942" s="70"/>
      <c r="J4942" s="71"/>
      <c r="K4942" s="70"/>
      <c r="L4942" s="71"/>
      <c r="M4942" s="70"/>
      <c r="N4942" s="71"/>
      <c r="O4942" s="70"/>
      <c r="P4942" s="72"/>
    </row>
    <row r="4943" spans="1:16">
      <c r="A4943" s="12">
        <f t="shared" si="329"/>
        <v>0</v>
      </c>
      <c r="B4943" t="str">
        <f>YEAR(C4943)&amp;VLOOKUP(MONTH(C4943),lookup!$G$2:$N$13,8)</f>
        <v>2021M10</v>
      </c>
      <c r="C4943" s="7">
        <f t="shared" si="331"/>
        <v>44480</v>
      </c>
      <c r="D4943" s="130">
        <v>38.398481849236966</v>
      </c>
      <c r="E4943">
        <f t="shared" si="328"/>
        <v>38.401524574710962</v>
      </c>
      <c r="F4943" s="130">
        <v>32.341968265012667</v>
      </c>
      <c r="G4943">
        <f t="shared" si="330"/>
        <v>32.46805013306502</v>
      </c>
      <c r="H4943">
        <f t="shared" si="327"/>
        <v>0</v>
      </c>
      <c r="I4943" s="70"/>
      <c r="J4943" s="71"/>
      <c r="K4943" s="70"/>
      <c r="L4943" s="71"/>
      <c r="M4943" s="70"/>
      <c r="N4943" s="71"/>
      <c r="O4943" s="70"/>
      <c r="P4943" s="72"/>
    </row>
    <row r="4944" spans="1:16">
      <c r="A4944" s="12">
        <f t="shared" si="329"/>
        <v>0</v>
      </c>
      <c r="B4944" t="str">
        <f>YEAR(C4944)&amp;VLOOKUP(MONTH(C4944),lookup!$G$2:$N$13,8)</f>
        <v>2021M10</v>
      </c>
      <c r="C4944" s="7">
        <f t="shared" si="331"/>
        <v>44481</v>
      </c>
      <c r="D4944" s="130">
        <v>38.39290227717229</v>
      </c>
      <c r="E4944">
        <f t="shared" si="328"/>
        <v>38.46075307409702</v>
      </c>
      <c r="F4944" s="130">
        <v>32.557634092567149</v>
      </c>
      <c r="G4944">
        <f t="shared" si="330"/>
        <v>32.530576268627101</v>
      </c>
      <c r="H4944">
        <f t="shared" si="327"/>
        <v>0</v>
      </c>
      <c r="I4944" s="70"/>
      <c r="J4944" s="71"/>
      <c r="K4944" s="70"/>
      <c r="L4944" s="71"/>
      <c r="M4944" s="70"/>
      <c r="N4944" s="71"/>
      <c r="O4944" s="70"/>
      <c r="P4944" s="72"/>
    </row>
    <row r="4945" spans="1:16">
      <c r="A4945" s="12">
        <f t="shared" si="329"/>
        <v>0</v>
      </c>
      <c r="B4945" t="str">
        <f>YEAR(C4945)&amp;VLOOKUP(MONTH(C4945),lookup!$G$2:$N$13,8)</f>
        <v>2021M10</v>
      </c>
      <c r="C4945" s="7">
        <f t="shared" si="331"/>
        <v>44482</v>
      </c>
      <c r="D4945" s="130">
        <v>38.64132630833295</v>
      </c>
      <c r="E4945">
        <f t="shared" si="328"/>
        <v>38.479883233986783</v>
      </c>
      <c r="F4945" s="130">
        <v>32.591542307369743</v>
      </c>
      <c r="G4945">
        <f t="shared" si="330"/>
        <v>32.537717960500288</v>
      </c>
      <c r="H4945">
        <f t="shared" si="327"/>
        <v>0</v>
      </c>
      <c r="I4945" s="70"/>
      <c r="J4945" s="71"/>
      <c r="K4945" s="70"/>
      <c r="L4945" s="71"/>
      <c r="M4945" s="70"/>
      <c r="N4945" s="71"/>
      <c r="O4945" s="70"/>
      <c r="P4945" s="72"/>
    </row>
    <row r="4946" spans="1:16">
      <c r="A4946" s="12">
        <f t="shared" si="329"/>
        <v>0</v>
      </c>
      <c r="B4946" t="str">
        <f>YEAR(C4946)&amp;VLOOKUP(MONTH(C4946),lookup!$G$2:$N$13,8)</f>
        <v>2021M10</v>
      </c>
      <c r="C4946" s="7">
        <f t="shared" si="331"/>
        <v>44483</v>
      </c>
      <c r="D4946" s="130">
        <v>38.371937557400187</v>
      </c>
      <c r="E4946">
        <f t="shared" si="328"/>
        <v>38.493691553763469</v>
      </c>
      <c r="F4946" s="130">
        <v>32.545942892706819</v>
      </c>
      <c r="G4946">
        <f t="shared" si="330"/>
        <v>32.549849297345986</v>
      </c>
      <c r="H4946">
        <f t="shared" si="327"/>
        <v>0</v>
      </c>
      <c r="I4946" s="70"/>
      <c r="J4946" s="71"/>
      <c r="K4946" s="70"/>
      <c r="L4946" s="71"/>
      <c r="M4946" s="70"/>
      <c r="N4946" s="71"/>
      <c r="O4946" s="70"/>
      <c r="P4946" s="72"/>
    </row>
    <row r="4947" spans="1:16">
      <c r="A4947" s="12">
        <f t="shared" si="329"/>
        <v>0</v>
      </c>
      <c r="B4947" t="str">
        <f>YEAR(C4947)&amp;VLOOKUP(MONTH(C4947),lookup!$G$2:$N$13,8)</f>
        <v>2021M10</v>
      </c>
      <c r="C4947" s="7">
        <f t="shared" si="331"/>
        <v>44484</v>
      </c>
      <c r="D4947" s="130">
        <v>38.866763271764448</v>
      </c>
      <c r="E4947">
        <f t="shared" si="328"/>
        <v>38.537236670806891</v>
      </c>
      <c r="F4947" s="130">
        <v>32.762300336124426</v>
      </c>
      <c r="G4947">
        <f t="shared" si="330"/>
        <v>32.585706929056137</v>
      </c>
      <c r="H4947">
        <f t="shared" si="327"/>
        <v>0</v>
      </c>
      <c r="I4947" s="70"/>
      <c r="J4947" s="71"/>
      <c r="K4947" s="70"/>
      <c r="L4947" s="71"/>
      <c r="M4947" s="70"/>
      <c r="N4947" s="71"/>
      <c r="O4947" s="70"/>
      <c r="P4947" s="72"/>
    </row>
    <row r="4948" spans="1:16">
      <c r="A4948" s="12">
        <f t="shared" si="329"/>
        <v>0</v>
      </c>
      <c r="B4948" t="str">
        <f>YEAR(C4948)&amp;VLOOKUP(MONTH(C4948),lookup!$G$2:$N$13,8)</f>
        <v>2021M10</v>
      </c>
      <c r="C4948" s="7">
        <f t="shared" si="331"/>
        <v>44485</v>
      </c>
      <c r="D4948" s="130">
        <v>38.586804071573233</v>
      </c>
      <c r="E4948">
        <f t="shared" si="328"/>
        <v>38.549771489572485</v>
      </c>
      <c r="F4948" s="130">
        <v>32.642217989683047</v>
      </c>
      <c r="G4948">
        <f t="shared" si="330"/>
        <v>32.579537555907123</v>
      </c>
      <c r="H4948">
        <f t="shared" si="327"/>
        <v>0</v>
      </c>
      <c r="I4948" s="70"/>
      <c r="J4948" s="71"/>
      <c r="K4948" s="70"/>
      <c r="L4948" s="71"/>
      <c r="M4948" s="70"/>
      <c r="N4948" s="71"/>
      <c r="O4948" s="70"/>
      <c r="P4948" s="72"/>
    </row>
    <row r="4949" spans="1:16">
      <c r="A4949" s="12">
        <f t="shared" si="329"/>
        <v>0</v>
      </c>
      <c r="B4949" t="str">
        <f>YEAR(C4949)&amp;VLOOKUP(MONTH(C4949),lookup!$G$2:$N$13,8)</f>
        <v>2021M10</v>
      </c>
      <c r="C4949" s="7">
        <f t="shared" si="331"/>
        <v>44486</v>
      </c>
      <c r="D4949" s="130">
        <v>38.99458695949734</v>
      </c>
      <c r="E4949">
        <f t="shared" si="328"/>
        <v>38.628652586305307</v>
      </c>
      <c r="F4949" s="130">
        <v>32.959992344596515</v>
      </c>
      <c r="G4949">
        <f t="shared" si="330"/>
        <v>32.665071325358369</v>
      </c>
      <c r="H4949">
        <f t="shared" si="327"/>
        <v>0</v>
      </c>
      <c r="I4949" s="70"/>
      <c r="J4949" s="71"/>
      <c r="K4949" s="70"/>
      <c r="L4949" s="71"/>
      <c r="M4949" s="70"/>
      <c r="N4949" s="71"/>
      <c r="O4949" s="70"/>
      <c r="P4949" s="72"/>
    </row>
    <row r="4950" spans="1:16">
      <c r="A4950" s="12">
        <f t="shared" si="329"/>
        <v>0</v>
      </c>
      <c r="B4950" t="str">
        <f>YEAR(C4950)&amp;VLOOKUP(MONTH(C4950),lookup!$G$2:$N$13,8)</f>
        <v>2021M10</v>
      </c>
      <c r="C4950" s="7">
        <f t="shared" si="331"/>
        <v>44487</v>
      </c>
      <c r="D4950" s="130">
        <v>38.40119155913176</v>
      </c>
      <c r="E4950">
        <f t="shared" si="328"/>
        <v>38.612758759856817</v>
      </c>
      <c r="F4950" s="130">
        <v>32.478327441369878</v>
      </c>
      <c r="G4950">
        <f t="shared" si="330"/>
        <v>32.636688963660262</v>
      </c>
      <c r="H4950">
        <f t="shared" si="327"/>
        <v>0</v>
      </c>
      <c r="I4950" s="70"/>
      <c r="J4950" s="71"/>
      <c r="K4950" s="70"/>
      <c r="L4950" s="71"/>
      <c r="M4950" s="70"/>
      <c r="N4950" s="71"/>
      <c r="O4950" s="70"/>
      <c r="P4950" s="72"/>
    </row>
    <row r="4951" spans="1:16">
      <c r="A4951" s="12">
        <f t="shared" si="329"/>
        <v>0</v>
      </c>
      <c r="B4951" t="str">
        <f>YEAR(C4951)&amp;VLOOKUP(MONTH(C4951),lookup!$G$2:$N$13,8)</f>
        <v>2021M10</v>
      </c>
      <c r="C4951" s="7">
        <f t="shared" si="331"/>
        <v>44488</v>
      </c>
      <c r="D4951" s="130">
        <v>38.82670687599267</v>
      </c>
      <c r="E4951">
        <f t="shared" si="328"/>
        <v>38.654971204667355</v>
      </c>
      <c r="F4951" s="130">
        <v>32.761522208033135</v>
      </c>
      <c r="G4951">
        <f t="shared" si="330"/>
        <v>32.677076076820995</v>
      </c>
      <c r="H4951">
        <f t="shared" si="327"/>
        <v>0</v>
      </c>
      <c r="I4951" s="70"/>
      <c r="J4951" s="71"/>
      <c r="K4951" s="70"/>
      <c r="L4951" s="71"/>
      <c r="M4951" s="70"/>
      <c r="N4951" s="71"/>
      <c r="O4951" s="70"/>
      <c r="P4951" s="72"/>
    </row>
    <row r="4952" spans="1:16">
      <c r="A4952" s="12">
        <f t="shared" si="329"/>
        <v>0</v>
      </c>
      <c r="B4952" t="str">
        <f>YEAR(C4952)&amp;VLOOKUP(MONTH(C4952),lookup!$G$2:$N$13,8)</f>
        <v>2021M10</v>
      </c>
      <c r="C4952" s="7">
        <f t="shared" si="331"/>
        <v>44489</v>
      </c>
      <c r="D4952" s="130">
        <v>38.607854174534339</v>
      </c>
      <c r="E4952">
        <f t="shared" si="328"/>
        <v>38.688065416347001</v>
      </c>
      <c r="F4952" s="130">
        <v>32.672053382289626</v>
      </c>
      <c r="G4952">
        <f t="shared" si="330"/>
        <v>32.69473648989387</v>
      </c>
      <c r="H4952">
        <f t="shared" si="327"/>
        <v>0</v>
      </c>
      <c r="I4952" s="70"/>
      <c r="J4952" s="71"/>
      <c r="K4952" s="70"/>
      <c r="L4952" s="71"/>
      <c r="M4952" s="70"/>
      <c r="N4952" s="71"/>
      <c r="O4952" s="70"/>
      <c r="P4952" s="72"/>
    </row>
    <row r="4953" spans="1:16">
      <c r="A4953" s="12">
        <f t="shared" si="329"/>
        <v>0</v>
      </c>
      <c r="B4953" t="str">
        <f>YEAR(C4953)&amp;VLOOKUP(MONTH(C4953),lookup!$G$2:$N$13,8)</f>
        <v>2021M10</v>
      </c>
      <c r="C4953" s="7">
        <f t="shared" si="331"/>
        <v>44490</v>
      </c>
      <c r="D4953" s="130">
        <v>38.596312066233942</v>
      </c>
      <c r="E4953">
        <f t="shared" si="328"/>
        <v>38.662714425754942</v>
      </c>
      <c r="F4953" s="130">
        <v>32.547378899302053</v>
      </c>
      <c r="G4953">
        <f t="shared" si="330"/>
        <v>32.674066157154449</v>
      </c>
      <c r="H4953">
        <f t="shared" ref="H4953:H5016" si="332">INDEX(J:AU,MATCH(C4953,C:C,0),MATCH($H$1,$J$1:$AU$1,0))*(IF(I4953=$Q$1,1,IF(K4953=$Q$1,1,IF(M4953=$Q$1,1,IF(O4953=$Q$1,1,0)))))</f>
        <v>0</v>
      </c>
      <c r="I4953" s="70"/>
      <c r="J4953" s="71"/>
      <c r="K4953" s="70"/>
      <c r="L4953" s="71"/>
      <c r="M4953" s="70"/>
      <c r="N4953" s="71"/>
      <c r="O4953" s="70"/>
      <c r="P4953" s="72"/>
    </row>
    <row r="4954" spans="1:16">
      <c r="A4954" s="12">
        <f t="shared" si="329"/>
        <v>0</v>
      </c>
      <c r="B4954" t="str">
        <f>YEAR(C4954)&amp;VLOOKUP(MONTH(C4954),lookup!$G$2:$N$13,8)</f>
        <v>2021M10</v>
      </c>
      <c r="C4954" s="7">
        <f t="shared" si="331"/>
        <v>44491</v>
      </c>
      <c r="D4954" s="130">
        <v>38.234176960360436</v>
      </c>
      <c r="E4954">
        <f t="shared" si="328"/>
        <v>38.624718795838888</v>
      </c>
      <c r="F4954" s="130">
        <v>32.33498487264427</v>
      </c>
      <c r="G4954">
        <f t="shared" si="330"/>
        <v>32.635278521147313</v>
      </c>
      <c r="H4954">
        <f t="shared" si="332"/>
        <v>0</v>
      </c>
      <c r="I4954" s="70"/>
      <c r="J4954" s="71"/>
      <c r="K4954" s="70"/>
      <c r="L4954" s="71"/>
      <c r="M4954" s="70"/>
      <c r="N4954" s="71"/>
      <c r="O4954" s="70"/>
      <c r="P4954" s="72"/>
    </row>
    <row r="4955" spans="1:16">
      <c r="A4955" s="12">
        <f t="shared" si="329"/>
        <v>0</v>
      </c>
      <c r="B4955" t="str">
        <f>YEAR(C4955)&amp;VLOOKUP(MONTH(C4955),lookup!$G$2:$N$13,8)</f>
        <v>2021M10</v>
      </c>
      <c r="C4955" s="7">
        <f t="shared" si="331"/>
        <v>44492</v>
      </c>
      <c r="D4955" s="130">
        <v>38.794683515281548</v>
      </c>
      <c r="E4955">
        <f t="shared" si="328"/>
        <v>38.603555190707389</v>
      </c>
      <c r="F4955" s="130">
        <v>32.64309636592732</v>
      </c>
      <c r="G4955">
        <f t="shared" si="330"/>
        <v>32.601420274787557</v>
      </c>
      <c r="H4955">
        <f t="shared" si="332"/>
        <v>0</v>
      </c>
      <c r="I4955" s="70"/>
      <c r="J4955" s="71"/>
      <c r="K4955" s="70"/>
      <c r="L4955" s="71"/>
      <c r="M4955" s="70"/>
      <c r="N4955" s="71"/>
      <c r="O4955" s="70"/>
      <c r="P4955" s="72"/>
    </row>
    <row r="4956" spans="1:16">
      <c r="A4956" s="12">
        <f t="shared" si="329"/>
        <v>0</v>
      </c>
      <c r="B4956" t="str">
        <f>YEAR(C4956)&amp;VLOOKUP(MONTH(C4956),lookup!$G$2:$N$13,8)</f>
        <v>2021M10</v>
      </c>
      <c r="C4956" s="7">
        <f t="shared" si="331"/>
        <v>44493</v>
      </c>
      <c r="D4956" s="130">
        <v>38.689933516977881</v>
      </c>
      <c r="E4956">
        <f t="shared" si="328"/>
        <v>38.634062610865683</v>
      </c>
      <c r="F4956" s="130">
        <v>32.731342935344088</v>
      </c>
      <c r="G4956">
        <f t="shared" si="330"/>
        <v>32.62807520838922</v>
      </c>
      <c r="H4956">
        <f t="shared" si="332"/>
        <v>0</v>
      </c>
      <c r="I4956" s="70"/>
      <c r="J4956" s="71"/>
      <c r="K4956" s="70"/>
      <c r="L4956" s="71"/>
      <c r="M4956" s="70"/>
      <c r="N4956" s="71"/>
      <c r="O4956" s="70"/>
      <c r="P4956" s="72"/>
    </row>
    <row r="4957" spans="1:16">
      <c r="A4957" s="12">
        <f t="shared" si="329"/>
        <v>0</v>
      </c>
      <c r="B4957" t="str">
        <f>YEAR(C4957)&amp;VLOOKUP(MONTH(C4957),lookup!$G$2:$N$13,8)</f>
        <v>2021M10</v>
      </c>
      <c r="C4957" s="7">
        <f t="shared" si="331"/>
        <v>44494</v>
      </c>
      <c r="D4957" s="130">
        <v>38.758128769697777</v>
      </c>
      <c r="E4957">
        <f t="shared" si="328"/>
        <v>38.613569131811971</v>
      </c>
      <c r="F4957" s="130">
        <v>32.558012673933341</v>
      </c>
      <c r="G4957">
        <f t="shared" si="330"/>
        <v>32.585992351131125</v>
      </c>
      <c r="H4957">
        <f t="shared" si="332"/>
        <v>0</v>
      </c>
      <c r="I4957" s="70"/>
      <c r="J4957" s="71"/>
      <c r="K4957" s="70"/>
      <c r="L4957" s="71"/>
      <c r="M4957" s="70"/>
      <c r="N4957" s="71"/>
      <c r="O4957" s="70"/>
      <c r="P4957" s="72"/>
    </row>
    <row r="4958" spans="1:16">
      <c r="A4958" s="12">
        <f t="shared" si="329"/>
        <v>0</v>
      </c>
      <c r="B4958" t="str">
        <f>YEAR(C4958)&amp;VLOOKUP(MONTH(C4958),lookup!$G$2:$N$13,8)</f>
        <v>2021M10</v>
      </c>
      <c r="C4958" s="7">
        <f t="shared" si="331"/>
        <v>44495</v>
      </c>
      <c r="D4958" s="130">
        <v>38.696199026592978</v>
      </c>
      <c r="E4958">
        <f t="shared" si="328"/>
        <v>38.639369169533182</v>
      </c>
      <c r="F4958" s="130">
        <v>32.781660519687847</v>
      </c>
      <c r="G4958">
        <f t="shared" si="330"/>
        <v>32.614084596642513</v>
      </c>
      <c r="H4958">
        <f t="shared" si="332"/>
        <v>0</v>
      </c>
      <c r="I4958" s="70"/>
      <c r="J4958" s="71"/>
      <c r="K4958" s="70"/>
      <c r="L4958" s="71"/>
      <c r="M4958" s="70"/>
      <c r="N4958" s="71"/>
      <c r="O4958" s="70"/>
      <c r="P4958" s="72"/>
    </row>
    <row r="4959" spans="1:16">
      <c r="A4959" s="12">
        <f t="shared" si="329"/>
        <v>0</v>
      </c>
      <c r="B4959" t="str">
        <f>YEAR(C4959)&amp;VLOOKUP(MONTH(C4959),lookup!$G$2:$N$13,8)</f>
        <v>2021M10</v>
      </c>
      <c r="C4959" s="7">
        <f t="shared" si="331"/>
        <v>44496</v>
      </c>
      <c r="D4959" s="130">
        <v>38.871040413488146</v>
      </c>
      <c r="E4959">
        <f t="shared" si="328"/>
        <v>38.6650340445645</v>
      </c>
      <c r="F4959" s="130">
        <v>32.583134234519555</v>
      </c>
      <c r="G4959">
        <f t="shared" si="330"/>
        <v>32.605914959566043</v>
      </c>
      <c r="H4959">
        <f t="shared" si="332"/>
        <v>0</v>
      </c>
      <c r="I4959" s="70"/>
      <c r="J4959" s="71"/>
      <c r="K4959" s="70"/>
      <c r="L4959" s="71"/>
      <c r="M4959" s="70"/>
      <c r="N4959" s="71"/>
      <c r="O4959" s="70"/>
      <c r="P4959" s="72"/>
    </row>
    <row r="4960" spans="1:16">
      <c r="A4960" s="12">
        <f t="shared" si="329"/>
        <v>0</v>
      </c>
      <c r="B4960" t="str">
        <f>YEAR(C4960)&amp;VLOOKUP(MONTH(C4960),lookup!$G$2:$N$13,8)</f>
        <v>2021M10</v>
      </c>
      <c r="C4960" s="7">
        <f t="shared" si="331"/>
        <v>44497</v>
      </c>
      <c r="D4960" s="130">
        <v>38.523814352183351</v>
      </c>
      <c r="E4960">
        <f t="shared" si="328"/>
        <v>38.68391800498614</v>
      </c>
      <c r="F4960" s="130">
        <v>32.592179220514772</v>
      </c>
      <c r="G4960">
        <f t="shared" si="330"/>
        <v>32.622355686777652</v>
      </c>
      <c r="H4960">
        <f t="shared" si="332"/>
        <v>0</v>
      </c>
      <c r="I4960" s="70"/>
      <c r="J4960" s="71"/>
      <c r="K4960" s="70"/>
      <c r="L4960" s="71"/>
      <c r="M4960" s="70"/>
      <c r="N4960" s="71"/>
      <c r="O4960" s="70"/>
      <c r="P4960" s="72"/>
    </row>
    <row r="4961" spans="1:16">
      <c r="A4961" s="12">
        <f t="shared" si="329"/>
        <v>0</v>
      </c>
      <c r="B4961" t="str">
        <f>YEAR(C4961)&amp;VLOOKUP(MONTH(C4961),lookup!$G$2:$N$13,8)</f>
        <v>2021M10</v>
      </c>
      <c r="C4961" s="7">
        <f t="shared" si="331"/>
        <v>44498</v>
      </c>
      <c r="D4961" s="130">
        <v>38.7883820579736</v>
      </c>
      <c r="E4961">
        <f t="shared" si="328"/>
        <v>38.69539725802754</v>
      </c>
      <c r="F4961" s="130">
        <v>32.512224812021302</v>
      </c>
      <c r="G4961">
        <f t="shared" si="330"/>
        <v>32.609252593497104</v>
      </c>
      <c r="H4961">
        <f t="shared" si="332"/>
        <v>0</v>
      </c>
      <c r="I4961" s="70"/>
      <c r="J4961" s="71"/>
      <c r="K4961" s="70"/>
      <c r="L4961" s="71"/>
      <c r="M4961" s="70"/>
      <c r="N4961" s="71"/>
      <c r="O4961" s="70"/>
      <c r="P4961" s="72"/>
    </row>
    <row r="4962" spans="1:16">
      <c r="A4962" s="12">
        <f t="shared" si="329"/>
        <v>0</v>
      </c>
      <c r="B4962" t="str">
        <f>YEAR(C4962)&amp;VLOOKUP(MONTH(C4962),lookup!$G$2:$N$13,8)</f>
        <v>2021M10</v>
      </c>
      <c r="C4962" s="7">
        <f t="shared" si="331"/>
        <v>44499</v>
      </c>
      <c r="D4962" s="130">
        <v>38.941654309044907</v>
      </c>
      <c r="E4962">
        <f t="shared" si="328"/>
        <v>38.760591324992575</v>
      </c>
      <c r="F4962" s="130">
        <v>32.865097587572876</v>
      </c>
      <c r="G4962">
        <f t="shared" si="330"/>
        <v>32.653530859199208</v>
      </c>
      <c r="H4962">
        <f t="shared" si="332"/>
        <v>0</v>
      </c>
      <c r="I4962" s="70"/>
      <c r="J4962" s="71"/>
      <c r="K4962" s="70"/>
      <c r="L4962" s="71"/>
      <c r="M4962" s="70"/>
      <c r="N4962" s="71"/>
      <c r="O4962" s="70"/>
      <c r="P4962" s="72"/>
    </row>
    <row r="4963" spans="1:16">
      <c r="A4963" s="12">
        <f t="shared" si="329"/>
        <v>0</v>
      </c>
      <c r="B4963" t="str">
        <f>YEAR(C4963)&amp;VLOOKUP(MONTH(C4963),lookup!$G$2:$N$13,8)</f>
        <v>2021M10</v>
      </c>
      <c r="C4963" s="7">
        <f t="shared" si="331"/>
        <v>44500</v>
      </c>
      <c r="D4963" s="130">
        <v>38.923565353826085</v>
      </c>
      <c r="E4963">
        <f t="shared" si="328"/>
        <v>38.782432821912302</v>
      </c>
      <c r="F4963" s="130">
        <v>32.790336804543493</v>
      </c>
      <c r="G4963">
        <f t="shared" si="330"/>
        <v>32.682093730830232</v>
      </c>
      <c r="H4963">
        <f t="shared" si="332"/>
        <v>0</v>
      </c>
      <c r="I4963" s="70"/>
      <c r="J4963" s="71"/>
      <c r="K4963" s="70"/>
      <c r="L4963" s="71"/>
      <c r="M4963" s="70"/>
      <c r="N4963" s="71"/>
      <c r="O4963" s="70"/>
      <c r="P4963" s="72"/>
    </row>
    <row r="4964" spans="1:16">
      <c r="A4964" s="12">
        <f t="shared" si="329"/>
        <v>0</v>
      </c>
      <c r="B4964" t="str">
        <f>YEAR(C4964)&amp;VLOOKUP(MONTH(C4964),lookup!$G$2:$N$13,8)</f>
        <v>2021M11</v>
      </c>
      <c r="C4964" s="7">
        <f t="shared" si="331"/>
        <v>44501</v>
      </c>
      <c r="D4964" s="130">
        <v>38.741651391081191</v>
      </c>
      <c r="E4964">
        <f t="shared" si="328"/>
        <v>38.78945288608444</v>
      </c>
      <c r="F4964" s="130">
        <v>32.682094851989568</v>
      </c>
      <c r="G4964">
        <f t="shared" si="330"/>
        <v>32.670718586645719</v>
      </c>
      <c r="H4964">
        <f t="shared" si="332"/>
        <v>0</v>
      </c>
      <c r="I4964" s="70"/>
      <c r="J4964" s="71"/>
      <c r="K4964" s="70"/>
      <c r="L4964" s="71"/>
      <c r="M4964" s="70"/>
      <c r="N4964" s="71"/>
      <c r="O4964" s="70"/>
      <c r="P4964" s="72"/>
    </row>
    <row r="4965" spans="1:16">
      <c r="A4965" s="12">
        <f t="shared" si="329"/>
        <v>0</v>
      </c>
      <c r="B4965" t="str">
        <f>YEAR(C4965)&amp;VLOOKUP(MONTH(C4965),lookup!$G$2:$N$13,8)</f>
        <v>2021M11</v>
      </c>
      <c r="C4965" s="7">
        <f t="shared" si="331"/>
        <v>44502</v>
      </c>
      <c r="D4965" s="130">
        <v>38.607322471127588</v>
      </c>
      <c r="E4965">
        <f t="shared" si="328"/>
        <v>38.758050997227095</v>
      </c>
      <c r="F4965" s="130">
        <v>32.291045228581531</v>
      </c>
      <c r="G4965">
        <f t="shared" si="330"/>
        <v>32.6296923708164</v>
      </c>
      <c r="H4965">
        <f t="shared" si="332"/>
        <v>0</v>
      </c>
      <c r="I4965" s="70"/>
      <c r="J4965" s="71"/>
      <c r="K4965" s="70"/>
      <c r="L4965" s="71"/>
      <c r="M4965" s="70"/>
      <c r="N4965" s="71"/>
      <c r="O4965" s="70"/>
      <c r="P4965" s="72"/>
    </row>
    <row r="4966" spans="1:16">
      <c r="A4966" s="12">
        <f t="shared" si="329"/>
        <v>0</v>
      </c>
      <c r="B4966" t="str">
        <f>YEAR(C4966)&amp;VLOOKUP(MONTH(C4966),lookup!$G$2:$N$13,8)</f>
        <v>2021M11</v>
      </c>
      <c r="C4966" s="7">
        <f t="shared" si="331"/>
        <v>44503</v>
      </c>
      <c r="D4966" s="130">
        <v>38.149305885652687</v>
      </c>
      <c r="E4966">
        <f t="shared" si="328"/>
        <v>38.692661137040773</v>
      </c>
      <c r="F4966" s="130">
        <v>32.151290962791599</v>
      </c>
      <c r="G4966">
        <f t="shared" si="330"/>
        <v>32.553553585366785</v>
      </c>
      <c r="H4966">
        <f t="shared" si="332"/>
        <v>0</v>
      </c>
      <c r="I4966" s="70"/>
      <c r="J4966" s="71"/>
      <c r="K4966" s="70"/>
      <c r="L4966" s="71"/>
      <c r="M4966" s="70"/>
      <c r="N4966" s="71"/>
      <c r="O4966" s="70"/>
      <c r="P4966" s="72"/>
    </row>
    <row r="4967" spans="1:16">
      <c r="A4967" s="12">
        <f t="shared" si="329"/>
        <v>0</v>
      </c>
      <c r="B4967" t="str">
        <f>YEAR(C4967)&amp;VLOOKUP(MONTH(C4967),lookup!$G$2:$N$13,8)</f>
        <v>2021M11</v>
      </c>
      <c r="C4967" s="7">
        <f t="shared" si="331"/>
        <v>44504</v>
      </c>
      <c r="D4967" s="130">
        <v>38.408713796225776</v>
      </c>
      <c r="E4967">
        <f t="shared" si="328"/>
        <v>38.632126701649554</v>
      </c>
      <c r="F4967" s="130">
        <v>32.185720928486241</v>
      </c>
      <c r="G4967">
        <f t="shared" si="330"/>
        <v>32.501506596778448</v>
      </c>
      <c r="H4967">
        <f t="shared" si="332"/>
        <v>0</v>
      </c>
      <c r="I4967" s="70"/>
      <c r="J4967" s="71"/>
      <c r="K4967" s="70"/>
      <c r="L4967" s="71"/>
      <c r="M4967" s="70"/>
      <c r="N4967" s="71"/>
      <c r="O4967" s="70"/>
      <c r="P4967" s="72"/>
    </row>
    <row r="4968" spans="1:16">
      <c r="A4968" s="12">
        <f t="shared" si="329"/>
        <v>0</v>
      </c>
      <c r="B4968" t="str">
        <f>YEAR(C4968)&amp;VLOOKUP(MONTH(C4968),lookup!$G$2:$N$13,8)</f>
        <v>2021M11</v>
      </c>
      <c r="C4968" s="7">
        <f t="shared" si="331"/>
        <v>44505</v>
      </c>
      <c r="D4968" s="130">
        <v>38.307687482759299</v>
      </c>
      <c r="E4968">
        <f t="shared" si="328"/>
        <v>38.565788203453423</v>
      </c>
      <c r="F4968" s="130">
        <v>32.28369861317438</v>
      </c>
      <c r="G4968">
        <f t="shared" si="330"/>
        <v>32.433776644286461</v>
      </c>
      <c r="H4968">
        <f t="shared" si="332"/>
        <v>0</v>
      </c>
      <c r="I4968" s="70"/>
      <c r="J4968" s="71"/>
      <c r="K4968" s="70"/>
      <c r="L4968" s="71"/>
      <c r="M4968" s="70"/>
      <c r="N4968" s="71"/>
      <c r="O4968" s="70"/>
      <c r="P4968" s="72"/>
    </row>
    <row r="4969" spans="1:16">
      <c r="A4969" s="12">
        <f t="shared" si="329"/>
        <v>0</v>
      </c>
      <c r="B4969" t="str">
        <f>YEAR(C4969)&amp;VLOOKUP(MONTH(C4969),lookup!$G$2:$N$13,8)</f>
        <v>2021M11</v>
      </c>
      <c r="C4969" s="7">
        <f t="shared" si="331"/>
        <v>44506</v>
      </c>
      <c r="D4969" s="130">
        <v>38.531218966439063</v>
      </c>
      <c r="E4969">
        <f t="shared" si="328"/>
        <v>38.517019977950255</v>
      </c>
      <c r="F4969" s="130">
        <v>32.327413544265276</v>
      </c>
      <c r="G4969">
        <f t="shared" si="330"/>
        <v>32.38364900169519</v>
      </c>
      <c r="H4969">
        <f t="shared" si="332"/>
        <v>0</v>
      </c>
      <c r="I4969" s="70"/>
      <c r="J4969" s="71"/>
      <c r="K4969" s="70"/>
      <c r="L4969" s="71"/>
      <c r="M4969" s="70"/>
      <c r="N4969" s="71"/>
      <c r="O4969" s="70"/>
      <c r="P4969" s="72"/>
    </row>
    <row r="4970" spans="1:16">
      <c r="A4970" s="12">
        <f t="shared" si="329"/>
        <v>0</v>
      </c>
      <c r="B4970" t="str">
        <f>YEAR(C4970)&amp;VLOOKUP(MONTH(C4970),lookup!$G$2:$N$13,8)</f>
        <v>2021M11</v>
      </c>
      <c r="C4970" s="7">
        <f t="shared" si="331"/>
        <v>44507</v>
      </c>
      <c r="D4970" s="130">
        <v>38.715753973687654</v>
      </c>
      <c r="E4970">
        <f t="shared" si="328"/>
        <v>38.500743088874295</v>
      </c>
      <c r="F4970" s="130">
        <v>32.606753742923637</v>
      </c>
      <c r="G4970">
        <f t="shared" si="330"/>
        <v>32.36122408564912</v>
      </c>
      <c r="H4970">
        <f t="shared" si="332"/>
        <v>0</v>
      </c>
      <c r="I4970" s="70"/>
      <c r="J4970" s="71"/>
      <c r="K4970" s="70"/>
      <c r="L4970" s="71"/>
      <c r="M4970" s="70"/>
      <c r="N4970" s="71"/>
      <c r="O4970" s="70"/>
      <c r="P4970" s="72"/>
    </row>
    <row r="4971" spans="1:16">
      <c r="A4971" s="12">
        <f t="shared" si="329"/>
        <v>0</v>
      </c>
      <c r="B4971" t="str">
        <f>YEAR(C4971)&amp;VLOOKUP(MONTH(C4971),lookup!$G$2:$N$13,8)</f>
        <v>2021M11</v>
      </c>
      <c r="C4971" s="7">
        <f t="shared" si="331"/>
        <v>44508</v>
      </c>
      <c r="D4971" s="130">
        <v>38.316768609977714</v>
      </c>
      <c r="E4971">
        <f t="shared" si="328"/>
        <v>38.438605470621283</v>
      </c>
      <c r="F4971" s="130">
        <v>32.056012608161375</v>
      </c>
      <c r="G4971">
        <f t="shared" si="330"/>
        <v>32.295742771673559</v>
      </c>
      <c r="H4971">
        <f t="shared" si="332"/>
        <v>0</v>
      </c>
      <c r="I4971" s="70"/>
      <c r="J4971" s="71"/>
      <c r="K4971" s="70"/>
      <c r="L4971" s="71"/>
      <c r="M4971" s="70"/>
      <c r="N4971" s="71"/>
      <c r="O4971" s="70"/>
      <c r="P4971" s="72"/>
    </row>
    <row r="4972" spans="1:16">
      <c r="A4972" s="12">
        <f t="shared" si="329"/>
        <v>0</v>
      </c>
      <c r="B4972" t="str">
        <f>YEAR(C4972)&amp;VLOOKUP(MONTH(C4972),lookup!$G$2:$N$13,8)</f>
        <v>2021M11</v>
      </c>
      <c r="C4972" s="7">
        <f t="shared" si="331"/>
        <v>44509</v>
      </c>
      <c r="D4972" s="130">
        <v>38.611132679209064</v>
      </c>
      <c r="E4972">
        <f t="shared" si="328"/>
        <v>38.468933617258976</v>
      </c>
      <c r="F4972" s="130">
        <v>32.501400626921679</v>
      </c>
      <c r="G4972">
        <f t="shared" si="330"/>
        <v>32.31362518795099</v>
      </c>
      <c r="H4972">
        <f t="shared" si="332"/>
        <v>0</v>
      </c>
      <c r="I4972" s="70"/>
      <c r="J4972" s="71"/>
      <c r="K4972" s="70"/>
      <c r="L4972" s="71"/>
      <c r="M4972" s="70"/>
      <c r="N4972" s="71"/>
      <c r="O4972" s="70"/>
      <c r="P4972" s="72"/>
    </row>
    <row r="4973" spans="1:16">
      <c r="A4973" s="12">
        <f t="shared" si="329"/>
        <v>0</v>
      </c>
      <c r="B4973" t="str">
        <f>YEAR(C4973)&amp;VLOOKUP(MONTH(C4973),lookup!$G$2:$N$13,8)</f>
        <v>2021M11</v>
      </c>
      <c r="C4973" s="7">
        <f t="shared" si="331"/>
        <v>44510</v>
      </c>
      <c r="D4973" s="130">
        <v>38.520838407582048</v>
      </c>
      <c r="E4973">
        <f t="shared" ref="E4973:E5036" si="333">AVERAGE(SUM(D4966:D4973)/8,SUM(D4968:D4973)/6)</f>
        <v>38.472872080900402</v>
      </c>
      <c r="F4973" s="130">
        <v>32.287808721996662</v>
      </c>
      <c r="G4973">
        <f t="shared" si="330"/>
        <v>32.321930222415304</v>
      </c>
      <c r="H4973">
        <f t="shared" si="332"/>
        <v>0</v>
      </c>
      <c r="I4973" s="70"/>
      <c r="J4973" s="71"/>
      <c r="K4973" s="70"/>
      <c r="L4973" s="71"/>
      <c r="M4973" s="70"/>
      <c r="N4973" s="71"/>
      <c r="O4973" s="70"/>
      <c r="P4973" s="72"/>
    </row>
    <row r="4974" spans="1:16">
      <c r="A4974" s="12">
        <f t="shared" si="329"/>
        <v>0</v>
      </c>
      <c r="B4974" t="str">
        <f>YEAR(C4974)&amp;VLOOKUP(MONTH(C4974),lookup!$G$2:$N$13,8)</f>
        <v>2021M11</v>
      </c>
      <c r="C4974" s="7">
        <f t="shared" si="331"/>
        <v>44511</v>
      </c>
      <c r="D4974" s="130">
        <v>38.767796511021231</v>
      </c>
      <c r="E4974">
        <f t="shared" si="333"/>
        <v>38.549870164007771</v>
      </c>
      <c r="F4974" s="130">
        <v>32.530784687224724</v>
      </c>
      <c r="G4974">
        <f t="shared" si="330"/>
        <v>32.366239086363237</v>
      </c>
      <c r="H4974">
        <f t="shared" si="332"/>
        <v>0</v>
      </c>
      <c r="I4974" s="70"/>
      <c r="J4974" s="71"/>
      <c r="K4974" s="70"/>
      <c r="L4974" s="71"/>
      <c r="M4974" s="70"/>
      <c r="N4974" s="71"/>
      <c r="O4974" s="70"/>
      <c r="P4974" s="72"/>
    </row>
    <row r="4975" spans="1:16">
      <c r="A4975" s="12">
        <f t="shared" si="329"/>
        <v>0</v>
      </c>
      <c r="B4975" t="str">
        <f>YEAR(C4975)&amp;VLOOKUP(MONTH(C4975),lookup!$G$2:$N$13,8)</f>
        <v>2021M11</v>
      </c>
      <c r="C4975" s="7">
        <f t="shared" si="331"/>
        <v>44512</v>
      </c>
      <c r="D4975" s="130">
        <v>38.699085040173593</v>
      </c>
      <c r="E4975">
        <f t="shared" si="333"/>
        <v>38.582007206232376</v>
      </c>
      <c r="F4975" s="130">
        <v>32.531227491657319</v>
      </c>
      <c r="G4975">
        <f t="shared" si="330"/>
        <v>32.404817742177428</v>
      </c>
      <c r="H4975">
        <f t="shared" si="332"/>
        <v>0</v>
      </c>
      <c r="I4975" s="70"/>
      <c r="J4975" s="71"/>
      <c r="K4975" s="70"/>
      <c r="L4975" s="71"/>
      <c r="M4975" s="70"/>
      <c r="N4975" s="71"/>
      <c r="O4975" s="70"/>
      <c r="P4975" s="72"/>
    </row>
    <row r="4976" spans="1:16">
      <c r="A4976" s="12">
        <f t="shared" ref="A4976:A5039" si="334">IF(D4976+D4977=D4976,IF(D4976+D4977&gt;0,1,0),0)</f>
        <v>0</v>
      </c>
      <c r="B4976" t="str">
        <f>YEAR(C4976)&amp;VLOOKUP(MONTH(C4976),lookup!$G$2:$N$13,8)</f>
        <v>2021M11</v>
      </c>
      <c r="C4976" s="7">
        <f t="shared" si="331"/>
        <v>44513</v>
      </c>
      <c r="D4976" s="130">
        <v>38.86806299715122</v>
      </c>
      <c r="E4976">
        <f t="shared" si="333"/>
        <v>38.629723094503845</v>
      </c>
      <c r="F4976" s="130">
        <v>32.667913823916436</v>
      </c>
      <c r="G4976">
        <f t="shared" si="330"/>
        <v>32.433927866264881</v>
      </c>
      <c r="H4976">
        <f t="shared" si="332"/>
        <v>0</v>
      </c>
      <c r="I4976" s="70"/>
      <c r="J4976" s="71"/>
      <c r="K4976" s="70"/>
      <c r="L4976" s="71"/>
      <c r="M4976" s="70"/>
      <c r="N4976" s="71"/>
      <c r="O4976" s="70"/>
      <c r="P4976" s="72"/>
    </row>
    <row r="4977" spans="1:16">
      <c r="A4977" s="12">
        <f t="shared" si="334"/>
        <v>0</v>
      </c>
      <c r="B4977" t="str">
        <f>YEAR(C4977)&amp;VLOOKUP(MONTH(C4977),lookup!$G$2:$N$13,8)</f>
        <v>2021M11</v>
      </c>
      <c r="C4977" s="7">
        <f t="shared" si="331"/>
        <v>44514</v>
      </c>
      <c r="D4977" s="130">
        <v>39.016020942061203</v>
      </c>
      <c r="E4977">
        <f t="shared" si="333"/>
        <v>38.718294245653851</v>
      </c>
      <c r="F4977" s="130">
        <v>32.671439930363412</v>
      </c>
      <c r="G4977">
        <f t="shared" si="330"/>
        <v>32.506715125579518</v>
      </c>
      <c r="H4977">
        <f t="shared" si="332"/>
        <v>0</v>
      </c>
      <c r="I4977" s="70"/>
      <c r="J4977" s="71"/>
      <c r="K4977" s="70"/>
      <c r="L4977" s="71"/>
      <c r="M4977" s="70"/>
      <c r="N4977" s="71"/>
      <c r="O4977" s="70"/>
      <c r="P4977" s="72"/>
    </row>
    <row r="4978" spans="1:16">
      <c r="A4978" s="12">
        <f t="shared" si="334"/>
        <v>0</v>
      </c>
      <c r="B4978" t="str">
        <f>YEAR(C4978)&amp;VLOOKUP(MONTH(C4978),lookup!$G$2:$N$13,8)</f>
        <v>2021M11</v>
      </c>
      <c r="C4978" s="7">
        <f t="shared" si="331"/>
        <v>44515</v>
      </c>
      <c r="D4978" s="130">
        <v>38.462995870539544</v>
      </c>
      <c r="E4978">
        <f t="shared" si="333"/>
        <v>38.69015213015129</v>
      </c>
      <c r="F4978" s="130">
        <v>32.276148125227493</v>
      </c>
      <c r="G4978">
        <f t="shared" si="330"/>
        <v>32.467281232665663</v>
      </c>
      <c r="H4978">
        <f t="shared" si="332"/>
        <v>0</v>
      </c>
      <c r="I4978" s="70"/>
      <c r="J4978" s="71"/>
      <c r="K4978" s="70"/>
      <c r="L4978" s="71"/>
      <c r="M4978" s="70"/>
      <c r="N4978" s="71"/>
      <c r="O4978" s="70"/>
      <c r="P4978" s="72"/>
    </row>
    <row r="4979" spans="1:16">
      <c r="A4979" s="12">
        <f t="shared" si="334"/>
        <v>0</v>
      </c>
      <c r="B4979" t="str">
        <f>YEAR(C4979)&amp;VLOOKUP(MONTH(C4979),lookup!$G$2:$N$13,8)</f>
        <v>2021M11</v>
      </c>
      <c r="C4979" s="7">
        <f t="shared" si="331"/>
        <v>44516</v>
      </c>
      <c r="D4979" s="130">
        <v>39.148630677569898</v>
      </c>
      <c r="E4979">
        <f t="shared" si="333"/>
        <v>38.794459531874793</v>
      </c>
      <c r="F4979" s="130">
        <v>32.694533718371552</v>
      </c>
      <c r="G4979">
        <f t="shared" si="330"/>
        <v>32.5410825517517</v>
      </c>
      <c r="H4979">
        <f t="shared" si="332"/>
        <v>0</v>
      </c>
      <c r="I4979" s="70"/>
      <c r="J4979" s="71"/>
      <c r="K4979" s="70"/>
      <c r="L4979" s="71"/>
      <c r="M4979" s="70"/>
      <c r="N4979" s="71"/>
      <c r="O4979" s="70"/>
      <c r="P4979" s="72"/>
    </row>
    <row r="4980" spans="1:16">
      <c r="A4980" s="12">
        <f t="shared" si="334"/>
        <v>0</v>
      </c>
      <c r="B4980" t="str">
        <f>YEAR(C4980)&amp;VLOOKUP(MONTH(C4980),lookup!$G$2:$N$13,8)</f>
        <v>2021M11</v>
      </c>
      <c r="C4980" s="7">
        <f t="shared" si="331"/>
        <v>44517</v>
      </c>
      <c r="D4980" s="130">
        <v>38.97456992105721</v>
      </c>
      <c r="E4980">
        <f t="shared" si="333"/>
        <v>38.834405476993297</v>
      </c>
      <c r="F4980" s="130">
        <v>32.731514852337284</v>
      </c>
      <c r="G4980">
        <f t="shared" si="330"/>
        <v>32.57219220459956</v>
      </c>
      <c r="H4980">
        <f t="shared" si="332"/>
        <v>0</v>
      </c>
      <c r="I4980" s="70"/>
      <c r="J4980" s="71"/>
      <c r="K4980" s="70"/>
      <c r="L4980" s="71"/>
      <c r="M4980" s="70"/>
      <c r="N4980" s="71"/>
      <c r="O4980" s="70"/>
      <c r="P4980" s="72"/>
    </row>
    <row r="4981" spans="1:16">
      <c r="A4981" s="12">
        <f t="shared" si="334"/>
        <v>0</v>
      </c>
      <c r="B4981" t="str">
        <f>YEAR(C4981)&amp;VLOOKUP(MONTH(C4981),lookup!$G$2:$N$13,8)</f>
        <v>2021M11</v>
      </c>
      <c r="C4981" s="7">
        <f t="shared" si="331"/>
        <v>44518</v>
      </c>
      <c r="D4981" s="130">
        <v>38.790314917747146</v>
      </c>
      <c r="E4981">
        <f t="shared" si="333"/>
        <v>38.858850248676411</v>
      </c>
      <c r="F4981" s="130">
        <v>32.391607700098547</v>
      </c>
      <c r="G4981">
        <f t="shared" si="330"/>
        <v>32.567044658101025</v>
      </c>
      <c r="H4981">
        <f t="shared" si="332"/>
        <v>0</v>
      </c>
      <c r="I4981" s="70"/>
      <c r="J4981" s="71"/>
      <c r="K4981" s="70"/>
      <c r="L4981" s="71"/>
      <c r="M4981" s="70"/>
      <c r="N4981" s="71"/>
      <c r="O4981" s="70"/>
      <c r="P4981" s="72"/>
    </row>
    <row r="4982" spans="1:16">
      <c r="A4982" s="12">
        <f t="shared" si="334"/>
        <v>0</v>
      </c>
      <c r="B4982" t="str">
        <f>YEAR(C4982)&amp;VLOOKUP(MONTH(C4982),lookup!$G$2:$N$13,8)</f>
        <v>2021M11</v>
      </c>
      <c r="C4982" s="7">
        <f t="shared" si="331"/>
        <v>44519</v>
      </c>
      <c r="D4982" s="130">
        <v>39.159753274744197</v>
      </c>
      <c r="E4982">
        <f t="shared" si="333"/>
        <v>38.907655069541846</v>
      </c>
      <c r="F4982" s="130">
        <v>32.931060203420323</v>
      </c>
      <c r="G4982">
        <f t="shared" si="330"/>
        <v>32.613990742821912</v>
      </c>
      <c r="H4982">
        <f t="shared" si="332"/>
        <v>0</v>
      </c>
      <c r="I4982" s="70"/>
      <c r="J4982" s="71"/>
      <c r="K4982" s="70"/>
      <c r="L4982" s="71"/>
      <c r="M4982" s="70"/>
      <c r="N4982" s="71"/>
      <c r="O4982" s="70"/>
      <c r="P4982" s="72"/>
    </row>
    <row r="4983" spans="1:16">
      <c r="A4983" s="12">
        <f t="shared" si="334"/>
        <v>0</v>
      </c>
      <c r="B4983" t="str">
        <f>YEAR(C4983)&amp;VLOOKUP(MONTH(C4983),lookup!$G$2:$N$13,8)</f>
        <v>2021M11</v>
      </c>
      <c r="C4983" s="7">
        <f t="shared" si="331"/>
        <v>44520</v>
      </c>
      <c r="D4983" s="130">
        <v>39.168534098596538</v>
      </c>
      <c r="E4983">
        <f t="shared" si="333"/>
        <v>38.949705065404558</v>
      </c>
      <c r="F4983" s="130">
        <v>32.602871519896659</v>
      </c>
      <c r="G4983">
        <f t="shared" si="330"/>
        <v>32.612754460381296</v>
      </c>
      <c r="H4983">
        <f t="shared" si="332"/>
        <v>0</v>
      </c>
      <c r="I4983" s="70"/>
      <c r="J4983" s="71"/>
      <c r="K4983" s="70"/>
      <c r="L4983" s="71"/>
      <c r="M4983" s="70"/>
      <c r="N4983" s="71"/>
      <c r="O4983" s="70"/>
      <c r="P4983" s="72"/>
    </row>
    <row r="4984" spans="1:16">
      <c r="A4984" s="12">
        <f t="shared" si="334"/>
        <v>0</v>
      </c>
      <c r="B4984" t="str">
        <f>YEAR(C4984)&amp;VLOOKUP(MONTH(C4984),lookup!$G$2:$N$13,8)</f>
        <v>2021M11</v>
      </c>
      <c r="C4984" s="7">
        <f t="shared" si="331"/>
        <v>44521</v>
      </c>
      <c r="D4984" s="130">
        <v>39.157563243232353</v>
      </c>
      <c r="E4984">
        <f t="shared" si="333"/>
        <v>39.025679445175697</v>
      </c>
      <c r="F4984" s="130">
        <v>33.010088067612941</v>
      </c>
      <c r="G4984">
        <f t="shared" si="330"/>
        <v>32.695302012477789</v>
      </c>
      <c r="H4984">
        <f t="shared" si="332"/>
        <v>0</v>
      </c>
      <c r="I4984" s="70"/>
      <c r="J4984" s="71"/>
      <c r="K4984" s="70"/>
      <c r="L4984" s="71"/>
      <c r="M4984" s="70"/>
      <c r="N4984" s="71"/>
      <c r="O4984" s="70"/>
      <c r="P4984" s="72"/>
    </row>
    <row r="4985" spans="1:16">
      <c r="A4985" s="12">
        <f t="shared" si="334"/>
        <v>0</v>
      </c>
      <c r="B4985" t="str">
        <f>YEAR(C4985)&amp;VLOOKUP(MONTH(C4985),lookup!$G$2:$N$13,8)</f>
        <v>2021M11</v>
      </c>
      <c r="C4985" s="7">
        <f t="shared" si="331"/>
        <v>44522</v>
      </c>
      <c r="D4985" s="130">
        <v>38.939680313683048</v>
      </c>
      <c r="E4985">
        <f t="shared" si="333"/>
        <v>39.003495625578154</v>
      </c>
      <c r="F4985" s="130">
        <v>32.266760142964877</v>
      </c>
      <c r="G4985">
        <f t="shared" si="330"/>
        <v>32.63436172781482</v>
      </c>
      <c r="H4985">
        <f t="shared" si="332"/>
        <v>0</v>
      </c>
      <c r="I4985" s="70"/>
      <c r="J4985" s="71"/>
      <c r="K4985" s="70"/>
      <c r="L4985" s="71"/>
      <c r="M4985" s="70"/>
      <c r="N4985" s="71"/>
      <c r="O4985" s="70"/>
      <c r="P4985" s="72"/>
    </row>
    <row r="4986" spans="1:16">
      <c r="A4986" s="12">
        <f t="shared" si="334"/>
        <v>0</v>
      </c>
      <c r="B4986" t="str">
        <f>YEAR(C4986)&amp;VLOOKUP(MONTH(C4986),lookup!$G$2:$N$13,8)</f>
        <v>2021M11</v>
      </c>
      <c r="C4986" s="7">
        <f t="shared" si="331"/>
        <v>44523</v>
      </c>
      <c r="D4986" s="130">
        <v>38.615132687907717</v>
      </c>
      <c r="E4986">
        <f t="shared" si="333"/>
        <v>38.983051073901208</v>
      </c>
      <c r="F4986" s="130">
        <v>32.414757679124705</v>
      </c>
      <c r="G4986">
        <f t="shared" si="330"/>
        <v>32.616628393832357</v>
      </c>
      <c r="H4986">
        <f t="shared" si="332"/>
        <v>0</v>
      </c>
      <c r="I4986" s="70"/>
      <c r="J4986" s="71"/>
      <c r="K4986" s="70"/>
      <c r="L4986" s="71"/>
      <c r="M4986" s="70"/>
      <c r="N4986" s="71"/>
      <c r="O4986" s="70"/>
      <c r="P4986" s="72"/>
    </row>
    <row r="4987" spans="1:16">
      <c r="A4987" s="12">
        <f t="shared" si="334"/>
        <v>0</v>
      </c>
      <c r="B4987" t="str">
        <f>YEAR(C4987)&amp;VLOOKUP(MONTH(C4987),lookup!$G$2:$N$13,8)</f>
        <v>2021M11</v>
      </c>
      <c r="C4987" s="7">
        <f t="shared" si="331"/>
        <v>44524</v>
      </c>
      <c r="D4987" s="130">
        <v>39.253300784637361</v>
      </c>
      <c r="E4987">
        <f t="shared" si="333"/>
        <v>39.028175111167116</v>
      </c>
      <c r="F4987" s="130">
        <v>32.622163049018852</v>
      </c>
      <c r="G4987">
        <f t="shared" si="330"/>
        <v>32.63131817274116</v>
      </c>
      <c r="H4987">
        <f t="shared" si="332"/>
        <v>0</v>
      </c>
      <c r="I4987" s="70"/>
      <c r="J4987" s="71"/>
      <c r="K4987" s="70"/>
      <c r="L4987" s="71"/>
      <c r="M4987" s="70"/>
      <c r="N4987" s="71"/>
      <c r="O4987" s="70"/>
      <c r="P4987" s="72"/>
    </row>
    <row r="4988" spans="1:16">
      <c r="A4988" s="12">
        <f t="shared" si="334"/>
        <v>0</v>
      </c>
      <c r="B4988" t="str">
        <f>YEAR(C4988)&amp;VLOOKUP(MONTH(C4988),lookup!$G$2:$N$13,8)</f>
        <v>2021M11</v>
      </c>
      <c r="C4988" s="7">
        <f t="shared" si="331"/>
        <v>44525</v>
      </c>
      <c r="D4988" s="130">
        <v>38.826046017146368</v>
      </c>
      <c r="E4988">
        <f t="shared" si="333"/>
        <v>38.991083429039534</v>
      </c>
      <c r="F4988" s="130">
        <v>32.633263656668277</v>
      </c>
      <c r="G4988">
        <f t="shared" si="330"/>
        <v>32.600361094115847</v>
      </c>
      <c r="H4988">
        <f t="shared" si="332"/>
        <v>0</v>
      </c>
      <c r="I4988" s="70"/>
      <c r="J4988" s="71"/>
      <c r="K4988" s="70"/>
      <c r="L4988" s="71"/>
      <c r="M4988" s="70"/>
      <c r="N4988" s="71"/>
      <c r="O4988" s="70"/>
      <c r="P4988" s="72"/>
    </row>
    <row r="4989" spans="1:16">
      <c r="A4989" s="12">
        <f t="shared" si="334"/>
        <v>0</v>
      </c>
      <c r="B4989" t="str">
        <f>YEAR(C4989)&amp;VLOOKUP(MONTH(C4989),lookup!$G$2:$N$13,8)</f>
        <v>2021M11</v>
      </c>
      <c r="C4989" s="7">
        <f t="shared" si="331"/>
        <v>44526</v>
      </c>
      <c r="D4989" s="130">
        <v>39.000968707600663</v>
      </c>
      <c r="E4989">
        <f t="shared" si="333"/>
        <v>38.990285508322394</v>
      </c>
      <c r="F4989" s="130">
        <v>32.32059882246886</v>
      </c>
      <c r="G4989">
        <f t="shared" si="330"/>
        <v>32.572400314478344</v>
      </c>
      <c r="H4989">
        <f t="shared" si="332"/>
        <v>0</v>
      </c>
      <c r="I4989" s="70"/>
      <c r="J4989" s="71"/>
      <c r="K4989" s="70"/>
      <c r="L4989" s="71"/>
      <c r="M4989" s="70"/>
      <c r="N4989" s="71"/>
      <c r="O4989" s="70"/>
      <c r="P4989" s="72"/>
    </row>
    <row r="4990" spans="1:16">
      <c r="A4990" s="12">
        <f t="shared" si="334"/>
        <v>0</v>
      </c>
      <c r="B4990" t="str">
        <f>YEAR(C4990)&amp;VLOOKUP(MONTH(C4990),lookup!$G$2:$N$13,8)</f>
        <v>2021M11</v>
      </c>
      <c r="C4990" s="7">
        <f t="shared" si="331"/>
        <v>44527</v>
      </c>
      <c r="D4990" s="130">
        <v>38.667631049798871</v>
      </c>
      <c r="E4990">
        <f t="shared" si="333"/>
        <v>38.918700186477182</v>
      </c>
      <c r="F4990" s="130">
        <v>32.445967467248259</v>
      </c>
      <c r="G4990">
        <f t="shared" si="330"/>
        <v>32.495071968437202</v>
      </c>
      <c r="H4990">
        <f t="shared" si="332"/>
        <v>0</v>
      </c>
      <c r="I4990" s="70"/>
      <c r="J4990" s="71"/>
      <c r="K4990" s="70"/>
      <c r="L4990" s="71"/>
      <c r="M4990" s="70"/>
      <c r="N4990" s="71"/>
      <c r="O4990" s="70"/>
      <c r="P4990" s="72"/>
    </row>
    <row r="4991" spans="1:16">
      <c r="A4991" s="12">
        <f t="shared" si="334"/>
        <v>0</v>
      </c>
      <c r="B4991" t="str">
        <f>YEAR(C4991)&amp;VLOOKUP(MONTH(C4991),lookup!$G$2:$N$13,8)</f>
        <v>2021M11</v>
      </c>
      <c r="C4991" s="7">
        <f t="shared" si="331"/>
        <v>44528</v>
      </c>
      <c r="D4991" s="130">
        <v>38.886885468144598</v>
      </c>
      <c r="E4991">
        <f t="shared" si="333"/>
        <v>38.896697576612404</v>
      </c>
      <c r="F4991" s="130">
        <v>32.242843660821116</v>
      </c>
      <c r="G4991">
        <f t="shared" si="330"/>
        <v>32.470577187066326</v>
      </c>
      <c r="H4991">
        <f t="shared" si="332"/>
        <v>0</v>
      </c>
      <c r="I4991" s="70"/>
      <c r="J4991" s="71"/>
      <c r="K4991" s="70"/>
      <c r="L4991" s="71"/>
      <c r="M4991" s="70"/>
      <c r="N4991" s="71"/>
      <c r="O4991" s="70"/>
      <c r="P4991" s="72"/>
    </row>
    <row r="4992" spans="1:16">
      <c r="A4992" s="12">
        <f t="shared" si="334"/>
        <v>0</v>
      </c>
      <c r="B4992" t="str">
        <f>YEAR(C4992)&amp;VLOOKUP(MONTH(C4992),lookup!$G$2:$N$13,8)</f>
        <v>2021M11</v>
      </c>
      <c r="C4992" s="7">
        <f t="shared" si="331"/>
        <v>44529</v>
      </c>
      <c r="D4992" s="130">
        <v>38.568709361711228</v>
      </c>
      <c r="E4992">
        <f t="shared" si="333"/>
        <v>38.856025598500963</v>
      </c>
      <c r="F4992" s="130">
        <v>32.209915003864317</v>
      </c>
      <c r="G4992">
        <f t="shared" si="330"/>
        <v>32.403496147643679</v>
      </c>
      <c r="H4992">
        <f t="shared" si="332"/>
        <v>0</v>
      </c>
      <c r="I4992" s="70"/>
      <c r="J4992" s="71"/>
      <c r="K4992" s="70"/>
      <c r="L4992" s="71"/>
      <c r="M4992" s="70"/>
      <c r="N4992" s="71"/>
      <c r="O4992" s="70"/>
      <c r="P4992" s="72"/>
    </row>
    <row r="4993" spans="1:16">
      <c r="A4993" s="12">
        <f t="shared" si="334"/>
        <v>0</v>
      </c>
      <c r="B4993" t="str">
        <f>YEAR(C4993)&amp;VLOOKUP(MONTH(C4993),lookup!$G$2:$N$13,8)</f>
        <v>2021M11</v>
      </c>
      <c r="C4993" s="7">
        <f t="shared" si="331"/>
        <v>44530</v>
      </c>
      <c r="D4993" s="130">
        <v>38.80788987264588</v>
      </c>
      <c r="E4993">
        <f t="shared" si="333"/>
        <v>38.810671119936842</v>
      </c>
      <c r="F4993" s="130">
        <v>32.18126598931407</v>
      </c>
      <c r="G4993">
        <f t="shared" si="330"/>
        <v>32.361411341398437</v>
      </c>
      <c r="H4993">
        <f t="shared" si="332"/>
        <v>0</v>
      </c>
      <c r="I4993" s="70"/>
      <c r="J4993" s="71"/>
      <c r="K4993" s="70"/>
      <c r="L4993" s="71"/>
      <c r="M4993" s="70"/>
      <c r="N4993" s="71"/>
      <c r="O4993" s="70"/>
      <c r="P4993" s="72"/>
    </row>
    <row r="4994" spans="1:16">
      <c r="A4994" s="12">
        <f t="shared" si="334"/>
        <v>0</v>
      </c>
      <c r="B4994" t="str">
        <f>YEAR(C4994)&amp;VLOOKUP(MONTH(C4994),lookup!$G$2:$N$13,8)</f>
        <v>2021M12</v>
      </c>
      <c r="C4994" s="7">
        <f t="shared" si="331"/>
        <v>44531</v>
      </c>
      <c r="D4994" s="130">
        <v>38.85602677645047</v>
      </c>
      <c r="E4994">
        <f t="shared" si="333"/>
        <v>38.828225397079443</v>
      </c>
      <c r="F4994" s="130">
        <v>32.590669445578143</v>
      </c>
      <c r="G4994">
        <f t="shared" si="330"/>
        <v>32.368856309210933</v>
      </c>
      <c r="H4994">
        <f t="shared" si="332"/>
        <v>0</v>
      </c>
      <c r="I4994" s="70"/>
      <c r="J4994" s="71"/>
      <c r="K4994" s="70"/>
      <c r="L4994" s="71"/>
      <c r="M4994" s="70"/>
      <c r="N4994" s="71"/>
      <c r="O4994" s="70"/>
      <c r="P4994" s="72"/>
    </row>
    <row r="4995" spans="1:16">
      <c r="A4995" s="12">
        <f t="shared" si="334"/>
        <v>0</v>
      </c>
      <c r="B4995" t="str">
        <f>YEAR(C4995)&amp;VLOOKUP(MONTH(C4995),lookup!$G$2:$N$13,8)</f>
        <v>2021M12</v>
      </c>
      <c r="C4995" s="7">
        <f t="shared" si="331"/>
        <v>44532</v>
      </c>
      <c r="D4995" s="130">
        <v>39.072465262479639</v>
      </c>
      <c r="E4995">
        <f t="shared" si="333"/>
        <v>38.822881223184496</v>
      </c>
      <c r="F4995" s="130">
        <v>32.328337000034423</v>
      </c>
      <c r="G4995">
        <f t="shared" si="330"/>
        <v>32.351137029279869</v>
      </c>
      <c r="H4995">
        <f t="shared" si="332"/>
        <v>0</v>
      </c>
      <c r="I4995" s="70"/>
      <c r="J4995" s="71"/>
      <c r="K4995" s="70"/>
      <c r="L4995" s="71"/>
      <c r="M4995" s="70"/>
      <c r="N4995" s="71"/>
      <c r="O4995" s="70"/>
      <c r="P4995" s="72"/>
    </row>
    <row r="4996" spans="1:16">
      <c r="A4996" s="12">
        <f t="shared" si="334"/>
        <v>0</v>
      </c>
      <c r="B4996" t="str">
        <f>YEAR(C4996)&amp;VLOOKUP(MONTH(C4996),lookup!$G$2:$N$13,8)</f>
        <v>2021M12</v>
      </c>
      <c r="C4996" s="7">
        <f t="shared" si="331"/>
        <v>44533</v>
      </c>
      <c r="D4996" s="130">
        <v>38.689356992565273</v>
      </c>
      <c r="E4996">
        <f t="shared" si="333"/>
        <v>38.816148654378715</v>
      </c>
      <c r="F4996" s="130">
        <v>32.296365686625755</v>
      </c>
      <c r="G4996">
        <f t="shared" si="330"/>
        <v>32.317614091100339</v>
      </c>
      <c r="H4996">
        <f t="shared" si="332"/>
        <v>0</v>
      </c>
      <c r="I4996" s="70"/>
      <c r="J4996" s="71"/>
      <c r="K4996" s="70"/>
      <c r="L4996" s="71"/>
      <c r="M4996" s="70"/>
      <c r="N4996" s="71"/>
      <c r="O4996" s="70"/>
      <c r="P4996" s="72"/>
    </row>
    <row r="4997" spans="1:16">
      <c r="A4997" s="12">
        <f t="shared" si="334"/>
        <v>0</v>
      </c>
      <c r="B4997" t="str">
        <f>YEAR(C4997)&amp;VLOOKUP(MONTH(C4997),lookup!$G$2:$N$13,8)</f>
        <v>2021M12</v>
      </c>
      <c r="C4997" s="7">
        <f t="shared" si="331"/>
        <v>44534</v>
      </c>
      <c r="D4997" s="130">
        <v>39.262176609727149</v>
      </c>
      <c r="E4997">
        <f t="shared" si="333"/>
        <v>38.863748410060168</v>
      </c>
      <c r="F4997" s="130">
        <v>32.496152162462472</v>
      </c>
      <c r="G4997">
        <f t="shared" si="330"/>
        <v>32.349695216653387</v>
      </c>
      <c r="H4997">
        <f t="shared" si="332"/>
        <v>0</v>
      </c>
      <c r="I4997" s="70"/>
      <c r="J4997" s="71"/>
      <c r="K4997" s="70"/>
      <c r="L4997" s="71"/>
      <c r="M4997" s="70"/>
      <c r="N4997" s="71"/>
      <c r="O4997" s="70"/>
      <c r="P4997" s="72"/>
    </row>
    <row r="4998" spans="1:16">
      <c r="A4998" s="12">
        <f t="shared" si="334"/>
        <v>0</v>
      </c>
      <c r="B4998" t="str">
        <f>YEAR(C4998)&amp;VLOOKUP(MONTH(C4998),lookup!$G$2:$N$13,8)</f>
        <v>2021M12</v>
      </c>
      <c r="C4998" s="7">
        <f t="shared" si="331"/>
        <v>44535</v>
      </c>
      <c r="D4998" s="130">
        <v>39.238960055157662</v>
      </c>
      <c r="E4998">
        <f t="shared" si="333"/>
        <v>38.955310697348956</v>
      </c>
      <c r="F4998" s="130">
        <v>32.807492548206078</v>
      </c>
      <c r="G4998">
        <f t="shared" ref="G4998:G5061" si="335">AVERAGE(SUM(F4991:F4998)/8,SUM(F4993:F4998)/6)</f>
        <v>32.422088662908394</v>
      </c>
      <c r="H4998">
        <f t="shared" si="332"/>
        <v>0</v>
      </c>
      <c r="I4998" s="70"/>
      <c r="J4998" s="71"/>
      <c r="K4998" s="70"/>
      <c r="L4998" s="71"/>
      <c r="M4998" s="70"/>
      <c r="N4998" s="71"/>
      <c r="O4998" s="70"/>
      <c r="P4998" s="72"/>
    </row>
    <row r="4999" spans="1:16">
      <c r="A4999" s="12">
        <f t="shared" si="334"/>
        <v>0</v>
      </c>
      <c r="B4999" t="str">
        <f>YEAR(C4999)&amp;VLOOKUP(MONTH(C4999),lookup!$G$2:$N$13,8)</f>
        <v>2021M12</v>
      </c>
      <c r="C4999" s="7">
        <f t="shared" si="331"/>
        <v>44536</v>
      </c>
      <c r="D4999" s="130">
        <v>38.962536567938542</v>
      </c>
      <c r="E4999">
        <f t="shared" si="333"/>
        <v>38.972926115693795</v>
      </c>
      <c r="F4999" s="130">
        <v>32.276335024116392</v>
      </c>
      <c r="G4999">
        <f t="shared" si="335"/>
        <v>32.432104292681203</v>
      </c>
      <c r="H4999">
        <f t="shared" si="332"/>
        <v>0</v>
      </c>
      <c r="I4999" s="70"/>
      <c r="J4999" s="71"/>
      <c r="K4999" s="70"/>
      <c r="L4999" s="71"/>
      <c r="M4999" s="70"/>
      <c r="N4999" s="71"/>
      <c r="O4999" s="70"/>
      <c r="P4999" s="72"/>
    </row>
    <row r="5000" spans="1:16">
      <c r="A5000" s="12">
        <f t="shared" si="334"/>
        <v>0</v>
      </c>
      <c r="B5000" t="str">
        <f>YEAR(C5000)&amp;VLOOKUP(MONTH(C5000),lookup!$G$2:$N$13,8)</f>
        <v>2021M12</v>
      </c>
      <c r="C5000" s="7">
        <f t="shared" si="331"/>
        <v>44537</v>
      </c>
      <c r="D5000" s="130">
        <v>38.710656447476445</v>
      </c>
      <c r="E5000">
        <f t="shared" si="333"/>
        <v>38.969683614472956</v>
      </c>
      <c r="F5000" s="130">
        <v>32.292783635242344</v>
      </c>
      <c r="G5000">
        <f t="shared" si="335"/>
        <v>32.412459764614354</v>
      </c>
      <c r="H5000">
        <f t="shared" si="332"/>
        <v>0</v>
      </c>
      <c r="I5000" s="70"/>
      <c r="J5000" s="71"/>
      <c r="K5000" s="70"/>
      <c r="L5000" s="71"/>
      <c r="M5000" s="70"/>
      <c r="N5000" s="71"/>
      <c r="O5000" s="70"/>
      <c r="P5000" s="72"/>
    </row>
    <row r="5001" spans="1:16">
      <c r="A5001" s="12">
        <f t="shared" si="334"/>
        <v>0</v>
      </c>
      <c r="B5001" t="str">
        <f>YEAR(C5001)&amp;VLOOKUP(MONTH(C5001),lookup!$G$2:$N$13,8)</f>
        <v>2021M12</v>
      </c>
      <c r="C5001" s="7">
        <f t="shared" si="331"/>
        <v>44538</v>
      </c>
      <c r="D5001" s="130">
        <v>38.920899503577807</v>
      </c>
      <c r="E5001">
        <f t="shared" si="333"/>
        <v>38.964116236497716</v>
      </c>
      <c r="F5001" s="130">
        <v>32.202140732668305</v>
      </c>
      <c r="G5001">
        <f t="shared" si="335"/>
        <v>32.403248080460145</v>
      </c>
      <c r="H5001">
        <f t="shared" si="332"/>
        <v>0</v>
      </c>
      <c r="I5001" s="70"/>
      <c r="J5001" s="71"/>
      <c r="K5001" s="70"/>
      <c r="L5001" s="71"/>
      <c r="M5001" s="70"/>
      <c r="N5001" s="71"/>
      <c r="O5001" s="70"/>
      <c r="P5001" s="72"/>
    </row>
    <row r="5002" spans="1:16">
      <c r="A5002" s="12">
        <f t="shared" si="334"/>
        <v>0</v>
      </c>
      <c r="B5002" t="str">
        <f>YEAR(C5002)&amp;VLOOKUP(MONTH(C5002),lookup!$G$2:$N$13,8)</f>
        <v>2021M12</v>
      </c>
      <c r="C5002" s="7">
        <f t="shared" si="331"/>
        <v>44539</v>
      </c>
      <c r="D5002" s="130">
        <v>38.785915607637818</v>
      </c>
      <c r="E5002">
        <f t="shared" si="333"/>
        <v>38.967780839702968</v>
      </c>
      <c r="F5002" s="130">
        <v>32.364942653871857</v>
      </c>
      <c r="G5002">
        <f t="shared" si="335"/>
        <v>32.394854903249012</v>
      </c>
      <c r="H5002">
        <f t="shared" si="332"/>
        <v>0</v>
      </c>
      <c r="I5002" s="70"/>
      <c r="J5002" s="71"/>
      <c r="K5002" s="70"/>
      <c r="L5002" s="71"/>
      <c r="M5002" s="70"/>
      <c r="N5002" s="71"/>
      <c r="O5002" s="70"/>
      <c r="P5002" s="72"/>
    </row>
    <row r="5003" spans="1:16">
      <c r="A5003" s="12">
        <f t="shared" si="334"/>
        <v>0</v>
      </c>
      <c r="B5003" t="str">
        <f>YEAR(C5003)&amp;VLOOKUP(MONTH(C5003),lookup!$G$2:$N$13,8)</f>
        <v>2021M12</v>
      </c>
      <c r="C5003" s="7">
        <f t="shared" si="331"/>
        <v>44540</v>
      </c>
      <c r="D5003" s="130">
        <v>38.916113082544285</v>
      </c>
      <c r="E5003">
        <f t="shared" si="333"/>
        <v>38.929170201191781</v>
      </c>
      <c r="F5003" s="130">
        <v>32.141990950778336</v>
      </c>
      <c r="G5003">
        <f t="shared" si="335"/>
        <v>32.353694840863497</v>
      </c>
      <c r="H5003">
        <f t="shared" si="332"/>
        <v>0</v>
      </c>
      <c r="I5003" s="70"/>
      <c r="J5003" s="71"/>
      <c r="K5003" s="70"/>
      <c r="L5003" s="71"/>
      <c r="M5003" s="70"/>
      <c r="N5003" s="71"/>
      <c r="O5003" s="70"/>
      <c r="P5003" s="72"/>
    </row>
    <row r="5004" spans="1:16">
      <c r="A5004" s="12">
        <f t="shared" si="334"/>
        <v>0</v>
      </c>
      <c r="B5004" t="str">
        <f>YEAR(C5004)&amp;VLOOKUP(MONTH(C5004),lookup!$G$2:$N$13,8)</f>
        <v>2021M12</v>
      </c>
      <c r="C5004" s="7">
        <f t="shared" ref="C5004:C5067" si="336">C5003+1</f>
        <v>44541</v>
      </c>
      <c r="D5004" s="130">
        <v>39.323663690611461</v>
      </c>
      <c r="E5004">
        <f t="shared" si="333"/>
        <v>38.975873006107477</v>
      </c>
      <c r="F5004" s="130">
        <v>32.738015811475435</v>
      </c>
      <c r="G5004">
        <f t="shared" si="335"/>
        <v>32.375508245605715</v>
      </c>
      <c r="H5004">
        <f t="shared" si="332"/>
        <v>0</v>
      </c>
      <c r="I5004" s="70"/>
      <c r="J5004" s="71"/>
      <c r="K5004" s="70"/>
      <c r="L5004" s="71"/>
      <c r="M5004" s="70"/>
      <c r="N5004" s="71"/>
      <c r="O5004" s="70"/>
      <c r="P5004" s="72"/>
    </row>
    <row r="5005" spans="1:16">
      <c r="A5005" s="12">
        <f t="shared" si="334"/>
        <v>0</v>
      </c>
      <c r="B5005" t="str">
        <f>YEAR(C5005)&amp;VLOOKUP(MONTH(C5005),lookup!$G$2:$N$13,8)</f>
        <v>2021M12</v>
      </c>
      <c r="C5005" s="7">
        <f t="shared" si="336"/>
        <v>44542</v>
      </c>
      <c r="D5005" s="130">
        <v>39.299279232102606</v>
      </c>
      <c r="E5005">
        <f t="shared" si="333"/>
        <v>39.006253808686282</v>
      </c>
      <c r="F5005" s="130">
        <v>32.558721873421867</v>
      </c>
      <c r="G5005">
        <f t="shared" si="335"/>
        <v>32.4029510899828</v>
      </c>
      <c r="H5005">
        <f t="shared" si="332"/>
        <v>0</v>
      </c>
      <c r="I5005" s="70"/>
      <c r="J5005" s="71"/>
      <c r="K5005" s="70"/>
      <c r="L5005" s="71"/>
      <c r="M5005" s="70"/>
      <c r="N5005" s="71"/>
      <c r="O5005" s="70"/>
      <c r="P5005" s="72"/>
    </row>
    <row r="5006" spans="1:16">
      <c r="A5006" s="12">
        <f t="shared" si="334"/>
        <v>0</v>
      </c>
      <c r="B5006" t="str">
        <f>YEAR(C5006)&amp;VLOOKUP(MONTH(C5006),lookup!$G$2:$N$13,8)</f>
        <v>2021M12</v>
      </c>
      <c r="C5006" s="7">
        <f t="shared" si="336"/>
        <v>44543</v>
      </c>
      <c r="D5006" s="130">
        <v>39.137449974707287</v>
      </c>
      <c r="E5006">
        <f t="shared" si="333"/>
        <v>39.03547555592737</v>
      </c>
      <c r="F5006" s="130">
        <v>32.62370815610187</v>
      </c>
      <c r="G5006">
        <f t="shared" si="335"/>
        <v>32.419041608881244</v>
      </c>
      <c r="H5006">
        <f t="shared" si="332"/>
        <v>0</v>
      </c>
      <c r="I5006" s="70"/>
      <c r="J5006" s="71"/>
      <c r="K5006" s="70"/>
      <c r="L5006" s="71"/>
      <c r="M5006" s="70"/>
      <c r="N5006" s="71"/>
      <c r="O5006" s="70"/>
      <c r="P5006" s="72"/>
    </row>
    <row r="5007" spans="1:16">
      <c r="A5007" s="12">
        <f t="shared" si="334"/>
        <v>0</v>
      </c>
      <c r="B5007" t="str">
        <f>YEAR(C5007)&amp;VLOOKUP(MONTH(C5007),lookup!$G$2:$N$13,8)</f>
        <v>2021M12</v>
      </c>
      <c r="C5007" s="7">
        <f t="shared" si="336"/>
        <v>44544</v>
      </c>
      <c r="D5007" s="130">
        <v>39.329901616173714</v>
      </c>
      <c r="E5007">
        <f t="shared" si="333"/>
        <v>39.092519380825067</v>
      </c>
      <c r="F5007" s="130">
        <v>32.4674110982427</v>
      </c>
      <c r="G5007">
        <f t="shared" si="335"/>
        <v>32.453089727312005</v>
      </c>
      <c r="H5007">
        <f t="shared" si="332"/>
        <v>0</v>
      </c>
      <c r="I5007" s="70"/>
      <c r="J5007" s="71"/>
      <c r="K5007" s="70"/>
      <c r="L5007" s="71"/>
      <c r="M5007" s="70"/>
      <c r="N5007" s="71"/>
      <c r="O5007" s="70"/>
      <c r="P5007" s="72"/>
    </row>
    <row r="5008" spans="1:16">
      <c r="A5008" s="12">
        <f t="shared" si="334"/>
        <v>0</v>
      </c>
      <c r="B5008" t="str">
        <f>YEAR(C5008)&amp;VLOOKUP(MONTH(C5008),lookup!$G$2:$N$13,8)</f>
        <v>2021M12</v>
      </c>
      <c r="C5008" s="7">
        <f t="shared" si="336"/>
        <v>44545</v>
      </c>
      <c r="D5008" s="130">
        <v>39.175592038713035</v>
      </c>
      <c r="E5008">
        <f t="shared" si="333"/>
        <v>39.154050891200285</v>
      </c>
      <c r="F5008" s="130">
        <v>32.617816728349553</v>
      </c>
      <c r="G5008">
        <f t="shared" si="335"/>
        <v>32.49447713517101</v>
      </c>
      <c r="H5008">
        <f t="shared" si="332"/>
        <v>0</v>
      </c>
      <c r="I5008" s="70"/>
      <c r="J5008" s="71"/>
      <c r="K5008" s="70"/>
      <c r="L5008" s="71"/>
      <c r="M5008" s="70"/>
      <c r="N5008" s="71"/>
      <c r="O5008" s="70"/>
      <c r="P5008" s="72"/>
    </row>
    <row r="5009" spans="1:16">
      <c r="A5009" s="12">
        <f t="shared" si="334"/>
        <v>0</v>
      </c>
      <c r="B5009" t="str">
        <f>YEAR(C5009)&amp;VLOOKUP(MONTH(C5009),lookup!$G$2:$N$13,8)</f>
        <v>2021M12</v>
      </c>
      <c r="C5009" s="7">
        <f t="shared" si="336"/>
        <v>44546</v>
      </c>
      <c r="D5009" s="130">
        <v>39.232761477694467</v>
      </c>
      <c r="E5009">
        <f t="shared" si="333"/>
        <v>39.199929630845091</v>
      </c>
      <c r="F5009" s="130">
        <v>32.382731806420672</v>
      </c>
      <c r="G5009">
        <f t="shared" si="335"/>
        <v>32.525825815250734</v>
      </c>
      <c r="H5009">
        <f t="shared" si="332"/>
        <v>0</v>
      </c>
      <c r="I5009" s="70"/>
      <c r="J5009" s="71"/>
      <c r="K5009" s="70"/>
      <c r="L5009" s="71"/>
      <c r="M5009" s="70"/>
      <c r="N5009" s="71"/>
      <c r="O5009" s="70"/>
      <c r="P5009" s="72"/>
    </row>
    <row r="5010" spans="1:16">
      <c r="A5010" s="12">
        <f t="shared" si="334"/>
        <v>0</v>
      </c>
      <c r="B5010" t="str">
        <f>YEAR(C5010)&amp;VLOOKUP(MONTH(C5010),lookup!$G$2:$N$13,8)</f>
        <v>2021M12</v>
      </c>
      <c r="C5010" s="7">
        <f t="shared" si="336"/>
        <v>44547</v>
      </c>
      <c r="D5010" s="130">
        <v>39.46120560197069</v>
      </c>
      <c r="E5010">
        <f t="shared" si="333"/>
        <v>39.253597081437491</v>
      </c>
      <c r="F5010" s="130">
        <v>32.836771507669404</v>
      </c>
      <c r="G5010">
        <f t="shared" si="335"/>
        <v>32.563544759962582</v>
      </c>
      <c r="H5010">
        <f t="shared" si="332"/>
        <v>0</v>
      </c>
      <c r="I5010" s="70"/>
      <c r="J5010" s="71"/>
      <c r="K5010" s="70"/>
      <c r="L5010" s="71"/>
      <c r="M5010" s="70"/>
      <c r="N5010" s="71"/>
      <c r="O5010" s="70"/>
      <c r="P5010" s="72"/>
    </row>
    <row r="5011" spans="1:16">
      <c r="A5011" s="12">
        <f t="shared" si="334"/>
        <v>0</v>
      </c>
      <c r="B5011" t="str">
        <f>YEAR(C5011)&amp;VLOOKUP(MONTH(C5011),lookup!$G$2:$N$13,8)</f>
        <v>2021M12</v>
      </c>
      <c r="C5011" s="7">
        <f t="shared" si="336"/>
        <v>44548</v>
      </c>
      <c r="D5011" s="130">
        <v>39.559639959194428</v>
      </c>
      <c r="E5011">
        <f t="shared" si="333"/>
        <v>39.31551423848579</v>
      </c>
      <c r="F5011" s="130">
        <v>32.574642181729466</v>
      </c>
      <c r="G5011">
        <f t="shared" si="335"/>
        <v>32.591912154255986</v>
      </c>
      <c r="H5011">
        <f t="shared" si="332"/>
        <v>0</v>
      </c>
      <c r="I5011" s="70"/>
      <c r="J5011" s="71"/>
      <c r="K5011" s="70"/>
      <c r="L5011" s="71"/>
      <c r="M5011" s="70"/>
      <c r="N5011" s="71"/>
      <c r="O5011" s="70"/>
      <c r="P5011" s="72"/>
    </row>
    <row r="5012" spans="1:16">
      <c r="A5012" s="12">
        <f t="shared" si="334"/>
        <v>0</v>
      </c>
      <c r="B5012" t="str">
        <f>YEAR(C5012)&amp;VLOOKUP(MONTH(C5012),lookup!$G$2:$N$13,8)</f>
        <v>2021M12</v>
      </c>
      <c r="C5012" s="7">
        <f t="shared" si="336"/>
        <v>44549</v>
      </c>
      <c r="D5012" s="130">
        <v>39.244473623641625</v>
      </c>
      <c r="E5012">
        <f t="shared" si="333"/>
        <v>39.319483496711364</v>
      </c>
      <c r="F5012" s="130">
        <v>32.667287982687007</v>
      </c>
      <c r="G5012">
        <f t="shared" si="335"/>
        <v>32.591123317172141</v>
      </c>
      <c r="H5012">
        <f t="shared" si="332"/>
        <v>0</v>
      </c>
      <c r="I5012" s="70"/>
      <c r="J5012" s="71"/>
      <c r="K5012" s="70"/>
      <c r="L5012" s="71"/>
      <c r="M5012" s="70"/>
      <c r="N5012" s="71"/>
      <c r="O5012" s="70"/>
      <c r="P5012" s="72"/>
    </row>
    <row r="5013" spans="1:16">
      <c r="A5013" s="12">
        <f t="shared" si="334"/>
        <v>0</v>
      </c>
      <c r="B5013" t="str">
        <f>YEAR(C5013)&amp;VLOOKUP(MONTH(C5013),lookup!$G$2:$N$13,8)</f>
        <v>2021M12</v>
      </c>
      <c r="C5013" s="7">
        <f t="shared" si="336"/>
        <v>44550</v>
      </c>
      <c r="D5013" s="130">
        <v>39.272626160688077</v>
      </c>
      <c r="E5013">
        <f t="shared" si="333"/>
        <v>39.313044725124158</v>
      </c>
      <c r="F5013" s="130">
        <v>32.367250351566348</v>
      </c>
      <c r="G5013">
        <f t="shared" si="335"/>
        <v>32.570809618166479</v>
      </c>
      <c r="H5013">
        <f t="shared" si="332"/>
        <v>0</v>
      </c>
      <c r="I5013" s="70"/>
      <c r="J5013" s="71"/>
      <c r="K5013" s="70"/>
      <c r="L5013" s="71"/>
      <c r="M5013" s="70"/>
      <c r="N5013" s="71"/>
      <c r="O5013" s="70"/>
      <c r="P5013" s="72"/>
    </row>
    <row r="5014" spans="1:16">
      <c r="A5014" s="12">
        <f t="shared" si="334"/>
        <v>0</v>
      </c>
      <c r="B5014" t="str">
        <f>YEAR(C5014)&amp;VLOOKUP(MONTH(C5014),lookup!$G$2:$N$13,8)</f>
        <v>2021M12</v>
      </c>
      <c r="C5014" s="7">
        <f t="shared" si="336"/>
        <v>44551</v>
      </c>
      <c r="D5014" s="130">
        <v>39.58148028309931</v>
      </c>
      <c r="E5014">
        <f t="shared" si="333"/>
        <v>39.374620639764174</v>
      </c>
      <c r="F5014" s="130">
        <v>32.887623111994323</v>
      </c>
      <c r="G5014">
        <f t="shared" si="335"/>
        <v>32.609788168213484</v>
      </c>
      <c r="H5014">
        <f t="shared" si="332"/>
        <v>0</v>
      </c>
      <c r="I5014" s="70"/>
      <c r="J5014" s="71"/>
      <c r="K5014" s="70"/>
      <c r="L5014" s="71"/>
      <c r="M5014" s="70"/>
      <c r="N5014" s="71"/>
      <c r="O5014" s="70"/>
      <c r="P5014" s="72"/>
    </row>
    <row r="5015" spans="1:16">
      <c r="A5015" s="12">
        <f t="shared" si="334"/>
        <v>0</v>
      </c>
      <c r="B5015" t="str">
        <f>YEAR(C5015)&amp;VLOOKUP(MONTH(C5015),lookup!$G$2:$N$13,8)</f>
        <v>2021M12</v>
      </c>
      <c r="C5015" s="7">
        <f t="shared" si="336"/>
        <v>44552</v>
      </c>
      <c r="D5015" s="130">
        <v>39.200976284214178</v>
      </c>
      <c r="E5015">
        <f t="shared" si="333"/>
        <v>39.36391404039334</v>
      </c>
      <c r="F5015" s="130">
        <v>32.305136280804341</v>
      </c>
      <c r="G5015">
        <f t="shared" si="335"/>
        <v>32.593179698322231</v>
      </c>
      <c r="H5015">
        <f t="shared" si="332"/>
        <v>0</v>
      </c>
      <c r="I5015" s="70"/>
      <c r="J5015" s="71"/>
      <c r="K5015" s="70"/>
      <c r="L5015" s="71"/>
      <c r="M5015" s="70"/>
      <c r="N5015" s="71"/>
      <c r="O5015" s="70"/>
      <c r="P5015" s="72"/>
    </row>
    <row r="5016" spans="1:16">
      <c r="A5016" s="12">
        <f t="shared" si="334"/>
        <v>0</v>
      </c>
      <c r="B5016" t="str">
        <f>YEAR(C5016)&amp;VLOOKUP(MONTH(C5016),lookup!$G$2:$N$13,8)</f>
        <v>2021M12</v>
      </c>
      <c r="C5016" s="7">
        <f t="shared" si="336"/>
        <v>44553</v>
      </c>
      <c r="D5016" s="130">
        <v>39.188615129410842</v>
      </c>
      <c r="E5016">
        <f t="shared" si="333"/>
        <v>39.342012110848636</v>
      </c>
      <c r="F5016" s="130">
        <v>32.442385659927368</v>
      </c>
      <c r="G5016">
        <f t="shared" si="335"/>
        <v>32.549349769233999</v>
      </c>
      <c r="H5016">
        <f t="shared" si="332"/>
        <v>0</v>
      </c>
      <c r="I5016" s="70"/>
      <c r="J5016" s="71"/>
      <c r="K5016" s="70"/>
      <c r="L5016" s="71"/>
      <c r="M5016" s="70"/>
      <c r="N5016" s="71"/>
      <c r="O5016" s="70"/>
      <c r="P5016" s="72"/>
    </row>
    <row r="5017" spans="1:16">
      <c r="A5017" s="12">
        <f t="shared" si="334"/>
        <v>0</v>
      </c>
      <c r="B5017" t="str">
        <f>YEAR(C5017)&amp;VLOOKUP(MONTH(C5017),lookup!$G$2:$N$13,8)</f>
        <v>2021M12</v>
      </c>
      <c r="C5017" s="7">
        <f t="shared" si="336"/>
        <v>44554</v>
      </c>
      <c r="D5017" s="130">
        <v>40.571916561477231</v>
      </c>
      <c r="E5017">
        <f t="shared" si="333"/>
        <v>39.510065687108622</v>
      </c>
      <c r="F5017" s="130">
        <v>33.174990348467958</v>
      </c>
      <c r="G5017">
        <f t="shared" si="335"/>
        <v>32.648894942006834</v>
      </c>
      <c r="H5017">
        <f t="shared" ref="H5017:H5080" si="337">INDEX(J:AU,MATCH(C5017,C:C,0),MATCH($H$1,$J$1:$AU$1,0))*(IF(I5017=$Q$1,1,IF(K5017=$Q$1,1,IF(M5017=$Q$1,1,IF(O5017=$Q$1,1,0)))))</f>
        <v>0</v>
      </c>
      <c r="I5017" s="70"/>
      <c r="J5017" s="71"/>
      <c r="K5017" s="70"/>
      <c r="L5017" s="71"/>
      <c r="M5017" s="70"/>
      <c r="N5017" s="71"/>
      <c r="O5017" s="70"/>
      <c r="P5017" s="72"/>
    </row>
    <row r="5018" spans="1:16">
      <c r="A5018" s="12">
        <f t="shared" si="334"/>
        <v>0</v>
      </c>
      <c r="B5018" t="str">
        <f>YEAR(C5018)&amp;VLOOKUP(MONTH(C5018),lookup!$G$2:$N$13,8)</f>
        <v>2021M12</v>
      </c>
      <c r="C5018" s="7">
        <f t="shared" si="336"/>
        <v>44555</v>
      </c>
      <c r="D5018" s="130">
        <v>38.344316170664939</v>
      </c>
      <c r="E5018">
        <f t="shared" si="333"/>
        <v>39.365246976570624</v>
      </c>
      <c r="F5018" s="130">
        <v>32.385493945259405</v>
      </c>
      <c r="G5018">
        <f t="shared" si="335"/>
        <v>32.597207257903904</v>
      </c>
      <c r="H5018">
        <f t="shared" si="337"/>
        <v>0</v>
      </c>
      <c r="I5018" s="70"/>
      <c r="J5018" s="71"/>
      <c r="K5018" s="70"/>
      <c r="L5018" s="71"/>
      <c r="M5018" s="70"/>
      <c r="N5018" s="71"/>
      <c r="O5018" s="70"/>
      <c r="P5018" s="72"/>
    </row>
    <row r="5019" spans="1:16">
      <c r="A5019" s="12">
        <f t="shared" si="334"/>
        <v>0</v>
      </c>
      <c r="B5019" t="str">
        <f>YEAR(C5019)&amp;VLOOKUP(MONTH(C5019),lookup!$G$2:$N$13,8)</f>
        <v>2021M12</v>
      </c>
      <c r="C5019" s="7">
        <f t="shared" si="336"/>
        <v>44556</v>
      </c>
      <c r="D5019" s="130">
        <v>39.759560666866662</v>
      </c>
      <c r="E5019">
        <f t="shared" si="333"/>
        <v>39.418319896315026</v>
      </c>
      <c r="F5019" s="130">
        <v>32.740624951132098</v>
      </c>
      <c r="G5019">
        <f t="shared" si="335"/>
        <v>32.638695730955384</v>
      </c>
      <c r="H5019">
        <f t="shared" si="337"/>
        <v>0</v>
      </c>
      <c r="I5019" s="70"/>
      <c r="J5019" s="71"/>
      <c r="K5019" s="70"/>
      <c r="L5019" s="71"/>
      <c r="M5019" s="70"/>
      <c r="N5019" s="71"/>
      <c r="O5019" s="70"/>
      <c r="P5019" s="72"/>
    </row>
    <row r="5020" spans="1:16">
      <c r="A5020" s="12">
        <f t="shared" si="334"/>
        <v>0</v>
      </c>
      <c r="B5020" t="str">
        <f>YEAR(C5020)&amp;VLOOKUP(MONTH(C5020),lookup!$G$2:$N$13,8)</f>
        <v>2021M12</v>
      </c>
      <c r="C5020" s="7">
        <f t="shared" si="336"/>
        <v>44557</v>
      </c>
      <c r="D5020" s="130">
        <v>39.612177574824159</v>
      </c>
      <c r="E5020">
        <f t="shared" si="333"/>
        <v>39.443859500907671</v>
      </c>
      <c r="F5020" s="130">
        <v>32.606945632860977</v>
      </c>
      <c r="G5020">
        <f t="shared" si="335"/>
        <v>32.611534544163483</v>
      </c>
      <c r="H5020">
        <f t="shared" si="337"/>
        <v>0</v>
      </c>
      <c r="I5020" s="70"/>
      <c r="J5020" s="71"/>
      <c r="K5020" s="70"/>
      <c r="L5020" s="71"/>
      <c r="M5020" s="70"/>
      <c r="N5020" s="71"/>
      <c r="O5020" s="70"/>
      <c r="P5020" s="72"/>
    </row>
    <row r="5021" spans="1:16">
      <c r="A5021" s="12">
        <f t="shared" si="334"/>
        <v>0</v>
      </c>
      <c r="B5021" t="str">
        <f>YEAR(C5021)&amp;VLOOKUP(MONTH(C5021),lookup!$G$2:$N$13,8)</f>
        <v>2021M12</v>
      </c>
      <c r="C5021" s="7">
        <f t="shared" si="336"/>
        <v>44558</v>
      </c>
      <c r="D5021" s="130">
        <v>39.829071772752535</v>
      </c>
      <c r="E5021">
        <f t="shared" si="333"/>
        <v>39.530978642373228</v>
      </c>
      <c r="F5021" s="130">
        <v>32.876278150700465</v>
      </c>
      <c r="G5021">
        <f t="shared" si="335"/>
        <v>32.690943937434042</v>
      </c>
      <c r="H5021">
        <f t="shared" si="337"/>
        <v>0</v>
      </c>
      <c r="I5021" s="70"/>
      <c r="J5021" s="71"/>
      <c r="K5021" s="70"/>
      <c r="L5021" s="71"/>
      <c r="M5021" s="70"/>
      <c r="N5021" s="71"/>
      <c r="O5021" s="70"/>
      <c r="P5021" s="72"/>
    </row>
    <row r="5022" spans="1:16">
      <c r="A5022" s="12">
        <f t="shared" si="334"/>
        <v>0</v>
      </c>
      <c r="B5022" t="str">
        <f>YEAR(C5022)&amp;VLOOKUP(MONTH(C5022),lookup!$G$2:$N$13,8)</f>
        <v>2021M12</v>
      </c>
      <c r="C5022" s="7">
        <f t="shared" si="336"/>
        <v>44559</v>
      </c>
      <c r="D5022" s="130">
        <v>39.652206495392512</v>
      </c>
      <c r="E5022">
        <f t="shared" si="333"/>
        <v>39.574031644473365</v>
      </c>
      <c r="F5022" s="130">
        <v>32.815576324739752</v>
      </c>
      <c r="G5022">
        <f t="shared" si="335"/>
        <v>32.71754023529833</v>
      </c>
      <c r="H5022">
        <f t="shared" si="337"/>
        <v>0</v>
      </c>
      <c r="I5022" s="70"/>
      <c r="J5022" s="71"/>
      <c r="K5022" s="70"/>
      <c r="L5022" s="71"/>
      <c r="M5022" s="70"/>
      <c r="N5022" s="71"/>
      <c r="O5022" s="70"/>
      <c r="P5022" s="72"/>
    </row>
    <row r="5023" spans="1:16">
      <c r="A5023" s="12">
        <f t="shared" si="334"/>
        <v>0</v>
      </c>
      <c r="B5023" t="str">
        <f>YEAR(C5023)&amp;VLOOKUP(MONTH(C5023),lookup!$G$2:$N$13,8)</f>
        <v>2021M12</v>
      </c>
      <c r="C5023" s="7">
        <f t="shared" si="336"/>
        <v>44560</v>
      </c>
      <c r="D5023" s="130">
        <v>39.701881364522102</v>
      </c>
      <c r="E5023">
        <f t="shared" si="333"/>
        <v>39.532835278913012</v>
      </c>
      <c r="F5023" s="130">
        <v>32.751800366310405</v>
      </c>
      <c r="G5023">
        <f t="shared" si="335"/>
        <v>32.710190908795994</v>
      </c>
      <c r="H5023">
        <f t="shared" si="337"/>
        <v>0</v>
      </c>
      <c r="I5023" s="70"/>
      <c r="J5023" s="71"/>
      <c r="K5023" s="70"/>
      <c r="L5023" s="71"/>
      <c r="M5023" s="70"/>
      <c r="N5023" s="71"/>
      <c r="O5023" s="70"/>
      <c r="P5023" s="72"/>
    </row>
    <row r="5024" spans="1:16">
      <c r="A5024" s="12">
        <f t="shared" si="334"/>
        <v>0</v>
      </c>
      <c r="B5024" t="str">
        <f>YEAR(C5024)&amp;VLOOKUP(MONTH(C5024),lookup!$G$2:$N$13,8)</f>
        <v>2021M12</v>
      </c>
      <c r="C5024" s="7">
        <f t="shared" si="336"/>
        <v>44561</v>
      </c>
      <c r="D5024" s="130">
        <v>40.256050173028854</v>
      </c>
      <c r="E5024">
        <f t="shared" si="333"/>
        <v>39.7588611360028</v>
      </c>
      <c r="F5024" s="130">
        <v>33.431530647860271</v>
      </c>
      <c r="G5024">
        <f t="shared" si="335"/>
        <v>32.859182195758542</v>
      </c>
      <c r="H5024">
        <f t="shared" si="337"/>
        <v>0</v>
      </c>
      <c r="I5024" s="70"/>
      <c r="J5024" s="71"/>
      <c r="K5024" s="70"/>
      <c r="L5024" s="71"/>
      <c r="M5024" s="70"/>
      <c r="N5024" s="71"/>
      <c r="O5024" s="70"/>
      <c r="P5024" s="72"/>
    </row>
    <row r="5025" spans="1:16">
      <c r="A5025" s="12">
        <f t="shared" si="334"/>
        <v>0</v>
      </c>
      <c r="B5025" t="str">
        <f>YEAR(C5025)&amp;VLOOKUP(MONTH(C5025),lookup!$G$2:$N$13,8)</f>
        <v>2022M01</v>
      </c>
      <c r="C5025" s="7">
        <f t="shared" si="336"/>
        <v>44562</v>
      </c>
      <c r="D5025" s="130">
        <v>39.833351119913502</v>
      </c>
      <c r="E5025">
        <f t="shared" si="333"/>
        <v>39.718850000325638</v>
      </c>
      <c r="F5025" s="130">
        <v>32.718070230250937</v>
      </c>
      <c r="G5025">
        <f t="shared" si="335"/>
        <v>32.828745128296546</v>
      </c>
      <c r="H5025">
        <f t="shared" si="337"/>
        <v>0</v>
      </c>
      <c r="I5025" s="70"/>
      <c r="J5025" s="71"/>
      <c r="K5025" s="70"/>
      <c r="L5025" s="71"/>
      <c r="M5025" s="70"/>
      <c r="N5025" s="71"/>
      <c r="O5025" s="70"/>
      <c r="P5025" s="72"/>
    </row>
    <row r="5026" spans="1:16">
      <c r="A5026" s="12">
        <f t="shared" si="334"/>
        <v>0</v>
      </c>
      <c r="B5026" t="str">
        <f>YEAR(C5026)&amp;VLOOKUP(MONTH(C5026),lookup!$G$2:$N$13,8)</f>
        <v>2022M01</v>
      </c>
      <c r="C5026" s="7">
        <f t="shared" si="336"/>
        <v>44563</v>
      </c>
      <c r="D5026" s="130">
        <v>39.669529893847269</v>
      </c>
      <c r="E5026">
        <f t="shared" si="333"/>
        <v>39.806455217943125</v>
      </c>
      <c r="F5026" s="130">
        <v>32.864307000770836</v>
      </c>
      <c r="G5026">
        <f t="shared" si="335"/>
        <v>32.880117724925171</v>
      </c>
      <c r="H5026">
        <f t="shared" si="337"/>
        <v>0</v>
      </c>
      <c r="I5026" s="70"/>
      <c r="J5026" s="71"/>
      <c r="K5026" s="70"/>
      <c r="L5026" s="71"/>
      <c r="M5026" s="70"/>
      <c r="N5026" s="71"/>
      <c r="O5026" s="70"/>
      <c r="P5026" s="72"/>
    </row>
    <row r="5027" spans="1:16">
      <c r="A5027" s="12">
        <f t="shared" si="334"/>
        <v>0</v>
      </c>
      <c r="B5027" t="str">
        <f>YEAR(C5027)&amp;VLOOKUP(MONTH(C5027),lookup!$G$2:$N$13,8)</f>
        <v>2022M01</v>
      </c>
      <c r="C5027" s="7">
        <f t="shared" si="336"/>
        <v>44564</v>
      </c>
      <c r="D5027" s="130">
        <v>40.17957235165845</v>
      </c>
      <c r="E5027">
        <f t="shared" si="333"/>
        <v>39.861914329818106</v>
      </c>
      <c r="F5027" s="130">
        <v>33.126659795353525</v>
      </c>
      <c r="G5027">
        <f t="shared" si="335"/>
        <v>32.92511003974343</v>
      </c>
      <c r="H5027">
        <f t="shared" si="337"/>
        <v>0</v>
      </c>
      <c r="I5027" s="70"/>
      <c r="J5027" s="71"/>
      <c r="K5027" s="70"/>
      <c r="L5027" s="71"/>
      <c r="M5027" s="70"/>
      <c r="N5027" s="71"/>
      <c r="O5027" s="70"/>
      <c r="P5027" s="72"/>
    </row>
    <row r="5028" spans="1:16">
      <c r="A5028" s="12">
        <f t="shared" si="334"/>
        <v>0</v>
      </c>
      <c r="B5028" t="str">
        <f>YEAR(C5028)&amp;VLOOKUP(MONTH(C5028),lookup!$G$2:$N$13,8)</f>
        <v>2022M01</v>
      </c>
      <c r="C5028" s="7">
        <f t="shared" si="336"/>
        <v>44565</v>
      </c>
      <c r="D5028" s="130">
        <v>39.93266752624811</v>
      </c>
      <c r="E5028">
        <f t="shared" si="333"/>
        <v>39.905316704353403</v>
      </c>
      <c r="F5028" s="130">
        <v>33.069748771354604</v>
      </c>
      <c r="G5028">
        <f t="shared" si="335"/>
        <v>32.975216273117184</v>
      </c>
      <c r="H5028">
        <f t="shared" si="337"/>
        <v>0</v>
      </c>
      <c r="I5028" s="70"/>
      <c r="J5028" s="71"/>
      <c r="K5028" s="70"/>
      <c r="L5028" s="71"/>
      <c r="M5028" s="70"/>
      <c r="N5028" s="71"/>
      <c r="O5028" s="70"/>
      <c r="P5028" s="72"/>
    </row>
    <row r="5029" spans="1:16">
      <c r="A5029" s="12">
        <f t="shared" si="334"/>
        <v>0</v>
      </c>
      <c r="B5029" t="str">
        <f>YEAR(C5029)&amp;VLOOKUP(MONTH(C5029),lookup!$G$2:$N$13,8)</f>
        <v>2022M01</v>
      </c>
      <c r="C5029" s="7">
        <f t="shared" si="336"/>
        <v>44566</v>
      </c>
      <c r="D5029" s="130">
        <v>39.841223649645585</v>
      </c>
      <c r="E5029">
        <f t="shared" si="333"/>
        <v>39.91768805375284</v>
      </c>
      <c r="F5029" s="130">
        <v>32.829475796655757</v>
      </c>
      <c r="G5029">
        <f t="shared" si="335"/>
        <v>32.978764078518168</v>
      </c>
      <c r="H5029">
        <f t="shared" si="337"/>
        <v>0</v>
      </c>
      <c r="I5029" s="70"/>
      <c r="J5029" s="71"/>
      <c r="K5029" s="70"/>
      <c r="L5029" s="71"/>
      <c r="M5029" s="70"/>
      <c r="N5029" s="71"/>
      <c r="O5029" s="70"/>
      <c r="P5029" s="72"/>
    </row>
    <row r="5030" spans="1:16">
      <c r="A5030" s="12">
        <f t="shared" si="334"/>
        <v>0</v>
      </c>
      <c r="B5030" t="str">
        <f>YEAR(C5030)&amp;VLOOKUP(MONTH(C5030),lookup!$G$2:$N$13,8)</f>
        <v>2022M01</v>
      </c>
      <c r="C5030" s="7">
        <f t="shared" si="336"/>
        <v>44567</v>
      </c>
      <c r="D5030" s="130">
        <v>39.150380809519369</v>
      </c>
      <c r="E5030">
        <f t="shared" si="333"/>
        <v>39.794184834759982</v>
      </c>
      <c r="F5030" s="130">
        <v>32.332257085093808</v>
      </c>
      <c r="G5030">
        <f t="shared" si="335"/>
        <v>32.856950495809755</v>
      </c>
      <c r="H5030">
        <f t="shared" si="337"/>
        <v>0</v>
      </c>
      <c r="I5030" s="70"/>
      <c r="J5030" s="71"/>
      <c r="K5030" s="70"/>
      <c r="L5030" s="71"/>
      <c r="M5030" s="70"/>
      <c r="N5030" s="71"/>
      <c r="O5030" s="70"/>
      <c r="P5030" s="72"/>
    </row>
    <row r="5031" spans="1:16">
      <c r="A5031" s="12">
        <f t="shared" si="334"/>
        <v>0</v>
      </c>
      <c r="B5031" t="str">
        <f>YEAR(C5031)&amp;VLOOKUP(MONTH(C5031),lookup!$G$2:$N$13,8)</f>
        <v>2022M01</v>
      </c>
      <c r="C5031" s="7">
        <f t="shared" si="336"/>
        <v>44568</v>
      </c>
      <c r="D5031" s="130">
        <v>39.929596310878679</v>
      </c>
      <c r="E5031">
        <f t="shared" si="333"/>
        <v>39.816437451487694</v>
      </c>
      <c r="F5031" s="130">
        <v>32.95700044827931</v>
      </c>
      <c r="G5031">
        <f t="shared" si="335"/>
        <v>32.889686352435177</v>
      </c>
      <c r="H5031">
        <f t="shared" si="337"/>
        <v>0</v>
      </c>
      <c r="I5031" s="70"/>
      <c r="J5031" s="71"/>
      <c r="K5031" s="70"/>
      <c r="L5031" s="71"/>
      <c r="M5031" s="70"/>
      <c r="N5031" s="71"/>
      <c r="O5031" s="70"/>
      <c r="P5031" s="72"/>
    </row>
    <row r="5032" spans="1:16">
      <c r="A5032" s="12">
        <f t="shared" si="334"/>
        <v>0</v>
      </c>
      <c r="B5032" t="str">
        <f>YEAR(C5032)&amp;VLOOKUP(MONTH(C5032),lookup!$G$2:$N$13,8)</f>
        <v>2022M01</v>
      </c>
      <c r="C5032" s="7">
        <f t="shared" si="336"/>
        <v>44569</v>
      </c>
      <c r="D5032" s="130">
        <v>39.355656159145937</v>
      </c>
      <c r="E5032">
        <f t="shared" si="333"/>
        <v>39.734006681061572</v>
      </c>
      <c r="F5032" s="130">
        <v>32.466924289418031</v>
      </c>
      <c r="G5032">
        <f t="shared" si="335"/>
        <v>32.79628322908647</v>
      </c>
      <c r="H5032">
        <f t="shared" si="337"/>
        <v>0</v>
      </c>
      <c r="I5032" s="70"/>
      <c r="J5032" s="71"/>
      <c r="K5032" s="70"/>
      <c r="L5032" s="71"/>
      <c r="M5032" s="70"/>
      <c r="N5032" s="71"/>
      <c r="O5032" s="70"/>
      <c r="P5032" s="72"/>
    </row>
    <row r="5033" spans="1:16">
      <c r="A5033" s="12">
        <f t="shared" si="334"/>
        <v>0</v>
      </c>
      <c r="B5033" t="str">
        <f>YEAR(C5033)&amp;VLOOKUP(MONTH(C5033),lookup!$G$2:$N$13,8)</f>
        <v>2022M01</v>
      </c>
      <c r="C5033" s="7">
        <f t="shared" si="336"/>
        <v>44570</v>
      </c>
      <c r="D5033" s="130">
        <v>40.081097885708736</v>
      </c>
      <c r="E5033">
        <f t="shared" si="333"/>
        <v>39.741284648427964</v>
      </c>
      <c r="F5033" s="130">
        <v>33.057929389964428</v>
      </c>
      <c r="G5033">
        <f t="shared" si="335"/>
        <v>32.811796892786134</v>
      </c>
      <c r="H5033">
        <f t="shared" si="337"/>
        <v>0</v>
      </c>
      <c r="I5033" s="70"/>
      <c r="J5033" s="71"/>
      <c r="K5033" s="70"/>
      <c r="L5033" s="71"/>
      <c r="M5033" s="70"/>
      <c r="N5033" s="71"/>
      <c r="O5033" s="70"/>
      <c r="P5033" s="72"/>
    </row>
    <row r="5034" spans="1:16">
      <c r="A5034" s="12">
        <f t="shared" si="334"/>
        <v>0</v>
      </c>
      <c r="B5034" t="str">
        <f>YEAR(C5034)&amp;VLOOKUP(MONTH(C5034),lookup!$G$2:$N$13,8)</f>
        <v>2022M01</v>
      </c>
      <c r="C5034" s="7">
        <f t="shared" si="336"/>
        <v>44571</v>
      </c>
      <c r="D5034" s="130">
        <v>39.339705936173715</v>
      </c>
      <c r="E5034">
        <f t="shared" si="333"/>
        <v>39.671257185233827</v>
      </c>
      <c r="F5034" s="130">
        <v>32.454721777993974</v>
      </c>
      <c r="G5034">
        <f t="shared" si="335"/>
        <v>32.734945566915869</v>
      </c>
      <c r="H5034">
        <f t="shared" si="337"/>
        <v>0</v>
      </c>
      <c r="I5034" s="70"/>
      <c r="J5034" s="71"/>
      <c r="K5034" s="70"/>
      <c r="L5034" s="71"/>
      <c r="M5034" s="70"/>
      <c r="N5034" s="71"/>
      <c r="O5034" s="70"/>
      <c r="P5034" s="72"/>
    </row>
    <row r="5035" spans="1:16">
      <c r="A5035" s="12">
        <f t="shared" si="334"/>
        <v>0</v>
      </c>
      <c r="B5035" t="str">
        <f>YEAR(C5035)&amp;VLOOKUP(MONTH(C5035),lookup!$G$2:$N$13,8)</f>
        <v>2022M01</v>
      </c>
      <c r="C5035" s="7">
        <f t="shared" si="336"/>
        <v>44572</v>
      </c>
      <c r="D5035" s="130">
        <v>40.02522148005864</v>
      </c>
      <c r="E5035">
        <f t="shared" si="333"/>
        <v>39.676943408293262</v>
      </c>
      <c r="F5035" s="130">
        <v>32.98346044130917</v>
      </c>
      <c r="G5035">
        <f t="shared" si="335"/>
        <v>32.738827661009211</v>
      </c>
      <c r="H5035">
        <f t="shared" si="337"/>
        <v>0</v>
      </c>
      <c r="I5035" s="70"/>
      <c r="J5035" s="71"/>
      <c r="K5035" s="70"/>
      <c r="L5035" s="71"/>
      <c r="M5035" s="70"/>
      <c r="N5035" s="71"/>
      <c r="O5035" s="70"/>
      <c r="P5035" s="72"/>
    </row>
    <row r="5036" spans="1:16">
      <c r="A5036" s="12">
        <f t="shared" si="334"/>
        <v>0</v>
      </c>
      <c r="B5036" t="str">
        <f>YEAR(C5036)&amp;VLOOKUP(MONTH(C5036),lookup!$G$2:$N$13,8)</f>
        <v>2022M01</v>
      </c>
      <c r="C5036" s="7">
        <f t="shared" si="336"/>
        <v>44573</v>
      </c>
      <c r="D5036" s="130">
        <v>39.575780076976329</v>
      </c>
      <c r="E5036">
        <f t="shared" si="333"/>
        <v>39.690087881668525</v>
      </c>
      <c r="F5036" s="130">
        <v>32.5889205788285</v>
      </c>
      <c r="G5036">
        <f t="shared" si="335"/>
        <v>32.730164523454221</v>
      </c>
      <c r="H5036">
        <f t="shared" si="337"/>
        <v>0</v>
      </c>
      <c r="I5036" s="70"/>
      <c r="J5036" s="71"/>
      <c r="K5036" s="70"/>
      <c r="L5036" s="71"/>
      <c r="M5036" s="70"/>
      <c r="N5036" s="71"/>
      <c r="O5036" s="70"/>
      <c r="P5036" s="72"/>
    </row>
    <row r="5037" spans="1:16">
      <c r="A5037" s="12">
        <f t="shared" si="334"/>
        <v>0</v>
      </c>
      <c r="B5037" t="str">
        <f>YEAR(C5037)&amp;VLOOKUP(MONTH(C5037),lookup!$G$2:$N$13,8)</f>
        <v>2022M01</v>
      </c>
      <c r="C5037" s="7">
        <f t="shared" si="336"/>
        <v>44574</v>
      </c>
      <c r="D5037" s="130">
        <v>39.808468253359266</v>
      </c>
      <c r="E5037">
        <f t="shared" ref="E5037:E5100" si="338">AVERAGE(SUM(D5030:D5037)/8,SUM(D5032:D5037)/6)</f>
        <v>39.67794666460734</v>
      </c>
      <c r="F5037" s="130">
        <v>32.839886364473053</v>
      </c>
      <c r="G5037">
        <f t="shared" si="335"/>
        <v>32.72105567695894</v>
      </c>
      <c r="H5037">
        <f t="shared" si="337"/>
        <v>0</v>
      </c>
      <c r="I5037" s="70"/>
      <c r="J5037" s="71"/>
      <c r="K5037" s="70"/>
      <c r="L5037" s="71"/>
      <c r="M5037" s="70"/>
      <c r="N5037" s="71"/>
      <c r="O5037" s="70"/>
      <c r="P5037" s="72"/>
    </row>
    <row r="5038" spans="1:16">
      <c r="A5038" s="12">
        <f t="shared" si="334"/>
        <v>0</v>
      </c>
      <c r="B5038" t="str">
        <f>YEAR(C5038)&amp;VLOOKUP(MONTH(C5038),lookup!$G$2:$N$13,8)</f>
        <v>2022M01</v>
      </c>
      <c r="C5038" s="7">
        <f t="shared" si="336"/>
        <v>44575</v>
      </c>
      <c r="D5038" s="130">
        <v>39.533041584898342</v>
      </c>
      <c r="E5038">
        <f t="shared" si="338"/>
        <v>39.716645081881225</v>
      </c>
      <c r="F5038" s="130">
        <v>32.572184161831032</v>
      </c>
      <c r="G5038">
        <f t="shared" si="335"/>
        <v>32.744822775289443</v>
      </c>
      <c r="H5038">
        <f t="shared" si="337"/>
        <v>0</v>
      </c>
      <c r="I5038" s="70"/>
      <c r="J5038" s="71"/>
      <c r="K5038" s="70"/>
      <c r="L5038" s="71"/>
      <c r="M5038" s="70"/>
      <c r="N5038" s="71"/>
      <c r="O5038" s="70"/>
      <c r="P5038" s="72"/>
    </row>
    <row r="5039" spans="1:16">
      <c r="A5039" s="12">
        <f t="shared" si="334"/>
        <v>0</v>
      </c>
      <c r="B5039" t="str">
        <f>YEAR(C5039)&amp;VLOOKUP(MONTH(C5039),lookup!$G$2:$N$13,8)</f>
        <v>2022M01</v>
      </c>
      <c r="C5039" s="7">
        <f t="shared" si="336"/>
        <v>44576</v>
      </c>
      <c r="D5039" s="130">
        <v>40.13920026578765</v>
      </c>
      <c r="E5039">
        <f t="shared" si="338"/>
        <v>39.734587194069618</v>
      </c>
      <c r="F5039" s="130">
        <v>33.002020028812716</v>
      </c>
      <c r="G5039">
        <f t="shared" si="335"/>
        <v>32.742977385643471</v>
      </c>
      <c r="H5039">
        <f t="shared" si="337"/>
        <v>0</v>
      </c>
      <c r="I5039" s="70"/>
      <c r="J5039" s="71"/>
      <c r="K5039" s="70"/>
      <c r="L5039" s="71"/>
      <c r="M5039" s="70"/>
      <c r="N5039" s="71"/>
      <c r="O5039" s="70"/>
      <c r="P5039" s="72"/>
    </row>
    <row r="5040" spans="1:16">
      <c r="A5040" s="12">
        <f t="shared" ref="A5040:A5103" si="339">IF(D5040+D5041=D5040,IF(D5040+D5041&gt;0,1,0),0)</f>
        <v>0</v>
      </c>
      <c r="B5040" t="str">
        <f>YEAR(C5040)&amp;VLOOKUP(MONTH(C5040),lookup!$G$2:$N$13,8)</f>
        <v>2022M01</v>
      </c>
      <c r="C5040" s="7">
        <f t="shared" si="336"/>
        <v>44577</v>
      </c>
      <c r="D5040" s="130">
        <v>39.737146760730653</v>
      </c>
      <c r="E5040">
        <f t="shared" si="338"/>
        <v>39.791550425381736</v>
      </c>
      <c r="F5040" s="130">
        <v>32.784374545770298</v>
      </c>
      <c r="G5040">
        <f t="shared" si="335"/>
        <v>32.790289090646851</v>
      </c>
      <c r="H5040">
        <f t="shared" si="337"/>
        <v>0</v>
      </c>
      <c r="I5040" s="70"/>
      <c r="J5040" s="71"/>
      <c r="K5040" s="70"/>
      <c r="L5040" s="71"/>
      <c r="M5040" s="70"/>
      <c r="N5040" s="71"/>
      <c r="O5040" s="70"/>
      <c r="P5040" s="72"/>
    </row>
    <row r="5041" spans="1:16">
      <c r="A5041" s="12">
        <f t="shared" si="339"/>
        <v>0</v>
      </c>
      <c r="B5041" t="str">
        <f>YEAR(C5041)&amp;VLOOKUP(MONTH(C5041),lookup!$G$2:$N$13,8)</f>
        <v>2022M01</v>
      </c>
      <c r="C5041" s="7">
        <f t="shared" si="336"/>
        <v>44578</v>
      </c>
      <c r="D5041" s="130">
        <v>39.855107504777493</v>
      </c>
      <c r="E5041">
        <f t="shared" si="338"/>
        <v>39.76324986196677</v>
      </c>
      <c r="F5041" s="130">
        <v>32.707737729681924</v>
      </c>
      <c r="G5041">
        <f t="shared" si="335"/>
        <v>32.745425219243586</v>
      </c>
      <c r="H5041">
        <f t="shared" si="337"/>
        <v>0</v>
      </c>
      <c r="I5041" s="70"/>
      <c r="J5041" s="71"/>
      <c r="K5041" s="70"/>
      <c r="L5041" s="71"/>
      <c r="M5041" s="70"/>
      <c r="N5041" s="71"/>
      <c r="O5041" s="70"/>
      <c r="P5041" s="72"/>
    </row>
    <row r="5042" spans="1:16">
      <c r="A5042" s="12">
        <f t="shared" si="339"/>
        <v>0</v>
      </c>
      <c r="B5042" t="str">
        <f>YEAR(C5042)&amp;VLOOKUP(MONTH(C5042),lookup!$G$2:$N$13,8)</f>
        <v>2022M01</v>
      </c>
      <c r="C5042" s="7">
        <f t="shared" si="336"/>
        <v>44579</v>
      </c>
      <c r="D5042" s="130">
        <v>39.552385110275722</v>
      </c>
      <c r="E5042">
        <f t="shared" si="338"/>
        <v>39.774592729789774</v>
      </c>
      <c r="F5042" s="130">
        <v>32.49197426784044</v>
      </c>
      <c r="G5042">
        <f t="shared" si="335"/>
        <v>32.739674640609984</v>
      </c>
      <c r="H5042">
        <f t="shared" si="337"/>
        <v>0</v>
      </c>
      <c r="I5042" s="70"/>
      <c r="J5042" s="71"/>
      <c r="K5042" s="70"/>
      <c r="L5042" s="71"/>
      <c r="M5042" s="70"/>
      <c r="N5042" s="71"/>
      <c r="O5042" s="70"/>
      <c r="P5042" s="72"/>
    </row>
    <row r="5043" spans="1:16">
      <c r="A5043" s="12">
        <f t="shared" si="339"/>
        <v>0</v>
      </c>
      <c r="B5043" t="str">
        <f>YEAR(C5043)&amp;VLOOKUP(MONTH(C5043),lookup!$G$2:$N$13,8)</f>
        <v>2022M01</v>
      </c>
      <c r="C5043" s="7">
        <f t="shared" si="336"/>
        <v>44580</v>
      </c>
      <c r="D5043" s="130">
        <v>39.840004048478299</v>
      </c>
      <c r="E5043">
        <f t="shared" si="338"/>
        <v>39.765644623242586</v>
      </c>
      <c r="F5043" s="130">
        <v>32.804306915809043</v>
      </c>
      <c r="G5043">
        <f t="shared" si="335"/>
        <v>32.725512591210894</v>
      </c>
      <c r="H5043">
        <f t="shared" si="337"/>
        <v>0</v>
      </c>
      <c r="I5043" s="70"/>
      <c r="J5043" s="71"/>
      <c r="K5043" s="70"/>
      <c r="L5043" s="71"/>
      <c r="M5043" s="70"/>
      <c r="N5043" s="71"/>
      <c r="O5043" s="70"/>
      <c r="P5043" s="72"/>
    </row>
    <row r="5044" spans="1:16">
      <c r="A5044" s="12">
        <f t="shared" si="339"/>
        <v>0</v>
      </c>
      <c r="B5044" t="str">
        <f>YEAR(C5044)&amp;VLOOKUP(MONTH(C5044),lookup!$G$2:$N$13,8)</f>
        <v>2022M01</v>
      </c>
      <c r="C5044" s="7">
        <f t="shared" si="336"/>
        <v>44581</v>
      </c>
      <c r="D5044" s="130">
        <v>39.448316657170473</v>
      </c>
      <c r="E5044">
        <f t="shared" si="338"/>
        <v>39.750617748860734</v>
      </c>
      <c r="F5044" s="130">
        <v>32.420011878372385</v>
      </c>
      <c r="G5044">
        <f t="shared" si="335"/>
        <v>32.702274773810828</v>
      </c>
      <c r="H5044">
        <f t="shared" si="337"/>
        <v>0</v>
      </c>
      <c r="I5044" s="70"/>
      <c r="J5044" s="71"/>
      <c r="K5044" s="70"/>
      <c r="L5044" s="71"/>
      <c r="M5044" s="70"/>
      <c r="N5044" s="71"/>
      <c r="O5044" s="70"/>
      <c r="P5044" s="72"/>
    </row>
    <row r="5045" spans="1:16">
      <c r="A5045" s="12">
        <f t="shared" si="339"/>
        <v>0</v>
      </c>
      <c r="B5045" t="str">
        <f>YEAR(C5045)&amp;VLOOKUP(MONTH(C5045),lookup!$G$2:$N$13,8)</f>
        <v>2022M01</v>
      </c>
      <c r="C5045" s="7">
        <f t="shared" si="336"/>
        <v>44582</v>
      </c>
      <c r="D5045" s="130">
        <v>40.046494374822103</v>
      </c>
      <c r="E5045">
        <f t="shared" si="338"/>
        <v>39.757768890538358</v>
      </c>
      <c r="F5045" s="130">
        <v>32.913210727165009</v>
      </c>
      <c r="G5045">
        <f t="shared" si="335"/>
        <v>32.699456771341772</v>
      </c>
      <c r="H5045">
        <f t="shared" si="337"/>
        <v>0</v>
      </c>
      <c r="I5045" s="70"/>
      <c r="J5045" s="71"/>
      <c r="K5045" s="70"/>
      <c r="L5045" s="71"/>
      <c r="M5045" s="70"/>
      <c r="N5045" s="71"/>
      <c r="O5045" s="70"/>
      <c r="P5045" s="72"/>
    </row>
    <row r="5046" spans="1:16">
      <c r="A5046" s="12">
        <f t="shared" si="339"/>
        <v>0</v>
      </c>
      <c r="B5046" t="str">
        <f>YEAR(C5046)&amp;VLOOKUP(MONTH(C5046),lookup!$G$2:$N$13,8)</f>
        <v>2022M01</v>
      </c>
      <c r="C5046" s="7">
        <f t="shared" si="336"/>
        <v>44583</v>
      </c>
      <c r="D5046" s="130">
        <v>39.699064299128253</v>
      </c>
      <c r="E5046">
        <f t="shared" si="338"/>
        <v>39.764971771710862</v>
      </c>
      <c r="F5046" s="130">
        <v>32.532672525922692</v>
      </c>
      <c r="G5046">
        <f t="shared" si="335"/>
        <v>32.676012125776865</v>
      </c>
      <c r="H5046">
        <f t="shared" si="337"/>
        <v>0</v>
      </c>
      <c r="I5046" s="70"/>
      <c r="J5046" s="71"/>
      <c r="K5046" s="70"/>
      <c r="L5046" s="71"/>
      <c r="M5046" s="70"/>
      <c r="N5046" s="71"/>
      <c r="O5046" s="70"/>
      <c r="P5046" s="72"/>
    </row>
    <row r="5047" spans="1:16">
      <c r="A5047" s="12">
        <f t="shared" si="339"/>
        <v>0</v>
      </c>
      <c r="B5047" t="str">
        <f>YEAR(C5047)&amp;VLOOKUP(MONTH(C5047),lookup!$G$2:$N$13,8)</f>
        <v>2022M01</v>
      </c>
      <c r="C5047" s="7">
        <f t="shared" si="336"/>
        <v>44584</v>
      </c>
      <c r="D5047" s="130">
        <v>40.017325164234371</v>
      </c>
      <c r="E5047">
        <f t="shared" si="338"/>
        <v>39.770872716151857</v>
      </c>
      <c r="F5047" s="130">
        <v>32.925813183107202</v>
      </c>
      <c r="G5047">
        <f t="shared" si="335"/>
        <v>32.689422152372373</v>
      </c>
      <c r="H5047">
        <f t="shared" si="337"/>
        <v>0</v>
      </c>
      <c r="I5047" s="70"/>
      <c r="J5047" s="71"/>
      <c r="K5047" s="70"/>
      <c r="L5047" s="71"/>
      <c r="M5047" s="70"/>
      <c r="N5047" s="71"/>
      <c r="O5047" s="70"/>
      <c r="P5047" s="72"/>
    </row>
    <row r="5048" spans="1:16">
      <c r="A5048" s="12">
        <f t="shared" si="339"/>
        <v>0</v>
      </c>
      <c r="B5048" t="str">
        <f>YEAR(C5048)&amp;VLOOKUP(MONTH(C5048),lookup!$G$2:$N$13,8)</f>
        <v>2022M01</v>
      </c>
      <c r="C5048" s="7">
        <f t="shared" si="336"/>
        <v>44585</v>
      </c>
      <c r="D5048" s="130">
        <v>39.735151204660127</v>
      </c>
      <c r="E5048">
        <f t="shared" si="338"/>
        <v>39.785978501762813</v>
      </c>
      <c r="F5048" s="130">
        <v>32.649542799707376</v>
      </c>
      <c r="G5048">
        <f t="shared" si="335"/>
        <v>32.694125879232359</v>
      </c>
      <c r="H5048">
        <f t="shared" si="337"/>
        <v>0</v>
      </c>
      <c r="I5048" s="70"/>
      <c r="J5048" s="71"/>
      <c r="K5048" s="70"/>
      <c r="L5048" s="71"/>
      <c r="M5048" s="70"/>
      <c r="N5048" s="71"/>
      <c r="O5048" s="70"/>
      <c r="P5048" s="72"/>
    </row>
    <row r="5049" spans="1:16">
      <c r="A5049" s="12">
        <f t="shared" si="339"/>
        <v>0</v>
      </c>
      <c r="B5049" t="str">
        <f>YEAR(C5049)&amp;VLOOKUP(MONTH(C5049),lookup!$G$2:$N$13,8)</f>
        <v>2022M01</v>
      </c>
      <c r="C5049" s="7">
        <f t="shared" si="336"/>
        <v>44586</v>
      </c>
      <c r="D5049" s="130">
        <v>39.880275677007589</v>
      </c>
      <c r="E5049">
        <f t="shared" si="338"/>
        <v>39.790907481571303</v>
      </c>
      <c r="F5049" s="130">
        <v>32.726189224072463</v>
      </c>
      <c r="G5049">
        <f t="shared" si="335"/>
        <v>32.68876928998705</v>
      </c>
      <c r="H5049">
        <f t="shared" si="337"/>
        <v>0</v>
      </c>
      <c r="I5049" s="70"/>
      <c r="J5049" s="71"/>
      <c r="K5049" s="70"/>
      <c r="L5049" s="71"/>
      <c r="M5049" s="70"/>
      <c r="N5049" s="71"/>
      <c r="O5049" s="70"/>
      <c r="P5049" s="72"/>
    </row>
    <row r="5050" spans="1:16">
      <c r="A5050" s="12">
        <f t="shared" si="339"/>
        <v>0</v>
      </c>
      <c r="B5050" t="str">
        <f>YEAR(C5050)&amp;VLOOKUP(MONTH(C5050),lookup!$G$2:$N$13,8)</f>
        <v>2022M01</v>
      </c>
      <c r="C5050" s="7">
        <f t="shared" si="336"/>
        <v>44587</v>
      </c>
      <c r="D5050" s="130">
        <v>39.637177858676651</v>
      </c>
      <c r="E5050">
        <f t="shared" si="338"/>
        <v>39.811945461805202</v>
      </c>
      <c r="F5050" s="130">
        <v>32.473259746874916</v>
      </c>
      <c r="G5050">
        <f t="shared" si="335"/>
        <v>32.692036954801921</v>
      </c>
      <c r="H5050">
        <f t="shared" si="337"/>
        <v>0</v>
      </c>
      <c r="I5050" s="70"/>
      <c r="J5050" s="71"/>
      <c r="K5050" s="70"/>
      <c r="L5050" s="71"/>
      <c r="M5050" s="70"/>
      <c r="N5050" s="71"/>
      <c r="O5050" s="70"/>
      <c r="P5050" s="72"/>
    </row>
    <row r="5051" spans="1:16">
      <c r="A5051" s="12">
        <f t="shared" si="339"/>
        <v>0</v>
      </c>
      <c r="B5051" t="str">
        <f>YEAR(C5051)&amp;VLOOKUP(MONTH(C5051),lookup!$G$2:$N$13,8)</f>
        <v>2022M01</v>
      </c>
      <c r="C5051" s="7">
        <f t="shared" si="336"/>
        <v>44588</v>
      </c>
      <c r="D5051" s="130">
        <v>39.963227673481612</v>
      </c>
      <c r="E5051">
        <f t="shared" si="338"/>
        <v>39.812708046589542</v>
      </c>
      <c r="F5051" s="130">
        <v>32.827796750300358</v>
      </c>
      <c r="G5051">
        <f t="shared" si="335"/>
        <v>32.686387238052241</v>
      </c>
      <c r="H5051">
        <f t="shared" si="337"/>
        <v>0</v>
      </c>
      <c r="I5051" s="70"/>
      <c r="J5051" s="71"/>
      <c r="K5051" s="70"/>
      <c r="L5051" s="71"/>
      <c r="M5051" s="70"/>
      <c r="N5051" s="71"/>
      <c r="O5051" s="70"/>
      <c r="P5051" s="72"/>
    </row>
    <row r="5052" spans="1:16">
      <c r="A5052" s="12">
        <f t="shared" si="339"/>
        <v>0</v>
      </c>
      <c r="B5052" t="str">
        <f>YEAR(C5052)&amp;VLOOKUP(MONTH(C5052),lookup!$G$2:$N$13,8)</f>
        <v>2022M01</v>
      </c>
      <c r="C5052" s="7">
        <f t="shared" si="336"/>
        <v>44589</v>
      </c>
      <c r="D5052" s="130">
        <v>39.648151306410085</v>
      </c>
      <c r="E5052">
        <f t="shared" si="338"/>
        <v>39.82095496277384</v>
      </c>
      <c r="F5052" s="130">
        <v>32.48930076484536</v>
      </c>
      <c r="G5052">
        <f t="shared" si="335"/>
        <v>32.687103480033684</v>
      </c>
      <c r="H5052">
        <f t="shared" si="337"/>
        <v>0</v>
      </c>
      <c r="I5052" s="70"/>
      <c r="J5052" s="71"/>
      <c r="K5052" s="70"/>
      <c r="L5052" s="71"/>
      <c r="M5052" s="70"/>
      <c r="N5052" s="71"/>
      <c r="O5052" s="70"/>
      <c r="P5052" s="72"/>
    </row>
    <row r="5053" spans="1:16">
      <c r="A5053" s="12">
        <f t="shared" si="339"/>
        <v>0</v>
      </c>
      <c r="B5053" t="str">
        <f>YEAR(C5053)&amp;VLOOKUP(MONTH(C5053),lookup!$G$2:$N$13,8)</f>
        <v>2022M01</v>
      </c>
      <c r="C5053" s="7">
        <f t="shared" si="336"/>
        <v>44590</v>
      </c>
      <c r="D5053" s="130">
        <v>40.226228474225138</v>
      </c>
      <c r="E5053">
        <f t="shared" si="338"/>
        <v>39.849596953152421</v>
      </c>
      <c r="F5053" s="130">
        <v>32.985165910425529</v>
      </c>
      <c r="G5053">
        <f t="shared" si="335"/>
        <v>32.696546739597331</v>
      </c>
      <c r="H5053">
        <f t="shared" si="337"/>
        <v>0</v>
      </c>
      <c r="I5053" s="70"/>
      <c r="J5053" s="71"/>
      <c r="K5053" s="70"/>
      <c r="L5053" s="71"/>
      <c r="M5053" s="70"/>
      <c r="N5053" s="71"/>
      <c r="O5053" s="70"/>
      <c r="P5053" s="72"/>
    </row>
    <row r="5054" spans="1:16">
      <c r="A5054" s="12">
        <f t="shared" si="339"/>
        <v>0</v>
      </c>
      <c r="B5054" t="str">
        <f>YEAR(C5054)&amp;VLOOKUP(MONTH(C5054),lookup!$G$2:$N$13,8)</f>
        <v>2022M01</v>
      </c>
      <c r="C5054" s="7">
        <f t="shared" si="336"/>
        <v>44591</v>
      </c>
      <c r="D5054" s="130">
        <v>40.071704667717128</v>
      </c>
      <c r="E5054">
        <f t="shared" si="338"/>
        <v>39.900933098110649</v>
      </c>
      <c r="F5054" s="130">
        <v>32.851908720708771</v>
      </c>
      <c r="G5054">
        <f t="shared" si="335"/>
        <v>32.733362828521578</v>
      </c>
      <c r="H5054">
        <f t="shared" si="337"/>
        <v>0</v>
      </c>
      <c r="I5054" s="70"/>
      <c r="J5054" s="71"/>
      <c r="K5054" s="70"/>
      <c r="L5054" s="71"/>
      <c r="M5054" s="70"/>
      <c r="N5054" s="71"/>
      <c r="O5054" s="70"/>
      <c r="P5054" s="72"/>
    </row>
    <row r="5055" spans="1:16">
      <c r="A5055" s="12">
        <f t="shared" si="339"/>
        <v>0</v>
      </c>
      <c r="B5055" t="str">
        <f>YEAR(C5055)&amp;VLOOKUP(MONTH(C5055),lookup!$G$2:$N$13,8)</f>
        <v>2022M01</v>
      </c>
      <c r="C5055" s="7">
        <f t="shared" si="336"/>
        <v>44592</v>
      </c>
      <c r="D5055" s="130">
        <v>39.997719491623748</v>
      </c>
      <c r="E5055">
        <f t="shared" si="338"/>
        <v>39.909494728123825</v>
      </c>
      <c r="F5055" s="130">
        <v>32.813141726245597</v>
      </c>
      <c r="G5055">
        <f t="shared" si="335"/>
        <v>32.733566904315481</v>
      </c>
      <c r="H5055">
        <f t="shared" si="337"/>
        <v>0</v>
      </c>
      <c r="I5055" s="70"/>
      <c r="J5055" s="71"/>
      <c r="K5055" s="70"/>
      <c r="L5055" s="71"/>
      <c r="M5055" s="70"/>
      <c r="N5055" s="71"/>
      <c r="O5055" s="70"/>
      <c r="P5055" s="72"/>
    </row>
    <row r="5056" spans="1:16">
      <c r="A5056" s="12">
        <f t="shared" si="339"/>
        <v>0</v>
      </c>
      <c r="B5056" t="str">
        <f>YEAR(C5056)&amp;VLOOKUP(MONTH(C5056),lookup!$G$2:$N$13,8)</f>
        <v>2022M02</v>
      </c>
      <c r="C5056" s="7">
        <f t="shared" si="336"/>
        <v>44593</v>
      </c>
      <c r="D5056" s="130">
        <v>39.789933329290534</v>
      </c>
      <c r="E5056">
        <f t="shared" si="338"/>
        <v>39.925648233464386</v>
      </c>
      <c r="F5056" s="130">
        <v>32.5767073249501</v>
      </c>
      <c r="G5056">
        <f t="shared" si="335"/>
        <v>32.737635318649417</v>
      </c>
      <c r="H5056">
        <f t="shared" si="337"/>
        <v>0</v>
      </c>
      <c r="I5056" s="70"/>
      <c r="J5056" s="71"/>
      <c r="K5056" s="70"/>
      <c r="L5056" s="71"/>
      <c r="M5056" s="70"/>
      <c r="N5056" s="71"/>
      <c r="O5056" s="70"/>
      <c r="P5056" s="72"/>
    </row>
    <row r="5057" spans="1:16">
      <c r="A5057" s="12">
        <f t="shared" si="339"/>
        <v>0</v>
      </c>
      <c r="B5057" t="str">
        <f>YEAR(C5057)&amp;VLOOKUP(MONTH(C5057),lookup!$G$2:$N$13,8)</f>
        <v>2022M02</v>
      </c>
      <c r="C5057" s="7">
        <f t="shared" si="336"/>
        <v>44594</v>
      </c>
      <c r="D5057" s="130">
        <v>40.225351946872877</v>
      </c>
      <c r="E5057">
        <f t="shared" si="338"/>
        <v>39.969059189780239</v>
      </c>
      <c r="F5057" s="130">
        <v>32.990855964771775</v>
      </c>
      <c r="G5057">
        <f t="shared" si="335"/>
        <v>32.767765257815739</v>
      </c>
      <c r="H5057">
        <f t="shared" si="337"/>
        <v>0</v>
      </c>
      <c r="I5057" s="70"/>
      <c r="J5057" s="71"/>
      <c r="K5057" s="70"/>
      <c r="L5057" s="71"/>
      <c r="M5057" s="70"/>
      <c r="N5057" s="71"/>
      <c r="O5057" s="70"/>
      <c r="P5057" s="72"/>
    </row>
    <row r="5058" spans="1:16">
      <c r="A5058" s="12">
        <f t="shared" si="339"/>
        <v>0</v>
      </c>
      <c r="B5058" t="str">
        <f>YEAR(C5058)&amp;VLOOKUP(MONTH(C5058),lookup!$G$2:$N$13,8)</f>
        <v>2022M02</v>
      </c>
      <c r="C5058" s="7">
        <f t="shared" si="336"/>
        <v>44595</v>
      </c>
      <c r="D5058" s="130">
        <v>39.929487818629056</v>
      </c>
      <c r="E5058">
        <f t="shared" si="338"/>
        <v>40.01077327162885</v>
      </c>
      <c r="F5058" s="130">
        <v>32.64445879595516</v>
      </c>
      <c r="G5058">
        <f t="shared" si="335"/>
        <v>32.791395034309076</v>
      </c>
      <c r="H5058">
        <f t="shared" si="337"/>
        <v>0</v>
      </c>
      <c r="I5058" s="70"/>
      <c r="J5058" s="71"/>
      <c r="K5058" s="70"/>
      <c r="L5058" s="71"/>
      <c r="M5058" s="70"/>
      <c r="N5058" s="71"/>
      <c r="O5058" s="70"/>
      <c r="P5058" s="72"/>
    </row>
    <row r="5059" spans="1:16">
      <c r="A5059" s="12">
        <f t="shared" si="339"/>
        <v>0</v>
      </c>
      <c r="B5059" t="str">
        <f>YEAR(C5059)&amp;VLOOKUP(MONTH(C5059),lookup!$G$2:$N$13,8)</f>
        <v>2022M02</v>
      </c>
      <c r="C5059" s="7">
        <f t="shared" si="336"/>
        <v>44596</v>
      </c>
      <c r="D5059" s="130">
        <v>40.401977321615476</v>
      </c>
      <c r="E5059">
        <f t="shared" si="338"/>
        <v>40.052840861919741</v>
      </c>
      <c r="F5059" s="130">
        <v>33.186036305960933</v>
      </c>
      <c r="G5059">
        <f t="shared" si="335"/>
        <v>32.830524206165812</v>
      </c>
      <c r="H5059">
        <f t="shared" si="337"/>
        <v>0</v>
      </c>
      <c r="I5059" s="70"/>
      <c r="J5059" s="71"/>
      <c r="K5059" s="70"/>
      <c r="L5059" s="71"/>
      <c r="M5059" s="70"/>
      <c r="N5059" s="71"/>
      <c r="O5059" s="70"/>
      <c r="P5059" s="72"/>
    </row>
    <row r="5060" spans="1:16">
      <c r="A5060" s="12">
        <f t="shared" si="339"/>
        <v>0</v>
      </c>
      <c r="B5060" t="str">
        <f>YEAR(C5060)&amp;VLOOKUP(MONTH(C5060),lookup!$G$2:$N$13,8)</f>
        <v>2022M02</v>
      </c>
      <c r="C5060" s="7">
        <f t="shared" si="336"/>
        <v>44597</v>
      </c>
      <c r="D5060" s="130">
        <v>39.81561526707042</v>
      </c>
      <c r="E5060">
        <f t="shared" si="338"/>
        <v>40.041966576073783</v>
      </c>
      <c r="F5060" s="130">
        <v>32.476469503567515</v>
      </c>
      <c r="G5060">
        <f t="shared" si="335"/>
        <v>32.798435650907507</v>
      </c>
      <c r="H5060">
        <f t="shared" si="337"/>
        <v>0</v>
      </c>
      <c r="I5060" s="70"/>
      <c r="J5060" s="71"/>
      <c r="K5060" s="70"/>
      <c r="L5060" s="71"/>
      <c r="M5060" s="70"/>
      <c r="N5060" s="71"/>
      <c r="O5060" s="70"/>
      <c r="P5060" s="72"/>
    </row>
    <row r="5061" spans="1:16">
      <c r="A5061" s="12">
        <f t="shared" si="339"/>
        <v>0</v>
      </c>
      <c r="B5061" t="str">
        <f>YEAR(C5061)&amp;VLOOKUP(MONTH(C5061),lookup!$G$2:$N$13,8)</f>
        <v>2022M02</v>
      </c>
      <c r="C5061" s="7">
        <f t="shared" si="336"/>
        <v>44598</v>
      </c>
      <c r="D5061" s="130">
        <v>40.275184428676027</v>
      </c>
      <c r="E5061">
        <f t="shared" si="338"/>
        <v>40.068148401314652</v>
      </c>
      <c r="F5061" s="130">
        <v>33.124578569132538</v>
      </c>
      <c r="G5061">
        <f t="shared" si="335"/>
        <v>32.833102012317276</v>
      </c>
      <c r="H5061">
        <f t="shared" si="337"/>
        <v>0</v>
      </c>
      <c r="I5061" s="70"/>
      <c r="J5061" s="71"/>
      <c r="K5061" s="70"/>
      <c r="L5061" s="71"/>
      <c r="M5061" s="70"/>
      <c r="N5061" s="71"/>
      <c r="O5061" s="70"/>
      <c r="P5061" s="72"/>
    </row>
    <row r="5062" spans="1:16">
      <c r="A5062" s="12">
        <f t="shared" si="339"/>
        <v>0</v>
      </c>
      <c r="B5062" t="str">
        <f>YEAR(C5062)&amp;VLOOKUP(MONTH(C5062),lookup!$G$2:$N$13,8)</f>
        <v>2022M02</v>
      </c>
      <c r="C5062" s="7">
        <f t="shared" si="336"/>
        <v>44599</v>
      </c>
      <c r="D5062" s="130">
        <v>39.790894977756373</v>
      </c>
      <c r="E5062">
        <f t="shared" si="338"/>
        <v>40.050677933064257</v>
      </c>
      <c r="F5062" s="130">
        <v>32.477030069340891</v>
      </c>
      <c r="G5062">
        <f t="shared" ref="G5062:G5125" si="340">AVERAGE(SUM(F5055:F5062)/8,SUM(F5057:F5062)/6)</f>
        <v>32.801365658639355</v>
      </c>
      <c r="H5062">
        <f t="shared" si="337"/>
        <v>0</v>
      </c>
      <c r="I5062" s="70"/>
      <c r="J5062" s="71"/>
      <c r="K5062" s="70"/>
      <c r="L5062" s="71"/>
      <c r="M5062" s="70"/>
      <c r="N5062" s="71"/>
      <c r="O5062" s="70"/>
      <c r="P5062" s="72"/>
    </row>
    <row r="5063" spans="1:16">
      <c r="A5063" s="12">
        <f t="shared" si="339"/>
        <v>0</v>
      </c>
      <c r="B5063" t="str">
        <f>YEAR(C5063)&amp;VLOOKUP(MONTH(C5063),lookup!$G$2:$N$13,8)</f>
        <v>2022M02</v>
      </c>
      <c r="C5063" s="7">
        <f t="shared" si="336"/>
        <v>44600</v>
      </c>
      <c r="D5063" s="130">
        <v>40.162115151455517</v>
      </c>
      <c r="E5063">
        <f t="shared" si="338"/>
        <v>40.055682928852292</v>
      </c>
      <c r="F5063" s="130">
        <v>32.940962002148339</v>
      </c>
      <c r="G5063">
        <f t="shared" si="340"/>
        <v>32.805196595664647</v>
      </c>
      <c r="H5063">
        <f t="shared" si="337"/>
        <v>0</v>
      </c>
      <c r="I5063" s="70"/>
      <c r="J5063" s="71"/>
      <c r="K5063" s="70"/>
      <c r="L5063" s="71"/>
      <c r="M5063" s="70"/>
      <c r="N5063" s="71"/>
      <c r="O5063" s="70"/>
      <c r="P5063" s="72"/>
    </row>
    <row r="5064" spans="1:16">
      <c r="A5064" s="12">
        <f t="shared" si="339"/>
        <v>0</v>
      </c>
      <c r="B5064" t="str">
        <f>YEAR(C5064)&amp;VLOOKUP(MONTH(C5064),lookup!$G$2:$N$13,8)</f>
        <v>2022M02</v>
      </c>
      <c r="C5064" s="7">
        <f t="shared" si="336"/>
        <v>44601</v>
      </c>
      <c r="D5064" s="130">
        <v>40.149489584019534</v>
      </c>
      <c r="E5064">
        <f t="shared" si="338"/>
        <v>40.096488675222069</v>
      </c>
      <c r="F5064" s="130">
        <v>32.844758810817083</v>
      </c>
      <c r="G5064">
        <f t="shared" si="340"/>
        <v>32.838641481436497</v>
      </c>
      <c r="H5064">
        <f t="shared" si="337"/>
        <v>0</v>
      </c>
      <c r="I5064" s="70"/>
      <c r="J5064" s="71"/>
      <c r="K5064" s="70"/>
      <c r="L5064" s="71"/>
      <c r="M5064" s="70"/>
      <c r="N5064" s="71"/>
      <c r="O5064" s="70"/>
      <c r="P5064" s="72"/>
    </row>
    <row r="5065" spans="1:16">
      <c r="A5065" s="12">
        <f t="shared" si="339"/>
        <v>0</v>
      </c>
      <c r="B5065" t="str">
        <f>YEAR(C5065)&amp;VLOOKUP(MONTH(C5065),lookup!$G$2:$N$13,8)</f>
        <v>2022M02</v>
      </c>
      <c r="C5065" s="7">
        <f t="shared" si="336"/>
        <v>44602</v>
      </c>
      <c r="D5065" s="130">
        <v>40.368003773530731</v>
      </c>
      <c r="E5065">
        <f t="shared" si="338"/>
        <v>40.102573285381119</v>
      </c>
      <c r="F5065" s="130">
        <v>33.118198223935089</v>
      </c>
      <c r="G5065">
        <f t="shared" si="340"/>
        <v>32.840947199132046</v>
      </c>
      <c r="H5065">
        <f t="shared" si="337"/>
        <v>0</v>
      </c>
      <c r="I5065" s="70"/>
      <c r="J5065" s="71"/>
      <c r="K5065" s="70"/>
      <c r="L5065" s="71"/>
      <c r="M5065" s="70"/>
      <c r="N5065" s="71"/>
      <c r="O5065" s="70"/>
      <c r="P5065" s="72"/>
    </row>
    <row r="5066" spans="1:16">
      <c r="A5066" s="12">
        <f t="shared" si="339"/>
        <v>0</v>
      </c>
      <c r="B5066" t="str">
        <f>YEAR(C5066)&amp;VLOOKUP(MONTH(C5066),lookup!$G$2:$N$13,8)</f>
        <v>2022M02</v>
      </c>
      <c r="C5066" s="7">
        <f t="shared" si="336"/>
        <v>44603</v>
      </c>
      <c r="D5066" s="130">
        <v>40.091657739931946</v>
      </c>
      <c r="E5066">
        <f t="shared" si="338"/>
        <v>40.135712444867679</v>
      </c>
      <c r="F5066" s="130">
        <v>32.793664323211175</v>
      </c>
      <c r="G5066">
        <f t="shared" si="340"/>
        <v>32.876705446222523</v>
      </c>
      <c r="H5066">
        <f t="shared" si="337"/>
        <v>0</v>
      </c>
      <c r="I5066" s="70"/>
      <c r="J5066" s="71"/>
      <c r="K5066" s="70"/>
      <c r="L5066" s="71"/>
      <c r="M5066" s="70"/>
      <c r="N5066" s="71"/>
      <c r="O5066" s="70"/>
      <c r="P5066" s="72"/>
    </row>
    <row r="5067" spans="1:16">
      <c r="A5067" s="12">
        <f t="shared" si="339"/>
        <v>0</v>
      </c>
      <c r="B5067" t="str">
        <f>YEAR(C5067)&amp;VLOOKUP(MONTH(C5067),lookup!$G$2:$N$13,8)</f>
        <v>2022M02</v>
      </c>
      <c r="C5067" s="7">
        <f t="shared" si="336"/>
        <v>44604</v>
      </c>
      <c r="D5067" s="130">
        <v>40.349028912460938</v>
      </c>
      <c r="E5067">
        <f t="shared" si="338"/>
        <v>40.138556876277597</v>
      </c>
      <c r="F5067" s="130">
        <v>33.047397323240062</v>
      </c>
      <c r="G5067">
        <f t="shared" si="340"/>
        <v>32.861608739311428</v>
      </c>
      <c r="H5067">
        <f t="shared" si="337"/>
        <v>0</v>
      </c>
      <c r="I5067" s="70"/>
      <c r="J5067" s="71"/>
      <c r="K5067" s="70"/>
      <c r="L5067" s="71"/>
      <c r="M5067" s="70"/>
      <c r="N5067" s="71"/>
      <c r="O5067" s="70"/>
      <c r="P5067" s="72"/>
    </row>
    <row r="5068" spans="1:16">
      <c r="A5068" s="12">
        <f t="shared" si="339"/>
        <v>0</v>
      </c>
      <c r="B5068" t="str">
        <f>YEAR(C5068)&amp;VLOOKUP(MONTH(C5068),lookup!$G$2:$N$13,8)</f>
        <v>2022M02</v>
      </c>
      <c r="C5068" s="7">
        <f t="shared" ref="C5068:C5131" si="341">C5067+1</f>
        <v>44605</v>
      </c>
      <c r="D5068" s="130">
        <v>40.079188502832999</v>
      </c>
      <c r="E5068">
        <f t="shared" si="338"/>
        <v>40.179054663935808</v>
      </c>
      <c r="F5068" s="130">
        <v>32.818388160851299</v>
      </c>
      <c r="G5068">
        <f t="shared" si="340"/>
        <v>32.911425163017533</v>
      </c>
      <c r="H5068">
        <f t="shared" si="337"/>
        <v>0</v>
      </c>
      <c r="I5068" s="70"/>
      <c r="J5068" s="71"/>
      <c r="K5068" s="70"/>
      <c r="L5068" s="71"/>
      <c r="M5068" s="70"/>
      <c r="N5068" s="71"/>
      <c r="O5068" s="70"/>
      <c r="P5068" s="72"/>
    </row>
    <row r="5069" spans="1:16">
      <c r="A5069" s="12">
        <f t="shared" si="339"/>
        <v>0</v>
      </c>
      <c r="B5069" t="str">
        <f>YEAR(C5069)&amp;VLOOKUP(MONTH(C5069),lookup!$G$2:$N$13,8)</f>
        <v>2022M02</v>
      </c>
      <c r="C5069" s="7">
        <f t="shared" si="341"/>
        <v>44606</v>
      </c>
      <c r="D5069" s="130">
        <v>40.55028541063772</v>
      </c>
      <c r="E5069">
        <f t="shared" si="338"/>
        <v>40.228595996906932</v>
      </c>
      <c r="F5069" s="130">
        <v>33.199505522623049</v>
      </c>
      <c r="G5069">
        <f t="shared" si="340"/>
        <v>32.937653390983584</v>
      </c>
      <c r="H5069">
        <f t="shared" si="337"/>
        <v>0</v>
      </c>
      <c r="I5069" s="70"/>
      <c r="J5069" s="71"/>
      <c r="K5069" s="70"/>
      <c r="L5069" s="71"/>
      <c r="M5069" s="70"/>
      <c r="N5069" s="71"/>
      <c r="O5069" s="70"/>
      <c r="P5069" s="72"/>
    </row>
    <row r="5070" spans="1:16">
      <c r="A5070" s="12">
        <f t="shared" si="339"/>
        <v>0</v>
      </c>
      <c r="B5070" t="str">
        <f>YEAR(C5070)&amp;VLOOKUP(MONTH(C5070),lookup!$G$2:$N$13,8)</f>
        <v>2022M02</v>
      </c>
      <c r="C5070" s="7">
        <f t="shared" si="341"/>
        <v>44607</v>
      </c>
      <c r="D5070" s="130">
        <v>40.179123950696344</v>
      </c>
      <c r="E5070">
        <f t="shared" si="338"/>
        <v>40.255329838272083</v>
      </c>
      <c r="F5070" s="130">
        <v>32.849642710044392</v>
      </c>
      <c r="G5070">
        <f t="shared" si="340"/>
        <v>32.961348672629825</v>
      </c>
      <c r="H5070">
        <f t="shared" si="337"/>
        <v>0</v>
      </c>
      <c r="I5070" s="70"/>
      <c r="J5070" s="71"/>
      <c r="K5070" s="70"/>
      <c r="L5070" s="71"/>
      <c r="M5070" s="70"/>
      <c r="N5070" s="71"/>
      <c r="O5070" s="70"/>
      <c r="P5070" s="72"/>
    </row>
    <row r="5071" spans="1:16">
      <c r="A5071" s="12">
        <f t="shared" si="339"/>
        <v>0</v>
      </c>
      <c r="B5071" t="str">
        <f>YEAR(C5071)&amp;VLOOKUP(MONTH(C5071),lookup!$G$2:$N$13,8)</f>
        <v>2022M02</v>
      </c>
      <c r="C5071" s="7">
        <f t="shared" si="341"/>
        <v>44608</v>
      </c>
      <c r="D5071" s="130">
        <v>40.402000309228221</v>
      </c>
      <c r="E5071">
        <f t="shared" si="338"/>
        <v>40.273155705274334</v>
      </c>
      <c r="F5071" s="130">
        <v>33.093029301882623</v>
      </c>
      <c r="G5071">
        <f t="shared" si="340"/>
        <v>32.96875546869218</v>
      </c>
      <c r="H5071">
        <f t="shared" si="337"/>
        <v>0</v>
      </c>
      <c r="I5071" s="70"/>
      <c r="J5071" s="71"/>
      <c r="K5071" s="70"/>
      <c r="L5071" s="71"/>
      <c r="M5071" s="70"/>
      <c r="N5071" s="71"/>
      <c r="O5071" s="70"/>
      <c r="P5071" s="72"/>
    </row>
    <row r="5072" spans="1:16">
      <c r="A5072" s="12">
        <f t="shared" si="339"/>
        <v>0</v>
      </c>
      <c r="B5072" t="str">
        <f>YEAR(C5072)&amp;VLOOKUP(MONTH(C5072),lookup!$G$2:$N$13,8)</f>
        <v>2022M02</v>
      </c>
      <c r="C5072" s="7">
        <f t="shared" si="341"/>
        <v>44609</v>
      </c>
      <c r="D5072" s="130">
        <v>40.448013223204057</v>
      </c>
      <c r="E5072">
        <f t="shared" si="338"/>
        <v>40.321509722996041</v>
      </c>
      <c r="F5072" s="130">
        <v>33.112253339703223</v>
      </c>
      <c r="G5072">
        <f t="shared" si="340"/>
        <v>33.01202296145523</v>
      </c>
      <c r="H5072">
        <f t="shared" si="337"/>
        <v>0</v>
      </c>
      <c r="I5072" s="70"/>
      <c r="J5072" s="71"/>
      <c r="K5072" s="70"/>
      <c r="L5072" s="71"/>
      <c r="M5072" s="70"/>
      <c r="N5072" s="71"/>
      <c r="O5072" s="70"/>
      <c r="P5072" s="72"/>
    </row>
    <row r="5073" spans="1:16">
      <c r="A5073" s="12">
        <f t="shared" si="339"/>
        <v>0</v>
      </c>
      <c r="B5073" t="str">
        <f>YEAR(C5073)&amp;VLOOKUP(MONTH(C5073),lookup!$G$2:$N$13,8)</f>
        <v>2022M02</v>
      </c>
      <c r="C5073" s="7">
        <f t="shared" si="341"/>
        <v>44610</v>
      </c>
      <c r="D5073" s="130">
        <v>40.156325775336292</v>
      </c>
      <c r="E5073">
        <f t="shared" si="338"/>
        <v>40.292221253348501</v>
      </c>
      <c r="F5073" s="130">
        <v>32.856953350756932</v>
      </c>
      <c r="G5073">
        <f t="shared" si="340"/>
        <v>32.979824825841334</v>
      </c>
      <c r="H5073">
        <f t="shared" si="337"/>
        <v>0</v>
      </c>
      <c r="I5073" s="70"/>
      <c r="J5073" s="71"/>
      <c r="K5073" s="70"/>
      <c r="L5073" s="71"/>
      <c r="M5073" s="70"/>
      <c r="N5073" s="71"/>
      <c r="O5073" s="70"/>
      <c r="P5073" s="72"/>
    </row>
    <row r="5074" spans="1:16">
      <c r="A5074" s="12">
        <f t="shared" si="339"/>
        <v>0</v>
      </c>
      <c r="B5074" t="str">
        <f>YEAR(C5074)&amp;VLOOKUP(MONTH(C5074),lookup!$G$2:$N$13,8)</f>
        <v>2022M02</v>
      </c>
      <c r="C5074" s="7">
        <f t="shared" si="341"/>
        <v>44611</v>
      </c>
      <c r="D5074" s="130">
        <v>40.389631391750747</v>
      </c>
      <c r="E5074">
        <f t="shared" si="338"/>
        <v>40.33671484733032</v>
      </c>
      <c r="F5074" s="130">
        <v>32.964342074969117</v>
      </c>
      <c r="G5074">
        <f t="shared" si="340"/>
        <v>33.002655011502696</v>
      </c>
      <c r="H5074">
        <f t="shared" si="337"/>
        <v>0</v>
      </c>
      <c r="I5074" s="70"/>
      <c r="J5074" s="71"/>
      <c r="K5074" s="70"/>
      <c r="L5074" s="71"/>
      <c r="M5074" s="70"/>
      <c r="N5074" s="71"/>
      <c r="O5074" s="70"/>
      <c r="P5074" s="72"/>
    </row>
    <row r="5075" spans="1:16">
      <c r="A5075" s="12">
        <f t="shared" si="339"/>
        <v>0</v>
      </c>
      <c r="B5075" t="str">
        <f>YEAR(C5075)&amp;VLOOKUP(MONTH(C5075),lookup!$G$2:$N$13,8)</f>
        <v>2022M02</v>
      </c>
      <c r="C5075" s="7">
        <f t="shared" si="341"/>
        <v>44612</v>
      </c>
      <c r="D5075" s="130">
        <v>40.384917622419216</v>
      </c>
      <c r="E5075">
        <f t="shared" si="338"/>
        <v>40.325177242684504</v>
      </c>
      <c r="F5075" s="130">
        <v>33.147987591104091</v>
      </c>
      <c r="G5075">
        <f t="shared" si="340"/>
        <v>33.004648742284282</v>
      </c>
      <c r="H5075">
        <f t="shared" si="337"/>
        <v>0</v>
      </c>
      <c r="I5075" s="70"/>
      <c r="J5075" s="71"/>
      <c r="K5075" s="70"/>
      <c r="L5075" s="71"/>
      <c r="M5075" s="70"/>
      <c r="N5075" s="71"/>
      <c r="O5075" s="70"/>
      <c r="P5075" s="72"/>
    </row>
    <row r="5076" spans="1:16">
      <c r="A5076" s="12">
        <f t="shared" si="339"/>
        <v>0</v>
      </c>
      <c r="B5076" t="str">
        <f>YEAR(C5076)&amp;VLOOKUP(MONTH(C5076),lookup!$G$2:$N$13,8)</f>
        <v>2022M02</v>
      </c>
      <c r="C5076" s="7">
        <f t="shared" si="341"/>
        <v>44613</v>
      </c>
      <c r="D5076" s="130">
        <v>40.316300227789938</v>
      </c>
      <c r="E5076">
        <f t="shared" si="338"/>
        <v>40.351428081918783</v>
      </c>
      <c r="F5076" s="130">
        <v>32.858359101233908</v>
      </c>
      <c r="G5076">
        <f t="shared" si="340"/>
        <v>33.007873291990663</v>
      </c>
      <c r="H5076">
        <f t="shared" si="337"/>
        <v>0</v>
      </c>
      <c r="I5076" s="70"/>
      <c r="J5076" s="71"/>
      <c r="K5076" s="70"/>
      <c r="L5076" s="71"/>
      <c r="M5076" s="70"/>
      <c r="N5076" s="71"/>
      <c r="O5076" s="70"/>
      <c r="P5076" s="72"/>
    </row>
    <row r="5077" spans="1:16">
      <c r="A5077" s="12">
        <f t="shared" si="339"/>
        <v>0</v>
      </c>
      <c r="B5077" t="str">
        <f>YEAR(C5077)&amp;VLOOKUP(MONTH(C5077),lookup!$G$2:$N$13,8)</f>
        <v>2022M02</v>
      </c>
      <c r="C5077" s="7">
        <f t="shared" si="341"/>
        <v>44614</v>
      </c>
      <c r="D5077" s="130">
        <v>40.366547301486541</v>
      </c>
      <c r="E5077">
        <f t="shared" si="338"/>
        <v>40.336990032785025</v>
      </c>
      <c r="F5077" s="130">
        <v>33.097733805731949</v>
      </c>
      <c r="G5077">
        <f t="shared" si="340"/>
        <v>33.001904601672408</v>
      </c>
      <c r="H5077">
        <f t="shared" si="337"/>
        <v>0</v>
      </c>
      <c r="I5077" s="70"/>
      <c r="J5077" s="71"/>
      <c r="K5077" s="70"/>
      <c r="L5077" s="71"/>
      <c r="M5077" s="70"/>
      <c r="N5077" s="71"/>
      <c r="O5077" s="70"/>
      <c r="P5077" s="72"/>
    </row>
    <row r="5078" spans="1:16">
      <c r="A5078" s="12">
        <f t="shared" si="339"/>
        <v>0</v>
      </c>
      <c r="B5078" t="str">
        <f>YEAR(C5078)&amp;VLOOKUP(MONTH(C5078),lookup!$G$2:$N$13,8)</f>
        <v>2022M02</v>
      </c>
      <c r="C5078" s="7">
        <f t="shared" si="341"/>
        <v>44615</v>
      </c>
      <c r="D5078" s="130">
        <v>40.639723665744512</v>
      </c>
      <c r="E5078">
        <f t="shared" si="338"/>
        <v>40.381753385187238</v>
      </c>
      <c r="F5078" s="130">
        <v>33.145463887311926</v>
      </c>
      <c r="G5078">
        <f t="shared" si="340"/>
        <v>33.023160970885684</v>
      </c>
      <c r="H5078">
        <f t="shared" si="337"/>
        <v>0</v>
      </c>
      <c r="I5078" s="70"/>
      <c r="J5078" s="71"/>
      <c r="K5078" s="70"/>
      <c r="L5078" s="71"/>
      <c r="M5078" s="70"/>
      <c r="N5078" s="71"/>
      <c r="O5078" s="70"/>
      <c r="P5078" s="72"/>
    </row>
    <row r="5079" spans="1:16">
      <c r="A5079" s="12">
        <f t="shared" si="339"/>
        <v>0</v>
      </c>
      <c r="B5079" t="str">
        <f>YEAR(C5079)&amp;VLOOKUP(MONTH(C5079),lookup!$G$2:$N$13,8)</f>
        <v>2022M02</v>
      </c>
      <c r="C5079" s="7">
        <f t="shared" si="341"/>
        <v>44616</v>
      </c>
      <c r="D5079" s="130">
        <v>40.70866269700462</v>
      </c>
      <c r="E5079">
        <f t="shared" si="338"/>
        <v>40.446947861228963</v>
      </c>
      <c r="F5079" s="130">
        <v>33.401655557399422</v>
      </c>
      <c r="G5079">
        <f t="shared" si="340"/>
        <v>33.08784196240903</v>
      </c>
      <c r="H5079">
        <f t="shared" si="337"/>
        <v>0</v>
      </c>
      <c r="I5079" s="70"/>
      <c r="J5079" s="71"/>
      <c r="K5079" s="70"/>
      <c r="L5079" s="71"/>
      <c r="M5079" s="70"/>
      <c r="N5079" s="71"/>
      <c r="O5079" s="70"/>
      <c r="P5079" s="72"/>
    </row>
    <row r="5080" spans="1:16">
      <c r="A5080" s="12">
        <f t="shared" si="339"/>
        <v>0</v>
      </c>
      <c r="B5080" t="str">
        <f>YEAR(C5080)&amp;VLOOKUP(MONTH(C5080),lookup!$G$2:$N$13,8)</f>
        <v>2022M02</v>
      </c>
      <c r="C5080" s="7">
        <f t="shared" si="341"/>
        <v>44617</v>
      </c>
      <c r="D5080" s="130">
        <v>40.616309227805537</v>
      </c>
      <c r="E5080">
        <f t="shared" si="338"/>
        <v>40.476356181187782</v>
      </c>
      <c r="F5080" s="130">
        <v>33.160868090548242</v>
      </c>
      <c r="G5080">
        <f t="shared" si="340"/>
        <v>33.107257552301775</v>
      </c>
      <c r="H5080">
        <f t="shared" si="337"/>
        <v>0</v>
      </c>
      <c r="I5080" s="70"/>
      <c r="J5080" s="71"/>
      <c r="K5080" s="70"/>
      <c r="L5080" s="71"/>
      <c r="M5080" s="70"/>
      <c r="N5080" s="71"/>
      <c r="O5080" s="70"/>
      <c r="P5080" s="72"/>
    </row>
    <row r="5081" spans="1:16">
      <c r="A5081" s="12">
        <f t="shared" si="339"/>
        <v>0</v>
      </c>
      <c r="B5081" t="str">
        <f>YEAR(C5081)&amp;VLOOKUP(MONTH(C5081),lookup!$G$2:$N$13,8)</f>
        <v>2022M02</v>
      </c>
      <c r="C5081" s="7">
        <f t="shared" si="341"/>
        <v>44618</v>
      </c>
      <c r="D5081" s="130">
        <v>40.832418331494331</v>
      </c>
      <c r="E5081">
        <f t="shared" si="338"/>
        <v>40.555903691703918</v>
      </c>
      <c r="F5081" s="130">
        <v>33.450187890031138</v>
      </c>
      <c r="G5081">
        <f t="shared" si="340"/>
        <v>33.16951806925033</v>
      </c>
      <c r="H5081">
        <f t="shared" ref="H5081:H5144" si="342">INDEX(J:AU,MATCH(C5081,C:C,0),MATCH($H$1,$J$1:$AU$1,0))*(IF(I5081=$Q$1,1,IF(K5081=$Q$1,1,IF(M5081=$Q$1,1,IF(O5081=$Q$1,1,0)))))</f>
        <v>0</v>
      </c>
      <c r="I5081" s="70"/>
      <c r="J5081" s="71"/>
      <c r="K5081" s="70"/>
      <c r="L5081" s="71"/>
      <c r="M5081" s="70"/>
      <c r="N5081" s="71"/>
      <c r="O5081" s="70"/>
      <c r="P5081" s="72"/>
    </row>
    <row r="5082" spans="1:16">
      <c r="A5082" s="12">
        <f t="shared" si="339"/>
        <v>0</v>
      </c>
      <c r="B5082" t="str">
        <f>YEAR(C5082)&amp;VLOOKUP(MONTH(C5082),lookup!$G$2:$N$13,8)</f>
        <v>2022M02</v>
      </c>
      <c r="C5082" s="7">
        <f t="shared" si="341"/>
        <v>44619</v>
      </c>
      <c r="D5082" s="130">
        <v>41.080887012310157</v>
      </c>
      <c r="E5082">
        <f t="shared" si="338"/>
        <v>40.662822733365573</v>
      </c>
      <c r="F5082" s="130">
        <v>33.595876047498805</v>
      </c>
      <c r="G5082">
        <f t="shared" si="340"/>
        <v>33.270448688055509</v>
      </c>
      <c r="H5082">
        <f t="shared" si="342"/>
        <v>0</v>
      </c>
      <c r="I5082" s="70"/>
      <c r="J5082" s="71"/>
      <c r="K5082" s="70"/>
      <c r="L5082" s="71"/>
      <c r="M5082" s="70"/>
      <c r="N5082" s="71"/>
      <c r="O5082" s="70"/>
      <c r="P5082" s="72"/>
    </row>
    <row r="5083" spans="1:16">
      <c r="A5083" s="12">
        <f t="shared" si="339"/>
        <v>0</v>
      </c>
      <c r="B5083" t="str">
        <f>YEAR(C5083)&amp;VLOOKUP(MONTH(C5083),lookup!$G$2:$N$13,8)</f>
        <v>2022M02</v>
      </c>
      <c r="C5083" s="7">
        <f t="shared" si="341"/>
        <v>44620</v>
      </c>
      <c r="D5083" s="130">
        <v>40.790943916951569</v>
      </c>
      <c r="E5083">
        <f t="shared" si="338"/>
        <v>40.723565761395925</v>
      </c>
      <c r="F5083" s="130">
        <v>33.366655169281472</v>
      </c>
      <c r="G5083">
        <f t="shared" si="340"/>
        <v>33.306525525320723</v>
      </c>
      <c r="H5083">
        <f t="shared" si="342"/>
        <v>0</v>
      </c>
      <c r="I5083" s="70"/>
      <c r="J5083" s="71"/>
      <c r="K5083" s="70"/>
      <c r="L5083" s="71"/>
      <c r="M5083" s="70"/>
      <c r="N5083" s="71"/>
      <c r="O5083" s="70"/>
      <c r="P5083" s="72"/>
    </row>
    <row r="5084" spans="1:16">
      <c r="A5084" s="12">
        <f t="shared" si="339"/>
        <v>0</v>
      </c>
      <c r="B5084" t="str">
        <f>YEAR(C5084)&amp;VLOOKUP(MONTH(C5084),lookup!$G$2:$N$13,8)</f>
        <v>2022M03</v>
      </c>
      <c r="C5084" s="7">
        <f t="shared" si="341"/>
        <v>44621</v>
      </c>
      <c r="D5084" s="130">
        <v>41.049525920795162</v>
      </c>
      <c r="E5084">
        <f t="shared" si="338"/>
        <v>40.803542555129638</v>
      </c>
      <c r="F5084" s="130">
        <v>33.530166291540517</v>
      </c>
      <c r="G5084">
        <f t="shared" si="340"/>
        <v>33.380572008400605</v>
      </c>
      <c r="H5084">
        <f t="shared" si="342"/>
        <v>0</v>
      </c>
      <c r="I5084" s="70"/>
      <c r="J5084" s="71"/>
      <c r="K5084" s="70"/>
      <c r="L5084" s="71"/>
      <c r="M5084" s="70"/>
      <c r="N5084" s="71"/>
      <c r="O5084" s="70"/>
      <c r="P5084" s="72"/>
    </row>
    <row r="5085" spans="1:16">
      <c r="A5085" s="12">
        <f t="shared" si="339"/>
        <v>0</v>
      </c>
      <c r="B5085" t="str">
        <f>YEAR(C5085)&amp;VLOOKUP(MONTH(C5085),lookup!$G$2:$N$13,8)</f>
        <v>2022M03</v>
      </c>
      <c r="C5085" s="7">
        <f t="shared" si="341"/>
        <v>44622</v>
      </c>
      <c r="D5085" s="130">
        <v>41.141471904030787</v>
      </c>
      <c r="E5085">
        <f t="shared" si="338"/>
        <v>40.888042776707508</v>
      </c>
      <c r="F5085" s="130">
        <v>33.735958148073415</v>
      </c>
      <c r="G5085">
        <f t="shared" si="340"/>
        <v>33.448319579019774</v>
      </c>
      <c r="H5085">
        <f t="shared" si="342"/>
        <v>0</v>
      </c>
      <c r="I5085" s="70"/>
      <c r="J5085" s="71"/>
      <c r="K5085" s="70"/>
      <c r="L5085" s="71"/>
      <c r="M5085" s="70"/>
      <c r="N5085" s="71"/>
      <c r="O5085" s="70"/>
      <c r="P5085" s="72"/>
    </row>
    <row r="5086" spans="1:16">
      <c r="A5086" s="12">
        <f t="shared" si="339"/>
        <v>0</v>
      </c>
      <c r="B5086" t="str">
        <f>YEAR(C5086)&amp;VLOOKUP(MONTH(C5086),lookup!$G$2:$N$13,8)</f>
        <v>2022M03</v>
      </c>
      <c r="C5086" s="7">
        <f t="shared" si="341"/>
        <v>44623</v>
      </c>
      <c r="D5086" s="130">
        <v>41.149642990403464</v>
      </c>
      <c r="E5086">
        <f t="shared" si="338"/>
        <v>40.964357214715179</v>
      </c>
      <c r="F5086" s="130">
        <v>33.595474103869883</v>
      </c>
      <c r="G5086">
        <f t="shared" si="340"/>
        <v>33.512662385331453</v>
      </c>
      <c r="H5086">
        <f t="shared" si="342"/>
        <v>0</v>
      </c>
      <c r="I5086" s="70"/>
      <c r="J5086" s="71"/>
      <c r="K5086" s="70"/>
      <c r="L5086" s="71"/>
      <c r="M5086" s="70"/>
      <c r="N5086" s="71"/>
      <c r="O5086" s="70"/>
      <c r="P5086" s="72"/>
    </row>
    <row r="5087" spans="1:16">
      <c r="A5087" s="12">
        <f t="shared" si="339"/>
        <v>0</v>
      </c>
      <c r="B5087" t="str">
        <f>YEAR(C5087)&amp;VLOOKUP(MONTH(C5087),lookup!$G$2:$N$13,8)</f>
        <v>2022M03</v>
      </c>
      <c r="C5087" s="7">
        <f t="shared" si="341"/>
        <v>44624</v>
      </c>
      <c r="D5087" s="130">
        <v>41.321723146510962</v>
      </c>
      <c r="E5087">
        <f t="shared" si="338"/>
        <v>41.043448894060717</v>
      </c>
      <c r="F5087" s="130">
        <v>33.919835473913217</v>
      </c>
      <c r="G5087">
        <f t="shared" si="340"/>
        <v>33.584185928770403</v>
      </c>
      <c r="H5087">
        <f t="shared" si="342"/>
        <v>0</v>
      </c>
      <c r="I5087" s="70"/>
      <c r="J5087" s="71"/>
      <c r="K5087" s="70"/>
      <c r="L5087" s="71"/>
      <c r="M5087" s="70"/>
      <c r="N5087" s="71"/>
      <c r="O5087" s="70"/>
      <c r="P5087" s="72"/>
    </row>
    <row r="5088" spans="1:16">
      <c r="A5088" s="12">
        <f t="shared" si="339"/>
        <v>0</v>
      </c>
      <c r="B5088" t="str">
        <f>YEAR(C5088)&amp;VLOOKUP(MONTH(C5088),lookup!$G$2:$N$13,8)</f>
        <v>2022M03</v>
      </c>
      <c r="C5088" s="7">
        <f t="shared" si="341"/>
        <v>44625</v>
      </c>
      <c r="D5088" s="130">
        <v>41.445572565979319</v>
      </c>
      <c r="E5088">
        <f t="shared" si="338"/>
        <v>41.125668315502338</v>
      </c>
      <c r="F5088" s="130">
        <v>33.804060503674492</v>
      </c>
      <c r="G5088">
        <f t="shared" si="340"/>
        <v>33.641734159272104</v>
      </c>
      <c r="H5088">
        <f t="shared" si="342"/>
        <v>0</v>
      </c>
      <c r="I5088" s="70"/>
      <c r="J5088" s="71"/>
      <c r="K5088" s="70"/>
      <c r="L5088" s="71"/>
      <c r="M5088" s="70"/>
      <c r="N5088" s="71"/>
      <c r="O5088" s="70"/>
      <c r="P5088" s="72"/>
    </row>
    <row r="5089" spans="1:16">
      <c r="A5089" s="12">
        <f t="shared" si="339"/>
        <v>0</v>
      </c>
      <c r="B5089" t="str">
        <f>YEAR(C5089)&amp;VLOOKUP(MONTH(C5089),lookup!$G$2:$N$13,8)</f>
        <v>2022M03</v>
      </c>
      <c r="C5089" s="7">
        <f t="shared" si="341"/>
        <v>44626</v>
      </c>
      <c r="D5089" s="130">
        <v>41.671435583559543</v>
      </c>
      <c r="E5089">
        <f t="shared" si="338"/>
        <v>41.251481199307079</v>
      </c>
      <c r="F5089" s="130">
        <v>34.246205535103023</v>
      </c>
      <c r="G5089">
        <f t="shared" si="340"/>
        <v>33.764781125907561</v>
      </c>
      <c r="H5089">
        <f t="shared" si="342"/>
        <v>0</v>
      </c>
      <c r="I5089" s="70"/>
      <c r="J5089" s="71"/>
      <c r="K5089" s="70"/>
      <c r="L5089" s="71"/>
      <c r="M5089" s="70"/>
      <c r="N5089" s="71"/>
      <c r="O5089" s="70"/>
      <c r="P5089" s="72"/>
    </row>
    <row r="5090" spans="1:16">
      <c r="A5090" s="12">
        <f t="shared" si="339"/>
        <v>0</v>
      </c>
      <c r="B5090" t="str">
        <f>YEAR(C5090)&amp;VLOOKUP(MONTH(C5090),lookup!$G$2:$N$13,8)</f>
        <v>2022M03</v>
      </c>
      <c r="C5090" s="7">
        <f t="shared" si="341"/>
        <v>44627</v>
      </c>
      <c r="D5090" s="130">
        <v>41.199944625362299</v>
      </c>
      <c r="E5090">
        <f t="shared" si="338"/>
        <v>41.271457192170104</v>
      </c>
      <c r="F5090" s="130">
        <v>33.628916880025095</v>
      </c>
      <c r="G5090">
        <f t="shared" si="340"/>
        <v>33.775075393647498</v>
      </c>
      <c r="H5090">
        <f t="shared" si="342"/>
        <v>0</v>
      </c>
      <c r="I5090" s="70"/>
      <c r="J5090" s="71"/>
      <c r="K5090" s="70"/>
      <c r="L5090" s="71"/>
      <c r="M5090" s="70"/>
      <c r="N5090" s="71"/>
      <c r="O5090" s="70"/>
      <c r="P5090" s="72"/>
    </row>
    <row r="5091" spans="1:16">
      <c r="A5091" s="12">
        <f t="shared" si="339"/>
        <v>0</v>
      </c>
      <c r="B5091" t="str">
        <f>YEAR(C5091)&amp;VLOOKUP(MONTH(C5091),lookup!$G$2:$N$13,8)</f>
        <v>2022M03</v>
      </c>
      <c r="C5091" s="7">
        <f t="shared" si="341"/>
        <v>44628</v>
      </c>
      <c r="D5091" s="130">
        <v>41.571867815799401</v>
      </c>
      <c r="E5091">
        <f t="shared" si="338"/>
        <v>41.356131261828807</v>
      </c>
      <c r="F5091" s="130">
        <v>34.114108742152972</v>
      </c>
      <c r="G5091">
        <f t="shared" si="340"/>
        <v>33.853303791458593</v>
      </c>
      <c r="H5091">
        <f t="shared" si="342"/>
        <v>0</v>
      </c>
      <c r="I5091" s="70"/>
      <c r="J5091" s="71"/>
      <c r="K5091" s="70"/>
      <c r="L5091" s="71"/>
      <c r="M5091" s="70"/>
      <c r="N5091" s="71"/>
      <c r="O5091" s="70"/>
      <c r="P5091" s="72"/>
    </row>
    <row r="5092" spans="1:16">
      <c r="A5092" s="12">
        <f t="shared" si="339"/>
        <v>0</v>
      </c>
      <c r="B5092" t="str">
        <f>YEAR(C5092)&amp;VLOOKUP(MONTH(C5092),lookup!$G$2:$N$13,8)</f>
        <v>2022M03</v>
      </c>
      <c r="C5092" s="7">
        <f t="shared" si="341"/>
        <v>44629</v>
      </c>
      <c r="D5092" s="130">
        <v>41.377656376894627</v>
      </c>
      <c r="E5092">
        <f t="shared" si="338"/>
        <v>41.395640530875951</v>
      </c>
      <c r="F5092" s="130">
        <v>33.70887582483337</v>
      </c>
      <c r="G5092">
        <f t="shared" si="340"/>
        <v>33.873923280703025</v>
      </c>
      <c r="H5092">
        <f t="shared" si="342"/>
        <v>0</v>
      </c>
      <c r="I5092" s="70"/>
      <c r="J5092" s="71"/>
      <c r="K5092" s="70"/>
      <c r="L5092" s="71"/>
      <c r="M5092" s="70"/>
      <c r="N5092" s="71"/>
      <c r="O5092" s="70"/>
      <c r="P5092" s="72"/>
    </row>
    <row r="5093" spans="1:16">
      <c r="A5093" s="12">
        <f t="shared" si="339"/>
        <v>0</v>
      </c>
      <c r="B5093" t="str">
        <f>YEAR(C5093)&amp;VLOOKUP(MONTH(C5093),lookup!$G$2:$N$13,8)</f>
        <v>2022M03</v>
      </c>
      <c r="C5093" s="7">
        <f t="shared" si="341"/>
        <v>44630</v>
      </c>
      <c r="D5093" s="130">
        <v>41.575793081639816</v>
      </c>
      <c r="E5093">
        <f t="shared" si="338"/>
        <v>41.443958099070592</v>
      </c>
      <c r="F5093" s="130">
        <v>34.200599554625704</v>
      </c>
      <c r="G5093">
        <f t="shared" si="340"/>
        <v>33.926360375338582</v>
      </c>
      <c r="H5093">
        <f t="shared" si="342"/>
        <v>0</v>
      </c>
      <c r="I5093" s="70"/>
      <c r="J5093" s="71"/>
      <c r="K5093" s="70"/>
      <c r="L5093" s="71"/>
      <c r="M5093" s="70"/>
      <c r="N5093" s="71"/>
      <c r="O5093" s="70"/>
      <c r="P5093" s="72"/>
    </row>
    <row r="5094" spans="1:16">
      <c r="A5094" s="12">
        <f t="shared" si="339"/>
        <v>0</v>
      </c>
      <c r="B5094" t="str">
        <f>YEAR(C5094)&amp;VLOOKUP(MONTH(C5094),lookup!$G$2:$N$13,8)</f>
        <v>2022M03</v>
      </c>
      <c r="C5094" s="7">
        <f t="shared" si="341"/>
        <v>44631</v>
      </c>
      <c r="D5094" s="130">
        <v>41.887515796541088</v>
      </c>
      <c r="E5094">
        <f t="shared" si="338"/>
        <v>41.526903752001012</v>
      </c>
      <c r="F5094" s="130">
        <v>34.288613785503998</v>
      </c>
      <c r="G5094">
        <f t="shared" si="340"/>
        <v>34.010061045593176</v>
      </c>
      <c r="H5094">
        <f t="shared" si="342"/>
        <v>0</v>
      </c>
      <c r="I5094" s="70"/>
      <c r="J5094" s="71"/>
      <c r="K5094" s="70"/>
      <c r="L5094" s="71"/>
      <c r="M5094" s="70"/>
      <c r="N5094" s="71"/>
      <c r="O5094" s="70"/>
      <c r="P5094" s="72"/>
    </row>
    <row r="5095" spans="1:16">
      <c r="A5095" s="12">
        <f t="shared" si="339"/>
        <v>0</v>
      </c>
      <c r="B5095" t="str">
        <f>YEAR(C5095)&amp;VLOOKUP(MONTH(C5095),lookup!$G$2:$N$13,8)</f>
        <v>2022M03</v>
      </c>
      <c r="C5095" s="7">
        <f t="shared" si="341"/>
        <v>44632</v>
      </c>
      <c r="D5095" s="130">
        <v>42.209599080307534</v>
      </c>
      <c r="E5095">
        <f t="shared" si="338"/>
        <v>41.627242955925624</v>
      </c>
      <c r="F5095" s="130">
        <v>34.648200886524265</v>
      </c>
      <c r="G5095">
        <f t="shared" si="340"/>
        <v>34.089083496499796</v>
      </c>
      <c r="H5095">
        <f t="shared" si="342"/>
        <v>0</v>
      </c>
      <c r="I5095" s="70"/>
      <c r="J5095" s="71"/>
      <c r="K5095" s="70"/>
      <c r="L5095" s="71"/>
      <c r="M5095" s="70"/>
      <c r="N5095" s="71"/>
      <c r="O5095" s="70"/>
      <c r="P5095" s="72"/>
    </row>
    <row r="5096" spans="1:16">
      <c r="A5096" s="12">
        <f t="shared" si="339"/>
        <v>0</v>
      </c>
      <c r="B5096" t="str">
        <f>YEAR(C5096)&amp;VLOOKUP(MONTH(C5096),lookup!$G$2:$N$13,8)</f>
        <v>2022M03</v>
      </c>
      <c r="C5096" s="7">
        <f t="shared" si="341"/>
        <v>44633</v>
      </c>
      <c r="D5096" s="130">
        <v>41.960767475842374</v>
      </c>
      <c r="E5096">
        <f t="shared" si="338"/>
        <v>41.722844541998739</v>
      </c>
      <c r="F5096" s="130">
        <v>34.331199486384861</v>
      </c>
      <c r="G5096">
        <f t="shared" si="340"/>
        <v>34.180553233449182</v>
      </c>
      <c r="H5096">
        <f t="shared" si="342"/>
        <v>0</v>
      </c>
      <c r="I5096" s="70"/>
      <c r="J5096" s="71"/>
      <c r="K5096" s="70">
        <v>44621</v>
      </c>
      <c r="L5096" s="71">
        <v>33.922127826275101</v>
      </c>
      <c r="M5096" s="70"/>
      <c r="N5096" s="71"/>
      <c r="O5096" s="70"/>
      <c r="P5096" s="72"/>
    </row>
    <row r="5097" spans="1:16">
      <c r="A5097" s="12">
        <f t="shared" si="339"/>
        <v>0</v>
      </c>
      <c r="B5097" t="str">
        <f>YEAR(C5097)&amp;VLOOKUP(MONTH(C5097),lookup!$G$2:$N$13,8)</f>
        <v>2022M03</v>
      </c>
      <c r="C5097" s="7">
        <f t="shared" si="341"/>
        <v>44634</v>
      </c>
      <c r="D5097" s="130">
        <v>42.002274193975154</v>
      </c>
      <c r="E5097">
        <f t="shared" si="338"/>
        <v>41.779389153331024</v>
      </c>
      <c r="F5097" s="130">
        <v>34.396725792162258</v>
      </c>
      <c r="G5097">
        <f t="shared" si="340"/>
        <v>34.213512170349489</v>
      </c>
      <c r="H5097">
        <f t="shared" si="342"/>
        <v>0</v>
      </c>
      <c r="I5097" s="70"/>
      <c r="J5097" s="71"/>
      <c r="K5097" s="70">
        <v>44621</v>
      </c>
      <c r="L5097" s="71">
        <v>33.918941170568452</v>
      </c>
      <c r="M5097" s="70"/>
      <c r="N5097" s="71"/>
      <c r="O5097" s="70"/>
      <c r="P5097" s="72"/>
    </row>
    <row r="5098" spans="1:16">
      <c r="A5098" s="12">
        <f t="shared" si="339"/>
        <v>0</v>
      </c>
      <c r="B5098" t="str">
        <f>YEAR(C5098)&amp;VLOOKUP(MONTH(C5098),lookup!$G$2:$N$13,8)</f>
        <v>2022M03</v>
      </c>
      <c r="C5098" s="7">
        <f t="shared" si="341"/>
        <v>44635</v>
      </c>
      <c r="D5098" s="130">
        <v>41.826839498012482</v>
      </c>
      <c r="E5098">
        <f t="shared" si="338"/>
        <v>41.856002009631482</v>
      </c>
      <c r="F5098" s="130">
        <v>34.224319975916849</v>
      </c>
      <c r="G5098">
        <f t="shared" si="340"/>
        <v>34.293678543099681</v>
      </c>
      <c r="H5098">
        <f t="shared" si="342"/>
        <v>0</v>
      </c>
      <c r="I5098" s="70"/>
      <c r="J5098" s="71"/>
      <c r="K5098" s="70">
        <v>44621</v>
      </c>
      <c r="L5098" s="71">
        <v>34.023900974827704</v>
      </c>
      <c r="M5098" s="70"/>
      <c r="N5098" s="71"/>
      <c r="O5098" s="70"/>
      <c r="P5098" s="72"/>
    </row>
    <row r="5099" spans="1:16">
      <c r="A5099" s="12">
        <f t="shared" si="339"/>
        <v>0</v>
      </c>
      <c r="B5099" t="str">
        <f>YEAR(C5099)&amp;VLOOKUP(MONTH(C5099),lookup!$G$2:$N$13,8)</f>
        <v>2022M03</v>
      </c>
      <c r="C5099" s="7">
        <f t="shared" si="341"/>
        <v>44636</v>
      </c>
      <c r="D5099" s="130">
        <v>42.261848712410888</v>
      </c>
      <c r="E5099">
        <f t="shared" si="338"/>
        <v>41.956297118233955</v>
      </c>
      <c r="F5099" s="130">
        <v>34.639552891708497</v>
      </c>
      <c r="G5099">
        <f t="shared" si="340"/>
        <v>34.363098247203794</v>
      </c>
      <c r="H5099">
        <f t="shared" si="342"/>
        <v>0</v>
      </c>
      <c r="I5099" s="70"/>
      <c r="J5099" s="71"/>
      <c r="K5099" s="70">
        <v>44621</v>
      </c>
      <c r="L5099" s="71">
        <v>34.038278117419253</v>
      </c>
      <c r="M5099" s="70"/>
      <c r="N5099" s="71"/>
      <c r="O5099" s="70"/>
      <c r="P5099" s="72"/>
    </row>
    <row r="5100" spans="1:16">
      <c r="A5100" s="12">
        <f t="shared" si="339"/>
        <v>0</v>
      </c>
      <c r="B5100" t="str">
        <f>YEAR(C5100)&amp;VLOOKUP(MONTH(C5100),lookup!$G$2:$N$13,8)</f>
        <v>2022M03</v>
      </c>
      <c r="C5100" s="7">
        <f t="shared" si="341"/>
        <v>44637</v>
      </c>
      <c r="D5100" s="130">
        <v>41.952746719045031</v>
      </c>
      <c r="E5100">
        <f t="shared" si="338"/>
        <v>41.997676174827021</v>
      </c>
      <c r="F5100" s="130">
        <v>34.298444783519017</v>
      </c>
      <c r="G5100">
        <f t="shared" si="340"/>
        <v>34.400765556956237</v>
      </c>
      <c r="H5100">
        <f t="shared" si="342"/>
        <v>0</v>
      </c>
      <c r="I5100" s="70"/>
      <c r="J5100" s="71"/>
      <c r="K5100" s="70">
        <v>44621</v>
      </c>
      <c r="L5100" s="71">
        <v>34.165056627306313</v>
      </c>
      <c r="M5100" s="70"/>
      <c r="N5100" s="71"/>
      <c r="O5100" s="70"/>
      <c r="P5100" s="72"/>
    </row>
    <row r="5101" spans="1:16">
      <c r="A5101" s="12">
        <f t="shared" si="339"/>
        <v>0</v>
      </c>
      <c r="B5101" t="str">
        <f>YEAR(C5101)&amp;VLOOKUP(MONTH(C5101),lookup!$G$2:$N$13,8)</f>
        <v>2022M03</v>
      </c>
      <c r="C5101" s="7">
        <f t="shared" si="341"/>
        <v>44638</v>
      </c>
      <c r="D5101" s="130">
        <v>42.388096521137946</v>
      </c>
      <c r="E5101">
        <f t="shared" ref="E5101:E5164" si="343">AVERAGE(SUM(D5094:D5101)/8,SUM(D5096:D5101)/6)</f>
        <v>42.06331992653152</v>
      </c>
      <c r="F5101" s="130">
        <v>34.893302249363764</v>
      </c>
      <c r="G5101">
        <f t="shared" si="340"/>
        <v>34.464484588947322</v>
      </c>
      <c r="H5101">
        <f t="shared" si="342"/>
        <v>0</v>
      </c>
      <c r="I5101" s="70"/>
      <c r="J5101" s="71"/>
      <c r="K5101" s="70">
        <v>44621</v>
      </c>
      <c r="L5101" s="71">
        <v>34.213774710424062</v>
      </c>
      <c r="M5101" s="70"/>
      <c r="N5101" s="71"/>
      <c r="O5101" s="70"/>
      <c r="P5101" s="72"/>
    </row>
    <row r="5102" spans="1:16">
      <c r="A5102" s="12">
        <f t="shared" si="339"/>
        <v>0</v>
      </c>
      <c r="B5102" t="str">
        <f>YEAR(C5102)&amp;VLOOKUP(MONTH(C5102),lookup!$G$2:$N$13,8)</f>
        <v>2022M03</v>
      </c>
      <c r="C5102" s="7">
        <f t="shared" si="341"/>
        <v>44639</v>
      </c>
      <c r="D5102" s="130">
        <v>42.758156668216088</v>
      </c>
      <c r="E5102">
        <f t="shared" si="343"/>
        <v>42.184184080375687</v>
      </c>
      <c r="F5102" s="130">
        <v>35.020663408078441</v>
      </c>
      <c r="G5102">
        <f t="shared" si="340"/>
        <v>34.567693017166022</v>
      </c>
      <c r="H5102">
        <f t="shared" si="342"/>
        <v>0</v>
      </c>
      <c r="I5102" s="70"/>
      <c r="J5102" s="71"/>
      <c r="K5102" s="70">
        <v>44621</v>
      </c>
      <c r="L5102" s="71">
        <v>34.337763341424093</v>
      </c>
      <c r="M5102" s="70"/>
      <c r="N5102" s="71"/>
      <c r="O5102" s="70"/>
      <c r="P5102" s="72"/>
    </row>
    <row r="5103" spans="1:16">
      <c r="A5103" s="12">
        <f t="shared" si="339"/>
        <v>0</v>
      </c>
      <c r="B5103" t="str">
        <f>YEAR(C5103)&amp;VLOOKUP(MONTH(C5103),lookup!$G$2:$N$13,8)</f>
        <v>2022M03</v>
      </c>
      <c r="C5103" s="7">
        <f t="shared" si="341"/>
        <v>44640</v>
      </c>
      <c r="D5103" s="130">
        <v>42.658812675295096</v>
      </c>
      <c r="E5103">
        <f t="shared" si="343"/>
        <v>42.266971470172408</v>
      </c>
      <c r="F5103" s="130">
        <v>35.022638299133519</v>
      </c>
      <c r="G5103">
        <f t="shared" si="340"/>
        <v>34.643254731035043</v>
      </c>
      <c r="H5103">
        <f t="shared" si="342"/>
        <v>0</v>
      </c>
      <c r="I5103" s="70"/>
      <c r="J5103" s="71"/>
      <c r="K5103" s="70">
        <v>44621</v>
      </c>
      <c r="L5103" s="71">
        <v>34.386040989347954</v>
      </c>
      <c r="M5103" s="70"/>
      <c r="N5103" s="71"/>
      <c r="O5103" s="70"/>
      <c r="P5103" s="72"/>
    </row>
    <row r="5104" spans="1:16">
      <c r="A5104" s="12">
        <f t="shared" ref="A5104:A5167" si="344">IF(D5104+D5105=D5104,IF(D5104+D5105&gt;0,1,0),0)</f>
        <v>0</v>
      </c>
      <c r="B5104" t="str">
        <f>YEAR(C5104)&amp;VLOOKUP(MONTH(C5104),lookup!$G$2:$N$13,8)</f>
        <v>2022M03</v>
      </c>
      <c r="C5104" s="7">
        <f t="shared" si="341"/>
        <v>44641</v>
      </c>
      <c r="D5104" s="130">
        <v>42.805022422104116</v>
      </c>
      <c r="E5104">
        <f t="shared" si="343"/>
        <v>42.401252647988059</v>
      </c>
      <c r="F5104" s="130">
        <v>35.089171364776405</v>
      </c>
      <c r="G5104">
        <f t="shared" si="340"/>
        <v>34.762698922506139</v>
      </c>
      <c r="H5104">
        <f t="shared" si="342"/>
        <v>0</v>
      </c>
      <c r="I5104" s="70"/>
      <c r="J5104" s="71"/>
      <c r="K5104" s="70">
        <v>44621</v>
      </c>
      <c r="L5104" s="71">
        <v>34.452125683321711</v>
      </c>
      <c r="M5104" s="70"/>
      <c r="N5104" s="71"/>
      <c r="O5104" s="70"/>
      <c r="P5104" s="72"/>
    </row>
    <row r="5105" spans="1:16">
      <c r="A5105" s="12">
        <f t="shared" si="344"/>
        <v>0</v>
      </c>
      <c r="B5105" t="str">
        <f>YEAR(C5105)&amp;VLOOKUP(MONTH(C5105),lookup!$G$2:$N$13,8)</f>
        <v>2022M03</v>
      </c>
      <c r="C5105" s="7">
        <f t="shared" si="341"/>
        <v>44642</v>
      </c>
      <c r="D5105" s="130">
        <v>42.67635294887129</v>
      </c>
      <c r="E5105">
        <f t="shared" si="343"/>
        <v>42.477924589874107</v>
      </c>
      <c r="F5105" s="130">
        <v>35.062912315191348</v>
      </c>
      <c r="G5105">
        <f t="shared" si="340"/>
        <v>34.839615532152365</v>
      </c>
      <c r="H5105">
        <f t="shared" si="342"/>
        <v>0</v>
      </c>
      <c r="I5105" s="70"/>
      <c r="J5105" s="71"/>
      <c r="K5105" s="70">
        <v>44621</v>
      </c>
      <c r="L5105" s="71">
        <v>34.527119651299863</v>
      </c>
      <c r="M5105" s="70"/>
      <c r="N5105" s="71"/>
      <c r="O5105" s="70"/>
      <c r="P5105" s="72"/>
    </row>
    <row r="5106" spans="1:16">
      <c r="A5106" s="12">
        <f t="shared" si="344"/>
        <v>0</v>
      </c>
      <c r="B5106" t="str">
        <f>YEAR(C5106)&amp;VLOOKUP(MONTH(C5106),lookup!$G$2:$N$13,8)</f>
        <v>2022M03</v>
      </c>
      <c r="C5106" s="7">
        <f t="shared" si="341"/>
        <v>44643</v>
      </c>
      <c r="D5106" s="130">
        <v>42.994277167609368</v>
      </c>
      <c r="E5106">
        <f t="shared" si="343"/>
        <v>42.637683648270936</v>
      </c>
      <c r="F5106" s="130">
        <v>35.194674728665696</v>
      </c>
      <c r="G5106">
        <f t="shared" si="340"/>
        <v>34.974948532961385</v>
      </c>
      <c r="H5106">
        <f t="shared" si="342"/>
        <v>0</v>
      </c>
      <c r="I5106" s="70"/>
      <c r="J5106" s="71"/>
      <c r="K5106" s="70">
        <v>44621</v>
      </c>
      <c r="L5106" s="71">
        <v>34.605966283577523</v>
      </c>
      <c r="M5106" s="70"/>
      <c r="N5106" s="71"/>
      <c r="O5106" s="70"/>
      <c r="P5106" s="72"/>
    </row>
    <row r="5107" spans="1:16">
      <c r="A5107" s="12">
        <f t="shared" si="344"/>
        <v>0</v>
      </c>
      <c r="B5107" t="str">
        <f>YEAR(C5107)&amp;VLOOKUP(MONTH(C5107),lookup!$G$2:$N$13,8)</f>
        <v>2022M03</v>
      </c>
      <c r="C5107" s="7">
        <f t="shared" si="341"/>
        <v>44644</v>
      </c>
      <c r="D5107" s="130">
        <v>42.88285490988924</v>
      </c>
      <c r="E5107">
        <f t="shared" si="343"/>
        <v>42.717726401342617</v>
      </c>
      <c r="F5107" s="130">
        <v>35.163412058406252</v>
      </c>
      <c r="G5107">
        <f t="shared" si="340"/>
        <v>35.030198881633538</v>
      </c>
      <c r="H5107">
        <f t="shared" si="342"/>
        <v>0</v>
      </c>
      <c r="I5107" s="70"/>
      <c r="J5107" s="71"/>
      <c r="K5107" s="70">
        <v>44621</v>
      </c>
      <c r="L5107" s="71">
        <v>34.70225690389816</v>
      </c>
      <c r="M5107" s="70"/>
      <c r="N5107" s="71"/>
      <c r="O5107" s="70"/>
      <c r="P5107" s="72"/>
    </row>
    <row r="5108" spans="1:16">
      <c r="A5108" s="12">
        <f t="shared" si="344"/>
        <v>0</v>
      </c>
      <c r="B5108" t="str">
        <f>YEAR(C5108)&amp;VLOOKUP(MONTH(C5108),lookup!$G$2:$N$13,8)</f>
        <v>2022M03</v>
      </c>
      <c r="C5108" s="7">
        <f t="shared" si="341"/>
        <v>44645</v>
      </c>
      <c r="D5108" s="130">
        <v>43.393611559920977</v>
      </c>
      <c r="E5108">
        <f t="shared" si="343"/>
        <v>42.860735028206101</v>
      </c>
      <c r="F5108" s="130">
        <v>35.593163320603431</v>
      </c>
      <c r="G5108">
        <f t="shared" si="340"/>
        <v>35.158827116245064</v>
      </c>
      <c r="H5108">
        <f t="shared" si="342"/>
        <v>0</v>
      </c>
      <c r="I5108" s="70"/>
      <c r="J5108" s="71"/>
      <c r="K5108" s="70">
        <v>44621</v>
      </c>
      <c r="L5108" s="71">
        <v>34.789905561312935</v>
      </c>
      <c r="M5108" s="70"/>
      <c r="N5108" s="71"/>
      <c r="O5108" s="70"/>
      <c r="P5108" s="72"/>
    </row>
    <row r="5109" spans="1:16">
      <c r="A5109" s="12">
        <f t="shared" si="344"/>
        <v>0</v>
      </c>
      <c r="B5109" t="str">
        <f>YEAR(C5109)&amp;VLOOKUP(MONTH(C5109),lookup!$G$2:$N$13,8)</f>
        <v>2022M03</v>
      </c>
      <c r="C5109" s="7">
        <f t="shared" si="341"/>
        <v>44646</v>
      </c>
      <c r="D5109" s="130">
        <v>43.613476409548348</v>
      </c>
      <c r="E5109">
        <f t="shared" si="343"/>
        <v>43.016876582419521</v>
      </c>
      <c r="F5109" s="130">
        <v>35.767126355345816</v>
      </c>
      <c r="G5109">
        <f t="shared" si="340"/>
        <v>35.275481794219964</v>
      </c>
      <c r="H5109">
        <f t="shared" si="342"/>
        <v>0</v>
      </c>
      <c r="I5109" s="70"/>
      <c r="J5109" s="71"/>
      <c r="K5109" s="70">
        <v>44621</v>
      </c>
      <c r="L5109" s="71">
        <v>34.87733069786681</v>
      </c>
      <c r="M5109" s="70"/>
      <c r="N5109" s="71"/>
      <c r="O5109" s="70"/>
      <c r="P5109" s="72"/>
    </row>
    <row r="5110" spans="1:16">
      <c r="A5110" s="12">
        <f t="shared" si="344"/>
        <v>0</v>
      </c>
      <c r="B5110" t="str">
        <f>YEAR(C5110)&amp;VLOOKUP(MONTH(C5110),lookup!$G$2:$N$13,8)</f>
        <v>2022M03</v>
      </c>
      <c r="C5110" s="7">
        <f t="shared" si="341"/>
        <v>44647</v>
      </c>
      <c r="D5110" s="130">
        <v>42.779554883031892</v>
      </c>
      <c r="E5110">
        <f t="shared" si="343"/>
        <v>43.016091675922823</v>
      </c>
      <c r="F5110" s="130">
        <v>35.16195382589126</v>
      </c>
      <c r="G5110">
        <f t="shared" si="340"/>
        <v>35.290377650426173</v>
      </c>
      <c r="H5110">
        <f t="shared" si="342"/>
        <v>0</v>
      </c>
      <c r="I5110" s="70"/>
      <c r="J5110" s="71"/>
      <c r="K5110" s="70">
        <v>44621</v>
      </c>
      <c r="L5110" s="71">
        <v>34.935369586379856</v>
      </c>
      <c r="M5110" s="70"/>
      <c r="N5110" s="71"/>
      <c r="O5110" s="70"/>
      <c r="P5110" s="72"/>
    </row>
    <row r="5111" spans="1:16">
      <c r="A5111" s="12">
        <f t="shared" si="344"/>
        <v>0</v>
      </c>
      <c r="B5111" t="str">
        <f>YEAR(C5111)&amp;VLOOKUP(MONTH(C5111),lookup!$G$2:$N$13,8)</f>
        <v>2022M03</v>
      </c>
      <c r="C5111" s="7">
        <f t="shared" si="341"/>
        <v>44648</v>
      </c>
      <c r="D5111" s="130">
        <v>43.592136732168512</v>
      </c>
      <c r="E5111">
        <f t="shared" si="343"/>
        <v>43.150739744752173</v>
      </c>
      <c r="F5111" s="130">
        <v>35.677785470879783</v>
      </c>
      <c r="G5111">
        <f t="shared" si="340"/>
        <v>35.382563778301019</v>
      </c>
      <c r="H5111">
        <f t="shared" si="342"/>
        <v>0</v>
      </c>
      <c r="I5111" s="70"/>
      <c r="J5111" s="71"/>
      <c r="K5111" s="70">
        <v>44621</v>
      </c>
      <c r="L5111" s="71">
        <v>35.006967007320448</v>
      </c>
      <c r="M5111" s="70"/>
      <c r="N5111" s="71"/>
      <c r="O5111" s="70"/>
      <c r="P5111" s="72"/>
    </row>
    <row r="5112" spans="1:16">
      <c r="A5112" s="12">
        <f t="shared" si="344"/>
        <v>0</v>
      </c>
      <c r="B5112" t="str">
        <f>YEAR(C5112)&amp;VLOOKUP(MONTH(C5112),lookup!$G$2:$N$13,8)</f>
        <v>2022M03</v>
      </c>
      <c r="C5112" s="7">
        <f t="shared" si="341"/>
        <v>44649</v>
      </c>
      <c r="D5112" s="130">
        <v>43.606500968535215</v>
      </c>
      <c r="E5112">
        <f t="shared" si="343"/>
        <v>43.25185080398127</v>
      </c>
      <c r="F5112" s="130">
        <v>35.830232333149233</v>
      </c>
      <c r="G5112">
        <f t="shared" si="340"/>
        <v>35.481843222531282</v>
      </c>
      <c r="H5112">
        <f t="shared" si="342"/>
        <v>0</v>
      </c>
      <c r="I5112" s="70"/>
      <c r="J5112" s="71"/>
      <c r="K5112" s="70">
        <v>44621</v>
      </c>
      <c r="L5112" s="71">
        <v>35.085041111950282</v>
      </c>
      <c r="M5112" s="70"/>
      <c r="N5112" s="71"/>
      <c r="O5112" s="70"/>
      <c r="P5112" s="72"/>
    </row>
    <row r="5113" spans="1:16">
      <c r="A5113" s="12">
        <f t="shared" si="344"/>
        <v>0</v>
      </c>
      <c r="B5113" t="str">
        <f>YEAR(C5113)&amp;VLOOKUP(MONTH(C5113),lookup!$G$2:$N$13,8)</f>
        <v>2022M03</v>
      </c>
      <c r="C5113" s="7">
        <f t="shared" si="341"/>
        <v>44650</v>
      </c>
      <c r="D5113" s="130">
        <v>43.945017923545308</v>
      </c>
      <c r="E5113">
        <f t="shared" si="343"/>
        <v>43.419655949369741</v>
      </c>
      <c r="F5113" s="130">
        <v>35.967860269628844</v>
      </c>
      <c r="G5113">
        <f t="shared" si="340"/>
        <v>35.605439820618841</v>
      </c>
      <c r="H5113">
        <f t="shared" si="342"/>
        <v>0</v>
      </c>
      <c r="I5113" s="70"/>
      <c r="J5113" s="71"/>
      <c r="K5113" s="70">
        <v>44621</v>
      </c>
      <c r="L5113" s="71">
        <v>35.173923267643922</v>
      </c>
      <c r="M5113" s="70"/>
      <c r="N5113" s="71"/>
      <c r="O5113" s="70"/>
      <c r="P5113" s="72"/>
    </row>
    <row r="5114" spans="1:16">
      <c r="A5114" s="12">
        <f t="shared" si="344"/>
        <v>0</v>
      </c>
      <c r="B5114" t="str">
        <f>YEAR(C5114)&amp;VLOOKUP(MONTH(C5114),lookup!$G$2:$N$13,8)</f>
        <v>2022M03</v>
      </c>
      <c r="C5114" s="7">
        <f t="shared" si="341"/>
        <v>44651</v>
      </c>
      <c r="D5114" s="130">
        <v>43.509922037354578</v>
      </c>
      <c r="E5114">
        <f t="shared" si="343"/>
        <v>43.461576293514952</v>
      </c>
      <c r="F5114" s="130">
        <v>35.703864655692705</v>
      </c>
      <c r="G5114">
        <f t="shared" si="340"/>
        <v>35.646489302315473</v>
      </c>
      <c r="H5114">
        <f>INDEX(J:AU,MATCH(C5114,C:C,0),MATCH($H$1,$J$1:$AU$1,0))*(IF(I5114=$Q$1,1,IF(K5114=$Q$1,1,IF(M5114=$Q$1,1,IF(O5114=$Q$1,1,0)))))</f>
        <v>0</v>
      </c>
      <c r="I5114" s="70"/>
      <c r="J5114" s="71"/>
      <c r="K5114" s="70">
        <v>44621</v>
      </c>
      <c r="L5114" s="71">
        <v>35.242170364936449</v>
      </c>
      <c r="M5114" s="70"/>
      <c r="N5114" s="71"/>
      <c r="O5114" s="70"/>
      <c r="P5114" s="72"/>
    </row>
    <row r="5115" spans="1:16">
      <c r="A5115" s="12">
        <f t="shared" si="344"/>
        <v>0</v>
      </c>
      <c r="B5115" t="str">
        <f>YEAR(C5115)&amp;VLOOKUP(MONTH(C5115),lookup!$G$2:$N$13,8)</f>
        <v>2022M04</v>
      </c>
      <c r="C5115" s="7">
        <f t="shared" si="341"/>
        <v>44652</v>
      </c>
      <c r="D5115" s="130">
        <v>43.46360541618256</v>
      </c>
      <c r="E5115">
        <f t="shared" si="343"/>
        <v>43.485383950711132</v>
      </c>
      <c r="F5115" s="130">
        <v>35.662061726001937</v>
      </c>
      <c r="G5115">
        <f t="shared" si="340"/>
        <v>35.668899520761542</v>
      </c>
      <c r="H5115">
        <f t="shared" si="342"/>
        <v>0</v>
      </c>
      <c r="I5115" s="70"/>
      <c r="J5115" s="71"/>
      <c r="K5115" s="70">
        <v>44621</v>
      </c>
      <c r="L5115" s="71">
        <v>35.315923460159759</v>
      </c>
      <c r="M5115" s="70"/>
      <c r="N5115" s="71"/>
      <c r="O5115" s="70"/>
      <c r="P5115" s="72"/>
    </row>
    <row r="5116" spans="1:16">
      <c r="A5116" s="12">
        <f t="shared" si="344"/>
        <v>0</v>
      </c>
      <c r="B5116" t="str">
        <f>YEAR(C5116)&amp;VLOOKUP(MONTH(C5116),lookup!$G$2:$N$13,8)</f>
        <v>2022M04</v>
      </c>
      <c r="C5116" s="7">
        <f t="shared" si="341"/>
        <v>44653</v>
      </c>
      <c r="D5116" s="130">
        <v>43.602202603670463</v>
      </c>
      <c r="E5116">
        <f t="shared" si="343"/>
        <v>43.566974867665351</v>
      </c>
      <c r="F5116" s="130">
        <v>35.731633877217511</v>
      </c>
      <c r="G5116">
        <f t="shared" si="340"/>
        <v>35.725027268160446</v>
      </c>
      <c r="H5116">
        <f t="shared" si="342"/>
        <v>0</v>
      </c>
      <c r="I5116" s="70"/>
      <c r="J5116" s="71"/>
      <c r="K5116" s="70">
        <v>44621</v>
      </c>
      <c r="L5116" s="71">
        <v>35.374682287522553</v>
      </c>
      <c r="M5116" s="70"/>
      <c r="N5116" s="71"/>
      <c r="O5116" s="70"/>
      <c r="P5116" s="72"/>
    </row>
    <row r="5117" spans="1:16">
      <c r="A5117" s="12">
        <f t="shared" si="344"/>
        <v>0</v>
      </c>
      <c r="B5117" t="str">
        <f>YEAR(C5117)&amp;VLOOKUP(MONTH(C5117),lookup!$G$2:$N$13,8)</f>
        <v>2022M04</v>
      </c>
      <c r="C5117" s="7">
        <f t="shared" si="341"/>
        <v>44654</v>
      </c>
      <c r="D5117" s="130">
        <v>43.851889693799507</v>
      </c>
      <c r="E5117">
        <f t="shared" si="343"/>
        <v>43.60352177806697</v>
      </c>
      <c r="F5117" s="130">
        <v>36.13498344152061</v>
      </c>
      <c r="G5117">
        <f t="shared" si="340"/>
        <v>35.7861181669331</v>
      </c>
      <c r="H5117">
        <f t="shared" si="342"/>
        <v>0</v>
      </c>
      <c r="I5117" s="70"/>
      <c r="J5117" s="71"/>
      <c r="K5117" s="70">
        <v>44621</v>
      </c>
      <c r="L5117" s="71">
        <v>35.440472714570276</v>
      </c>
      <c r="M5117" s="70"/>
      <c r="N5117" s="71"/>
      <c r="O5117" s="70"/>
      <c r="P5117" s="72"/>
    </row>
    <row r="5118" spans="1:16">
      <c r="A5118" s="12">
        <f t="shared" si="344"/>
        <v>0</v>
      </c>
      <c r="B5118" t="str">
        <f>YEAR(C5118)&amp;VLOOKUP(MONTH(C5118),lookup!$G$2:$N$13,8)</f>
        <v>2022M04</v>
      </c>
      <c r="C5118" s="7">
        <f t="shared" si="341"/>
        <v>44655</v>
      </c>
      <c r="D5118" s="130">
        <v>43.461438984600569</v>
      </c>
      <c r="E5118">
        <f t="shared" si="343"/>
        <v>43.634051035753799</v>
      </c>
      <c r="F5118" s="130">
        <v>35.577130892016356</v>
      </c>
      <c r="G5118">
        <f t="shared" si="340"/>
        <v>35.790974946804845</v>
      </c>
      <c r="H5118">
        <f t="shared" si="342"/>
        <v>0</v>
      </c>
      <c r="I5118" s="70"/>
      <c r="J5118" s="71"/>
      <c r="K5118" s="70">
        <v>44621</v>
      </c>
      <c r="L5118" s="71">
        <v>35.516431013797259</v>
      </c>
      <c r="M5118" s="70"/>
      <c r="N5118" s="71"/>
      <c r="O5118" s="70"/>
      <c r="P5118" s="72"/>
    </row>
    <row r="5119" spans="1:16">
      <c r="A5119" s="12">
        <f t="shared" si="344"/>
        <v>0</v>
      </c>
      <c r="B5119" t="str">
        <f>YEAR(C5119)&amp;VLOOKUP(MONTH(C5119),lookup!$G$2:$N$13,8)</f>
        <v>2022M04</v>
      </c>
      <c r="C5119" s="7">
        <f t="shared" si="341"/>
        <v>44656</v>
      </c>
      <c r="D5119" s="130">
        <v>44.114837646696131</v>
      </c>
      <c r="E5119">
        <f t="shared" si="343"/>
        <v>43.680871486507669</v>
      </c>
      <c r="F5119" s="130">
        <v>36.326204320530536</v>
      </c>
      <c r="G5119">
        <f t="shared" si="340"/>
        <v>35.861363129149829</v>
      </c>
      <c r="H5119">
        <f t="shared" si="342"/>
        <v>0</v>
      </c>
      <c r="I5119" s="70"/>
      <c r="J5119" s="71"/>
      <c r="K5119" s="70">
        <v>44621</v>
      </c>
      <c r="L5119" s="71">
        <v>35.601161315911419</v>
      </c>
      <c r="M5119" s="70"/>
      <c r="N5119" s="71"/>
      <c r="O5119" s="70"/>
      <c r="P5119" s="72"/>
    </row>
    <row r="5120" spans="1:16">
      <c r="A5120" s="12">
        <f t="shared" si="344"/>
        <v>0</v>
      </c>
      <c r="B5120" t="str">
        <f>YEAR(C5120)&amp;VLOOKUP(MONTH(C5120),lookup!$G$2:$N$13,8)</f>
        <v>2022M04</v>
      </c>
      <c r="C5120" s="7">
        <f t="shared" si="341"/>
        <v>44657</v>
      </c>
      <c r="D5120" s="130">
        <v>43.630537551228457</v>
      </c>
      <c r="E5120">
        <f t="shared" si="343"/>
        <v>43.692425065748814</v>
      </c>
      <c r="F5120" s="130">
        <v>35.69016288548584</v>
      </c>
      <c r="G5120">
        <f t="shared" si="340"/>
        <v>35.851466974486961</v>
      </c>
      <c r="H5120">
        <f t="shared" si="342"/>
        <v>0</v>
      </c>
      <c r="I5120" s="70"/>
      <c r="J5120" s="71"/>
      <c r="K5120" s="70">
        <v>44621</v>
      </c>
      <c r="L5120" s="71">
        <v>35.693455454880997</v>
      </c>
      <c r="M5120" s="70"/>
      <c r="N5120" s="71"/>
      <c r="O5120" s="70"/>
      <c r="P5120" s="72"/>
    </row>
    <row r="5121" spans="1:16">
      <c r="A5121" s="12">
        <f t="shared" si="344"/>
        <v>0</v>
      </c>
      <c r="B5121" t="str">
        <f>YEAR(C5121)&amp;VLOOKUP(MONTH(C5121),lookup!$G$2:$N$13,8)</f>
        <v>2022M04</v>
      </c>
      <c r="C5121" s="7">
        <f t="shared" si="341"/>
        <v>44658</v>
      </c>
      <c r="D5121" s="130">
        <v>43.916221744484233</v>
      </c>
      <c r="E5121">
        <f t="shared" si="343"/>
        <v>43.72834333191598</v>
      </c>
      <c r="F5121" s="130">
        <v>36.134013892059187</v>
      </c>
      <c r="G5121">
        <f t="shared" si="340"/>
        <v>35.901180923060295</v>
      </c>
      <c r="H5121">
        <f t="shared" si="342"/>
        <v>0</v>
      </c>
      <c r="I5121" s="70"/>
      <c r="J5121" s="71"/>
      <c r="K5121" s="70">
        <v>44621</v>
      </c>
      <c r="L5121" s="71">
        <v>35.773068980190672</v>
      </c>
      <c r="M5121" s="70"/>
      <c r="N5121" s="71"/>
      <c r="O5121" s="70"/>
      <c r="P5121" s="72"/>
    </row>
    <row r="5122" spans="1:16">
      <c r="A5122" s="12">
        <f t="shared" si="344"/>
        <v>0</v>
      </c>
      <c r="B5122" t="str">
        <f>YEAR(C5122)&amp;VLOOKUP(MONTH(C5122),lookup!$G$2:$N$13,8)</f>
        <v>2022M04</v>
      </c>
      <c r="C5122" s="7">
        <f t="shared" si="341"/>
        <v>44659</v>
      </c>
      <c r="D5122" s="130">
        <v>43.625649952316621</v>
      </c>
      <c r="E5122">
        <f t="shared" si="343"/>
        <v>43.737530272321621</v>
      </c>
      <c r="F5122" s="130">
        <v>35.739581998584619</v>
      </c>
      <c r="G5122">
        <f t="shared" si="340"/>
        <v>35.904075600438297</v>
      </c>
      <c r="H5122">
        <f t="shared" si="342"/>
        <v>0</v>
      </c>
      <c r="I5122" s="70"/>
      <c r="J5122" s="71"/>
      <c r="K5122" s="70">
        <v>44621</v>
      </c>
      <c r="L5122" s="71">
        <v>35.860401906661551</v>
      </c>
      <c r="M5122" s="70"/>
      <c r="N5122" s="71"/>
      <c r="O5122" s="70"/>
      <c r="P5122" s="72"/>
    </row>
    <row r="5123" spans="1:16">
      <c r="A5123" s="12">
        <f t="shared" si="344"/>
        <v>0</v>
      </c>
      <c r="B5123" t="str">
        <f>YEAR(C5123)&amp;VLOOKUP(MONTH(C5123),lookup!$G$2:$N$13,8)</f>
        <v>2022M04</v>
      </c>
      <c r="C5123" s="7">
        <f t="shared" si="341"/>
        <v>44660</v>
      </c>
      <c r="D5123" s="130">
        <v>44.243084178680242</v>
      </c>
      <c r="E5123">
        <f t="shared" si="343"/>
        <v>43.818847235384453</v>
      </c>
      <c r="F5123" s="130">
        <v>36.387822283110772</v>
      </c>
      <c r="G5123">
        <f t="shared" si="340"/>
        <v>35.970505538723451</v>
      </c>
      <c r="H5123">
        <f t="shared" si="342"/>
        <v>0</v>
      </c>
      <c r="I5123" s="70"/>
      <c r="J5123" s="71"/>
      <c r="K5123" s="70">
        <v>44621</v>
      </c>
      <c r="L5123" s="71">
        <v>35.931159080882779</v>
      </c>
      <c r="M5123" s="70"/>
      <c r="N5123" s="71"/>
      <c r="O5123" s="70"/>
      <c r="P5123" s="72"/>
    </row>
    <row r="5124" spans="1:16">
      <c r="A5124" s="12">
        <f t="shared" si="344"/>
        <v>0</v>
      </c>
      <c r="B5124" t="str">
        <f>YEAR(C5124)&amp;VLOOKUP(MONTH(C5124),lookup!$G$2:$N$13,8)</f>
        <v>2022M04</v>
      </c>
      <c r="C5124" s="7">
        <f t="shared" si="341"/>
        <v>44661</v>
      </c>
      <c r="D5124" s="130">
        <v>43.730448604229558</v>
      </c>
      <c r="E5124">
        <f t="shared" si="343"/>
        <v>43.849280078721812</v>
      </c>
      <c r="F5124" s="130">
        <v>35.893271969844406</v>
      </c>
      <c r="G5124">
        <f t="shared" si="340"/>
        <v>36.006953009331639</v>
      </c>
      <c r="H5124">
        <f t="shared" si="342"/>
        <v>0</v>
      </c>
      <c r="I5124" s="70"/>
      <c r="J5124" s="71"/>
      <c r="K5124" s="70">
        <v>44621</v>
      </c>
      <c r="L5124" s="71">
        <v>36.010628642146528</v>
      </c>
      <c r="M5124" s="70"/>
      <c r="N5124" s="71"/>
      <c r="O5124" s="70"/>
      <c r="P5124" s="72"/>
    </row>
    <row r="5125" spans="1:16">
      <c r="A5125" s="12">
        <f t="shared" si="344"/>
        <v>0</v>
      </c>
      <c r="B5125" t="str">
        <f>YEAR(C5125)&amp;VLOOKUP(MONTH(C5125),lookup!$G$2:$N$13,8)</f>
        <v>2022M04</v>
      </c>
      <c r="C5125" s="7">
        <f t="shared" si="341"/>
        <v>44662</v>
      </c>
      <c r="D5125" s="130">
        <v>43.71826263319516</v>
      </c>
      <c r="E5125">
        <f t="shared" si="343"/>
        <v>43.807880469642285</v>
      </c>
      <c r="F5125" s="130">
        <v>35.880995459329739</v>
      </c>
      <c r="G5125">
        <f t="shared" si="340"/>
        <v>35.953978022011306</v>
      </c>
      <c r="H5125">
        <f t="shared" si="342"/>
        <v>0</v>
      </c>
      <c r="I5125" s="70"/>
      <c r="J5125" s="71"/>
      <c r="K5125" s="70">
        <v>44621</v>
      </c>
      <c r="L5125" s="71">
        <v>36.09217810732715</v>
      </c>
      <c r="M5125" s="70"/>
      <c r="N5125" s="71"/>
      <c r="O5125" s="70"/>
      <c r="P5125" s="72"/>
    </row>
    <row r="5126" spans="1:16">
      <c r="A5126" s="12">
        <f t="shared" si="344"/>
        <v>0</v>
      </c>
      <c r="B5126" t="str">
        <f>YEAR(C5126)&amp;VLOOKUP(MONTH(C5126),lookup!$G$2:$N$13,8)</f>
        <v>2022M04</v>
      </c>
      <c r="C5126" s="7">
        <f t="shared" si="341"/>
        <v>44663</v>
      </c>
      <c r="D5126" s="130">
        <v>44.225093719725862</v>
      </c>
      <c r="E5126">
        <f t="shared" si="343"/>
        <v>43.905155237962404</v>
      </c>
      <c r="F5126" s="130">
        <v>36.320018133854269</v>
      </c>
      <c r="G5126">
        <f t="shared" ref="G5126:G5189" si="345">AVERAGE(SUM(F5119:F5126)/8,SUM(F5121:F5126)/6)</f>
        <v>36.052896411990211</v>
      </c>
      <c r="H5126">
        <f t="shared" si="342"/>
        <v>0</v>
      </c>
      <c r="I5126" s="70"/>
      <c r="J5126" s="71"/>
      <c r="K5126" s="70">
        <v>44621</v>
      </c>
      <c r="L5126" s="71">
        <v>36.182018011177156</v>
      </c>
      <c r="M5126" s="70"/>
      <c r="N5126" s="71"/>
      <c r="O5126" s="70"/>
      <c r="P5126" s="72"/>
    </row>
    <row r="5127" spans="1:16">
      <c r="A5127" s="12">
        <f t="shared" si="344"/>
        <v>0</v>
      </c>
      <c r="B5127" t="str">
        <f>YEAR(C5127)&amp;VLOOKUP(MONTH(C5127),lookup!$G$2:$N$13,8)</f>
        <v>2022M04</v>
      </c>
      <c r="C5127" s="7">
        <f t="shared" si="341"/>
        <v>44664</v>
      </c>
      <c r="D5127" s="130">
        <v>43.972050697063928</v>
      </c>
      <c r="E5127">
        <f t="shared" si="343"/>
        <v>43.900883466325368</v>
      </c>
      <c r="F5127" s="130">
        <v>36.220764906510517</v>
      </c>
      <c r="G5127">
        <f t="shared" si="345"/>
        <v>36.053535699818241</v>
      </c>
      <c r="H5127">
        <f t="shared" si="342"/>
        <v>0</v>
      </c>
      <c r="I5127" s="70"/>
      <c r="J5127" s="71"/>
      <c r="K5127" s="70">
        <v>44621</v>
      </c>
      <c r="L5127" s="71">
        <v>36.269261150798869</v>
      </c>
      <c r="M5127" s="70"/>
      <c r="N5127" s="71"/>
      <c r="O5127" s="70"/>
      <c r="P5127" s="72"/>
    </row>
    <row r="5128" spans="1:16">
      <c r="A5128" s="12">
        <f t="shared" si="344"/>
        <v>0</v>
      </c>
      <c r="B5128" t="str">
        <f>YEAR(C5128)&amp;VLOOKUP(MONTH(C5128),lookup!$G$2:$N$13,8)</f>
        <v>2022M04</v>
      </c>
      <c r="C5128" s="7">
        <f t="shared" si="341"/>
        <v>44665</v>
      </c>
      <c r="D5128" s="130">
        <v>44.149188082782828</v>
      </c>
      <c r="E5128">
        <f t="shared" si="343"/>
        <v>43.976927302086366</v>
      </c>
      <c r="F5128" s="130">
        <v>36.094286633213713</v>
      </c>
      <c r="G5128">
        <f t="shared" si="345"/>
        <v>36.108352153603647</v>
      </c>
      <c r="H5128">
        <f t="shared" si="342"/>
        <v>0</v>
      </c>
      <c r="I5128" s="70"/>
      <c r="J5128" s="71"/>
      <c r="K5128" s="70">
        <v>44621</v>
      </c>
      <c r="L5128" s="71">
        <v>36.353986475077505</v>
      </c>
      <c r="M5128" s="70"/>
      <c r="N5128" s="71"/>
      <c r="O5128" s="70"/>
      <c r="P5128" s="72"/>
    </row>
    <row r="5129" spans="1:16">
      <c r="A5129" s="12">
        <f t="shared" si="344"/>
        <v>0</v>
      </c>
      <c r="B5129" t="str">
        <f>YEAR(C5129)&amp;VLOOKUP(MONTH(C5129),lookup!$G$2:$N$13,8)</f>
        <v>2022M04</v>
      </c>
      <c r="C5129" s="7">
        <f t="shared" si="341"/>
        <v>44666</v>
      </c>
      <c r="D5129" s="130">
        <v>44.485101033626734</v>
      </c>
      <c r="E5129">
        <f t="shared" si="343"/>
        <v>44.032650328903316</v>
      </c>
      <c r="F5129" s="130">
        <v>36.603378974947788</v>
      </c>
      <c r="G5129">
        <f t="shared" si="345"/>
        <v>36.155650528937272</v>
      </c>
      <c r="H5129">
        <f t="shared" si="342"/>
        <v>0</v>
      </c>
      <c r="I5129" s="70"/>
      <c r="J5129" s="71"/>
      <c r="K5129" s="70">
        <v>44621</v>
      </c>
      <c r="L5129" s="71">
        <v>36.43421720117874</v>
      </c>
      <c r="M5129" s="70"/>
      <c r="N5129" s="71"/>
      <c r="O5129" s="70"/>
      <c r="P5129" s="72"/>
    </row>
    <row r="5130" spans="1:16">
      <c r="A5130" s="12">
        <f t="shared" si="344"/>
        <v>0</v>
      </c>
      <c r="B5130" t="str">
        <f>YEAR(C5130)&amp;VLOOKUP(MONTH(C5130),lookup!$G$2:$N$13,8)</f>
        <v>2022M04</v>
      </c>
      <c r="C5130" s="7">
        <f t="shared" si="341"/>
        <v>44667</v>
      </c>
      <c r="D5130" s="130">
        <v>44.657080051047991</v>
      </c>
      <c r="E5130">
        <f t="shared" si="343"/>
        <v>44.174333997308899</v>
      </c>
      <c r="F5130" s="130">
        <v>36.640083520766474</v>
      </c>
      <c r="G5130">
        <f t="shared" si="345"/>
        <v>36.274166169983815</v>
      </c>
      <c r="H5130">
        <f t="shared" si="342"/>
        <v>0</v>
      </c>
      <c r="I5130" s="70"/>
      <c r="J5130" s="71"/>
      <c r="K5130" s="70">
        <v>44621</v>
      </c>
      <c r="L5130" s="71">
        <v>36.46482129432291</v>
      </c>
      <c r="M5130" s="70"/>
      <c r="N5130" s="71"/>
      <c r="O5130" s="70"/>
      <c r="P5130" s="72"/>
    </row>
    <row r="5131" spans="1:16">
      <c r="A5131" s="12">
        <f t="shared" si="344"/>
        <v>0</v>
      </c>
      <c r="B5131" t="str">
        <f>YEAR(C5131)&amp;VLOOKUP(MONTH(C5131),lookup!$G$2:$N$13,8)</f>
        <v>2022M04</v>
      </c>
      <c r="C5131" s="7">
        <f t="shared" si="341"/>
        <v>44668</v>
      </c>
      <c r="D5131" s="130">
        <v>44.846026743487087</v>
      </c>
      <c r="E5131">
        <f t="shared" si="343"/>
        <v>44.305998250133655</v>
      </c>
      <c r="F5131" s="130">
        <v>36.948123582068284</v>
      </c>
      <c r="G5131">
        <f t="shared" si="345"/>
        <v>36.398112344730201</v>
      </c>
      <c r="H5131">
        <f t="shared" si="342"/>
        <v>0</v>
      </c>
      <c r="I5131" s="70"/>
      <c r="J5131" s="71"/>
      <c r="K5131" s="70">
        <v>44621</v>
      </c>
      <c r="L5131" s="71">
        <v>36.487988770679216</v>
      </c>
      <c r="M5131" s="70"/>
      <c r="N5131" s="71"/>
      <c r="O5131" s="70"/>
      <c r="P5131" s="72"/>
    </row>
    <row r="5132" spans="1:16">
      <c r="A5132" s="12">
        <f t="shared" si="344"/>
        <v>0</v>
      </c>
      <c r="B5132" t="str">
        <f>YEAR(C5132)&amp;VLOOKUP(MONTH(C5132),lookup!$G$2:$N$13,8)</f>
        <v>2022M04</v>
      </c>
      <c r="C5132" s="7">
        <f t="shared" ref="C5132:C5195" si="346">C5131+1</f>
        <v>44669</v>
      </c>
      <c r="D5132" s="130">
        <v>44.811284690940816</v>
      </c>
      <c r="E5132">
        <f t="shared" si="343"/>
        <v>44.422399753154352</v>
      </c>
      <c r="F5132" s="130">
        <v>36.792265169146972</v>
      </c>
      <c r="G5132">
        <f t="shared" si="345"/>
        <v>36.49365333929434</v>
      </c>
      <c r="H5132">
        <f t="shared" si="342"/>
        <v>0</v>
      </c>
      <c r="I5132" s="70"/>
      <c r="J5132" s="71"/>
      <c r="K5132" s="70">
        <v>44621</v>
      </c>
      <c r="L5132" s="71">
        <v>36.522880053124567</v>
      </c>
      <c r="M5132" s="70"/>
      <c r="N5132" s="71"/>
      <c r="O5132" s="70"/>
      <c r="P5132" s="72"/>
    </row>
    <row r="5133" spans="1:16">
      <c r="A5133" s="12">
        <f t="shared" si="344"/>
        <v>0</v>
      </c>
      <c r="B5133" t="str">
        <f>YEAR(C5133)&amp;VLOOKUP(MONTH(C5133),lookup!$G$2:$N$13,8)</f>
        <v>2022M04</v>
      </c>
      <c r="C5133" s="7">
        <f t="shared" si="346"/>
        <v>44670</v>
      </c>
      <c r="D5133" s="130">
        <v>44.676284365119699</v>
      </c>
      <c r="E5133">
        <f t="shared" si="343"/>
        <v>44.540962250404277</v>
      </c>
      <c r="F5133" s="130">
        <v>36.703468271852138</v>
      </c>
      <c r="G5133">
        <f t="shared" si="345"/>
        <v>36.585283170522125</v>
      </c>
      <c r="H5133">
        <f t="shared" si="342"/>
        <v>0</v>
      </c>
      <c r="I5133" s="70"/>
      <c r="J5133" s="71"/>
      <c r="K5133" s="70">
        <v>44621</v>
      </c>
      <c r="L5133" s="71">
        <v>36.575080470137671</v>
      </c>
      <c r="M5133" s="70"/>
      <c r="N5133" s="71"/>
      <c r="O5133" s="70"/>
      <c r="P5133" s="72"/>
    </row>
    <row r="5134" spans="1:16">
      <c r="A5134" s="12">
        <f t="shared" si="344"/>
        <v>0</v>
      </c>
      <c r="B5134" t="str">
        <f>YEAR(C5134)&amp;VLOOKUP(MONTH(C5134),lookup!$G$2:$N$13,8)</f>
        <v>2022M04</v>
      </c>
      <c r="C5134" s="7">
        <f t="shared" si="346"/>
        <v>44671</v>
      </c>
      <c r="D5134" s="130">
        <v>44.706003289530614</v>
      </c>
      <c r="E5134">
        <f t="shared" si="343"/>
        <v>44.617420365746057</v>
      </c>
      <c r="F5134" s="130">
        <v>36.695231348517794</v>
      </c>
      <c r="G5134">
        <f t="shared" si="345"/>
        <v>36.658812722713932</v>
      </c>
      <c r="H5134">
        <f t="shared" si="342"/>
        <v>0</v>
      </c>
      <c r="I5134" s="70"/>
      <c r="J5134" s="71"/>
      <c r="K5134" s="70">
        <v>44621</v>
      </c>
      <c r="L5134" s="71">
        <v>36.605312871159597</v>
      </c>
      <c r="M5134" s="70"/>
      <c r="N5134" s="71"/>
      <c r="O5134" s="70"/>
      <c r="P5134" s="72"/>
    </row>
    <row r="5135" spans="1:16">
      <c r="A5135" s="12">
        <f t="shared" si="344"/>
        <v>0</v>
      </c>
      <c r="B5135" t="str">
        <f>YEAR(C5135)&amp;VLOOKUP(MONTH(C5135),lookup!$G$2:$N$13,8)</f>
        <v>2022M04</v>
      </c>
      <c r="C5135" s="7">
        <f t="shared" si="346"/>
        <v>44672</v>
      </c>
      <c r="D5135" s="130">
        <v>45.003904394947007</v>
      </c>
      <c r="E5135">
        <f t="shared" si="343"/>
        <v>44.725144835307105</v>
      </c>
      <c r="F5135" s="130">
        <v>36.982233763996454</v>
      </c>
      <c r="G5135">
        <f t="shared" si="345"/>
        <v>36.737975758727529</v>
      </c>
      <c r="H5135">
        <f t="shared" si="342"/>
        <v>0</v>
      </c>
      <c r="I5135" s="70"/>
      <c r="J5135" s="71"/>
      <c r="K5135" s="70">
        <v>44621</v>
      </c>
      <c r="L5135" s="71">
        <v>36.664064295008465</v>
      </c>
      <c r="M5135" s="70"/>
      <c r="N5135" s="71"/>
      <c r="O5135" s="70"/>
      <c r="P5135" s="72"/>
    </row>
    <row r="5136" spans="1:16">
      <c r="A5136" s="12">
        <f t="shared" si="344"/>
        <v>0</v>
      </c>
      <c r="B5136" t="str">
        <f>YEAR(C5136)&amp;VLOOKUP(MONTH(C5136),lookup!$G$2:$N$13,8)</f>
        <v>2022M04</v>
      </c>
      <c r="C5136" s="7">
        <f t="shared" si="346"/>
        <v>44673</v>
      </c>
      <c r="D5136" s="130">
        <v>44.631837386546295</v>
      </c>
      <c r="E5136">
        <f t="shared" si="343"/>
        <v>44.753206861417183</v>
      </c>
      <c r="F5136" s="130">
        <v>36.653685122660207</v>
      </c>
      <c r="G5136">
        <f t="shared" si="345"/>
        <v>36.774071631142412</v>
      </c>
      <c r="H5136">
        <f t="shared" si="342"/>
        <v>0</v>
      </c>
      <c r="I5136" s="70"/>
      <c r="J5136" s="71"/>
      <c r="K5136" s="70">
        <v>44621</v>
      </c>
      <c r="L5136" s="71">
        <v>36.74844770154408</v>
      </c>
      <c r="M5136" s="70"/>
      <c r="N5136" s="71"/>
      <c r="O5136" s="70"/>
      <c r="P5136" s="72"/>
    </row>
    <row r="5137" spans="1:16">
      <c r="A5137" s="12">
        <f t="shared" si="344"/>
        <v>0</v>
      </c>
      <c r="B5137" t="str">
        <f>YEAR(C5137)&amp;VLOOKUP(MONTH(C5137),lookup!$G$2:$N$13,8)</f>
        <v>2022M04</v>
      </c>
      <c r="C5137" s="7">
        <f t="shared" si="346"/>
        <v>44674</v>
      </c>
      <c r="D5137" s="130">
        <v>45.062495653096192</v>
      </c>
      <c r="E5137">
        <f t="shared" si="343"/>
        <v>44.807333100934784</v>
      </c>
      <c r="F5137" s="130">
        <v>36.985734577758919</v>
      </c>
      <c r="G5137">
        <f t="shared" si="345"/>
        <v>36.801103105958994</v>
      </c>
      <c r="H5137">
        <f t="shared" si="342"/>
        <v>0</v>
      </c>
      <c r="I5137" s="70"/>
      <c r="J5137" s="71"/>
      <c r="K5137" s="70">
        <v>44621</v>
      </c>
      <c r="L5137" s="71">
        <v>36.777329951682177</v>
      </c>
      <c r="M5137" s="70"/>
      <c r="N5137" s="71"/>
      <c r="O5137" s="70"/>
      <c r="P5137" s="72"/>
    </row>
    <row r="5138" spans="1:16">
      <c r="A5138" s="12">
        <f t="shared" si="344"/>
        <v>0</v>
      </c>
      <c r="B5138" t="str">
        <f>YEAR(C5138)&amp;VLOOKUP(MONTH(C5138),lookup!$G$2:$N$13,8)</f>
        <v>2022M04</v>
      </c>
      <c r="C5138" s="7">
        <f t="shared" si="346"/>
        <v>44675</v>
      </c>
      <c r="D5138" s="130">
        <v>45.162700394314463</v>
      </c>
      <c r="E5138">
        <f t="shared" si="343"/>
        <v>44.868219014336745</v>
      </c>
      <c r="F5138" s="130">
        <v>37.024813852358584</v>
      </c>
      <c r="G5138">
        <f t="shared" si="345"/>
        <v>36.844527808617805</v>
      </c>
      <c r="H5138">
        <f t="shared" si="342"/>
        <v>0</v>
      </c>
      <c r="I5138" s="70"/>
      <c r="J5138" s="71"/>
      <c r="K5138" s="70">
        <v>44621</v>
      </c>
      <c r="L5138" s="71">
        <v>36.820527827151651</v>
      </c>
      <c r="M5138" s="70"/>
      <c r="N5138" s="71"/>
      <c r="O5138" s="70"/>
      <c r="P5138" s="72"/>
    </row>
    <row r="5139" spans="1:16">
      <c r="A5139" s="12">
        <f t="shared" si="344"/>
        <v>0</v>
      </c>
      <c r="B5139" t="str">
        <f>YEAR(C5139)&amp;VLOOKUP(MONTH(C5139),lookup!$G$2:$N$13,8)</f>
        <v>2022M04</v>
      </c>
      <c r="C5139" s="7">
        <f t="shared" si="346"/>
        <v>44676</v>
      </c>
      <c r="D5139" s="130">
        <v>45.027579040432087</v>
      </c>
      <c r="E5139">
        <f t="shared" si="343"/>
        <v>44.908840589171838</v>
      </c>
      <c r="F5139" s="130">
        <v>36.796736745824504</v>
      </c>
      <c r="G5139">
        <f t="shared" si="345"/>
        <v>36.842838504183597</v>
      </c>
      <c r="H5139">
        <f t="shared" si="342"/>
        <v>0</v>
      </c>
      <c r="I5139" s="70"/>
      <c r="J5139" s="71"/>
      <c r="K5139" s="70">
        <v>44621</v>
      </c>
      <c r="L5139" s="71">
        <v>36.889219978238927</v>
      </c>
      <c r="M5139" s="70"/>
      <c r="N5139" s="71"/>
      <c r="O5139" s="70"/>
      <c r="P5139" s="72"/>
    </row>
    <row r="5140" spans="1:16">
      <c r="A5140" s="12">
        <f t="shared" si="344"/>
        <v>0</v>
      </c>
      <c r="B5140" t="str">
        <f>YEAR(C5140)&amp;VLOOKUP(MONTH(C5140),lookup!$G$2:$N$13,8)</f>
        <v>2022M04</v>
      </c>
      <c r="C5140" s="7">
        <f t="shared" si="346"/>
        <v>44677</v>
      </c>
      <c r="D5140" s="130">
        <v>44.877867389313877</v>
      </c>
      <c r="E5140">
        <f t="shared" si="343"/>
        <v>44.927324016135429</v>
      </c>
      <c r="F5140" s="130">
        <v>36.911326813772661</v>
      </c>
      <c r="G5140">
        <f t="shared" si="345"/>
        <v>36.868287812410607</v>
      </c>
      <c r="H5140">
        <f t="shared" si="342"/>
        <v>0</v>
      </c>
      <c r="I5140" s="70"/>
      <c r="J5140" s="71"/>
      <c r="K5140" s="70">
        <v>44621</v>
      </c>
      <c r="L5140" s="71">
        <v>36.955961324344194</v>
      </c>
      <c r="M5140" s="70"/>
      <c r="N5140" s="71"/>
      <c r="O5140" s="70"/>
      <c r="P5140" s="72"/>
    </row>
    <row r="5141" spans="1:16">
      <c r="A5141" s="12">
        <f t="shared" si="344"/>
        <v>0</v>
      </c>
      <c r="B5141" t="str">
        <f>YEAR(C5141)&amp;VLOOKUP(MONTH(C5141),lookup!$G$2:$N$13,8)</f>
        <v>2022M04</v>
      </c>
      <c r="C5141" s="7">
        <f t="shared" si="346"/>
        <v>44678</v>
      </c>
      <c r="D5141" s="130">
        <v>45.28770055994238</v>
      </c>
      <c r="E5141">
        <f t="shared" si="343"/>
        <v>44.989187208728126</v>
      </c>
      <c r="F5141" s="130">
        <v>37.084348315032365</v>
      </c>
      <c r="G5141">
        <f t="shared" si="345"/>
        <v>36.90060236102903</v>
      </c>
      <c r="H5141">
        <f t="shared" si="342"/>
        <v>0</v>
      </c>
      <c r="I5141" s="70"/>
      <c r="J5141" s="71"/>
      <c r="K5141" s="70">
        <v>44621</v>
      </c>
      <c r="L5141" s="71">
        <v>37.007474263619955</v>
      </c>
      <c r="M5141" s="70"/>
      <c r="N5141" s="71"/>
      <c r="O5141" s="70"/>
      <c r="P5141" s="72"/>
    </row>
    <row r="5142" spans="1:16">
      <c r="A5142" s="12">
        <f t="shared" si="344"/>
        <v>0</v>
      </c>
      <c r="B5142" t="str">
        <f>YEAR(C5142)&amp;VLOOKUP(MONTH(C5142),lookup!$G$2:$N$13,8)</f>
        <v>2022M04</v>
      </c>
      <c r="C5142" s="7">
        <f t="shared" si="346"/>
        <v>44679</v>
      </c>
      <c r="D5142" s="130">
        <v>45.006423799186535</v>
      </c>
      <c r="E5142">
        <f t="shared" si="343"/>
        <v>45.039179024968305</v>
      </c>
      <c r="F5142" s="130">
        <v>36.879871668417202</v>
      </c>
      <c r="G5142">
        <f t="shared" si="345"/>
        <v>36.930991259835821</v>
      </c>
      <c r="H5142">
        <f t="shared" si="342"/>
        <v>0</v>
      </c>
      <c r="I5142" s="70"/>
      <c r="J5142" s="71"/>
      <c r="K5142" s="70">
        <v>44621</v>
      </c>
      <c r="L5142" s="71">
        <v>37.049899445345432</v>
      </c>
      <c r="M5142" s="70"/>
      <c r="N5142" s="71"/>
      <c r="O5142" s="70"/>
      <c r="P5142" s="72"/>
    </row>
    <row r="5143" spans="1:16">
      <c r="A5143" s="12">
        <f t="shared" si="344"/>
        <v>0</v>
      </c>
      <c r="B5143" t="str">
        <f>YEAR(C5143)&amp;VLOOKUP(MONTH(C5143),lookup!$G$2:$N$13,8)</f>
        <v>2022M04</v>
      </c>
      <c r="C5143" s="7">
        <f t="shared" si="346"/>
        <v>44680</v>
      </c>
      <c r="D5143" s="130">
        <v>45.159614201687695</v>
      </c>
      <c r="E5143">
        <f t="shared" si="343"/>
        <v>45.057004100272223</v>
      </c>
      <c r="F5143" s="130">
        <v>37.010503593536853</v>
      </c>
      <c r="G5143">
        <f t="shared" si="345"/>
        <v>36.934822208830255</v>
      </c>
      <c r="H5143">
        <f t="shared" si="342"/>
        <v>0</v>
      </c>
      <c r="I5143" s="70"/>
      <c r="J5143" s="71"/>
      <c r="K5143" s="70">
        <v>44621</v>
      </c>
      <c r="L5143" s="71">
        <v>37.043858152649307</v>
      </c>
      <c r="M5143" s="70"/>
      <c r="N5143" s="71"/>
      <c r="O5143" s="70"/>
      <c r="P5143" s="72"/>
    </row>
    <row r="5144" spans="1:16">
      <c r="A5144" s="12">
        <f t="shared" si="344"/>
        <v>0</v>
      </c>
      <c r="B5144" t="str">
        <f>YEAR(C5144)&amp;VLOOKUP(MONTH(C5144),lookup!$G$2:$N$13,8)</f>
        <v>2022M04</v>
      </c>
      <c r="C5144" s="7">
        <f t="shared" si="346"/>
        <v>44681</v>
      </c>
      <c r="D5144" s="130">
        <v>45.433642530445532</v>
      </c>
      <c r="E5144">
        <f t="shared" si="343"/>
        <v>45.129695433110186</v>
      </c>
      <c r="F5144" s="130">
        <v>37.115319292383937</v>
      </c>
      <c r="G5144">
        <f t="shared" si="345"/>
        <v>36.971216464440104</v>
      </c>
      <c r="H5144">
        <f t="shared" si="342"/>
        <v>0</v>
      </c>
      <c r="I5144" s="70"/>
      <c r="J5144" s="71"/>
      <c r="K5144" s="70">
        <v>44621</v>
      </c>
      <c r="L5144" s="71">
        <v>37.037588305944965</v>
      </c>
      <c r="M5144" s="70"/>
      <c r="N5144" s="71"/>
      <c r="O5144" s="70"/>
      <c r="P5144" s="72"/>
    </row>
    <row r="5145" spans="1:16">
      <c r="A5145" s="12">
        <f t="shared" si="344"/>
        <v>0</v>
      </c>
      <c r="B5145" t="str">
        <f>YEAR(C5145)&amp;VLOOKUP(MONTH(C5145),lookup!$G$2:$N$13,8)</f>
        <v>2022M05</v>
      </c>
      <c r="C5145" s="7">
        <f t="shared" si="346"/>
        <v>44682</v>
      </c>
      <c r="D5145" s="130">
        <v>45.521146510627773</v>
      </c>
      <c r="E5145">
        <f t="shared" si="343"/>
        <v>45.199491734222207</v>
      </c>
      <c r="F5145" s="130">
        <v>37.376127282659056</v>
      </c>
      <c r="G5145">
        <f t="shared" si="345"/>
        <v>37.04389855323258</v>
      </c>
      <c r="H5145">
        <f t="shared" ref="H5145:H5208" si="347">INDEX(J:AU,MATCH(C5145,C:C,0),MATCH($H$1,$J$1:$AU$1,0))*(IF(I5145=$Q$1,1,IF(K5145=$Q$1,1,IF(M5145=$Q$1,1,IF(O5145=$Q$1,1,0)))))</f>
        <v>0</v>
      </c>
      <c r="I5145" s="70"/>
      <c r="J5145" s="71"/>
      <c r="K5145" s="70">
        <v>44621</v>
      </c>
      <c r="L5145" s="71">
        <v>37.044152540381312</v>
      </c>
      <c r="M5145" s="70"/>
      <c r="N5145" s="71"/>
      <c r="O5145" s="70"/>
      <c r="P5145" s="72"/>
    </row>
    <row r="5146" spans="1:16">
      <c r="A5146" s="12">
        <f t="shared" si="344"/>
        <v>0</v>
      </c>
      <c r="B5146" t="str">
        <f>YEAR(C5146)&amp;VLOOKUP(MONTH(C5146),lookup!$G$2:$N$13,8)</f>
        <v>2022M05</v>
      </c>
      <c r="C5146" s="7">
        <f t="shared" si="346"/>
        <v>44683</v>
      </c>
      <c r="D5146" s="130">
        <v>45.135383890508294</v>
      </c>
      <c r="E5146">
        <f t="shared" si="343"/>
        <v>45.219244161167197</v>
      </c>
      <c r="F5146" s="130">
        <v>37.043363378740558</v>
      </c>
      <c r="G5146">
        <f t="shared" si="345"/>
        <v>37.056060945712105</v>
      </c>
      <c r="H5146">
        <f t="shared" si="347"/>
        <v>0</v>
      </c>
      <c r="I5146" s="70"/>
      <c r="J5146" s="71"/>
      <c r="K5146" s="70">
        <v>44621</v>
      </c>
      <c r="L5146" s="71">
        <v>37.069265859860757</v>
      </c>
      <c r="M5146" s="70"/>
      <c r="N5146" s="71"/>
      <c r="O5146" s="70"/>
      <c r="P5146" s="72"/>
    </row>
    <row r="5147" spans="1:16">
      <c r="A5147" s="12">
        <f t="shared" si="344"/>
        <v>0</v>
      </c>
      <c r="B5147" t="str">
        <f>YEAR(C5147)&amp;VLOOKUP(MONTH(C5147),lookup!$G$2:$N$13,8)</f>
        <v>2022M05</v>
      </c>
      <c r="C5147" s="7">
        <f t="shared" si="346"/>
        <v>44684</v>
      </c>
      <c r="D5147" s="130">
        <v>45.240463453164097</v>
      </c>
      <c r="E5147">
        <f t="shared" si="343"/>
        <v>45.228613011398089</v>
      </c>
      <c r="F5147" s="130">
        <v>37.040230570318052</v>
      </c>
      <c r="G5147">
        <f t="shared" si="345"/>
        <v>37.067602831016757</v>
      </c>
      <c r="H5147">
        <f t="shared" si="347"/>
        <v>0</v>
      </c>
      <c r="I5147" s="70"/>
      <c r="J5147" s="71"/>
      <c r="K5147" s="70">
        <v>44621</v>
      </c>
      <c r="L5147" s="71">
        <v>37.089315937824168</v>
      </c>
      <c r="M5147" s="70"/>
      <c r="N5147" s="71"/>
      <c r="O5147" s="70"/>
      <c r="P5147" s="72"/>
    </row>
    <row r="5148" spans="1:16">
      <c r="A5148" s="12">
        <f t="shared" si="344"/>
        <v>0</v>
      </c>
      <c r="B5148" t="str">
        <f>YEAR(C5148)&amp;VLOOKUP(MONTH(C5148),lookup!$G$2:$N$13,8)</f>
        <v>2022M05</v>
      </c>
      <c r="C5148" s="7">
        <f t="shared" si="346"/>
        <v>44685</v>
      </c>
      <c r="D5148" s="130">
        <v>45.245650860554029</v>
      </c>
      <c r="E5148">
        <f t="shared" si="343"/>
        <v>45.271535066797888</v>
      </c>
      <c r="F5148" s="130">
        <v>37.197177725394965</v>
      </c>
      <c r="G5148">
        <f t="shared" si="345"/>
        <v>37.111910684407974</v>
      </c>
      <c r="H5148">
        <f t="shared" si="347"/>
        <v>0</v>
      </c>
      <c r="I5148" s="70"/>
      <c r="J5148" s="71"/>
      <c r="K5148" s="70">
        <v>44621</v>
      </c>
      <c r="L5148" s="71">
        <v>37.102494011702049</v>
      </c>
      <c r="M5148" s="70"/>
      <c r="N5148" s="71"/>
      <c r="O5148" s="70"/>
      <c r="P5148" s="72"/>
    </row>
    <row r="5149" spans="1:16">
      <c r="A5149" s="12">
        <f t="shared" si="344"/>
        <v>0</v>
      </c>
      <c r="B5149" t="str">
        <f>YEAR(C5149)&amp;VLOOKUP(MONTH(C5149),lookup!$G$2:$N$13,8)</f>
        <v>2022M05</v>
      </c>
      <c r="C5149" s="7">
        <f t="shared" si="346"/>
        <v>44686</v>
      </c>
      <c r="D5149" s="130">
        <v>45.251786904179355</v>
      </c>
      <c r="E5149">
        <f t="shared" si="343"/>
        <v>45.276971521853675</v>
      </c>
      <c r="F5149" s="130">
        <v>36.983813346195397</v>
      </c>
      <c r="G5149">
        <f t="shared" si="345"/>
        <v>37.103403061577211</v>
      </c>
      <c r="H5149">
        <f t="shared" si="347"/>
        <v>0</v>
      </c>
      <c r="I5149" s="70"/>
      <c r="J5149" s="71"/>
      <c r="K5149" s="70">
        <v>44621</v>
      </c>
      <c r="L5149" s="71">
        <v>37.104272486946243</v>
      </c>
      <c r="M5149" s="70"/>
      <c r="N5149" s="71"/>
      <c r="O5149" s="70"/>
      <c r="P5149" s="72"/>
    </row>
    <row r="5150" spans="1:16">
      <c r="A5150" s="12">
        <f t="shared" si="344"/>
        <v>0</v>
      </c>
      <c r="B5150" t="str">
        <f>YEAR(C5150)&amp;VLOOKUP(MONTH(C5150),lookup!$G$2:$N$13,8)</f>
        <v>2022M05</v>
      </c>
      <c r="C5150" s="7">
        <f t="shared" si="346"/>
        <v>44687</v>
      </c>
      <c r="D5150" s="130">
        <v>45.399335028451524</v>
      </c>
      <c r="E5150">
        <f t="shared" si="343"/>
        <v>45.298669515183235</v>
      </c>
      <c r="F5150" s="130">
        <v>37.399268116389855</v>
      </c>
      <c r="G5150">
        <f t="shared" si="345"/>
        <v>37.159527741575992</v>
      </c>
      <c r="H5150">
        <f t="shared" si="347"/>
        <v>0</v>
      </c>
      <c r="I5150" s="70"/>
      <c r="J5150" s="71"/>
      <c r="K5150" s="70">
        <v>44621</v>
      </c>
      <c r="L5150" s="71">
        <v>37.091886703091525</v>
      </c>
      <c r="M5150" s="70"/>
      <c r="N5150" s="71"/>
      <c r="O5150" s="70"/>
      <c r="P5150" s="72"/>
    </row>
    <row r="5151" spans="1:16">
      <c r="A5151" s="12">
        <f t="shared" si="344"/>
        <v>0</v>
      </c>
      <c r="B5151" t="str">
        <f>YEAR(C5151)&amp;VLOOKUP(MONTH(C5151),lookup!$G$2:$N$13,8)</f>
        <v>2022M05</v>
      </c>
      <c r="C5151" s="7">
        <f t="shared" si="346"/>
        <v>44688</v>
      </c>
      <c r="D5151" s="130">
        <v>45.630291105645519</v>
      </c>
      <c r="E5151">
        <f t="shared" si="343"/>
        <v>45.337182204598747</v>
      </c>
      <c r="F5151" s="130">
        <v>37.378038004823864</v>
      </c>
      <c r="G5151">
        <f t="shared" si="345"/>
        <v>37.182657869128498</v>
      </c>
      <c r="H5151">
        <f t="shared" si="347"/>
        <v>0</v>
      </c>
      <c r="I5151" s="70"/>
      <c r="J5151" s="71"/>
      <c r="K5151" s="70">
        <v>44621</v>
      </c>
      <c r="L5151" s="71">
        <v>37.116567347678576</v>
      </c>
      <c r="M5151" s="70"/>
      <c r="N5151" s="71"/>
      <c r="O5151" s="70"/>
      <c r="P5151" s="72"/>
    </row>
    <row r="5152" spans="1:16">
      <c r="A5152" s="12">
        <f t="shared" si="344"/>
        <v>0</v>
      </c>
      <c r="B5152" t="str">
        <f>YEAR(C5152)&amp;VLOOKUP(MONTH(C5152),lookup!$G$2:$N$13,8)</f>
        <v>2022M05</v>
      </c>
      <c r="C5152" s="7">
        <f t="shared" si="346"/>
        <v>44689</v>
      </c>
      <c r="D5152" s="130">
        <v>45.2702315690495</v>
      </c>
      <c r="E5152">
        <f t="shared" si="343"/>
        <v>45.338206326056593</v>
      </c>
      <c r="F5152" s="130">
        <v>37.246904997166453</v>
      </c>
      <c r="G5152">
        <f t="shared" si="345"/>
        <v>37.207843777212886</v>
      </c>
      <c r="H5152">
        <f t="shared" si="347"/>
        <v>0</v>
      </c>
      <c r="I5152" s="70"/>
      <c r="J5152" s="71"/>
      <c r="K5152" s="70">
        <v>44621</v>
      </c>
      <c r="L5152" s="71">
        <v>37.139734865519316</v>
      </c>
      <c r="M5152" s="70"/>
      <c r="N5152" s="71"/>
      <c r="O5152" s="70"/>
      <c r="P5152" s="72"/>
    </row>
    <row r="5153" spans="1:16">
      <c r="A5153" s="12">
        <f t="shared" si="344"/>
        <v>0</v>
      </c>
      <c r="B5153" t="str">
        <f>YEAR(C5153)&amp;VLOOKUP(MONTH(C5153),lookup!$G$2:$N$13,8)</f>
        <v>2022M05</v>
      </c>
      <c r="C5153" s="7">
        <f t="shared" si="346"/>
        <v>44690</v>
      </c>
      <c r="D5153" s="130">
        <v>45.29895784464378</v>
      </c>
      <c r="E5153">
        <f t="shared" si="343"/>
        <v>45.329194067055894</v>
      </c>
      <c r="F5153" s="130">
        <v>36.971615518974488</v>
      </c>
      <c r="G5153">
        <f t="shared" si="345"/>
        <v>37.176843871037313</v>
      </c>
      <c r="H5153">
        <f t="shared" si="347"/>
        <v>0</v>
      </c>
      <c r="I5153" s="70"/>
      <c r="J5153" s="71"/>
      <c r="K5153" s="70">
        <v>44621</v>
      </c>
      <c r="L5153" s="71">
        <v>37.154111120763659</v>
      </c>
      <c r="M5153" s="70"/>
      <c r="N5153" s="71"/>
      <c r="O5153" s="70"/>
      <c r="P5153" s="72"/>
    </row>
    <row r="5154" spans="1:16">
      <c r="A5154" s="12">
        <f t="shared" si="344"/>
        <v>0</v>
      </c>
      <c r="B5154" t="str">
        <f>YEAR(C5154)&amp;VLOOKUP(MONTH(C5154),lookup!$G$2:$N$13,8)</f>
        <v>2022M05</v>
      </c>
      <c r="C5154" s="7">
        <f t="shared" si="346"/>
        <v>44691</v>
      </c>
      <c r="D5154" s="130">
        <v>45.139008312702501</v>
      </c>
      <c r="E5154">
        <f t="shared" si="343"/>
        <v>45.320533714455408</v>
      </c>
      <c r="F5154" s="130">
        <v>37.167048692071546</v>
      </c>
      <c r="G5154">
        <f t="shared" si="345"/>
        <v>37.182063450343549</v>
      </c>
      <c r="H5154">
        <f t="shared" si="347"/>
        <v>0</v>
      </c>
      <c r="I5154" s="70"/>
      <c r="J5154" s="71"/>
      <c r="K5154" s="70">
        <v>44621</v>
      </c>
      <c r="L5154" s="71">
        <v>37.127820083654122</v>
      </c>
      <c r="M5154" s="70"/>
      <c r="N5154" s="71"/>
      <c r="O5154" s="70"/>
      <c r="P5154" s="72"/>
    </row>
    <row r="5155" spans="1:16">
      <c r="A5155" s="12">
        <f t="shared" si="344"/>
        <v>0</v>
      </c>
      <c r="B5155" t="str">
        <f>YEAR(C5155)&amp;VLOOKUP(MONTH(C5155),lookup!$G$2:$N$13,8)</f>
        <v>2022M05</v>
      </c>
      <c r="C5155" s="7">
        <f t="shared" si="346"/>
        <v>44692</v>
      </c>
      <c r="D5155" s="130">
        <v>45.351991506103261</v>
      </c>
      <c r="E5155">
        <f t="shared" si="343"/>
        <v>45.335854601257765</v>
      </c>
      <c r="F5155" s="130">
        <v>37.122215827266643</v>
      </c>
      <c r="G5155">
        <f t="shared" si="345"/>
        <v>37.1987210689921</v>
      </c>
      <c r="H5155">
        <f t="shared" si="347"/>
        <v>0</v>
      </c>
      <c r="I5155" s="70"/>
      <c r="J5155" s="71"/>
      <c r="K5155" s="70">
        <v>44621</v>
      </c>
      <c r="L5155" s="71">
        <v>37.090390335136966</v>
      </c>
      <c r="M5155" s="70"/>
      <c r="N5155" s="71"/>
      <c r="O5155" s="70"/>
      <c r="P5155" s="72"/>
    </row>
    <row r="5156" spans="1:16">
      <c r="A5156" s="12">
        <f t="shared" si="344"/>
        <v>0</v>
      </c>
      <c r="B5156" t="str">
        <f>YEAR(C5156)&amp;VLOOKUP(MONTH(C5156),lookup!$G$2:$N$13,8)</f>
        <v>2022M05</v>
      </c>
      <c r="C5156" s="7">
        <f t="shared" si="346"/>
        <v>44693</v>
      </c>
      <c r="D5156" s="130">
        <v>44.562477786194151</v>
      </c>
      <c r="E5156">
        <f t="shared" si="343"/>
        <v>45.223418180588837</v>
      </c>
      <c r="F5156" s="130">
        <v>36.763196467002253</v>
      </c>
      <c r="G5156">
        <f t="shared" si="345"/>
        <v>37.118591269560255</v>
      </c>
      <c r="H5156">
        <f t="shared" si="347"/>
        <v>0</v>
      </c>
      <c r="I5156" s="70"/>
      <c r="J5156" s="71"/>
      <c r="K5156" s="70">
        <v>44621</v>
      </c>
      <c r="L5156" s="71">
        <v>37.063229944235651</v>
      </c>
      <c r="M5156" s="70"/>
      <c r="N5156" s="71"/>
      <c r="O5156" s="70"/>
      <c r="P5156" s="72"/>
    </row>
    <row r="5157" spans="1:16">
      <c r="A5157" s="12">
        <f t="shared" si="344"/>
        <v>0</v>
      </c>
      <c r="B5157" t="str">
        <f>YEAR(C5157)&amp;VLOOKUP(MONTH(C5157),lookup!$G$2:$N$13,8)</f>
        <v>2022M05</v>
      </c>
      <c r="C5157" s="7">
        <f t="shared" si="346"/>
        <v>44694</v>
      </c>
      <c r="D5157" s="130">
        <v>44.941217761226802</v>
      </c>
      <c r="E5157">
        <f t="shared" si="343"/>
        <v>45.146584830452738</v>
      </c>
      <c r="F5157" s="130">
        <v>36.77420615480596</v>
      </c>
      <c r="G5157">
        <f t="shared" si="345"/>
        <v>37.055171499263594</v>
      </c>
      <c r="H5157">
        <f t="shared" si="347"/>
        <v>0</v>
      </c>
      <c r="I5157" s="70"/>
      <c r="J5157" s="71"/>
      <c r="K5157" s="70">
        <v>44621</v>
      </c>
      <c r="L5157" s="71">
        <v>37.03383549892046</v>
      </c>
      <c r="M5157" s="70"/>
      <c r="N5157" s="71"/>
      <c r="O5157" s="70"/>
      <c r="P5157" s="72"/>
    </row>
    <row r="5158" spans="1:16">
      <c r="A5158" s="12">
        <f t="shared" si="344"/>
        <v>0</v>
      </c>
      <c r="B5158" t="str">
        <f>YEAR(C5158)&amp;VLOOKUP(MONTH(C5158),lookup!$G$2:$N$13,8)</f>
        <v>2022M05</v>
      </c>
      <c r="C5158" s="7">
        <f t="shared" si="346"/>
        <v>44695</v>
      </c>
      <c r="D5158" s="130">
        <v>44.706115651056606</v>
      </c>
      <c r="E5158">
        <f t="shared" si="343"/>
        <v>45.056248959532809</v>
      </c>
      <c r="F5158" s="130">
        <v>36.775984726770282</v>
      </c>
      <c r="G5158">
        <f t="shared" si="345"/>
        <v>36.976972931546022</v>
      </c>
      <c r="H5158">
        <f t="shared" si="347"/>
        <v>0</v>
      </c>
      <c r="I5158" s="70"/>
      <c r="J5158" s="71"/>
      <c r="K5158" s="70">
        <v>44621</v>
      </c>
      <c r="L5158" s="71">
        <v>37.015176591305874</v>
      </c>
      <c r="M5158" s="70"/>
      <c r="N5158" s="71"/>
      <c r="O5158" s="70"/>
      <c r="P5158" s="72"/>
    </row>
    <row r="5159" spans="1:16">
      <c r="A5159" s="12">
        <f t="shared" si="344"/>
        <v>0</v>
      </c>
      <c r="B5159" t="str">
        <f>YEAR(C5159)&amp;VLOOKUP(MONTH(C5159),lookup!$G$2:$N$13,8)</f>
        <v>2022M05</v>
      </c>
      <c r="C5159" s="7">
        <f t="shared" si="346"/>
        <v>44696</v>
      </c>
      <c r="D5159" s="130">
        <v>44.984868170546889</v>
      </c>
      <c r="E5159">
        <f t="shared" si="343"/>
        <v>44.989735886581066</v>
      </c>
      <c r="F5159" s="130">
        <v>36.889082263029387</v>
      </c>
      <c r="G5159">
        <f t="shared" si="345"/>
        <v>36.939535426355107</v>
      </c>
      <c r="H5159">
        <f t="shared" si="347"/>
        <v>0</v>
      </c>
      <c r="I5159" s="70"/>
      <c r="J5159" s="71"/>
      <c r="K5159" s="70">
        <v>44621</v>
      </c>
      <c r="L5159" s="71">
        <v>36.987762729270152</v>
      </c>
      <c r="M5159" s="70"/>
      <c r="N5159" s="71"/>
      <c r="O5159" s="70"/>
      <c r="P5159" s="72"/>
    </row>
    <row r="5160" spans="1:16">
      <c r="A5160" s="12">
        <f t="shared" si="344"/>
        <v>0</v>
      </c>
      <c r="B5160" t="str">
        <f>YEAR(C5160)&amp;VLOOKUP(MONTH(C5160),lookup!$G$2:$N$13,8)</f>
        <v>2022M05</v>
      </c>
      <c r="C5160" s="7">
        <f t="shared" si="346"/>
        <v>44697</v>
      </c>
      <c r="D5160" s="130">
        <v>44.818728843330938</v>
      </c>
      <c r="E5160">
        <f t="shared" si="343"/>
        <v>44.934827010442696</v>
      </c>
      <c r="F5160" s="130">
        <v>36.851367323243267</v>
      </c>
      <c r="G5160">
        <f t="shared" si="345"/>
        <v>36.888507540999221</v>
      </c>
      <c r="H5160">
        <f t="shared" si="347"/>
        <v>0</v>
      </c>
      <c r="I5160" s="70"/>
      <c r="J5160" s="71"/>
      <c r="K5160" s="70">
        <v>44621</v>
      </c>
      <c r="L5160" s="71">
        <v>36.965526291620385</v>
      </c>
      <c r="M5160" s="70"/>
      <c r="N5160" s="71"/>
      <c r="O5160" s="70"/>
      <c r="P5160" s="72"/>
    </row>
    <row r="5161" spans="1:16">
      <c r="A5161" s="12">
        <f t="shared" si="344"/>
        <v>0</v>
      </c>
      <c r="B5161" t="str">
        <f>YEAR(C5161)&amp;VLOOKUP(MONTH(C5161),lookup!$G$2:$N$13,8)</f>
        <v>2022M05</v>
      </c>
      <c r="C5161" s="7">
        <f t="shared" si="346"/>
        <v>44698</v>
      </c>
      <c r="D5161" s="130">
        <v>44.653626154360168</v>
      </c>
      <c r="E5161">
        <f t="shared" si="343"/>
        <v>44.836296667154706</v>
      </c>
      <c r="F5161" s="130">
        <v>36.542131004559742</v>
      </c>
      <c r="G5161">
        <f t="shared" si="345"/>
        <v>36.813324356956059</v>
      </c>
      <c r="H5161">
        <f t="shared" si="347"/>
        <v>0</v>
      </c>
      <c r="I5161" s="70"/>
      <c r="J5161" s="71"/>
      <c r="K5161" s="70">
        <v>44621</v>
      </c>
      <c r="L5161" s="71">
        <v>36.941711738991422</v>
      </c>
      <c r="M5161" s="70"/>
      <c r="N5161" s="71"/>
      <c r="O5161" s="70"/>
      <c r="P5161" s="72"/>
    </row>
    <row r="5162" spans="1:16">
      <c r="A5162" s="12">
        <f t="shared" si="344"/>
        <v>0</v>
      </c>
      <c r="B5162" t="str">
        <f>YEAR(C5162)&amp;VLOOKUP(MONTH(C5162),lookup!$G$2:$N$13,8)</f>
        <v>2022M05</v>
      </c>
      <c r="C5162" s="7">
        <f t="shared" si="346"/>
        <v>44699</v>
      </c>
      <c r="D5162" s="130">
        <v>44.348412403437976</v>
      </c>
      <c r="E5162">
        <f t="shared" si="343"/>
        <v>44.769045640929335</v>
      </c>
      <c r="F5162" s="130">
        <v>36.441437401338817</v>
      </c>
      <c r="G5162">
        <f t="shared" si="345"/>
        <v>36.74116039581331</v>
      </c>
      <c r="H5162">
        <f t="shared" si="347"/>
        <v>0</v>
      </c>
      <c r="I5162" s="70"/>
      <c r="J5162" s="71"/>
      <c r="K5162" s="70">
        <v>44621</v>
      </c>
      <c r="L5162" s="71">
        <v>36.91897588170702</v>
      </c>
      <c r="M5162" s="70"/>
      <c r="N5162" s="71"/>
      <c r="O5162" s="70"/>
      <c r="P5162" s="72"/>
    </row>
    <row r="5163" spans="1:16">
      <c r="A5163" s="12">
        <f t="shared" si="344"/>
        <v>0</v>
      </c>
      <c r="B5163" t="str">
        <f>YEAR(C5163)&amp;VLOOKUP(MONTH(C5163),lookup!$G$2:$N$13,8)</f>
        <v>2022M05</v>
      </c>
      <c r="C5163" s="7">
        <f t="shared" si="346"/>
        <v>44700</v>
      </c>
      <c r="D5163" s="130">
        <v>44.503251619358956</v>
      </c>
      <c r="E5163">
        <f t="shared" si="343"/>
        <v>44.679502219518824</v>
      </c>
      <c r="F5163" s="130">
        <v>36.558347895217423</v>
      </c>
      <c r="G5163">
        <f t="shared" si="345"/>
        <v>36.687930461761191</v>
      </c>
      <c r="H5163">
        <f t="shared" si="347"/>
        <v>0</v>
      </c>
      <c r="I5163" s="70"/>
      <c r="J5163" s="71"/>
      <c r="K5163" s="70">
        <v>44621</v>
      </c>
      <c r="L5163" s="71">
        <v>36.899026464829589</v>
      </c>
      <c r="M5163" s="70"/>
      <c r="N5163" s="71"/>
      <c r="O5163" s="70"/>
      <c r="P5163" s="72"/>
    </row>
    <row r="5164" spans="1:16">
      <c r="A5164" s="12">
        <f t="shared" si="344"/>
        <v>0</v>
      </c>
      <c r="B5164" t="str">
        <f>YEAR(C5164)&amp;VLOOKUP(MONTH(C5164),lookup!$G$2:$N$13,8)</f>
        <v>2022M05</v>
      </c>
      <c r="C5164" s="7">
        <f t="shared" si="346"/>
        <v>44701</v>
      </c>
      <c r="D5164" s="130">
        <v>43.882393937933024</v>
      </c>
      <c r="E5164">
        <f t="shared" si="343"/>
        <v>44.568353502908877</v>
      </c>
      <c r="F5164" s="130">
        <v>36.227299519130909</v>
      </c>
      <c r="G5164">
        <f t="shared" si="345"/>
        <v>36.60871313521595</v>
      </c>
      <c r="H5164">
        <f t="shared" si="347"/>
        <v>0</v>
      </c>
      <c r="I5164" s="70"/>
      <c r="J5164" s="71"/>
      <c r="K5164" s="70">
        <v>44621</v>
      </c>
      <c r="L5164" s="71">
        <v>36.87307949680828</v>
      </c>
      <c r="M5164" s="70"/>
      <c r="N5164" s="71"/>
      <c r="O5164" s="70"/>
      <c r="P5164" s="72"/>
    </row>
    <row r="5165" spans="1:16">
      <c r="A5165" s="12">
        <f t="shared" si="344"/>
        <v>0</v>
      </c>
      <c r="B5165" t="str">
        <f>YEAR(C5165)&amp;VLOOKUP(MONTH(C5165),lookup!$G$2:$N$13,8)</f>
        <v>2022M05</v>
      </c>
      <c r="C5165" s="7">
        <f t="shared" si="346"/>
        <v>44702</v>
      </c>
      <c r="D5165" s="130">
        <v>44.842688701567241</v>
      </c>
      <c r="E5165">
        <f t="shared" ref="E5165:E5228" si="348">AVERAGE(SUM(D5158:D5165)/8,SUM(D5160:D5165)/6)</f>
        <v>44.550347147598515</v>
      </c>
      <c r="F5165" s="130">
        <v>36.656558529533818</v>
      </c>
      <c r="G5165">
        <f t="shared" si="345"/>
        <v>36.581983180845143</v>
      </c>
      <c r="H5165">
        <f t="shared" si="347"/>
        <v>0</v>
      </c>
      <c r="I5165" s="70"/>
      <c r="J5165" s="71"/>
      <c r="K5165" s="70">
        <v>44621</v>
      </c>
      <c r="L5165" s="71">
        <v>36.83945618986975</v>
      </c>
      <c r="M5165" s="70"/>
      <c r="N5165" s="71"/>
      <c r="O5165" s="70"/>
      <c r="P5165" s="72"/>
    </row>
    <row r="5166" spans="1:16">
      <c r="A5166" s="12">
        <f t="shared" si="344"/>
        <v>0</v>
      </c>
      <c r="B5166" t="str">
        <f>YEAR(C5166)&amp;VLOOKUP(MONTH(C5166),lookup!$G$2:$N$13,8)</f>
        <v>2022M05</v>
      </c>
      <c r="C5166" s="7">
        <f t="shared" si="346"/>
        <v>44703</v>
      </c>
      <c r="D5166" s="130">
        <v>43.860204615624198</v>
      </c>
      <c r="E5166">
        <f t="shared" si="348"/>
        <v>44.417600688908422</v>
      </c>
      <c r="F5166" s="130">
        <v>36.235906255582684</v>
      </c>
      <c r="G5166">
        <f t="shared" si="345"/>
        <v>36.496939854090868</v>
      </c>
      <c r="H5166">
        <f t="shared" si="347"/>
        <v>0</v>
      </c>
      <c r="I5166" s="70"/>
      <c r="J5166" s="71"/>
      <c r="K5166" s="70">
        <v>44621</v>
      </c>
      <c r="L5166" s="71">
        <v>36.788153775723345</v>
      </c>
      <c r="M5166" s="70"/>
      <c r="N5166" s="71"/>
      <c r="O5166" s="70"/>
      <c r="P5166" s="72"/>
    </row>
    <row r="5167" spans="1:16">
      <c r="A5167" s="12">
        <f t="shared" si="344"/>
        <v>0</v>
      </c>
      <c r="B5167" t="str">
        <f>YEAR(C5167)&amp;VLOOKUP(MONTH(C5167),lookup!$G$2:$N$13,8)</f>
        <v>2022M05</v>
      </c>
      <c r="C5167" s="7">
        <f t="shared" si="346"/>
        <v>44704</v>
      </c>
      <c r="D5167" s="130">
        <v>44.261238364262709</v>
      </c>
      <c r="E5167">
        <f t="shared" si="348"/>
        <v>44.339674843507538</v>
      </c>
      <c r="F5167" s="130">
        <v>36.174410341645064</v>
      </c>
      <c r="G5167">
        <f t="shared" si="345"/>
        <v>36.421629470428122</v>
      </c>
      <c r="H5167">
        <f t="shared" si="347"/>
        <v>0</v>
      </c>
      <c r="I5167" s="70"/>
      <c r="J5167" s="71"/>
      <c r="K5167" s="70">
        <v>44621</v>
      </c>
      <c r="L5167" s="71">
        <v>36.720473969352263</v>
      </c>
      <c r="M5167" s="70"/>
      <c r="N5167" s="71"/>
      <c r="O5167" s="70"/>
      <c r="P5167" s="72"/>
    </row>
    <row r="5168" spans="1:16">
      <c r="A5168" s="12">
        <f t="shared" ref="A5168:A5231" si="349">IF(D5168+D5169=D5168,IF(D5168+D5169&gt;0,1,0),0)</f>
        <v>0</v>
      </c>
      <c r="B5168" t="str">
        <f>YEAR(C5168)&amp;VLOOKUP(MONTH(C5168),lookup!$G$2:$N$13,8)</f>
        <v>2022M05</v>
      </c>
      <c r="C5168" s="7">
        <f t="shared" si="346"/>
        <v>44705</v>
      </c>
      <c r="D5168" s="130">
        <v>43.522943775567647</v>
      </c>
      <c r="E5168">
        <f t="shared" si="348"/>
        <v>44.189899224449803</v>
      </c>
      <c r="F5168" s="130">
        <v>35.937227404292031</v>
      </c>
      <c r="G5168">
        <f t="shared" si="345"/>
        <v>36.322478225739772</v>
      </c>
      <c r="H5168">
        <f t="shared" si="347"/>
        <v>0</v>
      </c>
      <c r="I5168" s="70"/>
      <c r="J5168" s="71"/>
      <c r="K5168" s="70">
        <v>44621</v>
      </c>
      <c r="L5168" s="71">
        <v>36.653272780870111</v>
      </c>
      <c r="M5168" s="70"/>
      <c r="N5168" s="71"/>
      <c r="O5168" s="70"/>
      <c r="P5168" s="72"/>
    </row>
    <row r="5169" spans="1:16">
      <c r="A5169" s="12">
        <f t="shared" si="349"/>
        <v>0</v>
      </c>
      <c r="B5169" t="str">
        <f>YEAR(C5169)&amp;VLOOKUP(MONTH(C5169),lookup!$G$2:$N$13,8)</f>
        <v>2022M05</v>
      </c>
      <c r="C5169" s="7">
        <f t="shared" si="346"/>
        <v>44706</v>
      </c>
      <c r="D5169" s="130">
        <v>44.021144331954723</v>
      </c>
      <c r="E5169">
        <f t="shared" si="348"/>
        <v>44.110193503265776</v>
      </c>
      <c r="F5169" s="130">
        <v>35.999942979713026</v>
      </c>
      <c r="G5169">
        <f t="shared" si="345"/>
        <v>36.242057731228151</v>
      </c>
      <c r="H5169">
        <f t="shared" si="347"/>
        <v>0</v>
      </c>
      <c r="I5169" s="70"/>
      <c r="J5169" s="71"/>
      <c r="K5169" s="70">
        <v>44621</v>
      </c>
      <c r="L5169" s="71">
        <v>36.587498503006522</v>
      </c>
      <c r="M5169" s="70"/>
      <c r="N5169" s="71"/>
      <c r="O5169" s="70"/>
      <c r="P5169" s="72"/>
    </row>
    <row r="5170" spans="1:16">
      <c r="A5170" s="12">
        <f t="shared" si="349"/>
        <v>0</v>
      </c>
      <c r="B5170" t="str">
        <f>YEAR(C5170)&amp;VLOOKUP(MONTH(C5170),lookup!$G$2:$N$13,8)</f>
        <v>2022M05</v>
      </c>
      <c r="C5170" s="7">
        <f t="shared" si="346"/>
        <v>44707</v>
      </c>
      <c r="D5170" s="130">
        <v>43.569724577003591</v>
      </c>
      <c r="E5170">
        <f t="shared" si="348"/>
        <v>44.035469734036177</v>
      </c>
      <c r="F5170" s="130">
        <v>35.966555049702414</v>
      </c>
      <c r="G5170">
        <f t="shared" si="345"/>
        <v>36.190648878465169</v>
      </c>
      <c r="H5170">
        <f t="shared" si="347"/>
        <v>0</v>
      </c>
      <c r="I5170" s="70"/>
      <c r="J5170" s="71"/>
      <c r="K5170" s="70">
        <v>44621</v>
      </c>
      <c r="L5170" s="71">
        <v>36.502291499813019</v>
      </c>
      <c r="M5170" s="70"/>
      <c r="N5170" s="71"/>
      <c r="O5170" s="70"/>
      <c r="P5170" s="72"/>
    </row>
    <row r="5171" spans="1:16">
      <c r="A5171" s="12">
        <f t="shared" si="349"/>
        <v>0</v>
      </c>
      <c r="B5171" t="str">
        <f>YEAR(C5171)&amp;VLOOKUP(MONTH(C5171),lookup!$G$2:$N$13,8)</f>
        <v>2022M05</v>
      </c>
      <c r="C5171" s="7">
        <f t="shared" si="346"/>
        <v>44708</v>
      </c>
      <c r="D5171" s="130">
        <v>43.812548119201473</v>
      </c>
      <c r="E5171">
        <f t="shared" si="348"/>
        <v>43.90645571674586</v>
      </c>
      <c r="F5171" s="130">
        <v>35.848380036015506</v>
      </c>
      <c r="G5171">
        <f t="shared" si="345"/>
        <v>36.07892767947186</v>
      </c>
      <c r="H5171">
        <f t="shared" si="347"/>
        <v>0</v>
      </c>
      <c r="I5171" s="70"/>
      <c r="J5171" s="71"/>
      <c r="K5171" s="70">
        <v>44621</v>
      </c>
      <c r="L5171" s="71">
        <v>36.41205275783306</v>
      </c>
      <c r="M5171" s="70"/>
      <c r="N5171" s="71"/>
      <c r="O5171" s="70"/>
      <c r="P5171" s="72"/>
    </row>
    <row r="5172" spans="1:16">
      <c r="A5172" s="12">
        <f t="shared" si="349"/>
        <v>0</v>
      </c>
      <c r="B5172" t="str">
        <f>YEAR(C5172)&amp;VLOOKUP(MONTH(C5172),lookup!$G$2:$N$13,8)</f>
        <v>2022M05</v>
      </c>
      <c r="C5172" s="7">
        <f t="shared" si="346"/>
        <v>44709</v>
      </c>
      <c r="D5172" s="130">
        <v>43.442685861569309</v>
      </c>
      <c r="E5172">
        <f t="shared" si="348"/>
        <v>43.844180732468551</v>
      </c>
      <c r="F5172" s="130">
        <v>35.78022326701857</v>
      </c>
      <c r="G5172">
        <f t="shared" si="345"/>
        <v>36.013011831334495</v>
      </c>
      <c r="H5172">
        <f t="shared" si="347"/>
        <v>0</v>
      </c>
      <c r="I5172" s="70"/>
      <c r="J5172" s="71"/>
      <c r="K5172" s="70">
        <v>44621</v>
      </c>
      <c r="L5172" s="71">
        <v>36.330165914952723</v>
      </c>
      <c r="M5172" s="70"/>
      <c r="N5172" s="71"/>
      <c r="O5172" s="70"/>
      <c r="P5172" s="72"/>
    </row>
    <row r="5173" spans="1:16">
      <c r="A5173" s="12">
        <f t="shared" si="349"/>
        <v>0</v>
      </c>
      <c r="B5173" t="str">
        <f>YEAR(C5173)&amp;VLOOKUP(MONTH(C5173),lookup!$G$2:$N$13,8)</f>
        <v>2022M05</v>
      </c>
      <c r="C5173" s="7">
        <f t="shared" si="346"/>
        <v>44710</v>
      </c>
      <c r="D5173" s="130">
        <v>43.998728369962848</v>
      </c>
      <c r="E5173">
        <f t="shared" si="348"/>
        <v>43.769557378884954</v>
      </c>
      <c r="F5173" s="130">
        <v>36.056743318178363</v>
      </c>
      <c r="G5173">
        <f t="shared" si="345"/>
        <v>35.965717795335884</v>
      </c>
      <c r="H5173">
        <f t="shared" si="347"/>
        <v>0</v>
      </c>
      <c r="I5173" s="70"/>
      <c r="J5173" s="71"/>
      <c r="K5173" s="70">
        <v>44621</v>
      </c>
      <c r="L5173" s="71">
        <v>36.266156273689703</v>
      </c>
      <c r="M5173" s="70"/>
      <c r="N5173" s="71"/>
      <c r="O5173" s="70"/>
      <c r="P5173" s="72"/>
    </row>
    <row r="5174" spans="1:16">
      <c r="A5174" s="12">
        <f t="shared" si="349"/>
        <v>0</v>
      </c>
      <c r="B5174" t="str">
        <f>YEAR(C5174)&amp;VLOOKUP(MONTH(C5174),lookup!$G$2:$N$13,8)</f>
        <v>2022M05</v>
      </c>
      <c r="C5174" s="7">
        <f t="shared" si="346"/>
        <v>44711</v>
      </c>
      <c r="D5174" s="130">
        <v>43.143481270439445</v>
      </c>
      <c r="E5174">
        <f t="shared" si="348"/>
        <v>43.693140294383561</v>
      </c>
      <c r="F5174" s="130">
        <v>35.478862615329085</v>
      </c>
      <c r="G5174">
        <f t="shared" si="345"/>
        <v>35.880205502073125</v>
      </c>
      <c r="H5174">
        <f t="shared" si="347"/>
        <v>0</v>
      </c>
      <c r="I5174" s="70"/>
      <c r="J5174" s="71"/>
      <c r="K5174" s="70">
        <v>44621</v>
      </c>
      <c r="L5174" s="71">
        <v>36.223993070389412</v>
      </c>
      <c r="M5174" s="70"/>
      <c r="N5174" s="71"/>
      <c r="O5174" s="70"/>
      <c r="P5174" s="72"/>
    </row>
    <row r="5175" spans="1:16">
      <c r="A5175" s="12">
        <f t="shared" si="349"/>
        <v>0</v>
      </c>
      <c r="B5175" t="str">
        <f>YEAR(C5175)&amp;VLOOKUP(MONTH(C5175),lookup!$G$2:$N$13,8)</f>
        <v>2022M05</v>
      </c>
      <c r="C5175" s="7">
        <f t="shared" si="346"/>
        <v>44712</v>
      </c>
      <c r="D5175" s="130">
        <v>43.709318770483797</v>
      </c>
      <c r="E5175">
        <f t="shared" si="348"/>
        <v>43.632659856316465</v>
      </c>
      <c r="F5175" s="130">
        <v>35.826380058602645</v>
      </c>
      <c r="G5175">
        <f t="shared" si="345"/>
        <v>35.843990032623779</v>
      </c>
      <c r="H5175">
        <f t="shared" si="347"/>
        <v>0</v>
      </c>
      <c r="I5175" s="70"/>
      <c r="J5175" s="71"/>
      <c r="K5175" s="70">
        <v>44621</v>
      </c>
      <c r="L5175" s="71">
        <v>36.189255017550117</v>
      </c>
      <c r="M5175" s="70"/>
      <c r="N5175" s="71"/>
      <c r="O5175" s="70"/>
      <c r="P5175" s="72"/>
    </row>
    <row r="5176" spans="1:16">
      <c r="A5176" s="12">
        <f t="shared" si="349"/>
        <v>0</v>
      </c>
      <c r="B5176" t="str">
        <f>YEAR(C5176)&amp;VLOOKUP(MONTH(C5176),lookup!$G$2:$N$13,8)</f>
        <v>2022M06</v>
      </c>
      <c r="C5176" s="7">
        <f t="shared" si="346"/>
        <v>44713</v>
      </c>
      <c r="D5176" s="130">
        <v>43.054539197069559</v>
      </c>
      <c r="E5176">
        <f t="shared" si="348"/>
        <v>43.56045245516583</v>
      </c>
      <c r="F5176" s="130">
        <v>35.410980741479854</v>
      </c>
      <c r="G5176">
        <f t="shared" si="345"/>
        <v>35.76480175717947</v>
      </c>
      <c r="H5176">
        <f t="shared" si="347"/>
        <v>0</v>
      </c>
      <c r="I5176" s="70"/>
      <c r="J5176" s="71"/>
      <c r="K5176" s="70">
        <v>44621</v>
      </c>
      <c r="L5176" s="71">
        <v>36.145500001382594</v>
      </c>
      <c r="M5176" s="70"/>
      <c r="N5176" s="71"/>
      <c r="O5176" s="70"/>
      <c r="P5176" s="72"/>
    </row>
    <row r="5177" spans="1:16">
      <c r="A5177" s="12">
        <f t="shared" si="349"/>
        <v>0</v>
      </c>
      <c r="B5177" t="str">
        <f>YEAR(C5177)&amp;VLOOKUP(MONTH(C5177),lookup!$G$2:$N$13,8)</f>
        <v>2022M06</v>
      </c>
      <c r="C5177" s="7">
        <f t="shared" si="346"/>
        <v>44714</v>
      </c>
      <c r="D5177" s="130">
        <v>43.730568683588061</v>
      </c>
      <c r="E5177">
        <f t="shared" si="348"/>
        <v>43.535459857508471</v>
      </c>
      <c r="F5177" s="130">
        <v>35.863554833751074</v>
      </c>
      <c r="G5177">
        <f t="shared" si="345"/>
        <v>35.75754206453481</v>
      </c>
      <c r="H5177">
        <f t="shared" si="347"/>
        <v>0</v>
      </c>
      <c r="I5177" s="70"/>
      <c r="J5177" s="71"/>
      <c r="K5177" s="70">
        <v>44621</v>
      </c>
      <c r="L5177" s="71">
        <v>36.09101009497882</v>
      </c>
      <c r="M5177" s="70"/>
      <c r="N5177" s="71"/>
      <c r="O5177" s="70"/>
      <c r="P5177" s="72"/>
    </row>
    <row r="5178" spans="1:16">
      <c r="A5178" s="12">
        <f t="shared" si="349"/>
        <v>0</v>
      </c>
      <c r="B5178" t="str">
        <f>YEAR(C5178)&amp;VLOOKUP(MONTH(C5178),lookup!$G$2:$N$13,8)</f>
        <v>2022M06</v>
      </c>
      <c r="C5178" s="7">
        <f t="shared" si="346"/>
        <v>44715</v>
      </c>
      <c r="D5178" s="130">
        <v>43.455525385255747</v>
      </c>
      <c r="E5178">
        <f t="shared" si="348"/>
        <v>43.529392368331422</v>
      </c>
      <c r="F5178" s="130">
        <v>35.860445455017498</v>
      </c>
      <c r="G5178">
        <f t="shared" si="345"/>
        <v>35.757595397200248</v>
      </c>
      <c r="H5178">
        <f t="shared" si="347"/>
        <v>0</v>
      </c>
      <c r="I5178" s="70"/>
      <c r="J5178" s="71"/>
      <c r="K5178" s="70">
        <v>44621</v>
      </c>
      <c r="L5178" s="71">
        <v>36.042052545158761</v>
      </c>
      <c r="M5178" s="70"/>
      <c r="N5178" s="71"/>
      <c r="O5178" s="70"/>
      <c r="P5178" s="72"/>
    </row>
    <row r="5179" spans="1:16">
      <c r="A5179" s="12">
        <f t="shared" si="349"/>
        <v>0</v>
      </c>
      <c r="B5179" t="str">
        <f>YEAR(C5179)&amp;VLOOKUP(MONTH(C5179),lookup!$G$2:$N$13,8)</f>
        <v>2022M06</v>
      </c>
      <c r="C5179" s="7">
        <f t="shared" si="346"/>
        <v>44716</v>
      </c>
      <c r="D5179" s="130">
        <v>43.511466541593421</v>
      </c>
      <c r="E5179">
        <f t="shared" si="348"/>
        <v>43.4699696173668</v>
      </c>
      <c r="F5179" s="130">
        <v>35.648379494624592</v>
      </c>
      <c r="G5179">
        <f t="shared" si="345"/>
        <v>35.711065044733829</v>
      </c>
      <c r="H5179">
        <f t="shared" si="347"/>
        <v>0</v>
      </c>
      <c r="I5179" s="70"/>
      <c r="J5179" s="71"/>
      <c r="K5179" s="70">
        <v>44621</v>
      </c>
      <c r="L5179" s="71">
        <v>35.995178746738993</v>
      </c>
      <c r="M5179" s="70"/>
      <c r="N5179" s="71"/>
      <c r="O5179" s="70"/>
      <c r="P5179" s="72"/>
    </row>
    <row r="5180" spans="1:16">
      <c r="A5180" s="12">
        <f t="shared" si="349"/>
        <v>0</v>
      </c>
      <c r="B5180" t="str">
        <f>YEAR(C5180)&amp;VLOOKUP(MONTH(C5180),lookup!$G$2:$N$13,8)</f>
        <v>2022M06</v>
      </c>
      <c r="C5180" s="7">
        <f t="shared" si="346"/>
        <v>44717</v>
      </c>
      <c r="D5180" s="130">
        <v>43.239122401278927</v>
      </c>
      <c r="E5180">
        <f t="shared" si="348"/>
        <v>43.465216995335268</v>
      </c>
      <c r="F5180" s="130">
        <v>35.679282141607473</v>
      </c>
      <c r="G5180">
        <f t="shared" si="345"/>
        <v>35.721457851585505</v>
      </c>
      <c r="H5180">
        <f t="shared" si="347"/>
        <v>0</v>
      </c>
      <c r="I5180" s="70"/>
      <c r="J5180" s="71"/>
      <c r="K5180" s="70">
        <v>44621</v>
      </c>
      <c r="L5180" s="71">
        <v>35.939411492987496</v>
      </c>
      <c r="M5180" s="70"/>
      <c r="N5180" s="71"/>
      <c r="O5180" s="70"/>
      <c r="P5180" s="72"/>
    </row>
    <row r="5181" spans="1:16">
      <c r="A5181" s="12">
        <f t="shared" si="349"/>
        <v>0</v>
      </c>
      <c r="B5181" t="str">
        <f>YEAR(C5181)&amp;VLOOKUP(MONTH(C5181),lookup!$G$2:$N$13,8)</f>
        <v>2022M06</v>
      </c>
      <c r="C5181" s="7">
        <f t="shared" si="346"/>
        <v>44718</v>
      </c>
      <c r="D5181" s="130">
        <v>43.085985298890677</v>
      </c>
      <c r="E5181">
        <f t="shared" si="348"/>
        <v>43.356226097427182</v>
      </c>
      <c r="F5181" s="130">
        <v>35.163307890005974</v>
      </c>
      <c r="G5181">
        <f t="shared" si="345"/>
        <v>35.61036212327501</v>
      </c>
      <c r="H5181">
        <f t="shared" si="347"/>
        <v>0</v>
      </c>
      <c r="I5181" s="70"/>
      <c r="J5181" s="71"/>
      <c r="K5181" s="70">
        <v>44621</v>
      </c>
      <c r="L5181" s="71">
        <v>35.887527935418738</v>
      </c>
      <c r="M5181" s="70"/>
      <c r="N5181" s="71"/>
      <c r="O5181" s="70"/>
      <c r="P5181" s="72"/>
    </row>
    <row r="5182" spans="1:16">
      <c r="A5182" s="12">
        <f t="shared" si="349"/>
        <v>0</v>
      </c>
      <c r="B5182" t="str">
        <f>YEAR(C5182)&amp;VLOOKUP(MONTH(C5182),lookup!$G$2:$N$13,8)</f>
        <v>2022M06</v>
      </c>
      <c r="C5182" s="7">
        <f t="shared" si="346"/>
        <v>44719</v>
      </c>
      <c r="D5182" s="130">
        <v>42.528132007560579</v>
      </c>
      <c r="E5182">
        <f t="shared" si="348"/>
        <v>43.273899502704836</v>
      </c>
      <c r="F5182" s="130">
        <v>35.014172151515318</v>
      </c>
      <c r="G5182">
        <f t="shared" si="345"/>
        <v>35.548251586789604</v>
      </c>
      <c r="H5182">
        <f t="shared" si="347"/>
        <v>0</v>
      </c>
      <c r="I5182" s="70"/>
      <c r="J5182" s="71"/>
      <c r="K5182" s="70">
        <v>44621</v>
      </c>
      <c r="L5182" s="71">
        <v>35.819416304817146</v>
      </c>
      <c r="M5182" s="70"/>
      <c r="N5182" s="71"/>
      <c r="O5182" s="70"/>
      <c r="P5182" s="72"/>
    </row>
    <row r="5183" spans="1:16">
      <c r="A5183" s="12">
        <f t="shared" si="349"/>
        <v>0</v>
      </c>
      <c r="B5183" t="str">
        <f>YEAR(C5183)&amp;VLOOKUP(MONTH(C5183),lookup!$G$2:$N$13,8)</f>
        <v>2022M06</v>
      </c>
      <c r="C5183" s="7">
        <f t="shared" si="346"/>
        <v>44720</v>
      </c>
      <c r="D5183" s="130">
        <v>43.047275458523046</v>
      </c>
      <c r="E5183">
        <f t="shared" si="348"/>
        <v>43.175580693618535</v>
      </c>
      <c r="F5183" s="130">
        <v>35.160356780354384</v>
      </c>
      <c r="G5183">
        <f t="shared" si="345"/>
        <v>35.448025294116029</v>
      </c>
      <c r="H5183">
        <f t="shared" si="347"/>
        <v>0</v>
      </c>
      <c r="I5183" s="70"/>
      <c r="J5183" s="71"/>
      <c r="K5183" s="70">
        <v>44621</v>
      </c>
      <c r="L5183" s="71">
        <v>35.738667068583034</v>
      </c>
      <c r="M5183" s="70"/>
      <c r="N5183" s="71"/>
      <c r="O5183" s="70"/>
      <c r="P5183" s="72"/>
    </row>
    <row r="5184" spans="1:16">
      <c r="A5184" s="12">
        <f t="shared" si="349"/>
        <v>0</v>
      </c>
      <c r="B5184" t="str">
        <f>YEAR(C5184)&amp;VLOOKUP(MONTH(C5184),lookup!$G$2:$N$13,8)</f>
        <v>2022M06</v>
      </c>
      <c r="C5184" s="7">
        <f t="shared" si="346"/>
        <v>44721</v>
      </c>
      <c r="D5184" s="130">
        <v>42.590862525720439</v>
      </c>
      <c r="E5184">
        <f t="shared" si="348"/>
        <v>43.07454566336461</v>
      </c>
      <c r="F5184" s="130">
        <v>35.150925160523137</v>
      </c>
      <c r="G5184">
        <f t="shared" si="345"/>
        <v>35.372645129098373</v>
      </c>
      <c r="H5184">
        <f t="shared" si="347"/>
        <v>0</v>
      </c>
      <c r="I5184" s="70"/>
      <c r="J5184" s="71"/>
      <c r="K5184" s="70">
        <v>44621</v>
      </c>
      <c r="L5184" s="71">
        <v>35.656400987630683</v>
      </c>
      <c r="M5184" s="70"/>
      <c r="N5184" s="71"/>
      <c r="O5184" s="70"/>
      <c r="P5184" s="72"/>
    </row>
    <row r="5185" spans="1:16">
      <c r="A5185" s="12">
        <f t="shared" si="349"/>
        <v>0</v>
      </c>
      <c r="B5185" t="str">
        <f>YEAR(C5185)&amp;VLOOKUP(MONTH(C5185),lookup!$G$2:$N$13,8)</f>
        <v>2022M06</v>
      </c>
      <c r="C5185" s="7">
        <f t="shared" si="346"/>
        <v>44722</v>
      </c>
      <c r="D5185" s="130">
        <v>42.847502494506372</v>
      </c>
      <c r="E5185">
        <f t="shared" si="348"/>
        <v>42.964023689289746</v>
      </c>
      <c r="F5185" s="130">
        <v>34.990142035053594</v>
      </c>
      <c r="G5185">
        <f t="shared" si="345"/>
        <v>35.263203707548868</v>
      </c>
      <c r="H5185">
        <f t="shared" si="347"/>
        <v>0</v>
      </c>
      <c r="I5185" s="70"/>
      <c r="J5185" s="71"/>
      <c r="K5185" s="70">
        <v>44621</v>
      </c>
      <c r="L5185" s="71">
        <v>35.575242591012092</v>
      </c>
      <c r="M5185" s="70"/>
      <c r="N5185" s="71"/>
      <c r="O5185" s="70"/>
      <c r="P5185" s="72"/>
    </row>
    <row r="5186" spans="1:16">
      <c r="A5186" s="12">
        <f t="shared" si="349"/>
        <v>0</v>
      </c>
      <c r="B5186" t="str">
        <f>YEAR(C5186)&amp;VLOOKUP(MONTH(C5186),lookup!$G$2:$N$13,8)</f>
        <v>2022M06</v>
      </c>
      <c r="C5186" s="7">
        <f t="shared" si="346"/>
        <v>44723</v>
      </c>
      <c r="D5186" s="130">
        <v>42.534111814168199</v>
      </c>
      <c r="E5186">
        <f t="shared" si="348"/>
        <v>42.847684458837549</v>
      </c>
      <c r="F5186" s="130">
        <v>35.034307631105982</v>
      </c>
      <c r="G5186">
        <f t="shared" si="345"/>
        <v>35.157822217679268</v>
      </c>
      <c r="H5186">
        <f t="shared" si="347"/>
        <v>0</v>
      </c>
      <c r="I5186" s="70"/>
      <c r="J5186" s="71"/>
      <c r="K5186" s="70">
        <v>44621</v>
      </c>
      <c r="L5186" s="71">
        <v>35.524902168477645</v>
      </c>
      <c r="M5186" s="70"/>
      <c r="N5186" s="71"/>
      <c r="O5186" s="70"/>
      <c r="P5186" s="72"/>
    </row>
    <row r="5187" spans="1:16">
      <c r="A5187" s="12">
        <f t="shared" si="349"/>
        <v>0</v>
      </c>
      <c r="B5187" t="str">
        <f>YEAR(C5187)&amp;VLOOKUP(MONTH(C5187),lookup!$G$2:$N$13,8)</f>
        <v>2022M06</v>
      </c>
      <c r="C5187" s="7">
        <f t="shared" si="346"/>
        <v>44724</v>
      </c>
      <c r="D5187" s="130">
        <v>42.877998515169402</v>
      </c>
      <c r="E5187">
        <f t="shared" si="348"/>
        <v>42.790760475209268</v>
      </c>
      <c r="F5187" s="130">
        <v>35.224752817446621</v>
      </c>
      <c r="G5187">
        <f t="shared" si="345"/>
        <v>35.136465960975698</v>
      </c>
      <c r="H5187">
        <f t="shared" si="347"/>
        <v>0</v>
      </c>
      <c r="I5187" s="70"/>
      <c r="J5187" s="71"/>
      <c r="K5187" s="70">
        <v>44621</v>
      </c>
      <c r="L5187" s="71">
        <v>35.476775120414182</v>
      </c>
      <c r="M5187" s="70"/>
      <c r="N5187" s="71"/>
      <c r="O5187" s="70"/>
      <c r="P5187" s="72"/>
    </row>
    <row r="5188" spans="1:16">
      <c r="A5188" s="12">
        <f t="shared" si="349"/>
        <v>0</v>
      </c>
      <c r="B5188" t="str">
        <f>YEAR(C5188)&amp;VLOOKUP(MONTH(C5188),lookup!$G$2:$N$13,8)</f>
        <v>2022M06</v>
      </c>
      <c r="C5188" s="7">
        <f t="shared" si="346"/>
        <v>44725</v>
      </c>
      <c r="D5188" s="130">
        <v>42.373669439647905</v>
      </c>
      <c r="E5188">
        <f t="shared" si="348"/>
        <v>42.723797784447939</v>
      </c>
      <c r="F5188" s="130">
        <v>34.859179239537113</v>
      </c>
      <c r="G5188">
        <f t="shared" si="345"/>
        <v>35.072293453598121</v>
      </c>
      <c r="H5188">
        <f t="shared" si="347"/>
        <v>0</v>
      </c>
      <c r="I5188" s="70"/>
      <c r="J5188" s="71"/>
      <c r="K5188" s="70">
        <v>44621</v>
      </c>
      <c r="L5188" s="71">
        <v>35.393243294413061</v>
      </c>
      <c r="M5188" s="70"/>
      <c r="N5188" s="71"/>
      <c r="O5188" s="70"/>
      <c r="P5188" s="72"/>
    </row>
    <row r="5189" spans="1:16">
      <c r="A5189" s="12">
        <f t="shared" si="349"/>
        <v>0</v>
      </c>
      <c r="B5189" t="str">
        <f>YEAR(C5189)&amp;VLOOKUP(MONTH(C5189),lookup!$G$2:$N$13,8)</f>
        <v>2022M06</v>
      </c>
      <c r="C5189" s="7">
        <f t="shared" si="346"/>
        <v>44726</v>
      </c>
      <c r="D5189" s="130">
        <v>42.381586862779002</v>
      </c>
      <c r="E5189">
        <f t="shared" si="348"/>
        <v>42.624298832545634</v>
      </c>
      <c r="F5189" s="130">
        <v>34.764649986691289</v>
      </c>
      <c r="G5189">
        <f t="shared" si="345"/>
        <v>35.01440176850236</v>
      </c>
      <c r="H5189">
        <f t="shared" si="347"/>
        <v>0</v>
      </c>
      <c r="I5189" s="70"/>
      <c r="J5189" s="71"/>
      <c r="K5189" s="70">
        <v>44621</v>
      </c>
      <c r="L5189" s="71">
        <v>35.304208946684376</v>
      </c>
      <c r="M5189" s="70"/>
      <c r="N5189" s="71"/>
      <c r="O5189" s="70"/>
      <c r="P5189" s="72"/>
    </row>
    <row r="5190" spans="1:16">
      <c r="A5190" s="12">
        <f t="shared" si="349"/>
        <v>0</v>
      </c>
      <c r="B5190" t="str">
        <f>YEAR(C5190)&amp;VLOOKUP(MONTH(C5190),lookup!$G$2:$N$13,8)</f>
        <v>2022M06</v>
      </c>
      <c r="C5190" s="7">
        <f t="shared" si="346"/>
        <v>44727</v>
      </c>
      <c r="D5190" s="130">
        <v>41.95736942353787</v>
      </c>
      <c r="E5190">
        <f t="shared" si="348"/>
        <v>42.535835079195657</v>
      </c>
      <c r="F5190" s="130">
        <v>34.460910921654978</v>
      </c>
      <c r="G5190">
        <f t="shared" ref="G5190:G5253" si="350">AVERAGE(SUM(F5183:F5190)/8,SUM(F5185:F5190)/6)</f>
        <v>34.922321755063741</v>
      </c>
      <c r="H5190">
        <f t="shared" si="347"/>
        <v>0</v>
      </c>
      <c r="I5190" s="70"/>
      <c r="J5190" s="71"/>
      <c r="K5190" s="70">
        <v>44621</v>
      </c>
      <c r="L5190" s="71">
        <v>35.223809986432379</v>
      </c>
      <c r="M5190" s="70"/>
      <c r="N5190" s="71"/>
      <c r="O5190" s="70"/>
      <c r="P5190" s="72"/>
    </row>
    <row r="5191" spans="1:16">
      <c r="A5191" s="12">
        <f t="shared" si="349"/>
        <v>0</v>
      </c>
      <c r="B5191" t="str">
        <f>YEAR(C5191)&amp;VLOOKUP(MONTH(C5191),lookup!$G$2:$N$13,8)</f>
        <v>2022M06</v>
      </c>
      <c r="C5191" s="7">
        <f t="shared" si="346"/>
        <v>44728</v>
      </c>
      <c r="D5191" s="130">
        <v>42.366488256007145</v>
      </c>
      <c r="E5191">
        <f t="shared" si="348"/>
        <v>42.453201359163479</v>
      </c>
      <c r="F5191" s="130">
        <v>34.749762953349823</v>
      </c>
      <c r="G5191">
        <f t="shared" si="350"/>
        <v>34.876628050733977</v>
      </c>
      <c r="H5191">
        <f t="shared" si="347"/>
        <v>0</v>
      </c>
      <c r="I5191" s="70"/>
      <c r="J5191" s="71"/>
      <c r="K5191" s="70">
        <v>44621</v>
      </c>
      <c r="L5191" s="71">
        <v>35.142257959247424</v>
      </c>
      <c r="M5191" s="70"/>
      <c r="N5191" s="71"/>
      <c r="O5191" s="70"/>
      <c r="P5191" s="72"/>
    </row>
    <row r="5192" spans="1:16">
      <c r="A5192" s="12">
        <f t="shared" si="349"/>
        <v>0</v>
      </c>
      <c r="B5192" t="str">
        <f>YEAR(C5192)&amp;VLOOKUP(MONTH(C5192),lookup!$G$2:$N$13,8)</f>
        <v>2022M06</v>
      </c>
      <c r="C5192" s="7">
        <f t="shared" si="346"/>
        <v>44729</v>
      </c>
      <c r="D5192" s="130">
        <v>42.126639250842089</v>
      </c>
      <c r="E5192">
        <f t="shared" si="348"/>
        <v>42.390231357539747</v>
      </c>
      <c r="F5192" s="130">
        <v>34.664822371962742</v>
      </c>
      <c r="G5192">
        <f t="shared" si="350"/>
        <v>34.815456188187014</v>
      </c>
      <c r="H5192">
        <f t="shared" si="347"/>
        <v>0</v>
      </c>
      <c r="I5192" s="70"/>
      <c r="J5192" s="71"/>
      <c r="K5192" s="70">
        <v>44621</v>
      </c>
      <c r="L5192" s="71">
        <v>35.072181091360825</v>
      </c>
      <c r="M5192" s="70"/>
      <c r="N5192" s="71"/>
      <c r="O5192" s="70"/>
      <c r="P5192" s="72"/>
    </row>
    <row r="5193" spans="1:16">
      <c r="A5193" s="12">
        <f t="shared" si="349"/>
        <v>0</v>
      </c>
      <c r="B5193" t="str">
        <f>YEAR(C5193)&amp;VLOOKUP(MONTH(C5193),lookup!$G$2:$N$13,8)</f>
        <v>2022M06</v>
      </c>
      <c r="C5193" s="7">
        <f t="shared" si="346"/>
        <v>44730</v>
      </c>
      <c r="D5193" s="130">
        <v>42.370266454824289</v>
      </c>
      <c r="E5193">
        <f t="shared" si="348"/>
        <v>42.31809310003085</v>
      </c>
      <c r="F5193" s="130">
        <v>34.741777669436942</v>
      </c>
      <c r="G5193">
        <f t="shared" si="350"/>
        <v>34.759685486335165</v>
      </c>
      <c r="H5193">
        <f t="shared" si="347"/>
        <v>0</v>
      </c>
      <c r="I5193" s="70"/>
      <c r="J5193" s="71"/>
      <c r="K5193" s="70">
        <v>44621</v>
      </c>
      <c r="L5193" s="71">
        <v>35.013173630824163</v>
      </c>
      <c r="M5193" s="70"/>
      <c r="N5193" s="71"/>
      <c r="O5193" s="70"/>
      <c r="P5193" s="72"/>
    </row>
    <row r="5194" spans="1:16">
      <c r="A5194" s="12">
        <f t="shared" si="349"/>
        <v>0</v>
      </c>
      <c r="B5194" t="str">
        <f>YEAR(C5194)&amp;VLOOKUP(MONTH(C5194),lookup!$G$2:$N$13,8)</f>
        <v>2022M06</v>
      </c>
      <c r="C5194" s="7">
        <f t="shared" si="346"/>
        <v>44731</v>
      </c>
      <c r="D5194" s="130">
        <v>41.64422602075318</v>
      </c>
      <c r="E5194">
        <f t="shared" si="348"/>
        <v>42.201688286367855</v>
      </c>
      <c r="F5194" s="130">
        <v>34.336764653753711</v>
      </c>
      <c r="G5194">
        <f t="shared" si="350"/>
        <v>34.672554501435371</v>
      </c>
      <c r="H5194">
        <f t="shared" si="347"/>
        <v>0</v>
      </c>
      <c r="I5194" s="70"/>
      <c r="J5194" s="71"/>
      <c r="K5194" s="70">
        <v>44621</v>
      </c>
      <c r="L5194" s="71">
        <v>34.917919486464299</v>
      </c>
      <c r="M5194" s="165"/>
      <c r="N5194" s="166"/>
      <c r="O5194" s="70"/>
      <c r="P5194" s="72"/>
    </row>
    <row r="5195" spans="1:16">
      <c r="A5195" s="12">
        <f t="shared" si="349"/>
        <v>0</v>
      </c>
      <c r="B5195" t="str">
        <f>YEAR(C5195)&amp;VLOOKUP(MONTH(C5195),lookup!$G$2:$N$13,8)</f>
        <v>2022M06</v>
      </c>
      <c r="C5195" s="7">
        <f t="shared" si="346"/>
        <v>44732</v>
      </c>
      <c r="D5195" s="130">
        <v>41.955068132969259</v>
      </c>
      <c r="E5195">
        <f t="shared" si="348"/>
        <v>42.108461909996194</v>
      </c>
      <c r="F5195" s="130">
        <v>34.409987235802248</v>
      </c>
      <c r="G5195">
        <f t="shared" si="350"/>
        <v>34.592076423341837</v>
      </c>
      <c r="H5195">
        <f t="shared" si="347"/>
        <v>0</v>
      </c>
      <c r="I5195" s="70"/>
      <c r="J5195" s="71"/>
      <c r="K5195" s="70">
        <v>44621</v>
      </c>
      <c r="L5195" s="71">
        <v>34.818890974020611</v>
      </c>
      <c r="M5195" s="165"/>
      <c r="N5195" s="166"/>
      <c r="O5195" s="70"/>
      <c r="P5195" s="72"/>
    </row>
    <row r="5196" spans="1:16">
      <c r="A5196" s="12">
        <f t="shared" si="349"/>
        <v>0</v>
      </c>
      <c r="B5196" t="str">
        <f>YEAR(C5196)&amp;VLOOKUP(MONTH(C5196),lookup!$G$2:$N$13,8)</f>
        <v>2022M06</v>
      </c>
      <c r="C5196" s="7">
        <f t="shared" ref="C5196:C5259" si="351">C5195+1</f>
        <v>44733</v>
      </c>
      <c r="D5196" s="130">
        <v>41.569952391656471</v>
      </c>
      <c r="E5196">
        <f t="shared" si="348"/>
        <v>42.025944841839959</v>
      </c>
      <c r="F5196" s="130">
        <v>34.209972857274508</v>
      </c>
      <c r="G5196">
        <f t="shared" si="350"/>
        <v>34.530589519085389</v>
      </c>
      <c r="H5196">
        <f t="shared" si="347"/>
        <v>0</v>
      </c>
      <c r="I5196" s="70"/>
      <c r="J5196" s="71"/>
      <c r="K5196" s="70">
        <v>44621</v>
      </c>
      <c r="L5196" s="71">
        <v>34.746478955229001</v>
      </c>
      <c r="M5196" s="165"/>
      <c r="N5196" s="166"/>
      <c r="O5196" s="70"/>
      <c r="P5196" s="72"/>
    </row>
    <row r="5197" spans="1:16">
      <c r="A5197" s="12">
        <f t="shared" si="349"/>
        <v>0</v>
      </c>
      <c r="B5197" t="str">
        <f>YEAR(C5197)&amp;VLOOKUP(MONTH(C5197),lookup!$G$2:$N$13,8)</f>
        <v>2022M06</v>
      </c>
      <c r="C5197" s="7">
        <f t="shared" si="351"/>
        <v>44734</v>
      </c>
      <c r="D5197" s="130">
        <v>41.732805341992581</v>
      </c>
      <c r="E5197">
        <f t="shared" si="348"/>
        <v>41.932589087289585</v>
      </c>
      <c r="F5197" s="130">
        <v>34.20911310814909</v>
      </c>
      <c r="G5197">
        <f t="shared" si="350"/>
        <v>34.450814310409768</v>
      </c>
      <c r="H5197">
        <f t="shared" si="347"/>
        <v>0</v>
      </c>
      <c r="I5197" s="70"/>
      <c r="J5197" s="71"/>
      <c r="K5197" s="70">
        <v>44621</v>
      </c>
      <c r="L5197" s="71">
        <v>34.672667655484503</v>
      </c>
      <c r="M5197" s="165"/>
      <c r="N5197" s="166"/>
      <c r="O5197" s="70"/>
      <c r="P5197" s="72"/>
    </row>
    <row r="5198" spans="1:16">
      <c r="A5198" s="12">
        <f t="shared" si="349"/>
        <v>0</v>
      </c>
      <c r="B5198" t="str">
        <f>YEAR(C5198)&amp;VLOOKUP(MONTH(C5198),lookup!$G$2:$N$13,8)</f>
        <v>2022M06</v>
      </c>
      <c r="C5198" s="7">
        <f t="shared" si="351"/>
        <v>44735</v>
      </c>
      <c r="D5198" s="130">
        <v>41.443750713037396</v>
      </c>
      <c r="E5198">
        <f t="shared" si="348"/>
        <v>41.843580539732912</v>
      </c>
      <c r="F5198" s="130">
        <v>34.122585029706393</v>
      </c>
      <c r="G5198">
        <f t="shared" si="350"/>
        <v>34.384482496974954</v>
      </c>
      <c r="H5198">
        <f t="shared" si="347"/>
        <v>0</v>
      </c>
      <c r="I5198" s="70"/>
      <c r="J5198" s="71"/>
      <c r="K5198" s="70">
        <v>44621</v>
      </c>
      <c r="L5198" s="71">
        <v>34.602947231357753</v>
      </c>
      <c r="M5198" s="165"/>
      <c r="N5198" s="166"/>
      <c r="O5198" s="70"/>
      <c r="P5198" s="72"/>
    </row>
    <row r="5199" spans="1:16">
      <c r="A5199" s="12">
        <f t="shared" si="349"/>
        <v>0</v>
      </c>
      <c r="B5199" t="str">
        <f>YEAR(C5199)&amp;VLOOKUP(MONTH(C5199),lookup!$G$2:$N$13,8)</f>
        <v>2022M06</v>
      </c>
      <c r="C5199" s="7">
        <f t="shared" si="351"/>
        <v>44736</v>
      </c>
      <c r="D5199" s="130">
        <v>41.46349327497596</v>
      </c>
      <c r="E5199">
        <f t="shared" si="348"/>
        <v>41.711578921764442</v>
      </c>
      <c r="F5199" s="130">
        <v>34.120843015032989</v>
      </c>
      <c r="G5199">
        <f t="shared" si="350"/>
        <v>34.293430446296497</v>
      </c>
      <c r="H5199">
        <f t="shared" si="347"/>
        <v>0</v>
      </c>
      <c r="I5199" s="70"/>
      <c r="J5199" s="71"/>
      <c r="K5199" s="70">
        <v>44621</v>
      </c>
      <c r="L5199" s="71">
        <v>34.538871368928127</v>
      </c>
      <c r="M5199" s="165"/>
      <c r="N5199" s="166"/>
      <c r="O5199" s="70"/>
      <c r="P5199" s="72"/>
    </row>
    <row r="5200" spans="1:16">
      <c r="A5200" s="12">
        <f t="shared" si="349"/>
        <v>0</v>
      </c>
      <c r="B5200" t="str">
        <f>YEAR(C5200)&amp;VLOOKUP(MONTH(C5200),lookup!$G$2:$N$13,8)</f>
        <v>2022M06</v>
      </c>
      <c r="C5200" s="7">
        <f t="shared" si="351"/>
        <v>44737</v>
      </c>
      <c r="D5200" s="130">
        <v>41.444806143521063</v>
      </c>
      <c r="E5200">
        <f t="shared" si="348"/>
        <v>41.652346029454201</v>
      </c>
      <c r="F5200" s="130">
        <v>34.086849251133692</v>
      </c>
      <c r="G5200">
        <f t="shared" si="350"/>
        <v>34.236480842693005</v>
      </c>
      <c r="H5200">
        <f t="shared" si="347"/>
        <v>0</v>
      </c>
      <c r="I5200" s="70"/>
      <c r="J5200" s="71"/>
      <c r="K5200" s="70">
        <v>44621</v>
      </c>
      <c r="L5200" s="71">
        <v>34.473752335638537</v>
      </c>
      <c r="M5200" s="165"/>
      <c r="N5200" s="166"/>
      <c r="O5200" s="70"/>
      <c r="P5200" s="72"/>
    </row>
    <row r="5201" spans="1:16">
      <c r="A5201" s="12">
        <f t="shared" si="349"/>
        <v>0</v>
      </c>
      <c r="B5201" t="str">
        <f>YEAR(C5201)&amp;VLOOKUP(MONTH(C5201),lookup!$G$2:$N$13,8)</f>
        <v>2022M06</v>
      </c>
      <c r="C5201" s="7">
        <f t="shared" si="351"/>
        <v>44738</v>
      </c>
      <c r="D5201" s="130">
        <v>41.398586040620359</v>
      </c>
      <c r="E5201">
        <f t="shared" si="348"/>
        <v>41.545242495870717</v>
      </c>
      <c r="F5201" s="130">
        <v>34.032360858573099</v>
      </c>
      <c r="G5201">
        <f t="shared" si="350"/>
        <v>34.160673427244916</v>
      </c>
      <c r="H5201">
        <f t="shared" si="347"/>
        <v>0</v>
      </c>
      <c r="I5201" s="70"/>
      <c r="J5201" s="71"/>
      <c r="K5201" s="70">
        <v>44621</v>
      </c>
      <c r="L5201" s="71">
        <v>34.416380143546661</v>
      </c>
      <c r="M5201" s="165"/>
      <c r="N5201" s="166"/>
      <c r="O5201" s="70"/>
      <c r="P5201" s="72"/>
    </row>
    <row r="5202" spans="1:16">
      <c r="A5202" s="12">
        <f t="shared" si="349"/>
        <v>0</v>
      </c>
      <c r="B5202" t="str">
        <f>YEAR(C5202)&amp;VLOOKUP(MONTH(C5202),lookup!$G$2:$N$13,8)</f>
        <v>2022M06</v>
      </c>
      <c r="C5202" s="7">
        <f t="shared" si="351"/>
        <v>44739</v>
      </c>
      <c r="D5202" s="130">
        <v>40.976928178921909</v>
      </c>
      <c r="E5202">
        <f t="shared" si="348"/>
        <v>41.454117696361713</v>
      </c>
      <c r="F5202" s="130">
        <v>33.681512392559661</v>
      </c>
      <c r="G5202">
        <f t="shared" si="350"/>
        <v>34.07568178886072</v>
      </c>
      <c r="H5202">
        <f t="shared" si="347"/>
        <v>0</v>
      </c>
      <c r="I5202" s="70"/>
      <c r="J5202" s="71"/>
      <c r="K5202" s="70">
        <v>44621</v>
      </c>
      <c r="L5202" s="71">
        <v>34.365808256501566</v>
      </c>
      <c r="M5202" s="165"/>
      <c r="N5202" s="166"/>
      <c r="O5202" s="70"/>
      <c r="P5202" s="72"/>
    </row>
    <row r="5203" spans="1:16">
      <c r="A5203" s="12">
        <f t="shared" si="349"/>
        <v>0</v>
      </c>
      <c r="B5203" t="str">
        <f>YEAR(C5203)&amp;VLOOKUP(MONTH(C5203),lookup!$G$2:$N$13,8)</f>
        <v>2022M06</v>
      </c>
      <c r="C5203" s="7">
        <f t="shared" si="351"/>
        <v>44740</v>
      </c>
      <c r="D5203" s="130">
        <v>41.097513071540519</v>
      </c>
      <c r="E5203">
        <f t="shared" si="348"/>
        <v>41.34757948248474</v>
      </c>
      <c r="F5203" s="130">
        <v>33.829703386376373</v>
      </c>
      <c r="G5203">
        <f t="shared" si="350"/>
        <v>34.007796571457206</v>
      </c>
      <c r="H5203">
        <f t="shared" si="347"/>
        <v>0</v>
      </c>
      <c r="I5203" s="70"/>
      <c r="J5203" s="71"/>
      <c r="K5203" s="70">
        <v>44621</v>
      </c>
      <c r="L5203" s="71">
        <v>34.290201268063456</v>
      </c>
      <c r="M5203" s="165"/>
      <c r="N5203" s="166"/>
      <c r="O5203" s="70"/>
      <c r="P5203" s="72"/>
    </row>
    <row r="5204" spans="1:16">
      <c r="A5204" s="12">
        <f t="shared" si="349"/>
        <v>0</v>
      </c>
      <c r="B5204" t="str">
        <f>YEAR(C5204)&amp;VLOOKUP(MONTH(C5204),lookup!$G$2:$N$13,8)</f>
        <v>2022M06</v>
      </c>
      <c r="C5204" s="7">
        <f t="shared" si="351"/>
        <v>44741</v>
      </c>
      <c r="D5204" s="130">
        <v>40.948334390919641</v>
      </c>
      <c r="E5204">
        <f t="shared" si="348"/>
        <v>41.267443663928873</v>
      </c>
      <c r="F5204" s="130">
        <v>33.617927180148932</v>
      </c>
      <c r="G5204">
        <f t="shared" si="350"/>
        <v>33.928738895840411</v>
      </c>
      <c r="H5204">
        <f t="shared" si="347"/>
        <v>0</v>
      </c>
      <c r="I5204" s="70"/>
      <c r="J5204" s="71"/>
      <c r="K5204" s="70">
        <v>44621</v>
      </c>
      <c r="L5204" s="71">
        <v>34.207795982000434</v>
      </c>
      <c r="M5204" s="165"/>
      <c r="N5204" s="166"/>
      <c r="O5204" s="70"/>
      <c r="P5204" s="72"/>
    </row>
    <row r="5205" spans="1:16">
      <c r="A5205" s="12">
        <f t="shared" si="349"/>
        <v>0</v>
      </c>
      <c r="B5205" t="str">
        <f>YEAR(C5205)&amp;VLOOKUP(MONTH(C5205),lookup!$G$2:$N$13,8)</f>
        <v>2022M06</v>
      </c>
      <c r="C5205" s="7">
        <f t="shared" si="351"/>
        <v>44742</v>
      </c>
      <c r="D5205" s="130">
        <v>41.135384505729057</v>
      </c>
      <c r="E5205">
        <f t="shared" si="348"/>
        <v>41.20276246422516</v>
      </c>
      <c r="F5205" s="130">
        <v>33.92062897397107</v>
      </c>
      <c r="G5205">
        <f t="shared" si="350"/>
        <v>33.894024134032449</v>
      </c>
      <c r="H5205">
        <f t="shared" si="347"/>
        <v>0</v>
      </c>
      <c r="I5205" s="70"/>
      <c r="J5205" s="71"/>
      <c r="K5205" s="70">
        <v>44621</v>
      </c>
      <c r="L5205" s="71">
        <v>34.176355331286764</v>
      </c>
      <c r="M5205" s="165"/>
      <c r="N5205" s="166"/>
      <c r="O5205" s="70"/>
      <c r="P5205" s="72"/>
    </row>
    <row r="5206" spans="1:16">
      <c r="A5206" s="12">
        <f t="shared" si="349"/>
        <v>0</v>
      </c>
      <c r="B5206" t="str">
        <f>YEAR(C5206)&amp;VLOOKUP(MONTH(C5206),lookup!$G$2:$N$13,8)</f>
        <v>2022M07</v>
      </c>
      <c r="C5206" s="7">
        <f t="shared" si="351"/>
        <v>44743</v>
      </c>
      <c r="D5206" s="130">
        <v>40.725272488151226</v>
      </c>
      <c r="E5206">
        <f t="shared" si="348"/>
        <v>41.097896437222296</v>
      </c>
      <c r="F5206" s="130">
        <v>33.63693765357889</v>
      </c>
      <c r="G5206">
        <f t="shared" si="350"/>
        <v>33.826178539894919</v>
      </c>
      <c r="H5206">
        <f t="shared" si="347"/>
        <v>0</v>
      </c>
      <c r="I5206" s="70"/>
      <c r="J5206" s="71"/>
      <c r="K5206" s="70">
        <v>44621</v>
      </c>
      <c r="L5206" s="71">
        <v>34.141647950918212</v>
      </c>
      <c r="M5206" s="165"/>
      <c r="N5206" s="166"/>
      <c r="O5206" s="70"/>
      <c r="P5206" s="72"/>
    </row>
    <row r="5207" spans="1:16">
      <c r="A5207" s="12">
        <f t="shared" si="349"/>
        <v>0</v>
      </c>
      <c r="B5207" t="str">
        <f>YEAR(C5207)&amp;VLOOKUP(MONTH(C5207),lookup!$G$2:$N$13,8)</f>
        <v>2022M07</v>
      </c>
      <c r="C5207" s="7">
        <f t="shared" si="351"/>
        <v>44744</v>
      </c>
      <c r="D5207" s="130">
        <v>41.254779207312602</v>
      </c>
      <c r="E5207">
        <f t="shared" si="348"/>
        <v>41.072867905217684</v>
      </c>
      <c r="F5207" s="130">
        <v>33.950341651057244</v>
      </c>
      <c r="G5207">
        <f t="shared" si="350"/>
        <v>33.808687270686782</v>
      </c>
      <c r="H5207">
        <f t="shared" si="347"/>
        <v>0</v>
      </c>
      <c r="I5207" s="70"/>
      <c r="J5207" s="71"/>
      <c r="K5207" s="70">
        <v>44621</v>
      </c>
      <c r="L5207" s="71">
        <v>34.072040954450131</v>
      </c>
      <c r="M5207" s="165"/>
      <c r="N5207" s="166"/>
      <c r="O5207" s="70"/>
      <c r="P5207" s="72"/>
    </row>
    <row r="5208" spans="1:16">
      <c r="A5208" s="12">
        <f t="shared" si="349"/>
        <v>0</v>
      </c>
      <c r="B5208" t="str">
        <f>YEAR(C5208)&amp;VLOOKUP(MONTH(C5208),lookup!$G$2:$N$13,8)</f>
        <v>2022M07</v>
      </c>
      <c r="C5208" s="7">
        <f t="shared" si="351"/>
        <v>44745</v>
      </c>
      <c r="D5208" s="130">
        <v>40.813651495061741</v>
      </c>
      <c r="E5208">
        <f t="shared" si="348"/>
        <v>41.019814349367294</v>
      </c>
      <c r="F5208" s="130">
        <v>33.577211154747815</v>
      </c>
      <c r="G5208">
        <f t="shared" si="350"/>
        <v>33.768143119845007</v>
      </c>
      <c r="H5208">
        <f t="shared" si="347"/>
        <v>0</v>
      </c>
      <c r="I5208" s="70"/>
      <c r="J5208" s="71"/>
      <c r="K5208" s="70">
        <v>44621</v>
      </c>
      <c r="L5208" s="71">
        <v>34.00351405912992</v>
      </c>
      <c r="M5208" s="165"/>
      <c r="N5208" s="166"/>
      <c r="O5208" s="70"/>
      <c r="P5208" s="72"/>
    </row>
    <row r="5209" spans="1:16">
      <c r="A5209" s="12">
        <f t="shared" si="349"/>
        <v>0</v>
      </c>
      <c r="B5209" t="str">
        <f>YEAR(C5209)&amp;VLOOKUP(MONTH(C5209),lookup!$G$2:$N$13,8)</f>
        <v>2022M07</v>
      </c>
      <c r="C5209" s="7">
        <f t="shared" si="351"/>
        <v>44746</v>
      </c>
      <c r="D5209" s="130">
        <v>40.886569153414285</v>
      </c>
      <c r="E5209">
        <f t="shared" si="348"/>
        <v>40.970234634073066</v>
      </c>
      <c r="F5209" s="130">
        <v>33.657326850676981</v>
      </c>
      <c r="G5209">
        <f t="shared" si="350"/>
        <v>33.730338783043223</v>
      </c>
      <c r="H5209">
        <f t="shared" ref="H5209:H5272" si="352">INDEX(J:AU,MATCH(C5209,C:C,0),MATCH($H$1,$J$1:$AU$1,0))*(IF(I5209=$Q$1,1,IF(K5209=$Q$1,1,IF(M5209=$Q$1,1,IF(O5209=$Q$1,1,0)))))</f>
        <v>0</v>
      </c>
      <c r="I5209" s="70"/>
      <c r="J5209" s="71"/>
      <c r="K5209" s="70">
        <v>44621</v>
      </c>
      <c r="L5209" s="71">
        <v>33.941623458356737</v>
      </c>
      <c r="M5209" s="165"/>
      <c r="N5209" s="166"/>
      <c r="O5209" s="70"/>
      <c r="P5209" s="72"/>
    </row>
    <row r="5210" spans="1:16">
      <c r="A5210" s="12">
        <f t="shared" si="349"/>
        <v>0</v>
      </c>
      <c r="B5210" t="str">
        <f>YEAR(C5210)&amp;VLOOKUP(MONTH(C5210),lookup!$G$2:$N$13,8)</f>
        <v>2022M07</v>
      </c>
      <c r="C5210" s="7">
        <f t="shared" si="351"/>
        <v>44747</v>
      </c>
      <c r="D5210" s="130">
        <v>41.184526807763547</v>
      </c>
      <c r="E5210">
        <f t="shared" si="348"/>
        <v>41.002892249779329</v>
      </c>
      <c r="F5210" s="130">
        <v>33.963868852321241</v>
      </c>
      <c r="G5210">
        <f t="shared" si="350"/>
        <v>33.776814534459348</v>
      </c>
      <c r="H5210">
        <f t="shared" si="352"/>
        <v>0</v>
      </c>
      <c r="I5210" s="70"/>
      <c r="J5210" s="71"/>
      <c r="K5210" s="70">
        <v>44621</v>
      </c>
      <c r="L5210" s="71">
        <v>33.890816954607317</v>
      </c>
      <c r="M5210" s="165"/>
      <c r="N5210" s="166"/>
      <c r="O5210" s="70"/>
      <c r="P5210" s="72"/>
    </row>
    <row r="5211" spans="1:16">
      <c r="A5211" s="12">
        <f t="shared" si="349"/>
        <v>0</v>
      </c>
      <c r="B5211" t="str">
        <f>YEAR(C5211)&amp;VLOOKUP(MONTH(C5211),lookup!$G$2:$N$13,8)</f>
        <v>2022M07</v>
      </c>
      <c r="C5211" s="7">
        <f t="shared" si="351"/>
        <v>44748</v>
      </c>
      <c r="D5211" s="130">
        <v>40.877015254245109</v>
      </c>
      <c r="E5211">
        <f t="shared" si="348"/>
        <v>40.967580365241368</v>
      </c>
      <c r="F5211" s="130">
        <v>33.691278695757838</v>
      </c>
      <c r="G5211">
        <f t="shared" si="350"/>
        <v>33.74905046811125</v>
      </c>
      <c r="H5211">
        <f t="shared" si="352"/>
        <v>0</v>
      </c>
      <c r="I5211" s="70"/>
      <c r="J5211" s="71"/>
      <c r="K5211" s="70">
        <v>44621</v>
      </c>
      <c r="L5211" s="71">
        <v>33.850696057594931</v>
      </c>
      <c r="M5211" s="165"/>
      <c r="N5211" s="166"/>
      <c r="O5211" s="70"/>
      <c r="P5211" s="72"/>
    </row>
    <row r="5212" spans="1:16">
      <c r="A5212" s="12">
        <f t="shared" si="349"/>
        <v>0</v>
      </c>
      <c r="B5212" t="str">
        <f>YEAR(C5212)&amp;VLOOKUP(MONTH(C5212),lookup!$G$2:$N$13,8)</f>
        <v>2022M07</v>
      </c>
      <c r="C5212" s="7">
        <f t="shared" si="351"/>
        <v>44749</v>
      </c>
      <c r="D5212" s="130">
        <v>40.736460299810901</v>
      </c>
      <c r="E5212">
        <f t="shared" si="348"/>
        <v>40.955270552185382</v>
      </c>
      <c r="F5212" s="130">
        <v>33.550494107198503</v>
      </c>
      <c r="G5212">
        <f t="shared" si="350"/>
        <v>33.737632272186815</v>
      </c>
      <c r="H5212">
        <f t="shared" si="352"/>
        <v>0</v>
      </c>
      <c r="I5212" s="70"/>
      <c r="J5212" s="71"/>
      <c r="K5212" s="70">
        <v>44621</v>
      </c>
      <c r="L5212" s="71">
        <v>33.848518182907533</v>
      </c>
      <c r="M5212" s="165"/>
      <c r="N5212" s="166"/>
      <c r="O5212" s="70"/>
      <c r="P5212" s="72"/>
    </row>
    <row r="5213" spans="1:16">
      <c r="A5213" s="12">
        <f t="shared" si="349"/>
        <v>0</v>
      </c>
      <c r="B5213" t="str">
        <f>YEAR(C5213)&amp;VLOOKUP(MONTH(C5213),lookup!$G$2:$N$13,8)</f>
        <v>2022M07</v>
      </c>
      <c r="C5213" s="7">
        <f t="shared" si="351"/>
        <v>44750</v>
      </c>
      <c r="D5213" s="130">
        <v>40.621748539127196</v>
      </c>
      <c r="E5213">
        <f t="shared" si="348"/>
        <v>40.870415748590645</v>
      </c>
      <c r="F5213" s="130">
        <v>33.507397008674332</v>
      </c>
      <c r="G5213">
        <f t="shared" si="350"/>
        <v>33.674893220823861</v>
      </c>
      <c r="H5213">
        <f t="shared" si="352"/>
        <v>0</v>
      </c>
      <c r="I5213" s="70"/>
      <c r="J5213" s="71"/>
      <c r="K5213" s="70">
        <v>44621</v>
      </c>
      <c r="L5213" s="71">
        <v>33.805147431785592</v>
      </c>
      <c r="M5213" s="165"/>
      <c r="N5213" s="166"/>
      <c r="O5213" s="70"/>
      <c r="P5213" s="72"/>
    </row>
    <row r="5214" spans="1:16">
      <c r="A5214" s="12">
        <f t="shared" si="349"/>
        <v>0</v>
      </c>
      <c r="B5214" t="str">
        <f>YEAR(C5214)&amp;VLOOKUP(MONTH(C5214),lookup!$G$2:$N$13,8)</f>
        <v>2022M07</v>
      </c>
      <c r="C5214" s="7">
        <f t="shared" si="351"/>
        <v>44751</v>
      </c>
      <c r="D5214" s="130">
        <v>40.646666705848936</v>
      </c>
      <c r="E5214">
        <f t="shared" si="348"/>
        <v>40.851587488095682</v>
      </c>
      <c r="F5214" s="130">
        <v>33.438046114546189</v>
      </c>
      <c r="G5214">
        <f t="shared" si="350"/>
        <v>33.65086541295085</v>
      </c>
      <c r="H5214">
        <f t="shared" si="352"/>
        <v>0</v>
      </c>
      <c r="I5214" s="70"/>
      <c r="J5214" s="71"/>
      <c r="K5214" s="70">
        <v>44621</v>
      </c>
      <c r="L5214" s="71">
        <v>33.730994012724331</v>
      </c>
      <c r="M5214" s="165"/>
      <c r="N5214" s="166"/>
      <c r="O5214" s="70"/>
      <c r="P5214" s="72"/>
    </row>
    <row r="5215" spans="1:16">
      <c r="A5215" s="12">
        <f t="shared" si="349"/>
        <v>0</v>
      </c>
      <c r="B5215" t="str">
        <f>YEAR(C5215)&amp;VLOOKUP(MONTH(C5215),lookup!$G$2:$N$13,8)</f>
        <v>2022M07</v>
      </c>
      <c r="C5215" s="7">
        <f t="shared" si="351"/>
        <v>44752</v>
      </c>
      <c r="D5215" s="130">
        <v>40.534847518224254</v>
      </c>
      <c r="E5215">
        <f t="shared" si="348"/>
        <v>40.777281621261828</v>
      </c>
      <c r="F5215" s="130">
        <v>33.488135995073726</v>
      </c>
      <c r="G5215">
        <f t="shared" si="350"/>
        <v>33.607878321484939</v>
      </c>
      <c r="H5215">
        <f t="shared" si="352"/>
        <v>0</v>
      </c>
      <c r="I5215" s="70"/>
      <c r="J5215" s="71"/>
      <c r="K5215" s="70">
        <v>44621</v>
      </c>
      <c r="L5215" s="71">
        <v>33.665271483838652</v>
      </c>
      <c r="M5215" s="165"/>
      <c r="N5215" s="166"/>
      <c r="O5215" s="70"/>
      <c r="P5215" s="72"/>
    </row>
    <row r="5216" spans="1:16">
      <c r="A5216" s="12">
        <f t="shared" si="349"/>
        <v>0</v>
      </c>
      <c r="B5216" t="str">
        <f>YEAR(C5216)&amp;VLOOKUP(MONTH(C5216),lookup!$G$2:$N$13,8)</f>
        <v>2022M07</v>
      </c>
      <c r="C5216" s="7">
        <f t="shared" si="351"/>
        <v>44753</v>
      </c>
      <c r="D5216" s="130">
        <v>40.181684539570917</v>
      </c>
      <c r="E5216">
        <f t="shared" si="348"/>
        <v>40.654213497527593</v>
      </c>
      <c r="F5216" s="130">
        <v>33.020184303747115</v>
      </c>
      <c r="G5216">
        <f t="shared" si="350"/>
        <v>33.494423764249547</v>
      </c>
      <c r="H5216">
        <f t="shared" si="352"/>
        <v>0</v>
      </c>
      <c r="I5216" s="70"/>
      <c r="J5216" s="71"/>
      <c r="K5216" s="70">
        <v>44621</v>
      </c>
      <c r="L5216" s="71">
        <v>33.584711307581067</v>
      </c>
      <c r="M5216" s="165"/>
      <c r="N5216" s="166"/>
      <c r="O5216" s="70"/>
      <c r="P5216" s="72"/>
    </row>
    <row r="5217" spans="1:16">
      <c r="A5217" s="12">
        <f t="shared" si="349"/>
        <v>0</v>
      </c>
      <c r="B5217" t="str">
        <f>YEAR(C5217)&amp;VLOOKUP(MONTH(C5217),lookup!$G$2:$N$13,8)</f>
        <v>2022M07</v>
      </c>
      <c r="C5217" s="7">
        <f t="shared" si="351"/>
        <v>44754</v>
      </c>
      <c r="D5217" s="130">
        <v>40.441810223909386</v>
      </c>
      <c r="E5217">
        <f t="shared" si="348"/>
        <v>40.59014897857223</v>
      </c>
      <c r="F5217" s="130">
        <v>33.455027537439527</v>
      </c>
      <c r="G5217">
        <f t="shared" si="350"/>
        <v>33.462092460645685</v>
      </c>
      <c r="H5217">
        <f t="shared" si="352"/>
        <v>0</v>
      </c>
      <c r="I5217" s="70"/>
      <c r="J5217" s="71"/>
      <c r="K5217" s="70">
        <v>44621</v>
      </c>
      <c r="L5217" s="71">
        <v>33.516574641950399</v>
      </c>
      <c r="M5217" s="165"/>
      <c r="N5217" s="166"/>
      <c r="O5217" s="70"/>
      <c r="P5217" s="72"/>
    </row>
    <row r="5218" spans="1:16">
      <c r="A5218" s="12">
        <f t="shared" si="349"/>
        <v>0</v>
      </c>
      <c r="B5218" t="str">
        <f>YEAR(C5218)&amp;VLOOKUP(MONTH(C5218),lookup!$G$2:$N$13,8)</f>
        <v>2022M07</v>
      </c>
      <c r="C5218" s="7">
        <f t="shared" si="351"/>
        <v>44755</v>
      </c>
      <c r="D5218" s="130">
        <v>39.96098205905146</v>
      </c>
      <c r="E5218">
        <f t="shared" si="348"/>
        <v>40.449054245047776</v>
      </c>
      <c r="F5218" s="130">
        <v>32.827772180445898</v>
      </c>
      <c r="G5218">
        <f t="shared" si="350"/>
        <v>33.330859591424087</v>
      </c>
      <c r="H5218">
        <f t="shared" si="352"/>
        <v>0</v>
      </c>
      <c r="I5218" s="70"/>
      <c r="J5218" s="71"/>
      <c r="K5218" s="70">
        <v>44621</v>
      </c>
      <c r="L5218" s="71">
        <v>33.47254607779012</v>
      </c>
      <c r="M5218" s="165"/>
      <c r="N5218" s="166"/>
      <c r="O5218" s="70"/>
      <c r="P5218" s="72"/>
    </row>
    <row r="5219" spans="1:16">
      <c r="A5219" s="12">
        <f t="shared" si="349"/>
        <v>0</v>
      </c>
      <c r="B5219" t="str">
        <f>YEAR(C5219)&amp;VLOOKUP(MONTH(C5219),lookup!$G$2:$N$13,8)</f>
        <v>2022M07</v>
      </c>
      <c r="C5219" s="7">
        <f t="shared" si="351"/>
        <v>44756</v>
      </c>
      <c r="D5219" s="130">
        <v>39.755157731498265</v>
      </c>
      <c r="E5219">
        <f t="shared" si="348"/>
        <v>40.306722249240352</v>
      </c>
      <c r="F5219" s="130">
        <v>32.797742698142322</v>
      </c>
      <c r="G5219">
        <f t="shared" si="350"/>
        <v>33.215875732362122</v>
      </c>
      <c r="H5219">
        <f t="shared" si="352"/>
        <v>0</v>
      </c>
      <c r="I5219" s="70"/>
      <c r="J5219" s="71"/>
      <c r="K5219" s="70">
        <v>44621</v>
      </c>
      <c r="L5219" s="71">
        <v>33.416296064509645</v>
      </c>
      <c r="M5219" s="165"/>
      <c r="N5219" s="166"/>
      <c r="O5219" s="70"/>
      <c r="P5219" s="72"/>
    </row>
    <row r="5220" spans="1:16">
      <c r="A5220" s="12">
        <f t="shared" si="349"/>
        <v>0</v>
      </c>
      <c r="B5220" t="str">
        <f>YEAR(C5220)&amp;VLOOKUP(MONTH(C5220),lookup!$G$2:$N$13,8)</f>
        <v>2022M07</v>
      </c>
      <c r="C5220" s="7">
        <f t="shared" si="351"/>
        <v>44757</v>
      </c>
      <c r="D5220" s="130">
        <v>39.85121491455449</v>
      </c>
      <c r="E5220">
        <f t="shared" si="348"/>
        <v>40.185106763387289</v>
      </c>
      <c r="F5220" s="130">
        <v>32.807103076499573</v>
      </c>
      <c r="G5220">
        <f t="shared" si="350"/>
        <v>33.116835206439553</v>
      </c>
      <c r="H5220">
        <f t="shared" si="352"/>
        <v>0</v>
      </c>
      <c r="I5220" s="70"/>
      <c r="J5220" s="71"/>
      <c r="K5220" s="70">
        <v>44621</v>
      </c>
      <c r="L5220" s="71">
        <v>33.343952104178932</v>
      </c>
      <c r="M5220" s="165"/>
      <c r="N5220" s="166"/>
      <c r="O5220" s="70"/>
      <c r="P5220" s="72"/>
    </row>
    <row r="5221" spans="1:16">
      <c r="A5221" s="12">
        <f t="shared" si="349"/>
        <v>0</v>
      </c>
      <c r="B5221" t="str">
        <f>YEAR(C5221)&amp;VLOOKUP(MONTH(C5221),lookup!$G$2:$N$13,8)</f>
        <v>2022M07</v>
      </c>
      <c r="C5221" s="7">
        <f t="shared" si="351"/>
        <v>44758</v>
      </c>
      <c r="D5221" s="130">
        <v>40.204444780273555</v>
      </c>
      <c r="E5221">
        <f t="shared" si="348"/>
        <v>40.131491716963041</v>
      </c>
      <c r="F5221" s="130">
        <v>33.289024441924504</v>
      </c>
      <c r="G5221">
        <f t="shared" si="350"/>
        <v>33.086594291588582</v>
      </c>
      <c r="H5221">
        <f t="shared" si="352"/>
        <v>0</v>
      </c>
      <c r="I5221" s="70"/>
      <c r="J5221" s="71"/>
      <c r="K5221" s="70">
        <v>44621</v>
      </c>
      <c r="L5221" s="71">
        <v>33.276602356692543</v>
      </c>
      <c r="M5221" s="165"/>
      <c r="N5221" s="166"/>
      <c r="O5221" s="70"/>
      <c r="P5221" s="72"/>
    </row>
    <row r="5222" spans="1:16">
      <c r="A5222" s="12">
        <f t="shared" si="349"/>
        <v>0</v>
      </c>
      <c r="B5222" t="str">
        <f>YEAR(C5222)&amp;VLOOKUP(MONTH(C5222),lookup!$G$2:$N$13,8)</f>
        <v>2022M07</v>
      </c>
      <c r="C5222" s="7">
        <f t="shared" si="351"/>
        <v>44759</v>
      </c>
      <c r="D5222" s="130">
        <v>39.652487911848503</v>
      </c>
      <c r="E5222">
        <f t="shared" si="348"/>
        <v>40.02525582336115</v>
      </c>
      <c r="F5222" s="130">
        <v>32.627880799483684</v>
      </c>
      <c r="G5222">
        <f t="shared" si="350"/>
        <v>33.003267000708561</v>
      </c>
      <c r="H5222">
        <f t="shared" si="352"/>
        <v>0</v>
      </c>
      <c r="I5222" s="70"/>
      <c r="J5222" s="71"/>
      <c r="K5222" s="70">
        <v>44621</v>
      </c>
      <c r="L5222" s="71">
        <v>33.21430102712003</v>
      </c>
      <c r="M5222" s="165"/>
      <c r="N5222" s="166"/>
      <c r="O5222" s="70"/>
      <c r="P5222" s="72"/>
    </row>
    <row r="5223" spans="1:16">
      <c r="A5223" s="12">
        <f t="shared" si="349"/>
        <v>0</v>
      </c>
      <c r="B5223" t="str">
        <f>YEAR(C5223)&amp;VLOOKUP(MONTH(C5223),lookup!$G$2:$N$13,8)</f>
        <v>2022M07</v>
      </c>
      <c r="C5223" s="7">
        <f t="shared" si="351"/>
        <v>44760</v>
      </c>
      <c r="D5223" s="130">
        <v>39.341017521829322</v>
      </c>
      <c r="E5223">
        <f t="shared" si="348"/>
        <v>39.858908723413123</v>
      </c>
      <c r="F5223" s="130">
        <v>32.46358036877038</v>
      </c>
      <c r="G5223">
        <f t="shared" si="350"/>
        <v>32.856611676675506</v>
      </c>
      <c r="H5223">
        <f t="shared" si="352"/>
        <v>0</v>
      </c>
      <c r="I5223" s="70"/>
      <c r="J5223" s="71"/>
      <c r="K5223" s="70">
        <v>44621</v>
      </c>
      <c r="L5223" s="71">
        <v>33.166002425421681</v>
      </c>
      <c r="M5223" s="165"/>
      <c r="N5223" s="166"/>
      <c r="O5223" s="70"/>
      <c r="P5223" s="72"/>
    </row>
    <row r="5224" spans="1:16">
      <c r="A5224" s="12">
        <f t="shared" si="349"/>
        <v>0</v>
      </c>
      <c r="B5224" t="str">
        <f>YEAR(C5224)&amp;VLOOKUP(MONTH(C5224),lookup!$G$2:$N$13,8)</f>
        <v>2022M07</v>
      </c>
      <c r="C5224" s="7">
        <f t="shared" si="351"/>
        <v>44761</v>
      </c>
      <c r="D5224" s="130">
        <v>39.623427552380569</v>
      </c>
      <c r="E5224">
        <f t="shared" si="348"/>
        <v>39.795888119491153</v>
      </c>
      <c r="F5224" s="130">
        <v>32.563014526430585</v>
      </c>
      <c r="G5224">
        <f t="shared" si="350"/>
        <v>32.805975427758611</v>
      </c>
      <c r="H5224">
        <f t="shared" si="352"/>
        <v>0</v>
      </c>
      <c r="I5224" s="70"/>
      <c r="J5224" s="71"/>
      <c r="K5224" s="70">
        <v>44621</v>
      </c>
      <c r="L5224" s="71">
        <v>33.118952972017631</v>
      </c>
      <c r="M5224" s="165"/>
      <c r="N5224" s="166"/>
      <c r="O5224" s="70"/>
      <c r="P5224" s="72"/>
    </row>
    <row r="5225" spans="1:16">
      <c r="A5225" s="12">
        <f t="shared" si="349"/>
        <v>0</v>
      </c>
      <c r="B5225" t="str">
        <f>YEAR(C5225)&amp;VLOOKUP(MONTH(C5225),lookup!$G$2:$N$13,8)</f>
        <v>2022M07</v>
      </c>
      <c r="C5225" s="7">
        <f t="shared" si="351"/>
        <v>44762</v>
      </c>
      <c r="D5225" s="130">
        <v>39.133025324397835</v>
      </c>
      <c r="E5225">
        <f t="shared" si="348"/>
        <v>39.662244696013317</v>
      </c>
      <c r="F5225" s="130">
        <v>32.42787329995997</v>
      </c>
      <c r="G5225">
        <f t="shared" si="350"/>
        <v>32.710955838067612</v>
      </c>
      <c r="H5225">
        <f t="shared" si="352"/>
        <v>0</v>
      </c>
      <c r="I5225" s="70"/>
      <c r="J5225" s="71"/>
      <c r="K5225" s="70">
        <v>44621</v>
      </c>
      <c r="L5225" s="71">
        <v>33.067107971867095</v>
      </c>
      <c r="M5225" s="165"/>
      <c r="N5225" s="166"/>
      <c r="O5225" s="70"/>
      <c r="P5225" s="72"/>
    </row>
    <row r="5226" spans="1:16">
      <c r="A5226" s="12">
        <f t="shared" si="349"/>
        <v>0</v>
      </c>
      <c r="B5226" t="str">
        <f>YEAR(C5226)&amp;VLOOKUP(MONTH(C5226),lookup!$G$2:$N$13,8)</f>
        <v>2022M07</v>
      </c>
      <c r="C5226" s="7">
        <f t="shared" si="351"/>
        <v>44763</v>
      </c>
      <c r="D5226" s="130">
        <v>39.354669657335251</v>
      </c>
      <c r="E5226">
        <f t="shared" si="348"/>
        <v>39.58297139947112</v>
      </c>
      <c r="F5226" s="130">
        <v>32.546936383715625</v>
      </c>
      <c r="G5226">
        <f t="shared" si="350"/>
        <v>32.671723043039975</v>
      </c>
      <c r="H5226">
        <f t="shared" si="352"/>
        <v>0</v>
      </c>
      <c r="I5226" s="70"/>
      <c r="J5226" s="71"/>
      <c r="K5226" s="70">
        <v>44621</v>
      </c>
      <c r="L5226" s="71">
        <v>32.977784822909555</v>
      </c>
      <c r="M5226" s="165"/>
      <c r="N5226" s="166"/>
      <c r="O5226" s="70"/>
      <c r="P5226" s="72"/>
    </row>
    <row r="5227" spans="1:16">
      <c r="A5227" s="12">
        <f t="shared" si="349"/>
        <v>0</v>
      </c>
      <c r="B5227" t="str">
        <f>YEAR(C5227)&amp;VLOOKUP(MONTH(C5227),lookup!$G$2:$N$13,8)</f>
        <v>2022M07</v>
      </c>
      <c r="C5227" s="7">
        <f t="shared" si="351"/>
        <v>44764</v>
      </c>
      <c r="D5227" s="130">
        <v>38.707660813158228</v>
      </c>
      <c r="E5227">
        <f t="shared" si="348"/>
        <v>39.392770844815253</v>
      </c>
      <c r="F5227" s="130">
        <v>31.974079517031363</v>
      </c>
      <c r="G5227">
        <f t="shared" si="350"/>
        <v>32.510665350479442</v>
      </c>
      <c r="H5227">
        <f t="shared" si="352"/>
        <v>0</v>
      </c>
      <c r="I5227" s="70"/>
      <c r="J5227" s="71"/>
      <c r="K5227" s="70">
        <v>44621</v>
      </c>
      <c r="L5227" s="71">
        <v>32.878680357181828</v>
      </c>
      <c r="M5227" s="165"/>
      <c r="N5227" s="166"/>
      <c r="O5227" s="70"/>
      <c r="P5227" s="72"/>
    </row>
    <row r="5228" spans="1:16">
      <c r="A5228" s="12">
        <f t="shared" si="349"/>
        <v>0</v>
      </c>
      <c r="B5228" t="str">
        <f>YEAR(C5228)&amp;VLOOKUP(MONTH(C5228),lookup!$G$2:$N$13,8)</f>
        <v>2022M07</v>
      </c>
      <c r="C5228" s="7">
        <f t="shared" si="351"/>
        <v>44765</v>
      </c>
      <c r="D5228" s="130">
        <v>38.886471950582973</v>
      </c>
      <c r="E5228">
        <f t="shared" si="348"/>
        <v>39.268639746128237</v>
      </c>
      <c r="F5228" s="130">
        <v>31.998383743102853</v>
      </c>
      <c r="G5228">
        <f t="shared" si="350"/>
        <v>32.407662304110417</v>
      </c>
      <c r="H5228">
        <f t="shared" si="352"/>
        <v>0</v>
      </c>
      <c r="I5228" s="70"/>
      <c r="J5228" s="71"/>
      <c r="K5228" s="70">
        <v>44621</v>
      </c>
      <c r="L5228" s="71">
        <v>32.786301139755274</v>
      </c>
      <c r="M5228" s="165"/>
      <c r="N5228" s="166"/>
      <c r="O5228" s="70"/>
      <c r="P5228" s="72"/>
    </row>
    <row r="5229" spans="1:16">
      <c r="A5229" s="12">
        <f t="shared" si="349"/>
        <v>0</v>
      </c>
      <c r="B5229" t="str">
        <f>YEAR(C5229)&amp;VLOOKUP(MONTH(C5229),lookup!$G$2:$N$13,8)</f>
        <v>2022M07</v>
      </c>
      <c r="C5229" s="7">
        <f t="shared" si="351"/>
        <v>44766</v>
      </c>
      <c r="D5229" s="130">
        <v>39.554217327907082</v>
      </c>
      <c r="E5229">
        <f t="shared" ref="E5229:E5292" si="353">AVERAGE(SUM(D5222:D5229)/8,SUM(D5224:D5229)/6)</f>
        <v>39.245767180861819</v>
      </c>
      <c r="F5229" s="130">
        <v>32.711477607656448</v>
      </c>
      <c r="G5229">
        <f t="shared" si="350"/>
        <v>32.392223730209167</v>
      </c>
      <c r="H5229">
        <f t="shared" si="352"/>
        <v>0</v>
      </c>
      <c r="I5229" s="70"/>
      <c r="J5229" s="71"/>
      <c r="K5229" s="70">
        <v>44621</v>
      </c>
      <c r="L5229" s="71">
        <v>32.683975021971378</v>
      </c>
      <c r="M5229" s="165"/>
      <c r="N5229" s="166"/>
      <c r="O5229" s="70"/>
      <c r="P5229" s="72"/>
    </row>
    <row r="5230" spans="1:16">
      <c r="A5230" s="12">
        <f t="shared" si="349"/>
        <v>0</v>
      </c>
      <c r="B5230" t="str">
        <f>YEAR(C5230)&amp;VLOOKUP(MONTH(C5230),lookup!$G$2:$N$13,8)</f>
        <v>2022M07</v>
      </c>
      <c r="C5230" s="7">
        <f t="shared" si="351"/>
        <v>44767</v>
      </c>
      <c r="D5230" s="130">
        <v>38.744785627714556</v>
      </c>
      <c r="E5230">
        <f t="shared" si="353"/>
        <v>39.115815627714611</v>
      </c>
      <c r="F5230" s="130">
        <v>32.06038005423602</v>
      </c>
      <c r="G5230">
        <f t="shared" si="350"/>
        <v>32.314868727614979</v>
      </c>
      <c r="H5230">
        <f t="shared" si="352"/>
        <v>0</v>
      </c>
      <c r="I5230" s="70"/>
      <c r="J5230" s="71"/>
      <c r="K5230" s="70">
        <v>44621</v>
      </c>
      <c r="L5230" s="71">
        <v>32.620227652264653</v>
      </c>
      <c r="M5230" s="165"/>
      <c r="N5230" s="166"/>
      <c r="O5230" s="70"/>
      <c r="P5230" s="72"/>
    </row>
    <row r="5231" spans="1:16">
      <c r="A5231" s="12">
        <f t="shared" si="349"/>
        <v>0</v>
      </c>
      <c r="B5231" t="str">
        <f>YEAR(C5231)&amp;VLOOKUP(MONTH(C5231),lookup!$G$2:$N$13,8)</f>
        <v>2022M07</v>
      </c>
      <c r="C5231" s="7">
        <f t="shared" si="351"/>
        <v>44768</v>
      </c>
      <c r="D5231" s="130">
        <v>39.077398412141491</v>
      </c>
      <c r="E5231">
        <f t="shared" si="353"/>
        <v>39.094703857337755</v>
      </c>
      <c r="F5231" s="130">
        <v>32.36072499159831</v>
      </c>
      <c r="G5231">
        <f t="shared" si="350"/>
        <v>32.302844574178252</v>
      </c>
      <c r="H5231">
        <f t="shared" si="352"/>
        <v>0</v>
      </c>
      <c r="I5231" s="70"/>
      <c r="J5231" s="71"/>
      <c r="K5231" s="70">
        <v>44621</v>
      </c>
      <c r="L5231" s="71">
        <v>32.535654497140484</v>
      </c>
      <c r="M5231" s="165"/>
      <c r="N5231" s="166"/>
      <c r="O5231" s="70"/>
      <c r="P5231" s="72"/>
    </row>
    <row r="5232" spans="1:16">
      <c r="A5232" s="12">
        <f t="shared" ref="A5232:A5295" si="354">IF(D5232+D5233=D5232,IF(D5232+D5233&gt;0,1,0),0)</f>
        <v>0</v>
      </c>
      <c r="B5232" t="str">
        <f>YEAR(C5232)&amp;VLOOKUP(MONTH(C5232),lookup!$G$2:$N$13,8)</f>
        <v>2022M07</v>
      </c>
      <c r="C5232" s="7">
        <f t="shared" si="351"/>
        <v>44769</v>
      </c>
      <c r="D5232" s="130">
        <v>38.303124542786932</v>
      </c>
      <c r="E5232">
        <f t="shared" si="353"/>
        <v>38.924556159692457</v>
      </c>
      <c r="F5232" s="130">
        <v>31.723911243542567</v>
      </c>
      <c r="G5232">
        <f t="shared" si="350"/>
        <v>32.181815190649999</v>
      </c>
      <c r="H5232">
        <f t="shared" si="352"/>
        <v>0</v>
      </c>
      <c r="I5232" s="70"/>
      <c r="J5232" s="71"/>
      <c r="K5232" s="70">
        <v>44621</v>
      </c>
      <c r="L5232" s="71">
        <v>32.458727987577596</v>
      </c>
      <c r="M5232" s="165"/>
      <c r="N5232" s="166"/>
      <c r="O5232" s="70"/>
      <c r="P5232" s="72"/>
    </row>
    <row r="5233" spans="1:16">
      <c r="A5233" s="12">
        <f t="shared" si="354"/>
        <v>0</v>
      </c>
      <c r="B5233" t="str">
        <f>YEAR(C5233)&amp;VLOOKUP(MONTH(C5233),lookup!$G$2:$N$13,8)</f>
        <v>2022M07</v>
      </c>
      <c r="C5233" s="7">
        <f t="shared" si="351"/>
        <v>44770</v>
      </c>
      <c r="D5233" s="130">
        <v>39.283030358030373</v>
      </c>
      <c r="E5233">
        <f t="shared" si="353"/>
        <v>38.981878936367174</v>
      </c>
      <c r="F5233" s="130">
        <v>32.566192508113645</v>
      </c>
      <c r="G5233">
        <f t="shared" si="350"/>
        <v>32.239802890416456</v>
      </c>
      <c r="H5233">
        <f t="shared" si="352"/>
        <v>0</v>
      </c>
      <c r="I5233" s="70"/>
      <c r="J5233" s="71"/>
      <c r="K5233" s="70">
        <v>44621</v>
      </c>
      <c r="L5233" s="71">
        <v>32.402856555247041</v>
      </c>
      <c r="M5233" s="165"/>
      <c r="N5233" s="166"/>
      <c r="O5233" s="70"/>
      <c r="P5233" s="72"/>
    </row>
    <row r="5234" spans="1:16">
      <c r="A5234" s="12">
        <f t="shared" si="354"/>
        <v>0</v>
      </c>
      <c r="B5234" t="str">
        <f>YEAR(C5234)&amp;VLOOKUP(MONTH(C5234),lookup!$G$2:$N$13,8)</f>
        <v>2022M07</v>
      </c>
      <c r="C5234" s="7">
        <f t="shared" si="351"/>
        <v>44771</v>
      </c>
      <c r="D5234" s="130">
        <v>38.550006228174688</v>
      </c>
      <c r="E5234">
        <f t="shared" si="353"/>
        <v>38.903548661843949</v>
      </c>
      <c r="F5234" s="130">
        <v>31.971839039944808</v>
      </c>
      <c r="G5234">
        <f t="shared" si="350"/>
        <v>32.201647247834273</v>
      </c>
      <c r="H5234">
        <f t="shared" si="352"/>
        <v>0</v>
      </c>
      <c r="I5234" s="70"/>
      <c r="J5234" s="71"/>
      <c r="K5234" s="70">
        <v>44621</v>
      </c>
      <c r="L5234" s="71">
        <v>32.368181431260439</v>
      </c>
      <c r="M5234" s="165"/>
      <c r="N5234" s="166"/>
      <c r="O5234" s="70"/>
      <c r="P5234" s="72"/>
    </row>
    <row r="5235" spans="1:16">
      <c r="A5235" s="12">
        <f t="shared" si="354"/>
        <v>0</v>
      </c>
      <c r="B5235" t="str">
        <f>YEAR(C5235)&amp;VLOOKUP(MONTH(C5235),lookup!$G$2:$N$13,8)</f>
        <v>2022M07</v>
      </c>
      <c r="C5235" s="7">
        <f t="shared" si="351"/>
        <v>44772</v>
      </c>
      <c r="D5235" s="130">
        <v>39.322248460577455</v>
      </c>
      <c r="E5235">
        <f t="shared" si="353"/>
        <v>38.922629650863513</v>
      </c>
      <c r="F5235" s="130">
        <v>32.52168487464246</v>
      </c>
      <c r="G5235">
        <f t="shared" si="350"/>
        <v>32.220056521600469</v>
      </c>
      <c r="H5235">
        <f t="shared" si="352"/>
        <v>0</v>
      </c>
      <c r="I5235" s="70"/>
      <c r="J5235" s="71"/>
      <c r="K5235" s="70">
        <v>44621</v>
      </c>
      <c r="L5235" s="71">
        <v>32.315502731247165</v>
      </c>
      <c r="M5235" s="165"/>
      <c r="N5235" s="166"/>
      <c r="O5235" s="70"/>
      <c r="P5235" s="72"/>
    </row>
    <row r="5236" spans="1:16">
      <c r="A5236" s="12">
        <f t="shared" si="354"/>
        <v>0</v>
      </c>
      <c r="B5236" t="str">
        <f>YEAR(C5236)&amp;VLOOKUP(MONTH(C5236),lookup!$G$2:$N$13,8)</f>
        <v>2022M07</v>
      </c>
      <c r="C5236" s="7">
        <f t="shared" si="351"/>
        <v>44773</v>
      </c>
      <c r="D5236" s="130">
        <v>38.789628373133738</v>
      </c>
      <c r="E5236">
        <f t="shared" si="353"/>
        <v>38.920313822724538</v>
      </c>
      <c r="F5236" s="130">
        <v>32.294180499756436</v>
      </c>
      <c r="G5236">
        <f t="shared" si="350"/>
        <v>32.258027189351353</v>
      </c>
      <c r="H5236">
        <f t="shared" si="352"/>
        <v>0</v>
      </c>
      <c r="I5236" s="70"/>
      <c r="J5236" s="71"/>
      <c r="K5236" s="70">
        <v>44621</v>
      </c>
      <c r="L5236" s="71">
        <v>32.290008129990774</v>
      </c>
      <c r="M5236" s="165"/>
      <c r="N5236" s="166"/>
      <c r="O5236" s="70"/>
      <c r="P5236" s="72"/>
    </row>
    <row r="5237" spans="1:16">
      <c r="A5237" s="12">
        <f t="shared" si="354"/>
        <v>0</v>
      </c>
      <c r="B5237" t="str">
        <f>YEAR(C5237)&amp;VLOOKUP(MONTH(C5237),lookup!$G$2:$N$13,8)</f>
        <v>2022M08</v>
      </c>
      <c r="C5237" s="7">
        <f t="shared" si="351"/>
        <v>44774</v>
      </c>
      <c r="D5237" s="130">
        <v>38.576360314377659</v>
      </c>
      <c r="E5237">
        <f t="shared" si="353"/>
        <v>38.817444584565294</v>
      </c>
      <c r="F5237" s="130">
        <v>31.87906948143484</v>
      </c>
      <c r="G5237">
        <f t="shared" si="350"/>
        <v>32.165863722282211</v>
      </c>
      <c r="H5237">
        <f t="shared" si="352"/>
        <v>0</v>
      </c>
      <c r="I5237" s="70"/>
      <c r="J5237" s="71"/>
      <c r="K5237" s="70">
        <v>44621</v>
      </c>
      <c r="L5237" s="71">
        <v>32.276632977943962</v>
      </c>
      <c r="M5237" s="165"/>
      <c r="N5237" s="166"/>
      <c r="O5237" s="70"/>
      <c r="P5237" s="72"/>
    </row>
    <row r="5238" spans="1:16">
      <c r="A5238" s="12">
        <f t="shared" si="354"/>
        <v>0</v>
      </c>
      <c r="B5238" t="str">
        <f>YEAR(C5238)&amp;VLOOKUP(MONTH(C5238),lookup!$G$2:$N$13,8)</f>
        <v>2022M08</v>
      </c>
      <c r="C5238" s="7">
        <f t="shared" si="351"/>
        <v>44775</v>
      </c>
      <c r="D5238" s="130">
        <v>38.593042354432541</v>
      </c>
      <c r="E5238">
        <f t="shared" si="353"/>
        <v>38.832120447622302</v>
      </c>
      <c r="F5238" s="130">
        <v>32.124860084579126</v>
      </c>
      <c r="G5238">
        <f t="shared" si="350"/>
        <v>32.203306127598367</v>
      </c>
      <c r="H5238">
        <f t="shared" si="352"/>
        <v>0</v>
      </c>
      <c r="I5238" s="70"/>
      <c r="J5238" s="71"/>
      <c r="K5238" s="70">
        <v>44621</v>
      </c>
      <c r="L5238" s="71">
        <v>32.225374971020848</v>
      </c>
      <c r="M5238" s="165"/>
      <c r="N5238" s="166"/>
      <c r="O5238" s="70"/>
      <c r="P5238" s="72"/>
    </row>
    <row r="5239" spans="1:16">
      <c r="A5239" s="12">
        <f t="shared" si="354"/>
        <v>0</v>
      </c>
      <c r="B5239" t="str">
        <f>YEAR(C5239)&amp;VLOOKUP(MONTH(C5239),lookup!$G$2:$N$13,8)</f>
        <v>2022M08</v>
      </c>
      <c r="C5239" s="7">
        <f t="shared" si="351"/>
        <v>44776</v>
      </c>
      <c r="D5239" s="130">
        <v>38.778335956181003</v>
      </c>
      <c r="E5239">
        <f t="shared" si="353"/>
        <v>38.77137117730399</v>
      </c>
      <c r="F5239" s="130">
        <v>32.142893478055136</v>
      </c>
      <c r="G5239">
        <f t="shared" si="350"/>
        <v>32.154416738830378</v>
      </c>
      <c r="H5239">
        <f t="shared" si="352"/>
        <v>0</v>
      </c>
      <c r="I5239" s="70"/>
      <c r="J5239" s="71"/>
      <c r="K5239" s="70">
        <v>44621</v>
      </c>
      <c r="L5239" s="71">
        <v>32.182574299658015</v>
      </c>
      <c r="M5239" s="165"/>
      <c r="N5239" s="166"/>
      <c r="O5239" s="70"/>
      <c r="P5239" s="72"/>
    </row>
    <row r="5240" spans="1:16">
      <c r="A5240" s="12">
        <f t="shared" si="354"/>
        <v>0</v>
      </c>
      <c r="B5240" t="str">
        <f>YEAR(C5240)&amp;VLOOKUP(MONTH(C5240),lookup!$G$2:$N$13,8)</f>
        <v>2022M08</v>
      </c>
      <c r="C5240" s="7">
        <f t="shared" si="351"/>
        <v>44777</v>
      </c>
      <c r="D5240" s="130">
        <v>38.222814989981899</v>
      </c>
      <c r="E5240">
        <f t="shared" si="353"/>
        <v>38.739085893737609</v>
      </c>
      <c r="F5240" s="130">
        <v>31.804379627527741</v>
      </c>
      <c r="G5240">
        <f t="shared" si="350"/>
        <v>32.145491061794701</v>
      </c>
      <c r="H5240">
        <f t="shared" si="352"/>
        <v>0</v>
      </c>
      <c r="I5240" s="70"/>
      <c r="J5240" s="71"/>
      <c r="K5240" s="70">
        <v>44621</v>
      </c>
      <c r="L5240" s="71">
        <v>32.140748330055679</v>
      </c>
      <c r="M5240" s="165"/>
      <c r="N5240" s="166"/>
      <c r="O5240" s="70"/>
      <c r="P5240" s="72"/>
    </row>
    <row r="5241" spans="1:16">
      <c r="A5241" s="12">
        <f t="shared" si="354"/>
        <v>0</v>
      </c>
      <c r="B5241" t="str">
        <f>YEAR(C5241)&amp;VLOOKUP(MONTH(C5241),lookup!$G$2:$N$13,8)</f>
        <v>2022M08</v>
      </c>
      <c r="C5241" s="7">
        <f t="shared" si="351"/>
        <v>44778</v>
      </c>
      <c r="D5241" s="130">
        <v>38.149317447038506</v>
      </c>
      <c r="E5241">
        <f t="shared" si="353"/>
        <v>38.570484585672375</v>
      </c>
      <c r="F5241" s="130">
        <v>31.744766933236676</v>
      </c>
      <c r="G5241">
        <f t="shared" si="350"/>
        <v>32.02940880158107</v>
      </c>
      <c r="H5241">
        <f t="shared" si="352"/>
        <v>0</v>
      </c>
      <c r="I5241" s="70"/>
      <c r="J5241" s="71"/>
      <c r="K5241" s="70">
        <v>44621</v>
      </c>
      <c r="L5241" s="71">
        <v>32.098017654390638</v>
      </c>
      <c r="M5241" s="165"/>
      <c r="N5241" s="166"/>
      <c r="O5241" s="70"/>
      <c r="P5241" s="72"/>
    </row>
    <row r="5242" spans="1:16">
      <c r="A5242" s="12">
        <f t="shared" si="354"/>
        <v>0</v>
      </c>
      <c r="B5242" t="str">
        <f>YEAR(C5242)&amp;VLOOKUP(MONTH(C5242),lookup!$G$2:$N$13,8)</f>
        <v>2022M08</v>
      </c>
      <c r="C5242" s="7">
        <f t="shared" si="351"/>
        <v>44779</v>
      </c>
      <c r="D5242" s="130">
        <v>38.525967258030597</v>
      </c>
      <c r="E5242">
        <f t="shared" si="353"/>
        <v>38.547010390446438</v>
      </c>
      <c r="F5242" s="130">
        <v>32.08400241304723</v>
      </c>
      <c r="G5242">
        <f t="shared" si="350"/>
        <v>32.018904171840873</v>
      </c>
      <c r="H5242">
        <f t="shared" si="352"/>
        <v>0</v>
      </c>
      <c r="I5242" s="70"/>
      <c r="J5242" s="71"/>
      <c r="K5242" s="70">
        <v>44621</v>
      </c>
      <c r="L5242" s="71">
        <v>32.036371375476087</v>
      </c>
      <c r="M5242" s="165"/>
      <c r="N5242" s="166"/>
      <c r="O5242" s="70"/>
      <c r="P5242" s="72"/>
    </row>
    <row r="5243" spans="1:16">
      <c r="A5243" s="12">
        <f t="shared" si="354"/>
        <v>0</v>
      </c>
      <c r="B5243" t="str">
        <f>YEAR(C5243)&amp;VLOOKUP(MONTH(C5243),lookup!$G$2:$N$13,8)</f>
        <v>2022M08</v>
      </c>
      <c r="C5243" s="7">
        <f t="shared" si="351"/>
        <v>44780</v>
      </c>
      <c r="D5243" s="130">
        <v>38.231365228370208</v>
      </c>
      <c r="E5243">
        <f t="shared" si="353"/>
        <v>38.450080597932867</v>
      </c>
      <c r="F5243" s="130">
        <v>31.840494115398485</v>
      </c>
      <c r="G5243">
        <f t="shared" si="350"/>
        <v>31.973115135551758</v>
      </c>
      <c r="H5243">
        <f t="shared" si="352"/>
        <v>0</v>
      </c>
      <c r="I5243" s="70"/>
      <c r="J5243" s="71"/>
      <c r="K5243" s="70">
        <v>44621</v>
      </c>
      <c r="L5243" s="71">
        <v>32.011042104710441</v>
      </c>
      <c r="M5243" s="165"/>
      <c r="N5243" s="166"/>
      <c r="O5243" s="70"/>
      <c r="P5243" s="72"/>
    </row>
    <row r="5244" spans="1:16">
      <c r="A5244" s="12">
        <f t="shared" si="354"/>
        <v>0</v>
      </c>
      <c r="B5244" t="str">
        <f>YEAR(C5244)&amp;VLOOKUP(MONTH(C5244),lookup!$G$2:$N$13,8)</f>
        <v>2022M08</v>
      </c>
      <c r="C5244" s="7">
        <f t="shared" si="351"/>
        <v>44781</v>
      </c>
      <c r="D5244" s="130">
        <v>38.410674380220932</v>
      </c>
      <c r="E5244">
        <f t="shared" si="353"/>
        <v>38.411198642191508</v>
      </c>
      <c r="F5244" s="130">
        <v>32.008223999713003</v>
      </c>
      <c r="G5244">
        <f t="shared" si="350"/>
        <v>31.945523180560205</v>
      </c>
      <c r="H5244">
        <f t="shared" si="352"/>
        <v>0</v>
      </c>
      <c r="I5244" s="70"/>
      <c r="J5244" s="71"/>
      <c r="K5244" s="70">
        <v>44621</v>
      </c>
      <c r="L5244" s="71">
        <v>31.995244441330954</v>
      </c>
      <c r="M5244" s="165"/>
      <c r="N5244" s="166"/>
      <c r="O5244" s="70"/>
      <c r="P5244" s="72"/>
    </row>
    <row r="5245" spans="1:16">
      <c r="A5245" s="12">
        <f t="shared" si="354"/>
        <v>0</v>
      </c>
      <c r="B5245" t="str">
        <f>YEAR(C5245)&amp;VLOOKUP(MONTH(C5245),lookup!$G$2:$N$13,8)</f>
        <v>2022M08</v>
      </c>
      <c r="C5245" s="7">
        <f t="shared" si="351"/>
        <v>44782</v>
      </c>
      <c r="D5245" s="130">
        <v>38.113843283322879</v>
      </c>
      <c r="E5245">
        <f t="shared" si="353"/>
        <v>38.326916938345747</v>
      </c>
      <c r="F5245" s="130">
        <v>31.746224869008746</v>
      </c>
      <c r="G5245">
        <f t="shared" si="350"/>
        <v>31.90416467486304</v>
      </c>
      <c r="H5245">
        <f t="shared" si="352"/>
        <v>0</v>
      </c>
      <c r="I5245" s="70"/>
      <c r="J5245" s="71"/>
      <c r="K5245" s="70">
        <v>44621</v>
      </c>
      <c r="L5245" s="71">
        <v>31.979398556616484</v>
      </c>
      <c r="M5245" s="165"/>
      <c r="N5245" s="166"/>
      <c r="O5245" s="70"/>
      <c r="P5245" s="72"/>
    </row>
    <row r="5246" spans="1:16">
      <c r="A5246" s="12">
        <f t="shared" si="354"/>
        <v>0</v>
      </c>
      <c r="B5246" t="str">
        <f>YEAR(C5246)&amp;VLOOKUP(MONTH(C5246),lookup!$G$2:$N$13,8)</f>
        <v>2022M08</v>
      </c>
      <c r="C5246" s="7">
        <f t="shared" si="351"/>
        <v>44783</v>
      </c>
      <c r="D5246" s="130">
        <v>38.612898588042022</v>
      </c>
      <c r="E5246">
        <f t="shared" si="353"/>
        <v>38.360664919451352</v>
      </c>
      <c r="F5246" s="130">
        <v>32.185335064708532</v>
      </c>
      <c r="G5246">
        <f t="shared" si="350"/>
        <v>31.939690647552865</v>
      </c>
      <c r="H5246">
        <f t="shared" si="352"/>
        <v>0</v>
      </c>
      <c r="I5246" s="70"/>
      <c r="J5246" s="71"/>
      <c r="K5246" s="70">
        <v>44621</v>
      </c>
      <c r="L5246" s="71">
        <v>31.975161602555179</v>
      </c>
      <c r="M5246" s="165"/>
      <c r="N5246" s="166"/>
      <c r="O5246" s="70"/>
      <c r="P5246" s="72"/>
    </row>
    <row r="5247" spans="1:16">
      <c r="A5247" s="12">
        <f t="shared" si="354"/>
        <v>0</v>
      </c>
      <c r="B5247" t="str">
        <f>YEAR(C5247)&amp;VLOOKUP(MONTH(C5247),lookup!$G$2:$N$13,8)</f>
        <v>2022M08</v>
      </c>
      <c r="C5247" s="7">
        <f t="shared" si="351"/>
        <v>44784</v>
      </c>
      <c r="D5247" s="130">
        <v>38.301031884187104</v>
      </c>
      <c r="E5247">
        <f t="shared" si="353"/>
        <v>38.343476284714114</v>
      </c>
      <c r="F5247" s="130">
        <v>31.946102726337607</v>
      </c>
      <c r="G5247">
        <f t="shared" si="350"/>
        <v>31.94416920832893</v>
      </c>
      <c r="H5247">
        <f t="shared" si="352"/>
        <v>0</v>
      </c>
      <c r="I5247" s="70"/>
      <c r="J5247" s="71"/>
      <c r="K5247" s="70">
        <v>44621</v>
      </c>
      <c r="L5247" s="71">
        <v>31.970864223053862</v>
      </c>
      <c r="M5247" s="165"/>
      <c r="N5247" s="166"/>
      <c r="O5247" s="70"/>
      <c r="P5247" s="72"/>
    </row>
    <row r="5248" spans="1:16">
      <c r="A5248" s="12">
        <f t="shared" si="354"/>
        <v>0</v>
      </c>
      <c r="B5248" t="str">
        <f>YEAR(C5248)&amp;VLOOKUP(MONTH(C5248),lookup!$G$2:$N$13,8)</f>
        <v>2022M08</v>
      </c>
      <c r="C5248" s="7">
        <f t="shared" si="351"/>
        <v>44785</v>
      </c>
      <c r="D5248" s="130">
        <v>38.334859696927815</v>
      </c>
      <c r="E5248">
        <f t="shared" si="353"/>
        <v>38.334553448806332</v>
      </c>
      <c r="F5248" s="130">
        <v>32.016117890210438</v>
      </c>
      <c r="G5248">
        <f t="shared" si="350"/>
        <v>31.951745806176866</v>
      </c>
      <c r="H5248">
        <f t="shared" si="352"/>
        <v>0</v>
      </c>
      <c r="I5248" s="70"/>
      <c r="J5248" s="71"/>
      <c r="K5248" s="70">
        <v>44621</v>
      </c>
      <c r="L5248" s="71">
        <v>31.956315277325128</v>
      </c>
      <c r="M5248" s="165"/>
      <c r="N5248" s="166"/>
      <c r="O5248" s="70"/>
      <c r="P5248" s="72"/>
    </row>
    <row r="5249" spans="1:16">
      <c r="A5249" s="12">
        <f t="shared" si="354"/>
        <v>0</v>
      </c>
      <c r="B5249" t="str">
        <f>YEAR(C5249)&amp;VLOOKUP(MONTH(C5249),lookup!$G$2:$N$13,8)</f>
        <v>2022M08</v>
      </c>
      <c r="C5249" s="7">
        <f t="shared" si="351"/>
        <v>44786</v>
      </c>
      <c r="D5249" s="130">
        <v>38.193189858592746</v>
      </c>
      <c r="E5249">
        <f t="shared" si="353"/>
        <v>38.334114193713681</v>
      </c>
      <c r="F5249" s="130">
        <v>31.822852114076049</v>
      </c>
      <c r="G5249">
        <f t="shared" si="350"/>
        <v>31.955155963202454</v>
      </c>
      <c r="H5249">
        <f t="shared" si="352"/>
        <v>0</v>
      </c>
      <c r="I5249" s="70"/>
      <c r="J5249" s="71"/>
      <c r="K5249" s="70">
        <v>44621</v>
      </c>
      <c r="L5249" s="71">
        <v>31.940565856536939</v>
      </c>
      <c r="M5249" s="165"/>
      <c r="N5249" s="166"/>
      <c r="O5249" s="70"/>
      <c r="P5249" s="72"/>
    </row>
    <row r="5250" spans="1:16">
      <c r="A5250" s="12">
        <f t="shared" si="354"/>
        <v>0</v>
      </c>
      <c r="B5250" t="str">
        <f>YEAR(C5250)&amp;VLOOKUP(MONTH(C5250),lookup!$G$2:$N$13,8)</f>
        <v>2022M08</v>
      </c>
      <c r="C5250" s="7">
        <f t="shared" si="351"/>
        <v>44787</v>
      </c>
      <c r="D5250" s="130">
        <v>38.20967491939448</v>
      </c>
      <c r="E5250">
        <f t="shared" si="353"/>
        <v>38.297595967480063</v>
      </c>
      <c r="F5250" s="130">
        <v>31.903379826573829</v>
      </c>
      <c r="G5250">
        <f t="shared" si="350"/>
        <v>31.935130037119603</v>
      </c>
      <c r="H5250">
        <f t="shared" si="352"/>
        <v>0</v>
      </c>
      <c r="I5250" s="70"/>
      <c r="J5250" s="71"/>
      <c r="K5250" s="70">
        <v>44621</v>
      </c>
      <c r="L5250" s="71">
        <v>31.93384058299176</v>
      </c>
      <c r="M5250" s="165"/>
      <c r="N5250" s="166"/>
      <c r="O5250" s="70"/>
      <c r="P5250" s="72"/>
    </row>
    <row r="5251" spans="1:16">
      <c r="A5251" s="12">
        <f t="shared" si="354"/>
        <v>0</v>
      </c>
      <c r="B5251" t="str">
        <f>YEAR(C5251)&amp;VLOOKUP(MONTH(C5251),lookup!$G$2:$N$13,8)</f>
        <v>2022M08</v>
      </c>
      <c r="C5251" s="7">
        <f t="shared" si="351"/>
        <v>44788</v>
      </c>
      <c r="D5251" s="130">
        <v>37.429830536342585</v>
      </c>
      <c r="E5251">
        <f t="shared" si="353"/>
        <v>38.190498986979975</v>
      </c>
      <c r="F5251" s="130">
        <v>31.191935301114427</v>
      </c>
      <c r="G5251">
        <f t="shared" si="350"/>
        <v>31.848404313902321</v>
      </c>
      <c r="H5251">
        <f t="shared" si="352"/>
        <v>0</v>
      </c>
      <c r="I5251" s="70"/>
      <c r="J5251" s="71"/>
      <c r="K5251" s="70">
        <v>44621</v>
      </c>
      <c r="L5251" s="71">
        <v>31.935920893283384</v>
      </c>
      <c r="M5251" s="165"/>
      <c r="N5251" s="166"/>
      <c r="O5251" s="70"/>
      <c r="P5251" s="72"/>
    </row>
    <row r="5252" spans="1:16">
      <c r="A5252" s="12">
        <f t="shared" si="354"/>
        <v>0</v>
      </c>
      <c r="B5252" t="str">
        <f>YEAR(C5252)&amp;VLOOKUP(MONTH(C5252),lookup!$G$2:$N$13,8)</f>
        <v>2022M08</v>
      </c>
      <c r="C5252" s="7">
        <f t="shared" si="351"/>
        <v>44789</v>
      </c>
      <c r="D5252" s="130">
        <v>37.694185133091096</v>
      </c>
      <c r="E5252">
        <f t="shared" si="353"/>
        <v>38.069158954455112</v>
      </c>
      <c r="F5252" s="130">
        <v>31.449821144904689</v>
      </c>
      <c r="G5252">
        <f t="shared" si="350"/>
        <v>31.752211308826482</v>
      </c>
      <c r="H5252">
        <f t="shared" si="352"/>
        <v>0</v>
      </c>
      <c r="I5252" s="70"/>
      <c r="J5252" s="71"/>
      <c r="K5252" s="70">
        <v>44621</v>
      </c>
      <c r="L5252" s="71">
        <v>31.9299427739669</v>
      </c>
      <c r="M5252" s="165"/>
      <c r="N5252" s="166"/>
      <c r="O5252" s="70"/>
      <c r="P5252" s="72"/>
    </row>
    <row r="5253" spans="1:16">
      <c r="A5253" s="12">
        <f t="shared" si="354"/>
        <v>0</v>
      </c>
      <c r="B5253" t="str">
        <f>YEAR(C5253)&amp;VLOOKUP(MONTH(C5253),lookup!$G$2:$N$13,8)</f>
        <v>2022M08</v>
      </c>
      <c r="C5253" s="7">
        <f t="shared" si="351"/>
        <v>44790</v>
      </c>
      <c r="D5253" s="130">
        <v>37.327260968912846</v>
      </c>
      <c r="E5253">
        <f t="shared" si="353"/>
        <v>37.938849983531632</v>
      </c>
      <c r="F5253" s="130">
        <v>31.165666772107077</v>
      </c>
      <c r="G5253">
        <f t="shared" si="350"/>
        <v>31.650890098250915</v>
      </c>
      <c r="H5253">
        <f t="shared" si="352"/>
        <v>0</v>
      </c>
      <c r="I5253" s="70"/>
      <c r="J5253" s="71"/>
      <c r="K5253" s="70">
        <v>44621</v>
      </c>
      <c r="L5253" s="71">
        <v>31.924603756525016</v>
      </c>
      <c r="M5253" s="165"/>
      <c r="N5253" s="166"/>
      <c r="O5253" s="70"/>
      <c r="P5253" s="72"/>
    </row>
    <row r="5254" spans="1:16">
      <c r="A5254" s="12">
        <f t="shared" si="354"/>
        <v>0</v>
      </c>
      <c r="B5254" t="str">
        <f>YEAR(C5254)&amp;VLOOKUP(MONTH(C5254),lookup!$G$2:$N$13,8)</f>
        <v>2022M08</v>
      </c>
      <c r="C5254" s="7">
        <f t="shared" si="351"/>
        <v>44791</v>
      </c>
      <c r="D5254" s="130">
        <v>37.922734463007863</v>
      </c>
      <c r="E5254">
        <f t="shared" si="353"/>
        <v>37.861370956223666</v>
      </c>
      <c r="F5254" s="130">
        <v>31.69838451683696</v>
      </c>
      <c r="G5254">
        <f t="shared" ref="G5254:G5317" si="355">AVERAGE(SUM(F5247:F5254)/8,SUM(F5249:F5254)/6)</f>
        <v>31.593977907894487</v>
      </c>
      <c r="H5254">
        <f t="shared" si="352"/>
        <v>0</v>
      </c>
      <c r="I5254" s="70"/>
      <c r="J5254" s="71"/>
      <c r="K5254" s="70">
        <v>44621</v>
      </c>
      <c r="L5254" s="71">
        <v>31.914278108357376</v>
      </c>
      <c r="M5254" s="165"/>
      <c r="N5254" s="166"/>
      <c r="O5254" s="70"/>
      <c r="P5254" s="72"/>
    </row>
    <row r="5255" spans="1:16">
      <c r="A5255" s="12">
        <f t="shared" si="354"/>
        <v>0</v>
      </c>
      <c r="B5255" t="str">
        <f>YEAR(C5255)&amp;VLOOKUP(MONTH(C5255),lookup!$G$2:$N$13,8)</f>
        <v>2022M08</v>
      </c>
      <c r="C5255" s="7">
        <f t="shared" si="351"/>
        <v>44792</v>
      </c>
      <c r="D5255" s="130">
        <v>37.715161275725322</v>
      </c>
      <c r="E5255">
        <f t="shared" si="353"/>
        <v>37.784918327955857</v>
      </c>
      <c r="F5255" s="130">
        <v>31.607428649647339</v>
      </c>
      <c r="G5255">
        <f t="shared" si="355"/>
        <v>31.554858822732285</v>
      </c>
      <c r="H5255">
        <f t="shared" si="352"/>
        <v>0</v>
      </c>
      <c r="I5255" s="70"/>
      <c r="J5255" s="71"/>
      <c r="K5255" s="70">
        <v>44621</v>
      </c>
      <c r="L5255" s="71">
        <v>31.907711243841845</v>
      </c>
      <c r="M5255" s="165"/>
      <c r="N5255" s="166"/>
      <c r="O5255" s="70"/>
      <c r="P5255" s="72"/>
    </row>
    <row r="5256" spans="1:16">
      <c r="A5256" s="12">
        <f t="shared" si="354"/>
        <v>0</v>
      </c>
      <c r="B5256" t="str">
        <f>YEAR(C5256)&amp;VLOOKUP(MONTH(C5256),lookup!$G$2:$N$13,8)</f>
        <v>2022M08</v>
      </c>
      <c r="C5256" s="7">
        <f t="shared" si="351"/>
        <v>44793</v>
      </c>
      <c r="D5256" s="130">
        <v>38.121801670141416</v>
      </c>
      <c r="E5256">
        <f t="shared" si="353"/>
        <v>37.764279430510612</v>
      </c>
      <c r="F5256" s="130">
        <v>31.845892880916875</v>
      </c>
      <c r="G5256">
        <f t="shared" si="355"/>
        <v>31.539429180846692</v>
      </c>
      <c r="H5256">
        <f t="shared" si="352"/>
        <v>0</v>
      </c>
      <c r="I5256" s="70"/>
      <c r="J5256" s="71"/>
      <c r="K5256" s="70">
        <v>44621</v>
      </c>
      <c r="L5256" s="71">
        <v>31.905234302959947</v>
      </c>
      <c r="M5256" s="165"/>
      <c r="N5256" s="166"/>
      <c r="O5256" s="70"/>
      <c r="P5256" s="72"/>
    </row>
    <row r="5257" spans="1:16">
      <c r="A5257" s="12">
        <f t="shared" si="354"/>
        <v>0</v>
      </c>
      <c r="B5257" t="str">
        <f>YEAR(C5257)&amp;VLOOKUP(MONTH(C5257),lookup!$G$2:$N$13,8)</f>
        <v>2022M08</v>
      </c>
      <c r="C5257" s="7">
        <f t="shared" si="351"/>
        <v>44794</v>
      </c>
      <c r="D5257" s="130">
        <v>37.957499627610581</v>
      </c>
      <c r="E5257">
        <f t="shared" si="353"/>
        <v>37.793521215346559</v>
      </c>
      <c r="F5257" s="130">
        <v>31.893795611213136</v>
      </c>
      <c r="G5257">
        <f t="shared" si="355"/>
        <v>31.602351508592651</v>
      </c>
      <c r="H5257">
        <f t="shared" si="352"/>
        <v>0</v>
      </c>
      <c r="I5257" s="70"/>
      <c r="J5257" s="71"/>
      <c r="K5257" s="70">
        <v>44621</v>
      </c>
      <c r="L5257" s="71">
        <v>31.912036925853322</v>
      </c>
      <c r="M5257" s="165"/>
      <c r="N5257" s="166"/>
      <c r="O5257" s="70"/>
      <c r="P5257" s="72"/>
    </row>
    <row r="5258" spans="1:16">
      <c r="A5258" s="12">
        <f t="shared" si="354"/>
        <v>0</v>
      </c>
      <c r="B5258" t="str">
        <f>YEAR(C5258)&amp;VLOOKUP(MONTH(C5258),lookup!$G$2:$N$13,8)</f>
        <v>2022M08</v>
      </c>
      <c r="C5258" s="7">
        <f t="shared" si="351"/>
        <v>44795</v>
      </c>
      <c r="D5258" s="130">
        <v>38.272125999302318</v>
      </c>
      <c r="E5258">
        <f t="shared" si="353"/>
        <v>37.845586146691744</v>
      </c>
      <c r="F5258" s="130">
        <v>31.973289803805383</v>
      </c>
      <c r="G5258">
        <f t="shared" si="355"/>
        <v>31.650343270411348</v>
      </c>
      <c r="H5258">
        <f t="shared" si="352"/>
        <v>0</v>
      </c>
      <c r="I5258" s="70"/>
      <c r="J5258" s="71"/>
      <c r="K5258" s="70">
        <v>44621</v>
      </c>
      <c r="L5258" s="71">
        <v>31.919232507851113</v>
      </c>
      <c r="M5258" s="165"/>
      <c r="N5258" s="166"/>
      <c r="O5258" s="70"/>
      <c r="P5258" s="72"/>
    </row>
    <row r="5259" spans="1:16">
      <c r="A5259" s="12">
        <f t="shared" si="354"/>
        <v>0</v>
      </c>
      <c r="B5259" t="str">
        <f>YEAR(C5259)&amp;VLOOKUP(MONTH(C5259),lookup!$G$2:$N$13,8)</f>
        <v>2022M08</v>
      </c>
      <c r="C5259" s="7">
        <f t="shared" si="351"/>
        <v>44796</v>
      </c>
      <c r="D5259" s="130">
        <v>38.012889901044417</v>
      </c>
      <c r="E5259">
        <f t="shared" si="353"/>
        <v>37.939163101329896</v>
      </c>
      <c r="F5259" s="130">
        <v>31.977862976499821</v>
      </c>
      <c r="G5259">
        <f t="shared" si="355"/>
        <v>31.767146767155666</v>
      </c>
      <c r="H5259">
        <f t="shared" si="352"/>
        <v>0</v>
      </c>
      <c r="I5259" s="70"/>
      <c r="J5259" s="71"/>
      <c r="K5259" s="70">
        <v>44621</v>
      </c>
      <c r="L5259" s="71">
        <v>31.922713019353388</v>
      </c>
      <c r="M5259" s="165"/>
      <c r="N5259" s="166"/>
      <c r="O5259" s="70"/>
      <c r="P5259" s="72"/>
    </row>
    <row r="5260" spans="1:16">
      <c r="A5260" s="12">
        <f t="shared" si="354"/>
        <v>0</v>
      </c>
      <c r="B5260" t="str">
        <f>YEAR(C5260)&amp;VLOOKUP(MONTH(C5260),lookup!$G$2:$N$13,8)</f>
        <v>2022M08</v>
      </c>
      <c r="C5260" s="7">
        <f t="shared" ref="C5260:C5323" si="356">C5259+1</f>
        <v>44797</v>
      </c>
      <c r="D5260" s="130">
        <v>38.305689324277068</v>
      </c>
      <c r="E5260">
        <f t="shared" si="353"/>
        <v>38.00929501838479</v>
      </c>
      <c r="F5260" s="130">
        <v>32.089329015637304</v>
      </c>
      <c r="G5260">
        <f t="shared" si="355"/>
        <v>31.839694717309818</v>
      </c>
      <c r="H5260">
        <f t="shared" si="352"/>
        <v>0</v>
      </c>
      <c r="I5260" s="70"/>
      <c r="J5260" s="71"/>
      <c r="K5260" s="70">
        <v>44621</v>
      </c>
      <c r="L5260" s="71">
        <v>31.92400308125471</v>
      </c>
      <c r="M5260" s="165"/>
      <c r="N5260" s="166"/>
      <c r="O5260" s="70"/>
      <c r="P5260" s="72"/>
    </row>
    <row r="5261" spans="1:16">
      <c r="A5261" s="12">
        <f t="shared" si="354"/>
        <v>0</v>
      </c>
      <c r="B5261" t="str">
        <f>YEAR(C5261)&amp;VLOOKUP(MONTH(C5261),lookup!$G$2:$N$13,8)</f>
        <v>2022M08</v>
      </c>
      <c r="C5261" s="7">
        <f t="shared" si="356"/>
        <v>44798</v>
      </c>
      <c r="D5261" s="130">
        <v>37.732293265595118</v>
      </c>
      <c r="E5261">
        <f t="shared" si="353"/>
        <v>38.03603720274991</v>
      </c>
      <c r="F5261" s="130">
        <v>31.781785292362088</v>
      </c>
      <c r="G5261">
        <f t="shared" si="355"/>
        <v>31.892731845051983</v>
      </c>
      <c r="H5261">
        <f t="shared" si="352"/>
        <v>0</v>
      </c>
      <c r="I5261" s="70"/>
      <c r="J5261" s="71"/>
      <c r="K5261" s="70">
        <v>44621</v>
      </c>
      <c r="L5261" s="71">
        <v>31.922389705508095</v>
      </c>
      <c r="M5261" s="165"/>
      <c r="N5261" s="166"/>
      <c r="O5261" s="70"/>
      <c r="P5261" s="72"/>
    </row>
    <row r="5262" spans="1:16">
      <c r="A5262" s="12">
        <f t="shared" si="354"/>
        <v>0</v>
      </c>
      <c r="B5262" t="str">
        <f>YEAR(C5262)&amp;VLOOKUP(MONTH(C5262),lookup!$G$2:$N$13,8)</f>
        <v>2022M08</v>
      </c>
      <c r="C5262" s="7">
        <f t="shared" si="356"/>
        <v>44799</v>
      </c>
      <c r="D5262" s="130">
        <v>38.31575482341929</v>
      </c>
      <c r="E5262">
        <f t="shared" si="353"/>
        <v>38.076763738048783</v>
      </c>
      <c r="F5262" s="130">
        <v>32.120892346622249</v>
      </c>
      <c r="G5262">
        <f t="shared" si="355"/>
        <v>31.942055206555679</v>
      </c>
      <c r="H5262">
        <f t="shared" si="352"/>
        <v>0</v>
      </c>
      <c r="I5262" s="70"/>
      <c r="J5262" s="71"/>
      <c r="K5262" s="70">
        <v>44621</v>
      </c>
      <c r="L5262" s="71">
        <v>31.924694433760937</v>
      </c>
      <c r="M5262" s="165"/>
      <c r="N5262" s="166"/>
      <c r="O5262" s="70"/>
      <c r="P5262" s="72"/>
    </row>
    <row r="5263" spans="1:16">
      <c r="A5263" s="12">
        <f t="shared" si="354"/>
        <v>0</v>
      </c>
      <c r="B5263" t="str">
        <f>YEAR(C5263)&amp;VLOOKUP(MONTH(C5263),lookup!$G$2:$N$13,8)</f>
        <v>2022M08</v>
      </c>
      <c r="C5263" s="7">
        <f t="shared" si="356"/>
        <v>44800</v>
      </c>
      <c r="D5263" s="130">
        <v>37.983217235885192</v>
      </c>
      <c r="E5263">
        <f t="shared" si="353"/>
        <v>38.095660369581665</v>
      </c>
      <c r="F5263" s="130">
        <v>31.99986043863127</v>
      </c>
      <c r="G5263">
        <f t="shared" si="355"/>
        <v>31.975420928985351</v>
      </c>
      <c r="H5263">
        <f t="shared" si="352"/>
        <v>0</v>
      </c>
      <c r="I5263" s="70"/>
      <c r="J5263" s="71"/>
      <c r="K5263" s="70">
        <v>44621</v>
      </c>
      <c r="L5263" s="71">
        <v>31.931415230356361</v>
      </c>
      <c r="M5263" s="165"/>
      <c r="N5263" s="166"/>
      <c r="O5263" s="70"/>
      <c r="P5263" s="72"/>
    </row>
    <row r="5264" spans="1:16">
      <c r="A5264" s="12">
        <f t="shared" si="354"/>
        <v>0</v>
      </c>
      <c r="B5264" t="str">
        <f>YEAR(C5264)&amp;VLOOKUP(MONTH(C5264),lookup!$G$2:$N$13,8)</f>
        <v>2022M08</v>
      </c>
      <c r="C5264" s="7">
        <f t="shared" si="356"/>
        <v>44801</v>
      </c>
      <c r="D5264" s="130">
        <v>38.480206448763063</v>
      </c>
      <c r="E5264">
        <f t="shared" si="353"/>
        <v>38.135400705700576</v>
      </c>
      <c r="F5264" s="130">
        <v>32.364250202911961</v>
      </c>
      <c r="G5264">
        <f t="shared" si="355"/>
        <v>32.040398294868922</v>
      </c>
      <c r="H5264">
        <f t="shared" si="352"/>
        <v>0</v>
      </c>
      <c r="I5264" s="70"/>
      <c r="J5264" s="71"/>
      <c r="K5264" s="70">
        <v>44621</v>
      </c>
      <c r="L5264" s="71">
        <v>31.942982342185505</v>
      </c>
      <c r="M5264" s="165"/>
      <c r="N5264" s="166"/>
      <c r="O5264" s="70"/>
      <c r="P5264" s="72"/>
    </row>
    <row r="5265" spans="1:16">
      <c r="A5265" s="12">
        <f t="shared" si="354"/>
        <v>0</v>
      </c>
      <c r="B5265" t="str">
        <f>YEAR(C5265)&amp;VLOOKUP(MONTH(C5265),lookup!$G$2:$N$13,8)</f>
        <v>2022M08</v>
      </c>
      <c r="C5265" s="7">
        <f t="shared" si="356"/>
        <v>44802</v>
      </c>
      <c r="D5265" s="130">
        <v>37.861365125804539</v>
      </c>
      <c r="E5265">
        <f t="shared" si="353"/>
        <v>38.116765234734373</v>
      </c>
      <c r="F5265" s="130">
        <v>31.901375164887231</v>
      </c>
      <c r="G5265">
        <f t="shared" si="355"/>
        <v>32.034498032672509</v>
      </c>
      <c r="H5265">
        <f t="shared" si="352"/>
        <v>0</v>
      </c>
      <c r="I5265" s="70"/>
      <c r="J5265" s="71"/>
      <c r="K5265" s="70">
        <v>44621</v>
      </c>
      <c r="L5265" s="71">
        <v>31.950608204328358</v>
      </c>
      <c r="M5265" s="165"/>
      <c r="N5265" s="166"/>
      <c r="O5265" s="70"/>
      <c r="P5265" s="72"/>
    </row>
    <row r="5266" spans="1:16">
      <c r="A5266" s="12">
        <f t="shared" si="354"/>
        <v>0</v>
      </c>
      <c r="B5266" t="str">
        <f>YEAR(C5266)&amp;VLOOKUP(MONTH(C5266),lookup!$G$2:$N$13,8)</f>
        <v>2022M08</v>
      </c>
      <c r="C5266" s="7">
        <f t="shared" si="356"/>
        <v>44803</v>
      </c>
      <c r="D5266" s="130">
        <v>38.460087206931682</v>
      </c>
      <c r="E5266">
        <f t="shared" si="353"/>
        <v>38.141379300432426</v>
      </c>
      <c r="F5266" s="130">
        <v>32.381799248597929</v>
      </c>
      <c r="G5266">
        <f t="shared" si="355"/>
        <v>32.084402392385428</v>
      </c>
      <c r="H5266">
        <f t="shared" si="352"/>
        <v>0</v>
      </c>
      <c r="I5266" s="70"/>
      <c r="J5266" s="71"/>
      <c r="K5266" s="70">
        <v>44621</v>
      </c>
      <c r="L5266" s="71">
        <v>31.955281408354349</v>
      </c>
      <c r="M5266" s="165"/>
      <c r="N5266" s="166"/>
      <c r="O5266" s="70"/>
      <c r="P5266" s="72"/>
    </row>
    <row r="5267" spans="1:16">
      <c r="A5267" s="12">
        <f t="shared" si="354"/>
        <v>0</v>
      </c>
      <c r="B5267" t="str">
        <f>YEAR(C5267)&amp;VLOOKUP(MONTH(C5267),lookup!$G$2:$N$13,8)</f>
        <v>2022M08</v>
      </c>
      <c r="C5267" s="7">
        <f t="shared" si="356"/>
        <v>44804</v>
      </c>
      <c r="D5267" s="130">
        <v>37.974462126222221</v>
      </c>
      <c r="E5267">
        <f t="shared" si="353"/>
        <v>38.159158302891633</v>
      </c>
      <c r="F5267" s="130">
        <v>32.007869300573816</v>
      </c>
      <c r="G5267">
        <f t="shared" si="355"/>
        <v>32.105118121657696</v>
      </c>
      <c r="H5267">
        <f t="shared" si="352"/>
        <v>0</v>
      </c>
      <c r="I5267" s="70"/>
      <c r="J5267" s="71"/>
      <c r="K5267" s="70">
        <v>44621</v>
      </c>
      <c r="L5267" s="71">
        <v>31.950561958668121</v>
      </c>
      <c r="M5267" s="165"/>
      <c r="N5267" s="166"/>
      <c r="O5267" s="70"/>
      <c r="P5267" s="72"/>
    </row>
    <row r="5268" spans="1:16">
      <c r="A5268" s="12">
        <f t="shared" si="354"/>
        <v>0</v>
      </c>
      <c r="B5268" t="str">
        <f>YEAR(C5268)&amp;VLOOKUP(MONTH(C5268),lookup!$G$2:$N$13,8)</f>
        <v>2022M09</v>
      </c>
      <c r="C5268" s="7">
        <f t="shared" si="356"/>
        <v>44805</v>
      </c>
      <c r="D5268" s="130">
        <v>37.770876218416511</v>
      </c>
      <c r="E5268">
        <f t="shared" si="353"/>
        <v>38.080325933358452</v>
      </c>
      <c r="F5268" s="130">
        <v>31.760620732494797</v>
      </c>
      <c r="G5268">
        <f t="shared" si="355"/>
        <v>32.054551219450673</v>
      </c>
      <c r="H5268">
        <f t="shared" si="352"/>
        <v>0</v>
      </c>
      <c r="I5268" s="70"/>
      <c r="J5268" s="71"/>
      <c r="K5268" s="70">
        <v>44621</v>
      </c>
      <c r="L5268" s="71">
        <v>31.937247831319414</v>
      </c>
      <c r="M5268" s="165"/>
      <c r="N5268" s="166"/>
      <c r="O5268" s="70"/>
      <c r="P5268" s="72"/>
    </row>
    <row r="5269" spans="1:16">
      <c r="A5269" s="12">
        <f t="shared" si="354"/>
        <v>0</v>
      </c>
      <c r="B5269" t="str">
        <f>YEAR(C5269)&amp;VLOOKUP(MONTH(C5269),lookup!$G$2:$N$13,8)</f>
        <v>2022M09</v>
      </c>
      <c r="C5269" s="7">
        <f t="shared" si="356"/>
        <v>44806</v>
      </c>
      <c r="D5269" s="130">
        <v>37.925559035339013</v>
      </c>
      <c r="E5269">
        <f t="shared" si="353"/>
        <v>38.087600193921929</v>
      </c>
      <c r="F5269" s="130">
        <v>32.010019500932493</v>
      </c>
      <c r="G5269">
        <f t="shared" si="355"/>
        <v>32.069662446011421</v>
      </c>
      <c r="H5269">
        <f t="shared" si="352"/>
        <v>0</v>
      </c>
      <c r="I5269" s="70"/>
      <c r="J5269" s="71"/>
      <c r="K5269" s="70">
        <v>44621</v>
      </c>
      <c r="L5269" s="71">
        <v>31.932649250520807</v>
      </c>
      <c r="M5269" s="165"/>
      <c r="N5269" s="166"/>
      <c r="O5269" s="70"/>
      <c r="P5269" s="72"/>
    </row>
    <row r="5270" spans="1:16">
      <c r="A5270" s="12">
        <f t="shared" si="354"/>
        <v>0</v>
      </c>
      <c r="B5270" t="str">
        <f>YEAR(C5270)&amp;VLOOKUP(MONTH(C5270),lookup!$G$2:$N$13,8)</f>
        <v>2022M09</v>
      </c>
      <c r="C5270" s="7">
        <f t="shared" si="356"/>
        <v>44807</v>
      </c>
      <c r="D5270" s="130">
        <v>38.339573926471303</v>
      </c>
      <c r="E5270">
        <f t="shared" si="353"/>
        <v>38.077369511005031</v>
      </c>
      <c r="F5270" s="130">
        <v>32.254517682756223</v>
      </c>
      <c r="G5270">
        <f t="shared" si="355"/>
        <v>32.068869652840149</v>
      </c>
      <c r="H5270">
        <f t="shared" si="352"/>
        <v>0</v>
      </c>
      <c r="I5270" s="70"/>
      <c r="J5270" s="71"/>
      <c r="K5270" s="70">
        <v>44621</v>
      </c>
      <c r="L5270" s="71">
        <v>31.941802348687304</v>
      </c>
      <c r="M5270" s="165"/>
      <c r="N5270" s="166"/>
      <c r="O5270" s="70"/>
      <c r="P5270" s="72"/>
    </row>
    <row r="5271" spans="1:16">
      <c r="A5271" s="12">
        <f t="shared" si="354"/>
        <v>0</v>
      </c>
      <c r="B5271" t="str">
        <f>YEAR(C5271)&amp;VLOOKUP(MONTH(C5271),lookup!$G$2:$N$13,8)</f>
        <v>2022M09</v>
      </c>
      <c r="C5271" s="7">
        <f t="shared" si="356"/>
        <v>44808</v>
      </c>
      <c r="D5271" s="130">
        <v>37.6693628209824</v>
      </c>
      <c r="E5271">
        <f t="shared" si="353"/>
        <v>38.041753418005101</v>
      </c>
      <c r="F5271" s="130">
        <v>31.816382411206241</v>
      </c>
      <c r="G5271">
        <f t="shared" si="355"/>
        <v>32.050319546652666</v>
      </c>
      <c r="H5271">
        <f t="shared" si="352"/>
        <v>0</v>
      </c>
      <c r="I5271" s="70"/>
      <c r="J5271" s="71"/>
      <c r="K5271" s="70">
        <v>44621</v>
      </c>
      <c r="L5271" s="71">
        <v>31.951408432160285</v>
      </c>
      <c r="M5271" s="165"/>
      <c r="N5271" s="166"/>
      <c r="O5271" s="70"/>
      <c r="P5271" s="72"/>
    </row>
    <row r="5272" spans="1:16">
      <c r="A5272" s="12">
        <f t="shared" si="354"/>
        <v>0</v>
      </c>
      <c r="B5272" t="str">
        <f>YEAR(C5272)&amp;VLOOKUP(MONTH(C5272),lookup!$G$2:$N$13,8)</f>
        <v>2022M09</v>
      </c>
      <c r="C5272" s="7">
        <f t="shared" si="356"/>
        <v>44809</v>
      </c>
      <c r="D5272" s="130">
        <v>37.647558888056246</v>
      </c>
      <c r="E5272">
        <f t="shared" si="353"/>
        <v>37.922002252221304</v>
      </c>
      <c r="F5272" s="130">
        <v>31.681584511946316</v>
      </c>
      <c r="G5272">
        <f t="shared" si="355"/>
        <v>31.949301712913012</v>
      </c>
      <c r="H5272">
        <f t="shared" si="352"/>
        <v>0</v>
      </c>
      <c r="I5272" s="70"/>
      <c r="J5272" s="71"/>
      <c r="K5272" s="70">
        <v>44621</v>
      </c>
      <c r="L5272" s="71">
        <v>31.957564114777792</v>
      </c>
      <c r="M5272" s="165"/>
      <c r="N5272" s="166"/>
      <c r="O5272" s="70"/>
      <c r="P5272" s="72"/>
    </row>
    <row r="5273" spans="1:16">
      <c r="A5273" s="12">
        <f t="shared" si="354"/>
        <v>0</v>
      </c>
      <c r="B5273" t="str">
        <f>YEAR(C5273)&amp;VLOOKUP(MONTH(C5273),lookup!$G$2:$N$13,8)</f>
        <v>2022M09</v>
      </c>
      <c r="C5273" s="7">
        <f t="shared" si="356"/>
        <v>44810</v>
      </c>
      <c r="D5273" s="130">
        <v>37.854166045585799</v>
      </c>
      <c r="E5273">
        <f t="shared" si="353"/>
        <v>37.911527636321267</v>
      </c>
      <c r="F5273" s="130">
        <v>32.1000632274041</v>
      </c>
      <c r="G5273">
        <f t="shared" si="355"/>
        <v>31.969402544056173</v>
      </c>
      <c r="H5273">
        <f t="shared" ref="H5273:H5336" si="357">INDEX(J:AU,MATCH(C5273,C:C,0),MATCH($H$1,$J$1:$AU$1,0))*(IF(I5273=$Q$1,1,IF(K5273=$Q$1,1,IF(M5273=$Q$1,1,IF(O5273=$Q$1,1,0)))))</f>
        <v>0</v>
      </c>
      <c r="I5273" s="70"/>
      <c r="J5273" s="71"/>
      <c r="K5273" s="70">
        <v>44621</v>
      </c>
      <c r="L5273" s="71">
        <v>31.96831402889114</v>
      </c>
      <c r="M5273" s="165"/>
      <c r="N5273" s="166"/>
      <c r="O5273" s="70"/>
      <c r="P5273" s="72"/>
    </row>
    <row r="5274" spans="1:16">
      <c r="A5274" s="12">
        <f t="shared" si="354"/>
        <v>0</v>
      </c>
      <c r="B5274" t="str">
        <f>YEAR(C5274)&amp;VLOOKUP(MONTH(C5274),lookup!$G$2:$N$13,8)</f>
        <v>2022M09</v>
      </c>
      <c r="C5274" s="7">
        <f t="shared" si="356"/>
        <v>44811</v>
      </c>
      <c r="D5274" s="130">
        <v>37.394439643869404</v>
      </c>
      <c r="E5274">
        <f t="shared" si="353"/>
        <v>37.813554949084278</v>
      </c>
      <c r="F5274" s="130">
        <v>31.443992707532534</v>
      </c>
      <c r="G5274">
        <f t="shared" si="355"/>
        <v>31.884403966492734</v>
      </c>
      <c r="H5274">
        <f t="shared" si="357"/>
        <v>0</v>
      </c>
      <c r="I5274" s="70"/>
      <c r="J5274" s="71"/>
      <c r="K5274" s="70">
        <v>44621</v>
      </c>
      <c r="L5274" s="71">
        <v>31.980791646809127</v>
      </c>
      <c r="M5274" s="165"/>
      <c r="N5274" s="166"/>
      <c r="O5274" s="70"/>
      <c r="P5274" s="72"/>
    </row>
    <row r="5275" spans="1:16">
      <c r="A5275" s="12">
        <f t="shared" si="354"/>
        <v>0</v>
      </c>
      <c r="B5275" t="str">
        <f>YEAR(C5275)&amp;VLOOKUP(MONTH(C5275),lookup!$G$2:$N$13,8)</f>
        <v>2022M09</v>
      </c>
      <c r="C5275" s="7">
        <f t="shared" si="356"/>
        <v>44812</v>
      </c>
      <c r="D5275" s="130">
        <v>37.814545189580222</v>
      </c>
      <c r="E5275">
        <f t="shared" si="353"/>
        <v>37.794308986730918</v>
      </c>
      <c r="F5275" s="130">
        <v>32.027217943585505</v>
      </c>
      <c r="G5275">
        <f t="shared" si="355"/>
        <v>31.887046460235382</v>
      </c>
      <c r="H5275">
        <f t="shared" si="357"/>
        <v>0</v>
      </c>
      <c r="I5275" s="70"/>
      <c r="J5275" s="71"/>
      <c r="K5275" s="70">
        <v>44621</v>
      </c>
      <c r="L5275" s="71">
        <v>31.996858372709507</v>
      </c>
      <c r="M5275" s="165"/>
      <c r="N5275" s="166"/>
      <c r="O5275" s="70"/>
      <c r="P5275" s="72"/>
    </row>
    <row r="5276" spans="1:16">
      <c r="A5276" s="12">
        <f t="shared" si="354"/>
        <v>0</v>
      </c>
      <c r="B5276" t="str">
        <f>YEAR(C5276)&amp;VLOOKUP(MONTH(C5276),lookup!$G$2:$N$13,8)</f>
        <v>2022M09</v>
      </c>
      <c r="C5276" s="7">
        <f t="shared" si="356"/>
        <v>44813</v>
      </c>
      <c r="D5276" s="130">
        <v>38.118421600838758</v>
      </c>
      <c r="E5276">
        <f t="shared" si="353"/>
        <v>37.797601212662926</v>
      </c>
      <c r="F5276" s="130">
        <v>32.257226674537492</v>
      </c>
      <c r="G5276">
        <f t="shared" si="355"/>
        <v>31.918310080928158</v>
      </c>
      <c r="H5276">
        <f t="shared" si="357"/>
        <v>0</v>
      </c>
      <c r="I5276" s="70"/>
      <c r="J5276" s="71"/>
      <c r="K5276" s="70">
        <v>44621</v>
      </c>
      <c r="L5276" s="71">
        <v>32.005967983291171</v>
      </c>
      <c r="M5276" s="165"/>
      <c r="N5276" s="166"/>
      <c r="O5276" s="70"/>
      <c r="P5276" s="72"/>
    </row>
    <row r="5277" spans="1:16">
      <c r="A5277" s="12">
        <f t="shared" si="354"/>
        <v>0</v>
      </c>
      <c r="B5277" t="str">
        <f>YEAR(C5277)&amp;VLOOKUP(MONTH(C5277),lookup!$G$2:$N$13,8)</f>
        <v>2022M09</v>
      </c>
      <c r="C5277" s="7">
        <f t="shared" si="356"/>
        <v>44814</v>
      </c>
      <c r="D5277" s="130">
        <v>37.987495750193439</v>
      </c>
      <c r="E5277">
        <f t="shared" si="353"/>
        <v>37.827983334775581</v>
      </c>
      <c r="F5277" s="130">
        <v>32.097521394045529</v>
      </c>
      <c r="G5277">
        <f t="shared" si="355"/>
        <v>31.947207197817661</v>
      </c>
      <c r="H5277">
        <f t="shared" si="357"/>
        <v>0</v>
      </c>
      <c r="I5277" s="70"/>
      <c r="J5277" s="71"/>
      <c r="K5277" s="70">
        <v>44621</v>
      </c>
      <c r="L5277" s="71">
        <v>32.026941507558298</v>
      </c>
      <c r="M5277" s="165"/>
      <c r="N5277" s="166"/>
      <c r="O5277" s="70"/>
      <c r="P5277" s="72"/>
    </row>
    <row r="5278" spans="1:16">
      <c r="A5278" s="12">
        <f t="shared" si="354"/>
        <v>0</v>
      </c>
      <c r="B5278" t="str">
        <f>YEAR(C5278)&amp;VLOOKUP(MONTH(C5278),lookup!$G$2:$N$13,8)</f>
        <v>2022M09</v>
      </c>
      <c r="C5278" s="7">
        <f t="shared" si="356"/>
        <v>44815</v>
      </c>
      <c r="D5278" s="130">
        <v>38.34311271582115</v>
      </c>
      <c r="E5278">
        <f t="shared" si="353"/>
        <v>37.886167328090359</v>
      </c>
      <c r="F5278" s="130">
        <v>32.627615263106541</v>
      </c>
      <c r="G5278">
        <f t="shared" si="355"/>
        <v>32.049361692519575</v>
      </c>
      <c r="H5278">
        <f t="shared" si="357"/>
        <v>0</v>
      </c>
      <c r="I5278" s="70"/>
      <c r="J5278" s="71"/>
      <c r="K5278" s="70">
        <v>44621</v>
      </c>
      <c r="L5278" s="71">
        <v>32.032156582716212</v>
      </c>
      <c r="M5278" s="165"/>
      <c r="N5278" s="166"/>
      <c r="O5278" s="165"/>
      <c r="P5278" s="72"/>
    </row>
    <row r="5279" spans="1:16">
      <c r="A5279" s="12">
        <f t="shared" si="354"/>
        <v>0</v>
      </c>
      <c r="B5279" t="str">
        <f>YEAR(C5279)&amp;VLOOKUP(MONTH(C5279),lookup!$G$2:$N$13,8)</f>
        <v>2022M09</v>
      </c>
      <c r="C5279" s="7">
        <f t="shared" si="356"/>
        <v>44816</v>
      </c>
      <c r="D5279" s="130">
        <v>37.847808179941687</v>
      </c>
      <c r="E5279">
        <f t="shared" si="353"/>
        <v>37.896790340888302</v>
      </c>
      <c r="F5279" s="130">
        <v>31.995923993102497</v>
      </c>
      <c r="G5279">
        <f t="shared" si="355"/>
        <v>32.051904771862951</v>
      </c>
      <c r="H5279">
        <f t="shared" si="357"/>
        <v>0</v>
      </c>
      <c r="I5279" s="70"/>
      <c r="J5279" s="71"/>
      <c r="K5279" s="70">
        <v>44621</v>
      </c>
      <c r="L5279" s="71">
        <v>32.020072331888223</v>
      </c>
      <c r="M5279" s="165"/>
      <c r="N5279" s="166"/>
      <c r="O5279" s="165"/>
      <c r="P5279" s="72"/>
    </row>
    <row r="5280" spans="1:16">
      <c r="A5280" s="12">
        <f t="shared" si="354"/>
        <v>0</v>
      </c>
      <c r="B5280" t="str">
        <f>YEAR(C5280)&amp;VLOOKUP(MONTH(C5280),lookup!$G$2:$N$13,8)</f>
        <v>2022M09</v>
      </c>
      <c r="C5280" s="7">
        <f t="shared" si="356"/>
        <v>44817</v>
      </c>
      <c r="D5280" s="130">
        <v>38.147792626019587</v>
      </c>
      <c r="E5280">
        <f t="shared" si="353"/>
        <v>37.990834364690201</v>
      </c>
      <c r="F5280" s="130">
        <v>32.433958112016157</v>
      </c>
      <c r="G5280">
        <f t="shared" si="355"/>
        <v>32.181425238907622</v>
      </c>
      <c r="H5280">
        <f t="shared" si="357"/>
        <v>0</v>
      </c>
      <c r="I5280" s="70"/>
      <c r="J5280" s="71"/>
      <c r="K5280" s="70">
        <v>44621</v>
      </c>
      <c r="L5280" s="71">
        <v>32.00018860932763</v>
      </c>
      <c r="M5280" s="165"/>
      <c r="N5280" s="166"/>
      <c r="O5280" s="165"/>
      <c r="P5280" s="72"/>
    </row>
    <row r="5281" spans="1:16">
      <c r="A5281" s="12">
        <f t="shared" si="354"/>
        <v>0</v>
      </c>
      <c r="B5281" t="str">
        <f>YEAR(C5281)&amp;VLOOKUP(MONTH(C5281),lookup!$G$2:$N$13,8)</f>
        <v>2022M09</v>
      </c>
      <c r="C5281" s="7">
        <f t="shared" si="356"/>
        <v>44818</v>
      </c>
      <c r="D5281" s="130">
        <v>37.877943231294914</v>
      </c>
      <c r="E5281">
        <f t="shared" si="353"/>
        <v>37.997603608939912</v>
      </c>
      <c r="F5281" s="130">
        <v>32.068585625128179</v>
      </c>
      <c r="G5281">
        <f t="shared" si="355"/>
        <v>32.182905195560608</v>
      </c>
      <c r="H5281">
        <f t="shared" si="357"/>
        <v>0</v>
      </c>
      <c r="I5281" s="70"/>
      <c r="J5281" s="71"/>
      <c r="K5281" s="70">
        <v>44621</v>
      </c>
      <c r="L5281" s="71">
        <v>32.000031566770012</v>
      </c>
      <c r="M5281" s="165"/>
      <c r="N5281" s="166"/>
      <c r="O5281" s="165"/>
      <c r="P5281" s="72"/>
    </row>
    <row r="5282" spans="1:16">
      <c r="A5282" s="12">
        <f t="shared" si="354"/>
        <v>0</v>
      </c>
      <c r="B5282" t="str">
        <f>YEAR(C5282)&amp;VLOOKUP(MONTH(C5282),lookup!$G$2:$N$13,8)</f>
        <v>2022M09</v>
      </c>
      <c r="C5282" s="7">
        <f t="shared" si="356"/>
        <v>44819</v>
      </c>
      <c r="D5282" s="130">
        <v>38.341074465087672</v>
      </c>
      <c r="E5282">
        <f t="shared" si="353"/>
        <v>38.075322690620126</v>
      </c>
      <c r="F5282" s="130">
        <v>32.647252459635986</v>
      </c>
      <c r="G5282">
        <f t="shared" si="355"/>
        <v>32.290611078825279</v>
      </c>
      <c r="H5282">
        <f t="shared" si="357"/>
        <v>0</v>
      </c>
      <c r="I5282" s="70"/>
      <c r="J5282" s="71"/>
      <c r="K5282" s="70">
        <v>44621</v>
      </c>
      <c r="L5282" s="71">
        <v>32.000589961816452</v>
      </c>
      <c r="M5282" s="165"/>
      <c r="N5282" s="166"/>
      <c r="O5282" s="165"/>
      <c r="P5282" s="72"/>
    </row>
    <row r="5283" spans="1:16">
      <c r="A5283" s="12">
        <f t="shared" si="354"/>
        <v>0</v>
      </c>
      <c r="B5283" t="str">
        <f>YEAR(C5283)&amp;VLOOKUP(MONTH(C5283),lookup!$G$2:$N$13,8)</f>
        <v>2022M09</v>
      </c>
      <c r="C5283" s="7">
        <f t="shared" si="356"/>
        <v>44820</v>
      </c>
      <c r="D5283" s="130">
        <v>37.875038247376189</v>
      </c>
      <c r="E5283">
        <f t="shared" si="353"/>
        <v>38.069732048164269</v>
      </c>
      <c r="F5283" s="130">
        <v>32.069255530108357</v>
      </c>
      <c r="G5283">
        <f t="shared" si="355"/>
        <v>32.29088293932152</v>
      </c>
      <c r="H5283">
        <f t="shared" si="357"/>
        <v>0</v>
      </c>
      <c r="I5283" s="70"/>
      <c r="J5283" s="71"/>
      <c r="K5283" s="70">
        <v>44621</v>
      </c>
      <c r="L5283" s="71">
        <v>31.998469844788708</v>
      </c>
      <c r="M5283" s="165"/>
      <c r="N5283" s="166"/>
      <c r="O5283" s="165"/>
      <c r="P5283" s="72"/>
    </row>
    <row r="5284" spans="1:16">
      <c r="A5284" s="12">
        <f t="shared" si="354"/>
        <v>0</v>
      </c>
      <c r="B5284" t="str">
        <f>YEAR(C5284)&amp;VLOOKUP(MONTH(C5284),lookup!$G$2:$N$13,8)</f>
        <v>2022M09</v>
      </c>
      <c r="C5284" s="7">
        <f t="shared" si="356"/>
        <v>44821</v>
      </c>
      <c r="D5284" s="130">
        <v>38.618385578432083</v>
      </c>
      <c r="E5284">
        <f t="shared" si="353"/>
        <v>38.123919201981437</v>
      </c>
      <c r="F5284" s="130">
        <v>32.891133066704029</v>
      </c>
      <c r="G5284">
        <f t="shared" si="355"/>
        <v>32.352461905798386</v>
      </c>
      <c r="H5284">
        <f t="shared" si="357"/>
        <v>0</v>
      </c>
      <c r="I5284" s="70"/>
      <c r="J5284" s="71"/>
      <c r="K5284" s="70">
        <v>44621</v>
      </c>
      <c r="L5284" s="71">
        <v>32.012978170490371</v>
      </c>
      <c r="M5284" s="165"/>
      <c r="N5284" s="166"/>
      <c r="O5284" s="165"/>
      <c r="P5284" s="72"/>
    </row>
    <row r="5285" spans="1:16">
      <c r="A5285" s="12">
        <f t="shared" si="354"/>
        <v>0</v>
      </c>
      <c r="B5285" t="str">
        <f>YEAR(C5285)&amp;VLOOKUP(MONTH(C5285),lookup!$G$2:$N$13,8)</f>
        <v>2022M09</v>
      </c>
      <c r="C5285" s="7">
        <f t="shared" si="356"/>
        <v>44822</v>
      </c>
      <c r="D5285" s="130">
        <v>38.437803762493971</v>
      </c>
      <c r="E5285">
        <f t="shared" si="353"/>
        <v>38.201229751296239</v>
      </c>
      <c r="F5285" s="130">
        <v>32.562229138972462</v>
      </c>
      <c r="G5285">
        <f t="shared" si="355"/>
        <v>32.428698235345493</v>
      </c>
      <c r="H5285">
        <f t="shared" si="357"/>
        <v>0</v>
      </c>
      <c r="I5285" s="70"/>
      <c r="J5285" s="71"/>
      <c r="K5285" s="70">
        <v>44621</v>
      </c>
      <c r="L5285" s="71">
        <v>32.01423996532737</v>
      </c>
      <c r="M5285" s="165"/>
      <c r="N5285" s="166"/>
      <c r="O5285" s="165"/>
      <c r="P5285" s="72"/>
    </row>
    <row r="5286" spans="1:16">
      <c r="A5286" s="12">
        <f t="shared" si="354"/>
        <v>0</v>
      </c>
      <c r="B5286" t="str">
        <f>YEAR(C5286)&amp;VLOOKUP(MONTH(C5286),lookup!$G$2:$N$13,8)</f>
        <v>2022M09</v>
      </c>
      <c r="C5286" s="7">
        <f t="shared" si="356"/>
        <v>44823</v>
      </c>
      <c r="D5286" s="130">
        <v>38.762073136171864</v>
      </c>
      <c r="E5286">
        <f t="shared" si="353"/>
        <v>38.278604820080844</v>
      </c>
      <c r="F5286" s="130">
        <v>33.05998795678012</v>
      </c>
      <c r="G5286">
        <f t="shared" si="355"/>
        <v>32.507890682430414</v>
      </c>
      <c r="H5286">
        <f t="shared" si="357"/>
        <v>0</v>
      </c>
      <c r="I5286" s="70"/>
      <c r="J5286" s="71"/>
      <c r="K5286" s="70">
        <v>44621</v>
      </c>
      <c r="L5286" s="71">
        <v>32.011726811154901</v>
      </c>
      <c r="M5286" s="165"/>
      <c r="N5286" s="166"/>
      <c r="O5286" s="165"/>
      <c r="P5286" s="72"/>
    </row>
    <row r="5287" spans="1:16">
      <c r="A5287" s="12">
        <f t="shared" si="354"/>
        <v>0</v>
      </c>
      <c r="B5287" t="str">
        <f>YEAR(C5287)&amp;VLOOKUP(MONTH(C5287),lookup!$G$2:$N$13,8)</f>
        <v>2022M09</v>
      </c>
      <c r="C5287" s="7">
        <f t="shared" si="356"/>
        <v>44824</v>
      </c>
      <c r="D5287" s="130">
        <v>38.428750997890027</v>
      </c>
      <c r="E5287">
        <f t="shared" si="353"/>
        <v>38.360814393418877</v>
      </c>
      <c r="F5287" s="130">
        <v>32.504295707742855</v>
      </c>
      <c r="G5287">
        <f t="shared" si="355"/>
        <v>32.575973088146668</v>
      </c>
      <c r="H5287">
        <f t="shared" si="357"/>
        <v>0</v>
      </c>
      <c r="I5287" s="70"/>
      <c r="J5287" s="71"/>
      <c r="K5287" s="70">
        <v>44621</v>
      </c>
      <c r="L5287" s="71">
        <v>32.010458773506343</v>
      </c>
      <c r="M5287" s="165"/>
      <c r="N5287" s="166"/>
      <c r="O5287" s="165"/>
      <c r="P5287" s="72"/>
    </row>
    <row r="5288" spans="1:16">
      <c r="A5288" s="12">
        <f t="shared" si="354"/>
        <v>0</v>
      </c>
      <c r="B5288" t="str">
        <f>YEAR(C5288)&amp;VLOOKUP(MONTH(C5288),lookup!$G$2:$N$13,8)</f>
        <v>2022M09</v>
      </c>
      <c r="C5288" s="7">
        <f t="shared" si="356"/>
        <v>44825</v>
      </c>
      <c r="D5288" s="130">
        <v>38.680609294774008</v>
      </c>
      <c r="E5288">
        <f t="shared" si="353"/>
        <v>38.422410004356557</v>
      </c>
      <c r="F5288" s="130">
        <v>32.909190161269365</v>
      </c>
      <c r="G5288">
        <f t="shared" si="355"/>
        <v>32.627503233027767</v>
      </c>
      <c r="H5288">
        <f t="shared" si="357"/>
        <v>0</v>
      </c>
      <c r="I5288" s="70"/>
      <c r="J5288" s="71"/>
      <c r="K5288" s="70">
        <v>44621</v>
      </c>
      <c r="L5288" s="71">
        <v>32.029670530169547</v>
      </c>
      <c r="M5288" s="165"/>
      <c r="N5288" s="166"/>
      <c r="O5288" s="165"/>
      <c r="P5288" s="72"/>
    </row>
    <row r="5289" spans="1:16">
      <c r="A5289" s="12">
        <f t="shared" si="354"/>
        <v>0</v>
      </c>
      <c r="B5289" t="str">
        <f>YEAR(C5289)&amp;VLOOKUP(MONTH(C5289),lookup!$G$2:$N$13,8)</f>
        <v>2022M09</v>
      </c>
      <c r="C5289" s="7">
        <f t="shared" si="356"/>
        <v>44826</v>
      </c>
      <c r="D5289" s="130">
        <v>38.933349384263217</v>
      </c>
      <c r="E5289">
        <f t="shared" si="353"/>
        <v>38.57656548365766</v>
      </c>
      <c r="F5289" s="130">
        <v>32.970775302798522</v>
      </c>
      <c r="G5289">
        <f t="shared" si="355"/>
        <v>32.759016735606345</v>
      </c>
      <c r="H5289">
        <f t="shared" si="357"/>
        <v>0</v>
      </c>
      <c r="I5289" s="70"/>
      <c r="J5289" s="71"/>
      <c r="K5289" s="70">
        <v>44621</v>
      </c>
      <c r="L5289" s="71">
        <v>32.036294368567994</v>
      </c>
      <c r="M5289" s="165"/>
      <c r="N5289" s="166"/>
      <c r="O5289" s="165"/>
      <c r="P5289" s="72"/>
    </row>
    <row r="5290" spans="1:16">
      <c r="A5290" s="12">
        <f t="shared" si="354"/>
        <v>0</v>
      </c>
      <c r="B5290" t="str">
        <f>YEAR(C5290)&amp;VLOOKUP(MONTH(C5290),lookup!$G$2:$N$13,8)</f>
        <v>2022M09</v>
      </c>
      <c r="C5290" s="7">
        <f t="shared" si="356"/>
        <v>44827</v>
      </c>
      <c r="D5290" s="130">
        <v>39.175418097191113</v>
      </c>
      <c r="E5290">
        <f t="shared" si="353"/>
        <v>38.675131337227384</v>
      </c>
      <c r="F5290" s="130">
        <v>33.437294946521483</v>
      </c>
      <c r="G5290">
        <f t="shared" si="355"/>
        <v>32.853907881021478</v>
      </c>
      <c r="H5290">
        <f t="shared" si="357"/>
        <v>0</v>
      </c>
      <c r="I5290" s="70"/>
      <c r="J5290" s="71"/>
      <c r="K5290" s="70">
        <v>44621</v>
      </c>
      <c r="L5290" s="71">
        <v>32.049398203981958</v>
      </c>
      <c r="M5290" s="165"/>
      <c r="N5290" s="166"/>
      <c r="O5290" s="165"/>
      <c r="P5290" s="72"/>
    </row>
    <row r="5291" spans="1:16">
      <c r="A5291" s="12">
        <f t="shared" si="354"/>
        <v>0</v>
      </c>
      <c r="B5291" t="str">
        <f>YEAR(C5291)&amp;VLOOKUP(MONTH(C5291),lookup!$G$2:$N$13,8)</f>
        <v>2022M09</v>
      </c>
      <c r="C5291" s="7">
        <f t="shared" si="356"/>
        <v>44828</v>
      </c>
      <c r="D5291" s="130">
        <v>38.850496716232541</v>
      </c>
      <c r="E5291">
        <f t="shared" si="353"/>
        <v>38.770488571009111</v>
      </c>
      <c r="F5291" s="130">
        <v>32.86775556736859</v>
      </c>
      <c r="G5291">
        <f t="shared" si="355"/>
        <v>32.929274669049917</v>
      </c>
      <c r="H5291">
        <f t="shared" si="357"/>
        <v>0</v>
      </c>
      <c r="I5291" s="70"/>
      <c r="J5291" s="71"/>
      <c r="K5291" s="70">
        <v>44621</v>
      </c>
      <c r="L5291" s="71">
        <v>32.064125098929551</v>
      </c>
      <c r="M5291" s="165"/>
      <c r="N5291" s="166"/>
      <c r="O5291" s="165"/>
      <c r="P5291" s="72"/>
    </row>
    <row r="5292" spans="1:16">
      <c r="A5292" s="12">
        <f t="shared" si="354"/>
        <v>0</v>
      </c>
      <c r="B5292" t="str">
        <f>YEAR(C5292)&amp;VLOOKUP(MONTH(C5292),lookup!$G$2:$N$13,8)</f>
        <v>2022M09</v>
      </c>
      <c r="C5292" s="7">
        <f t="shared" si="356"/>
        <v>44829</v>
      </c>
      <c r="D5292" s="130">
        <v>38.988461678541654</v>
      </c>
      <c r="E5292">
        <f t="shared" si="353"/>
        <v>38.812484039130112</v>
      </c>
      <c r="F5292" s="130">
        <v>33.272861186595371</v>
      </c>
      <c r="G5292">
        <f t="shared" si="355"/>
        <v>32.970872112361064</v>
      </c>
      <c r="H5292">
        <f t="shared" si="357"/>
        <v>0</v>
      </c>
      <c r="I5292" s="70"/>
      <c r="J5292" s="71"/>
      <c r="K5292" s="70">
        <v>44621</v>
      </c>
      <c r="L5292" s="71">
        <v>32.06800612265129</v>
      </c>
      <c r="M5292" s="165"/>
      <c r="N5292" s="166"/>
      <c r="O5292" s="165"/>
      <c r="P5292" s="72"/>
    </row>
    <row r="5293" spans="1:16">
      <c r="A5293" s="12">
        <f t="shared" si="354"/>
        <v>0</v>
      </c>
      <c r="B5293" t="str">
        <f>YEAR(C5293)&amp;VLOOKUP(MONTH(C5293),lookup!$G$2:$N$13,8)</f>
        <v>2022M09</v>
      </c>
      <c r="C5293" s="7">
        <f t="shared" si="356"/>
        <v>44830</v>
      </c>
      <c r="D5293" s="130">
        <v>38.932997499103777</v>
      </c>
      <c r="E5293">
        <f t="shared" ref="E5293:E5356" si="358">AVERAGE(SUM(D5286:D5293)/8,SUM(D5288:D5293)/6)</f>
        <v>38.885454189436032</v>
      </c>
      <c r="F5293" s="130">
        <v>32.974710994557064</v>
      </c>
      <c r="G5293">
        <f t="shared" si="355"/>
        <v>33.035853502236286</v>
      </c>
      <c r="H5293">
        <f t="shared" si="357"/>
        <v>0</v>
      </c>
      <c r="I5293" s="70"/>
      <c r="J5293" s="71"/>
      <c r="K5293" s="70">
        <v>44621</v>
      </c>
      <c r="L5293" s="71">
        <v>32.070616574462619</v>
      </c>
      <c r="M5293" s="165"/>
      <c r="N5293" s="166"/>
      <c r="O5293" s="165"/>
      <c r="P5293" s="72"/>
    </row>
    <row r="5294" spans="1:16">
      <c r="A5294" s="12">
        <f t="shared" si="354"/>
        <v>0</v>
      </c>
      <c r="B5294" t="str">
        <f>YEAR(C5294)&amp;VLOOKUP(MONTH(C5294),lookup!$G$2:$N$13,8)</f>
        <v>2022M09</v>
      </c>
      <c r="C5294" s="7">
        <f t="shared" si="356"/>
        <v>44831</v>
      </c>
      <c r="D5294" s="130">
        <v>39.098074691318189</v>
      </c>
      <c r="E5294">
        <f t="shared" si="358"/>
        <v>38.941243069678031</v>
      </c>
      <c r="F5294" s="130">
        <v>33.306585805244204</v>
      </c>
      <c r="G5294">
        <f t="shared" si="355"/>
        <v>33.084382171429866</v>
      </c>
      <c r="H5294">
        <f t="shared" si="357"/>
        <v>0</v>
      </c>
      <c r="I5294" s="70"/>
      <c r="J5294" s="71"/>
      <c r="K5294" s="70">
        <v>44621</v>
      </c>
      <c r="L5294" s="71">
        <v>32.08185455100277</v>
      </c>
      <c r="M5294" s="165"/>
      <c r="N5294" s="166"/>
      <c r="O5294" s="165"/>
      <c r="P5294" s="72"/>
    </row>
    <row r="5295" spans="1:16">
      <c r="A5295" s="12">
        <f t="shared" si="354"/>
        <v>0</v>
      </c>
      <c r="B5295" t="str">
        <f>YEAR(C5295)&amp;VLOOKUP(MONTH(C5295),lookup!$G$2:$N$13,8)</f>
        <v>2022M09</v>
      </c>
      <c r="C5295" s="7">
        <f t="shared" si="356"/>
        <v>44832</v>
      </c>
      <c r="D5295" s="130">
        <v>38.939371034853998</v>
      </c>
      <c r="E5295">
        <f t="shared" si="358"/>
        <v>38.97365862620417</v>
      </c>
      <c r="F5295" s="130">
        <v>32.988632154027385</v>
      </c>
      <c r="G5295">
        <f t="shared" si="355"/>
        <v>33.116141270258382</v>
      </c>
      <c r="H5295">
        <f t="shared" si="357"/>
        <v>0</v>
      </c>
      <c r="I5295" s="70"/>
      <c r="J5295" s="71"/>
      <c r="K5295" s="70">
        <v>44621</v>
      </c>
      <c r="L5295" s="71">
        <v>32.097048414267505</v>
      </c>
      <c r="M5295" s="165"/>
      <c r="N5295" s="166"/>
      <c r="O5295" s="165"/>
      <c r="P5295" s="72"/>
    </row>
    <row r="5296" spans="1:16">
      <c r="A5296" s="12">
        <f t="shared" ref="A5296:A5359" si="359">IF(D5296+D5297=D5296,IF(D5296+D5297&gt;0,1,0),0)</f>
        <v>0</v>
      </c>
      <c r="B5296" t="str">
        <f>YEAR(C5296)&amp;VLOOKUP(MONTH(C5296),lookup!$G$2:$N$13,8)</f>
        <v>2022M09</v>
      </c>
      <c r="C5296" s="7">
        <f t="shared" si="356"/>
        <v>44833</v>
      </c>
      <c r="D5296" s="130">
        <v>38.8206065158002</v>
      </c>
      <c r="E5296">
        <f t="shared" si="358"/>
        <v>38.952840820735737</v>
      </c>
      <c r="F5296" s="130">
        <v>33.039155368211766</v>
      </c>
      <c r="G5296">
        <f t="shared" si="355"/>
        <v>33.091085797499801</v>
      </c>
      <c r="H5296">
        <f t="shared" si="357"/>
        <v>0</v>
      </c>
      <c r="I5296" s="70"/>
      <c r="J5296" s="71"/>
      <c r="K5296" s="70">
        <v>44621</v>
      </c>
      <c r="L5296" s="71">
        <v>32.10693197884752</v>
      </c>
      <c r="M5296" s="165"/>
      <c r="N5296" s="166"/>
      <c r="O5296" s="165"/>
      <c r="P5296" s="72"/>
    </row>
    <row r="5297" spans="1:16">
      <c r="A5297" s="12">
        <f t="shared" si="359"/>
        <v>0</v>
      </c>
      <c r="B5297" t="str">
        <f>YEAR(C5297)&amp;VLOOKUP(MONTH(C5297),lookup!$G$2:$N$13,8)</f>
        <v>2022M09</v>
      </c>
      <c r="C5297" s="7">
        <f t="shared" si="356"/>
        <v>44834</v>
      </c>
      <c r="D5297" s="130">
        <v>39.048851894748864</v>
      </c>
      <c r="E5297">
        <f t="shared" si="358"/>
        <v>38.976589325850782</v>
      </c>
      <c r="F5297" s="130">
        <v>33.093673740357637</v>
      </c>
      <c r="G5297">
        <f t="shared" si="355"/>
        <v>33.11759346426301</v>
      </c>
      <c r="H5297">
        <f t="shared" si="357"/>
        <v>0</v>
      </c>
      <c r="I5297" s="70"/>
      <c r="J5297" s="71"/>
      <c r="K5297" s="70">
        <v>44621</v>
      </c>
      <c r="L5297" s="71">
        <v>32.120875174758666</v>
      </c>
      <c r="M5297" s="165"/>
      <c r="N5297" s="166"/>
      <c r="O5297" s="165"/>
      <c r="P5297" s="72"/>
    </row>
    <row r="5298" spans="1:16">
      <c r="A5298" s="12">
        <f t="shared" si="359"/>
        <v>0</v>
      </c>
      <c r="B5298" t="str">
        <f>YEAR(C5298)&amp;VLOOKUP(MONTH(C5298),lookup!$G$2:$N$13,8)</f>
        <v>2022M10</v>
      </c>
      <c r="C5298" s="7">
        <f t="shared" si="356"/>
        <v>44835</v>
      </c>
      <c r="D5298" s="130">
        <v>38.783531054815029</v>
      </c>
      <c r="E5298">
        <f t="shared" si="358"/>
        <v>38.935018833725053</v>
      </c>
      <c r="F5298" s="130">
        <v>32.934685406685368</v>
      </c>
      <c r="G5298">
        <f t="shared" si="355"/>
        <v>33.057999053030748</v>
      </c>
      <c r="H5298">
        <f t="shared" si="357"/>
        <v>0</v>
      </c>
      <c r="I5298" s="70"/>
      <c r="J5298" s="71"/>
      <c r="K5298" s="70">
        <v>44621</v>
      </c>
      <c r="L5298" s="71">
        <v>32.130197742012008</v>
      </c>
      <c r="M5298" s="165"/>
      <c r="N5298" s="166"/>
      <c r="O5298" s="165"/>
      <c r="P5298" s="72"/>
    </row>
    <row r="5299" spans="1:16">
      <c r="A5299" s="12">
        <f t="shared" si="359"/>
        <v>0</v>
      </c>
      <c r="B5299" t="str">
        <f>YEAR(C5299)&amp;VLOOKUP(MONTH(C5299),lookup!$G$2:$N$13,8)</f>
        <v>2022M10</v>
      </c>
      <c r="C5299" s="7">
        <f t="shared" si="356"/>
        <v>44836</v>
      </c>
      <c r="D5299" s="130">
        <v>38.762613312878095</v>
      </c>
      <c r="E5299">
        <f t="shared" si="358"/>
        <v>38.915327438829941</v>
      </c>
      <c r="F5299" s="130">
        <v>32.878600895918083</v>
      </c>
      <c r="G5299">
        <f t="shared" si="355"/>
        <v>33.050667711178505</v>
      </c>
      <c r="H5299">
        <f t="shared" si="357"/>
        <v>0</v>
      </c>
      <c r="I5299" s="70"/>
      <c r="J5299" s="71"/>
      <c r="K5299" s="70">
        <v>44621</v>
      </c>
      <c r="L5299" s="71">
        <v>32.133449971254066</v>
      </c>
      <c r="M5299" s="165"/>
      <c r="N5299" s="166"/>
      <c r="O5299" s="165"/>
      <c r="P5299" s="72"/>
    </row>
    <row r="5300" spans="1:16">
      <c r="A5300" s="12">
        <f t="shared" si="359"/>
        <v>0</v>
      </c>
      <c r="B5300" t="str">
        <f>YEAR(C5300)&amp;VLOOKUP(MONTH(C5300),lookup!$G$2:$N$13,8)</f>
        <v>2022M10</v>
      </c>
      <c r="C5300" s="7">
        <f t="shared" si="356"/>
        <v>44837</v>
      </c>
      <c r="D5300" s="130">
        <v>38.973702400658794</v>
      </c>
      <c r="E5300">
        <f t="shared" si="358"/>
        <v>38.904040626407308</v>
      </c>
      <c r="F5300" s="130">
        <v>33.115651283444237</v>
      </c>
      <c r="G5300">
        <f t="shared" si="355"/>
        <v>33.024930882081563</v>
      </c>
      <c r="H5300">
        <f t="shared" si="357"/>
        <v>0</v>
      </c>
      <c r="I5300" s="70"/>
      <c r="J5300" s="71"/>
      <c r="K5300" s="70">
        <v>44621</v>
      </c>
      <c r="L5300" s="71">
        <v>32.140388033858166</v>
      </c>
      <c r="M5300" s="165"/>
      <c r="N5300" s="166"/>
      <c r="O5300" s="165"/>
      <c r="P5300" s="72"/>
    </row>
    <row r="5301" spans="1:16">
      <c r="A5301" s="12">
        <f t="shared" si="359"/>
        <v>0</v>
      </c>
      <c r="B5301" t="str">
        <f>YEAR(C5301)&amp;VLOOKUP(MONTH(C5301),lookup!$G$2:$N$13,8)</f>
        <v>2022M10</v>
      </c>
      <c r="C5301" s="7">
        <f t="shared" si="356"/>
        <v>44838</v>
      </c>
      <c r="D5301" s="130">
        <v>38.697110824304332</v>
      </c>
      <c r="E5301">
        <f t="shared" si="358"/>
        <v>38.869109358353199</v>
      </c>
      <c r="F5301" s="130">
        <v>32.771146266491556</v>
      </c>
      <c r="G5301">
        <f t="shared" si="355"/>
        <v>32.994084262616155</v>
      </c>
      <c r="H5301">
        <f t="shared" si="357"/>
        <v>0</v>
      </c>
      <c r="I5301" s="70"/>
      <c r="J5301" s="71"/>
      <c r="K5301" s="70">
        <v>44621</v>
      </c>
      <c r="L5301" s="71">
        <v>32.153630385600415</v>
      </c>
      <c r="M5301" s="165"/>
      <c r="N5301" s="166"/>
      <c r="O5301" s="165"/>
      <c r="P5301" s="72"/>
    </row>
    <row r="5302" spans="1:16">
      <c r="A5302" s="12">
        <f t="shared" si="359"/>
        <v>0</v>
      </c>
      <c r="B5302" t="str">
        <f>YEAR(C5302)&amp;VLOOKUP(MONTH(C5302),lookup!$G$2:$N$13,8)</f>
        <v>2022M10</v>
      </c>
      <c r="C5302" s="7">
        <f t="shared" si="356"/>
        <v>44839</v>
      </c>
      <c r="D5302" s="130">
        <v>39.011925079028138</v>
      </c>
      <c r="E5302">
        <f t="shared" si="358"/>
        <v>38.879668221187401</v>
      </c>
      <c r="F5302" s="130">
        <v>33.151340111657682</v>
      </c>
      <c r="G5302">
        <f t="shared" si="355"/>
        <v>32.993730135387487</v>
      </c>
      <c r="H5302">
        <f t="shared" si="357"/>
        <v>0</v>
      </c>
      <c r="I5302" s="70"/>
      <c r="J5302" s="71"/>
      <c r="K5302" s="70">
        <v>44621</v>
      </c>
      <c r="L5302" s="71">
        <v>32.166194176950633</v>
      </c>
      <c r="M5302" s="165"/>
      <c r="N5302" s="166"/>
      <c r="O5302" s="165"/>
      <c r="P5302" s="72"/>
    </row>
    <row r="5303" spans="1:16">
      <c r="A5303" s="12">
        <f t="shared" si="359"/>
        <v>0</v>
      </c>
      <c r="B5303" t="str">
        <f>YEAR(C5303)&amp;VLOOKUP(MONTH(C5303),lookup!$G$2:$N$13,8)</f>
        <v>2022M10</v>
      </c>
      <c r="C5303" s="7">
        <f t="shared" si="356"/>
        <v>44840</v>
      </c>
      <c r="D5303" s="130">
        <v>38.78204583330961</v>
      </c>
      <c r="E5303">
        <f t="shared" si="358"/>
        <v>38.84760155763761</v>
      </c>
      <c r="F5303" s="130">
        <v>32.911786165343905</v>
      </c>
      <c r="G5303">
        <f t="shared" si="355"/>
        <v>32.973769963176963</v>
      </c>
      <c r="H5303">
        <f t="shared" si="357"/>
        <v>0</v>
      </c>
      <c r="I5303" s="70"/>
      <c r="J5303" s="71"/>
      <c r="K5303" s="70">
        <v>44621</v>
      </c>
      <c r="L5303" s="71">
        <v>32.17813138395671</v>
      </c>
      <c r="M5303" s="165"/>
      <c r="N5303" s="166"/>
      <c r="O5303" s="165"/>
      <c r="P5303" s="72"/>
    </row>
    <row r="5304" spans="1:16">
      <c r="A5304" s="12">
        <f t="shared" si="359"/>
        <v>0</v>
      </c>
      <c r="B5304" t="str">
        <f>YEAR(C5304)&amp;VLOOKUP(MONTH(C5304),lookup!$G$2:$N$13,8)</f>
        <v>2022M10</v>
      </c>
      <c r="C5304" s="7">
        <f t="shared" si="356"/>
        <v>44841</v>
      </c>
      <c r="D5304" s="130">
        <v>38.782414192944373</v>
      </c>
      <c r="E5304">
        <f t="shared" si="358"/>
        <v>38.845121465636566</v>
      </c>
      <c r="F5304" s="130">
        <v>32.984194359040643</v>
      </c>
      <c r="G5304">
        <f t="shared" si="355"/>
        <v>32.974460646133366</v>
      </c>
      <c r="H5304">
        <f t="shared" si="357"/>
        <v>0</v>
      </c>
      <c r="I5304" s="70"/>
      <c r="J5304" s="71"/>
      <c r="K5304" s="70">
        <v>44621</v>
      </c>
      <c r="L5304" s="71">
        <v>32.189787531302109</v>
      </c>
      <c r="M5304" s="165"/>
      <c r="N5304" s="166"/>
      <c r="O5304" s="165"/>
      <c r="P5304" s="72"/>
    </row>
    <row r="5305" spans="1:16">
      <c r="A5305" s="12">
        <f t="shared" si="359"/>
        <v>0</v>
      </c>
      <c r="B5305" t="str">
        <f>YEAR(C5305)&amp;VLOOKUP(MONTH(C5305),lookup!$G$2:$N$13,8)</f>
        <v>2022M10</v>
      </c>
      <c r="C5305" s="7">
        <f t="shared" si="356"/>
        <v>44842</v>
      </c>
      <c r="D5305" s="130">
        <v>39.035144338266555</v>
      </c>
      <c r="E5305">
        <f t="shared" si="358"/>
        <v>38.866975662138792</v>
      </c>
      <c r="F5305" s="130">
        <v>33.0876349445603</v>
      </c>
      <c r="G5305">
        <f t="shared" si="355"/>
        <v>32.991502725449557</v>
      </c>
      <c r="H5305">
        <f t="shared" si="357"/>
        <v>0</v>
      </c>
      <c r="I5305" s="70"/>
      <c r="J5305" s="71"/>
      <c r="K5305" s="70">
        <v>44621</v>
      </c>
      <c r="L5305" s="71">
        <v>32.196087504346302</v>
      </c>
      <c r="M5305" s="165"/>
      <c r="N5305" s="166"/>
      <c r="O5305" s="165"/>
      <c r="P5305" s="72"/>
    </row>
    <row r="5306" spans="1:16">
      <c r="A5306" s="12">
        <f t="shared" si="359"/>
        <v>0</v>
      </c>
      <c r="B5306" t="str">
        <f>YEAR(C5306)&amp;VLOOKUP(MONTH(C5306),lookup!$G$2:$N$13,8)</f>
        <v>2022M10</v>
      </c>
      <c r="C5306" s="7">
        <f t="shared" si="356"/>
        <v>44843</v>
      </c>
      <c r="D5306" s="130">
        <v>39.001859536842268</v>
      </c>
      <c r="E5306">
        <f t="shared" si="358"/>
        <v>38.882967620280787</v>
      </c>
      <c r="F5306" s="130">
        <v>33.212407222613777</v>
      </c>
      <c r="G5306">
        <f t="shared" si="355"/>
        <v>33.016923333875873</v>
      </c>
      <c r="H5306">
        <f t="shared" si="357"/>
        <v>0</v>
      </c>
      <c r="I5306" s="70"/>
      <c r="J5306" s="71"/>
      <c r="K5306" s="70">
        <v>44621</v>
      </c>
      <c r="L5306" s="71">
        <v>32.201192840561234</v>
      </c>
      <c r="M5306" s="165"/>
      <c r="N5306" s="166"/>
      <c r="O5306" s="165"/>
      <c r="P5306" s="72"/>
    </row>
    <row r="5307" spans="1:16">
      <c r="A5307" s="12">
        <f t="shared" si="359"/>
        <v>0</v>
      </c>
      <c r="B5307" t="str">
        <f>YEAR(C5307)&amp;VLOOKUP(MONTH(C5307),lookup!$G$2:$N$13,8)</f>
        <v>2022M10</v>
      </c>
      <c r="C5307" s="7">
        <f t="shared" si="356"/>
        <v>44844</v>
      </c>
      <c r="D5307" s="130">
        <v>39.029584353395094</v>
      </c>
      <c r="E5307">
        <f t="shared" si="358"/>
        <v>38.927359437737323</v>
      </c>
      <c r="F5307" s="130">
        <v>33.10155517693677</v>
      </c>
      <c r="G5307">
        <f t="shared" si="355"/>
        <v>33.058392052309976</v>
      </c>
      <c r="H5307">
        <f t="shared" si="357"/>
        <v>0</v>
      </c>
      <c r="I5307" s="70"/>
      <c r="J5307" s="71"/>
      <c r="K5307" s="70">
        <v>44621</v>
      </c>
      <c r="L5307" s="71">
        <v>32.211303228148743</v>
      </c>
      <c r="M5307" s="165"/>
      <c r="N5307" s="166"/>
      <c r="O5307" s="165"/>
      <c r="P5307" s="72"/>
    </row>
    <row r="5308" spans="1:16">
      <c r="A5308" s="12">
        <f t="shared" si="359"/>
        <v>0</v>
      </c>
      <c r="B5308" t="str">
        <f>YEAR(C5308)&amp;VLOOKUP(MONTH(C5308),lookup!$G$2:$N$13,8)</f>
        <v>2022M10</v>
      </c>
      <c r="C5308" s="7">
        <f t="shared" si="356"/>
        <v>44845</v>
      </c>
      <c r="D5308" s="130">
        <v>38.83618869016609</v>
      </c>
      <c r="E5308">
        <f t="shared" si="358"/>
        <v>38.904120131759697</v>
      </c>
      <c r="F5308" s="130">
        <v>33.043790170818056</v>
      </c>
      <c r="G5308">
        <f t="shared" si="355"/>
        <v>33.044938237700876</v>
      </c>
      <c r="H5308">
        <f t="shared" si="357"/>
        <v>0</v>
      </c>
      <c r="I5308" s="70"/>
      <c r="J5308" s="71"/>
      <c r="K5308" s="70">
        <v>44621</v>
      </c>
      <c r="L5308" s="71">
        <v>32.22423210583807</v>
      </c>
      <c r="M5308" s="165"/>
      <c r="N5308" s="166"/>
      <c r="O5308" s="165"/>
      <c r="P5308" s="72"/>
    </row>
    <row r="5309" spans="1:16">
      <c r="A5309" s="12">
        <f t="shared" si="359"/>
        <v>0</v>
      </c>
      <c r="B5309" t="str">
        <f>YEAR(C5309)&amp;VLOOKUP(MONTH(C5309),lookup!$G$2:$N$13,8)</f>
        <v>2022M10</v>
      </c>
      <c r="C5309" s="7">
        <f t="shared" si="356"/>
        <v>44846</v>
      </c>
      <c r="D5309" s="130">
        <v>39.101202550541522</v>
      </c>
      <c r="E5309">
        <f t="shared" si="358"/>
        <v>38.95597225775218</v>
      </c>
      <c r="F5309" s="130">
        <v>33.1951931291417</v>
      </c>
      <c r="G5309">
        <f t="shared" si="355"/>
        <v>33.095058413599652</v>
      </c>
      <c r="H5309">
        <f t="shared" si="357"/>
        <v>0</v>
      </c>
      <c r="I5309" s="70"/>
      <c r="J5309" s="71"/>
      <c r="K5309" s="70">
        <v>44621</v>
      </c>
      <c r="L5309" s="71">
        <v>32.236507106014578</v>
      </c>
      <c r="M5309" s="165"/>
      <c r="N5309" s="166"/>
      <c r="O5309" s="165"/>
      <c r="P5309" s="72"/>
    </row>
    <row r="5310" spans="1:16">
      <c r="A5310" s="12">
        <f t="shared" si="359"/>
        <v>0</v>
      </c>
      <c r="B5310" t="str">
        <f>YEAR(C5310)&amp;VLOOKUP(MONTH(C5310),lookup!$G$2:$N$13,8)</f>
        <v>2022M10</v>
      </c>
      <c r="C5310" s="7">
        <f t="shared" si="356"/>
        <v>44847</v>
      </c>
      <c r="D5310" s="130">
        <v>39.070657296267406</v>
      </c>
      <c r="E5310">
        <f t="shared" si="358"/>
        <v>38.98366327993989</v>
      </c>
      <c r="F5310" s="130">
        <v>33.23738160279941</v>
      </c>
      <c r="G5310">
        <f t="shared" si="355"/>
        <v>33.121534943775913</v>
      </c>
      <c r="H5310">
        <f t="shared" si="357"/>
        <v>0</v>
      </c>
      <c r="I5310" s="70"/>
      <c r="J5310" s="71"/>
      <c r="K5310" s="70">
        <v>44621</v>
      </c>
      <c r="L5310" s="71">
        <v>32.24371961390748</v>
      </c>
      <c r="M5310" s="165"/>
      <c r="N5310" s="166"/>
      <c r="O5310" s="165"/>
      <c r="P5310" s="72"/>
    </row>
    <row r="5311" spans="1:16">
      <c r="A5311" s="12">
        <f t="shared" si="359"/>
        <v>0</v>
      </c>
      <c r="B5311" t="str">
        <f>YEAR(C5311)&amp;VLOOKUP(MONTH(C5311),lookup!$G$2:$N$13,8)</f>
        <v>2022M10</v>
      </c>
      <c r="C5311" s="7">
        <f t="shared" si="356"/>
        <v>44848</v>
      </c>
      <c r="D5311" s="130">
        <v>39.419402841657302</v>
      </c>
      <c r="E5311">
        <f t="shared" si="358"/>
        <v>39.055519634910851</v>
      </c>
      <c r="F5311" s="130">
        <v>33.485606383362658</v>
      </c>
      <c r="G5311">
        <f t="shared" si="355"/>
        <v>33.190562993968946</v>
      </c>
      <c r="H5311">
        <f t="shared" si="357"/>
        <v>0</v>
      </c>
      <c r="I5311" s="70"/>
      <c r="J5311" s="71"/>
      <c r="K5311" s="70">
        <v>44621</v>
      </c>
      <c r="L5311" s="71">
        <v>32.24811156365471</v>
      </c>
      <c r="M5311" s="165"/>
      <c r="N5311" s="166"/>
      <c r="O5311" s="165"/>
      <c r="P5311" s="72"/>
    </row>
    <row r="5312" spans="1:16">
      <c r="A5312" s="12">
        <f t="shared" si="359"/>
        <v>0</v>
      </c>
      <c r="B5312" t="str">
        <f>YEAR(C5312)&amp;VLOOKUP(MONTH(C5312),lookup!$G$2:$N$13,8)</f>
        <v>2022M10</v>
      </c>
      <c r="C5312" s="7">
        <f t="shared" si="356"/>
        <v>44849</v>
      </c>
      <c r="D5312" s="130">
        <v>39.164404082644332</v>
      </c>
      <c r="E5312">
        <f t="shared" si="358"/>
        <v>39.092939381833929</v>
      </c>
      <c r="F5312" s="130">
        <v>33.257339601303052</v>
      </c>
      <c r="G5312">
        <f t="shared" si="355"/>
        <v>33.21137893650112</v>
      </c>
      <c r="H5312">
        <f t="shared" si="357"/>
        <v>0</v>
      </c>
      <c r="I5312" s="70"/>
      <c r="J5312" s="71"/>
      <c r="K5312" s="70">
        <v>44621</v>
      </c>
      <c r="L5312" s="71">
        <v>32.24922661742314</v>
      </c>
      <c r="M5312" s="165"/>
      <c r="N5312" s="166"/>
      <c r="O5312" s="165"/>
      <c r="P5312" s="72"/>
    </row>
    <row r="5313" spans="1:16">
      <c r="A5313" s="12">
        <f t="shared" si="359"/>
        <v>0</v>
      </c>
      <c r="B5313" t="str">
        <f>YEAR(C5313)&amp;VLOOKUP(MONTH(C5313),lookup!$G$2:$N$13,8)</f>
        <v>2022M10</v>
      </c>
      <c r="C5313" s="7">
        <f t="shared" si="356"/>
        <v>44850</v>
      </c>
      <c r="D5313" s="130">
        <v>39.05166790596892</v>
      </c>
      <c r="E5313">
        <f t="shared" si="358"/>
        <v>39.095812400863153</v>
      </c>
      <c r="F5313" s="130">
        <v>33.145922960511292</v>
      </c>
      <c r="G5313">
        <f t="shared" si="355"/>
        <v>33.218719252795935</v>
      </c>
      <c r="H5313">
        <f t="shared" si="357"/>
        <v>0</v>
      </c>
      <c r="I5313" s="70"/>
      <c r="J5313" s="71"/>
      <c r="K5313" s="70">
        <v>44621</v>
      </c>
      <c r="L5313" s="71">
        <v>32.252249933644556</v>
      </c>
      <c r="M5313" s="165"/>
      <c r="N5313" s="166"/>
      <c r="O5313" s="165"/>
      <c r="P5313" s="72"/>
    </row>
    <row r="5314" spans="1:16">
      <c r="A5314" s="12">
        <f t="shared" si="359"/>
        <v>0</v>
      </c>
      <c r="B5314" t="str">
        <f>YEAR(C5314)&amp;VLOOKUP(MONTH(C5314),lookup!$G$2:$N$13,8)</f>
        <v>2022M10</v>
      </c>
      <c r="C5314" s="7">
        <f t="shared" si="356"/>
        <v>44851</v>
      </c>
      <c r="D5314" s="130">
        <v>39.513984043105673</v>
      </c>
      <c r="E5314">
        <f t="shared" si="358"/>
        <v>39.184303128582904</v>
      </c>
      <c r="F5314" s="130">
        <v>33.666995414226072</v>
      </c>
      <c r="G5314">
        <f t="shared" si="355"/>
        <v>33.299064785055705</v>
      </c>
      <c r="H5314">
        <f t="shared" si="357"/>
        <v>0</v>
      </c>
      <c r="I5314" s="70"/>
      <c r="J5314" s="71"/>
      <c r="K5314" s="70">
        <v>44621</v>
      </c>
      <c r="L5314" s="71">
        <v>32.259187108804575</v>
      </c>
      <c r="M5314" s="165"/>
      <c r="N5314" s="166"/>
      <c r="O5314" s="165"/>
      <c r="P5314" s="72"/>
    </row>
    <row r="5315" spans="1:16">
      <c r="A5315" s="12">
        <f t="shared" si="359"/>
        <v>0</v>
      </c>
      <c r="B5315" t="str">
        <f>YEAR(C5315)&amp;VLOOKUP(MONTH(C5315),lookup!$G$2:$N$13,8)</f>
        <v>2022M10</v>
      </c>
      <c r="C5315" s="7">
        <f t="shared" si="356"/>
        <v>44852</v>
      </c>
      <c r="D5315" s="130">
        <v>38.967734366938835</v>
      </c>
      <c r="E5315">
        <f t="shared" si="358"/>
        <v>39.169315155795829</v>
      </c>
      <c r="F5315" s="130">
        <v>33.023006236366669</v>
      </c>
      <c r="G5315">
        <f t="shared" si="355"/>
        <v>33.279806568538817</v>
      </c>
      <c r="H5315">
        <f t="shared" si="357"/>
        <v>0</v>
      </c>
      <c r="I5315" s="70"/>
      <c r="J5315" s="71"/>
      <c r="K5315" s="70">
        <v>44621</v>
      </c>
      <c r="L5315" s="71">
        <v>32.267202511038299</v>
      </c>
      <c r="M5315" s="165"/>
      <c r="N5315" s="166"/>
      <c r="O5315" s="165"/>
      <c r="P5315" s="72"/>
    </row>
    <row r="5316" spans="1:16">
      <c r="A5316" s="12">
        <f t="shared" si="359"/>
        <v>0</v>
      </c>
      <c r="B5316" t="str">
        <f>YEAR(C5316)&amp;VLOOKUP(MONTH(C5316),lookup!$G$2:$N$13,8)</f>
        <v>2022M10</v>
      </c>
      <c r="C5316" s="7">
        <f t="shared" si="356"/>
        <v>44853</v>
      </c>
      <c r="D5316" s="130">
        <v>39.268280749307834</v>
      </c>
      <c r="E5316">
        <f t="shared" si="358"/>
        <v>39.212789530578895</v>
      </c>
      <c r="F5316" s="130">
        <v>33.405048178688062</v>
      </c>
      <c r="G5316">
        <f t="shared" si="355"/>
        <v>33.316357408688077</v>
      </c>
      <c r="H5316">
        <f t="shared" si="357"/>
        <v>0</v>
      </c>
      <c r="I5316" s="70"/>
      <c r="J5316" s="71"/>
      <c r="K5316" s="70">
        <v>44621</v>
      </c>
      <c r="L5316" s="71">
        <v>32.274656158325364</v>
      </c>
      <c r="M5316" s="165"/>
      <c r="N5316" s="166"/>
      <c r="O5316" s="165"/>
      <c r="P5316" s="72"/>
    </row>
    <row r="5317" spans="1:16">
      <c r="A5317" s="12">
        <f t="shared" si="359"/>
        <v>0</v>
      </c>
      <c r="B5317" t="str">
        <f>YEAR(C5317)&amp;VLOOKUP(MONTH(C5317),lookup!$G$2:$N$13,8)</f>
        <v>2022M10</v>
      </c>
      <c r="C5317" s="7">
        <f t="shared" si="356"/>
        <v>44854</v>
      </c>
      <c r="D5317" s="130">
        <v>39.500038653330748</v>
      </c>
      <c r="E5317">
        <f t="shared" si="358"/>
        <v>39.244436437976006</v>
      </c>
      <c r="F5317" s="130">
        <v>33.51012210639805</v>
      </c>
      <c r="G5317">
        <f t="shared" si="355"/>
        <v>33.338083446686213</v>
      </c>
      <c r="H5317">
        <f t="shared" si="357"/>
        <v>0</v>
      </c>
      <c r="I5317" s="70"/>
      <c r="J5317" s="71"/>
      <c r="K5317" s="70">
        <v>44621</v>
      </c>
      <c r="L5317" s="71">
        <v>32.278161504369862</v>
      </c>
      <c r="M5317" s="165"/>
      <c r="N5317" s="166"/>
      <c r="O5317" s="165"/>
      <c r="P5317" s="72"/>
    </row>
    <row r="5318" spans="1:16">
      <c r="A5318" s="12">
        <f t="shared" si="359"/>
        <v>0</v>
      </c>
      <c r="B5318" t="str">
        <f>YEAR(C5318)&amp;VLOOKUP(MONTH(C5318),lookup!$G$2:$N$13,8)</f>
        <v>2022M10</v>
      </c>
      <c r="C5318" s="7">
        <f t="shared" si="356"/>
        <v>44855</v>
      </c>
      <c r="D5318" s="130">
        <v>39.437479051972147</v>
      </c>
      <c r="E5318">
        <f t="shared" si="358"/>
        <v>39.290119045151542</v>
      </c>
      <c r="F5318" s="130">
        <v>33.619818814403189</v>
      </c>
      <c r="G5318">
        <f t="shared" ref="G5318:G5381" si="360">AVERAGE(SUM(F5311:F5318)/8,SUM(F5313:F5318)/6)</f>
        <v>33.392192373503136</v>
      </c>
      <c r="H5318">
        <f t="shared" si="357"/>
        <v>0</v>
      </c>
      <c r="I5318" s="70"/>
      <c r="J5318" s="71"/>
      <c r="K5318" s="70">
        <v>44621</v>
      </c>
      <c r="L5318" s="71">
        <v>32.280917759629453</v>
      </c>
      <c r="M5318" s="165"/>
      <c r="N5318" s="166"/>
      <c r="O5318" s="165"/>
      <c r="P5318" s="72"/>
    </row>
    <row r="5319" spans="1:16">
      <c r="A5319" s="12">
        <f t="shared" si="359"/>
        <v>0</v>
      </c>
      <c r="B5319" t="str">
        <f>YEAR(C5319)&amp;VLOOKUP(MONTH(C5319),lookup!$G$2:$N$13,8)</f>
        <v>2022M10</v>
      </c>
      <c r="C5319" s="7">
        <f t="shared" si="356"/>
        <v>44856</v>
      </c>
      <c r="D5319" s="130">
        <v>39.53223963067898</v>
      </c>
      <c r="E5319">
        <f t="shared" si="358"/>
        <v>39.337218988191239</v>
      </c>
      <c r="F5319" s="130">
        <v>33.510642847229214</v>
      </c>
      <c r="G5319">
        <f t="shared" si="360"/>
        <v>33.42415047638795</v>
      </c>
      <c r="H5319">
        <f t="shared" si="357"/>
        <v>0</v>
      </c>
      <c r="I5319" s="70"/>
      <c r="J5319" s="71"/>
      <c r="K5319" s="70">
        <v>44621</v>
      </c>
      <c r="L5319" s="71">
        <v>32.282989013809377</v>
      </c>
      <c r="M5319" s="165"/>
      <c r="N5319" s="166"/>
      <c r="O5319" s="165"/>
      <c r="P5319" s="72"/>
    </row>
    <row r="5320" spans="1:16">
      <c r="A5320" s="12">
        <f t="shared" si="359"/>
        <v>0</v>
      </c>
      <c r="B5320" t="str">
        <f>YEAR(C5320)&amp;VLOOKUP(MONTH(C5320),lookup!$G$2:$N$13,8)</f>
        <v>2022M10</v>
      </c>
      <c r="C5320" s="7">
        <f t="shared" si="356"/>
        <v>44857</v>
      </c>
      <c r="D5320" s="130">
        <v>39.482442410089043</v>
      </c>
      <c r="E5320">
        <f t="shared" si="358"/>
        <v>39.354467914238484</v>
      </c>
      <c r="F5320" s="130">
        <v>33.537847939401644</v>
      </c>
      <c r="G5320">
        <f t="shared" si="360"/>
        <v>33.430919957950415</v>
      </c>
      <c r="H5320">
        <f t="shared" si="357"/>
        <v>0</v>
      </c>
      <c r="I5320" s="70"/>
      <c r="J5320" s="71"/>
      <c r="K5320" s="70">
        <v>44621</v>
      </c>
      <c r="L5320" s="71">
        <v>32.287974239745786</v>
      </c>
      <c r="M5320" s="165"/>
      <c r="N5320" s="166"/>
      <c r="O5320" s="165"/>
      <c r="P5320" s="72"/>
    </row>
    <row r="5321" spans="1:16">
      <c r="A5321" s="12">
        <f t="shared" si="359"/>
        <v>0</v>
      </c>
      <c r="B5321" t="str">
        <f>YEAR(C5321)&amp;VLOOKUP(MONTH(C5321),lookup!$G$2:$N$13,8)</f>
        <v>2022M10</v>
      </c>
      <c r="C5321" s="7">
        <f t="shared" si="356"/>
        <v>44858</v>
      </c>
      <c r="D5321" s="130">
        <v>39.372855139798247</v>
      </c>
      <c r="E5321">
        <f t="shared" si="358"/>
        <v>39.408302180757765</v>
      </c>
      <c r="F5321" s="130">
        <v>33.435356018312831</v>
      </c>
      <c r="G5321">
        <f t="shared" si="360"/>
        <v>33.483372005891859</v>
      </c>
      <c r="H5321">
        <f t="shared" si="357"/>
        <v>0</v>
      </c>
      <c r="I5321" s="70"/>
      <c r="J5321" s="71"/>
      <c r="K5321" s="70">
        <v>44621</v>
      </c>
      <c r="L5321" s="71">
        <v>32.295458004731351</v>
      </c>
      <c r="M5321" s="165"/>
      <c r="N5321" s="166"/>
      <c r="O5321" s="165"/>
      <c r="P5321" s="72"/>
    </row>
    <row r="5322" spans="1:16">
      <c r="A5322" s="12">
        <f t="shared" si="359"/>
        <v>0</v>
      </c>
      <c r="B5322" t="str">
        <f>YEAR(C5322)&amp;VLOOKUP(MONTH(C5322),lookup!$G$2:$N$13,8)</f>
        <v>2022M10</v>
      </c>
      <c r="C5322" s="7">
        <f t="shared" si="356"/>
        <v>44859</v>
      </c>
      <c r="D5322" s="130">
        <v>39.143127608573913</v>
      </c>
      <c r="E5322">
        <f t="shared" si="358"/>
        <v>39.374694225205033</v>
      </c>
      <c r="F5322" s="130">
        <v>33.279249489148988</v>
      </c>
      <c r="G5322">
        <f t="shared" si="360"/>
        <v>33.448654661446284</v>
      </c>
      <c r="H5322">
        <f t="shared" si="357"/>
        <v>0</v>
      </c>
      <c r="I5322" s="70"/>
      <c r="J5322" s="71"/>
      <c r="K5322" s="70">
        <v>44621</v>
      </c>
      <c r="L5322" s="71">
        <v>32.303200264016503</v>
      </c>
      <c r="M5322" s="165"/>
      <c r="N5322" s="166"/>
      <c r="O5322" s="165"/>
      <c r="P5322" s="72"/>
    </row>
    <row r="5323" spans="1:16">
      <c r="A5323" s="12">
        <f t="shared" si="359"/>
        <v>0</v>
      </c>
      <c r="B5323" t="str">
        <f>YEAR(C5323)&amp;VLOOKUP(MONTH(C5323),lookup!$G$2:$N$13,8)</f>
        <v>2022M10</v>
      </c>
      <c r="C5323" s="7">
        <f t="shared" si="356"/>
        <v>44860</v>
      </c>
      <c r="D5323" s="130">
        <v>39.572267170273065</v>
      </c>
      <c r="E5323">
        <f t="shared" si="358"/>
        <v>39.418496568491946</v>
      </c>
      <c r="F5323" s="130">
        <v>33.498636878066314</v>
      </c>
      <c r="G5323">
        <f t="shared" si="360"/>
        <v>33.477424474191537</v>
      </c>
      <c r="H5323">
        <f t="shared" si="357"/>
        <v>0</v>
      </c>
      <c r="I5323" s="70"/>
      <c r="J5323" s="71"/>
      <c r="K5323" s="70">
        <v>44621</v>
      </c>
      <c r="L5323" s="71">
        <v>32.30868524017896</v>
      </c>
      <c r="M5323" s="165"/>
      <c r="N5323" s="166"/>
      <c r="O5323" s="165"/>
      <c r="P5323" s="72"/>
    </row>
    <row r="5324" spans="1:16">
      <c r="A5324" s="12">
        <f t="shared" si="359"/>
        <v>0</v>
      </c>
      <c r="B5324" t="str">
        <f>YEAR(C5324)&amp;VLOOKUP(MONTH(C5324),lookup!$G$2:$N$13,8)</f>
        <v>2022M10</v>
      </c>
      <c r="C5324" s="7">
        <f t="shared" ref="C5324:C5387" si="361">C5323+1</f>
        <v>44861</v>
      </c>
      <c r="D5324" s="130">
        <v>39.583149299007331</v>
      </c>
      <c r="E5324">
        <f t="shared" si="358"/>
        <v>39.450315040101103</v>
      </c>
      <c r="F5324" s="130">
        <v>33.715926838635902</v>
      </c>
      <c r="G5324">
        <f t="shared" si="360"/>
        <v>33.504863392457665</v>
      </c>
      <c r="H5324">
        <f t="shared" si="357"/>
        <v>0</v>
      </c>
      <c r="I5324" s="70"/>
      <c r="J5324" s="71"/>
      <c r="K5324" s="70">
        <v>44621</v>
      </c>
      <c r="L5324" s="71">
        <v>32.311819171631662</v>
      </c>
      <c r="M5324" s="165"/>
      <c r="N5324" s="166"/>
      <c r="O5324" s="165"/>
      <c r="P5324" s="72"/>
    </row>
    <row r="5325" spans="1:16">
      <c r="A5325" s="12">
        <f t="shared" si="359"/>
        <v>0</v>
      </c>
      <c r="B5325" t="str">
        <f>YEAR(C5325)&amp;VLOOKUP(MONTH(C5325),lookup!$G$2:$N$13,8)</f>
        <v>2022M10</v>
      </c>
      <c r="C5325" s="7">
        <f t="shared" si="361"/>
        <v>44862</v>
      </c>
      <c r="D5325" s="130">
        <v>39.428437588506775</v>
      </c>
      <c r="E5325">
        <f t="shared" si="358"/>
        <v>39.437189803368582</v>
      </c>
      <c r="F5325" s="130">
        <v>33.447169120501229</v>
      </c>
      <c r="G5325">
        <f t="shared" si="360"/>
        <v>33.495639353611786</v>
      </c>
      <c r="H5325">
        <f t="shared" si="357"/>
        <v>0</v>
      </c>
      <c r="I5325" s="70"/>
      <c r="J5325" s="71"/>
      <c r="K5325" s="70">
        <v>44621</v>
      </c>
      <c r="L5325" s="71">
        <v>32.314235340106137</v>
      </c>
      <c r="M5325" s="165"/>
      <c r="N5325" s="166"/>
      <c r="O5325" s="165"/>
      <c r="P5325" s="72"/>
    </row>
    <row r="5326" spans="1:16">
      <c r="A5326" s="12">
        <f t="shared" si="359"/>
        <v>0</v>
      </c>
      <c r="B5326" t="str">
        <f>YEAR(C5326)&amp;VLOOKUP(MONTH(C5326),lookup!$G$2:$N$13,8)</f>
        <v>2022M10</v>
      </c>
      <c r="C5326" s="7">
        <f t="shared" si="361"/>
        <v>44863</v>
      </c>
      <c r="D5326" s="130">
        <v>39.764865835930678</v>
      </c>
      <c r="E5326">
        <f t="shared" si="358"/>
        <v>39.481186762852786</v>
      </c>
      <c r="F5326" s="130">
        <v>33.801777956080755</v>
      </c>
      <c r="G5326">
        <f t="shared" si="360"/>
        <v>33.52900596802322</v>
      </c>
      <c r="H5326">
        <f t="shared" si="357"/>
        <v>0</v>
      </c>
      <c r="I5326" s="70"/>
      <c r="J5326" s="71"/>
      <c r="K5326" s="70">
        <v>44621</v>
      </c>
      <c r="L5326" s="71">
        <v>32.317767108404361</v>
      </c>
      <c r="M5326" s="165"/>
      <c r="N5326" s="166"/>
      <c r="O5326" s="165"/>
      <c r="P5326" s="72"/>
    </row>
    <row r="5327" spans="1:16">
      <c r="A5327" s="12">
        <f t="shared" si="359"/>
        <v>0</v>
      </c>
      <c r="B5327" t="str">
        <f>YEAR(C5327)&amp;VLOOKUP(MONTH(C5327),lookup!$G$2:$N$13,8)</f>
        <v>2022M10</v>
      </c>
      <c r="C5327" s="7">
        <f t="shared" si="361"/>
        <v>44864</v>
      </c>
      <c r="D5327" s="130">
        <v>40.330998155301629</v>
      </c>
      <c r="E5327">
        <f t="shared" si="358"/>
        <v>39.610954421933656</v>
      </c>
      <c r="F5327" s="130">
        <v>34.180203452174396</v>
      </c>
      <c r="G5327">
        <f t="shared" si="360"/>
        <v>33.632924125320763</v>
      </c>
      <c r="H5327">
        <f t="shared" si="357"/>
        <v>0</v>
      </c>
      <c r="I5327" s="70"/>
      <c r="J5327" s="71"/>
      <c r="K5327" s="70">
        <v>44621</v>
      </c>
      <c r="L5327" s="71">
        <v>32.324007838360799</v>
      </c>
      <c r="M5327" s="165"/>
      <c r="N5327" s="166"/>
      <c r="O5327" s="165"/>
      <c r="P5327" s="72"/>
    </row>
    <row r="5328" spans="1:16">
      <c r="A5328" s="12">
        <f t="shared" si="359"/>
        <v>0</v>
      </c>
      <c r="B5328" t="str">
        <f>YEAR(C5328)&amp;VLOOKUP(MONTH(C5328),lookup!$G$2:$N$13,8)</f>
        <v>2022M10</v>
      </c>
      <c r="C5328" s="7">
        <f t="shared" si="361"/>
        <v>44865</v>
      </c>
      <c r="D5328" s="130">
        <v>39.59559523984619</v>
      </c>
      <c r="E5328">
        <f t="shared" si="358"/>
        <v>39.655732109732838</v>
      </c>
      <c r="F5328" s="130">
        <v>33.550912266087131</v>
      </c>
      <c r="G5328">
        <f t="shared" si="360"/>
        <v>33.65637921048345</v>
      </c>
      <c r="H5328">
        <f t="shared" si="357"/>
        <v>0</v>
      </c>
      <c r="I5328" s="70"/>
      <c r="J5328" s="71"/>
      <c r="K5328" s="70">
        <v>44621</v>
      </c>
      <c r="L5328" s="71">
        <v>32.331628463508295</v>
      </c>
      <c r="M5328" s="165"/>
      <c r="N5328" s="166"/>
      <c r="O5328" s="165"/>
      <c r="P5328" s="72"/>
    </row>
    <row r="5329" spans="1:16">
      <c r="A5329" s="12">
        <f t="shared" si="359"/>
        <v>0</v>
      </c>
      <c r="B5329" t="str">
        <f>YEAR(C5329)&amp;VLOOKUP(MONTH(C5329),lookup!$G$2:$N$13,8)</f>
        <v>2022M11</v>
      </c>
      <c r="C5329" s="7">
        <f t="shared" si="361"/>
        <v>44866</v>
      </c>
      <c r="D5329" s="130">
        <v>39.490765968481966</v>
      </c>
      <c r="E5329">
        <f t="shared" si="358"/>
        <v>39.656309769709651</v>
      </c>
      <c r="F5329" s="130">
        <v>33.480861709384619</v>
      </c>
      <c r="G5329">
        <f t="shared" si="360"/>
        <v>33.657742052118628</v>
      </c>
      <c r="H5329">
        <f t="shared" si="357"/>
        <v>0</v>
      </c>
      <c r="I5329" s="70"/>
      <c r="J5329" s="71"/>
      <c r="K5329" s="70">
        <v>44621</v>
      </c>
      <c r="L5329" s="71">
        <v>32.338248694849817</v>
      </c>
      <c r="M5329" s="165"/>
      <c r="N5329" s="166"/>
      <c r="O5329" s="165"/>
      <c r="P5329" s="72"/>
    </row>
    <row r="5330" spans="1:16">
      <c r="A5330" s="12">
        <f t="shared" si="359"/>
        <v>0</v>
      </c>
      <c r="B5330" t="str">
        <f>YEAR(C5330)&amp;VLOOKUP(MONTH(C5330),lookup!$G$2:$N$13,8)</f>
        <v>2022M11</v>
      </c>
      <c r="C5330" s="7">
        <f t="shared" si="361"/>
        <v>44867</v>
      </c>
      <c r="D5330" s="130">
        <v>39.424782393187655</v>
      </c>
      <c r="E5330">
        <f t="shared" si="358"/>
        <v>39.660715951596373</v>
      </c>
      <c r="F5330" s="130">
        <v>33.378336736905744</v>
      </c>
      <c r="G5330">
        <f t="shared" si="360"/>
        <v>33.635802496625914</v>
      </c>
      <c r="H5330">
        <f t="shared" si="357"/>
        <v>0</v>
      </c>
      <c r="I5330" s="70"/>
      <c r="J5330" s="71"/>
      <c r="K5330" s="70">
        <v>44621</v>
      </c>
      <c r="L5330" s="71">
        <v>32.34256245811121</v>
      </c>
      <c r="M5330" s="165"/>
      <c r="N5330" s="166"/>
      <c r="O5330" s="165"/>
      <c r="P5330" s="72"/>
    </row>
    <row r="5331" spans="1:16">
      <c r="A5331" s="12">
        <f t="shared" si="359"/>
        <v>0</v>
      </c>
      <c r="B5331" t="str">
        <f>YEAR(C5331)&amp;VLOOKUP(MONTH(C5331),lookup!$G$2:$N$13,8)</f>
        <v>2022M11</v>
      </c>
      <c r="C5331" s="7">
        <f t="shared" si="361"/>
        <v>44868</v>
      </c>
      <c r="D5331" s="130">
        <v>39.113073478321198</v>
      </c>
      <c r="E5331">
        <f t="shared" si="358"/>
        <v>39.605736003333909</v>
      </c>
      <c r="F5331" s="130">
        <v>33.134851190514347</v>
      </c>
      <c r="G5331">
        <f t="shared" si="360"/>
        <v>33.587039396988338</v>
      </c>
      <c r="H5331">
        <f t="shared" si="357"/>
        <v>0</v>
      </c>
      <c r="I5331" s="70"/>
      <c r="J5331" s="71"/>
      <c r="K5331" s="70">
        <v>44621</v>
      </c>
      <c r="L5331" s="71">
        <v>32.345340283124763</v>
      </c>
      <c r="M5331" s="165"/>
      <c r="N5331" s="166"/>
      <c r="O5331" s="165"/>
      <c r="P5331" s="72"/>
    </row>
    <row r="5332" spans="1:16">
      <c r="A5332" s="12">
        <f t="shared" si="359"/>
        <v>0</v>
      </c>
      <c r="B5332" t="str">
        <f>YEAR(C5332)&amp;VLOOKUP(MONTH(C5332),lookup!$G$2:$N$13,8)</f>
        <v>2022M11</v>
      </c>
      <c r="C5332" s="7">
        <f t="shared" si="361"/>
        <v>44869</v>
      </c>
      <c r="D5332" s="130">
        <v>39.463130820677094</v>
      </c>
      <c r="E5332">
        <f t="shared" si="358"/>
        <v>39.573090263833805</v>
      </c>
      <c r="F5332" s="130">
        <v>33.445970276000132</v>
      </c>
      <c r="G5332">
        <f t="shared" si="360"/>
        <v>33.540516471816886</v>
      </c>
      <c r="H5332">
        <f t="shared" si="357"/>
        <v>0</v>
      </c>
      <c r="I5332" s="70"/>
      <c r="J5332" s="71"/>
      <c r="K5332" s="70">
        <v>44621</v>
      </c>
      <c r="L5332" s="71">
        <v>32.348317225479498</v>
      </c>
      <c r="M5332" s="165"/>
      <c r="N5332" s="166"/>
      <c r="O5332" s="165"/>
      <c r="P5332" s="72"/>
    </row>
    <row r="5333" spans="1:16">
      <c r="A5333" s="12">
        <f t="shared" si="359"/>
        <v>0</v>
      </c>
      <c r="B5333" t="str">
        <f>YEAR(C5333)&amp;VLOOKUP(MONTH(C5333),lookup!$G$2:$N$13,8)</f>
        <v>2022M11</v>
      </c>
      <c r="C5333" s="7">
        <f t="shared" si="361"/>
        <v>44870</v>
      </c>
      <c r="D5333" s="130">
        <v>39.605976468636037</v>
      </c>
      <c r="E5333">
        <f t="shared" si="358"/>
        <v>39.523767969953084</v>
      </c>
      <c r="F5333" s="130">
        <v>33.502583254580927</v>
      </c>
      <c r="G5333">
        <f t="shared" si="360"/>
        <v>33.487511505397407</v>
      </c>
      <c r="H5333">
        <f t="shared" si="357"/>
        <v>0</v>
      </c>
      <c r="I5333" s="70"/>
      <c r="J5333" s="71"/>
      <c r="K5333" s="70">
        <v>44621</v>
      </c>
      <c r="L5333" s="71">
        <v>32.353208360855959</v>
      </c>
      <c r="M5333" s="165"/>
      <c r="N5333" s="166"/>
      <c r="O5333" s="165"/>
      <c r="P5333" s="72"/>
    </row>
    <row r="5334" spans="1:16">
      <c r="A5334" s="12">
        <f t="shared" si="359"/>
        <v>0</v>
      </c>
      <c r="B5334" t="str">
        <f>YEAR(C5334)&amp;VLOOKUP(MONTH(C5334),lookup!$G$2:$N$13,8)</f>
        <v>2022M11</v>
      </c>
      <c r="C5334" s="7">
        <f t="shared" si="361"/>
        <v>44871</v>
      </c>
      <c r="D5334" s="130">
        <v>39.367196548486675</v>
      </c>
      <c r="E5334">
        <f t="shared" si="358"/>
        <v>39.479880415207873</v>
      </c>
      <c r="F5334" s="130">
        <v>33.313680298972663</v>
      </c>
      <c r="G5334">
        <f t="shared" si="360"/>
        <v>33.437236071235283</v>
      </c>
      <c r="H5334">
        <f t="shared" si="357"/>
        <v>0</v>
      </c>
      <c r="I5334" s="70"/>
      <c r="J5334" s="71"/>
      <c r="K5334" s="70">
        <v>44621</v>
      </c>
      <c r="L5334" s="71">
        <v>32.36014596908548</v>
      </c>
      <c r="M5334" s="165"/>
      <c r="N5334" s="166"/>
      <c r="O5334" s="165"/>
      <c r="P5334" s="72"/>
    </row>
    <row r="5335" spans="1:16">
      <c r="A5335" s="12">
        <f t="shared" si="359"/>
        <v>0</v>
      </c>
      <c r="B5335" t="str">
        <f>YEAR(C5335)&amp;VLOOKUP(MONTH(C5335),lookup!$G$2:$N$13,8)</f>
        <v>2022M11</v>
      </c>
      <c r="C5335" s="7">
        <f t="shared" si="361"/>
        <v>44872</v>
      </c>
      <c r="D5335" s="130">
        <v>39.68951915725431</v>
      </c>
      <c r="E5335">
        <f t="shared" si="358"/>
        <v>39.456350743560947</v>
      </c>
      <c r="F5335" s="130">
        <v>33.53560048384449</v>
      </c>
      <c r="G5335">
        <f t="shared" si="360"/>
        <v>33.401509950252986</v>
      </c>
      <c r="H5335">
        <f t="shared" si="357"/>
        <v>0</v>
      </c>
      <c r="I5335" s="70"/>
      <c r="J5335" s="71"/>
      <c r="K5335" s="70">
        <v>44621</v>
      </c>
      <c r="L5335" s="71">
        <v>32.367273517758242</v>
      </c>
      <c r="M5335" s="165"/>
      <c r="N5335" s="166"/>
      <c r="O5335" s="165"/>
      <c r="P5335" s="72"/>
    </row>
    <row r="5336" spans="1:16">
      <c r="A5336" s="12">
        <f t="shared" si="359"/>
        <v>0</v>
      </c>
      <c r="B5336" t="str">
        <f>YEAR(C5336)&amp;VLOOKUP(MONTH(C5336),lookup!$G$2:$N$13,8)</f>
        <v>2022M11</v>
      </c>
      <c r="C5336" s="7">
        <f t="shared" si="361"/>
        <v>44873</v>
      </c>
      <c r="D5336" s="130">
        <v>39.328171812864333</v>
      </c>
      <c r="E5336">
        <f t="shared" si="358"/>
        <v>39.431585897680968</v>
      </c>
      <c r="F5336" s="130">
        <v>33.254003717501902</v>
      </c>
      <c r="G5336">
        <f t="shared" si="360"/>
        <v>33.372592081016087</v>
      </c>
      <c r="H5336">
        <f t="shared" si="357"/>
        <v>0</v>
      </c>
      <c r="I5336" s="70"/>
      <c r="J5336" s="71"/>
      <c r="K5336" s="70">
        <v>44621</v>
      </c>
      <c r="L5336" s="71">
        <v>32.372745982056998</v>
      </c>
      <c r="M5336" s="165"/>
      <c r="N5336" s="166"/>
      <c r="O5336" s="165"/>
      <c r="P5336" s="72"/>
    </row>
    <row r="5337" spans="1:16">
      <c r="A5337" s="12">
        <f t="shared" si="359"/>
        <v>0</v>
      </c>
      <c r="B5337" t="str">
        <f>YEAR(C5337)&amp;VLOOKUP(MONTH(C5337),lookup!$G$2:$N$13,8)</f>
        <v>2022M11</v>
      </c>
      <c r="C5337" s="7">
        <f t="shared" si="361"/>
        <v>44874</v>
      </c>
      <c r="D5337" s="130">
        <v>39.561907384766776</v>
      </c>
      <c r="E5337">
        <f t="shared" si="358"/>
        <v>39.473435061735898</v>
      </c>
      <c r="F5337" s="130">
        <v>33.37722663138797</v>
      </c>
      <c r="G5337">
        <f t="shared" si="360"/>
        <v>33.386312842047431</v>
      </c>
      <c r="H5337">
        <f t="shared" ref="H5337:H5400" si="362">INDEX(J:AU,MATCH(C5337,C:C,0),MATCH($H$1,$J$1:$AU$1,0))*(IF(I5337=$Q$1,1,IF(K5337=$Q$1,1,IF(M5337=$Q$1,1,IF(O5337=$Q$1,1,0)))))</f>
        <v>0</v>
      </c>
      <c r="I5337" s="70"/>
      <c r="J5337" s="71"/>
      <c r="K5337" s="70">
        <v>44621</v>
      </c>
      <c r="L5337" s="71">
        <v>32.3762953219886</v>
      </c>
      <c r="M5337" s="165"/>
      <c r="N5337" s="166"/>
      <c r="O5337" s="165"/>
      <c r="P5337" s="72"/>
    </row>
    <row r="5338" spans="1:16">
      <c r="A5338" s="12">
        <f t="shared" si="359"/>
        <v>0</v>
      </c>
      <c r="B5338" t="str">
        <f>YEAR(C5338)&amp;VLOOKUP(MONTH(C5338),lookup!$G$2:$N$13,8)</f>
        <v>2022M11</v>
      </c>
      <c r="C5338" s="7">
        <f t="shared" si="361"/>
        <v>44875</v>
      </c>
      <c r="D5338" s="130">
        <v>39.668900011900419</v>
      </c>
      <c r="E5338">
        <f t="shared" si="358"/>
        <v>39.505839845507396</v>
      </c>
      <c r="F5338" s="130">
        <v>33.575088522976813</v>
      </c>
      <c r="G5338">
        <f t="shared" si="360"/>
        <v>33.409369682591603</v>
      </c>
      <c r="H5338">
        <f t="shared" si="362"/>
        <v>0</v>
      </c>
      <c r="I5338" s="70"/>
      <c r="J5338" s="71"/>
      <c r="K5338" s="70">
        <v>44621</v>
      </c>
      <c r="L5338" s="71">
        <v>32.37917558305643</v>
      </c>
      <c r="M5338" s="165"/>
      <c r="N5338" s="166"/>
      <c r="O5338" s="165"/>
      <c r="P5338" s="72"/>
    </row>
    <row r="5339" spans="1:16">
      <c r="A5339" s="12">
        <f t="shared" si="359"/>
        <v>0</v>
      </c>
      <c r="B5339" t="str">
        <f>YEAR(C5339)&amp;VLOOKUP(MONTH(C5339),lookup!$G$2:$N$13,8)</f>
        <v>2022M11</v>
      </c>
      <c r="C5339" s="7">
        <f t="shared" si="361"/>
        <v>44876</v>
      </c>
      <c r="D5339" s="130">
        <v>39.761659521160531</v>
      </c>
      <c r="E5339">
        <f t="shared" si="358"/>
        <v>39.559350060895227</v>
      </c>
      <c r="F5339" s="130">
        <v>33.566928526573427</v>
      </c>
      <c r="G5339">
        <f t="shared" si="360"/>
        <v>33.441736622094666</v>
      </c>
      <c r="H5339">
        <f t="shared" si="362"/>
        <v>0</v>
      </c>
      <c r="I5339" s="70"/>
      <c r="J5339" s="71"/>
      <c r="K5339" s="70">
        <v>44621</v>
      </c>
      <c r="L5339" s="71">
        <v>32.383113555960897</v>
      </c>
      <c r="M5339" s="165"/>
      <c r="N5339" s="166"/>
      <c r="O5339" s="165"/>
      <c r="P5339" s="72"/>
    </row>
    <row r="5340" spans="1:16">
      <c r="A5340" s="12">
        <f t="shared" si="359"/>
        <v>0</v>
      </c>
      <c r="B5340" t="str">
        <f>YEAR(C5340)&amp;VLOOKUP(MONTH(C5340),lookup!$G$2:$N$13,8)</f>
        <v>2022M11</v>
      </c>
      <c r="C5340" s="7">
        <f t="shared" si="361"/>
        <v>44877</v>
      </c>
      <c r="D5340" s="130">
        <v>39.835206468489041</v>
      </c>
      <c r="E5340">
        <f t="shared" si="358"/>
        <v>39.621605615550337</v>
      </c>
      <c r="F5340" s="130">
        <v>33.622149067605406</v>
      </c>
      <c r="G5340">
        <f t="shared" si="360"/>
        <v>33.478453527289389</v>
      </c>
      <c r="H5340">
        <f t="shared" si="362"/>
        <v>0</v>
      </c>
      <c r="I5340" s="70"/>
      <c r="J5340" s="71"/>
      <c r="K5340" s="70">
        <v>44621</v>
      </c>
      <c r="L5340" s="71">
        <v>32.389033842135689</v>
      </c>
      <c r="M5340" s="165"/>
      <c r="N5340" s="166"/>
      <c r="O5340" s="165"/>
      <c r="P5340" s="72"/>
    </row>
    <row r="5341" spans="1:16">
      <c r="A5341" s="12">
        <f t="shared" si="359"/>
        <v>0</v>
      </c>
      <c r="B5341" t="str">
        <f>YEAR(C5341)&amp;VLOOKUP(MONTH(C5341),lookup!$G$2:$N$13,8)</f>
        <v>2022M11</v>
      </c>
      <c r="C5341" s="7">
        <f t="shared" si="361"/>
        <v>44878</v>
      </c>
      <c r="D5341" s="130">
        <v>39.802239261844761</v>
      </c>
      <c r="E5341">
        <f t="shared" si="358"/>
        <v>39.643265382175088</v>
      </c>
      <c r="F5341" s="130">
        <v>33.619266878063044</v>
      </c>
      <c r="G5341">
        <f t="shared" si="360"/>
        <v>33.492718453275238</v>
      </c>
      <c r="H5341">
        <f t="shared" si="362"/>
        <v>0</v>
      </c>
      <c r="I5341" s="70"/>
      <c r="J5341" s="71"/>
      <c r="K5341" s="70">
        <v>44621</v>
      </c>
      <c r="L5341" s="71">
        <v>32.396073453165279</v>
      </c>
      <c r="M5341" s="165"/>
      <c r="N5341" s="166"/>
      <c r="O5341" s="165"/>
      <c r="P5341" s="72"/>
    </row>
    <row r="5342" spans="1:16">
      <c r="A5342" s="12">
        <f t="shared" si="359"/>
        <v>0</v>
      </c>
      <c r="B5342" t="str">
        <f>YEAR(C5342)&amp;VLOOKUP(MONTH(C5342),lookup!$G$2:$N$13,8)</f>
        <v>2022M11</v>
      </c>
      <c r="C5342" s="7">
        <f t="shared" si="361"/>
        <v>44879</v>
      </c>
      <c r="D5342" s="130">
        <v>39.806588106058243</v>
      </c>
      <c r="E5342">
        <f t="shared" si="358"/>
        <v>39.710595378956128</v>
      </c>
      <c r="F5342" s="130">
        <v>33.564019905947305</v>
      </c>
      <c r="G5342">
        <f t="shared" si="360"/>
        <v>33.534199361081605</v>
      </c>
      <c r="H5342">
        <f t="shared" si="362"/>
        <v>0</v>
      </c>
      <c r="I5342" s="70"/>
      <c r="J5342" s="71"/>
      <c r="K5342" s="70">
        <v>44621</v>
      </c>
      <c r="L5342" s="71">
        <v>32.402379759657528</v>
      </c>
      <c r="M5342" s="165"/>
      <c r="N5342" s="166"/>
      <c r="O5342" s="165"/>
      <c r="P5342" s="72"/>
    </row>
    <row r="5343" spans="1:16">
      <c r="A5343" s="12">
        <f t="shared" si="359"/>
        <v>0</v>
      </c>
      <c r="B5343" t="str">
        <f>YEAR(C5343)&amp;VLOOKUP(MONTH(C5343),lookup!$G$2:$N$13,8)</f>
        <v>2022M11</v>
      </c>
      <c r="C5343" s="7">
        <f t="shared" si="361"/>
        <v>44880</v>
      </c>
      <c r="D5343" s="130">
        <v>39.871979655514899</v>
      </c>
      <c r="E5343">
        <f t="shared" si="358"/>
        <v>39.747838515993095</v>
      </c>
      <c r="F5343" s="130">
        <v>33.629911396339558</v>
      </c>
      <c r="G5343">
        <f t="shared" si="360"/>
        <v>33.561150856858511</v>
      </c>
      <c r="H5343">
        <f t="shared" si="362"/>
        <v>0</v>
      </c>
      <c r="I5343" s="70"/>
      <c r="J5343" s="71"/>
      <c r="K5343" s="70">
        <v>44621</v>
      </c>
      <c r="L5343" s="71">
        <v>32.406895172674822</v>
      </c>
      <c r="M5343" s="165"/>
      <c r="N5343" s="166"/>
      <c r="O5343" s="165"/>
      <c r="P5343" s="72"/>
    </row>
    <row r="5344" spans="1:16">
      <c r="A5344" s="12">
        <f t="shared" si="359"/>
        <v>0</v>
      </c>
      <c r="B5344" t="str">
        <f>YEAR(C5344)&amp;VLOOKUP(MONTH(C5344),lookup!$G$2:$N$13,8)</f>
        <v>2022M11</v>
      </c>
      <c r="C5344" s="7">
        <f t="shared" si="361"/>
        <v>44881</v>
      </c>
      <c r="D5344" s="130">
        <v>39.558917128648908</v>
      </c>
      <c r="E5344">
        <f t="shared" si="358"/>
        <v>39.753094857958672</v>
      </c>
      <c r="F5344" s="130">
        <v>33.329290256756721</v>
      </c>
      <c r="G5344">
        <f t="shared" si="360"/>
        <v>33.545373076710263</v>
      </c>
      <c r="H5344">
        <f t="shared" si="362"/>
        <v>0</v>
      </c>
      <c r="I5344" s="70"/>
      <c r="J5344" s="71"/>
      <c r="K5344" s="70">
        <v>44621</v>
      </c>
      <c r="L5344" s="71">
        <v>32.410113187975035</v>
      </c>
      <c r="M5344" s="165"/>
      <c r="N5344" s="166"/>
      <c r="O5344" s="165"/>
      <c r="P5344" s="72"/>
    </row>
    <row r="5345" spans="1:16">
      <c r="A5345" s="12">
        <f t="shared" si="359"/>
        <v>0</v>
      </c>
      <c r="B5345" t="str">
        <f>YEAR(C5345)&amp;VLOOKUP(MONTH(C5345),lookup!$G$2:$N$13,8)</f>
        <v>2022M11</v>
      </c>
      <c r="C5345" s="7">
        <f t="shared" si="361"/>
        <v>44882</v>
      </c>
      <c r="D5345" s="130">
        <v>39.794303031839277</v>
      </c>
      <c r="E5345">
        <f t="shared" si="358"/>
        <v>39.770339878457264</v>
      </c>
      <c r="F5345" s="130">
        <v>33.545289878867074</v>
      </c>
      <c r="G5345">
        <f t="shared" si="360"/>
        <v>33.554073809035515</v>
      </c>
      <c r="H5345">
        <f t="shared" si="362"/>
        <v>0</v>
      </c>
      <c r="I5345" s="70"/>
      <c r="J5345" s="71"/>
      <c r="K5345" s="70">
        <v>44621</v>
      </c>
      <c r="L5345" s="71">
        <v>32.413525714078176</v>
      </c>
      <c r="M5345" s="165"/>
      <c r="N5345" s="166"/>
      <c r="O5345" s="165"/>
      <c r="P5345" s="72"/>
    </row>
    <row r="5346" spans="1:16">
      <c r="A5346" s="12">
        <f t="shared" si="359"/>
        <v>0</v>
      </c>
      <c r="B5346" t="str">
        <f>YEAR(C5346)&amp;VLOOKUP(MONTH(C5346),lookup!$G$2:$N$13,8)</f>
        <v>2022M11</v>
      </c>
      <c r="C5346" s="7">
        <f t="shared" si="361"/>
        <v>44883</v>
      </c>
      <c r="D5346" s="130">
        <v>39.83414251175963</v>
      </c>
      <c r="E5346">
        <f t="shared" si="358"/>
        <v>39.780578871637687</v>
      </c>
      <c r="F5346" s="130">
        <v>33.596299467691473</v>
      </c>
      <c r="G5346">
        <f t="shared" si="360"/>
        <v>33.553245359754015</v>
      </c>
      <c r="H5346">
        <f t="shared" si="362"/>
        <v>0</v>
      </c>
      <c r="I5346" s="70"/>
      <c r="J5346" s="71"/>
      <c r="K5346" s="70">
        <v>44621</v>
      </c>
      <c r="L5346" s="71">
        <v>32.41845977274734</v>
      </c>
      <c r="M5346" s="165"/>
      <c r="N5346" s="166"/>
      <c r="O5346" s="165"/>
      <c r="P5346" s="72"/>
    </row>
    <row r="5347" spans="1:16">
      <c r="A5347" s="12">
        <f t="shared" si="359"/>
        <v>0</v>
      </c>
      <c r="B5347" t="str">
        <f>YEAR(C5347)&amp;VLOOKUP(MONTH(C5347),lookup!$G$2:$N$13,8)</f>
        <v>2022M11</v>
      </c>
      <c r="C5347" s="7">
        <f t="shared" si="361"/>
        <v>44884</v>
      </c>
      <c r="D5347" s="130">
        <v>39.654046395345098</v>
      </c>
      <c r="E5347">
        <f t="shared" si="358"/>
        <v>39.761503645732574</v>
      </c>
      <c r="F5347" s="130">
        <v>33.332727499057974</v>
      </c>
      <c r="G5347">
        <f t="shared" si="360"/>
        <v>33.514729513950542</v>
      </c>
      <c r="H5347">
        <f t="shared" si="362"/>
        <v>0</v>
      </c>
      <c r="I5347" s="70"/>
      <c r="J5347" s="71"/>
      <c r="K5347" s="70">
        <v>44621</v>
      </c>
      <c r="L5347" s="71">
        <v>32.424946201298134</v>
      </c>
      <c r="M5347" s="165"/>
      <c r="N5347" s="166"/>
      <c r="O5347" s="165"/>
      <c r="P5347" s="72"/>
    </row>
    <row r="5348" spans="1:16">
      <c r="A5348" s="12">
        <f t="shared" si="359"/>
        <v>0</v>
      </c>
      <c r="B5348" t="str">
        <f>YEAR(C5348)&amp;VLOOKUP(MONTH(C5348),lookup!$G$2:$N$13,8)</f>
        <v>2022M11</v>
      </c>
      <c r="C5348" s="7">
        <f t="shared" si="361"/>
        <v>44885</v>
      </c>
      <c r="D5348" s="130">
        <v>39.987624296697462</v>
      </c>
      <c r="E5348">
        <f t="shared" si="358"/>
        <v>39.786116109215541</v>
      </c>
      <c r="F5348" s="130">
        <v>33.653326933722084</v>
      </c>
      <c r="G5348">
        <f t="shared" si="360"/>
        <v>33.524120382897401</v>
      </c>
      <c r="H5348">
        <f t="shared" si="362"/>
        <v>0</v>
      </c>
      <c r="I5348" s="70"/>
      <c r="J5348" s="71"/>
      <c r="K5348" s="70">
        <v>44621</v>
      </c>
      <c r="L5348" s="71">
        <v>32.431625833017812</v>
      </c>
      <c r="M5348" s="165"/>
      <c r="N5348" s="166"/>
      <c r="O5348" s="165"/>
      <c r="P5348" s="72"/>
    </row>
    <row r="5349" spans="1:16">
      <c r="A5349" s="12">
        <f t="shared" si="359"/>
        <v>0</v>
      </c>
      <c r="B5349" t="str">
        <f>YEAR(C5349)&amp;VLOOKUP(MONTH(C5349),lookup!$G$2:$N$13,8)</f>
        <v>2022M11</v>
      </c>
      <c r="C5349" s="7">
        <f t="shared" si="361"/>
        <v>44886</v>
      </c>
      <c r="D5349" s="130">
        <v>39.697189192354003</v>
      </c>
      <c r="E5349">
        <f t="shared" si="358"/>
        <v>39.764984607942296</v>
      </c>
      <c r="F5349" s="130">
        <v>33.369602465137092</v>
      </c>
      <c r="G5349">
        <f t="shared" si="360"/>
        <v>33.486823946155994</v>
      </c>
      <c r="H5349">
        <f t="shared" si="362"/>
        <v>0</v>
      </c>
      <c r="I5349" s="70"/>
      <c r="J5349" s="71"/>
      <c r="K5349" s="70">
        <v>44621</v>
      </c>
      <c r="L5349" s="71">
        <v>32.437042103632336</v>
      </c>
      <c r="M5349" s="165"/>
      <c r="N5349" s="166"/>
      <c r="O5349" s="165"/>
      <c r="P5349" s="72"/>
    </row>
    <row r="5350" spans="1:16">
      <c r="A5350" s="12">
        <f t="shared" si="359"/>
        <v>0</v>
      </c>
      <c r="B5350" t="str">
        <f>YEAR(C5350)&amp;VLOOKUP(MONTH(C5350),lookup!$G$2:$N$13,8)</f>
        <v>2022M11</v>
      </c>
      <c r="C5350" s="7">
        <f t="shared" si="361"/>
        <v>44887</v>
      </c>
      <c r="D5350" s="130">
        <v>39.825425171767982</v>
      </c>
      <c r="E5350">
        <f t="shared" si="358"/>
        <v>39.788370928142413</v>
      </c>
      <c r="F5350" s="130">
        <v>33.619326948707943</v>
      </c>
      <c r="G5350">
        <f t="shared" si="360"/>
        <v>33.514450360657797</v>
      </c>
      <c r="H5350">
        <f t="shared" si="362"/>
        <v>0</v>
      </c>
      <c r="I5350" s="70"/>
      <c r="J5350" s="71"/>
      <c r="K5350" s="70">
        <v>44621</v>
      </c>
      <c r="L5350" s="71">
        <v>32.44091268450525</v>
      </c>
      <c r="M5350" s="165"/>
      <c r="N5350" s="166"/>
      <c r="O5350" s="165"/>
      <c r="P5350" s="72"/>
    </row>
    <row r="5351" spans="1:16">
      <c r="A5351" s="12">
        <f t="shared" si="359"/>
        <v>0</v>
      </c>
      <c r="B5351" t="str">
        <f>YEAR(C5351)&amp;VLOOKUP(MONTH(C5351),lookup!$G$2:$N$13,8)</f>
        <v>2022M11</v>
      </c>
      <c r="C5351" s="7">
        <f t="shared" si="361"/>
        <v>44888</v>
      </c>
      <c r="D5351" s="130">
        <v>39.550792167947485</v>
      </c>
      <c r="E5351">
        <f t="shared" si="358"/>
        <v>39.748004138178459</v>
      </c>
      <c r="F5351" s="130">
        <v>33.236186764224172</v>
      </c>
      <c r="G5351">
        <f t="shared" si="360"/>
        <v>33.464083978263673</v>
      </c>
      <c r="H5351">
        <f t="shared" si="362"/>
        <v>0</v>
      </c>
      <c r="I5351" s="70"/>
      <c r="J5351" s="71"/>
      <c r="K5351" s="70">
        <v>44621</v>
      </c>
      <c r="L5351" s="71">
        <v>32.44423127047763</v>
      </c>
      <c r="M5351" s="165"/>
      <c r="N5351" s="166"/>
      <c r="O5351" s="165"/>
      <c r="P5351" s="72"/>
    </row>
    <row r="5352" spans="1:16">
      <c r="A5352" s="12">
        <f t="shared" si="359"/>
        <v>0</v>
      </c>
      <c r="B5352" t="str">
        <f>YEAR(C5352)&amp;VLOOKUP(MONTH(C5352),lookup!$G$2:$N$13,8)</f>
        <v>2022M11</v>
      </c>
      <c r="C5352" s="7">
        <f t="shared" si="361"/>
        <v>44889</v>
      </c>
      <c r="D5352" s="130">
        <v>39.863114544965349</v>
      </c>
      <c r="E5352">
        <f t="shared" si="358"/>
        <v>39.769430812798717</v>
      </c>
      <c r="F5352" s="130">
        <v>33.526557448961043</v>
      </c>
      <c r="G5352">
        <f t="shared" si="360"/>
        <v>33.470601342882247</v>
      </c>
      <c r="H5352">
        <f t="shared" si="362"/>
        <v>0</v>
      </c>
      <c r="I5352" s="70"/>
      <c r="J5352" s="71"/>
      <c r="K5352" s="70">
        <v>44621</v>
      </c>
      <c r="L5352" s="71">
        <v>32.448408736156168</v>
      </c>
      <c r="M5352" s="165"/>
      <c r="N5352" s="166"/>
      <c r="O5352" s="165"/>
      <c r="P5352" s="72"/>
    </row>
    <row r="5353" spans="1:16">
      <c r="A5353" s="12">
        <f t="shared" si="359"/>
        <v>0</v>
      </c>
      <c r="B5353" t="str">
        <f>YEAR(C5353)&amp;VLOOKUP(MONTH(C5353),lookup!$G$2:$N$13,8)</f>
        <v>2022M11</v>
      </c>
      <c r="C5353" s="7">
        <f t="shared" si="361"/>
        <v>44890</v>
      </c>
      <c r="D5353" s="130">
        <v>39.807881210652894</v>
      </c>
      <c r="E5353">
        <f t="shared" si="358"/>
        <v>39.783099016916886</v>
      </c>
      <c r="F5353" s="130">
        <v>33.468735849004837</v>
      </c>
      <c r="G5353">
        <f t="shared" si="360"/>
        <v>33.477150745178093</v>
      </c>
      <c r="H5353">
        <f t="shared" si="362"/>
        <v>0</v>
      </c>
      <c r="I5353" s="70"/>
      <c r="J5353" s="71"/>
      <c r="K5353" s="70">
        <v>44621</v>
      </c>
      <c r="L5353" s="71">
        <v>32.454124690009756</v>
      </c>
      <c r="M5353" s="165"/>
      <c r="N5353" s="166"/>
      <c r="O5353" s="165"/>
      <c r="P5353" s="72"/>
    </row>
    <row r="5354" spans="1:16">
      <c r="A5354" s="12">
        <f t="shared" si="359"/>
        <v>0</v>
      </c>
      <c r="B5354" t="str">
        <f>YEAR(C5354)&amp;VLOOKUP(MONTH(C5354),lookup!$G$2:$N$13,8)</f>
        <v>2022M11</v>
      </c>
      <c r="C5354" s="7">
        <f t="shared" si="361"/>
        <v>44891</v>
      </c>
      <c r="D5354" s="130">
        <v>40.186100201469188</v>
      </c>
      <c r="E5354">
        <f t="shared" si="358"/>
        <v>39.821636031254705</v>
      </c>
      <c r="F5354" s="130">
        <v>33.710448109958747</v>
      </c>
      <c r="G5354">
        <f t="shared" si="360"/>
        <v>33.489045133339523</v>
      </c>
      <c r="H5354">
        <f t="shared" si="362"/>
        <v>0</v>
      </c>
      <c r="I5354" s="70"/>
      <c r="J5354" s="71"/>
      <c r="K5354" s="70">
        <v>44621</v>
      </c>
      <c r="L5354" s="71">
        <v>32.460714303175124</v>
      </c>
      <c r="M5354" s="165"/>
      <c r="N5354" s="166"/>
      <c r="O5354" s="165"/>
      <c r="P5354" s="72"/>
    </row>
    <row r="5355" spans="1:16">
      <c r="A5355" s="12">
        <f t="shared" si="359"/>
        <v>0</v>
      </c>
      <c r="B5355" t="str">
        <f>YEAR(C5355)&amp;VLOOKUP(MONTH(C5355),lookup!$G$2:$N$13,8)</f>
        <v>2022M11</v>
      </c>
      <c r="C5355" s="7">
        <f t="shared" si="361"/>
        <v>44892</v>
      </c>
      <c r="D5355" s="130">
        <v>40.029984751652719</v>
      </c>
      <c r="E5355">
        <f t="shared" si="358"/>
        <v>39.872865141798826</v>
      </c>
      <c r="F5355" s="130">
        <v>33.69068226571062</v>
      </c>
      <c r="G5355">
        <f t="shared" si="360"/>
        <v>33.538173956303105</v>
      </c>
      <c r="H5355">
        <f t="shared" si="362"/>
        <v>0</v>
      </c>
      <c r="I5355" s="70"/>
      <c r="J5355" s="71"/>
      <c r="K5355" s="70">
        <v>44621</v>
      </c>
      <c r="L5355" s="71">
        <v>32.466768302293396</v>
      </c>
      <c r="M5355" s="165"/>
      <c r="N5355" s="166"/>
      <c r="O5355" s="165"/>
      <c r="P5355" s="72"/>
    </row>
    <row r="5356" spans="1:16">
      <c r="A5356" s="12">
        <f t="shared" si="359"/>
        <v>0</v>
      </c>
      <c r="B5356" t="str">
        <f>YEAR(C5356)&amp;VLOOKUP(MONTH(C5356),lookup!$G$2:$N$13,8)</f>
        <v>2022M11</v>
      </c>
      <c r="C5356" s="7">
        <f t="shared" si="361"/>
        <v>44893</v>
      </c>
      <c r="D5356" s="130">
        <v>39.994943353447468</v>
      </c>
      <c r="E5356">
        <f t="shared" si="358"/>
        <v>39.887449097985652</v>
      </c>
      <c r="F5356" s="130">
        <v>33.5554012815143</v>
      </c>
      <c r="G5356">
        <f t="shared" si="360"/>
        <v>33.526726464107313</v>
      </c>
      <c r="H5356">
        <f t="shared" si="362"/>
        <v>0</v>
      </c>
      <c r="I5356" s="70"/>
      <c r="J5356" s="71"/>
      <c r="K5356" s="70">
        <v>44621</v>
      </c>
      <c r="L5356" s="71">
        <v>32.471416371462851</v>
      </c>
      <c r="M5356" s="165"/>
      <c r="N5356" s="166"/>
      <c r="O5356" s="165"/>
      <c r="P5356" s="72"/>
    </row>
    <row r="5357" spans="1:16">
      <c r="A5357" s="12">
        <f t="shared" si="359"/>
        <v>0</v>
      </c>
      <c r="B5357" t="str">
        <f>YEAR(C5357)&amp;VLOOKUP(MONTH(C5357),lookup!$G$2:$N$13,8)</f>
        <v>2022M11</v>
      </c>
      <c r="C5357" s="7">
        <f t="shared" si="361"/>
        <v>44894</v>
      </c>
      <c r="D5357" s="130">
        <v>40.042842168390813</v>
      </c>
      <c r="E5357">
        <f t="shared" ref="E5357:E5420" si="363">AVERAGE(SUM(D5350:D5357)/8,SUM(D5352:D5357)/6)</f>
        <v>39.950056575691562</v>
      </c>
      <c r="F5357" s="130">
        <v>33.582488269509824</v>
      </c>
      <c r="G5357">
        <f t="shared" si="360"/>
        <v>33.568890285654412</v>
      </c>
      <c r="H5357">
        <f t="shared" si="362"/>
        <v>0</v>
      </c>
      <c r="I5357" s="70"/>
      <c r="J5357" s="71"/>
      <c r="K5357" s="70">
        <v>44621</v>
      </c>
      <c r="L5357" s="71">
        <v>32.475014549468924</v>
      </c>
      <c r="M5357" s="165"/>
      <c r="N5357" s="166"/>
      <c r="O5357" s="165"/>
      <c r="P5357" s="72"/>
    </row>
    <row r="5358" spans="1:16">
      <c r="A5358" s="12">
        <f t="shared" si="359"/>
        <v>0</v>
      </c>
      <c r="B5358" t="str">
        <f>YEAR(C5358)&amp;VLOOKUP(MONTH(C5358),lookup!$G$2:$N$13,8)</f>
        <v>2022M11</v>
      </c>
      <c r="C5358" s="7">
        <f t="shared" si="361"/>
        <v>44895</v>
      </c>
      <c r="D5358" s="130">
        <v>40.237334991448584</v>
      </c>
      <c r="E5358">
        <f t="shared" si="363"/>
        <v>40.006985976628542</v>
      </c>
      <c r="F5358" s="130">
        <v>33.818896140608551</v>
      </c>
      <c r="G5358">
        <f t="shared" si="360"/>
        <v>33.605724917785494</v>
      </c>
      <c r="H5358">
        <f t="shared" si="362"/>
        <v>0</v>
      </c>
      <c r="I5358" s="70"/>
      <c r="J5358" s="71"/>
      <c r="K5358" s="70">
        <v>44621</v>
      </c>
      <c r="L5358" s="71">
        <v>32.478766323320208</v>
      </c>
      <c r="M5358" s="165"/>
      <c r="N5358" s="166"/>
      <c r="O5358" s="165"/>
      <c r="P5358" s="72"/>
    </row>
    <row r="5359" spans="1:16">
      <c r="A5359" s="12">
        <f t="shared" si="359"/>
        <v>0</v>
      </c>
      <c r="B5359" t="str">
        <f>YEAR(C5359)&amp;VLOOKUP(MONTH(C5359),lookup!$G$2:$N$13,8)</f>
        <v>2022M12</v>
      </c>
      <c r="C5359" s="7">
        <f t="shared" si="361"/>
        <v>44896</v>
      </c>
      <c r="D5359" s="130">
        <v>39.601947009379302</v>
      </c>
      <c r="E5359">
        <f t="shared" si="363"/>
        <v>39.993021970778571</v>
      </c>
      <c r="F5359" s="130">
        <v>33.18476735756375</v>
      </c>
      <c r="G5359">
        <f t="shared" si="360"/>
        <v>33.578847163915796</v>
      </c>
      <c r="H5359">
        <f t="shared" si="362"/>
        <v>0</v>
      </c>
      <c r="I5359" s="70"/>
      <c r="J5359" s="71"/>
      <c r="K5359" s="70">
        <v>44621</v>
      </c>
      <c r="L5359" s="71">
        <v>32.479081349736802</v>
      </c>
      <c r="M5359" s="165"/>
      <c r="N5359" s="166"/>
      <c r="O5359" s="165"/>
      <c r="P5359" s="72"/>
    </row>
    <row r="5360" spans="1:16">
      <c r="A5360" s="12">
        <f t="shared" ref="A5360:A5423" si="364">IF(D5360+D5361=D5360,IF(D5360+D5361&gt;0,1,0),0)</f>
        <v>0</v>
      </c>
      <c r="B5360" t="str">
        <f>YEAR(C5360)&amp;VLOOKUP(MONTH(C5360),lookup!$G$2:$N$13,8)</f>
        <v>2022M12</v>
      </c>
      <c r="C5360" s="7">
        <f t="shared" si="361"/>
        <v>44897</v>
      </c>
      <c r="D5360" s="130">
        <v>39.879923201630703</v>
      </c>
      <c r="E5360">
        <f t="shared" si="363"/>
        <v>39.968557761833615</v>
      </c>
      <c r="F5360" s="130">
        <v>33.411603924149098</v>
      </c>
      <c r="G5360">
        <f t="shared" si="360"/>
        <v>33.546758886464247</v>
      </c>
      <c r="H5360">
        <f t="shared" si="362"/>
        <v>0</v>
      </c>
      <c r="I5360" s="70"/>
      <c r="J5360" s="71"/>
      <c r="K5360" s="70">
        <v>44621</v>
      </c>
      <c r="L5360" s="71">
        <v>32.471320780869235</v>
      </c>
      <c r="M5360" s="165"/>
      <c r="N5360" s="166"/>
      <c r="O5360" s="165"/>
      <c r="P5360" s="72"/>
    </row>
    <row r="5361" spans="1:16">
      <c r="A5361" s="12">
        <f t="shared" si="364"/>
        <v>0</v>
      </c>
      <c r="B5361" t="str">
        <f>YEAR(C5361)&amp;VLOOKUP(MONTH(C5361),lookup!$G$2:$N$13,8)</f>
        <v>2022M12</v>
      </c>
      <c r="C5361" s="7">
        <f t="shared" si="361"/>
        <v>44898</v>
      </c>
      <c r="D5361" s="130">
        <v>39.995858193432852</v>
      </c>
      <c r="E5361">
        <f t="shared" si="363"/>
        <v>39.977462443405713</v>
      </c>
      <c r="F5361" s="130">
        <v>33.581077141009843</v>
      </c>
      <c r="G5361">
        <f t="shared" si="360"/>
        <v>33.544646456822818</v>
      </c>
      <c r="H5361">
        <f t="shared" si="362"/>
        <v>0</v>
      </c>
      <c r="I5361" s="70"/>
      <c r="J5361" s="71"/>
      <c r="K5361" s="70">
        <v>44621</v>
      </c>
      <c r="L5361" s="71">
        <v>32.463722204127343</v>
      </c>
      <c r="M5361" s="165"/>
      <c r="N5361" s="166"/>
      <c r="O5361" s="165"/>
      <c r="P5361" s="72"/>
    </row>
    <row r="5362" spans="1:16">
      <c r="A5362" s="12">
        <f t="shared" si="364"/>
        <v>0</v>
      </c>
      <c r="B5362" t="str">
        <f>YEAR(C5362)&amp;VLOOKUP(MONTH(C5362),lookup!$G$2:$N$13,8)</f>
        <v>2022M12</v>
      </c>
      <c r="C5362" s="7">
        <f t="shared" si="361"/>
        <v>44899</v>
      </c>
      <c r="D5362" s="130">
        <v>39.96876826857428</v>
      </c>
      <c r="E5362">
        <f t="shared" si="363"/>
        <v>39.961697940527003</v>
      </c>
      <c r="F5362" s="130">
        <v>33.4885389016179</v>
      </c>
      <c r="G5362">
        <f t="shared" si="360"/>
        <v>33.525205266310152</v>
      </c>
      <c r="H5362">
        <f t="shared" si="362"/>
        <v>0</v>
      </c>
      <c r="I5362" s="70">
        <v>44896</v>
      </c>
      <c r="J5362" s="71">
        <v>33.787677278225068</v>
      </c>
      <c r="K5362" s="70">
        <v>44621</v>
      </c>
      <c r="L5362" s="71">
        <v>32.469669226501736</v>
      </c>
      <c r="M5362" s="165"/>
      <c r="N5362" s="166"/>
      <c r="O5362" s="165"/>
      <c r="P5362" s="72"/>
    </row>
    <row r="5363" spans="1:16">
      <c r="A5363" s="12">
        <f t="shared" si="364"/>
        <v>0</v>
      </c>
      <c r="B5363" t="str">
        <f>YEAR(C5363)&amp;VLOOKUP(MONTH(C5363),lookup!$G$2:$N$13,8)</f>
        <v>2022M12</v>
      </c>
      <c r="C5363" s="7">
        <f t="shared" si="361"/>
        <v>44900</v>
      </c>
      <c r="D5363" s="130">
        <v>39.96702927184046</v>
      </c>
      <c r="E5363">
        <f t="shared" si="363"/>
        <v>39.951445481659547</v>
      </c>
      <c r="F5363" s="130">
        <v>33.408043509096494</v>
      </c>
      <c r="G5363">
        <f t="shared" si="360"/>
        <v>33.493003280653994</v>
      </c>
      <c r="H5363">
        <f t="shared" si="362"/>
        <v>0</v>
      </c>
      <c r="I5363" s="70">
        <v>44896</v>
      </c>
      <c r="J5363" s="71">
        <v>33.755394165236424</v>
      </c>
      <c r="K5363" s="70">
        <v>44621</v>
      </c>
      <c r="L5363" s="71">
        <v>32.492992283454257</v>
      </c>
      <c r="M5363" s="165"/>
      <c r="N5363" s="166"/>
      <c r="O5363" s="165"/>
      <c r="P5363" s="72"/>
    </row>
    <row r="5364" spans="1:16">
      <c r="A5364" s="12">
        <f t="shared" si="364"/>
        <v>0</v>
      </c>
      <c r="B5364" t="str">
        <f>YEAR(C5364)&amp;VLOOKUP(MONTH(C5364),lookup!$G$2:$N$13,8)</f>
        <v>2022M12</v>
      </c>
      <c r="C5364" s="7">
        <f t="shared" si="361"/>
        <v>44901</v>
      </c>
      <c r="D5364" s="130">
        <v>39.749085822878229</v>
      </c>
      <c r="E5364">
        <f t="shared" si="363"/>
        <v>39.895391955284772</v>
      </c>
      <c r="F5364" s="130">
        <v>33.193127612883607</v>
      </c>
      <c r="G5364">
        <f t="shared" si="360"/>
        <v>33.418213799054165</v>
      </c>
      <c r="H5364">
        <f t="shared" si="362"/>
        <v>0</v>
      </c>
      <c r="I5364" s="70">
        <v>44896</v>
      </c>
      <c r="J5364" s="71">
        <v>33.726973653293378</v>
      </c>
      <c r="K5364" s="70">
        <v>44621</v>
      </c>
      <c r="L5364" s="71">
        <v>32.501203871464242</v>
      </c>
      <c r="M5364" s="165"/>
      <c r="N5364" s="166"/>
      <c r="O5364" s="165"/>
      <c r="P5364" s="72"/>
    </row>
    <row r="5365" spans="1:16">
      <c r="A5365" s="12">
        <f t="shared" si="364"/>
        <v>0</v>
      </c>
      <c r="B5365" t="str">
        <f>YEAR(C5365)&amp;VLOOKUP(MONTH(C5365),lookup!$G$2:$N$13,8)</f>
        <v>2022M12</v>
      </c>
      <c r="C5365" s="7">
        <f t="shared" si="361"/>
        <v>44902</v>
      </c>
      <c r="D5365" s="130">
        <v>39.880947055367479</v>
      </c>
      <c r="E5365">
        <f t="shared" si="363"/>
        <v>39.908523514553153</v>
      </c>
      <c r="F5365" s="130">
        <v>33.383532967375842</v>
      </c>
      <c r="G5365">
        <f t="shared" si="360"/>
        <v>33.422342893488462</v>
      </c>
      <c r="H5365">
        <f t="shared" si="362"/>
        <v>0</v>
      </c>
      <c r="I5365" s="70">
        <v>44896</v>
      </c>
      <c r="J5365" s="71">
        <v>33.704381110373994</v>
      </c>
      <c r="K5365" s="70">
        <v>44621</v>
      </c>
      <c r="L5365" s="71">
        <v>32.498771880635708</v>
      </c>
      <c r="M5365" s="165"/>
      <c r="N5365" s="166"/>
      <c r="O5365" s="165"/>
      <c r="P5365" s="72"/>
    </row>
    <row r="5366" spans="1:16">
      <c r="A5366" s="12">
        <f t="shared" si="364"/>
        <v>0</v>
      </c>
      <c r="B5366" t="str">
        <f>YEAR(C5366)&amp;VLOOKUP(MONTH(C5366),lookup!$G$2:$N$13,8)</f>
        <v>2022M12</v>
      </c>
      <c r="C5366" s="7">
        <f t="shared" si="361"/>
        <v>44903</v>
      </c>
      <c r="D5366" s="130">
        <v>40.041213145873328</v>
      </c>
      <c r="E5366">
        <f t="shared" si="363"/>
        <v>39.909706727891589</v>
      </c>
      <c r="F5366" s="130">
        <v>33.428523343094881</v>
      </c>
      <c r="G5366">
        <f t="shared" si="360"/>
        <v>33.399354545222678</v>
      </c>
      <c r="H5366">
        <f t="shared" si="362"/>
        <v>0</v>
      </c>
      <c r="I5366" s="70">
        <v>44896</v>
      </c>
      <c r="J5366" s="71">
        <v>33.677321844506686</v>
      </c>
      <c r="K5366" s="70">
        <v>44621</v>
      </c>
      <c r="L5366" s="71">
        <v>32.49614676886678</v>
      </c>
      <c r="M5366" s="165"/>
      <c r="N5366" s="166"/>
      <c r="O5366" s="165"/>
      <c r="P5366" s="72"/>
    </row>
    <row r="5367" spans="1:16">
      <c r="A5367" s="12">
        <f t="shared" si="364"/>
        <v>0</v>
      </c>
      <c r="B5367" t="str">
        <f>YEAR(C5367)&amp;VLOOKUP(MONTH(C5367),lookup!$G$2:$N$13,8)</f>
        <v>2022M12</v>
      </c>
      <c r="C5367" s="7">
        <f t="shared" si="361"/>
        <v>44904</v>
      </c>
      <c r="D5367" s="130">
        <v>39.449976311429758</v>
      </c>
      <c r="E5367">
        <f t="shared" si="363"/>
        <v>39.854718402436148</v>
      </c>
      <c r="F5367" s="130">
        <v>32.953382721680867</v>
      </c>
      <c r="G5367">
        <f t="shared" si="360"/>
        <v>33.332585137202585</v>
      </c>
      <c r="H5367">
        <f t="shared" si="362"/>
        <v>0</v>
      </c>
      <c r="I5367" s="70">
        <v>44896</v>
      </c>
      <c r="J5367" s="71">
        <v>33.65701968655825</v>
      </c>
      <c r="K5367" s="70">
        <v>44621</v>
      </c>
      <c r="L5367" s="71">
        <v>32.493283308066943</v>
      </c>
      <c r="M5367" s="165"/>
      <c r="N5367" s="166"/>
      <c r="O5367" s="165"/>
      <c r="P5367" s="72"/>
    </row>
    <row r="5368" spans="1:16">
      <c r="A5368" s="12">
        <f t="shared" si="364"/>
        <v>0</v>
      </c>
      <c r="B5368" t="str">
        <f>YEAR(C5368)&amp;VLOOKUP(MONTH(C5368),lookup!$G$2:$N$13,8)</f>
        <v>2022M12</v>
      </c>
      <c r="C5368" s="7">
        <f t="shared" si="361"/>
        <v>44905</v>
      </c>
      <c r="D5368" s="130">
        <v>39.34353488423158</v>
      </c>
      <c r="E5368">
        <f t="shared" si="363"/>
        <v>39.76909135057015</v>
      </c>
      <c r="F5368" s="130">
        <v>32.796516388540276</v>
      </c>
      <c r="G5368">
        <f t="shared" si="360"/>
        <v>33.236473623470559</v>
      </c>
      <c r="H5368">
        <f t="shared" si="362"/>
        <v>0</v>
      </c>
      <c r="I5368" s="70">
        <v>44896</v>
      </c>
      <c r="J5368" s="71">
        <v>33.643364197474796</v>
      </c>
      <c r="K5368" s="70">
        <v>44621</v>
      </c>
      <c r="L5368" s="71">
        <v>32.498328426298819</v>
      </c>
      <c r="M5368" s="165"/>
      <c r="N5368" s="166"/>
      <c r="O5368" s="165"/>
      <c r="P5368" s="72"/>
    </row>
    <row r="5369" spans="1:16">
      <c r="A5369" s="12">
        <f t="shared" si="364"/>
        <v>0</v>
      </c>
      <c r="B5369" t="str">
        <f>YEAR(C5369)&amp;VLOOKUP(MONTH(C5369),lookup!$G$2:$N$13,8)</f>
        <v>2022M12</v>
      </c>
      <c r="C5369" s="7">
        <f t="shared" si="361"/>
        <v>44906</v>
      </c>
      <c r="D5369" s="130">
        <v>39.031314236036479</v>
      </c>
      <c r="E5369">
        <f t="shared" si="363"/>
        <v>39.63083110024921</v>
      </c>
      <c r="F5369" s="130">
        <v>32.555167348141545</v>
      </c>
      <c r="G5369">
        <f t="shared" si="360"/>
        <v>33.101281248003389</v>
      </c>
      <c r="H5369">
        <f t="shared" si="362"/>
        <v>0</v>
      </c>
      <c r="I5369" s="70">
        <v>44896</v>
      </c>
      <c r="J5369" s="71">
        <v>33.619440310099094</v>
      </c>
      <c r="K5369" s="70">
        <v>44621</v>
      </c>
      <c r="L5369" s="71">
        <v>32.51579128353832</v>
      </c>
      <c r="M5369" s="165"/>
      <c r="N5369" s="166"/>
      <c r="O5369" s="165"/>
      <c r="P5369" s="72"/>
    </row>
    <row r="5370" spans="1:16">
      <c r="A5370" s="12">
        <f t="shared" si="364"/>
        <v>0</v>
      </c>
      <c r="B5370" t="str">
        <f>YEAR(C5370)&amp;VLOOKUP(MONTH(C5370),lookup!$G$2:$N$13,8)</f>
        <v>2022M12</v>
      </c>
      <c r="C5370" s="7">
        <f t="shared" si="361"/>
        <v>44907</v>
      </c>
      <c r="D5370" s="130">
        <v>39.458579980361172</v>
      </c>
      <c r="E5370">
        <f t="shared" si="363"/>
        <v>39.574735512026137</v>
      </c>
      <c r="F5370" s="130">
        <v>32.767019426639351</v>
      </c>
      <c r="G5370">
        <f t="shared" si="360"/>
        <v>33.020677265296868</v>
      </c>
      <c r="H5370">
        <f t="shared" si="362"/>
        <v>0</v>
      </c>
      <c r="I5370" s="70">
        <v>44896</v>
      </c>
      <c r="J5370" s="71">
        <v>33.608500687779959</v>
      </c>
      <c r="K5370" s="70">
        <v>44621</v>
      </c>
      <c r="L5370" s="71">
        <v>32.534822016370107</v>
      </c>
      <c r="M5370" s="165"/>
      <c r="N5370" s="166"/>
      <c r="O5370" s="165"/>
      <c r="P5370" s="72"/>
    </row>
    <row r="5371" spans="1:16">
      <c r="A5371" s="12">
        <f t="shared" si="364"/>
        <v>0</v>
      </c>
      <c r="B5371" t="str">
        <f>YEAR(C5371)&amp;VLOOKUP(MONTH(C5371),lookup!$G$2:$N$13,8)</f>
        <v>2022M12</v>
      </c>
      <c r="C5371" s="7">
        <f t="shared" si="361"/>
        <v>44908</v>
      </c>
      <c r="D5371" s="130">
        <v>39.279593063303388</v>
      </c>
      <c r="E5371">
        <f t="shared" si="363"/>
        <v>39.481657916320565</v>
      </c>
      <c r="F5371" s="130">
        <v>32.891053660253625</v>
      </c>
      <c r="G5371">
        <f t="shared" si="360"/>
        <v>32.947325457483998</v>
      </c>
      <c r="H5371">
        <f t="shared" si="362"/>
        <v>0</v>
      </c>
      <c r="I5371" s="70">
        <v>44896</v>
      </c>
      <c r="J5371" s="71">
        <v>33.598768796542721</v>
      </c>
      <c r="K5371" s="70">
        <v>44621</v>
      </c>
      <c r="L5371" s="71">
        <v>32.540808936017413</v>
      </c>
      <c r="M5371" s="165"/>
      <c r="N5371" s="166"/>
      <c r="O5371" s="165"/>
      <c r="P5371" s="72"/>
    </row>
    <row r="5372" spans="1:16">
      <c r="A5372" s="12">
        <f t="shared" si="364"/>
        <v>0</v>
      </c>
      <c r="B5372" t="str">
        <f>YEAR(C5372)&amp;VLOOKUP(MONTH(C5372),lookup!$G$2:$N$13,8)</f>
        <v>2022M12</v>
      </c>
      <c r="C5372" s="7">
        <f t="shared" si="361"/>
        <v>44909</v>
      </c>
      <c r="D5372" s="130">
        <v>39.316542065940027</v>
      </c>
      <c r="E5372">
        <f t="shared" si="363"/>
        <v>39.394234674850821</v>
      </c>
      <c r="F5372" s="130">
        <v>32.641574445322284</v>
      </c>
      <c r="G5372">
        <f t="shared" si="360"/>
        <v>32.847274309697035</v>
      </c>
      <c r="H5372">
        <f t="shared" si="362"/>
        <v>0</v>
      </c>
      <c r="I5372" s="70">
        <v>44896</v>
      </c>
      <c r="J5372" s="71">
        <v>33.589717141945187</v>
      </c>
      <c r="K5372" s="70">
        <v>44621</v>
      </c>
      <c r="L5372" s="71">
        <v>32.560141123429204</v>
      </c>
      <c r="M5372" s="165"/>
      <c r="N5372" s="166"/>
      <c r="O5372" s="165"/>
      <c r="P5372" s="72"/>
    </row>
    <row r="5373" spans="1:16">
      <c r="A5373" s="12">
        <f t="shared" si="364"/>
        <v>0</v>
      </c>
      <c r="B5373" t="str">
        <f>YEAR(C5373)&amp;VLOOKUP(MONTH(C5373),lookup!$G$2:$N$13,8)</f>
        <v>2022M12</v>
      </c>
      <c r="C5373" s="7">
        <f t="shared" si="361"/>
        <v>44910</v>
      </c>
      <c r="D5373" s="130">
        <v>38.759515203326906</v>
      </c>
      <c r="E5373">
        <f t="shared" si="363"/>
        <v>39.266606758423045</v>
      </c>
      <c r="F5373" s="130">
        <v>32.376550614121555</v>
      </c>
      <c r="G5373">
        <f t="shared" si="360"/>
        <v>32.736268570322039</v>
      </c>
      <c r="H5373">
        <f t="shared" si="362"/>
        <v>0</v>
      </c>
      <c r="I5373" s="70">
        <v>44896</v>
      </c>
      <c r="J5373" s="71">
        <v>33.574553188761911</v>
      </c>
      <c r="K5373" s="70">
        <v>44621</v>
      </c>
      <c r="L5373" s="71">
        <v>32.573470366279508</v>
      </c>
      <c r="M5373" s="165"/>
      <c r="N5373" s="166"/>
      <c r="O5373" s="165"/>
      <c r="P5373" s="72"/>
    </row>
    <row r="5374" spans="1:16">
      <c r="A5374" s="12">
        <f t="shared" si="364"/>
        <v>0</v>
      </c>
      <c r="B5374" t="str">
        <f>YEAR(C5374)&amp;VLOOKUP(MONTH(C5374),lookup!$G$2:$N$13,8)</f>
        <v>2022M12</v>
      </c>
      <c r="C5374" s="7">
        <f t="shared" si="361"/>
        <v>44911</v>
      </c>
      <c r="D5374" s="130">
        <v>39.276402265709301</v>
      </c>
      <c r="E5374">
        <f t="shared" si="363"/>
        <v>39.213211693535932</v>
      </c>
      <c r="F5374" s="130">
        <v>32.600185315014635</v>
      </c>
      <c r="G5374">
        <f t="shared" si="360"/>
        <v>32.668136520773217</v>
      </c>
      <c r="H5374">
        <f t="shared" si="362"/>
        <v>0</v>
      </c>
      <c r="I5374" s="70">
        <v>44896</v>
      </c>
      <c r="J5374" s="71">
        <v>33.5636540775265</v>
      </c>
      <c r="K5374" s="70">
        <v>44621</v>
      </c>
      <c r="L5374" s="71">
        <v>32.588995946637461</v>
      </c>
      <c r="M5374" s="165"/>
      <c r="N5374" s="166"/>
      <c r="O5374" s="165"/>
      <c r="P5374" s="72"/>
    </row>
    <row r="5375" spans="1:16">
      <c r="A5375" s="12">
        <f t="shared" si="364"/>
        <v>0</v>
      </c>
      <c r="B5375" t="str">
        <f>YEAR(C5375)&amp;VLOOKUP(MONTH(C5375),lookup!$G$2:$N$13,8)</f>
        <v>2022M12</v>
      </c>
      <c r="C5375" s="7">
        <f t="shared" si="361"/>
        <v>44912</v>
      </c>
      <c r="D5375" s="130">
        <v>38.564448483003048</v>
      </c>
      <c r="E5375">
        <f t="shared" si="363"/>
        <v>39.118960724839816</v>
      </c>
      <c r="F5375" s="130">
        <v>32.267584749465435</v>
      </c>
      <c r="G5375">
        <f t="shared" si="360"/>
        <v>32.601308930953408</v>
      </c>
      <c r="H5375">
        <f t="shared" si="362"/>
        <v>0</v>
      </c>
      <c r="I5375" s="70">
        <v>44896</v>
      </c>
      <c r="J5375" s="71">
        <v>33.547323748152472</v>
      </c>
      <c r="K5375" s="70">
        <v>44621</v>
      </c>
      <c r="L5375" s="71">
        <v>32.630233509491134</v>
      </c>
      <c r="M5375" s="165"/>
      <c r="N5375" s="166"/>
      <c r="O5375" s="165"/>
      <c r="P5375" s="72"/>
    </row>
    <row r="5376" spans="1:16">
      <c r="A5376" s="12">
        <f t="shared" si="364"/>
        <v>0</v>
      </c>
      <c r="B5376" t="str">
        <f>YEAR(C5376)&amp;VLOOKUP(MONTH(C5376),lookup!$G$2:$N$13,8)</f>
        <v>2022M12</v>
      </c>
      <c r="C5376" s="7">
        <f t="shared" si="361"/>
        <v>44913</v>
      </c>
      <c r="D5376" s="130">
        <v>40.17143438335102</v>
      </c>
      <c r="E5376">
        <f t="shared" si="363"/>
        <v>39.230108977117268</v>
      </c>
      <c r="F5376" s="130">
        <v>33.328210304272311</v>
      </c>
      <c r="G5376">
        <f t="shared" si="360"/>
        <v>32.681305707156078</v>
      </c>
      <c r="H5376">
        <f t="shared" si="362"/>
        <v>0</v>
      </c>
      <c r="I5376" s="70">
        <v>44896</v>
      </c>
      <c r="J5376" s="71">
        <v>33.529935572692182</v>
      </c>
      <c r="K5376" s="70">
        <v>44621</v>
      </c>
      <c r="L5376" s="71">
        <v>32.65586485756662</v>
      </c>
      <c r="M5376" s="165"/>
      <c r="N5376" s="166"/>
      <c r="O5376" s="165"/>
      <c r="P5376" s="72"/>
    </row>
    <row r="5377" spans="1:16">
      <c r="A5377" s="12">
        <f t="shared" si="364"/>
        <v>0</v>
      </c>
      <c r="B5377" t="str">
        <f>YEAR(C5377)&amp;VLOOKUP(MONTH(C5377),lookup!$G$2:$N$13,8)</f>
        <v>2022M12</v>
      </c>
      <c r="C5377" s="7">
        <f t="shared" si="361"/>
        <v>44914</v>
      </c>
      <c r="D5377" s="130">
        <v>39.147835891623103</v>
      </c>
      <c r="E5377">
        <f t="shared" si="363"/>
        <v>39.226411816284738</v>
      </c>
      <c r="F5377" s="130">
        <v>32.623791346728559</v>
      </c>
      <c r="G5377">
        <f t="shared" si="360"/>
        <v>32.663322847607347</v>
      </c>
      <c r="H5377">
        <f t="shared" si="362"/>
        <v>0</v>
      </c>
      <c r="I5377" s="70">
        <v>44896</v>
      </c>
      <c r="J5377" s="71">
        <v>33.519625655305937</v>
      </c>
      <c r="K5377" s="70">
        <v>44621</v>
      </c>
      <c r="L5377" s="71">
        <v>32.652770984908145</v>
      </c>
      <c r="M5377" s="165"/>
      <c r="N5377" s="166"/>
      <c r="O5377" s="165"/>
      <c r="P5377" s="72"/>
    </row>
    <row r="5378" spans="1:16">
      <c r="A5378" s="12">
        <f t="shared" si="364"/>
        <v>0</v>
      </c>
      <c r="B5378" t="str">
        <f>YEAR(C5378)&amp;VLOOKUP(MONTH(C5378),lookup!$G$2:$N$13,8)</f>
        <v>2022M12</v>
      </c>
      <c r="C5378" s="7">
        <f t="shared" si="361"/>
        <v>44915</v>
      </c>
      <c r="D5378" s="130">
        <v>39.94913469149288</v>
      </c>
      <c r="E5378">
        <f t="shared" si="363"/>
        <v>39.309787537859876</v>
      </c>
      <c r="F5378" s="130">
        <v>33.219651109234604</v>
      </c>
      <c r="G5378">
        <f t="shared" si="360"/>
        <v>32.739785383095573</v>
      </c>
      <c r="H5378">
        <f t="shared" si="362"/>
        <v>0</v>
      </c>
      <c r="I5378" s="70">
        <v>44896</v>
      </c>
      <c r="J5378" s="71">
        <v>33.510257361820848</v>
      </c>
      <c r="K5378" s="70">
        <v>44621</v>
      </c>
      <c r="L5378" s="71">
        <v>32.642328368883945</v>
      </c>
      <c r="M5378" s="165"/>
      <c r="N5378" s="166"/>
      <c r="O5378" s="165"/>
      <c r="P5378" s="72"/>
    </row>
    <row r="5379" spans="1:16">
      <c r="A5379" s="12">
        <f t="shared" si="364"/>
        <v>0</v>
      </c>
      <c r="B5379" t="str">
        <f>YEAR(C5379)&amp;VLOOKUP(MONTH(C5379),lookup!$G$2:$N$13,8)</f>
        <v>2022M12</v>
      </c>
      <c r="C5379" s="7">
        <f t="shared" si="361"/>
        <v>44916</v>
      </c>
      <c r="D5379" s="130">
        <v>39.434323016860837</v>
      </c>
      <c r="E5379">
        <f t="shared" si="363"/>
        <v>39.37569214441838</v>
      </c>
      <c r="F5379" s="130">
        <v>32.906579082676721</v>
      </c>
      <c r="G5379">
        <f t="shared" si="360"/>
        <v>32.784924761043278</v>
      </c>
      <c r="H5379">
        <f t="shared" si="362"/>
        <v>0</v>
      </c>
      <c r="I5379" s="70">
        <v>44896</v>
      </c>
      <c r="J5379" s="71">
        <v>33.498179827440168</v>
      </c>
      <c r="K5379" s="70">
        <v>44621</v>
      </c>
      <c r="L5379" s="71">
        <v>32.649549865008495</v>
      </c>
      <c r="M5379" s="165"/>
      <c r="N5379" s="166"/>
      <c r="O5379" s="165"/>
      <c r="P5379" s="72"/>
    </row>
    <row r="5380" spans="1:16">
      <c r="A5380" s="12">
        <f t="shared" si="364"/>
        <v>0</v>
      </c>
      <c r="B5380" t="str">
        <f>YEAR(C5380)&amp;VLOOKUP(MONTH(C5380),lookup!$G$2:$N$13,8)</f>
        <v>2022M12</v>
      </c>
      <c r="C5380" s="7">
        <f t="shared" si="361"/>
        <v>44917</v>
      </c>
      <c r="D5380" s="130">
        <v>39.671634958388211</v>
      </c>
      <c r="E5380">
        <f t="shared" si="363"/>
        <v>39.430821507919632</v>
      </c>
      <c r="F5380" s="130">
        <v>32.939890002924329</v>
      </c>
      <c r="G5380">
        <f t="shared" si="360"/>
        <v>32.831878207385884</v>
      </c>
      <c r="H5380">
        <f t="shared" si="362"/>
        <v>0</v>
      </c>
      <c r="I5380" s="70">
        <v>44896</v>
      </c>
      <c r="J5380" s="71">
        <v>33.485180874061356</v>
      </c>
      <c r="K5380" s="70">
        <v>44621</v>
      </c>
      <c r="L5380" s="71">
        <v>32.65860401717034</v>
      </c>
      <c r="M5380" s="165"/>
      <c r="N5380" s="166"/>
      <c r="O5380" s="165"/>
      <c r="P5380" s="72"/>
    </row>
    <row r="5381" spans="1:16">
      <c r="A5381" s="12">
        <f t="shared" si="364"/>
        <v>0</v>
      </c>
      <c r="B5381" t="str">
        <f>YEAR(C5381)&amp;VLOOKUP(MONTH(C5381),lookup!$G$2:$N$13,8)</f>
        <v>2022M12</v>
      </c>
      <c r="C5381" s="7">
        <f t="shared" si="361"/>
        <v>44918</v>
      </c>
      <c r="D5381" s="130">
        <v>39.708977797239385</v>
      </c>
      <c r="E5381">
        <f t="shared" si="363"/>
        <v>39.585540362892189</v>
      </c>
      <c r="F5381" s="130">
        <v>33.124719545067428</v>
      </c>
      <c r="G5381">
        <f t="shared" si="360"/>
        <v>32.950066665203494</v>
      </c>
      <c r="H5381">
        <f t="shared" si="362"/>
        <v>0</v>
      </c>
      <c r="I5381" s="70">
        <v>44896</v>
      </c>
      <c r="J5381" s="71">
        <v>33.471600190557396</v>
      </c>
      <c r="K5381" s="70">
        <v>44621</v>
      </c>
      <c r="L5381" s="71">
        <v>32.660279167938718</v>
      </c>
      <c r="M5381" s="165"/>
      <c r="N5381" s="166"/>
      <c r="O5381" s="165"/>
      <c r="P5381" s="72"/>
    </row>
    <row r="5382" spans="1:16">
      <c r="A5382" s="12">
        <f t="shared" si="364"/>
        <v>0</v>
      </c>
      <c r="B5382" t="str">
        <f>YEAR(C5382)&amp;VLOOKUP(MONTH(C5382),lookup!$G$2:$N$13,8)</f>
        <v>2022M12</v>
      </c>
      <c r="C5382" s="7">
        <f t="shared" si="361"/>
        <v>44919</v>
      </c>
      <c r="D5382" s="130">
        <v>40.565821791396417</v>
      </c>
      <c r="E5382">
        <f t="shared" si="363"/>
        <v>39.698994700584748</v>
      </c>
      <c r="F5382" s="130">
        <v>33.406019757927602</v>
      </c>
      <c r="G5382">
        <f t="shared" ref="G5382:G5445" si="365">AVERAGE(SUM(F5375:F5382)/8,SUM(F5377:F5382)/6)</f>
        <v>33.006915439023501</v>
      </c>
      <c r="H5382">
        <f t="shared" si="362"/>
        <v>0</v>
      </c>
      <c r="I5382" s="70">
        <v>44896</v>
      </c>
      <c r="J5382" s="71">
        <v>33.454783086271284</v>
      </c>
      <c r="K5382" s="70">
        <v>44621</v>
      </c>
      <c r="L5382" s="71">
        <v>32.719415035976539</v>
      </c>
      <c r="M5382" s="165"/>
      <c r="N5382" s="166"/>
      <c r="O5382" s="165"/>
      <c r="P5382" s="72"/>
    </row>
    <row r="5383" spans="1:16">
      <c r="A5383" s="12">
        <f t="shared" si="364"/>
        <v>0</v>
      </c>
      <c r="B5383" t="str">
        <f>YEAR(C5383)&amp;VLOOKUP(MONTH(C5383),lookup!$G$2:$N$13,8)</f>
        <v>2022M12</v>
      </c>
      <c r="C5383" s="7">
        <f t="shared" si="361"/>
        <v>44920</v>
      </c>
      <c r="D5383" s="130">
        <v>38.31856011646083</v>
      </c>
      <c r="E5383">
        <f t="shared" si="363"/>
        <v>39.614520363079009</v>
      </c>
      <c r="F5383" s="130">
        <v>32.572708124425773</v>
      </c>
      <c r="G5383">
        <f t="shared" si="365"/>
        <v>33.021728714766624</v>
      </c>
      <c r="H5383">
        <f t="shared" si="362"/>
        <v>0</v>
      </c>
      <c r="I5383" s="70">
        <v>44896</v>
      </c>
      <c r="J5383" s="71">
        <v>33.440968662464066</v>
      </c>
      <c r="K5383" s="70">
        <v>44621</v>
      </c>
      <c r="L5383" s="71">
        <v>32.731630203099719</v>
      </c>
      <c r="M5383" s="165"/>
      <c r="N5383" s="166"/>
      <c r="O5383" s="165"/>
      <c r="P5383" s="72"/>
    </row>
    <row r="5384" spans="1:16">
      <c r="A5384" s="12">
        <f t="shared" si="364"/>
        <v>0</v>
      </c>
      <c r="B5384" t="str">
        <f>YEAR(C5384)&amp;VLOOKUP(MONTH(C5384),lookup!$G$2:$N$13,8)</f>
        <v>2022M12</v>
      </c>
      <c r="C5384" s="7">
        <f t="shared" si="361"/>
        <v>44921</v>
      </c>
      <c r="D5384" s="130">
        <v>40.529867130310052</v>
      </c>
      <c r="E5384">
        <f t="shared" si="363"/>
        <v>39.685316779665378</v>
      </c>
      <c r="F5384" s="130">
        <v>33.293347081705477</v>
      </c>
      <c r="G5384">
        <f t="shared" si="365"/>
        <v>33.025691094395427</v>
      </c>
      <c r="H5384">
        <f t="shared" si="362"/>
        <v>0</v>
      </c>
      <c r="I5384" s="70">
        <v>44896</v>
      </c>
      <c r="J5384" s="71">
        <v>33.43115415479199</v>
      </c>
      <c r="K5384" s="70">
        <v>44621</v>
      </c>
      <c r="L5384" s="71">
        <v>32.693380876118127</v>
      </c>
      <c r="M5384" s="165"/>
      <c r="N5384" s="166"/>
      <c r="O5384" s="165"/>
      <c r="P5384" s="72"/>
    </row>
    <row r="5385" spans="1:16">
      <c r="A5385" s="12">
        <f t="shared" si="364"/>
        <v>0</v>
      </c>
      <c r="B5385" t="str">
        <f>YEAR(C5385)&amp;VLOOKUP(MONTH(C5385),lookup!$G$2:$N$13,8)</f>
        <v>2022M12</v>
      </c>
      <c r="C5385" s="7">
        <f t="shared" si="361"/>
        <v>44922</v>
      </c>
      <c r="D5385" s="130">
        <v>39.8446153904749</v>
      </c>
      <c r="E5385">
        <f t="shared" si="363"/>
        <v>39.763056529478121</v>
      </c>
      <c r="F5385" s="130">
        <v>33.119454433105211</v>
      </c>
      <c r="G5385">
        <f t="shared" si="365"/>
        <v>33.074409649829676</v>
      </c>
      <c r="H5385">
        <f t="shared" si="362"/>
        <v>0</v>
      </c>
      <c r="I5385" s="70">
        <v>44896</v>
      </c>
      <c r="J5385" s="71">
        <v>33.445934470064905</v>
      </c>
      <c r="K5385" s="70">
        <v>44621</v>
      </c>
      <c r="L5385" s="71">
        <v>32.704010087899931</v>
      </c>
      <c r="M5385" s="165"/>
      <c r="N5385" s="166"/>
      <c r="O5385" s="165"/>
      <c r="P5385" s="72"/>
    </row>
    <row r="5386" spans="1:16">
      <c r="A5386" s="12">
        <f t="shared" si="364"/>
        <v>0</v>
      </c>
      <c r="B5386" t="str">
        <f>YEAR(C5386)&amp;VLOOKUP(MONTH(C5386),lookup!$G$2:$N$13,8)</f>
        <v>2022M12</v>
      </c>
      <c r="C5386" s="7">
        <f t="shared" si="361"/>
        <v>44923</v>
      </c>
      <c r="D5386" s="130">
        <v>40.024890842702455</v>
      </c>
      <c r="E5386">
        <f t="shared" si="363"/>
        <v>39.797229279288246</v>
      </c>
      <c r="F5386" s="130">
        <v>33.13548729283977</v>
      </c>
      <c r="G5386">
        <f t="shared" si="365"/>
        <v>33.085449185464618</v>
      </c>
      <c r="H5386">
        <f t="shared" si="362"/>
        <v>0</v>
      </c>
      <c r="I5386" s="70">
        <v>44896</v>
      </c>
      <c r="J5386" s="71">
        <v>33.461373918233576</v>
      </c>
      <c r="K5386" s="70">
        <v>44621</v>
      </c>
      <c r="L5386" s="71">
        <v>32.722504028942218</v>
      </c>
      <c r="M5386" s="165"/>
      <c r="N5386" s="166"/>
      <c r="O5386" s="165"/>
      <c r="P5386" s="72"/>
    </row>
    <row r="5387" spans="1:16">
      <c r="A5387" s="12">
        <f t="shared" si="364"/>
        <v>0</v>
      </c>
      <c r="B5387" t="str">
        <f>YEAR(C5387)&amp;VLOOKUP(MONTH(C5387),lookup!$G$2:$N$13,8)</f>
        <v>2022M12</v>
      </c>
      <c r="C5387" s="7">
        <f t="shared" si="361"/>
        <v>44924</v>
      </c>
      <c r="D5387" s="130">
        <v>39.632089692351698</v>
      </c>
      <c r="E5387">
        <f t="shared" si="363"/>
        <v>39.803182354432444</v>
      </c>
      <c r="F5387" s="130">
        <v>33.064104178847629</v>
      </c>
      <c r="G5387">
        <f t="shared" si="365"/>
        <v>33.090243223456994</v>
      </c>
      <c r="H5387">
        <f t="shared" si="362"/>
        <v>0</v>
      </c>
      <c r="I5387" s="70">
        <v>44896</v>
      </c>
      <c r="J5387" s="71">
        <v>33.478751079037771</v>
      </c>
      <c r="K5387" s="70">
        <v>44621</v>
      </c>
      <c r="L5387" s="71">
        <v>32.744224941108897</v>
      </c>
      <c r="M5387" s="165"/>
      <c r="N5387" s="166"/>
      <c r="O5387" s="165"/>
      <c r="P5387" s="72"/>
    </row>
    <row r="5388" spans="1:16">
      <c r="A5388" s="12">
        <f t="shared" si="364"/>
        <v>0</v>
      </c>
      <c r="B5388" t="str">
        <f>YEAR(C5388)&amp;VLOOKUP(MONTH(C5388),lookup!$G$2:$N$13,8)</f>
        <v>2022M12</v>
      </c>
      <c r="C5388" s="7">
        <f t="shared" ref="C5388:C5451" si="366">C5387+1</f>
        <v>44925</v>
      </c>
      <c r="D5388" s="130">
        <v>40.214191599954624</v>
      </c>
      <c r="E5388">
        <f t="shared" si="363"/>
        <v>39.807789628576856</v>
      </c>
      <c r="F5388" s="130">
        <v>33.301425291765526</v>
      </c>
      <c r="G5388">
        <f t="shared" si="365"/>
        <v>33.104122973496061</v>
      </c>
      <c r="H5388">
        <f t="shared" si="362"/>
        <v>0</v>
      </c>
      <c r="I5388" s="70">
        <v>44896</v>
      </c>
      <c r="J5388" s="71">
        <v>33.506052748157593</v>
      </c>
      <c r="K5388" s="70">
        <v>44621</v>
      </c>
      <c r="L5388" s="71">
        <v>32.776564660264988</v>
      </c>
      <c r="M5388" s="165"/>
      <c r="N5388" s="166"/>
      <c r="O5388" s="165"/>
      <c r="P5388" s="72"/>
    </row>
    <row r="5389" spans="1:16">
      <c r="A5389" s="12">
        <f t="shared" si="364"/>
        <v>0</v>
      </c>
      <c r="B5389" t="str">
        <f>YEAR(C5389)&amp;VLOOKUP(MONTH(C5389),lookup!$G$2:$N$13,8)</f>
        <v>2022M12</v>
      </c>
      <c r="C5389" s="7">
        <f t="shared" si="366"/>
        <v>44926</v>
      </c>
      <c r="D5389" s="130">
        <v>40.018527622731227</v>
      </c>
      <c r="E5389">
        <f t="shared" si="363"/>
        <v>39.968800451525965</v>
      </c>
      <c r="F5389" s="130">
        <v>33.292946410164035</v>
      </c>
      <c r="G5389">
        <f t="shared" si="365"/>
        <v>33.174657009709449</v>
      </c>
      <c r="H5389">
        <f t="shared" si="362"/>
        <v>0</v>
      </c>
      <c r="I5389" s="70">
        <v>44896</v>
      </c>
      <c r="J5389" s="71">
        <v>33.497959878516994</v>
      </c>
      <c r="K5389" s="70">
        <v>44621</v>
      </c>
      <c r="L5389" s="71">
        <v>32.800002550310161</v>
      </c>
      <c r="M5389" s="165"/>
      <c r="N5389" s="166"/>
      <c r="O5389" s="165"/>
      <c r="P5389" s="72"/>
    </row>
    <row r="5390" spans="1:16">
      <c r="A5390" s="12">
        <f t="shared" si="364"/>
        <v>0</v>
      </c>
      <c r="B5390" t="str">
        <f>YEAR(C5390)&amp;VLOOKUP(MONTH(C5390),lookup!$G$2:$N$13,8)</f>
        <v>2023M01</v>
      </c>
      <c r="C5390" s="7">
        <f t="shared" si="366"/>
        <v>44927</v>
      </c>
      <c r="D5390" s="130">
        <v>40.188377704073162</v>
      </c>
      <c r="E5390">
        <f t="shared" si="363"/>
        <v>39.916752743881858</v>
      </c>
      <c r="F5390" s="130">
        <v>33.369858553406694</v>
      </c>
      <c r="G5390">
        <f t="shared" si="365"/>
        <v>33.178772890401994</v>
      </c>
      <c r="H5390">
        <f t="shared" si="362"/>
        <v>0</v>
      </c>
      <c r="I5390" s="70">
        <v>44896</v>
      </c>
      <c r="J5390" s="71">
        <v>33.521949648035438</v>
      </c>
      <c r="K5390" s="70">
        <v>44621</v>
      </c>
      <c r="L5390" s="71">
        <v>32.796050431676392</v>
      </c>
      <c r="M5390" s="165"/>
      <c r="N5390" s="166"/>
      <c r="O5390" s="165"/>
      <c r="P5390" s="72"/>
    </row>
    <row r="5391" spans="1:16">
      <c r="A5391" s="12">
        <f t="shared" si="364"/>
        <v>0</v>
      </c>
      <c r="B5391" t="str">
        <f>YEAR(C5391)&amp;VLOOKUP(MONTH(C5391),lookup!$G$2:$N$13,8)</f>
        <v>2023M01</v>
      </c>
      <c r="C5391" s="7">
        <f t="shared" si="366"/>
        <v>44928</v>
      </c>
      <c r="D5391" s="130">
        <v>39.849256168848086</v>
      </c>
      <c r="E5391">
        <f t="shared" si="363"/>
        <v>40.012807978687164</v>
      </c>
      <c r="F5391" s="130">
        <v>33.165587445302741</v>
      </c>
      <c r="G5391">
        <f t="shared" si="365"/>
        <v>33.219672265639929</v>
      </c>
      <c r="H5391">
        <f t="shared" si="362"/>
        <v>0</v>
      </c>
      <c r="I5391" s="70">
        <v>44896</v>
      </c>
      <c r="J5391" s="71">
        <v>33.547573792908189</v>
      </c>
      <c r="K5391" s="70">
        <v>44621</v>
      </c>
      <c r="L5391" s="71">
        <v>32.804388184875712</v>
      </c>
      <c r="M5391" s="165"/>
      <c r="N5391" s="166"/>
      <c r="O5391" s="165"/>
      <c r="P5391" s="72"/>
    </row>
    <row r="5392" spans="1:16">
      <c r="A5392" s="12">
        <f t="shared" si="364"/>
        <v>0</v>
      </c>
      <c r="B5392" t="str">
        <f>YEAR(C5392)&amp;VLOOKUP(MONTH(C5392),lookup!$G$2:$N$13,8)</f>
        <v>2023M01</v>
      </c>
      <c r="C5392" s="7">
        <f t="shared" si="366"/>
        <v>44929</v>
      </c>
      <c r="D5392" s="130">
        <v>40.051246812646568</v>
      </c>
      <c r="E5392">
        <f t="shared" si="363"/>
        <v>39.985090539661869</v>
      </c>
      <c r="F5392" s="130">
        <v>33.123351275871244</v>
      </c>
      <c r="G5392">
        <f t="shared" si="365"/>
        <v>33.208036193027915</v>
      </c>
      <c r="H5392">
        <f t="shared" si="362"/>
        <v>0</v>
      </c>
      <c r="I5392" s="70">
        <v>44896</v>
      </c>
      <c r="J5392" s="71">
        <v>33.560668114041178</v>
      </c>
      <c r="K5392" s="70">
        <v>44621</v>
      </c>
      <c r="L5392" s="71">
        <v>32.842068926380747</v>
      </c>
      <c r="M5392" s="165"/>
      <c r="N5392" s="166"/>
      <c r="O5392" s="165"/>
      <c r="P5392" s="72"/>
    </row>
    <row r="5393" spans="1:16">
      <c r="A5393" s="12">
        <f t="shared" si="364"/>
        <v>0</v>
      </c>
      <c r="B5393" t="str">
        <f>YEAR(C5393)&amp;VLOOKUP(MONTH(C5393),lookup!$G$2:$N$13,8)</f>
        <v>2023M01</v>
      </c>
      <c r="C5393" s="7">
        <f t="shared" si="366"/>
        <v>44930</v>
      </c>
      <c r="D5393" s="130">
        <v>39.819881920439435</v>
      </c>
      <c r="E5393">
        <f t="shared" si="363"/>
        <v>39.999194050125297</v>
      </c>
      <c r="F5393" s="130">
        <v>33.179741265622091</v>
      </c>
      <c r="G5393">
        <f t="shared" si="365"/>
        <v>33.221440543958096</v>
      </c>
      <c r="H5393">
        <f t="shared" si="362"/>
        <v>0</v>
      </c>
      <c r="I5393" s="70">
        <v>44896</v>
      </c>
      <c r="J5393" s="71">
        <v>33.560974154939984</v>
      </c>
      <c r="K5393" s="70">
        <v>44621</v>
      </c>
      <c r="L5393" s="71">
        <v>32.862763166655334</v>
      </c>
      <c r="M5393" s="165"/>
      <c r="N5393" s="166"/>
      <c r="O5393" s="165"/>
      <c r="P5393" s="72"/>
    </row>
    <row r="5394" spans="1:16">
      <c r="A5394" s="12">
        <f t="shared" si="364"/>
        <v>0</v>
      </c>
      <c r="B5394" t="str">
        <f>YEAR(C5394)&amp;VLOOKUP(MONTH(C5394),lookup!$G$2:$N$13,8)</f>
        <v>2023M01</v>
      </c>
      <c r="C5394" s="7">
        <f t="shared" si="366"/>
        <v>44931</v>
      </c>
      <c r="D5394" s="130">
        <v>40.45991194738977</v>
      </c>
      <c r="E5394">
        <f t="shared" si="363"/>
        <v>40.046859564787852</v>
      </c>
      <c r="F5394" s="130">
        <v>33.509733434053125</v>
      </c>
      <c r="G5394">
        <f t="shared" si="365"/>
        <v>33.262189939641232</v>
      </c>
      <c r="H5394">
        <f t="shared" si="362"/>
        <v>0</v>
      </c>
      <c r="I5394" s="70">
        <v>44896</v>
      </c>
      <c r="J5394" s="71">
        <v>33.524057049309064</v>
      </c>
      <c r="K5394" s="70">
        <v>44621</v>
      </c>
      <c r="L5394" s="71">
        <v>32.863535506281075</v>
      </c>
      <c r="M5394" s="165"/>
      <c r="N5394" s="166"/>
      <c r="O5394" s="165"/>
      <c r="P5394" s="72"/>
    </row>
    <row r="5395" spans="1:16">
      <c r="A5395" s="12">
        <f t="shared" si="364"/>
        <v>0</v>
      </c>
      <c r="B5395" t="str">
        <f>YEAR(C5395)&amp;VLOOKUP(MONTH(C5395),lookup!$G$2:$N$13,8)</f>
        <v>2023M01</v>
      </c>
      <c r="C5395" s="7">
        <f t="shared" si="366"/>
        <v>44932</v>
      </c>
      <c r="D5395" s="130">
        <v>40.056593476574875</v>
      </c>
      <c r="E5395">
        <f t="shared" si="363"/>
        <v>40.076563205788773</v>
      </c>
      <c r="F5395" s="130">
        <v>33.305060875622608</v>
      </c>
      <c r="G5395">
        <f t="shared" si="365"/>
        <v>33.278259271977873</v>
      </c>
      <c r="H5395">
        <f t="shared" si="362"/>
        <v>0</v>
      </c>
      <c r="I5395" s="70">
        <v>44896</v>
      </c>
      <c r="J5395" s="71">
        <v>33.502771689689339</v>
      </c>
      <c r="K5395" s="70">
        <v>44621</v>
      </c>
      <c r="L5395" s="71">
        <v>32.86105877666737</v>
      </c>
      <c r="M5395" s="165"/>
      <c r="N5395" s="166"/>
      <c r="O5395" s="165"/>
      <c r="P5395" s="72"/>
    </row>
    <row r="5396" spans="1:16">
      <c r="A5396" s="12">
        <f t="shared" si="364"/>
        <v>0</v>
      </c>
      <c r="B5396" t="str">
        <f>YEAR(C5396)&amp;VLOOKUP(MONTH(C5396),lookup!$G$2:$N$13,8)</f>
        <v>2023M01</v>
      </c>
      <c r="C5396" s="7">
        <f t="shared" si="366"/>
        <v>44933</v>
      </c>
      <c r="D5396" s="130">
        <v>40.538005462843195</v>
      </c>
      <c r="E5396">
        <f t="shared" si="363"/>
        <v>40.125937218783477</v>
      </c>
      <c r="F5396" s="130">
        <v>33.540310766985854</v>
      </c>
      <c r="G5396">
        <f t="shared" si="365"/>
        <v>33.307393965310744</v>
      </c>
      <c r="H5396">
        <f t="shared" si="362"/>
        <v>0</v>
      </c>
      <c r="I5396" s="70">
        <v>44896</v>
      </c>
      <c r="J5396" s="71">
        <v>33.459635144164317</v>
      </c>
      <c r="K5396" s="70">
        <v>44621</v>
      </c>
      <c r="L5396" s="71">
        <v>32.82425708076218</v>
      </c>
      <c r="M5396" s="165"/>
      <c r="N5396" s="166"/>
      <c r="O5396" s="165"/>
      <c r="P5396" s="72"/>
    </row>
    <row r="5397" spans="1:16">
      <c r="A5397" s="12">
        <f t="shared" si="364"/>
        <v>0</v>
      </c>
      <c r="B5397" t="str">
        <f>YEAR(C5397)&amp;VLOOKUP(MONTH(C5397),lookup!$G$2:$N$13,8)</f>
        <v>2023M01</v>
      </c>
      <c r="C5397" s="7">
        <f t="shared" si="366"/>
        <v>44934</v>
      </c>
      <c r="D5397" s="130">
        <v>40.117267209024448</v>
      </c>
      <c r="E5397">
        <f t="shared" si="363"/>
        <v>40.154442696274828</v>
      </c>
      <c r="F5397" s="130">
        <v>33.344867970988638</v>
      </c>
      <c r="G5397">
        <f t="shared" si="365"/>
        <v>33.325579106669437</v>
      </c>
      <c r="H5397">
        <f t="shared" si="362"/>
        <v>0</v>
      </c>
      <c r="I5397" s="70">
        <v>44896</v>
      </c>
      <c r="J5397" s="71">
        <v>33.450841841793121</v>
      </c>
      <c r="K5397" s="70">
        <v>44621</v>
      </c>
      <c r="L5397" s="71">
        <v>32.786847985355351</v>
      </c>
      <c r="M5397" s="165"/>
      <c r="N5397" s="166"/>
      <c r="O5397" s="165"/>
      <c r="P5397" s="72"/>
    </row>
    <row r="5398" spans="1:16">
      <c r="A5398" s="12">
        <f t="shared" si="364"/>
        <v>0</v>
      </c>
      <c r="B5398" t="str">
        <f>YEAR(C5398)&amp;VLOOKUP(MONTH(C5398),lookup!$G$2:$N$13,8)</f>
        <v>2023M01</v>
      </c>
      <c r="C5398" s="7">
        <f t="shared" si="366"/>
        <v>44935</v>
      </c>
      <c r="D5398" s="130">
        <v>40.360230639839536</v>
      </c>
      <c r="E5398">
        <f t="shared" si="363"/>
        <v>40.19093215702631</v>
      </c>
      <c r="F5398" s="130">
        <v>33.274008992453112</v>
      </c>
      <c r="G5398">
        <f t="shared" si="365"/>
        <v>33.332143318825004</v>
      </c>
      <c r="H5398">
        <f t="shared" si="362"/>
        <v>0</v>
      </c>
      <c r="I5398" s="70">
        <v>44896</v>
      </c>
      <c r="J5398" s="71">
        <v>33.434259091899293</v>
      </c>
      <c r="K5398" s="70">
        <v>44621</v>
      </c>
      <c r="L5398" s="71">
        <v>32.788311019512683</v>
      </c>
      <c r="M5398" s="165"/>
      <c r="N5398" s="166"/>
      <c r="O5398" s="165"/>
      <c r="P5398" s="72"/>
    </row>
    <row r="5399" spans="1:16">
      <c r="A5399" s="12">
        <f t="shared" si="364"/>
        <v>0</v>
      </c>
      <c r="B5399" t="str">
        <f>YEAR(C5399)&amp;VLOOKUP(MONTH(C5399),lookup!$G$2:$N$13,8)</f>
        <v>2023M01</v>
      </c>
      <c r="C5399" s="7">
        <f t="shared" si="366"/>
        <v>44936</v>
      </c>
      <c r="D5399" s="130">
        <v>39.773625268003727</v>
      </c>
      <c r="E5399">
        <f t="shared" si="363"/>
        <v>40.182350504687228</v>
      </c>
      <c r="F5399" s="130">
        <v>33.062002475818012</v>
      </c>
      <c r="G5399">
        <f t="shared" si="365"/>
        <v>33.315857692415193</v>
      </c>
      <c r="H5399">
        <f t="shared" si="362"/>
        <v>0</v>
      </c>
      <c r="I5399" s="70">
        <v>44896</v>
      </c>
      <c r="J5399" s="71">
        <v>33.405008153664745</v>
      </c>
      <c r="K5399" s="70">
        <v>44621</v>
      </c>
      <c r="L5399" s="71">
        <v>32.781421405656459</v>
      </c>
      <c r="M5399" s="165"/>
      <c r="N5399" s="166"/>
      <c r="O5399" s="165"/>
      <c r="P5399" s="72"/>
    </row>
    <row r="5400" spans="1:16">
      <c r="A5400" s="12">
        <f t="shared" si="364"/>
        <v>0</v>
      </c>
      <c r="B5400" t="str">
        <f>YEAR(C5400)&amp;VLOOKUP(MONTH(C5400),lookup!$G$2:$N$13,8)</f>
        <v>2023M01</v>
      </c>
      <c r="C5400" s="7">
        <f t="shared" si="366"/>
        <v>44937</v>
      </c>
      <c r="D5400" s="130">
        <v>40.440221964258527</v>
      </c>
      <c r="E5400">
        <f t="shared" si="363"/>
        <v>40.205020619735365</v>
      </c>
      <c r="F5400" s="130">
        <v>33.430502718259881</v>
      </c>
      <c r="G5400">
        <f t="shared" si="365"/>
        <v>33.328452097915047</v>
      </c>
      <c r="H5400">
        <f t="shared" si="362"/>
        <v>0</v>
      </c>
      <c r="I5400" s="70">
        <v>44896</v>
      </c>
      <c r="J5400" s="71">
        <v>33.380797815611196</v>
      </c>
      <c r="K5400" s="70">
        <v>44621</v>
      </c>
      <c r="L5400" s="71">
        <v>32.761578176199805</v>
      </c>
      <c r="M5400" s="165"/>
      <c r="N5400" s="166"/>
      <c r="O5400" s="165"/>
      <c r="P5400" s="72"/>
    </row>
    <row r="5401" spans="1:16">
      <c r="A5401" s="12">
        <f t="shared" si="364"/>
        <v>0</v>
      </c>
      <c r="B5401" t="str">
        <f>YEAR(C5401)&amp;VLOOKUP(MONTH(C5401),lookup!$G$2:$N$13,8)</f>
        <v>2023M01</v>
      </c>
      <c r="C5401" s="7">
        <f t="shared" si="366"/>
        <v>44938</v>
      </c>
      <c r="D5401" s="130">
        <v>40.005480924461665</v>
      </c>
      <c r="E5401">
        <f t="shared" si="363"/>
        <v>40.212361178143993</v>
      </c>
      <c r="F5401" s="130">
        <v>33.183796513099921</v>
      </c>
      <c r="G5401">
        <f t="shared" si="365"/>
        <v>33.318600187338859</v>
      </c>
      <c r="H5401">
        <f t="shared" ref="H5401:H5464" si="367">INDEX(J:AU,MATCH(C5401,C:C,0),MATCH($H$1,$J$1:$AU$1,0))*(IF(I5401=$Q$1,1,IF(K5401=$Q$1,1,IF(M5401=$Q$1,1,IF(O5401=$Q$1,1,0)))))</f>
        <v>0</v>
      </c>
      <c r="I5401" s="70">
        <v>44896</v>
      </c>
      <c r="J5401" s="71">
        <v>33.33984824366518</v>
      </c>
      <c r="K5401" s="70">
        <v>44621</v>
      </c>
      <c r="L5401" s="71">
        <v>32.759670376255535</v>
      </c>
      <c r="M5401" s="165"/>
      <c r="N5401" s="166"/>
      <c r="O5401" s="165"/>
      <c r="P5401" s="72"/>
    </row>
    <row r="5402" spans="1:16">
      <c r="A5402" s="12">
        <f t="shared" si="364"/>
        <v>0</v>
      </c>
      <c r="B5402" t="str">
        <f>YEAR(C5402)&amp;VLOOKUP(MONTH(C5402),lookup!$G$2:$N$13,8)</f>
        <v>2023M01</v>
      </c>
      <c r="C5402" s="7">
        <f t="shared" si="366"/>
        <v>44939</v>
      </c>
      <c r="D5402" s="130">
        <v>40.539431783285423</v>
      </c>
      <c r="E5402">
        <f t="shared" si="363"/>
        <v>40.217450027924315</v>
      </c>
      <c r="F5402" s="130">
        <v>33.537155487255028</v>
      </c>
      <c r="G5402">
        <f t="shared" si="365"/>
        <v>33.320051125686405</v>
      </c>
      <c r="H5402">
        <f t="shared" si="367"/>
        <v>0</v>
      </c>
      <c r="I5402" s="70">
        <v>44896</v>
      </c>
      <c r="J5402" s="71">
        <v>33.359219287344722</v>
      </c>
      <c r="K5402" s="70">
        <v>44621</v>
      </c>
      <c r="L5402" s="71">
        <v>32.771485329866032</v>
      </c>
      <c r="M5402" s="165"/>
      <c r="N5402" s="166"/>
      <c r="O5402" s="165"/>
      <c r="P5402" s="72"/>
    </row>
    <row r="5403" spans="1:16">
      <c r="A5403" s="12">
        <f t="shared" si="364"/>
        <v>0</v>
      </c>
      <c r="B5403" t="str">
        <f>YEAR(C5403)&amp;VLOOKUP(MONTH(C5403),lookup!$G$2:$N$13,8)</f>
        <v>2023M01</v>
      </c>
      <c r="C5403" s="7">
        <f t="shared" si="366"/>
        <v>44940</v>
      </c>
      <c r="D5403" s="130">
        <v>40.283224709233565</v>
      </c>
      <c r="E5403">
        <f t="shared" si="363"/>
        <v>40.245444271649582</v>
      </c>
      <c r="F5403" s="130">
        <v>33.435082847060194</v>
      </c>
      <c r="G5403">
        <f t="shared" si="365"/>
        <v>33.335695405240557</v>
      </c>
      <c r="H5403">
        <f t="shared" si="367"/>
        <v>0</v>
      </c>
      <c r="I5403" s="70">
        <v>44896</v>
      </c>
      <c r="J5403" s="71">
        <v>33.373113109142004</v>
      </c>
      <c r="K5403" s="70">
        <v>44621</v>
      </c>
      <c r="L5403" s="71">
        <v>32.771917415861772</v>
      </c>
      <c r="M5403" s="165"/>
      <c r="N5403" s="166"/>
      <c r="O5403" s="165"/>
      <c r="P5403" s="72"/>
    </row>
    <row r="5404" spans="1:16">
      <c r="A5404" s="12">
        <f t="shared" si="364"/>
        <v>0</v>
      </c>
      <c r="B5404" t="str">
        <f>YEAR(C5404)&amp;VLOOKUP(MONTH(C5404),lookup!$G$2:$N$13,8)</f>
        <v>2023M01</v>
      </c>
      <c r="C5404" s="7">
        <f t="shared" si="366"/>
        <v>44941</v>
      </c>
      <c r="D5404" s="130">
        <v>40.514215169935746</v>
      </c>
      <c r="E5404">
        <f t="shared" si="363"/>
        <v>40.256789422517549</v>
      </c>
      <c r="F5404" s="130">
        <v>33.478715104940775</v>
      </c>
      <c r="G5404">
        <f t="shared" si="365"/>
        <v>33.348904519070047</v>
      </c>
      <c r="H5404">
        <f t="shared" si="367"/>
        <v>0</v>
      </c>
      <c r="I5404" s="70">
        <v>44896</v>
      </c>
      <c r="J5404" s="71">
        <v>33.402410770751011</v>
      </c>
      <c r="K5404" s="70">
        <v>44621</v>
      </c>
      <c r="L5404" s="71">
        <v>32.784449750007326</v>
      </c>
      <c r="M5404" s="165"/>
      <c r="N5404" s="166"/>
      <c r="O5404" s="165"/>
      <c r="P5404" s="72"/>
    </row>
    <row r="5405" spans="1:16">
      <c r="A5405" s="12">
        <f t="shared" si="364"/>
        <v>0</v>
      </c>
      <c r="B5405" t="str">
        <f>YEAR(C5405)&amp;VLOOKUP(MONTH(C5405),lookup!$G$2:$N$13,8)</f>
        <v>2023M01</v>
      </c>
      <c r="C5405" s="7">
        <f t="shared" si="366"/>
        <v>44942</v>
      </c>
      <c r="D5405" s="130">
        <v>39.584605690945466</v>
      </c>
      <c r="E5405">
        <f t="shared" si="363"/>
        <v>40.207746446216092</v>
      </c>
      <c r="F5405" s="130">
        <v>32.756344188972335</v>
      </c>
      <c r="G5405">
        <f t="shared" si="365"/>
        <v>33.28665025879021</v>
      </c>
      <c r="H5405">
        <f t="shared" si="367"/>
        <v>0</v>
      </c>
      <c r="I5405" s="70">
        <v>44896</v>
      </c>
      <c r="J5405" s="71">
        <v>33.435018168707522</v>
      </c>
      <c r="K5405" s="70">
        <v>44621</v>
      </c>
      <c r="L5405" s="71">
        <v>32.823659817043264</v>
      </c>
      <c r="M5405" s="165"/>
      <c r="N5405" s="166"/>
      <c r="O5405" s="165"/>
      <c r="P5405" s="72"/>
    </row>
    <row r="5406" spans="1:16">
      <c r="A5406" s="12">
        <f t="shared" si="364"/>
        <v>0</v>
      </c>
      <c r="B5406" t="str">
        <f>YEAR(C5406)&amp;VLOOKUP(MONTH(C5406),lookup!$G$2:$N$13,8)</f>
        <v>2023M01</v>
      </c>
      <c r="C5406" s="7">
        <f t="shared" si="366"/>
        <v>44943</v>
      </c>
      <c r="D5406" s="130">
        <v>39.986438685108986</v>
      </c>
      <c r="E5406">
        <f t="shared" si="363"/>
        <v>40.146569175782972</v>
      </c>
      <c r="F5406" s="130">
        <v>33.093398288073246</v>
      </c>
      <c r="G5406">
        <f t="shared" si="365"/>
        <v>33.247270053917589</v>
      </c>
      <c r="H5406">
        <f t="shared" si="367"/>
        <v>0</v>
      </c>
      <c r="I5406" s="70">
        <v>44896</v>
      </c>
      <c r="J5406" s="71">
        <v>33.440345785868239</v>
      </c>
      <c r="K5406" s="70">
        <v>44621</v>
      </c>
      <c r="L5406" s="71">
        <v>32.829196554034517</v>
      </c>
      <c r="M5406" s="165"/>
      <c r="N5406" s="166"/>
      <c r="O5406" s="165"/>
      <c r="P5406" s="72"/>
    </row>
    <row r="5407" spans="1:16">
      <c r="A5407" s="12">
        <f t="shared" si="364"/>
        <v>0</v>
      </c>
      <c r="B5407" t="str">
        <f>YEAR(C5407)&amp;VLOOKUP(MONTH(C5407),lookup!$G$2:$N$13,8)</f>
        <v>2023M01</v>
      </c>
      <c r="C5407" s="7">
        <f t="shared" si="366"/>
        <v>44944</v>
      </c>
      <c r="D5407" s="130">
        <v>39.916345179432724</v>
      </c>
      <c r="E5407">
        <f t="shared" si="363"/>
        <v>40.148061191494875</v>
      </c>
      <c r="F5407" s="130">
        <v>32.953643243345191</v>
      </c>
      <c r="G5407">
        <f t="shared" si="365"/>
        <v>33.221318162741809</v>
      </c>
      <c r="H5407">
        <f t="shared" si="367"/>
        <v>0</v>
      </c>
      <c r="I5407" s="70">
        <v>44896</v>
      </c>
      <c r="J5407" s="71">
        <v>33.422755540020688</v>
      </c>
      <c r="K5407" s="70">
        <v>44621</v>
      </c>
      <c r="L5407" s="71">
        <v>32.820679357570008</v>
      </c>
      <c r="M5407" s="165"/>
      <c r="N5407" s="166"/>
      <c r="O5407" s="165"/>
      <c r="P5407" s="72"/>
    </row>
    <row r="5408" spans="1:16">
      <c r="A5408" s="12">
        <f t="shared" si="364"/>
        <v>0</v>
      </c>
      <c r="B5408" t="str">
        <f>YEAR(C5408)&amp;VLOOKUP(MONTH(C5408),lookup!$G$2:$N$13,8)</f>
        <v>2023M01</v>
      </c>
      <c r="C5408" s="7">
        <f t="shared" si="366"/>
        <v>44945</v>
      </c>
      <c r="D5408" s="130">
        <v>39.911738808165524</v>
      </c>
      <c r="E5408">
        <f t="shared" si="363"/>
        <v>40.062723246312402</v>
      </c>
      <c r="F5408" s="130">
        <v>33.036098743701928</v>
      </c>
      <c r="G5408">
        <f t="shared" si="365"/>
        <v>33.154913185702512</v>
      </c>
      <c r="H5408">
        <f t="shared" si="367"/>
        <v>0</v>
      </c>
      <c r="I5408" s="70">
        <v>44896</v>
      </c>
      <c r="J5408" s="71">
        <v>33.415279677621349</v>
      </c>
      <c r="K5408" s="70">
        <v>44621</v>
      </c>
      <c r="L5408" s="71">
        <v>32.823682144150887</v>
      </c>
      <c r="M5408" s="70"/>
      <c r="N5408" s="166"/>
      <c r="O5408" s="165"/>
      <c r="P5408" s="72"/>
    </row>
    <row r="5409" spans="1:16">
      <c r="A5409" s="12">
        <f t="shared" si="364"/>
        <v>0</v>
      </c>
      <c r="B5409" t="str">
        <f>YEAR(C5409)&amp;VLOOKUP(MONTH(C5409),lookup!$G$2:$N$13,8)</f>
        <v>2023M01</v>
      </c>
      <c r="C5409" s="7">
        <f t="shared" si="366"/>
        <v>44946</v>
      </c>
      <c r="D5409" s="130">
        <v>40.151111302603695</v>
      </c>
      <c r="E5409">
        <f t="shared" si="363"/>
        <v>40.060815694393789</v>
      </c>
      <c r="F5409" s="130">
        <v>33.228479731984656</v>
      </c>
      <c r="G5409">
        <f t="shared" si="365"/>
        <v>33.140488960626513</v>
      </c>
      <c r="H5409">
        <f t="shared" si="367"/>
        <v>0</v>
      </c>
      <c r="I5409" s="70">
        <v>44896</v>
      </c>
      <c r="J5409" s="71">
        <v>33.424055683309845</v>
      </c>
      <c r="K5409" s="70">
        <v>44621</v>
      </c>
      <c r="L5409" s="71">
        <v>32.820444719916885</v>
      </c>
      <c r="M5409" s="70"/>
      <c r="N5409" s="166"/>
      <c r="O5409" s="165"/>
      <c r="P5409" s="72"/>
    </row>
    <row r="5410" spans="1:16">
      <c r="A5410" s="12">
        <f t="shared" si="364"/>
        <v>0</v>
      </c>
      <c r="B5410" t="str">
        <f>YEAR(C5410)&amp;VLOOKUP(MONTH(C5410),lookup!$G$2:$N$13,8)</f>
        <v>2023M01</v>
      </c>
      <c r="C5410" s="7">
        <f t="shared" si="366"/>
        <v>44947</v>
      </c>
      <c r="D5410" s="130">
        <v>40.257368266425516</v>
      </c>
      <c r="E5410">
        <f t="shared" si="363"/>
        <v>40.021782815964201</v>
      </c>
      <c r="F5410" s="130">
        <v>33.11473387498085</v>
      </c>
      <c r="G5410">
        <f t="shared" si="365"/>
        <v>33.08375584069605</v>
      </c>
      <c r="H5410">
        <f t="shared" si="367"/>
        <v>0</v>
      </c>
      <c r="I5410" s="70">
        <v>44896</v>
      </c>
      <c r="J5410" s="71">
        <v>33.41751957715411</v>
      </c>
      <c r="K5410" s="70">
        <v>44621</v>
      </c>
      <c r="L5410" s="71">
        <v>32.805016164061946</v>
      </c>
      <c r="M5410" s="70"/>
      <c r="N5410" s="166"/>
      <c r="O5410" s="165"/>
      <c r="P5410" s="72"/>
    </row>
    <row r="5411" spans="1:16">
      <c r="A5411" s="12">
        <f t="shared" si="364"/>
        <v>0</v>
      </c>
      <c r="B5411" t="str">
        <f>YEAR(C5411)&amp;VLOOKUP(MONTH(C5411),lookup!$G$2:$N$13,8)</f>
        <v>2023M01</v>
      </c>
      <c r="C5411" s="7">
        <f t="shared" si="366"/>
        <v>44948</v>
      </c>
      <c r="D5411" s="130">
        <v>39.711097816698761</v>
      </c>
      <c r="E5411">
        <f t="shared" si="363"/>
        <v>39.996565895660211</v>
      </c>
      <c r="F5411" s="130">
        <v>33.026892948452314</v>
      </c>
      <c r="G5411">
        <f t="shared" si="365"/>
        <v>33.080789701989723</v>
      </c>
      <c r="H5411">
        <f t="shared" si="367"/>
        <v>0</v>
      </c>
      <c r="I5411" s="70">
        <v>44896</v>
      </c>
      <c r="J5411" s="71">
        <v>33.422268241441479</v>
      </c>
      <c r="K5411" s="70">
        <v>44621</v>
      </c>
      <c r="L5411" s="71">
        <v>32.809995811277808</v>
      </c>
      <c r="M5411" s="70"/>
      <c r="N5411" s="166"/>
      <c r="O5411" s="165"/>
      <c r="P5411" s="72"/>
    </row>
    <row r="5412" spans="1:16">
      <c r="A5412" s="12">
        <f t="shared" si="364"/>
        <v>0</v>
      </c>
      <c r="B5412" t="str">
        <f>YEAR(C5412)&amp;VLOOKUP(MONTH(C5412),lookup!$G$2:$N$13,8)</f>
        <v>2023M01</v>
      </c>
      <c r="C5412" s="7">
        <f t="shared" si="366"/>
        <v>44949</v>
      </c>
      <c r="D5412" s="130">
        <v>40.36530173261805</v>
      </c>
      <c r="E5412">
        <f t="shared" si="363"/>
        <v>40.018830726453608</v>
      </c>
      <c r="F5412" s="130">
        <v>33.156044911122493</v>
      </c>
      <c r="G5412">
        <f t="shared" si="365"/>
        <v>33.065843366796855</v>
      </c>
      <c r="H5412">
        <f t="shared" si="367"/>
        <v>0</v>
      </c>
      <c r="I5412" s="70">
        <v>44896</v>
      </c>
      <c r="J5412" s="71">
        <v>33.405400490587908</v>
      </c>
      <c r="K5412" s="70">
        <v>44621</v>
      </c>
      <c r="L5412" s="71">
        <v>32.800467029753875</v>
      </c>
      <c r="M5412" s="70"/>
      <c r="N5412" s="166"/>
      <c r="O5412" s="165"/>
      <c r="P5412" s="72"/>
    </row>
    <row r="5413" spans="1:16">
      <c r="A5413" s="12">
        <f t="shared" si="364"/>
        <v>0</v>
      </c>
      <c r="B5413" t="str">
        <f>YEAR(C5413)&amp;VLOOKUP(MONTH(C5413),lookup!$G$2:$N$13,8)</f>
        <v>2023M01</v>
      </c>
      <c r="C5413" s="7">
        <f t="shared" si="366"/>
        <v>44950</v>
      </c>
      <c r="D5413" s="130">
        <v>39.710901609104717</v>
      </c>
      <c r="E5413">
        <f t="shared" si="363"/>
        <v>40.009603923811227</v>
      </c>
      <c r="F5413" s="130">
        <v>32.895461706614633</v>
      </c>
      <c r="G5413">
        <f t="shared" si="365"/>
        <v>33.069689750255279</v>
      </c>
      <c r="H5413">
        <f t="shared" si="367"/>
        <v>0</v>
      </c>
      <c r="I5413" s="70">
        <v>44896</v>
      </c>
      <c r="J5413" s="71">
        <v>33.369340405769101</v>
      </c>
      <c r="K5413" s="70">
        <v>44621</v>
      </c>
      <c r="L5413" s="71">
        <v>32.776362664323258</v>
      </c>
      <c r="M5413" s="70"/>
      <c r="N5413" s="166"/>
      <c r="O5413" s="165"/>
      <c r="P5413" s="72"/>
    </row>
    <row r="5414" spans="1:16">
      <c r="A5414" s="12">
        <f t="shared" si="364"/>
        <v>0</v>
      </c>
      <c r="B5414" t="str">
        <f>YEAR(C5414)&amp;VLOOKUP(MONTH(C5414),lookup!$G$2:$N$13,8)</f>
        <v>2023M01</v>
      </c>
      <c r="C5414" s="7">
        <f t="shared" si="366"/>
        <v>44951</v>
      </c>
      <c r="D5414" s="130">
        <v>40.47247782684736</v>
      </c>
      <c r="E5414">
        <f t="shared" si="363"/>
        <v>40.086709621726698</v>
      </c>
      <c r="F5414" s="130">
        <v>33.212668580914169</v>
      </c>
      <c r="G5414">
        <f t="shared" si="365"/>
        <v>33.091858296658856</v>
      </c>
      <c r="H5414">
        <f t="shared" si="367"/>
        <v>0</v>
      </c>
      <c r="I5414" s="70">
        <v>44896</v>
      </c>
      <c r="J5414" s="71">
        <v>33.338764388646332</v>
      </c>
      <c r="K5414" s="70">
        <v>44621</v>
      </c>
      <c r="L5414" s="71">
        <v>32.768518561989829</v>
      </c>
      <c r="M5414" s="70"/>
      <c r="N5414" s="166"/>
      <c r="O5414" s="165"/>
      <c r="P5414" s="72"/>
    </row>
    <row r="5415" spans="1:16">
      <c r="A5415" s="12">
        <f t="shared" si="364"/>
        <v>0</v>
      </c>
      <c r="B5415" t="str">
        <f>YEAR(C5415)&amp;VLOOKUP(MONTH(C5415),lookup!$G$2:$N$13,8)</f>
        <v>2023M01</v>
      </c>
      <c r="C5415" s="7">
        <f t="shared" si="366"/>
        <v>44952</v>
      </c>
      <c r="D5415" s="130">
        <v>40.05641986786344</v>
      </c>
      <c r="E5415">
        <f t="shared" si="363"/>
        <v>40.087573336858597</v>
      </c>
      <c r="F5415" s="130">
        <v>33.210029793991538</v>
      </c>
      <c r="G5415">
        <f t="shared" si="365"/>
        <v>33.10634496124149</v>
      </c>
      <c r="H5415">
        <f t="shared" si="367"/>
        <v>0</v>
      </c>
      <c r="I5415" s="70">
        <v>44896</v>
      </c>
      <c r="J5415" s="71">
        <v>33.343071445061589</v>
      </c>
      <c r="K5415" s="70">
        <v>44621</v>
      </c>
      <c r="L5415" s="71">
        <v>32.76580871062054</v>
      </c>
      <c r="M5415" s="70"/>
      <c r="N5415" s="166"/>
      <c r="O5415" s="165"/>
      <c r="P5415" s="72"/>
    </row>
    <row r="5416" spans="1:16">
      <c r="A5416" s="12">
        <f t="shared" si="364"/>
        <v>0</v>
      </c>
      <c r="B5416" t="str">
        <f>YEAR(C5416)&amp;VLOOKUP(MONTH(C5416),lookup!$G$2:$N$13,8)</f>
        <v>2023M01</v>
      </c>
      <c r="C5416" s="7">
        <f t="shared" si="366"/>
        <v>44953</v>
      </c>
      <c r="D5416" s="130">
        <v>40.479540751842535</v>
      </c>
      <c r="E5416">
        <f t="shared" si="363"/>
        <v>40.141575332123161</v>
      </c>
      <c r="F5416" s="130">
        <v>33.276992906820666</v>
      </c>
      <c r="G5416">
        <f t="shared" si="365"/>
        <v>33.134922432423068</v>
      </c>
      <c r="H5416">
        <f t="shared" si="367"/>
        <v>0</v>
      </c>
      <c r="I5416" s="70">
        <v>44896</v>
      </c>
      <c r="J5416" s="71">
        <v>33.347221899626248</v>
      </c>
      <c r="K5416" s="70">
        <v>44621</v>
      </c>
      <c r="L5416" s="71">
        <v>32.76248543181174</v>
      </c>
      <c r="M5416" s="70"/>
      <c r="N5416" s="166"/>
      <c r="O5416" s="165"/>
      <c r="P5416" s="72"/>
    </row>
    <row r="5417" spans="1:16">
      <c r="A5417" s="12">
        <f t="shared" si="364"/>
        <v>0</v>
      </c>
      <c r="B5417" t="str">
        <f>YEAR(C5417)&amp;VLOOKUP(MONTH(C5417),lookup!$G$2:$N$13,8)</f>
        <v>2023M01</v>
      </c>
      <c r="C5417" s="7">
        <f t="shared" si="366"/>
        <v>44954</v>
      </c>
      <c r="D5417" s="130">
        <v>40.310858941939316</v>
      </c>
      <c r="E5417">
        <f t="shared" si="363"/>
        <v>40.201539653351681</v>
      </c>
      <c r="F5417" s="130">
        <v>33.377553217725598</v>
      </c>
      <c r="G5417">
        <f t="shared" si="365"/>
        <v>33.173461214387984</v>
      </c>
      <c r="H5417">
        <f t="shared" si="367"/>
        <v>0</v>
      </c>
      <c r="I5417" s="70">
        <v>44896</v>
      </c>
      <c r="J5417" s="71">
        <v>33.34913122121695</v>
      </c>
      <c r="K5417" s="70">
        <v>44621</v>
      </c>
      <c r="L5417" s="71">
        <v>32.757462281777308</v>
      </c>
      <c r="M5417" s="70"/>
      <c r="N5417" s="166"/>
      <c r="O5417" s="165"/>
      <c r="P5417" s="72"/>
    </row>
    <row r="5418" spans="1:16">
      <c r="A5418" s="12">
        <f t="shared" si="364"/>
        <v>0</v>
      </c>
      <c r="B5418" t="str">
        <f>YEAR(C5418)&amp;VLOOKUP(MONTH(C5418),lookup!$G$2:$N$13,8)</f>
        <v>2023M01</v>
      </c>
      <c r="C5418" s="7">
        <f t="shared" si="366"/>
        <v>44955</v>
      </c>
      <c r="D5418" s="130">
        <v>40.379137707047356</v>
      </c>
      <c r="E5418">
        <f t="shared" si="363"/>
        <v>40.210303241259659</v>
      </c>
      <c r="F5418" s="130">
        <v>33.176756152895351</v>
      </c>
      <c r="G5418">
        <f t="shared" si="365"/>
        <v>33.179063543572042</v>
      </c>
      <c r="H5418">
        <f t="shared" si="367"/>
        <v>0</v>
      </c>
      <c r="I5418" s="70">
        <v>44896</v>
      </c>
      <c r="J5418" s="71">
        <v>33.358578207157834</v>
      </c>
      <c r="K5418" s="70">
        <v>44621</v>
      </c>
      <c r="L5418" s="71">
        <v>32.76480805376309</v>
      </c>
      <c r="M5418" s="70"/>
      <c r="N5418" s="166"/>
      <c r="O5418" s="165"/>
      <c r="P5418" s="72"/>
    </row>
    <row r="5419" spans="1:16">
      <c r="A5419" s="12">
        <f t="shared" si="364"/>
        <v>0</v>
      </c>
      <c r="B5419" t="str">
        <f>YEAR(C5419)&amp;VLOOKUP(MONTH(C5419),lookup!$G$2:$N$13,8)</f>
        <v>2023M01</v>
      </c>
      <c r="C5419" s="7">
        <f t="shared" si="366"/>
        <v>44956</v>
      </c>
      <c r="D5419" s="130">
        <v>40.346723847775088</v>
      </c>
      <c r="E5419">
        <f t="shared" si="363"/>
        <v>40.303015054757793</v>
      </c>
      <c r="F5419" s="130">
        <v>33.381633630746286</v>
      </c>
      <c r="G5419">
        <f t="shared" si="365"/>
        <v>33.241749163226388</v>
      </c>
      <c r="H5419">
        <f t="shared" si="367"/>
        <v>0</v>
      </c>
      <c r="I5419" s="70">
        <v>44896</v>
      </c>
      <c r="J5419" s="71">
        <v>33.342642174264256</v>
      </c>
      <c r="K5419" s="70">
        <v>44621</v>
      </c>
      <c r="L5419" s="71">
        <v>32.769293329749111</v>
      </c>
      <c r="M5419" s="70"/>
      <c r="N5419" s="166"/>
      <c r="O5419" s="165"/>
      <c r="P5419" s="72"/>
    </row>
    <row r="5420" spans="1:16">
      <c r="A5420" s="12">
        <f t="shared" si="364"/>
        <v>0</v>
      </c>
      <c r="B5420" t="str">
        <f>YEAR(C5420)&amp;VLOOKUP(MONTH(C5420),lookup!$G$2:$N$13,8)</f>
        <v>2023M01</v>
      </c>
      <c r="C5420" s="7">
        <f t="shared" si="366"/>
        <v>44957</v>
      </c>
      <c r="D5420" s="130">
        <v>40.768018797955229</v>
      </c>
      <c r="E5420">
        <f t="shared" si="363"/>
        <v>40.352813285600355</v>
      </c>
      <c r="F5420" s="130">
        <v>33.49855034615031</v>
      </c>
      <c r="G5420">
        <f t="shared" si="365"/>
        <v>33.286979233351971</v>
      </c>
      <c r="H5420">
        <f t="shared" si="367"/>
        <v>0</v>
      </c>
      <c r="I5420" s="70">
        <v>44896</v>
      </c>
      <c r="J5420" s="71">
        <v>33.317687795081028</v>
      </c>
      <c r="K5420" s="70">
        <v>44621</v>
      </c>
      <c r="L5420" s="71">
        <v>32.788113204089385</v>
      </c>
      <c r="M5420" s="70"/>
      <c r="N5420" s="166"/>
      <c r="O5420" s="165"/>
      <c r="P5420" s="72"/>
    </row>
    <row r="5421" spans="1:16">
      <c r="A5421" s="12">
        <f t="shared" si="364"/>
        <v>0</v>
      </c>
      <c r="B5421" t="str">
        <f>YEAR(C5421)&amp;VLOOKUP(MONTH(C5421),lookup!$G$2:$N$13,8)</f>
        <v>2023M02</v>
      </c>
      <c r="C5421" s="7">
        <f t="shared" si="366"/>
        <v>44958</v>
      </c>
      <c r="D5421" s="130">
        <v>40.050088233732488</v>
      </c>
      <c r="E5421">
        <f t="shared" ref="E5421:E5484" si="368">AVERAGE(SUM(D5414:D5421)/8,SUM(D5416:D5421)/6)</f>
        <v>40.373484813462014</v>
      </c>
      <c r="F5421" s="130">
        <v>33.181070875263707</v>
      </c>
      <c r="G5421">
        <f t="shared" si="365"/>
        <v>33.302416563165224</v>
      </c>
      <c r="H5421">
        <f t="shared" si="367"/>
        <v>0</v>
      </c>
      <c r="I5421" s="70">
        <v>44896</v>
      </c>
      <c r="J5421" s="71">
        <v>33.307720143679624</v>
      </c>
      <c r="K5421" s="70">
        <v>44621</v>
      </c>
      <c r="L5421" s="71">
        <v>32.808172180597396</v>
      </c>
      <c r="M5421" s="70"/>
      <c r="N5421" s="166"/>
      <c r="O5421" s="165"/>
      <c r="P5421" s="72"/>
    </row>
    <row r="5422" spans="1:16">
      <c r="A5422" s="12">
        <f t="shared" si="364"/>
        <v>0</v>
      </c>
      <c r="B5422" t="str">
        <f>YEAR(C5422)&amp;VLOOKUP(MONTH(C5422),lookup!$G$2:$N$13,8)</f>
        <v>2023M02</v>
      </c>
      <c r="C5422" s="7">
        <f t="shared" si="366"/>
        <v>44959</v>
      </c>
      <c r="D5422" s="130">
        <v>40.949496987996341</v>
      </c>
      <c r="E5422">
        <f t="shared" si="368"/>
        <v>40.442461530713302</v>
      </c>
      <c r="F5422" s="130">
        <v>33.597279054427723</v>
      </c>
      <c r="G5422">
        <f t="shared" si="365"/>
        <v>33.353145230060406</v>
      </c>
      <c r="H5422">
        <f t="shared" si="367"/>
        <v>0</v>
      </c>
      <c r="I5422" s="70">
        <v>44896</v>
      </c>
      <c r="J5422" s="71">
        <v>33.308882040196224</v>
      </c>
      <c r="K5422" s="70">
        <v>44621</v>
      </c>
      <c r="L5422" s="71">
        <v>32.809349795874319</v>
      </c>
      <c r="M5422" s="70"/>
      <c r="N5422" s="166"/>
      <c r="O5422" s="165"/>
      <c r="P5422" s="72"/>
    </row>
    <row r="5423" spans="1:16">
      <c r="A5423" s="12">
        <f t="shared" si="364"/>
        <v>0</v>
      </c>
      <c r="B5423" t="str">
        <f>YEAR(C5423)&amp;VLOOKUP(MONTH(C5423),lookup!$G$2:$N$13,8)</f>
        <v>2023M02</v>
      </c>
      <c r="C5423" s="7">
        <f t="shared" si="366"/>
        <v>44960</v>
      </c>
      <c r="D5423" s="130">
        <v>40.393544546623851</v>
      </c>
      <c r="E5423">
        <f t="shared" si="368"/>
        <v>40.470422290192872</v>
      </c>
      <c r="F5423" s="130">
        <v>33.457051654641909</v>
      </c>
      <c r="G5423">
        <f t="shared" si="365"/>
        <v>33.375208966094078</v>
      </c>
      <c r="H5423">
        <f t="shared" si="367"/>
        <v>0</v>
      </c>
      <c r="I5423" s="70">
        <v>44896</v>
      </c>
      <c r="J5423" s="71">
        <v>33.309176942231275</v>
      </c>
      <c r="K5423" s="70">
        <v>44621</v>
      </c>
      <c r="L5423" s="71">
        <v>32.816587965990699</v>
      </c>
      <c r="M5423" s="70"/>
      <c r="N5423" s="166"/>
      <c r="O5423" s="165"/>
      <c r="P5423" s="72"/>
    </row>
    <row r="5424" spans="1:16">
      <c r="A5424" s="12">
        <f t="shared" ref="A5424:A5487" si="369">IF(D5424+D5425=D5424,IF(D5424+D5425&gt;0,1,0),0)</f>
        <v>0</v>
      </c>
      <c r="B5424" t="str">
        <f>YEAR(C5424)&amp;VLOOKUP(MONTH(C5424),lookup!$G$2:$N$13,8)</f>
        <v>2023M02</v>
      </c>
      <c r="C5424" s="7">
        <f t="shared" si="366"/>
        <v>44961</v>
      </c>
      <c r="D5424" s="130">
        <v>41.213473388597443</v>
      </c>
      <c r="E5424">
        <f t="shared" si="368"/>
        <v>40.585821053452563</v>
      </c>
      <c r="F5424" s="130">
        <v>33.811051864801748</v>
      </c>
      <c r="G5424">
        <f t="shared" si="365"/>
        <v>33.461445626960099</v>
      </c>
      <c r="H5424">
        <f t="shared" si="367"/>
        <v>0</v>
      </c>
      <c r="I5424" s="70">
        <v>44896</v>
      </c>
      <c r="J5424" s="71">
        <v>33.320667670453467</v>
      </c>
      <c r="K5424" s="70">
        <v>44621</v>
      </c>
      <c r="L5424" s="71">
        <v>32.840654871028342</v>
      </c>
      <c r="M5424" s="70"/>
      <c r="N5424" s="166"/>
      <c r="O5424" s="165"/>
      <c r="P5424" s="72"/>
    </row>
    <row r="5425" spans="1:16">
      <c r="A5425" s="12">
        <f t="shared" si="369"/>
        <v>0</v>
      </c>
      <c r="B5425" t="str">
        <f>YEAR(C5425)&amp;VLOOKUP(MONTH(C5425),lookup!$G$2:$N$13,8)</f>
        <v>2023M02</v>
      </c>
      <c r="C5425" s="7">
        <f t="shared" si="366"/>
        <v>44962</v>
      </c>
      <c r="D5425" s="130">
        <v>40.32067091912468</v>
      </c>
      <c r="E5425">
        <f t="shared" si="368"/>
        <v>40.584263224639116</v>
      </c>
      <c r="F5425" s="130">
        <v>33.332043197999148</v>
      </c>
      <c r="G5425">
        <f t="shared" si="365"/>
        <v>33.454468714664927</v>
      </c>
      <c r="H5425">
        <f t="shared" si="367"/>
        <v>0</v>
      </c>
      <c r="I5425" s="70">
        <v>44896</v>
      </c>
      <c r="J5425" s="71">
        <v>33.320022857371519</v>
      </c>
      <c r="K5425" s="70">
        <v>44621</v>
      </c>
      <c r="L5425" s="71">
        <v>32.84735477353599</v>
      </c>
      <c r="M5425" s="70"/>
      <c r="N5425" s="166"/>
      <c r="O5425" s="165"/>
      <c r="P5425" s="72"/>
    </row>
    <row r="5426" spans="1:16">
      <c r="A5426" s="12">
        <f t="shared" si="369"/>
        <v>0</v>
      </c>
      <c r="B5426" t="str">
        <f>YEAR(C5426)&amp;VLOOKUP(MONTH(C5426),lookup!$G$2:$N$13,8)</f>
        <v>2023M02</v>
      </c>
      <c r="C5426" s="7">
        <f t="shared" si="366"/>
        <v>44963</v>
      </c>
      <c r="D5426" s="130">
        <v>40.802635775429806</v>
      </c>
      <c r="E5426">
        <f t="shared" si="368"/>
        <v>40.613616602035897</v>
      </c>
      <c r="F5426" s="130">
        <v>33.510728823858173</v>
      </c>
      <c r="G5426">
        <f t="shared" si="365"/>
        <v>33.476356879742433</v>
      </c>
      <c r="H5426">
        <f t="shared" si="367"/>
        <v>0</v>
      </c>
      <c r="I5426" s="70">
        <v>44896</v>
      </c>
      <c r="J5426" s="71">
        <v>33.310740785971966</v>
      </c>
      <c r="K5426" s="70">
        <v>44621</v>
      </c>
      <c r="L5426" s="71">
        <v>32.841911250292995</v>
      </c>
      <c r="M5426" s="70"/>
      <c r="N5426" s="166"/>
      <c r="O5426" s="165"/>
      <c r="P5426" s="72"/>
    </row>
    <row r="5427" spans="1:16">
      <c r="A5427" s="12">
        <f t="shared" si="369"/>
        <v>0</v>
      </c>
      <c r="B5427" t="str">
        <f>YEAR(C5427)&amp;VLOOKUP(MONTH(C5427),lookup!$G$2:$N$13,8)</f>
        <v>2023M02</v>
      </c>
      <c r="C5427" s="7">
        <f t="shared" si="366"/>
        <v>44964</v>
      </c>
      <c r="D5427" s="130">
        <v>40.18825757523387</v>
      </c>
      <c r="E5427">
        <f t="shared" si="368"/>
        <v>40.615226571793855</v>
      </c>
      <c r="F5427" s="130">
        <v>33.216893175792123</v>
      </c>
      <c r="G5427">
        <f t="shared" si="365"/>
        <v>33.469045793018495</v>
      </c>
      <c r="H5427">
        <f t="shared" si="367"/>
        <v>0</v>
      </c>
      <c r="I5427" s="70">
        <v>44896</v>
      </c>
      <c r="J5427" s="71">
        <v>33.315251753108896</v>
      </c>
      <c r="K5427" s="70">
        <v>44621</v>
      </c>
      <c r="L5427" s="71">
        <v>32.83995764978026</v>
      </c>
      <c r="M5427" s="70"/>
      <c r="N5427" s="166"/>
      <c r="O5427" s="165"/>
      <c r="P5427" s="72"/>
    </row>
    <row r="5428" spans="1:16">
      <c r="A5428" s="12">
        <f t="shared" si="369"/>
        <v>0</v>
      </c>
      <c r="B5428" t="str">
        <f>YEAR(C5428)&amp;VLOOKUP(MONTH(C5428),lookup!$G$2:$N$13,8)</f>
        <v>2023M02</v>
      </c>
      <c r="C5428" s="7">
        <f t="shared" si="366"/>
        <v>44965</v>
      </c>
      <c r="D5428" s="130">
        <v>41.245372228008002</v>
      </c>
      <c r="E5428">
        <f t="shared" si="368"/>
        <v>40.669717431173126</v>
      </c>
      <c r="F5428" s="130">
        <v>33.814824163623129</v>
      </c>
      <c r="G5428">
        <f t="shared" si="365"/>
        <v>33.506941665710166</v>
      </c>
      <c r="H5428">
        <f t="shared" si="367"/>
        <v>0</v>
      </c>
      <c r="I5428" s="70">
        <v>44896</v>
      </c>
      <c r="J5428" s="71">
        <v>33.33364062158914</v>
      </c>
      <c r="K5428" s="70">
        <v>44621</v>
      </c>
      <c r="L5428" s="71">
        <v>32.82885993304324</v>
      </c>
      <c r="M5428" s="70"/>
      <c r="N5428" s="166"/>
      <c r="O5428" s="165"/>
      <c r="P5428" s="72"/>
    </row>
    <row r="5429" spans="1:16">
      <c r="A5429" s="12">
        <f t="shared" si="369"/>
        <v>0</v>
      </c>
      <c r="B5429" t="str">
        <f>YEAR(C5429)&amp;VLOOKUP(MONTH(C5429),lookup!$G$2:$N$13,8)</f>
        <v>2023M02</v>
      </c>
      <c r="C5429" s="7">
        <f t="shared" si="366"/>
        <v>44966</v>
      </c>
      <c r="D5429" s="130">
        <v>40.231681301038982</v>
      </c>
      <c r="E5429">
        <f t="shared" si="368"/>
        <v>40.667578394081048</v>
      </c>
      <c r="F5429" s="130">
        <v>33.208115973502636</v>
      </c>
      <c r="G5429">
        <f t="shared" si="365"/>
        <v>33.487887344255157</v>
      </c>
      <c r="H5429">
        <f t="shared" si="367"/>
        <v>0</v>
      </c>
      <c r="I5429" s="70">
        <v>44896</v>
      </c>
      <c r="J5429" s="71">
        <v>33.355398545577053</v>
      </c>
      <c r="K5429" s="70">
        <v>44621</v>
      </c>
      <c r="L5429" s="71">
        <v>32.830366492870986</v>
      </c>
      <c r="M5429" s="70"/>
      <c r="N5429" s="166"/>
      <c r="O5429" s="165"/>
      <c r="P5429" s="72"/>
    </row>
    <row r="5430" spans="1:16">
      <c r="A5430" s="12">
        <f t="shared" si="369"/>
        <v>0</v>
      </c>
      <c r="B5430" t="str">
        <f>YEAR(C5430)&amp;VLOOKUP(MONTH(C5430),lookup!$G$2:$N$13,8)</f>
        <v>2023M02</v>
      </c>
      <c r="C5430" s="7">
        <f t="shared" si="366"/>
        <v>44967</v>
      </c>
      <c r="D5430" s="130">
        <v>41.097811739752508</v>
      </c>
      <c r="E5430">
        <f t="shared" si="368"/>
        <v>40.667209595328728</v>
      </c>
      <c r="F5430" s="130">
        <v>33.749252239429012</v>
      </c>
      <c r="G5430">
        <f t="shared" si="365"/>
        <v>33.492235699536678</v>
      </c>
      <c r="H5430">
        <f t="shared" si="367"/>
        <v>0</v>
      </c>
      <c r="I5430" s="70">
        <v>44896</v>
      </c>
      <c r="J5430" s="71">
        <v>33.354545988595206</v>
      </c>
      <c r="K5430" s="70">
        <v>44621</v>
      </c>
      <c r="L5430" s="71">
        <v>32.841137234312427</v>
      </c>
      <c r="M5430" s="70"/>
      <c r="N5430" s="166"/>
      <c r="O5430" s="165"/>
      <c r="P5430" s="72"/>
    </row>
    <row r="5431" spans="1:16">
      <c r="A5431" s="12">
        <f t="shared" si="369"/>
        <v>0</v>
      </c>
      <c r="B5431" t="str">
        <f>YEAR(C5431)&amp;VLOOKUP(MONTH(C5431),lookup!$G$2:$N$13,8)</f>
        <v>2023M02</v>
      </c>
      <c r="C5431" s="7">
        <f t="shared" si="366"/>
        <v>44968</v>
      </c>
      <c r="D5431" s="130">
        <v>40.759972214804499</v>
      </c>
      <c r="E5431">
        <f t="shared" si="368"/>
        <v>40.726719765896661</v>
      </c>
      <c r="F5431" s="130">
        <v>33.581246784436871</v>
      </c>
      <c r="G5431">
        <f t="shared" si="365"/>
        <v>33.52076486068534</v>
      </c>
      <c r="H5431">
        <f t="shared" si="367"/>
        <v>0</v>
      </c>
      <c r="I5431" s="70">
        <v>44896</v>
      </c>
      <c r="J5431" s="71">
        <v>33.331543685679662</v>
      </c>
      <c r="K5431" s="70">
        <v>44621</v>
      </c>
      <c r="L5431" s="71">
        <v>32.830839376618478</v>
      </c>
      <c r="M5431" s="70"/>
      <c r="N5431" s="166"/>
      <c r="O5431" s="165"/>
      <c r="P5431" s="72"/>
    </row>
    <row r="5432" spans="1:16">
      <c r="A5432" s="12">
        <f t="shared" si="369"/>
        <v>0</v>
      </c>
      <c r="B5432" t="str">
        <f>YEAR(C5432)&amp;VLOOKUP(MONTH(C5432),lookup!$G$2:$N$13,8)</f>
        <v>2023M02</v>
      </c>
      <c r="C5432" s="7">
        <f t="shared" si="366"/>
        <v>44969</v>
      </c>
      <c r="D5432" s="130">
        <v>41.278616461492554</v>
      </c>
      <c r="E5432">
        <f t="shared" si="368"/>
        <v>40.770456265124508</v>
      </c>
      <c r="F5432" s="130">
        <v>33.930973724880914</v>
      </c>
      <c r="G5432">
        <f t="shared" si="365"/>
        <v>33.563280385358851</v>
      </c>
      <c r="H5432">
        <f t="shared" si="367"/>
        <v>0</v>
      </c>
      <c r="I5432" s="70">
        <v>44896</v>
      </c>
      <c r="J5432" s="71">
        <v>33.292735390150241</v>
      </c>
      <c r="K5432" s="70">
        <v>44621</v>
      </c>
      <c r="L5432" s="71">
        <v>32.807742370579</v>
      </c>
      <c r="M5432" s="70"/>
      <c r="N5432" s="166"/>
      <c r="O5432" s="165"/>
      <c r="P5432" s="72"/>
    </row>
    <row r="5433" spans="1:16">
      <c r="A5433" s="12">
        <f t="shared" si="369"/>
        <v>0</v>
      </c>
      <c r="B5433" t="str">
        <f>YEAR(C5433)&amp;VLOOKUP(MONTH(C5433),lookup!$G$2:$N$13,8)</f>
        <v>2023M02</v>
      </c>
      <c r="C5433" s="7">
        <f t="shared" si="366"/>
        <v>44970</v>
      </c>
      <c r="D5433" s="130">
        <v>40.630923307827302</v>
      </c>
      <c r="E5433">
        <f t="shared" si="368"/>
        <v>40.82673585046787</v>
      </c>
      <c r="F5433" s="130">
        <v>33.443398095372821</v>
      </c>
      <c r="G5433">
        <f t="shared" si="365"/>
        <v>33.589115476409759</v>
      </c>
      <c r="H5433">
        <f t="shared" si="367"/>
        <v>0</v>
      </c>
      <c r="I5433" s="70">
        <v>44896</v>
      </c>
      <c r="J5433" s="71">
        <v>33.244137856266626</v>
      </c>
      <c r="K5433" s="70">
        <v>44621</v>
      </c>
      <c r="L5433" s="71">
        <v>32.787865119665518</v>
      </c>
      <c r="M5433" s="70"/>
      <c r="N5433" s="166"/>
      <c r="O5433" s="165"/>
      <c r="P5433" s="72"/>
    </row>
    <row r="5434" spans="1:16">
      <c r="A5434" s="12">
        <f t="shared" si="369"/>
        <v>0</v>
      </c>
      <c r="B5434" t="str">
        <f>YEAR(C5434)&amp;VLOOKUP(MONTH(C5434),lookup!$G$2:$N$13,8)</f>
        <v>2023M02</v>
      </c>
      <c r="C5434" s="7">
        <f t="shared" si="366"/>
        <v>44971</v>
      </c>
      <c r="D5434" s="130">
        <v>41.33147702226853</v>
      </c>
      <c r="E5434">
        <f t="shared" si="368"/>
        <v>40.866963827917004</v>
      </c>
      <c r="F5434" s="130">
        <v>33.940602697827828</v>
      </c>
      <c r="G5434">
        <f t="shared" si="365"/>
        <v>33.626464138049926</v>
      </c>
      <c r="H5434">
        <f t="shared" si="367"/>
        <v>0</v>
      </c>
      <c r="I5434" s="70">
        <v>44896</v>
      </c>
      <c r="J5434" s="71">
        <v>33.20276301765724</v>
      </c>
      <c r="K5434" s="70">
        <v>44621</v>
      </c>
      <c r="L5434" s="71">
        <v>32.776458951497439</v>
      </c>
      <c r="M5434" s="70"/>
      <c r="N5434" s="166"/>
      <c r="O5434" s="165"/>
      <c r="P5434" s="72"/>
    </row>
    <row r="5435" spans="1:16">
      <c r="A5435" s="12">
        <f t="shared" si="369"/>
        <v>0</v>
      </c>
      <c r="B5435" t="str">
        <f>YEAR(C5435)&amp;VLOOKUP(MONTH(C5435),lookup!$G$2:$N$13,8)</f>
        <v>2023M02</v>
      </c>
      <c r="C5435" s="7">
        <f t="shared" si="366"/>
        <v>44972</v>
      </c>
      <c r="D5435" s="130">
        <v>40.78405644913849</v>
      </c>
      <c r="E5435">
        <f t="shared" si="368"/>
        <v>40.950232519877673</v>
      </c>
      <c r="F5435" s="130">
        <v>33.564979046111958</v>
      </c>
      <c r="G5435">
        <f t="shared" si="365"/>
        <v>33.677958094329028</v>
      </c>
      <c r="H5435">
        <f t="shared" si="367"/>
        <v>0</v>
      </c>
      <c r="I5435" s="70">
        <v>44896</v>
      </c>
      <c r="J5435" s="71">
        <v>33.211210366152876</v>
      </c>
      <c r="K5435" s="70">
        <v>44621</v>
      </c>
      <c r="L5435" s="71">
        <v>32.789008977636634</v>
      </c>
      <c r="M5435" s="70"/>
      <c r="N5435" s="166"/>
      <c r="O5435" s="165"/>
      <c r="P5435" s="72"/>
    </row>
    <row r="5436" spans="1:16">
      <c r="A5436" s="12">
        <f t="shared" si="369"/>
        <v>0</v>
      </c>
      <c r="B5436" t="str">
        <f>YEAR(C5436)&amp;VLOOKUP(MONTH(C5436),lookup!$G$2:$N$13,8)</f>
        <v>2023M02</v>
      </c>
      <c r="C5436" s="7">
        <f t="shared" si="366"/>
        <v>44973</v>
      </c>
      <c r="D5436" s="130">
        <v>41.2655664406063</v>
      </c>
      <c r="E5436">
        <f t="shared" si="368"/>
        <v>40.965474216569547</v>
      </c>
      <c r="F5436" s="130">
        <v>33.899438988650878</v>
      </c>
      <c r="G5436">
        <f t="shared" si="365"/>
        <v>33.695762083328411</v>
      </c>
      <c r="H5436">
        <f t="shared" si="367"/>
        <v>0</v>
      </c>
      <c r="I5436" s="70">
        <v>44896</v>
      </c>
      <c r="J5436" s="71">
        <v>33.248960670870545</v>
      </c>
      <c r="K5436" s="70">
        <v>44621</v>
      </c>
      <c r="L5436" s="71">
        <v>32.815222521402035</v>
      </c>
      <c r="M5436" s="70"/>
      <c r="N5436" s="166"/>
      <c r="O5436" s="165"/>
      <c r="P5436" s="72"/>
    </row>
    <row r="5437" spans="1:16">
      <c r="A5437" s="12">
        <f t="shared" si="369"/>
        <v>0</v>
      </c>
      <c r="B5437" t="str">
        <f>YEAR(C5437)&amp;VLOOKUP(MONTH(C5437),lookup!$G$2:$N$13,8)</f>
        <v>2023M02</v>
      </c>
      <c r="C5437" s="7">
        <f t="shared" si="366"/>
        <v>44974</v>
      </c>
      <c r="D5437" s="130">
        <v>41.193247879122744</v>
      </c>
      <c r="E5437">
        <f t="shared" si="368"/>
        <v>41.061678433059633</v>
      </c>
      <c r="F5437" s="130">
        <v>33.988194949180432</v>
      </c>
      <c r="G5437">
        <f t="shared" si="365"/>
        <v>33.77842936637024</v>
      </c>
      <c r="H5437">
        <f t="shared" si="367"/>
        <v>0</v>
      </c>
      <c r="I5437" s="70">
        <v>44896</v>
      </c>
      <c r="J5437" s="71">
        <v>33.302643101599287</v>
      </c>
      <c r="K5437" s="70">
        <v>44621</v>
      </c>
      <c r="L5437" s="71">
        <v>32.854135700046974</v>
      </c>
      <c r="M5437" s="70"/>
      <c r="N5437" s="166"/>
      <c r="O5437" s="165"/>
      <c r="P5437" s="72"/>
    </row>
    <row r="5438" spans="1:16">
      <c r="A5438" s="12">
        <f t="shared" si="369"/>
        <v>0</v>
      </c>
      <c r="B5438" t="str">
        <f>YEAR(C5438)&amp;VLOOKUP(MONTH(C5438),lookup!$G$2:$N$13,8)</f>
        <v>2023M02</v>
      </c>
      <c r="C5438" s="7">
        <f t="shared" si="366"/>
        <v>44975</v>
      </c>
      <c r="D5438" s="130">
        <v>41.818495328440044</v>
      </c>
      <c r="E5438">
        <f t="shared" si="368"/>
        <v>41.151711062931568</v>
      </c>
      <c r="F5438" s="130">
        <v>34.352730892503132</v>
      </c>
      <c r="G5438">
        <f t="shared" si="365"/>
        <v>33.851293212822554</v>
      </c>
      <c r="H5438">
        <f t="shared" si="367"/>
        <v>0</v>
      </c>
      <c r="I5438" s="70">
        <v>44896</v>
      </c>
      <c r="J5438" s="71">
        <v>33.366083538464729</v>
      </c>
      <c r="K5438" s="70">
        <v>44621</v>
      </c>
      <c r="L5438" s="71">
        <v>32.88280050794431</v>
      </c>
      <c r="M5438" s="70"/>
      <c r="N5438" s="166"/>
      <c r="O5438" s="165"/>
      <c r="P5438" s="72"/>
    </row>
    <row r="5439" spans="1:16">
      <c r="A5439" s="12">
        <f t="shared" si="369"/>
        <v>0</v>
      </c>
      <c r="B5439" t="str">
        <f>YEAR(C5439)&amp;VLOOKUP(MONTH(C5439),lookup!$G$2:$N$13,8)</f>
        <v>2023M02</v>
      </c>
      <c r="C5439" s="7">
        <f t="shared" si="366"/>
        <v>44976</v>
      </c>
      <c r="D5439" s="130">
        <v>41.416645810622818</v>
      </c>
      <c r="E5439">
        <f t="shared" si="368"/>
        <v>41.258230037903168</v>
      </c>
      <c r="F5439" s="130">
        <v>34.081153785527583</v>
      </c>
      <c r="G5439">
        <f t="shared" si="365"/>
        <v>33.935683707903621</v>
      </c>
      <c r="H5439">
        <f t="shared" si="367"/>
        <v>0</v>
      </c>
      <c r="I5439" s="70">
        <v>44896</v>
      </c>
      <c r="J5439" s="71">
        <v>33.426196366213723</v>
      </c>
      <c r="K5439" s="70">
        <v>44621</v>
      </c>
      <c r="L5439" s="71">
        <v>32.915019627058896</v>
      </c>
      <c r="M5439" s="70"/>
      <c r="N5439" s="166"/>
      <c r="O5439" s="165"/>
      <c r="P5439" s="72"/>
    </row>
    <row r="5440" spans="1:16">
      <c r="A5440" s="12">
        <f t="shared" si="369"/>
        <v>0</v>
      </c>
      <c r="B5440" t="str">
        <f>YEAR(C5440)&amp;VLOOKUP(MONTH(C5440),lookup!$G$2:$N$13,8)</f>
        <v>2023M02</v>
      </c>
      <c r="C5440" s="7">
        <f t="shared" si="366"/>
        <v>44977</v>
      </c>
      <c r="D5440" s="130">
        <v>41.833884738828615</v>
      </c>
      <c r="E5440">
        <f t="shared" si="368"/>
        <v>41.33480161495001</v>
      </c>
      <c r="F5440" s="130">
        <v>34.384567446223869</v>
      </c>
      <c r="G5440">
        <f t="shared" si="365"/>
        <v>34.001030377853894</v>
      </c>
      <c r="H5440">
        <f t="shared" si="367"/>
        <v>0</v>
      </c>
      <c r="I5440" s="70">
        <v>44896</v>
      </c>
      <c r="J5440" s="71">
        <v>33.503297798291214</v>
      </c>
      <c r="K5440" s="70">
        <v>44621</v>
      </c>
      <c r="L5440" s="71">
        <v>32.966658264948208</v>
      </c>
      <c r="M5440" s="70"/>
      <c r="N5440" s="166"/>
      <c r="O5440" s="165"/>
      <c r="P5440" s="72"/>
    </row>
    <row r="5441" spans="1:16">
      <c r="A5441" s="12">
        <f t="shared" si="369"/>
        <v>0</v>
      </c>
      <c r="B5441" t="str">
        <f>YEAR(C5441)&amp;VLOOKUP(MONTH(C5441),lookup!$G$2:$N$13,8)</f>
        <v>2023M02</v>
      </c>
      <c r="C5441" s="7">
        <f t="shared" si="366"/>
        <v>44978</v>
      </c>
      <c r="D5441" s="130">
        <v>41.604589453544506</v>
      </c>
      <c r="E5441">
        <f t="shared" si="368"/>
        <v>41.464033499424502</v>
      </c>
      <c r="F5441" s="130">
        <v>34.267890404126447</v>
      </c>
      <c r="G5441">
        <f t="shared" si="365"/>
        <v>34.111137093652204</v>
      </c>
      <c r="H5441">
        <f t="shared" si="367"/>
        <v>0</v>
      </c>
      <c r="I5441" s="70">
        <v>44896</v>
      </c>
      <c r="J5441" s="71">
        <v>33.613990651071028</v>
      </c>
      <c r="K5441" s="70">
        <v>44621</v>
      </c>
      <c r="L5441" s="71">
        <v>33.0245463345383</v>
      </c>
      <c r="M5441" s="70"/>
      <c r="N5441" s="166"/>
      <c r="O5441" s="165"/>
      <c r="P5441" s="72"/>
    </row>
    <row r="5442" spans="1:16">
      <c r="A5442" s="12">
        <f t="shared" si="369"/>
        <v>0</v>
      </c>
      <c r="B5442" t="str">
        <f>YEAR(C5442)&amp;VLOOKUP(MONTH(C5442),lookup!$G$2:$N$13,8)</f>
        <v>2023M02</v>
      </c>
      <c r="C5442" s="7">
        <f t="shared" si="366"/>
        <v>44979</v>
      </c>
      <c r="D5442" s="130">
        <v>41.858788309305702</v>
      </c>
      <c r="E5442">
        <f t="shared" si="368"/>
        <v>41.546425610589282</v>
      </c>
      <c r="F5442" s="130">
        <v>34.330652328420705</v>
      </c>
      <c r="G5442">
        <f t="shared" si="365"/>
        <v>34.171449640545077</v>
      </c>
      <c r="H5442">
        <f t="shared" si="367"/>
        <v>0</v>
      </c>
      <c r="I5442" s="70">
        <v>44896</v>
      </c>
      <c r="J5442" s="71">
        <v>33.728601449257546</v>
      </c>
      <c r="K5442" s="70">
        <v>44621</v>
      </c>
      <c r="L5442" s="71">
        <v>33.082909009297218</v>
      </c>
      <c r="M5442" s="70"/>
      <c r="N5442" s="166"/>
      <c r="O5442" s="165"/>
      <c r="P5442" s="72"/>
    </row>
    <row r="5443" spans="1:16">
      <c r="A5443" s="12">
        <f t="shared" si="369"/>
        <v>0</v>
      </c>
      <c r="B5443" t="str">
        <f>YEAR(C5443)&amp;VLOOKUP(MONTH(C5443),lookup!$G$2:$N$13,8)</f>
        <v>2023M02</v>
      </c>
      <c r="C5443" s="7">
        <f t="shared" si="366"/>
        <v>44980</v>
      </c>
      <c r="D5443" s="130">
        <v>41.585276866350682</v>
      </c>
      <c r="E5443">
        <f t="shared" si="368"/>
        <v>41.629170968934034</v>
      </c>
      <c r="F5443" s="130">
        <v>34.262429857970723</v>
      </c>
      <c r="G5443">
        <f t="shared" si="365"/>
        <v>34.23789322535211</v>
      </c>
      <c r="H5443">
        <f t="shared" si="367"/>
        <v>0</v>
      </c>
      <c r="I5443" s="70">
        <v>44896</v>
      </c>
      <c r="J5443" s="71">
        <v>33.813673938167824</v>
      </c>
      <c r="K5443" s="70">
        <v>44621</v>
      </c>
      <c r="L5443" s="71">
        <v>33.132901004997557</v>
      </c>
      <c r="M5443" s="70"/>
      <c r="N5443" s="166"/>
      <c r="O5443" s="165"/>
      <c r="P5443" s="72"/>
    </row>
    <row r="5444" spans="1:16">
      <c r="A5444" s="12">
        <f t="shared" si="369"/>
        <v>0</v>
      </c>
      <c r="B5444" t="str">
        <f>YEAR(C5444)&amp;VLOOKUP(MONTH(C5444),lookup!$G$2:$N$13,8)</f>
        <v>2023M02</v>
      </c>
      <c r="C5444" s="7">
        <f t="shared" si="366"/>
        <v>44981</v>
      </c>
      <c r="D5444" s="130">
        <v>42.00756189788342</v>
      </c>
      <c r="E5444">
        <f t="shared" si="368"/>
        <v>41.691301232467467</v>
      </c>
      <c r="F5444" s="130">
        <v>34.532046429738571</v>
      </c>
      <c r="G5444">
        <f t="shared" si="365"/>
        <v>34.292374151856372</v>
      </c>
      <c r="H5444">
        <f t="shared" si="367"/>
        <v>0</v>
      </c>
      <c r="I5444" s="70">
        <v>44896</v>
      </c>
      <c r="J5444" s="71">
        <v>33.868728633256673</v>
      </c>
      <c r="K5444" s="70">
        <v>44621</v>
      </c>
      <c r="L5444" s="71">
        <v>33.174492660865589</v>
      </c>
      <c r="M5444" s="70"/>
      <c r="N5444" s="166"/>
      <c r="O5444" s="165"/>
      <c r="P5444" s="72"/>
    </row>
    <row r="5445" spans="1:16">
      <c r="A5445" s="12">
        <f t="shared" si="369"/>
        <v>0</v>
      </c>
      <c r="B5445" t="str">
        <f>YEAR(C5445)&amp;VLOOKUP(MONTH(C5445),lookup!$G$2:$N$13,8)</f>
        <v>2023M02</v>
      </c>
      <c r="C5445" s="7">
        <f t="shared" si="366"/>
        <v>44982</v>
      </c>
      <c r="D5445" s="130">
        <v>41.941527096846158</v>
      </c>
      <c r="E5445">
        <f t="shared" si="368"/>
        <v>41.781808790760465</v>
      </c>
      <c r="F5445" s="130">
        <v>34.543514085696202</v>
      </c>
      <c r="G5445">
        <f t="shared" si="365"/>
        <v>34.365611622902662</v>
      </c>
      <c r="H5445">
        <f t="shared" si="367"/>
        <v>0</v>
      </c>
      <c r="I5445" s="70">
        <v>44896</v>
      </c>
      <c r="J5445" s="71">
        <v>33.925104197806505</v>
      </c>
      <c r="K5445" s="70">
        <v>44621</v>
      </c>
      <c r="L5445" s="71">
        <v>33.218055888526031</v>
      </c>
      <c r="M5445" s="70"/>
      <c r="N5445" s="166"/>
      <c r="O5445" s="165"/>
      <c r="P5445" s="72"/>
    </row>
    <row r="5446" spans="1:16">
      <c r="A5446" s="12">
        <f t="shared" si="369"/>
        <v>0</v>
      </c>
      <c r="B5446" t="str">
        <f>YEAR(C5446)&amp;VLOOKUP(MONTH(C5446),lookup!$G$2:$N$13,8)</f>
        <v>2023M02</v>
      </c>
      <c r="C5446" s="7">
        <f t="shared" si="366"/>
        <v>44983</v>
      </c>
      <c r="D5446" s="130">
        <v>42.112636011383955</v>
      </c>
      <c r="E5446">
        <f t="shared" si="368"/>
        <v>41.823421856157402</v>
      </c>
      <c r="F5446" s="130">
        <v>34.577841279651388</v>
      </c>
      <c r="G5446">
        <f t="shared" ref="G5446:G5509" si="370">AVERAGE(SUM(F5439:F5446)/8,SUM(F5441:F5446)/6)</f>
        <v>34.395787174885044</v>
      </c>
      <c r="H5446">
        <f t="shared" si="367"/>
        <v>0</v>
      </c>
      <c r="I5446" s="70">
        <v>44896</v>
      </c>
      <c r="J5446" s="71">
        <v>33.995019110623538</v>
      </c>
      <c r="K5446" s="70">
        <v>44621</v>
      </c>
      <c r="L5446" s="71">
        <v>33.284230458173703</v>
      </c>
      <c r="M5446" s="70"/>
      <c r="N5446" s="166"/>
      <c r="O5446" s="165"/>
      <c r="P5446" s="72"/>
    </row>
    <row r="5447" spans="1:16">
      <c r="A5447" s="12">
        <f t="shared" si="369"/>
        <v>0</v>
      </c>
      <c r="B5447" t="str">
        <f>YEAR(C5447)&amp;VLOOKUP(MONTH(C5447),lookup!$G$2:$N$13,8)</f>
        <v>2023M02</v>
      </c>
      <c r="C5447" s="7">
        <f t="shared" si="366"/>
        <v>44984</v>
      </c>
      <c r="D5447" s="130">
        <v>41.430404728757246</v>
      </c>
      <c r="E5447">
        <f t="shared" si="368"/>
        <v>41.809766394808534</v>
      </c>
      <c r="F5447" s="130">
        <v>34.067467269654998</v>
      </c>
      <c r="G5447">
        <f t="shared" si="370"/>
        <v>34.378229839770398</v>
      </c>
      <c r="H5447">
        <f t="shared" si="367"/>
        <v>0</v>
      </c>
      <c r="I5447" s="70">
        <v>44896</v>
      </c>
      <c r="J5447" s="71">
        <v>34.062553319970007</v>
      </c>
      <c r="K5447" s="70">
        <v>44621</v>
      </c>
      <c r="L5447" s="71">
        <v>33.353832294088981</v>
      </c>
      <c r="M5447" s="70"/>
      <c r="N5447" s="166"/>
      <c r="O5447" s="165"/>
      <c r="P5447" s="72"/>
    </row>
    <row r="5448" spans="1:16">
      <c r="A5448" s="12">
        <f t="shared" si="369"/>
        <v>0</v>
      </c>
      <c r="B5448" t="str">
        <f>YEAR(C5448)&amp;VLOOKUP(MONTH(C5448),lookup!$G$2:$N$13,8)</f>
        <v>2023M02</v>
      </c>
      <c r="C5448" s="7">
        <f t="shared" si="366"/>
        <v>44985</v>
      </c>
      <c r="D5448" s="130">
        <v>42.266126616423357</v>
      </c>
      <c r="E5448">
        <f t="shared" si="368"/>
        <v>41.870726371084672</v>
      </c>
      <c r="F5448" s="130">
        <v>34.685390239870252</v>
      </c>
      <c r="G5448">
        <f t="shared" si="370"/>
        <v>34.42659275699409</v>
      </c>
      <c r="H5448">
        <f t="shared" si="367"/>
        <v>0</v>
      </c>
      <c r="I5448" s="70">
        <v>44896</v>
      </c>
      <c r="J5448" s="71">
        <v>34.134817279496843</v>
      </c>
      <c r="K5448" s="70">
        <v>44621</v>
      </c>
      <c r="L5448" s="71">
        <v>33.388916445266446</v>
      </c>
      <c r="M5448" s="70"/>
      <c r="N5448" s="166"/>
      <c r="O5448" s="165"/>
      <c r="P5448" s="72"/>
    </row>
    <row r="5449" spans="1:16">
      <c r="A5449" s="12">
        <f t="shared" si="369"/>
        <v>0</v>
      </c>
      <c r="B5449" t="str">
        <f>YEAR(C5449)&amp;VLOOKUP(MONTH(C5449),lookup!$G$2:$N$13,8)</f>
        <v>2023M03</v>
      </c>
      <c r="C5449" s="7">
        <f t="shared" si="366"/>
        <v>44986</v>
      </c>
      <c r="D5449" s="130">
        <v>41.600803198729061</v>
      </c>
      <c r="E5449">
        <f t="shared" si="368"/>
        <v>41.871783591190237</v>
      </c>
      <c r="F5449" s="130">
        <v>34.330188433565496</v>
      </c>
      <c r="G5449">
        <f t="shared" si="370"/>
        <v>34.436132931800259</v>
      </c>
      <c r="H5449">
        <f t="shared" si="367"/>
        <v>0</v>
      </c>
      <c r="I5449" s="70">
        <v>44896</v>
      </c>
      <c r="J5449" s="71">
        <v>34.200706264715855</v>
      </c>
      <c r="K5449" s="70">
        <v>44621</v>
      </c>
      <c r="L5449" s="71">
        <v>33.415989727177667</v>
      </c>
      <c r="M5449" s="70"/>
      <c r="N5449" s="166"/>
      <c r="O5449" s="165"/>
      <c r="P5449" s="72"/>
    </row>
    <row r="5450" spans="1:16">
      <c r="A5450" s="12">
        <f t="shared" si="369"/>
        <v>0</v>
      </c>
      <c r="B5450" t="str">
        <f>YEAR(C5450)&amp;VLOOKUP(MONTH(C5450),lookup!$G$2:$N$13,8)</f>
        <v>2023M03</v>
      </c>
      <c r="C5450" s="7">
        <f t="shared" si="366"/>
        <v>44987</v>
      </c>
      <c r="D5450" s="130">
        <v>42.418385012139105</v>
      </c>
      <c r="E5450">
        <f t="shared" si="368"/>
        <v>41.940993644638638</v>
      </c>
      <c r="F5450" s="130">
        <v>34.840139859277521</v>
      </c>
      <c r="G5450">
        <f t="shared" si="370"/>
        <v>34.493650354940399</v>
      </c>
      <c r="H5450">
        <f t="shared" si="367"/>
        <v>0</v>
      </c>
      <c r="I5450" s="70">
        <v>44896</v>
      </c>
      <c r="J5450" s="71">
        <v>34.225574884870802</v>
      </c>
      <c r="K5450" s="70">
        <v>44621</v>
      </c>
      <c r="L5450" s="71">
        <v>33.469875845467115</v>
      </c>
      <c r="M5450" s="70"/>
      <c r="N5450" s="166"/>
      <c r="O5450" s="165"/>
      <c r="P5450" s="72"/>
    </row>
    <row r="5451" spans="1:16">
      <c r="A5451" s="12">
        <f t="shared" si="369"/>
        <v>0</v>
      </c>
      <c r="B5451" t="str">
        <f>YEAR(C5451)&amp;VLOOKUP(MONTH(C5451),lookup!$G$2:$N$13,8)</f>
        <v>2023M03</v>
      </c>
      <c r="C5451" s="7">
        <f t="shared" si="366"/>
        <v>44988</v>
      </c>
      <c r="D5451" s="130">
        <v>42.192696416677975</v>
      </c>
      <c r="E5451">
        <f t="shared" si="368"/>
        <v>41.999888143186745</v>
      </c>
      <c r="F5451" s="130">
        <v>34.777522934487308</v>
      </c>
      <c r="G5451">
        <f t="shared" si="370"/>
        <v>34.545344409621933</v>
      </c>
      <c r="H5451">
        <f t="shared" si="367"/>
        <v>0</v>
      </c>
      <c r="I5451" s="70">
        <v>44896</v>
      </c>
      <c r="J5451" s="71">
        <v>34.240433743473538</v>
      </c>
      <c r="K5451" s="70">
        <v>44621</v>
      </c>
      <c r="L5451" s="71">
        <v>33.514488593395349</v>
      </c>
      <c r="M5451" s="70"/>
      <c r="N5451" s="166"/>
      <c r="O5451" s="165"/>
      <c r="P5451" s="72"/>
    </row>
    <row r="5452" spans="1:16">
      <c r="A5452" s="12">
        <f t="shared" si="369"/>
        <v>0</v>
      </c>
      <c r="B5452" t="str">
        <f>YEAR(C5452)&amp;VLOOKUP(MONTH(C5452),lookup!$G$2:$N$13,8)</f>
        <v>2023M03</v>
      </c>
      <c r="C5452" s="7">
        <f t="shared" ref="C5452:C5515" si="371">C5451+1</f>
        <v>44989</v>
      </c>
      <c r="D5452" s="130">
        <v>42.782455972756452</v>
      </c>
      <c r="E5452">
        <f t="shared" si="368"/>
        <v>42.104137352980686</v>
      </c>
      <c r="F5452" s="130">
        <v>35.108192547439494</v>
      </c>
      <c r="G5452">
        <f t="shared" si="370"/>
        <v>34.625549480960586</v>
      </c>
      <c r="H5452">
        <f t="shared" si="367"/>
        <v>0</v>
      </c>
      <c r="I5452" s="70">
        <v>44896</v>
      </c>
      <c r="J5452" s="71">
        <v>34.25940957544676</v>
      </c>
      <c r="K5452" s="70">
        <v>44621</v>
      </c>
      <c r="L5452" s="71">
        <v>33.563051590869499</v>
      </c>
      <c r="M5452" s="70"/>
      <c r="N5452" s="166"/>
      <c r="O5452" s="165"/>
      <c r="P5452" s="72"/>
    </row>
    <row r="5453" spans="1:16">
      <c r="A5453" s="12">
        <f t="shared" si="369"/>
        <v>0</v>
      </c>
      <c r="B5453" t="str">
        <f>YEAR(C5453)&amp;VLOOKUP(MONTH(C5453),lookup!$G$2:$N$13,8)</f>
        <v>2023M03</v>
      </c>
      <c r="C5453" s="7">
        <f t="shared" si="371"/>
        <v>44990</v>
      </c>
      <c r="D5453" s="130">
        <v>41.950684107710728</v>
      </c>
      <c r="E5453">
        <f t="shared" si="368"/>
        <v>42.148066281072509</v>
      </c>
      <c r="F5453" s="130">
        <v>34.587641686158797</v>
      </c>
      <c r="G5453">
        <f t="shared" si="370"/>
        <v>34.671655324031484</v>
      </c>
      <c r="H5453">
        <f t="shared" si="367"/>
        <v>0</v>
      </c>
      <c r="I5453" s="70">
        <v>44896</v>
      </c>
      <c r="J5453" s="71">
        <v>34.297462719491897</v>
      </c>
      <c r="K5453" s="70">
        <v>44621</v>
      </c>
      <c r="L5453" s="71">
        <v>33.623818333616398</v>
      </c>
      <c r="M5453" s="70"/>
      <c r="N5453" s="166"/>
      <c r="O5453" s="165"/>
      <c r="P5453" s="72"/>
    </row>
    <row r="5454" spans="1:16">
      <c r="A5454" s="12">
        <f t="shared" si="369"/>
        <v>0</v>
      </c>
      <c r="B5454" t="str">
        <f>YEAR(C5454)&amp;VLOOKUP(MONTH(C5454),lookup!$G$2:$N$13,8)</f>
        <v>2023M03</v>
      </c>
      <c r="C5454" s="7">
        <f t="shared" si="371"/>
        <v>44991</v>
      </c>
      <c r="D5454" s="130">
        <v>42.598142179352934</v>
      </c>
      <c r="E5454">
        <f t="shared" si="368"/>
        <v>42.206078380148028</v>
      </c>
      <c r="F5454" s="130">
        <v>34.873444452302408</v>
      </c>
      <c r="G5454">
        <f t="shared" si="370"/>
        <v>34.705801706691517</v>
      </c>
      <c r="H5454">
        <f t="shared" si="367"/>
        <v>0</v>
      </c>
      <c r="I5454" s="70">
        <v>44896</v>
      </c>
      <c r="J5454" s="71">
        <v>34.335121021023909</v>
      </c>
      <c r="K5454" s="70">
        <v>44621</v>
      </c>
      <c r="L5454" s="71">
        <v>33.672122116579779</v>
      </c>
      <c r="M5454" s="70"/>
      <c r="N5454" s="166"/>
      <c r="O5454" s="165"/>
      <c r="P5454" s="72"/>
    </row>
    <row r="5455" spans="1:16">
      <c r="A5455" s="12">
        <f t="shared" si="369"/>
        <v>0</v>
      </c>
      <c r="B5455" t="str">
        <f>YEAR(C5455)&amp;VLOOKUP(MONTH(C5455),lookup!$G$2:$N$13,8)</f>
        <v>2023M03</v>
      </c>
      <c r="C5455" s="7">
        <f t="shared" si="371"/>
        <v>44992</v>
      </c>
      <c r="D5455" s="130">
        <v>41.942529761860825</v>
      </c>
      <c r="E5455">
        <f t="shared" si="368"/>
        <v>42.26656340831132</v>
      </c>
      <c r="F5455" s="130">
        <v>34.604807325048718</v>
      </c>
      <c r="G5455">
        <f t="shared" si="370"/>
        <v>34.762270367777234</v>
      </c>
      <c r="H5455">
        <f t="shared" si="367"/>
        <v>0</v>
      </c>
      <c r="I5455" s="70">
        <v>44896</v>
      </c>
      <c r="J5455" s="71">
        <v>34.38186113600257</v>
      </c>
      <c r="K5455" s="70">
        <v>44621</v>
      </c>
      <c r="L5455" s="71">
        <v>33.723511034000474</v>
      </c>
      <c r="M5455" s="70"/>
      <c r="N5455" s="166"/>
      <c r="O5455" s="165"/>
      <c r="P5455" s="72"/>
    </row>
    <row r="5456" spans="1:16">
      <c r="A5456" s="12">
        <f t="shared" si="369"/>
        <v>0</v>
      </c>
      <c r="B5456" t="str">
        <f>YEAR(C5456)&amp;VLOOKUP(MONTH(C5456),lookup!$G$2:$N$13,8)</f>
        <v>2023M03</v>
      </c>
      <c r="C5456" s="7">
        <f t="shared" si="371"/>
        <v>44993</v>
      </c>
      <c r="D5456" s="130">
        <v>42.544162989598007</v>
      </c>
      <c r="E5456">
        <f t="shared" si="368"/>
        <v>42.29442217975631</v>
      </c>
      <c r="F5456" s="130">
        <v>34.92534987382183</v>
      </c>
      <c r="G5456">
        <f t="shared" si="370"/>
        <v>34.784368679444562</v>
      </c>
      <c r="H5456">
        <f t="shared" si="367"/>
        <v>0</v>
      </c>
      <c r="I5456" s="70">
        <v>44896</v>
      </c>
      <c r="J5456" s="71">
        <v>34.442702011088834</v>
      </c>
      <c r="K5456" s="70">
        <v>44621</v>
      </c>
      <c r="L5456" s="71">
        <v>33.803491559655498</v>
      </c>
      <c r="M5456" s="70"/>
      <c r="N5456" s="166"/>
      <c r="O5456" s="165"/>
      <c r="P5456" s="72"/>
    </row>
    <row r="5457" spans="1:16">
      <c r="A5457" s="12">
        <f t="shared" si="369"/>
        <v>0</v>
      </c>
      <c r="B5457" t="str">
        <f>YEAR(C5457)&amp;VLOOKUP(MONTH(C5457),lookup!$G$2:$N$13,8)</f>
        <v>2023M03</v>
      </c>
      <c r="C5457" s="7">
        <f t="shared" si="371"/>
        <v>44994</v>
      </c>
      <c r="D5457" s="130">
        <v>41.540210782150517</v>
      </c>
      <c r="E5457">
        <f t="shared" si="368"/>
        <v>42.236261350842867</v>
      </c>
      <c r="F5457" s="130">
        <v>34.15116281670516</v>
      </c>
      <c r="G5457">
        <f t="shared" si="370"/>
        <v>34.720982901908947</v>
      </c>
      <c r="H5457">
        <f t="shared" si="367"/>
        <v>0</v>
      </c>
      <c r="I5457" s="70">
        <v>44896</v>
      </c>
      <c r="J5457" s="71">
        <v>34.46814993240168</v>
      </c>
      <c r="K5457" s="70">
        <v>44621</v>
      </c>
      <c r="L5457" s="71">
        <v>33.869528065883962</v>
      </c>
      <c r="M5457" s="70"/>
      <c r="N5457" s="166"/>
      <c r="O5457" s="165"/>
      <c r="P5457" s="72"/>
    </row>
    <row r="5458" spans="1:16">
      <c r="A5458" s="12">
        <f t="shared" si="369"/>
        <v>0</v>
      </c>
      <c r="B5458" t="str">
        <f>YEAR(C5458)&amp;VLOOKUP(MONTH(C5458),lookup!$G$2:$N$13,8)</f>
        <v>2023M03</v>
      </c>
      <c r="C5458" s="7">
        <f t="shared" si="371"/>
        <v>44995</v>
      </c>
      <c r="D5458" s="130">
        <v>42.064960632745262</v>
      </c>
      <c r="E5458">
        <f t="shared" si="368"/>
        <v>42.154381048796481</v>
      </c>
      <c r="F5458" s="130">
        <v>34.543556903206976</v>
      </c>
      <c r="G5458">
        <f t="shared" si="370"/>
        <v>34.655393496801828</v>
      </c>
      <c r="H5458">
        <f t="shared" si="367"/>
        <v>0</v>
      </c>
      <c r="I5458" s="70">
        <v>44896</v>
      </c>
      <c r="J5458" s="71">
        <v>34.518731262412906</v>
      </c>
      <c r="K5458" s="70">
        <v>44621</v>
      </c>
      <c r="L5458" s="71">
        <v>33.935473678286918</v>
      </c>
      <c r="M5458" s="70"/>
      <c r="N5458" s="166"/>
      <c r="O5458" s="165"/>
      <c r="P5458" s="72"/>
    </row>
    <row r="5459" spans="1:16">
      <c r="A5459" s="12">
        <f t="shared" si="369"/>
        <v>0</v>
      </c>
      <c r="B5459" t="str">
        <f>YEAR(C5459)&amp;VLOOKUP(MONTH(C5459),lookup!$G$2:$N$13,8)</f>
        <v>2023M03</v>
      </c>
      <c r="C5459" s="7">
        <f t="shared" si="371"/>
        <v>44996</v>
      </c>
      <c r="D5459" s="130">
        <v>41.925058562426237</v>
      </c>
      <c r="E5459">
        <f t="shared" si="368"/>
        <v>42.135518220798708</v>
      </c>
      <c r="F5459" s="130">
        <v>34.615306939081229</v>
      </c>
      <c r="G5459">
        <f t="shared" si="370"/>
        <v>34.647560434832485</v>
      </c>
      <c r="H5459">
        <f t="shared" si="367"/>
        <v>0</v>
      </c>
      <c r="I5459" s="70">
        <v>44896</v>
      </c>
      <c r="J5459" s="71">
        <v>34.587807884528679</v>
      </c>
      <c r="K5459" s="70">
        <v>44621</v>
      </c>
      <c r="L5459" s="71">
        <v>34.001969612832674</v>
      </c>
      <c r="M5459" s="70"/>
      <c r="N5459" s="71"/>
      <c r="O5459" s="70"/>
      <c r="P5459" s="72"/>
    </row>
    <row r="5460" spans="1:16">
      <c r="A5460" s="12">
        <f t="shared" si="369"/>
        <v>0</v>
      </c>
      <c r="B5460" t="str">
        <f>YEAR(C5460)&amp;VLOOKUP(MONTH(C5460),lookup!$G$2:$N$13,8)</f>
        <v>2023M03</v>
      </c>
      <c r="C5460" s="7">
        <f t="shared" si="371"/>
        <v>44997</v>
      </c>
      <c r="D5460" s="130">
        <v>42.364549946165432</v>
      </c>
      <c r="E5460">
        <f t="shared" si="368"/>
        <v>42.089933074704476</v>
      </c>
      <c r="F5460" s="130">
        <v>34.838544400808573</v>
      </c>
      <c r="G5460">
        <f t="shared" si="370"/>
        <v>34.62779908804356</v>
      </c>
      <c r="H5460">
        <f t="shared" si="367"/>
        <v>0</v>
      </c>
      <c r="I5460" s="70">
        <v>44896</v>
      </c>
      <c r="J5460" s="71">
        <v>34.66202141332117</v>
      </c>
      <c r="K5460" s="70">
        <v>44621</v>
      </c>
      <c r="L5460" s="71">
        <v>34.056772368529586</v>
      </c>
      <c r="M5460" s="70"/>
      <c r="N5460" s="71"/>
      <c r="O5460" s="70"/>
      <c r="P5460" s="72"/>
    </row>
    <row r="5461" spans="1:16">
      <c r="A5461" s="12">
        <f t="shared" si="369"/>
        <v>0</v>
      </c>
      <c r="B5461" t="str">
        <f>YEAR(C5461)&amp;VLOOKUP(MONTH(C5461),lookup!$G$2:$N$13,8)</f>
        <v>2023M03</v>
      </c>
      <c r="C5461" s="7">
        <f t="shared" si="371"/>
        <v>44998</v>
      </c>
      <c r="D5461" s="130">
        <v>42.158607594378168</v>
      </c>
      <c r="E5461">
        <f t="shared" si="368"/>
        <v>42.120934778664306</v>
      </c>
      <c r="F5461" s="130">
        <v>34.698304324404958</v>
      </c>
      <c r="G5461">
        <f t="shared" si="370"/>
        <v>34.64250691954696</v>
      </c>
      <c r="H5461">
        <f t="shared" si="367"/>
        <v>0</v>
      </c>
      <c r="I5461" s="70">
        <v>44896</v>
      </c>
      <c r="J5461" s="71">
        <v>34.733658462330652</v>
      </c>
      <c r="K5461" s="70">
        <v>44621</v>
      </c>
      <c r="L5461" s="71">
        <v>34.113551635781825</v>
      </c>
      <c r="M5461" s="70"/>
      <c r="N5461" s="71"/>
      <c r="O5461" s="70"/>
      <c r="P5461" s="72"/>
    </row>
    <row r="5462" spans="1:16">
      <c r="A5462" s="12">
        <f t="shared" si="369"/>
        <v>0</v>
      </c>
      <c r="B5462" t="str">
        <f>YEAR(C5462)&amp;VLOOKUP(MONTH(C5462),lookup!$G$2:$N$13,8)</f>
        <v>2023M03</v>
      </c>
      <c r="C5462" s="7">
        <f t="shared" si="371"/>
        <v>44999</v>
      </c>
      <c r="D5462" s="130">
        <v>42.896203062408972</v>
      </c>
      <c r="E5462">
        <f t="shared" si="368"/>
        <v>42.168900256589552</v>
      </c>
      <c r="F5462" s="130">
        <v>35.349593607989796</v>
      </c>
      <c r="G5462">
        <f t="shared" si="370"/>
        <v>34.707619886291425</v>
      </c>
      <c r="H5462">
        <f t="shared" si="367"/>
        <v>0</v>
      </c>
      <c r="I5462" s="70">
        <v>44896</v>
      </c>
      <c r="J5462" s="71">
        <v>34.799788987027817</v>
      </c>
      <c r="K5462" s="70">
        <v>44621</v>
      </c>
      <c r="L5462" s="71">
        <v>34.17386977887957</v>
      </c>
      <c r="M5462" s="70"/>
      <c r="N5462" s="71"/>
      <c r="O5462" s="70"/>
      <c r="P5462" s="72"/>
    </row>
    <row r="5463" spans="1:16">
      <c r="A5463" s="12">
        <f t="shared" si="369"/>
        <v>0</v>
      </c>
      <c r="B5463" t="str">
        <f>YEAR(C5463)&amp;VLOOKUP(MONTH(C5463),lookup!$G$2:$N$13,8)</f>
        <v>2023M03</v>
      </c>
      <c r="C5463" s="7">
        <f t="shared" si="371"/>
        <v>45000</v>
      </c>
      <c r="D5463" s="130">
        <v>41.949139672801017</v>
      </c>
      <c r="E5463">
        <f t="shared" si="368"/>
        <v>42.203390783577525</v>
      </c>
      <c r="F5463" s="130">
        <v>34.458674656565648</v>
      </c>
      <c r="G5463">
        <f t="shared" si="370"/>
        <v>34.724112581166267</v>
      </c>
      <c r="H5463">
        <f t="shared" si="367"/>
        <v>0</v>
      </c>
      <c r="I5463" s="70">
        <v>44896</v>
      </c>
      <c r="J5463" s="71">
        <v>34.842488428536413</v>
      </c>
      <c r="K5463" s="70">
        <v>44621</v>
      </c>
      <c r="L5463" s="71">
        <v>34.229613388355389</v>
      </c>
      <c r="M5463" s="70"/>
      <c r="N5463" s="71"/>
      <c r="O5463" s="70"/>
      <c r="P5463" s="72"/>
    </row>
    <row r="5464" spans="1:16">
      <c r="A5464" s="12">
        <f t="shared" si="369"/>
        <v>0</v>
      </c>
      <c r="B5464" t="str">
        <f>YEAR(C5464)&amp;VLOOKUP(MONTH(C5464),lookup!$G$2:$N$13,8)</f>
        <v>2023M03</v>
      </c>
      <c r="C5464" s="7">
        <f t="shared" si="371"/>
        <v>45001</v>
      </c>
      <c r="D5464" s="130">
        <v>42.419875304051502</v>
      </c>
      <c r="E5464">
        <f t="shared" si="368"/>
        <v>42.225199025839721</v>
      </c>
      <c r="F5464" s="130">
        <v>34.875973808289068</v>
      </c>
      <c r="G5464">
        <f t="shared" si="370"/>
        <v>34.748727985827315</v>
      </c>
      <c r="H5464">
        <f t="shared" si="367"/>
        <v>0</v>
      </c>
      <c r="I5464" s="70">
        <v>44896</v>
      </c>
      <c r="J5464" s="71">
        <v>34.879723157002807</v>
      </c>
      <c r="K5464" s="70">
        <v>44621</v>
      </c>
      <c r="L5464" s="71">
        <v>34.269581094030841</v>
      </c>
      <c r="M5464" s="70"/>
      <c r="N5464" s="71"/>
      <c r="O5464" s="70"/>
      <c r="P5464" s="72"/>
    </row>
    <row r="5465" spans="1:16">
      <c r="A5465" s="12">
        <f t="shared" si="369"/>
        <v>0</v>
      </c>
      <c r="B5465" t="str">
        <f>YEAR(C5465)&amp;VLOOKUP(MONTH(C5465),lookup!$G$2:$N$13,8)</f>
        <v>2023M03</v>
      </c>
      <c r="C5465" s="7">
        <f t="shared" si="371"/>
        <v>45002</v>
      </c>
      <c r="D5465" s="130">
        <v>42.34735554548709</v>
      </c>
      <c r="E5465">
        <f t="shared" si="368"/>
        <v>42.310836988803331</v>
      </c>
      <c r="F5465" s="130">
        <v>34.893879302085203</v>
      </c>
      <c r="G5465">
        <f t="shared" si="370"/>
        <v>34.818362129747236</v>
      </c>
      <c r="H5465">
        <f t="shared" ref="H5465:H5528" si="372">INDEX(J:AU,MATCH(C5465,C:C,0),MATCH($H$1,$J$1:$AU$1,0))*(IF(I5465=$Q$1,1,IF(K5465=$Q$1,1,IF(M5465=$Q$1,1,IF(O5465=$Q$1,1,0)))))</f>
        <v>0</v>
      </c>
      <c r="I5465" s="70">
        <v>44896</v>
      </c>
      <c r="J5465" s="71">
        <v>34.94214593204304</v>
      </c>
      <c r="K5465" s="70">
        <v>44621</v>
      </c>
      <c r="L5465" s="71">
        <v>34.331382335339782</v>
      </c>
      <c r="M5465" s="70"/>
      <c r="N5465" s="71"/>
      <c r="O5465" s="70"/>
      <c r="P5465" s="72"/>
    </row>
    <row r="5466" spans="1:16">
      <c r="A5466" s="12">
        <f t="shared" si="369"/>
        <v>0</v>
      </c>
      <c r="B5466" t="str">
        <f>YEAR(C5466)&amp;VLOOKUP(MONTH(C5466),lookup!$G$2:$N$13,8)</f>
        <v>2023M03</v>
      </c>
      <c r="C5466" s="7">
        <f t="shared" si="371"/>
        <v>45003</v>
      </c>
      <c r="D5466" s="130">
        <v>43.409009119344155</v>
      </c>
      <c r="E5466">
        <f t="shared" si="368"/>
        <v>42.481878283647319</v>
      </c>
      <c r="F5466" s="130">
        <v>35.709348583882594</v>
      </c>
      <c r="G5466">
        <f t="shared" si="370"/>
        <v>34.963791125045631</v>
      </c>
      <c r="H5466">
        <f t="shared" si="372"/>
        <v>0</v>
      </c>
      <c r="I5466" s="70">
        <v>44896</v>
      </c>
      <c r="J5466" s="71">
        <v>34.996528362097258</v>
      </c>
      <c r="K5466" s="70">
        <v>44621</v>
      </c>
      <c r="L5466" s="71">
        <v>34.380095419538875</v>
      </c>
      <c r="M5466" s="70"/>
      <c r="N5466" s="71"/>
      <c r="O5466" s="70"/>
      <c r="P5466" s="72"/>
    </row>
    <row r="5467" spans="1:16">
      <c r="A5467" s="12">
        <f t="shared" si="369"/>
        <v>0</v>
      </c>
      <c r="B5467" t="str">
        <f>YEAR(C5467)&amp;VLOOKUP(MONTH(C5467),lookup!$G$2:$N$13,8)</f>
        <v>2023M03</v>
      </c>
      <c r="C5467" s="7">
        <f t="shared" si="371"/>
        <v>45004</v>
      </c>
      <c r="D5467" s="130">
        <v>42.726084900180446</v>
      </c>
      <c r="E5467">
        <f t="shared" si="368"/>
        <v>42.57923220524048</v>
      </c>
      <c r="F5467" s="130">
        <v>35.19922526237805</v>
      </c>
      <c r="G5467">
        <f t="shared" si="370"/>
        <v>35.042029431749441</v>
      </c>
      <c r="H5467">
        <f t="shared" si="372"/>
        <v>0</v>
      </c>
      <c r="I5467" s="70">
        <v>44896</v>
      </c>
      <c r="J5467" s="71">
        <v>35.063018821328676</v>
      </c>
      <c r="K5467" s="70">
        <v>44621</v>
      </c>
      <c r="L5467" s="71">
        <v>34.427706953445181</v>
      </c>
      <c r="M5467" s="70"/>
      <c r="N5467" s="71"/>
      <c r="O5467" s="70"/>
      <c r="P5467" s="72"/>
    </row>
    <row r="5468" spans="1:16">
      <c r="A5468" s="12">
        <f t="shared" si="369"/>
        <v>0</v>
      </c>
      <c r="B5468" t="str">
        <f>YEAR(C5468)&amp;VLOOKUP(MONTH(C5468),lookup!$G$2:$N$13,8)</f>
        <v>2023M03</v>
      </c>
      <c r="C5468" s="7">
        <f t="shared" si="371"/>
        <v>45005</v>
      </c>
      <c r="D5468" s="130">
        <v>42.863099349934416</v>
      </c>
      <c r="E5468">
        <f t="shared" si="368"/>
        <v>42.607632900269827</v>
      </c>
      <c r="F5468" s="130">
        <v>35.17381360966408</v>
      </c>
      <c r="G5468">
        <f t="shared" si="370"/>
        <v>35.048335424109098</v>
      </c>
      <c r="H5468">
        <f t="shared" si="372"/>
        <v>0</v>
      </c>
      <c r="I5468" s="70">
        <v>44896</v>
      </c>
      <c r="J5468" s="71">
        <v>35.1349386004972</v>
      </c>
      <c r="K5468" s="70">
        <v>44621</v>
      </c>
      <c r="L5468" s="71">
        <v>34.49239380477902</v>
      </c>
      <c r="M5468" s="70"/>
      <c r="N5468" s="71"/>
      <c r="O5468" s="70"/>
      <c r="P5468" s="72"/>
    </row>
    <row r="5469" spans="1:16">
      <c r="A5469" s="12">
        <f t="shared" si="369"/>
        <v>0</v>
      </c>
      <c r="B5469" t="str">
        <f>YEAR(C5469)&amp;VLOOKUP(MONTH(C5469),lookup!$G$2:$N$13,8)</f>
        <v>2023M03</v>
      </c>
      <c r="C5469" s="7">
        <f t="shared" si="371"/>
        <v>45006</v>
      </c>
      <c r="D5469" s="130">
        <v>42.837174293900397</v>
      </c>
      <c r="E5469">
        <f t="shared" si="368"/>
        <v>42.724046204081581</v>
      </c>
      <c r="F5469" s="130">
        <v>35.304561672200663</v>
      </c>
      <c r="G5469">
        <f t="shared" si="370"/>
        <v>35.156717092982582</v>
      </c>
      <c r="H5469">
        <f t="shared" si="372"/>
        <v>0</v>
      </c>
      <c r="I5469" s="70">
        <v>44896</v>
      </c>
      <c r="J5469" s="71">
        <v>35.224033157488186</v>
      </c>
      <c r="K5469" s="70">
        <v>44621</v>
      </c>
      <c r="L5469" s="71">
        <v>34.567086319009107</v>
      </c>
      <c r="M5469" s="70"/>
      <c r="N5469" s="71"/>
      <c r="O5469" s="70"/>
      <c r="P5469" s="72"/>
    </row>
    <row r="5470" spans="1:16">
      <c r="A5470" s="12">
        <f t="shared" si="369"/>
        <v>0</v>
      </c>
      <c r="B5470" t="str">
        <f>YEAR(C5470)&amp;VLOOKUP(MONTH(C5470),lookup!$G$2:$N$13,8)</f>
        <v>2023M03</v>
      </c>
      <c r="C5470" s="7">
        <f t="shared" si="371"/>
        <v>45007</v>
      </c>
      <c r="D5470" s="130">
        <v>43.09446046901116</v>
      </c>
      <c r="E5470">
        <f t="shared" si="368"/>
        <v>42.792652722407524</v>
      </c>
      <c r="F5470" s="130">
        <v>35.316743310918682</v>
      </c>
      <c r="G5470">
        <f t="shared" si="370"/>
        <v>35.191394741301437</v>
      </c>
      <c r="H5470">
        <f t="shared" si="372"/>
        <v>0</v>
      </c>
      <c r="I5470" s="70">
        <v>44896</v>
      </c>
      <c r="J5470" s="71">
        <v>35.311154591613224</v>
      </c>
      <c r="K5470" s="70">
        <v>44621</v>
      </c>
      <c r="L5470" s="71">
        <v>34.641230755139205</v>
      </c>
      <c r="M5470" s="70"/>
      <c r="N5470" s="71"/>
      <c r="O5470" s="70"/>
      <c r="P5470" s="72"/>
    </row>
    <row r="5471" spans="1:16">
      <c r="A5471" s="12">
        <f t="shared" si="369"/>
        <v>0</v>
      </c>
      <c r="B5471" t="str">
        <f>YEAR(C5471)&amp;VLOOKUP(MONTH(C5471),lookup!$G$2:$N$13,8)</f>
        <v>2023M03</v>
      </c>
      <c r="C5471" s="7">
        <f t="shared" si="371"/>
        <v>45008</v>
      </c>
      <c r="D5471" s="130">
        <v>42.788635621955727</v>
      </c>
      <c r="E5471">
        <f t="shared" si="368"/>
        <v>42.881894558935414</v>
      </c>
      <c r="F5471" s="130">
        <v>35.266000742437427</v>
      </c>
      <c r="G5471">
        <f t="shared" si="370"/>
        <v>35.272862741697779</v>
      </c>
      <c r="H5471">
        <f t="shared" si="372"/>
        <v>0</v>
      </c>
      <c r="I5471" s="70">
        <v>44896</v>
      </c>
      <c r="J5471" s="71">
        <v>35.389552651099429</v>
      </c>
      <c r="K5471" s="70">
        <v>44621</v>
      </c>
      <c r="L5471" s="71">
        <v>34.704543157047901</v>
      </c>
      <c r="M5471" s="70"/>
      <c r="N5471" s="71"/>
      <c r="O5471" s="70"/>
      <c r="P5471" s="72"/>
    </row>
    <row r="5472" spans="1:16">
      <c r="A5472" s="12">
        <f t="shared" si="369"/>
        <v>0</v>
      </c>
      <c r="B5472" t="str">
        <f>YEAR(C5472)&amp;VLOOKUP(MONTH(C5472),lookup!$G$2:$N$13,8)</f>
        <v>2023M03</v>
      </c>
      <c r="C5472" s="7">
        <f t="shared" si="371"/>
        <v>45009</v>
      </c>
      <c r="D5472" s="130">
        <v>43.354859335730794</v>
      </c>
      <c r="E5472">
        <f t="shared" si="368"/>
        <v>42.93581857894759</v>
      </c>
      <c r="F5472" s="130">
        <v>35.624017284766083</v>
      </c>
      <c r="G5472">
        <f t="shared" si="370"/>
        <v>35.312504517384554</v>
      </c>
      <c r="H5472">
        <f t="shared" si="372"/>
        <v>0</v>
      </c>
      <c r="I5472" s="70">
        <v>44896</v>
      </c>
      <c r="J5472" s="71">
        <v>35.474108300896496</v>
      </c>
      <c r="K5472" s="70">
        <v>44621</v>
      </c>
      <c r="L5472" s="71">
        <v>34.766508846208964</v>
      </c>
      <c r="M5472" s="70"/>
      <c r="N5472" s="71"/>
      <c r="O5472" s="70"/>
      <c r="P5472" s="72"/>
    </row>
    <row r="5473" spans="1:16">
      <c r="A5473" s="12">
        <f t="shared" si="369"/>
        <v>0</v>
      </c>
      <c r="B5473" t="str">
        <f>YEAR(C5473)&amp;VLOOKUP(MONTH(C5473),lookup!$G$2:$N$13,8)</f>
        <v>2023M03</v>
      </c>
      <c r="C5473" s="7">
        <f t="shared" si="371"/>
        <v>45010</v>
      </c>
      <c r="D5473" s="130">
        <v>43.030366038436625</v>
      </c>
      <c r="E5473">
        <f t="shared" si="368"/>
        <v>43.003863496278285</v>
      </c>
      <c r="F5473" s="130">
        <v>35.443085787229812</v>
      </c>
      <c r="G5473">
        <f t="shared" si="370"/>
        <v>35.367151633110396</v>
      </c>
      <c r="H5473">
        <f t="shared" si="372"/>
        <v>0</v>
      </c>
      <c r="I5473" s="70">
        <v>44896</v>
      </c>
      <c r="J5473" s="71">
        <v>35.558684189617338</v>
      </c>
      <c r="K5473" s="70">
        <v>44621</v>
      </c>
      <c r="L5473" s="71">
        <v>34.817108996503535</v>
      </c>
      <c r="M5473" s="70"/>
      <c r="N5473" s="71"/>
      <c r="O5473" s="70"/>
      <c r="P5473" s="72"/>
    </row>
    <row r="5474" spans="1:16">
      <c r="A5474" s="12">
        <f t="shared" si="369"/>
        <v>0</v>
      </c>
      <c r="B5474" t="str">
        <f>YEAR(C5474)&amp;VLOOKUP(MONTH(C5474),lookup!$G$2:$N$13,8)</f>
        <v>2023M03</v>
      </c>
      <c r="C5474" s="7">
        <f t="shared" si="371"/>
        <v>45011</v>
      </c>
      <c r="D5474" s="130">
        <v>43.119154942600112</v>
      </c>
      <c r="E5474">
        <f t="shared" si="368"/>
        <v>43.007085576287253</v>
      </c>
      <c r="F5474" s="130">
        <v>35.489198634081369</v>
      </c>
      <c r="G5474">
        <f t="shared" si="370"/>
        <v>35.379674346615928</v>
      </c>
      <c r="H5474">
        <f t="shared" si="372"/>
        <v>0</v>
      </c>
      <c r="I5474" s="70">
        <v>44896</v>
      </c>
      <c r="J5474" s="71">
        <v>35.661798590695014</v>
      </c>
      <c r="K5474" s="70">
        <v>44621</v>
      </c>
      <c r="L5474" s="71">
        <v>34.892121078844333</v>
      </c>
      <c r="M5474" s="70"/>
      <c r="N5474" s="71"/>
      <c r="O5474" s="70"/>
      <c r="P5474" s="72"/>
    </row>
    <row r="5475" spans="1:16">
      <c r="A5475" s="12">
        <f t="shared" si="369"/>
        <v>0</v>
      </c>
      <c r="B5475" t="str">
        <f>YEAR(C5475)&amp;VLOOKUP(MONTH(C5475),lookup!$G$2:$N$13,8)</f>
        <v>2023M03</v>
      </c>
      <c r="C5475" s="7">
        <f t="shared" si="371"/>
        <v>45012</v>
      </c>
      <c r="D5475" s="130">
        <v>42.453650695486637</v>
      </c>
      <c r="E5475">
        <f t="shared" si="368"/>
        <v>42.958098138626085</v>
      </c>
      <c r="F5475" s="130">
        <v>34.968241678009107</v>
      </c>
      <c r="G5475">
        <f t="shared" si="370"/>
        <v>35.337211206410245</v>
      </c>
      <c r="H5475">
        <f t="shared" si="372"/>
        <v>0</v>
      </c>
      <c r="I5475" s="70">
        <v>44896</v>
      </c>
      <c r="J5475" s="71">
        <v>35.742050581470217</v>
      </c>
      <c r="K5475" s="70">
        <v>44621</v>
      </c>
      <c r="L5475" s="71">
        <v>34.981243715463975</v>
      </c>
      <c r="M5475" s="70"/>
      <c r="N5475" s="71"/>
      <c r="O5475" s="70"/>
      <c r="P5475" s="72"/>
    </row>
    <row r="5476" spans="1:16">
      <c r="A5476" s="12">
        <f t="shared" si="369"/>
        <v>0</v>
      </c>
      <c r="B5476" t="str">
        <f>YEAR(C5476)&amp;VLOOKUP(MONTH(C5476),lookup!$G$2:$N$13,8)</f>
        <v>2023M03</v>
      </c>
      <c r="C5476" s="7">
        <f t="shared" si="371"/>
        <v>45013</v>
      </c>
      <c r="D5476" s="130">
        <v>43.692649366289842</v>
      </c>
      <c r="E5476">
        <f t="shared" si="368"/>
        <v>43.059794089421516</v>
      </c>
      <c r="F5476" s="130">
        <v>35.930951440419946</v>
      </c>
      <c r="G5476">
        <f t="shared" si="370"/>
        <v>35.435716331624256</v>
      </c>
      <c r="H5476">
        <f t="shared" si="372"/>
        <v>0</v>
      </c>
      <c r="I5476" s="70">
        <v>44896</v>
      </c>
      <c r="J5476" s="71">
        <v>35.789189288208412</v>
      </c>
      <c r="K5476" s="70">
        <v>44621</v>
      </c>
      <c r="L5476" s="71">
        <v>35.042778302834648</v>
      </c>
      <c r="M5476" s="70"/>
      <c r="N5476" s="71"/>
      <c r="O5476" s="70"/>
      <c r="P5476" s="72"/>
    </row>
    <row r="5477" spans="1:16">
      <c r="A5477" s="12">
        <f t="shared" si="369"/>
        <v>0</v>
      </c>
      <c r="B5477" t="str">
        <f>YEAR(C5477)&amp;VLOOKUP(MONTH(C5477),lookup!$G$2:$N$13,8)</f>
        <v>2023M03</v>
      </c>
      <c r="C5477" s="7">
        <f t="shared" si="371"/>
        <v>45014</v>
      </c>
      <c r="D5477" s="130">
        <v>43.143416649387056</v>
      </c>
      <c r="E5477">
        <f t="shared" si="368"/>
        <v>43.108499322258709</v>
      </c>
      <c r="F5477" s="130">
        <v>35.510355329201779</v>
      </c>
      <c r="G5477">
        <f t="shared" si="370"/>
        <v>35.46894131741719</v>
      </c>
      <c r="H5477">
        <f t="shared" si="372"/>
        <v>0</v>
      </c>
      <c r="I5477" s="70">
        <v>44896</v>
      </c>
      <c r="J5477" s="71">
        <v>35.837403271773802</v>
      </c>
      <c r="K5477" s="70">
        <v>44621</v>
      </c>
      <c r="L5477" s="71">
        <v>35.086140574922432</v>
      </c>
      <c r="M5477" s="70"/>
      <c r="N5477" s="71"/>
      <c r="O5477" s="70"/>
      <c r="P5477" s="72"/>
    </row>
    <row r="5478" spans="1:16">
      <c r="A5478" s="12">
        <f t="shared" si="369"/>
        <v>0</v>
      </c>
      <c r="B5478" t="str">
        <f>YEAR(C5478)&amp;VLOOKUP(MONTH(C5478),lookup!$G$2:$N$13,8)</f>
        <v>2023M03</v>
      </c>
      <c r="C5478" s="7">
        <f t="shared" si="371"/>
        <v>45015</v>
      </c>
      <c r="D5478" s="130">
        <v>43.653809279564477</v>
      </c>
      <c r="E5478">
        <f t="shared" si="368"/>
        <v>43.168371118237772</v>
      </c>
      <c r="F5478" s="130">
        <v>35.885138645803117</v>
      </c>
      <c r="G5478">
        <f t="shared" si="370"/>
        <v>35.526226139267223</v>
      </c>
      <c r="H5478">
        <f t="shared" si="372"/>
        <v>0</v>
      </c>
      <c r="I5478" s="70">
        <v>44896</v>
      </c>
      <c r="J5478" s="71">
        <v>35.905263082477447</v>
      </c>
      <c r="K5478" s="70">
        <v>44621</v>
      </c>
      <c r="L5478" s="71">
        <v>35.140534737234347</v>
      </c>
      <c r="M5478" s="70"/>
      <c r="N5478" s="71"/>
      <c r="O5478" s="70"/>
      <c r="P5478" s="72"/>
    </row>
    <row r="5479" spans="1:16">
      <c r="A5479" s="12">
        <f t="shared" si="369"/>
        <v>0</v>
      </c>
      <c r="B5479" t="str">
        <f>YEAR(C5479)&amp;VLOOKUP(MONTH(C5479),lookup!$G$2:$N$13,8)</f>
        <v>2023M03</v>
      </c>
      <c r="C5479" s="7">
        <f t="shared" si="371"/>
        <v>45016</v>
      </c>
      <c r="D5479" s="130">
        <v>43.322473592288873</v>
      </c>
      <c r="E5479">
        <f t="shared" si="368"/>
        <v>43.226078287537945</v>
      </c>
      <c r="F5479" s="130">
        <v>35.661698543319098</v>
      </c>
      <c r="G5479">
        <f t="shared" si="370"/>
        <v>35.569174981496431</v>
      </c>
      <c r="H5479">
        <f t="shared" si="372"/>
        <v>0</v>
      </c>
      <c r="I5479" s="70">
        <v>44896</v>
      </c>
      <c r="J5479" s="71">
        <v>35.97624837183983</v>
      </c>
      <c r="K5479" s="70">
        <v>44621</v>
      </c>
      <c r="L5479" s="71">
        <v>35.196086558057992</v>
      </c>
      <c r="M5479" s="70"/>
      <c r="N5479" s="71"/>
      <c r="O5479" s="70"/>
      <c r="P5479" s="72"/>
    </row>
    <row r="5480" spans="1:16">
      <c r="A5480" s="12">
        <f t="shared" si="369"/>
        <v>0</v>
      </c>
      <c r="B5480" t="str">
        <f>YEAR(C5480)&amp;VLOOKUP(MONTH(C5480),lookup!$G$2:$N$13,8)</f>
        <v>2023M04</v>
      </c>
      <c r="C5480" s="7">
        <f t="shared" si="371"/>
        <v>45017</v>
      </c>
      <c r="D5480" s="130">
        <v>44.049034361266095</v>
      </c>
      <c r="E5480">
        <f t="shared" si="368"/>
        <v>43.346954178189399</v>
      </c>
      <c r="F5480" s="130">
        <v>36.257692394137294</v>
      </c>
      <c r="G5480">
        <f t="shared" si="370"/>
        <v>35.672820822503454</v>
      </c>
      <c r="H5480">
        <f t="shared" si="372"/>
        <v>0</v>
      </c>
      <c r="I5480" s="70">
        <v>44896</v>
      </c>
      <c r="J5480" s="71">
        <v>36.042151542416342</v>
      </c>
      <c r="K5480" s="70"/>
      <c r="M5480" s="70"/>
      <c r="N5480" s="71"/>
      <c r="O5480" s="70"/>
      <c r="P5480" s="72"/>
    </row>
    <row r="5481" spans="1:16">
      <c r="A5481" s="12">
        <f t="shared" si="369"/>
        <v>0</v>
      </c>
      <c r="B5481" t="str">
        <f>YEAR(C5481)&amp;VLOOKUP(MONTH(C5481),lookup!$G$2:$N$13,8)</f>
        <v>2023M04</v>
      </c>
      <c r="C5481" s="7">
        <f t="shared" si="371"/>
        <v>45018</v>
      </c>
      <c r="D5481" s="130">
        <v>43.274265310206779</v>
      </c>
      <c r="E5481">
        <f t="shared" si="368"/>
        <v>43.430582433901705</v>
      </c>
      <c r="F5481" s="130">
        <v>35.675891063822228</v>
      </c>
      <c r="G5481">
        <f t="shared" si="370"/>
        <v>35.746341934441574</v>
      </c>
      <c r="H5481">
        <f t="shared" si="372"/>
        <v>0</v>
      </c>
      <c r="I5481" s="70">
        <v>44896</v>
      </c>
      <c r="J5481" s="71">
        <v>36.10847672220347</v>
      </c>
      <c r="K5481" s="70"/>
      <c r="M5481" s="70"/>
      <c r="N5481" s="71"/>
      <c r="O5481" s="70"/>
      <c r="P5481" s="72"/>
    </row>
    <row r="5482" spans="1:16">
      <c r="A5482" s="12">
        <f t="shared" si="369"/>
        <v>0</v>
      </c>
      <c r="B5482" t="str">
        <f>YEAR(C5482)&amp;VLOOKUP(MONTH(C5482),lookup!$G$2:$N$13,8)</f>
        <v>2023M04</v>
      </c>
      <c r="C5482" s="7">
        <f t="shared" si="371"/>
        <v>45019</v>
      </c>
      <c r="D5482" s="130">
        <v>43.708602045969073</v>
      </c>
      <c r="E5482">
        <f t="shared" si="368"/>
        <v>43.468752267835541</v>
      </c>
      <c r="F5482" s="130">
        <v>35.909009017905994</v>
      </c>
      <c r="G5482">
        <f t="shared" si="370"/>
        <v>35.770751548221121</v>
      </c>
      <c r="H5482">
        <f t="shared" si="372"/>
        <v>0</v>
      </c>
      <c r="I5482" s="70">
        <v>44896</v>
      </c>
      <c r="J5482" s="71">
        <v>36.109801377668468</v>
      </c>
      <c r="K5482" s="70"/>
      <c r="M5482" s="70"/>
      <c r="N5482" s="71"/>
      <c r="O5482" s="70"/>
      <c r="P5482" s="72"/>
    </row>
    <row r="5483" spans="1:16">
      <c r="A5483" s="12">
        <f t="shared" si="369"/>
        <v>0</v>
      </c>
      <c r="B5483" t="str">
        <f>YEAR(C5483)&amp;VLOOKUP(MONTH(C5483),lookup!$G$2:$N$13,8)</f>
        <v>2023M04</v>
      </c>
      <c r="C5483" s="7">
        <f t="shared" si="371"/>
        <v>45020</v>
      </c>
      <c r="D5483" s="130">
        <v>43.234294468752559</v>
      </c>
      <c r="E5483">
        <f t="shared" si="368"/>
        <v>43.525115655278455</v>
      </c>
      <c r="F5483" s="130">
        <v>35.648976846264006</v>
      </c>
      <c r="G5483">
        <f t="shared" si="370"/>
        <v>35.82484928932557</v>
      </c>
      <c r="H5483">
        <f t="shared" si="372"/>
        <v>0</v>
      </c>
      <c r="I5483" s="70">
        <v>44896</v>
      </c>
      <c r="J5483" s="71">
        <v>36.098027857547969</v>
      </c>
      <c r="K5483" s="70"/>
      <c r="M5483" s="70"/>
      <c r="N5483" s="71"/>
      <c r="O5483" s="70"/>
      <c r="P5483" s="72"/>
    </row>
    <row r="5484" spans="1:16">
      <c r="A5484" s="12">
        <f t="shared" si="369"/>
        <v>0</v>
      </c>
      <c r="B5484" t="str">
        <f>YEAR(C5484)&amp;VLOOKUP(MONTH(C5484),lookup!$G$2:$N$13,8)</f>
        <v>2023M04</v>
      </c>
      <c r="C5484" s="7">
        <f t="shared" si="371"/>
        <v>45021</v>
      </c>
      <c r="D5484" s="130">
        <v>44.230133982263446</v>
      </c>
      <c r="E5484">
        <f t="shared" si="368"/>
        <v>43.606735502335049</v>
      </c>
      <c r="F5484" s="130">
        <v>36.326558318841094</v>
      </c>
      <c r="G5484">
        <f t="shared" si="370"/>
        <v>35.886359691980061</v>
      </c>
      <c r="H5484">
        <f t="shared" si="372"/>
        <v>0</v>
      </c>
      <c r="I5484" s="70">
        <v>44896</v>
      </c>
      <c r="J5484" s="71">
        <v>36.100167812092124</v>
      </c>
      <c r="K5484" s="70"/>
      <c r="M5484" s="70"/>
      <c r="N5484" s="71"/>
      <c r="O5484" s="70"/>
      <c r="P5484" s="72"/>
    </row>
    <row r="5485" spans="1:16">
      <c r="A5485" s="12">
        <f t="shared" si="369"/>
        <v>0</v>
      </c>
      <c r="B5485" t="str">
        <f>YEAR(C5485)&amp;VLOOKUP(MONTH(C5485),lookup!$G$2:$N$13,8)</f>
        <v>2023M04</v>
      </c>
      <c r="C5485" s="7">
        <f t="shared" si="371"/>
        <v>45022</v>
      </c>
      <c r="D5485" s="130">
        <v>43.597297858508355</v>
      </c>
      <c r="E5485">
        <f t="shared" ref="E5485:E5548" si="373">AVERAGE(SUM(D5478:D5485)/8,SUM(D5480:D5485)/6)</f>
        <v>43.658005100090094</v>
      </c>
      <c r="F5485" s="130">
        <v>35.963550588530552</v>
      </c>
      <c r="G5485">
        <f t="shared" si="370"/>
        <v>35.939838732789056</v>
      </c>
      <c r="H5485">
        <f t="shared" si="372"/>
        <v>0</v>
      </c>
      <c r="I5485" s="70">
        <v>44896</v>
      </c>
      <c r="J5485" s="71">
        <v>36.112908053491651</v>
      </c>
      <c r="K5485" s="70"/>
      <c r="M5485" s="70"/>
      <c r="N5485" s="71"/>
      <c r="O5485" s="70"/>
      <c r="P5485" s="72"/>
    </row>
    <row r="5486" spans="1:16">
      <c r="A5486" s="12">
        <f t="shared" si="369"/>
        <v>0</v>
      </c>
      <c r="B5486" t="str">
        <f>YEAR(C5486)&amp;VLOOKUP(MONTH(C5486),lookup!$G$2:$N$13,8)</f>
        <v>2023M04</v>
      </c>
      <c r="C5486" s="7">
        <f t="shared" si="371"/>
        <v>45023</v>
      </c>
      <c r="D5486" s="130">
        <v>44.231453965636085</v>
      </c>
      <c r="E5486">
        <f t="shared" si="373"/>
        <v>43.709309526667063</v>
      </c>
      <c r="F5486" s="130">
        <v>36.607042975115164</v>
      </c>
      <c r="G5486">
        <f t="shared" si="370"/>
        <v>36.014070301785885</v>
      </c>
      <c r="H5486">
        <f t="shared" si="372"/>
        <v>0</v>
      </c>
      <c r="I5486" s="70">
        <v>44896</v>
      </c>
      <c r="J5486" s="71">
        <v>36.171170020647047</v>
      </c>
      <c r="K5486" s="70"/>
      <c r="M5486" s="70"/>
      <c r="N5486" s="71"/>
      <c r="O5486" s="70"/>
      <c r="P5486" s="72"/>
    </row>
    <row r="5487" spans="1:16">
      <c r="A5487" s="12">
        <f t="shared" si="369"/>
        <v>0</v>
      </c>
      <c r="B5487" t="str">
        <f>YEAR(C5487)&amp;VLOOKUP(MONTH(C5487),lookup!$G$2:$N$13,8)</f>
        <v>2023M04</v>
      </c>
      <c r="C5487" s="7">
        <f t="shared" si="371"/>
        <v>45024</v>
      </c>
      <c r="D5487" s="130">
        <v>43.782195311434798</v>
      </c>
      <c r="E5487">
        <f t="shared" si="373"/>
        <v>43.780369634216022</v>
      </c>
      <c r="F5487" s="130">
        <v>36.025438663593022</v>
      </c>
      <c r="G5487">
        <f t="shared" si="370"/>
        <v>36.065933025950571</v>
      </c>
      <c r="H5487">
        <f t="shared" si="372"/>
        <v>0</v>
      </c>
      <c r="I5487" s="70">
        <v>44896</v>
      </c>
      <c r="J5487" s="71">
        <v>36.230375975272977</v>
      </c>
      <c r="K5487" s="70"/>
      <c r="M5487" s="70"/>
      <c r="N5487" s="71"/>
      <c r="O5487" s="70"/>
      <c r="P5487" s="72"/>
    </row>
    <row r="5488" spans="1:16">
      <c r="A5488" s="12">
        <f t="shared" ref="A5488:A5551" si="374">IF(D5488+D5489=D5488,IF(D5488+D5489&gt;0,1,0),0)</f>
        <v>0</v>
      </c>
      <c r="B5488" t="str">
        <f>YEAR(C5488)&amp;VLOOKUP(MONTH(C5488),lookup!$G$2:$N$13,8)</f>
        <v>2023M04</v>
      </c>
      <c r="C5488" s="7">
        <f t="shared" si="371"/>
        <v>45025</v>
      </c>
      <c r="D5488" s="130">
        <v>44.571136678350712</v>
      </c>
      <c r="E5488">
        <f t="shared" si="373"/>
        <v>43.884878915065613</v>
      </c>
      <c r="F5488" s="130">
        <v>36.73578810841618</v>
      </c>
      <c r="G5488">
        <f t="shared" si="370"/>
        <v>36.164712265635515</v>
      </c>
      <c r="H5488">
        <f t="shared" si="372"/>
        <v>0</v>
      </c>
      <c r="I5488" s="70">
        <v>44896</v>
      </c>
      <c r="J5488" s="71">
        <v>36.290225421383767</v>
      </c>
      <c r="K5488" s="70"/>
      <c r="M5488" s="70"/>
      <c r="N5488" s="71"/>
      <c r="O5488" s="70"/>
      <c r="P5488" s="72"/>
    </row>
    <row r="5489" spans="1:16">
      <c r="A5489" s="12">
        <f t="shared" si="374"/>
        <v>0</v>
      </c>
      <c r="B5489" t="str">
        <f>YEAR(C5489)&amp;VLOOKUP(MONTH(C5489),lookup!$G$2:$N$13,8)</f>
        <v>2023M04</v>
      </c>
      <c r="C5489" s="7">
        <f t="shared" si="371"/>
        <v>45026</v>
      </c>
      <c r="D5489" s="130">
        <v>44.459128114609541</v>
      </c>
      <c r="E5489">
        <f t="shared" si="373"/>
        <v>44.061002310828862</v>
      </c>
      <c r="F5489" s="130">
        <v>36.677558781121654</v>
      </c>
      <c r="G5489">
        <f t="shared" si="370"/>
        <v>36.313031659204867</v>
      </c>
      <c r="H5489">
        <f t="shared" si="372"/>
        <v>0</v>
      </c>
      <c r="I5489" s="70">
        <v>44896</v>
      </c>
      <c r="J5489" s="71">
        <v>36.284924660818803</v>
      </c>
      <c r="K5489" s="70"/>
      <c r="M5489" s="70"/>
      <c r="N5489" s="71"/>
      <c r="O5489" s="70"/>
      <c r="P5489" s="72"/>
    </row>
    <row r="5490" spans="1:16">
      <c r="A5490" s="12">
        <f t="shared" si="374"/>
        <v>0</v>
      </c>
      <c r="B5490" t="str">
        <f>YEAR(C5490)&amp;VLOOKUP(MONTH(C5490),lookup!$G$2:$N$13,8)</f>
        <v>2023M04</v>
      </c>
      <c r="C5490" s="7">
        <f t="shared" si="371"/>
        <v>45027</v>
      </c>
      <c r="D5490" s="130">
        <v>44.55832936318221</v>
      </c>
      <c r="E5490">
        <f t="shared" si="373"/>
        <v>44.141459883231249</v>
      </c>
      <c r="F5490" s="130">
        <v>36.675500357782113</v>
      </c>
      <c r="G5490">
        <f t="shared" si="370"/>
        <v>36.390015871192219</v>
      </c>
      <c r="H5490">
        <f t="shared" si="372"/>
        <v>0</v>
      </c>
      <c r="I5490" s="70">
        <v>44896</v>
      </c>
      <c r="J5490" s="71">
        <v>36.305783190001065</v>
      </c>
      <c r="K5490" s="70"/>
      <c r="M5490" s="70"/>
      <c r="N5490" s="71"/>
      <c r="O5490" s="70"/>
      <c r="P5490" s="72"/>
    </row>
    <row r="5491" spans="1:16">
      <c r="A5491" s="12">
        <f t="shared" si="374"/>
        <v>0</v>
      </c>
      <c r="B5491" t="str">
        <f>YEAR(C5491)&amp;VLOOKUP(MONTH(C5491),lookup!$G$2:$N$13,8)</f>
        <v>2023M04</v>
      </c>
      <c r="C5491" s="7">
        <f t="shared" si="371"/>
        <v>45028</v>
      </c>
      <c r="D5491" s="130">
        <v>44.143144972511244</v>
      </c>
      <c r="E5491">
        <f t="shared" si="373"/>
        <v>44.243750299216408</v>
      </c>
      <c r="F5491" s="130">
        <v>36.410430306821723</v>
      </c>
      <c r="G5491">
        <f t="shared" si="370"/>
        <v>36.474846689001339</v>
      </c>
      <c r="H5491">
        <f t="shared" si="372"/>
        <v>0</v>
      </c>
      <c r="I5491" s="70">
        <v>44896</v>
      </c>
      <c r="J5491" s="71">
        <v>36.338983917168385</v>
      </c>
      <c r="K5491" s="70"/>
      <c r="M5491" s="70"/>
      <c r="N5491" s="71"/>
      <c r="O5491" s="70"/>
      <c r="P5491" s="72"/>
    </row>
    <row r="5492" spans="1:16">
      <c r="A5492" s="12">
        <f t="shared" si="374"/>
        <v>0</v>
      </c>
      <c r="B5492" t="str">
        <f>YEAR(C5492)&amp;VLOOKUP(MONTH(C5492),lookup!$G$2:$N$13,8)</f>
        <v>2023M04</v>
      </c>
      <c r="C5492" s="7">
        <f t="shared" si="371"/>
        <v>45029</v>
      </c>
      <c r="D5492" s="130">
        <v>44.347436551527991</v>
      </c>
      <c r="E5492">
        <f t="shared" si="373"/>
        <v>44.260746925286433</v>
      </c>
      <c r="F5492" s="130">
        <v>36.502196342265997</v>
      </c>
      <c r="G5492">
        <f t="shared" si="370"/>
        <v>36.477086846061297</v>
      </c>
      <c r="H5492">
        <f t="shared" si="372"/>
        <v>0</v>
      </c>
      <c r="I5492" s="70">
        <v>44896</v>
      </c>
      <c r="J5492" s="71">
        <v>36.3990205530949</v>
      </c>
      <c r="K5492" s="70"/>
      <c r="M5492" s="70"/>
      <c r="N5492" s="71"/>
      <c r="O5492" s="70"/>
      <c r="P5492" s="72"/>
    </row>
    <row r="5493" spans="1:16">
      <c r="A5493" s="12">
        <f t="shared" si="374"/>
        <v>0</v>
      </c>
      <c r="B5493" t="str">
        <f>YEAR(C5493)&amp;VLOOKUP(MONTH(C5493),lookup!$G$2:$N$13,8)</f>
        <v>2023M04</v>
      </c>
      <c r="C5493" s="7">
        <f t="shared" si="371"/>
        <v>45030</v>
      </c>
      <c r="D5493" s="130">
        <v>43.709708293678304</v>
      </c>
      <c r="E5493">
        <f t="shared" si="373"/>
        <v>44.261731992671514</v>
      </c>
      <c r="F5493" s="130">
        <v>36.045654242191894</v>
      </c>
      <c r="G5493">
        <f t="shared" si="370"/>
        <v>36.483902955965029</v>
      </c>
      <c r="H5493">
        <f t="shared" si="372"/>
        <v>0</v>
      </c>
      <c r="I5493" s="70">
        <v>44896</v>
      </c>
      <c r="J5493" s="71">
        <v>36.472290808149076</v>
      </c>
      <c r="K5493" s="70"/>
      <c r="M5493" s="70"/>
      <c r="N5493" s="71"/>
      <c r="O5493" s="70"/>
      <c r="P5493" s="72"/>
    </row>
    <row r="5494" spans="1:16">
      <c r="A5494" s="12">
        <f t="shared" si="374"/>
        <v>0</v>
      </c>
      <c r="B5494" t="str">
        <f>YEAR(C5494)&amp;VLOOKUP(MONTH(C5494),lookup!$G$2:$N$13,8)</f>
        <v>2023M04</v>
      </c>
      <c r="C5494" s="7">
        <f t="shared" si="371"/>
        <v>45031</v>
      </c>
      <c r="D5494" s="130">
        <v>44.636156809317328</v>
      </c>
      <c r="E5494">
        <f t="shared" si="373"/>
        <v>44.292444264648807</v>
      </c>
      <c r="F5494" s="130">
        <v>36.73957981365173</v>
      </c>
      <c r="G5494">
        <f t="shared" si="370"/>
        <v>36.492502483809858</v>
      </c>
      <c r="H5494">
        <f t="shared" si="372"/>
        <v>0</v>
      </c>
      <c r="I5494" s="70">
        <v>44896</v>
      </c>
      <c r="J5494" s="71">
        <v>36.525759005335907</v>
      </c>
      <c r="K5494" s="70"/>
      <c r="M5494" s="70"/>
      <c r="N5494" s="71"/>
      <c r="O5494" s="70"/>
      <c r="P5494" s="72"/>
    </row>
    <row r="5495" spans="1:16">
      <c r="A5495" s="12">
        <f t="shared" si="374"/>
        <v>0</v>
      </c>
      <c r="B5495" t="str">
        <f>YEAR(C5495)&amp;VLOOKUP(MONTH(C5495),lookup!$G$2:$N$13,8)</f>
        <v>2023M04</v>
      </c>
      <c r="C5495" s="7">
        <f t="shared" si="371"/>
        <v>45032</v>
      </c>
      <c r="D5495" s="130">
        <v>44.109080602666332</v>
      </c>
      <c r="E5495">
        <f t="shared" si="373"/>
        <v>44.283703969355514</v>
      </c>
      <c r="F5495" s="130">
        <v>36.413033855778494</v>
      </c>
      <c r="G5495">
        <f t="shared" si="370"/>
        <v>36.494683439542854</v>
      </c>
      <c r="H5495">
        <f t="shared" si="372"/>
        <v>0</v>
      </c>
      <c r="I5495" s="70">
        <v>44896</v>
      </c>
      <c r="J5495" s="71">
        <v>36.571488606203616</v>
      </c>
      <c r="K5495" s="70"/>
      <c r="M5495" s="70"/>
      <c r="N5495" s="71"/>
      <c r="O5495" s="70"/>
      <c r="P5495" s="72"/>
    </row>
    <row r="5496" spans="1:16">
      <c r="A5496" s="12">
        <f t="shared" si="374"/>
        <v>0</v>
      </c>
      <c r="B5496" t="str">
        <f>YEAR(C5496)&amp;VLOOKUP(MONTH(C5496),lookup!$G$2:$N$13,8)</f>
        <v>2023M04</v>
      </c>
      <c r="C5496" s="7">
        <f t="shared" si="371"/>
        <v>45033</v>
      </c>
      <c r="D5496" s="130">
        <v>44.422982337228078</v>
      </c>
      <c r="E5496">
        <f t="shared" si="373"/>
        <v>44.263165404205836</v>
      </c>
      <c r="F5496" s="130">
        <v>36.523138352119751</v>
      </c>
      <c r="G5496">
        <f t="shared" si="370"/>
        <v>36.468695995969135</v>
      </c>
      <c r="H5496">
        <f t="shared" si="372"/>
        <v>0</v>
      </c>
      <c r="I5496" s="70">
        <v>44896</v>
      </c>
      <c r="J5496" s="71">
        <v>36.594074056025853</v>
      </c>
      <c r="K5496" s="70"/>
      <c r="M5496" s="70"/>
      <c r="N5496" s="71"/>
      <c r="O5496" s="70"/>
      <c r="P5496" s="72"/>
    </row>
    <row r="5497" spans="1:16">
      <c r="A5497" s="12">
        <f t="shared" si="374"/>
        <v>0</v>
      </c>
      <c r="B5497" t="str">
        <f>YEAR(C5497)&amp;VLOOKUP(MONTH(C5497),lookup!$G$2:$N$13,8)</f>
        <v>2023M04</v>
      </c>
      <c r="C5497" s="7">
        <f t="shared" si="371"/>
        <v>45034</v>
      </c>
      <c r="D5497" s="130">
        <v>44.341792177475078</v>
      </c>
      <c r="E5497">
        <f t="shared" si="373"/>
        <v>44.27238584188192</v>
      </c>
      <c r="F5497" s="130">
        <v>36.579952286736294</v>
      </c>
      <c r="G5497">
        <f t="shared" si="370"/>
        <v>36.476722421729598</v>
      </c>
      <c r="H5497">
        <f t="shared" si="372"/>
        <v>0</v>
      </c>
      <c r="I5497" s="70">
        <v>44896</v>
      </c>
      <c r="J5497" s="71">
        <v>36.677936335973413</v>
      </c>
      <c r="K5497" s="70"/>
      <c r="M5497" s="70"/>
      <c r="N5497" s="71"/>
      <c r="O5497" s="70"/>
      <c r="P5497" s="72"/>
    </row>
    <row r="5498" spans="1:16">
      <c r="A5498" s="12">
        <f t="shared" si="374"/>
        <v>0</v>
      </c>
      <c r="B5498" t="str">
        <f>YEAR(C5498)&amp;VLOOKUP(MONTH(C5498),lookup!$G$2:$N$13,8)</f>
        <v>2023M04</v>
      </c>
      <c r="C5498" s="7">
        <f t="shared" si="371"/>
        <v>45035</v>
      </c>
      <c r="D5498" s="130">
        <v>44.863232668146971</v>
      </c>
      <c r="E5498">
        <f t="shared" si="373"/>
        <v>44.334425308160469</v>
      </c>
      <c r="F5498" s="130">
        <v>36.936938252468074</v>
      </c>
      <c r="G5498">
        <f t="shared" si="370"/>
        <v>36.529290782664312</v>
      </c>
      <c r="H5498">
        <f t="shared" si="372"/>
        <v>0</v>
      </c>
      <c r="I5498" s="70">
        <v>44896</v>
      </c>
      <c r="J5498" s="71">
        <v>36.749435129965597</v>
      </c>
      <c r="K5498" s="70"/>
      <c r="M5498" s="70"/>
      <c r="N5498" s="71"/>
      <c r="O5498" s="70"/>
      <c r="P5498" s="72"/>
    </row>
    <row r="5499" spans="1:16">
      <c r="A5499" s="12">
        <f t="shared" si="374"/>
        <v>0</v>
      </c>
      <c r="B5499" t="str">
        <f>YEAR(C5499)&amp;VLOOKUP(MONTH(C5499),lookup!$G$2:$N$13,8)</f>
        <v>2023M04</v>
      </c>
      <c r="C5499" s="7">
        <f t="shared" si="371"/>
        <v>45036</v>
      </c>
      <c r="D5499" s="130">
        <v>44.723200565622463</v>
      </c>
      <c r="E5499">
        <f t="shared" si="373"/>
        <v>44.455136472058598</v>
      </c>
      <c r="F5499" s="130">
        <v>36.90190033363853</v>
      </c>
      <c r="G5499">
        <f t="shared" si="370"/>
        <v>36.631361500294247</v>
      </c>
      <c r="H5499">
        <f t="shared" si="372"/>
        <v>0</v>
      </c>
      <c r="I5499" s="70">
        <v>44896</v>
      </c>
      <c r="J5499" s="71">
        <v>36.820405318514226</v>
      </c>
      <c r="K5499" s="70"/>
      <c r="M5499" s="70"/>
      <c r="N5499" s="71"/>
      <c r="O5499" s="70"/>
      <c r="P5499" s="72"/>
    </row>
    <row r="5500" spans="1:16">
      <c r="A5500" s="12">
        <f t="shared" si="374"/>
        <v>0</v>
      </c>
      <c r="B5500" t="str">
        <f>YEAR(C5500)&amp;VLOOKUP(MONTH(C5500),lookup!$G$2:$N$13,8)</f>
        <v>2023M04</v>
      </c>
      <c r="C5500" s="7">
        <f t="shared" si="371"/>
        <v>45037</v>
      </c>
      <c r="D5500" s="130">
        <v>45.082277542734879</v>
      </c>
      <c r="E5500">
        <f t="shared" si="373"/>
        <v>44.538240761793816</v>
      </c>
      <c r="F5500" s="130">
        <v>37.124259611183668</v>
      </c>
      <c r="G5500">
        <f t="shared" si="370"/>
        <v>36.702297104395932</v>
      </c>
      <c r="H5500">
        <f t="shared" si="372"/>
        <v>0</v>
      </c>
      <c r="I5500" s="70">
        <v>44896</v>
      </c>
      <c r="J5500" s="71">
        <v>36.913563354659239</v>
      </c>
      <c r="K5500" s="70"/>
      <c r="M5500" s="70"/>
      <c r="N5500" s="71"/>
      <c r="O5500" s="70"/>
      <c r="P5500" s="72"/>
    </row>
    <row r="5501" spans="1:16">
      <c r="A5501" s="12">
        <f t="shared" si="374"/>
        <v>0</v>
      </c>
      <c r="B5501" t="str">
        <f>YEAR(C5501)&amp;VLOOKUP(MONTH(C5501),lookup!$G$2:$N$13,8)</f>
        <v>2023M04</v>
      </c>
      <c r="C5501" s="7">
        <f t="shared" si="371"/>
        <v>45038</v>
      </c>
      <c r="D5501" s="130">
        <v>44.869239646812566</v>
      </c>
      <c r="E5501">
        <f t="shared" si="373"/>
        <v>44.6740580583769</v>
      </c>
      <c r="F5501" s="130">
        <v>36.931727528441776</v>
      </c>
      <c r="G5501">
        <f t="shared" si="370"/>
        <v>36.800901157508491</v>
      </c>
      <c r="H5501">
        <f t="shared" si="372"/>
        <v>0</v>
      </c>
      <c r="I5501" s="70">
        <v>44896</v>
      </c>
      <c r="J5501" s="71">
        <v>36.986288394366731</v>
      </c>
      <c r="K5501" s="70"/>
      <c r="M5501" s="70"/>
      <c r="N5501" s="71"/>
      <c r="O5501" s="70"/>
      <c r="P5501" s="72"/>
    </row>
    <row r="5502" spans="1:16">
      <c r="A5502" s="12">
        <f t="shared" si="374"/>
        <v>0</v>
      </c>
      <c r="B5502" t="str">
        <f>YEAR(C5502)&amp;VLOOKUP(MONTH(C5502),lookup!$G$2:$N$13,8)</f>
        <v>2023M04</v>
      </c>
      <c r="C5502" s="7">
        <f t="shared" si="371"/>
        <v>45039</v>
      </c>
      <c r="D5502" s="130">
        <v>44.931462720710805</v>
      </c>
      <c r="E5502">
        <f t="shared" si="373"/>
        <v>44.734888043129217</v>
      </c>
      <c r="F5502" s="130">
        <v>36.952700964606066</v>
      </c>
      <c r="G5502">
        <f t="shared" si="370"/>
        <v>36.850018113816994</v>
      </c>
      <c r="H5502">
        <f t="shared" si="372"/>
        <v>0</v>
      </c>
      <c r="I5502" s="70">
        <v>44896</v>
      </c>
      <c r="J5502" s="71">
        <v>37.001094643418881</v>
      </c>
      <c r="K5502" s="70"/>
      <c r="M5502" s="70"/>
      <c r="N5502" s="71"/>
      <c r="O5502" s="70"/>
      <c r="P5502" s="72"/>
    </row>
    <row r="5503" spans="1:16">
      <c r="A5503" s="12">
        <f t="shared" si="374"/>
        <v>0</v>
      </c>
      <c r="B5503" t="str">
        <f>YEAR(C5503)&amp;VLOOKUP(MONTH(C5503),lookup!$G$2:$N$13,8)</f>
        <v>2023M04</v>
      </c>
      <c r="C5503" s="7">
        <f t="shared" si="371"/>
        <v>45040</v>
      </c>
      <c r="D5503" s="130">
        <v>44.761791788161958</v>
      </c>
      <c r="E5503">
        <f t="shared" si="373"/>
        <v>44.81068245977994</v>
      </c>
      <c r="F5503" s="130">
        <v>36.864121073567574</v>
      </c>
      <c r="G5503">
        <f t="shared" si="370"/>
        <v>36.901891797164751</v>
      </c>
      <c r="H5503">
        <f t="shared" si="372"/>
        <v>0</v>
      </c>
      <c r="I5503" s="70">
        <v>44896</v>
      </c>
      <c r="J5503" s="71">
        <v>37.014560953192458</v>
      </c>
      <c r="K5503" s="70"/>
      <c r="M5503" s="70"/>
      <c r="N5503" s="71"/>
      <c r="O5503" s="70"/>
      <c r="P5503" s="72"/>
    </row>
    <row r="5504" spans="1:16">
      <c r="A5504" s="12">
        <f t="shared" si="374"/>
        <v>0</v>
      </c>
      <c r="B5504" t="str">
        <f>YEAR(C5504)&amp;VLOOKUP(MONTH(C5504),lookup!$G$2:$N$13,8)</f>
        <v>2023M04</v>
      </c>
      <c r="C5504" s="7">
        <f t="shared" si="371"/>
        <v>45041</v>
      </c>
      <c r="D5504" s="130">
        <v>44.946461550612227</v>
      </c>
      <c r="E5504">
        <f t="shared" si="373"/>
        <v>44.850335650821883</v>
      </c>
      <c r="F5504" s="130">
        <v>36.942362917146802</v>
      </c>
      <c r="G5504">
        <f t="shared" si="370"/>
        <v>36.928545387868837</v>
      </c>
      <c r="H5504">
        <f t="shared" si="372"/>
        <v>0</v>
      </c>
      <c r="I5504" s="70">
        <v>44896</v>
      </c>
      <c r="J5504" s="71">
        <v>37.06255090910004</v>
      </c>
      <c r="K5504" s="70"/>
      <c r="M5504" s="70"/>
      <c r="N5504" s="71"/>
      <c r="O5504" s="70"/>
      <c r="P5504" s="72"/>
    </row>
    <row r="5505" spans="1:16">
      <c r="A5505" s="12">
        <f t="shared" si="374"/>
        <v>0</v>
      </c>
      <c r="B5505" t="str">
        <f>YEAR(C5505)&amp;VLOOKUP(MONTH(C5505),lookup!$G$2:$N$13,8)</f>
        <v>2023M04</v>
      </c>
      <c r="C5505" s="7">
        <f t="shared" si="371"/>
        <v>45042</v>
      </c>
      <c r="D5505" s="130">
        <v>44.640426523739379</v>
      </c>
      <c r="E5505">
        <f t="shared" si="373"/>
        <v>44.862102460639818</v>
      </c>
      <c r="F5505" s="130">
        <v>36.717265924473026</v>
      </c>
      <c r="G5505">
        <f t="shared" si="370"/>
        <v>36.921741289463583</v>
      </c>
      <c r="H5505">
        <f t="shared" si="372"/>
        <v>0</v>
      </c>
      <c r="I5505" s="70">
        <v>44896</v>
      </c>
      <c r="J5505" s="71">
        <v>37.110018215245013</v>
      </c>
      <c r="K5505" s="70"/>
      <c r="M5505" s="70"/>
      <c r="N5505" s="71"/>
      <c r="O5505" s="70"/>
      <c r="P5505" s="72"/>
    </row>
    <row r="5506" spans="1:16">
      <c r="A5506" s="12">
        <f t="shared" si="374"/>
        <v>0</v>
      </c>
      <c r="B5506" t="str">
        <f>YEAR(C5506)&amp;VLOOKUP(MONTH(C5506),lookup!$G$2:$N$13,8)</f>
        <v>2023M04</v>
      </c>
      <c r="C5506" s="7">
        <f t="shared" si="371"/>
        <v>45043</v>
      </c>
      <c r="D5506" s="130">
        <v>45.282662716127241</v>
      </c>
      <c r="E5506">
        <f t="shared" si="373"/>
        <v>44.905015603087946</v>
      </c>
      <c r="F5506" s="130">
        <v>37.249917713827486</v>
      </c>
      <c r="G5506">
        <f t="shared" si="370"/>
        <v>36.951774014352196</v>
      </c>
      <c r="H5506">
        <f t="shared" si="372"/>
        <v>0</v>
      </c>
      <c r="I5506" s="70">
        <v>44896</v>
      </c>
      <c r="J5506" s="71">
        <v>37.175922922679383</v>
      </c>
      <c r="K5506" s="70"/>
      <c r="M5506" s="70"/>
      <c r="N5506" s="71"/>
      <c r="O5506" s="70"/>
      <c r="P5506" s="72"/>
    </row>
    <row r="5507" spans="1:16">
      <c r="A5507" s="12">
        <f t="shared" si="374"/>
        <v>0</v>
      </c>
      <c r="B5507" t="str">
        <f>YEAR(C5507)&amp;VLOOKUP(MONTH(C5507),lookup!$G$2:$N$13,8)</f>
        <v>2023M04</v>
      </c>
      <c r="C5507" s="7">
        <f t="shared" si="371"/>
        <v>45044</v>
      </c>
      <c r="D5507" s="130">
        <v>44.708399202354492</v>
      </c>
      <c r="E5507">
        <f t="shared" si="373"/>
        <v>44.890687147512196</v>
      </c>
      <c r="F5507" s="130">
        <v>36.721822739499501</v>
      </c>
      <c r="G5507">
        <f t="shared" si="370"/>
        <v>36.923027098973321</v>
      </c>
      <c r="H5507">
        <f t="shared" si="372"/>
        <v>0</v>
      </c>
      <c r="I5507" s="70">
        <v>44896</v>
      </c>
      <c r="J5507" s="71">
        <v>37.232206815795415</v>
      </c>
      <c r="K5507" s="70"/>
      <c r="M5507" s="70"/>
      <c r="N5507" s="71"/>
      <c r="O5507" s="70"/>
      <c r="P5507" s="72"/>
    </row>
    <row r="5508" spans="1:16">
      <c r="A5508" s="12">
        <f t="shared" si="374"/>
        <v>0</v>
      </c>
      <c r="B5508" t="str">
        <f>YEAR(C5508)&amp;VLOOKUP(MONTH(C5508),lookup!$G$2:$N$13,8)</f>
        <v>2023M04</v>
      </c>
      <c r="C5508" s="7">
        <f t="shared" si="371"/>
        <v>45045</v>
      </c>
      <c r="D5508" s="130">
        <v>45.526887044173655</v>
      </c>
      <c r="E5508">
        <f t="shared" si="373"/>
        <v>44.968093934974014</v>
      </c>
      <c r="F5508" s="130">
        <v>37.335119276484278</v>
      </c>
      <c r="G5508">
        <f t="shared" si="370"/>
        <v>36.968074020711128</v>
      </c>
      <c r="H5508">
        <f t="shared" si="372"/>
        <v>0</v>
      </c>
      <c r="I5508" s="70">
        <v>44896</v>
      </c>
      <c r="J5508" s="71">
        <v>37.233319852263229</v>
      </c>
      <c r="K5508" s="70"/>
      <c r="M5508" s="70"/>
      <c r="N5508" s="71"/>
      <c r="O5508" s="70"/>
      <c r="P5508" s="72"/>
    </row>
    <row r="5509" spans="1:16">
      <c r="A5509" s="12">
        <f t="shared" si="374"/>
        <v>0</v>
      </c>
      <c r="B5509" t="str">
        <f>YEAR(C5509)&amp;VLOOKUP(MONTH(C5509),lookup!$G$2:$N$13,8)</f>
        <v>2023M04</v>
      </c>
      <c r="C5509" s="7">
        <f t="shared" si="371"/>
        <v>45046</v>
      </c>
      <c r="D5509" s="130">
        <v>45.066335416277845</v>
      </c>
      <c r="E5509">
        <f t="shared" si="373"/>
        <v>45.005791056241925</v>
      </c>
      <c r="F5509" s="130">
        <v>37.093421939626523</v>
      </c>
      <c r="G5509">
        <f t="shared" si="370"/>
        <v>36.99728832691509</v>
      </c>
      <c r="H5509">
        <f t="shared" si="372"/>
        <v>0</v>
      </c>
      <c r="I5509" s="70">
        <v>44896</v>
      </c>
      <c r="J5509" s="71">
        <v>37.220942101557419</v>
      </c>
      <c r="K5509" s="70"/>
      <c r="M5509" s="70"/>
      <c r="N5509" s="71"/>
      <c r="O5509" s="70"/>
      <c r="P5509" s="72"/>
    </row>
    <row r="5510" spans="1:16">
      <c r="A5510" s="12">
        <f t="shared" si="374"/>
        <v>0</v>
      </c>
      <c r="B5510" t="str">
        <f>YEAR(C5510)&amp;VLOOKUP(MONTH(C5510),lookup!$G$2:$N$13,8)</f>
        <v>2023M05</v>
      </c>
      <c r="C5510" s="7">
        <f t="shared" si="371"/>
        <v>45047</v>
      </c>
      <c r="D5510" s="130">
        <v>45.464799320491707</v>
      </c>
      <c r="E5510">
        <f t="shared" si="373"/>
        <v>45.082319407884853</v>
      </c>
      <c r="F5510" s="130">
        <v>37.342050259167451</v>
      </c>
      <c r="G5510">
        <f t="shared" ref="G5510:G5573" si="375">AVERAGE(SUM(F5503:F5510)/8,SUM(F5505:F5510)/6)</f>
        <v>37.054929936326886</v>
      </c>
      <c r="H5510">
        <f t="shared" si="372"/>
        <v>0</v>
      </c>
      <c r="I5510" s="70">
        <v>44896</v>
      </c>
      <c r="J5510" s="71">
        <v>37.275073200989823</v>
      </c>
      <c r="K5510" s="70"/>
      <c r="M5510" s="70"/>
      <c r="N5510" s="71"/>
      <c r="O5510" s="70"/>
      <c r="P5510" s="72"/>
    </row>
    <row r="5511" spans="1:16">
      <c r="A5511" s="12">
        <f t="shared" si="374"/>
        <v>0</v>
      </c>
      <c r="B5511" t="str">
        <f>YEAR(C5511)&amp;VLOOKUP(MONTH(C5511),lookup!$G$2:$N$13,8)</f>
        <v>2023M05</v>
      </c>
      <c r="C5511" s="7">
        <f t="shared" si="371"/>
        <v>45048</v>
      </c>
      <c r="D5511" s="130">
        <v>44.771370767898787</v>
      </c>
      <c r="E5511">
        <f t="shared" si="373"/>
        <v>45.093830114465021</v>
      </c>
      <c r="F5511" s="130">
        <v>36.838933821628927</v>
      </c>
      <c r="G5511">
        <f t="shared" si="375"/>
        <v>37.063494724510392</v>
      </c>
      <c r="H5511">
        <f t="shared" si="372"/>
        <v>0</v>
      </c>
      <c r="I5511" s="70">
        <v>44896</v>
      </c>
      <c r="J5511" s="71">
        <v>37.332076589394767</v>
      </c>
      <c r="K5511" s="70"/>
      <c r="M5511" s="70"/>
      <c r="N5511" s="71"/>
      <c r="O5511" s="70"/>
      <c r="P5511" s="72"/>
    </row>
    <row r="5512" spans="1:16">
      <c r="A5512" s="12">
        <f t="shared" si="374"/>
        <v>0</v>
      </c>
      <c r="B5512" t="str">
        <f>YEAR(C5512)&amp;VLOOKUP(MONTH(C5512),lookup!$G$2:$N$13,8)</f>
        <v>2023M05</v>
      </c>
      <c r="C5512" s="7">
        <f t="shared" si="371"/>
        <v>45049</v>
      </c>
      <c r="D5512" s="130">
        <v>45.503215066600099</v>
      </c>
      <c r="E5512">
        <f t="shared" si="373"/>
        <v>45.147006571753664</v>
      </c>
      <c r="F5512" s="130">
        <v>37.370892304630871</v>
      </c>
      <c r="G5512">
        <f t="shared" si="375"/>
        <v>37.10035902712842</v>
      </c>
      <c r="H5512">
        <f t="shared" si="372"/>
        <v>0</v>
      </c>
      <c r="I5512" s="70">
        <v>44896</v>
      </c>
      <c r="J5512" s="71">
        <v>37.39020741235646</v>
      </c>
      <c r="K5512" s="70"/>
      <c r="M5512" s="70"/>
      <c r="N5512" s="71"/>
      <c r="O5512" s="70"/>
      <c r="P5512" s="72"/>
    </row>
    <row r="5513" spans="1:16">
      <c r="A5513" s="12">
        <f t="shared" si="374"/>
        <v>0</v>
      </c>
      <c r="B5513" t="str">
        <f>YEAR(C5513)&amp;VLOOKUP(MONTH(C5513),lookup!$G$2:$N$13,8)</f>
        <v>2023M05</v>
      </c>
      <c r="C5513" s="7">
        <f t="shared" si="371"/>
        <v>45050</v>
      </c>
      <c r="D5513" s="130">
        <v>45.285749957951253</v>
      </c>
      <c r="E5513">
        <f t="shared" si="373"/>
        <v>45.235451849358299</v>
      </c>
      <c r="F5513" s="130">
        <v>37.367326118620149</v>
      </c>
      <c r="G5513">
        <f t="shared" si="375"/>
        <v>37.19477973752268</v>
      </c>
      <c r="H5513">
        <f t="shared" si="372"/>
        <v>0</v>
      </c>
      <c r="I5513" s="70">
        <v>44896</v>
      </c>
      <c r="J5513" s="71">
        <v>37.431494404023894</v>
      </c>
      <c r="K5513" s="70"/>
      <c r="M5513" s="70"/>
      <c r="N5513" s="71"/>
      <c r="O5513" s="70"/>
      <c r="P5513" s="72"/>
    </row>
    <row r="5514" spans="1:16">
      <c r="A5514" s="12">
        <f t="shared" si="374"/>
        <v>0</v>
      </c>
      <c r="B5514" t="str">
        <f>YEAR(C5514)&amp;VLOOKUP(MONTH(C5514),lookup!$G$2:$N$13,8)</f>
        <v>2023M05</v>
      </c>
      <c r="C5514" s="7">
        <f t="shared" si="371"/>
        <v>45051</v>
      </c>
      <c r="D5514" s="130">
        <v>45.833298539860806</v>
      </c>
      <c r="E5514">
        <f t="shared" si="373"/>
        <v>45.295400879648923</v>
      </c>
      <c r="F5514" s="130">
        <v>37.572120462892805</v>
      </c>
      <c r="G5514">
        <f t="shared" si="375"/>
        <v>37.234667508206634</v>
      </c>
      <c r="H5514">
        <f t="shared" si="372"/>
        <v>0</v>
      </c>
      <c r="I5514" s="70">
        <v>44896</v>
      </c>
      <c r="J5514" s="71">
        <v>37.426908996728564</v>
      </c>
      <c r="K5514" s="70"/>
      <c r="M5514" s="70"/>
      <c r="N5514" s="71"/>
      <c r="O5514" s="70"/>
      <c r="P5514" s="72"/>
    </row>
    <row r="5515" spans="1:16">
      <c r="A5515" s="12">
        <f t="shared" si="374"/>
        <v>0</v>
      </c>
      <c r="B5515" t="str">
        <f>YEAR(C5515)&amp;VLOOKUP(MONTH(C5515),lookup!$G$2:$N$13,8)</f>
        <v>2023M05</v>
      </c>
      <c r="C5515" s="7">
        <f t="shared" si="371"/>
        <v>45052</v>
      </c>
      <c r="D5515" s="130">
        <v>45.141715962968675</v>
      </c>
      <c r="E5515">
        <f t="shared" si="373"/>
        <v>45.328764889411531</v>
      </c>
      <c r="F5515" s="130">
        <v>37.178802408092608</v>
      </c>
      <c r="G5515">
        <f t="shared" si="375"/>
        <v>37.270343776532542</v>
      </c>
      <c r="H5515">
        <f t="shared" si="372"/>
        <v>0</v>
      </c>
      <c r="I5515" s="70">
        <v>44896</v>
      </c>
      <c r="J5515" s="71">
        <v>37.418653262319246</v>
      </c>
      <c r="K5515" s="70"/>
      <c r="M5515" s="70"/>
      <c r="N5515" s="71"/>
      <c r="O5515" s="70"/>
      <c r="P5515" s="72"/>
    </row>
    <row r="5516" spans="1:16">
      <c r="A5516" s="12">
        <f t="shared" si="374"/>
        <v>0</v>
      </c>
      <c r="B5516" t="str">
        <f>YEAR(C5516)&amp;VLOOKUP(MONTH(C5516),lookup!$G$2:$N$13,8)</f>
        <v>2023M05</v>
      </c>
      <c r="C5516" s="7">
        <f t="shared" ref="C5516:C5579" si="376">C5515+1</f>
        <v>45053</v>
      </c>
      <c r="D5516" s="130">
        <v>45.614500494527277</v>
      </c>
      <c r="E5516">
        <f t="shared" si="373"/>
        <v>45.34671582789494</v>
      </c>
      <c r="F5516" s="130">
        <v>37.435071636877957</v>
      </c>
      <c r="G5516">
        <f t="shared" si="375"/>
        <v>37.284342580533021</v>
      </c>
      <c r="H5516">
        <f t="shared" si="372"/>
        <v>0</v>
      </c>
      <c r="I5516" s="70">
        <v>44896</v>
      </c>
      <c r="J5516" s="71">
        <v>37.445806741480283</v>
      </c>
      <c r="K5516" s="70"/>
      <c r="M5516" s="70"/>
      <c r="N5516" s="71"/>
      <c r="O5516" s="70"/>
      <c r="P5516" s="72"/>
    </row>
    <row r="5517" spans="1:16">
      <c r="A5517" s="12">
        <f t="shared" si="374"/>
        <v>0</v>
      </c>
      <c r="B5517" t="str">
        <f>YEAR(C5517)&amp;VLOOKUP(MONTH(C5517),lookup!$G$2:$N$13,8)</f>
        <v>2023M05</v>
      </c>
      <c r="C5517" s="7">
        <f t="shared" si="376"/>
        <v>45054</v>
      </c>
      <c r="D5517" s="130">
        <v>44.89172738337912</v>
      </c>
      <c r="E5517">
        <f t="shared" si="373"/>
        <v>45.345832543795467</v>
      </c>
      <c r="F5517" s="130">
        <v>36.917169530245772</v>
      </c>
      <c r="G5517">
        <f t="shared" si="375"/>
        <v>37.279846447331465</v>
      </c>
      <c r="H5517">
        <f t="shared" si="372"/>
        <v>0</v>
      </c>
      <c r="I5517" s="70">
        <v>44896</v>
      </c>
      <c r="J5517" s="71">
        <v>37.48784338242708</v>
      </c>
      <c r="K5517" s="70"/>
      <c r="M5517" s="70"/>
      <c r="N5517" s="71"/>
      <c r="O5517" s="70"/>
      <c r="P5517" s="72"/>
    </row>
    <row r="5518" spans="1:16">
      <c r="A5518" s="12">
        <f t="shared" si="374"/>
        <v>0</v>
      </c>
      <c r="B5518" t="str">
        <f>YEAR(C5518)&amp;VLOOKUP(MONTH(C5518),lookup!$G$2:$N$13,8)</f>
        <v>2023M05</v>
      </c>
      <c r="C5518" s="7">
        <f t="shared" si="376"/>
        <v>45055</v>
      </c>
      <c r="D5518" s="130">
        <v>45.314591262272728</v>
      </c>
      <c r="E5518">
        <f t="shared" si="373"/>
        <v>45.320725889796165</v>
      </c>
      <c r="F5518" s="130">
        <v>37.141444530259676</v>
      </c>
      <c r="G5518">
        <f t="shared" si="375"/>
        <v>37.248187941410464</v>
      </c>
      <c r="H5518">
        <f t="shared" si="372"/>
        <v>0</v>
      </c>
      <c r="I5518" s="70">
        <v>44896</v>
      </c>
      <c r="J5518" s="71">
        <v>37.493513423257149</v>
      </c>
      <c r="K5518" s="70"/>
      <c r="M5518" s="70"/>
      <c r="N5518" s="71"/>
      <c r="O5518" s="70"/>
      <c r="P5518" s="72"/>
    </row>
    <row r="5519" spans="1:16">
      <c r="A5519" s="12">
        <f t="shared" si="374"/>
        <v>0</v>
      </c>
      <c r="B5519" t="str">
        <f>YEAR(C5519)&amp;VLOOKUP(MONTH(C5519),lookup!$G$2:$N$13,8)</f>
        <v>2023M05</v>
      </c>
      <c r="C5519" s="7">
        <f t="shared" si="376"/>
        <v>45056</v>
      </c>
      <c r="D5519" s="130">
        <v>44.571054260417057</v>
      </c>
      <c r="E5519">
        <f t="shared" si="373"/>
        <v>45.248648133284036</v>
      </c>
      <c r="F5519" s="130">
        <v>36.634608344585317</v>
      </c>
      <c r="G5519">
        <f t="shared" si="375"/>
        <v>37.174357784592331</v>
      </c>
      <c r="H5519">
        <f t="shared" si="372"/>
        <v>0</v>
      </c>
      <c r="I5519" s="70">
        <v>44896</v>
      </c>
      <c r="J5519" s="71">
        <v>37.515826700992982</v>
      </c>
      <c r="K5519" s="70"/>
      <c r="M5519" s="70"/>
      <c r="N5519" s="71"/>
      <c r="O5519" s="70"/>
      <c r="P5519" s="72"/>
    </row>
    <row r="5520" spans="1:16">
      <c r="A5520" s="12">
        <f t="shared" si="374"/>
        <v>0</v>
      </c>
      <c r="B5520" t="str">
        <f>YEAR(C5520)&amp;VLOOKUP(MONTH(C5520),lookup!$G$2:$N$13,8)</f>
        <v>2023M05</v>
      </c>
      <c r="C5520" s="7">
        <f t="shared" si="376"/>
        <v>45057</v>
      </c>
      <c r="D5520" s="130">
        <v>45.084658742831756</v>
      </c>
      <c r="E5520">
        <f t="shared" si="373"/>
        <v>45.1601017132961</v>
      </c>
      <c r="F5520" s="130">
        <v>36.946374572791214</v>
      </c>
      <c r="G5520">
        <f t="shared" si="375"/>
        <v>37.09567993551056</v>
      </c>
      <c r="H5520">
        <f t="shared" si="372"/>
        <v>0</v>
      </c>
      <c r="I5520" s="70">
        <v>44896</v>
      </c>
      <c r="J5520" s="71">
        <v>37.513018146408911</v>
      </c>
      <c r="K5520" s="70"/>
      <c r="M5520" s="70"/>
      <c r="N5520" s="71"/>
      <c r="O5520" s="70"/>
      <c r="P5520" s="72"/>
    </row>
    <row r="5521" spans="1:16">
      <c r="A5521" s="12">
        <f t="shared" si="374"/>
        <v>0</v>
      </c>
      <c r="B5521" t="str">
        <f>YEAR(C5521)&amp;VLOOKUP(MONTH(C5521),lookup!$G$2:$N$13,8)</f>
        <v>2023M05</v>
      </c>
      <c r="C5521" s="7">
        <f t="shared" si="376"/>
        <v>45058</v>
      </c>
      <c r="D5521" s="130">
        <v>44.485806991191794</v>
      </c>
      <c r="E5521">
        <f t="shared" si="373"/>
        <v>45.05544619689222</v>
      </c>
      <c r="F5521" s="130">
        <v>36.664960064340875</v>
      </c>
      <c r="G5521">
        <f t="shared" si="375"/>
        <v>37.00896186180546</v>
      </c>
      <c r="H5521">
        <f t="shared" si="372"/>
        <v>0</v>
      </c>
      <c r="I5521" s="70">
        <v>44896</v>
      </c>
      <c r="J5521" s="71">
        <v>37.476174672982623</v>
      </c>
      <c r="K5521" s="70"/>
      <c r="M5521" s="70"/>
      <c r="N5521" s="71"/>
      <c r="O5521" s="70"/>
      <c r="P5521" s="72"/>
    </row>
    <row r="5522" spans="1:16">
      <c r="A5522" s="12">
        <f t="shared" si="374"/>
        <v>0</v>
      </c>
      <c r="B5522" t="str">
        <f>YEAR(C5522)&amp;VLOOKUP(MONTH(C5522),lookup!$G$2:$N$13,8)</f>
        <v>2023M05</v>
      </c>
      <c r="C5522" s="7">
        <f t="shared" si="376"/>
        <v>45059</v>
      </c>
      <c r="D5522" s="130">
        <v>45.460338995036565</v>
      </c>
      <c r="E5522">
        <f t="shared" si="373"/>
        <v>45.01928943371648</v>
      </c>
      <c r="F5522" s="130">
        <v>37.205659668726774</v>
      </c>
      <c r="G5522">
        <f t="shared" si="375"/>
        <v>36.966940398157476</v>
      </c>
      <c r="H5522">
        <f t="shared" si="372"/>
        <v>0</v>
      </c>
      <c r="I5522" s="70">
        <v>44896</v>
      </c>
      <c r="J5522" s="71">
        <v>37.427773181536359</v>
      </c>
      <c r="K5522" s="70"/>
      <c r="M5522" s="70"/>
      <c r="N5522" s="71"/>
      <c r="O5522" s="70"/>
      <c r="P5522" s="72"/>
    </row>
    <row r="5523" spans="1:16">
      <c r="A5523" s="12">
        <f t="shared" si="374"/>
        <v>0</v>
      </c>
      <c r="B5523" t="str">
        <f>YEAR(C5523)&amp;VLOOKUP(MONTH(C5523),lookup!$G$2:$N$13,8)</f>
        <v>2023M05</v>
      </c>
      <c r="C5523" s="7">
        <f t="shared" si="376"/>
        <v>45060</v>
      </c>
      <c r="D5523" s="130">
        <v>44.65665674289545</v>
      </c>
      <c r="E5523">
        <f t="shared" si="373"/>
        <v>44.9693840124216</v>
      </c>
      <c r="F5523" s="130">
        <v>36.712673964287376</v>
      </c>
      <c r="G5523">
        <f t="shared" si="375"/>
        <v>36.920766073256459</v>
      </c>
      <c r="H5523">
        <f t="shared" si="372"/>
        <v>0</v>
      </c>
      <c r="I5523" s="70">
        <v>44896</v>
      </c>
      <c r="J5523" s="71">
        <v>37.382522878985235</v>
      </c>
      <c r="K5523" s="70"/>
      <c r="M5523" s="70"/>
      <c r="N5523" s="71"/>
      <c r="O5523" s="70"/>
      <c r="P5523" s="72"/>
    </row>
    <row r="5524" spans="1:16">
      <c r="A5524" s="12">
        <f t="shared" si="374"/>
        <v>0</v>
      </c>
      <c r="B5524" t="str">
        <f>YEAR(C5524)&amp;VLOOKUP(MONTH(C5524),lookup!$G$2:$N$13,8)</f>
        <v>2023M05</v>
      </c>
      <c r="C5524" s="7">
        <f t="shared" si="376"/>
        <v>45061</v>
      </c>
      <c r="D5524" s="130">
        <v>44.897486950392867</v>
      </c>
      <c r="E5524">
        <f t="shared" si="373"/>
        <v>44.889811973256542</v>
      </c>
      <c r="F5524" s="130">
        <v>36.793480173434396</v>
      </c>
      <c r="G5524">
        <f t="shared" si="375"/>
        <v>36.851669577055787</v>
      </c>
      <c r="H5524">
        <f t="shared" si="372"/>
        <v>0</v>
      </c>
      <c r="I5524" s="70">
        <v>44896</v>
      </c>
      <c r="J5524" s="71">
        <v>37.335570859369284</v>
      </c>
      <c r="K5524" s="70"/>
      <c r="M5524" s="70"/>
      <c r="N5524" s="71"/>
      <c r="O5524" s="70"/>
      <c r="P5524" s="72"/>
    </row>
    <row r="5525" spans="1:16">
      <c r="A5525" s="12">
        <f t="shared" si="374"/>
        <v>0</v>
      </c>
      <c r="B5525" t="str">
        <f>YEAR(C5525)&amp;VLOOKUP(MONTH(C5525),lookup!$G$2:$N$13,8)</f>
        <v>2023M05</v>
      </c>
      <c r="C5525" s="7">
        <f t="shared" si="376"/>
        <v>45062</v>
      </c>
      <c r="D5525" s="130">
        <v>44.775378434386297</v>
      </c>
      <c r="E5525">
        <f t="shared" si="373"/>
        <v>44.899567178441927</v>
      </c>
      <c r="F5525" s="130">
        <v>36.859365603416272</v>
      </c>
      <c r="G5525">
        <f t="shared" si="375"/>
        <v>36.866786603198193</v>
      </c>
      <c r="H5525">
        <f t="shared" si="372"/>
        <v>0</v>
      </c>
      <c r="I5525" s="70">
        <v>44896</v>
      </c>
      <c r="J5525" s="71">
        <v>37.306697244277082</v>
      </c>
      <c r="K5525" s="70"/>
      <c r="M5525" s="70"/>
      <c r="N5525" s="71"/>
      <c r="O5525" s="70"/>
      <c r="P5525" s="72"/>
    </row>
    <row r="5526" spans="1:16">
      <c r="A5526" s="12">
        <f t="shared" si="374"/>
        <v>0</v>
      </c>
      <c r="B5526" t="str">
        <f>YEAR(C5526)&amp;VLOOKUP(MONTH(C5526),lookup!$G$2:$N$13,8)</f>
        <v>2023M05</v>
      </c>
      <c r="C5526" s="7">
        <f t="shared" si="376"/>
        <v>45063</v>
      </c>
      <c r="D5526" s="130">
        <v>44.721291025708808</v>
      </c>
      <c r="E5526">
        <f t="shared" si="373"/>
        <v>44.832205270563108</v>
      </c>
      <c r="F5526" s="130">
        <v>36.607617708810253</v>
      </c>
      <c r="G5526">
        <f t="shared" si="375"/>
        <v>36.805192688192527</v>
      </c>
      <c r="H5526">
        <f t="shared" si="372"/>
        <v>0</v>
      </c>
      <c r="I5526" s="70">
        <v>44896</v>
      </c>
      <c r="J5526" s="71">
        <v>37.281639934610375</v>
      </c>
      <c r="K5526" s="70"/>
      <c r="M5526" s="70"/>
      <c r="N5526" s="71"/>
      <c r="O5526" s="70"/>
      <c r="P5526" s="72"/>
    </row>
    <row r="5527" spans="1:16">
      <c r="A5527" s="12">
        <f t="shared" si="374"/>
        <v>0</v>
      </c>
      <c r="B5527" t="str">
        <f>YEAR(C5527)&amp;VLOOKUP(MONTH(C5527),lookup!$G$2:$N$13,8)</f>
        <v>2023M05</v>
      </c>
      <c r="C5527" s="7">
        <f t="shared" si="376"/>
        <v>45064</v>
      </c>
      <c r="D5527" s="130">
        <v>44.369227457746859</v>
      </c>
      <c r="E5527">
        <f t="shared" si="373"/>
        <v>44.809876134275797</v>
      </c>
      <c r="F5527" s="130">
        <v>36.448803353602777</v>
      </c>
      <c r="G5527">
        <f t="shared" si="375"/>
        <v>36.775566817027951</v>
      </c>
      <c r="H5527">
        <f t="shared" si="372"/>
        <v>0</v>
      </c>
      <c r="I5527" s="70">
        <v>44896</v>
      </c>
      <c r="J5527" s="71">
        <v>37.205150168375837</v>
      </c>
      <c r="K5527" s="70"/>
      <c r="M5527" s="70"/>
      <c r="N5527" s="71"/>
      <c r="O5527" s="70"/>
      <c r="P5527" s="72"/>
    </row>
    <row r="5528" spans="1:16">
      <c r="A5528" s="12">
        <f t="shared" si="374"/>
        <v>0</v>
      </c>
      <c r="B5528" t="str">
        <f>YEAR(C5528)&amp;VLOOKUP(MONTH(C5528),lookup!$G$2:$N$13,8)</f>
        <v>2023M05</v>
      </c>
      <c r="C5528" s="7">
        <f t="shared" si="376"/>
        <v>45065</v>
      </c>
      <c r="D5528" s="130">
        <v>45.237002928133279</v>
      </c>
      <c r="E5528">
        <f t="shared" si="373"/>
        <v>44.800786306948545</v>
      </c>
      <c r="F5528" s="130">
        <v>37.162808818155327</v>
      </c>
      <c r="G5528">
        <f t="shared" si="375"/>
        <v>36.785523053148914</v>
      </c>
      <c r="H5528">
        <f t="shared" si="372"/>
        <v>0</v>
      </c>
      <c r="I5528" s="70">
        <v>44896</v>
      </c>
      <c r="J5528" s="71">
        <v>37.134700763972504</v>
      </c>
      <c r="K5528" s="70"/>
      <c r="M5528" s="70"/>
      <c r="N5528" s="71"/>
      <c r="O5528" s="70"/>
      <c r="P5528" s="72"/>
    </row>
    <row r="5529" spans="1:16">
      <c r="A5529" s="12">
        <f t="shared" si="374"/>
        <v>0</v>
      </c>
      <c r="B5529" t="str">
        <f>YEAR(C5529)&amp;VLOOKUP(MONTH(C5529),lookup!$G$2:$N$13,8)</f>
        <v>2023M05</v>
      </c>
      <c r="C5529" s="7">
        <f t="shared" si="376"/>
        <v>45066</v>
      </c>
      <c r="D5529" s="130">
        <v>44.62630827144168</v>
      </c>
      <c r="E5529">
        <f t="shared" si="373"/>
        <v>44.807038597676346</v>
      </c>
      <c r="F5529" s="130">
        <v>36.647462930861103</v>
      </c>
      <c r="G5529">
        <f t="shared" si="375"/>
        <v>36.778995229520902</v>
      </c>
      <c r="H5529">
        <f t="shared" ref="H5529:H5592" si="377">INDEX(J:AU,MATCH(C5529,C:C,0),MATCH($H$1,$J$1:$AU$1,0))*(IF(I5529=$Q$1,1,IF(K5529=$Q$1,1,IF(M5529=$Q$1,1,IF(O5529=$Q$1,1,0)))))</f>
        <v>0</v>
      </c>
      <c r="I5529" s="70">
        <v>44896</v>
      </c>
      <c r="J5529" s="71">
        <v>37.08343198410013</v>
      </c>
      <c r="K5529" s="70"/>
      <c r="M5529" s="70"/>
      <c r="N5529" s="71"/>
      <c r="O5529" s="70"/>
      <c r="P5529" s="72"/>
    </row>
    <row r="5530" spans="1:16">
      <c r="A5530" s="12">
        <f t="shared" si="374"/>
        <v>0</v>
      </c>
      <c r="B5530" t="str">
        <f>YEAR(C5530)&amp;VLOOKUP(MONTH(C5530),lookup!$G$2:$N$13,8)</f>
        <v>2023M05</v>
      </c>
      <c r="C5530" s="7">
        <f t="shared" si="376"/>
        <v>45067</v>
      </c>
      <c r="D5530" s="130">
        <v>45.003560069883775</v>
      </c>
      <c r="E5530">
        <f t="shared" si="373"/>
        <v>44.787329341478539</v>
      </c>
      <c r="F5530" s="130">
        <v>36.959229266501872</v>
      </c>
      <c r="G5530">
        <f t="shared" si="375"/>
        <v>36.777405753804132</v>
      </c>
      <c r="H5530">
        <f t="shared" si="377"/>
        <v>0</v>
      </c>
      <c r="I5530" s="70">
        <v>44896</v>
      </c>
      <c r="J5530" s="71">
        <v>37.037588468830698</v>
      </c>
      <c r="K5530" s="70"/>
      <c r="M5530" s="70"/>
      <c r="N5530" s="71"/>
      <c r="O5530" s="70"/>
      <c r="P5530" s="72"/>
    </row>
    <row r="5531" spans="1:16">
      <c r="A5531" s="12">
        <f t="shared" si="374"/>
        <v>0</v>
      </c>
      <c r="B5531" t="str">
        <f>YEAR(C5531)&amp;VLOOKUP(MONTH(C5531),lookup!$G$2:$N$13,8)</f>
        <v>2023M05</v>
      </c>
      <c r="C5531" s="7">
        <f t="shared" si="376"/>
        <v>45068</v>
      </c>
      <c r="D5531" s="130">
        <v>44.042603196868782</v>
      </c>
      <c r="E5531">
        <f t="shared" si="373"/>
        <v>44.687886391725414</v>
      </c>
      <c r="F5531" s="130">
        <v>36.157607130403832</v>
      </c>
      <c r="G5531">
        <f t="shared" si="375"/>
        <v>36.684234203935375</v>
      </c>
      <c r="H5531">
        <f t="shared" si="377"/>
        <v>0</v>
      </c>
      <c r="I5531" s="70">
        <v>44896</v>
      </c>
      <c r="J5531" s="71">
        <v>36.986415986020823</v>
      </c>
      <c r="K5531" s="70"/>
      <c r="M5531" s="70"/>
      <c r="N5531" s="71"/>
      <c r="O5531" s="70"/>
      <c r="P5531" s="72"/>
    </row>
    <row r="5532" spans="1:16">
      <c r="A5532" s="12">
        <f t="shared" si="374"/>
        <v>0</v>
      </c>
      <c r="B5532" t="str">
        <f>YEAR(C5532)&amp;VLOOKUP(MONTH(C5532),lookup!$G$2:$N$13,8)</f>
        <v>2023M05</v>
      </c>
      <c r="C5532" s="7">
        <f t="shared" si="376"/>
        <v>45069</v>
      </c>
      <c r="D5532" s="130">
        <v>44.958054777862081</v>
      </c>
      <c r="E5532">
        <f t="shared" si="373"/>
        <v>44.711402193621673</v>
      </c>
      <c r="F5532" s="130">
        <v>36.984802301484322</v>
      </c>
      <c r="G5532">
        <f t="shared" si="375"/>
        <v>36.727623886328004</v>
      </c>
      <c r="H5532">
        <f t="shared" si="377"/>
        <v>0</v>
      </c>
      <c r="I5532" s="70">
        <v>44896</v>
      </c>
      <c r="J5532" s="71">
        <v>36.916486097104801</v>
      </c>
      <c r="K5532" s="70"/>
      <c r="M5532" s="70"/>
      <c r="N5532" s="71"/>
      <c r="O5532" s="70"/>
      <c r="P5532" s="72"/>
    </row>
    <row r="5533" spans="1:16">
      <c r="A5533" s="12">
        <f t="shared" si="374"/>
        <v>0</v>
      </c>
      <c r="B5533" t="str">
        <f>YEAR(C5533)&amp;VLOOKUP(MONTH(C5533),lookup!$G$2:$N$13,8)</f>
        <v>2023M05</v>
      </c>
      <c r="C5533" s="7">
        <f t="shared" si="376"/>
        <v>45070</v>
      </c>
      <c r="D5533" s="130">
        <v>44.31517194950581</v>
      </c>
      <c r="E5533">
        <f t="shared" si="373"/>
        <v>44.678134662629887</v>
      </c>
      <c r="F5533" s="130">
        <v>36.379058004486915</v>
      </c>
      <c r="G5533">
        <f t="shared" si="375"/>
        <v>36.691792548968593</v>
      </c>
      <c r="H5533">
        <f t="shared" si="377"/>
        <v>0</v>
      </c>
      <c r="I5533" s="70">
        <v>44896</v>
      </c>
      <c r="J5533" s="71">
        <v>36.829323801643433</v>
      </c>
      <c r="K5533" s="70"/>
      <c r="M5533" s="70"/>
      <c r="N5533" s="71"/>
      <c r="O5533" s="70"/>
      <c r="P5533" s="72"/>
    </row>
    <row r="5534" spans="1:16">
      <c r="A5534" s="12">
        <f t="shared" si="374"/>
        <v>0</v>
      </c>
      <c r="B5534" t="str">
        <f>YEAR(C5534)&amp;VLOOKUP(MONTH(C5534),lookup!$G$2:$N$13,8)</f>
        <v>2023M05</v>
      </c>
      <c r="C5534" s="7">
        <f t="shared" si="376"/>
        <v>45071</v>
      </c>
      <c r="D5534" s="130">
        <v>44.690719023204721</v>
      </c>
      <c r="E5534">
        <f t="shared" si="373"/>
        <v>44.630700253729344</v>
      </c>
      <c r="F5534" s="130">
        <v>36.6855860955461</v>
      </c>
      <c r="G5534">
        <f t="shared" si="375"/>
        <v>36.656897012922158</v>
      </c>
      <c r="H5534">
        <f t="shared" si="377"/>
        <v>0</v>
      </c>
      <c r="I5534" s="70">
        <v>44896</v>
      </c>
      <c r="J5534" s="71">
        <v>36.726765113987199</v>
      </c>
      <c r="K5534" s="70"/>
      <c r="M5534" s="70"/>
      <c r="N5534" s="71"/>
      <c r="O5534" s="70"/>
      <c r="P5534" s="72"/>
    </row>
    <row r="5535" spans="1:16">
      <c r="A5535" s="12">
        <f t="shared" si="374"/>
        <v>0</v>
      </c>
      <c r="B5535" t="str">
        <f>YEAR(C5535)&amp;VLOOKUP(MONTH(C5535),lookup!$G$2:$N$13,8)</f>
        <v>2023M05</v>
      </c>
      <c r="C5535" s="7">
        <f t="shared" si="376"/>
        <v>45072</v>
      </c>
      <c r="D5535" s="130">
        <v>43.991898813338047</v>
      </c>
      <c r="E5535">
        <f t="shared" si="373"/>
        <v>44.554249758611817</v>
      </c>
      <c r="F5535" s="130">
        <v>36.220867201597457</v>
      </c>
      <c r="G5535">
        <f t="shared" si="375"/>
        <v>36.607101359316516</v>
      </c>
      <c r="H5535">
        <f t="shared" si="377"/>
        <v>0</v>
      </c>
      <c r="I5535" s="70">
        <v>44896</v>
      </c>
      <c r="J5535" s="71">
        <v>36.632141409627202</v>
      </c>
      <c r="K5535" s="70"/>
      <c r="M5535" s="70"/>
      <c r="N5535" s="71"/>
      <c r="O5535" s="70"/>
      <c r="P5535" s="72"/>
    </row>
    <row r="5536" spans="1:16">
      <c r="A5536" s="12">
        <f t="shared" si="374"/>
        <v>0</v>
      </c>
      <c r="B5536" t="str">
        <f>YEAR(C5536)&amp;VLOOKUP(MONTH(C5536),lookup!$G$2:$N$13,8)</f>
        <v>2023M05</v>
      </c>
      <c r="C5536" s="7">
        <f t="shared" si="376"/>
        <v>45073</v>
      </c>
      <c r="D5536" s="130">
        <v>44.700513066748968</v>
      </c>
      <c r="E5536">
        <f t="shared" si="373"/>
        <v>44.495465225347402</v>
      </c>
      <c r="F5536" s="130">
        <v>36.632741748005948</v>
      </c>
      <c r="G5536">
        <f t="shared" si="375"/>
        <v>36.546764874224195</v>
      </c>
      <c r="H5536">
        <f t="shared" si="377"/>
        <v>0</v>
      </c>
      <c r="I5536" s="70">
        <v>44896</v>
      </c>
      <c r="J5536" s="71">
        <v>36.541302845765706</v>
      </c>
      <c r="K5536" s="70"/>
      <c r="M5536" s="70"/>
      <c r="N5536" s="71"/>
      <c r="O5536" s="70"/>
      <c r="P5536" s="72"/>
    </row>
    <row r="5537" spans="1:20">
      <c r="A5537" s="12">
        <f t="shared" si="374"/>
        <v>0</v>
      </c>
      <c r="B5537" t="str">
        <f>YEAR(C5537)&amp;VLOOKUP(MONTH(C5537),lookup!$G$2:$N$13,8)</f>
        <v>2023M05</v>
      </c>
      <c r="C5537" s="7">
        <f t="shared" si="376"/>
        <v>45074</v>
      </c>
      <c r="D5537" s="130">
        <v>44.100036448909179</v>
      </c>
      <c r="E5537">
        <f t="shared" si="373"/>
        <v>44.467359340775822</v>
      </c>
      <c r="F5537" s="130">
        <v>36.250384020764159</v>
      </c>
      <c r="G5537">
        <f t="shared" si="375"/>
        <v>36.52967884987315</v>
      </c>
      <c r="H5537">
        <f t="shared" si="377"/>
        <v>0</v>
      </c>
      <c r="I5537" s="70">
        <v>44896</v>
      </c>
      <c r="J5537" s="71">
        <v>36.455570791837133</v>
      </c>
      <c r="K5537" s="70"/>
      <c r="M5537" s="70"/>
      <c r="N5537" s="71"/>
      <c r="O5537" s="70"/>
      <c r="P5537" s="72"/>
    </row>
    <row r="5538" spans="1:20">
      <c r="A5538" s="12">
        <f t="shared" si="374"/>
        <v>0</v>
      </c>
      <c r="B5538" t="str">
        <f>YEAR(C5538)&amp;VLOOKUP(MONTH(C5538),lookup!$G$2:$N$13,8)</f>
        <v>2023M05</v>
      </c>
      <c r="C5538" s="7">
        <f t="shared" si="376"/>
        <v>45075</v>
      </c>
      <c r="D5538" s="130">
        <v>44.317064084450138</v>
      </c>
      <c r="E5538">
        <f t="shared" si="373"/>
        <v>44.371037450568551</v>
      </c>
      <c r="F5538" s="130">
        <v>36.365156206013424</v>
      </c>
      <c r="G5538">
        <f t="shared" si="375"/>
        <v>36.440912108970053</v>
      </c>
      <c r="H5538">
        <f t="shared" si="377"/>
        <v>0</v>
      </c>
      <c r="I5538" s="70">
        <v>44896</v>
      </c>
      <c r="J5538" s="71">
        <v>36.396671409477442</v>
      </c>
      <c r="K5538" s="70"/>
      <c r="M5538" s="70"/>
      <c r="N5538" s="71"/>
      <c r="O5538" s="70"/>
      <c r="P5538" s="72"/>
    </row>
    <row r="5539" spans="1:20">
      <c r="A5539" s="12">
        <f t="shared" si="374"/>
        <v>0</v>
      </c>
      <c r="B5539" t="str">
        <f>YEAR(C5539)&amp;VLOOKUP(MONTH(C5539),lookup!$G$2:$N$13,8)</f>
        <v>2023M05</v>
      </c>
      <c r="C5539" s="7">
        <f t="shared" si="376"/>
        <v>45076</v>
      </c>
      <c r="D5539" s="130">
        <v>43.313065581698147</v>
      </c>
      <c r="E5539">
        <f t="shared" si="373"/>
        <v>44.241932485636411</v>
      </c>
      <c r="F5539" s="130">
        <v>35.49379692286422</v>
      </c>
      <c r="G5539">
        <f t="shared" si="375"/>
        <v>36.325652214196936</v>
      </c>
      <c r="H5539">
        <f t="shared" si="377"/>
        <v>0</v>
      </c>
      <c r="I5539" s="70">
        <v>44896</v>
      </c>
      <c r="J5539" s="71">
        <v>36.345886969857339</v>
      </c>
      <c r="K5539" s="70"/>
      <c r="M5539" s="70"/>
      <c r="N5539" s="71"/>
      <c r="O5539" s="70"/>
      <c r="P5539" s="72"/>
    </row>
    <row r="5540" spans="1:20">
      <c r="A5540" s="12">
        <f t="shared" si="374"/>
        <v>0</v>
      </c>
      <c r="B5540" t="str">
        <f>YEAR(C5540)&amp;VLOOKUP(MONTH(C5540),lookup!$G$2:$N$13,8)</f>
        <v>2023M05</v>
      </c>
      <c r="C5540" s="7">
        <f t="shared" si="376"/>
        <v>45077</v>
      </c>
      <c r="D5540" s="130">
        <v>44.51398936853451</v>
      </c>
      <c r="E5540">
        <f t="shared" si="373"/>
        <v>44.199450926330925</v>
      </c>
      <c r="F5540" s="130">
        <v>36.526000764040873</v>
      </c>
      <c r="G5540">
        <f t="shared" si="375"/>
        <v>36.283678340481281</v>
      </c>
      <c r="H5540">
        <f t="shared" si="377"/>
        <v>0</v>
      </c>
      <c r="I5540" s="70">
        <v>44896</v>
      </c>
      <c r="J5540" s="71">
        <v>36.289745467681122</v>
      </c>
      <c r="K5540" s="70"/>
      <c r="M5540" s="70"/>
      <c r="N5540" s="71"/>
      <c r="O5540" s="70"/>
      <c r="P5540" s="72"/>
    </row>
    <row r="5541" spans="1:20">
      <c r="A5541" s="12">
        <f t="shared" si="374"/>
        <v>0</v>
      </c>
      <c r="B5541" t="str">
        <f>YEAR(C5541)&amp;VLOOKUP(MONTH(C5541),lookup!$G$2:$N$13,8)</f>
        <v>2023M06</v>
      </c>
      <c r="C5541" s="7">
        <f t="shared" si="376"/>
        <v>45078</v>
      </c>
      <c r="D5541" s="130">
        <v>43.837070355452688</v>
      </c>
      <c r="E5541">
        <f t="shared" si="373"/>
        <v>44.156667205212159</v>
      </c>
      <c r="F5541" s="130">
        <v>36.033424549122493</v>
      </c>
      <c r="G5541">
        <f t="shared" si="375"/>
        <v>36.246456028481425</v>
      </c>
      <c r="H5541">
        <f t="shared" si="377"/>
        <v>0</v>
      </c>
      <c r="I5541" s="70">
        <v>44896</v>
      </c>
      <c r="J5541" s="71">
        <v>36.275801025912834</v>
      </c>
      <c r="K5541" s="70"/>
      <c r="M5541" s="164">
        <v>45078</v>
      </c>
      <c r="N5541" s="71">
        <v>36.274727002599505</v>
      </c>
      <c r="O5541" s="70"/>
      <c r="P5541" s="72"/>
      <c r="S5541" s="165"/>
      <c r="T5541" s="166"/>
    </row>
    <row r="5542" spans="1:20">
      <c r="A5542" s="12">
        <f t="shared" si="374"/>
        <v>0</v>
      </c>
      <c r="B5542" t="str">
        <f>YEAR(C5542)&amp;VLOOKUP(MONTH(C5542),lookup!$G$2:$N$13,8)</f>
        <v>2023M06</v>
      </c>
      <c r="C5542" s="7">
        <f t="shared" si="376"/>
        <v>45079</v>
      </c>
      <c r="D5542" s="130">
        <v>44.004873896104712</v>
      </c>
      <c r="E5542">
        <f t="shared" si="373"/>
        <v>44.055831953881388</v>
      </c>
      <c r="F5542" s="130">
        <v>35.969036063546135</v>
      </c>
      <c r="G5542">
        <f t="shared" si="375"/>
        <v>36.146362844443111</v>
      </c>
      <c r="H5542">
        <f t="shared" si="377"/>
        <v>0</v>
      </c>
      <c r="I5542" s="70">
        <v>44896</v>
      </c>
      <c r="J5542" s="71">
        <v>36.263126935050728</v>
      </c>
      <c r="K5542" s="70"/>
      <c r="M5542" s="164">
        <v>45078</v>
      </c>
      <c r="N5542" s="71">
        <v>36.173928331241363</v>
      </c>
      <c r="O5542" s="70"/>
      <c r="P5542" s="72"/>
      <c r="S5542" s="165"/>
      <c r="T5542" s="166"/>
    </row>
    <row r="5543" spans="1:20">
      <c r="A5543" s="12">
        <f t="shared" si="374"/>
        <v>0</v>
      </c>
      <c r="B5543" t="str">
        <f>YEAR(C5543)&amp;VLOOKUP(MONTH(C5543),lookup!$G$2:$N$13,8)</f>
        <v>2023M06</v>
      </c>
      <c r="C5543" s="7">
        <f t="shared" si="376"/>
        <v>45080</v>
      </c>
      <c r="D5543" s="130">
        <v>43.64111560324605</v>
      </c>
      <c r="E5543">
        <f t="shared" si="373"/>
        <v>43.995664599445377</v>
      </c>
      <c r="F5543" s="130">
        <v>35.836134612144775</v>
      </c>
      <c r="G5543">
        <f t="shared" si="375"/>
        <v>36.087796273550701</v>
      </c>
      <c r="H5543">
        <f t="shared" si="377"/>
        <v>0</v>
      </c>
      <c r="I5543" s="70">
        <v>44896</v>
      </c>
      <c r="J5543" s="71">
        <v>36.259535095885731</v>
      </c>
      <c r="K5543" s="70"/>
      <c r="M5543" s="164">
        <v>45078</v>
      </c>
      <c r="N5543" s="71">
        <v>36.11468710963927</v>
      </c>
      <c r="O5543" s="70"/>
      <c r="P5543" s="72"/>
      <c r="S5543" s="165"/>
      <c r="T5543" s="166"/>
    </row>
    <row r="5544" spans="1:20">
      <c r="A5544" s="12">
        <f t="shared" si="374"/>
        <v>0</v>
      </c>
      <c r="B5544" t="str">
        <f>YEAR(C5544)&amp;VLOOKUP(MONTH(C5544),lookup!$G$2:$N$13,8)</f>
        <v>2023M06</v>
      </c>
      <c r="C5544" s="7">
        <f t="shared" si="376"/>
        <v>45081</v>
      </c>
      <c r="D5544" s="130">
        <v>44.249576296779246</v>
      </c>
      <c r="E5544">
        <f t="shared" si="373"/>
        <v>43.961857069016361</v>
      </c>
      <c r="F5544" s="130">
        <v>36.254993410622006</v>
      </c>
      <c r="G5544">
        <f t="shared" si="375"/>
        <v>36.055006769514918</v>
      </c>
      <c r="H5544">
        <f t="shared" si="377"/>
        <v>0</v>
      </c>
      <c r="I5544" s="70">
        <v>44896</v>
      </c>
      <c r="J5544" s="71">
        <v>36.23988299930177</v>
      </c>
      <c r="K5544" s="70"/>
      <c r="M5544" s="164">
        <v>45078</v>
      </c>
      <c r="N5544" s="71">
        <v>36.077656396063709</v>
      </c>
      <c r="O5544" s="70"/>
      <c r="P5544" s="72"/>
      <c r="S5544" s="165"/>
      <c r="T5544" s="166"/>
    </row>
    <row r="5545" spans="1:20">
      <c r="A5545" s="12">
        <f t="shared" si="374"/>
        <v>0</v>
      </c>
      <c r="B5545" t="str">
        <f>YEAR(C5545)&amp;VLOOKUP(MONTH(C5545),lookup!$G$2:$N$13,8)</f>
        <v>2023M06</v>
      </c>
      <c r="C5545" s="7">
        <f t="shared" si="376"/>
        <v>45082</v>
      </c>
      <c r="D5545" s="130">
        <v>43.197069746948301</v>
      </c>
      <c r="E5545">
        <f t="shared" si="373"/>
        <v>43.895755330581324</v>
      </c>
      <c r="F5545" s="130">
        <v>35.293053122720941</v>
      </c>
      <c r="G5545">
        <f t="shared" si="375"/>
        <v>35.978444938375276</v>
      </c>
      <c r="H5545">
        <f t="shared" si="377"/>
        <v>0</v>
      </c>
      <c r="I5545" s="70">
        <v>44896</v>
      </c>
      <c r="J5545" s="71">
        <v>36.202519191768268</v>
      </c>
      <c r="K5545" s="70"/>
      <c r="M5545" s="164">
        <v>45078</v>
      </c>
      <c r="N5545" s="71">
        <v>35.992779439860577</v>
      </c>
      <c r="O5545" s="70"/>
      <c r="P5545" s="72"/>
      <c r="S5545" s="165"/>
      <c r="T5545" s="166"/>
    </row>
    <row r="5546" spans="1:20">
      <c r="A5546" s="12">
        <f t="shared" si="374"/>
        <v>0</v>
      </c>
      <c r="B5546" t="str">
        <f>YEAR(C5546)&amp;VLOOKUP(MONTH(C5546),lookup!$G$2:$N$13,8)</f>
        <v>2023M06</v>
      </c>
      <c r="C5546" s="7">
        <f t="shared" si="376"/>
        <v>45083</v>
      </c>
      <c r="D5546" s="130">
        <v>43.991687831034369</v>
      </c>
      <c r="E5546">
        <f t="shared" si="373"/>
        <v>43.831894186617816</v>
      </c>
      <c r="F5546" s="130">
        <v>36.056118980246353</v>
      </c>
      <c r="G5546">
        <f t="shared" si="375"/>
        <v>35.919973296448632</v>
      </c>
      <c r="H5546">
        <f t="shared" si="377"/>
        <v>0</v>
      </c>
      <c r="I5546" s="70">
        <v>44896</v>
      </c>
      <c r="J5546" s="71">
        <v>36.151703646655939</v>
      </c>
      <c r="K5546" s="70"/>
      <c r="M5546" s="164">
        <v>45078</v>
      </c>
      <c r="N5546" s="71">
        <v>35.934959250028847</v>
      </c>
      <c r="O5546" s="70"/>
      <c r="P5546" s="72"/>
      <c r="S5546" s="165"/>
      <c r="T5546" s="166"/>
    </row>
    <row r="5547" spans="1:20">
      <c r="A5547" s="12">
        <f t="shared" si="374"/>
        <v>0</v>
      </c>
      <c r="B5547" t="str">
        <f>YEAR(C5547)&amp;VLOOKUP(MONTH(C5547),lookup!$G$2:$N$13,8)</f>
        <v>2023M06</v>
      </c>
      <c r="C5547" s="7">
        <f t="shared" si="376"/>
        <v>45084</v>
      </c>
      <c r="D5547" s="130">
        <v>43.036433224776907</v>
      </c>
      <c r="E5547">
        <f t="shared" si="373"/>
        <v>43.747884903420598</v>
      </c>
      <c r="F5547" s="130">
        <v>35.375836059736436</v>
      </c>
      <c r="G5547">
        <f t="shared" si="375"/>
        <v>35.857801701720973</v>
      </c>
      <c r="H5547">
        <f t="shared" si="377"/>
        <v>0</v>
      </c>
      <c r="I5547" s="70">
        <v>44896</v>
      </c>
      <c r="J5547" s="71">
        <v>36.069266762772223</v>
      </c>
      <c r="K5547" s="70"/>
      <c r="M5547" s="164">
        <v>45078</v>
      </c>
      <c r="N5547" s="71">
        <v>35.878491139366112</v>
      </c>
      <c r="O5547" s="70"/>
      <c r="P5547" s="72"/>
      <c r="S5547" s="165"/>
      <c r="T5547" s="166"/>
    </row>
    <row r="5548" spans="1:20">
      <c r="A5548" s="12">
        <f t="shared" si="374"/>
        <v>0</v>
      </c>
      <c r="B5548" t="str">
        <f>YEAR(C5548)&amp;VLOOKUP(MONTH(C5548),lookup!$G$2:$N$13,8)</f>
        <v>2023M06</v>
      </c>
      <c r="C5548" s="7">
        <f t="shared" si="376"/>
        <v>45085</v>
      </c>
      <c r="D5548" s="130">
        <v>43.67125211550804</v>
      </c>
      <c r="E5548">
        <f t="shared" si="373"/>
        <v>43.667412010056722</v>
      </c>
      <c r="F5548" s="130">
        <v>35.731524956216873</v>
      </c>
      <c r="G5548">
        <f t="shared" si="375"/>
        <v>35.788354371454531</v>
      </c>
      <c r="H5548">
        <f t="shared" si="377"/>
        <v>0</v>
      </c>
      <c r="I5548" s="70">
        <v>44896</v>
      </c>
      <c r="J5548" s="71">
        <v>36.007458273250521</v>
      </c>
      <c r="K5548" s="70"/>
      <c r="M5548" s="164">
        <v>45078</v>
      </c>
      <c r="N5548" s="71">
        <v>35.803669772119015</v>
      </c>
      <c r="O5548" s="70"/>
      <c r="P5548" s="72"/>
      <c r="S5548" s="165"/>
      <c r="T5548" s="166"/>
    </row>
    <row r="5549" spans="1:20">
      <c r="A5549" s="12">
        <f t="shared" si="374"/>
        <v>0</v>
      </c>
      <c r="B5549" t="str">
        <f>YEAR(C5549)&amp;VLOOKUP(MONTH(C5549),lookup!$G$2:$N$13,8)</f>
        <v>2023M06</v>
      </c>
      <c r="C5549" s="7">
        <f t="shared" si="376"/>
        <v>45086</v>
      </c>
      <c r="D5549" s="130">
        <v>42.943507279695723</v>
      </c>
      <c r="E5549">
        <f t="shared" ref="E5549:E5612" si="378">AVERAGE(SUM(D5542:D5549)/8,SUM(D5544:D5549)/6)</f>
        <v>43.553430290859382</v>
      </c>
      <c r="F5549" s="130">
        <v>35.304510688621285</v>
      </c>
      <c r="G5549">
        <f t="shared" si="375"/>
        <v>35.698495261546256</v>
      </c>
      <c r="H5549">
        <f t="shared" si="377"/>
        <v>0</v>
      </c>
      <c r="I5549" s="70">
        <v>44896</v>
      </c>
      <c r="J5549" s="71">
        <v>35.933223372023576</v>
      </c>
      <c r="K5549" s="70"/>
      <c r="M5549" s="164">
        <v>45078</v>
      </c>
      <c r="N5549" s="71">
        <v>35.713603760863357</v>
      </c>
      <c r="O5549" s="70"/>
      <c r="P5549" s="72"/>
      <c r="S5549" s="165"/>
      <c r="T5549" s="166"/>
    </row>
    <row r="5550" spans="1:20">
      <c r="A5550" s="12">
        <f t="shared" si="374"/>
        <v>0</v>
      </c>
      <c r="B5550" t="str">
        <f>YEAR(C5550)&amp;VLOOKUP(MONTH(C5550),lookup!$G$2:$N$13,8)</f>
        <v>2023M06</v>
      </c>
      <c r="C5550" s="7">
        <f t="shared" si="376"/>
        <v>45087</v>
      </c>
      <c r="D5550" s="130">
        <v>43.537047927039374</v>
      </c>
      <c r="E5550">
        <f t="shared" si="378"/>
        <v>43.464813803647814</v>
      </c>
      <c r="F5550" s="130">
        <v>35.565810972906974</v>
      </c>
      <c r="G5550">
        <f t="shared" si="375"/>
        <v>35.61586182357172</v>
      </c>
      <c r="H5550">
        <f t="shared" si="377"/>
        <v>0</v>
      </c>
      <c r="I5550" s="70">
        <v>44896</v>
      </c>
      <c r="J5550" s="71">
        <v>35.840385147822701</v>
      </c>
      <c r="K5550" s="70"/>
      <c r="M5550" s="164">
        <v>45078</v>
      </c>
      <c r="N5550" s="71">
        <v>35.63555073461422</v>
      </c>
      <c r="O5550" s="70"/>
      <c r="P5550" s="72"/>
      <c r="S5550" s="165"/>
      <c r="T5550" s="166"/>
    </row>
    <row r="5551" spans="1:20">
      <c r="A5551" s="12">
        <f t="shared" si="374"/>
        <v>0</v>
      </c>
      <c r="B5551" t="str">
        <f>YEAR(C5551)&amp;VLOOKUP(MONTH(C5551),lookup!$G$2:$N$13,8)</f>
        <v>2023M06</v>
      </c>
      <c r="C5551" s="7">
        <f t="shared" si="376"/>
        <v>45088</v>
      </c>
      <c r="D5551" s="130">
        <v>42.80301290858506</v>
      </c>
      <c r="E5551">
        <f t="shared" si="378"/>
        <v>43.379594315367896</v>
      </c>
      <c r="F5551" s="130">
        <v>35.18679932205783</v>
      </c>
      <c r="G5551">
        <f t="shared" si="375"/>
        <v>35.566423884552691</v>
      </c>
      <c r="H5551">
        <f t="shared" si="377"/>
        <v>0</v>
      </c>
      <c r="I5551" s="70">
        <v>44896</v>
      </c>
      <c r="J5551" s="71">
        <v>35.760623392801662</v>
      </c>
      <c r="K5551" s="70"/>
      <c r="M5551" s="164">
        <v>45078</v>
      </c>
      <c r="N5551" s="71">
        <v>35.58156354246924</v>
      </c>
      <c r="O5551" s="70"/>
      <c r="P5551" s="72"/>
      <c r="S5551" s="165"/>
      <c r="T5551" s="166"/>
    </row>
    <row r="5552" spans="1:20">
      <c r="A5552" s="12">
        <f t="shared" ref="A5552:A5615" si="379">IF(D5552+D5553=D5552,IF(D5552+D5553&gt;0,1,0),0)</f>
        <v>0</v>
      </c>
      <c r="B5552" t="str">
        <f>YEAR(C5552)&amp;VLOOKUP(MONTH(C5552),lookup!$G$2:$N$13,8)</f>
        <v>2023M06</v>
      </c>
      <c r="C5552" s="7">
        <f t="shared" si="376"/>
        <v>45089</v>
      </c>
      <c r="D5552" s="130">
        <v>43.078084963916176</v>
      </c>
      <c r="E5552">
        <f t="shared" si="378"/>
        <v>43.230242534804106</v>
      </c>
      <c r="F5552" s="130">
        <v>35.141554327487974</v>
      </c>
      <c r="G5552">
        <f t="shared" si="375"/>
        <v>35.420620220793609</v>
      </c>
      <c r="H5552">
        <f t="shared" si="377"/>
        <v>0</v>
      </c>
      <c r="I5552" s="70">
        <v>44896</v>
      </c>
      <c r="J5552" s="71">
        <v>35.697342364578766</v>
      </c>
      <c r="K5552" s="70"/>
      <c r="M5552" s="164">
        <v>45078</v>
      </c>
      <c r="N5552" s="71">
        <v>35.436661731814894</v>
      </c>
      <c r="O5552" s="70"/>
      <c r="P5552" s="72"/>
      <c r="S5552" s="165"/>
      <c r="T5552" s="166"/>
    </row>
    <row r="5553" spans="1:20">
      <c r="A5553" s="12">
        <f t="shared" si="379"/>
        <v>0</v>
      </c>
      <c r="B5553" t="str">
        <f>YEAR(C5553)&amp;VLOOKUP(MONTH(C5553),lookup!$G$2:$N$13,8)</f>
        <v>2023M06</v>
      </c>
      <c r="C5553" s="7">
        <f t="shared" si="376"/>
        <v>45090</v>
      </c>
      <c r="D5553" s="130">
        <v>42.249828121285553</v>
      </c>
      <c r="E5553">
        <f t="shared" si="378"/>
        <v>43.10548950790924</v>
      </c>
      <c r="F5553" s="130">
        <v>34.687791354113671</v>
      </c>
      <c r="G5553">
        <f t="shared" si="375"/>
        <v>35.32545430145376</v>
      </c>
      <c r="H5553">
        <f t="shared" si="377"/>
        <v>0</v>
      </c>
      <c r="I5553" s="70">
        <v>44896</v>
      </c>
      <c r="J5553" s="71">
        <v>35.624629457989329</v>
      </c>
      <c r="K5553" s="70"/>
      <c r="M5553" s="164">
        <v>45078</v>
      </c>
      <c r="N5553" s="71">
        <v>35.34425438239527</v>
      </c>
      <c r="O5553" s="70"/>
      <c r="P5553" s="72"/>
      <c r="S5553" s="165"/>
      <c r="T5553" s="166"/>
    </row>
    <row r="5554" spans="1:20">
      <c r="A5554" s="12">
        <f t="shared" si="379"/>
        <v>0</v>
      </c>
      <c r="B5554" t="str">
        <f>YEAR(C5554)&amp;VLOOKUP(MONTH(C5554),lookup!$G$2:$N$13,8)</f>
        <v>2023M06</v>
      </c>
      <c r="C5554" s="7">
        <f t="shared" si="376"/>
        <v>45091</v>
      </c>
      <c r="D5554" s="130">
        <v>42.715942255346313</v>
      </c>
      <c r="E5554">
        <f t="shared" si="378"/>
        <v>42.946146254415254</v>
      </c>
      <c r="F5554" s="130">
        <v>34.844912049795994</v>
      </c>
      <c r="G5554">
        <f t="shared" si="375"/>
        <v>35.175869459432207</v>
      </c>
      <c r="H5554">
        <f t="shared" si="377"/>
        <v>0</v>
      </c>
      <c r="I5554" s="70">
        <v>44896</v>
      </c>
      <c r="J5554" s="71">
        <v>35.559709613262221</v>
      </c>
      <c r="K5554" s="70"/>
      <c r="M5554" s="164">
        <v>45078</v>
      </c>
      <c r="N5554" s="71">
        <v>35.19436417883729</v>
      </c>
      <c r="O5554" s="70"/>
      <c r="P5554" s="72"/>
      <c r="S5554" s="165"/>
      <c r="T5554" s="166"/>
    </row>
    <row r="5555" spans="1:20">
      <c r="A5555" s="12">
        <f t="shared" si="379"/>
        <v>0</v>
      </c>
      <c r="B5555" t="str">
        <f>YEAR(C5555)&amp;VLOOKUP(MONTH(C5555),lookup!$G$2:$N$13,8)</f>
        <v>2023M06</v>
      </c>
      <c r="C5555" s="7">
        <f t="shared" si="376"/>
        <v>45092</v>
      </c>
      <c r="D5555" s="130">
        <v>41.952728859147953</v>
      </c>
      <c r="E5555">
        <f t="shared" si="378"/>
        <v>42.795849863184465</v>
      </c>
      <c r="F5555" s="130">
        <v>34.538792936658062</v>
      </c>
      <c r="G5555">
        <f t="shared" si="375"/>
        <v>35.059744451576208</v>
      </c>
      <c r="H5555">
        <f t="shared" si="377"/>
        <v>0</v>
      </c>
      <c r="I5555" s="70">
        <v>44896</v>
      </c>
      <c r="J5555" s="71">
        <v>35.496894720996366</v>
      </c>
      <c r="K5555" s="70"/>
      <c r="M5555" s="164">
        <v>45078</v>
      </c>
      <c r="N5555" s="71">
        <v>35.079846168476095</v>
      </c>
      <c r="O5555" s="70"/>
      <c r="P5555" s="72"/>
      <c r="S5555" s="165"/>
      <c r="T5555" s="166"/>
    </row>
    <row r="5556" spans="1:20">
      <c r="A5556" s="12">
        <f t="shared" si="379"/>
        <v>0</v>
      </c>
      <c r="B5556" t="str">
        <f>YEAR(C5556)&amp;VLOOKUP(MONTH(C5556),lookup!$G$2:$N$13,8)</f>
        <v>2023M06</v>
      </c>
      <c r="C5556" s="7">
        <f t="shared" si="376"/>
        <v>45093</v>
      </c>
      <c r="D5556" s="130">
        <v>42.583403541625749</v>
      </c>
      <c r="E5556">
        <f t="shared" si="378"/>
        <v>42.648388961865685</v>
      </c>
      <c r="F5556" s="130">
        <v>34.853673790525058</v>
      </c>
      <c r="G5556">
        <f t="shared" si="375"/>
        <v>34.945533988521973</v>
      </c>
      <c r="H5556">
        <f t="shared" si="377"/>
        <v>0</v>
      </c>
      <c r="I5556" s="70">
        <v>44896</v>
      </c>
      <c r="J5556" s="71">
        <v>35.420484517233923</v>
      </c>
      <c r="K5556" s="70"/>
      <c r="M5556" s="164">
        <v>45078</v>
      </c>
      <c r="N5556" s="71">
        <v>34.966240761110406</v>
      </c>
      <c r="O5556" s="70"/>
      <c r="P5556" s="72"/>
      <c r="S5556" s="165"/>
      <c r="T5556" s="166"/>
    </row>
    <row r="5557" spans="1:20">
      <c r="A5557" s="12">
        <f t="shared" si="379"/>
        <v>0</v>
      </c>
      <c r="B5557" t="str">
        <f>YEAR(C5557)&amp;VLOOKUP(MONTH(C5557),lookup!$G$2:$N$13,8)</f>
        <v>2023M06</v>
      </c>
      <c r="C5557" s="7">
        <f t="shared" si="376"/>
        <v>45094</v>
      </c>
      <c r="D5557" s="130">
        <v>41.91260991811702</v>
      </c>
      <c r="E5557">
        <f t="shared" si="378"/>
        <v>42.509757627561349</v>
      </c>
      <c r="F5557" s="130">
        <v>34.398475733388935</v>
      </c>
      <c r="G5557">
        <f t="shared" si="375"/>
        <v>34.823213171430879</v>
      </c>
      <c r="H5557">
        <f t="shared" si="377"/>
        <v>0</v>
      </c>
      <c r="I5557" s="70">
        <v>44896</v>
      </c>
      <c r="J5557" s="71">
        <v>35.34793189398539</v>
      </c>
      <c r="K5557" s="70"/>
      <c r="M5557" s="164">
        <v>45078</v>
      </c>
      <c r="N5557" s="71">
        <v>34.84517805468451</v>
      </c>
      <c r="O5557" s="70"/>
      <c r="P5557" s="72"/>
      <c r="S5557" s="165"/>
      <c r="T5557" s="166"/>
    </row>
    <row r="5558" spans="1:20">
      <c r="A5558" s="12">
        <f t="shared" si="379"/>
        <v>0</v>
      </c>
      <c r="B5558" t="str">
        <f>YEAR(C5558)&amp;VLOOKUP(MONTH(C5558),lookup!$G$2:$N$13,8)</f>
        <v>2023M06</v>
      </c>
      <c r="C5558" s="7">
        <f t="shared" si="376"/>
        <v>45095</v>
      </c>
      <c r="D5558" s="130">
        <v>42.371887081946909</v>
      </c>
      <c r="E5558">
        <f t="shared" si="378"/>
        <v>42.378085251245636</v>
      </c>
      <c r="F5558" s="130">
        <v>34.615940185807297</v>
      </c>
      <c r="G5558">
        <f t="shared" si="375"/>
        <v>34.72004506876376</v>
      </c>
      <c r="H5558">
        <f t="shared" si="377"/>
        <v>0</v>
      </c>
      <c r="I5558" s="70">
        <v>44896</v>
      </c>
      <c r="J5558" s="71">
        <v>35.294827800191364</v>
      </c>
      <c r="K5558" s="70"/>
      <c r="M5558" s="164">
        <v>45078</v>
      </c>
      <c r="N5558" s="71">
        <v>34.739753969911121</v>
      </c>
      <c r="O5558" s="70"/>
      <c r="P5558" s="72"/>
      <c r="S5558" s="165"/>
      <c r="T5558" s="166"/>
    </row>
    <row r="5559" spans="1:20">
      <c r="A5559" s="12">
        <f t="shared" si="379"/>
        <v>0</v>
      </c>
      <c r="B5559" t="str">
        <f>YEAR(C5559)&amp;VLOOKUP(MONTH(C5559),lookup!$G$2:$N$13,8)</f>
        <v>2023M06</v>
      </c>
      <c r="C5559" s="7">
        <f t="shared" si="376"/>
        <v>45096</v>
      </c>
      <c r="D5559" s="130">
        <v>41.377750877402015</v>
      </c>
      <c r="E5559">
        <f t="shared" si="378"/>
        <v>42.21633327063973</v>
      </c>
      <c r="F5559" s="130">
        <v>33.961905527538228</v>
      </c>
      <c r="G5559">
        <f t="shared" si="375"/>
        <v>34.582998721058331</v>
      </c>
      <c r="H5559">
        <f t="shared" si="377"/>
        <v>0</v>
      </c>
      <c r="I5559" s="70">
        <v>44896</v>
      </c>
      <c r="J5559" s="71">
        <v>35.206731852956736</v>
      </c>
      <c r="K5559" s="70"/>
      <c r="M5559" s="164">
        <v>45078</v>
      </c>
      <c r="N5559" s="71">
        <v>34.600369858195037</v>
      </c>
      <c r="O5559" s="70"/>
      <c r="P5559" s="72"/>
      <c r="S5559" s="165"/>
      <c r="T5559" s="166"/>
    </row>
    <row r="5560" spans="1:20">
      <c r="A5560" s="12">
        <f t="shared" si="379"/>
        <v>0</v>
      </c>
      <c r="B5560" t="str">
        <f>YEAR(C5560)&amp;VLOOKUP(MONTH(C5560),lookup!$G$2:$N$13,8)</f>
        <v>2023M06</v>
      </c>
      <c r="C5560" s="7">
        <f t="shared" si="376"/>
        <v>45097</v>
      </c>
      <c r="D5560" s="130">
        <v>42.175307235049672</v>
      </c>
      <c r="E5560">
        <f t="shared" si="378"/>
        <v>42.114856744227524</v>
      </c>
      <c r="F5560" s="130">
        <v>34.449520805073732</v>
      </c>
      <c r="G5560">
        <f t="shared" si="375"/>
        <v>34.506797355513918</v>
      </c>
      <c r="H5560">
        <f t="shared" si="377"/>
        <v>0</v>
      </c>
      <c r="I5560" s="70">
        <v>44896</v>
      </c>
      <c r="J5560" s="71">
        <v>35.106011375728002</v>
      </c>
      <c r="K5560" s="70"/>
      <c r="M5560" s="164">
        <v>45078</v>
      </c>
      <c r="N5560" s="71">
        <v>34.522672852553612</v>
      </c>
      <c r="O5560" s="70"/>
      <c r="P5560" s="72"/>
      <c r="S5560" s="165"/>
      <c r="T5560" s="166"/>
    </row>
    <row r="5561" spans="1:20">
      <c r="A5561" s="12">
        <f t="shared" si="379"/>
        <v>0</v>
      </c>
      <c r="B5561" t="str">
        <f>YEAR(C5561)&amp;VLOOKUP(MONTH(C5561),lookup!$G$2:$N$13,8)</f>
        <v>2023M06</v>
      </c>
      <c r="C5561" s="7">
        <f t="shared" si="376"/>
        <v>45098</v>
      </c>
      <c r="D5561" s="130">
        <v>41.529442203986697</v>
      </c>
      <c r="E5561">
        <f t="shared" si="378"/>
        <v>42.034558736466238</v>
      </c>
      <c r="F5561" s="130">
        <v>34.120490594137998</v>
      </c>
      <c r="G5561">
        <f t="shared" si="375"/>
        <v>34.436482529472102</v>
      </c>
      <c r="H5561">
        <f t="shared" si="377"/>
        <v>0</v>
      </c>
      <c r="I5561" s="70">
        <v>44896</v>
      </c>
      <c r="J5561" s="71">
        <v>35.034372929912607</v>
      </c>
      <c r="K5561" s="70"/>
      <c r="M5561" s="164">
        <v>45078</v>
      </c>
      <c r="N5561" s="71">
        <v>34.452251052233144</v>
      </c>
      <c r="O5561" s="70"/>
      <c r="P5561" s="72"/>
      <c r="S5561" s="165"/>
      <c r="T5561" s="166"/>
    </row>
    <row r="5562" spans="1:20">
      <c r="A5562" s="12">
        <f t="shared" si="379"/>
        <v>0</v>
      </c>
      <c r="B5562" t="str">
        <f>YEAR(C5562)&amp;VLOOKUP(MONTH(C5562),lookup!$G$2:$N$13,8)</f>
        <v>2023M06</v>
      </c>
      <c r="C5562" s="7">
        <f t="shared" si="376"/>
        <v>45099</v>
      </c>
      <c r="D5562" s="130">
        <v>42.01839757008608</v>
      </c>
      <c r="E5562">
        <f t="shared" si="378"/>
        <v>41.943878362675832</v>
      </c>
      <c r="F5562" s="130">
        <v>34.35840293546137</v>
      </c>
      <c r="G5562">
        <f t="shared" si="375"/>
        <v>34.364803138570878</v>
      </c>
      <c r="H5562">
        <f t="shared" si="377"/>
        <v>0</v>
      </c>
      <c r="I5562" s="70">
        <v>44896</v>
      </c>
      <c r="J5562" s="71">
        <v>34.961488512173723</v>
      </c>
      <c r="K5562" s="70"/>
      <c r="M5562" s="164">
        <v>45078</v>
      </c>
      <c r="N5562" s="71">
        <v>34.382102416551575</v>
      </c>
      <c r="O5562" s="70"/>
      <c r="P5562" s="72"/>
      <c r="S5562" s="165"/>
      <c r="T5562" s="166"/>
    </row>
    <row r="5563" spans="1:20">
      <c r="A5563" s="12">
        <f t="shared" si="379"/>
        <v>0</v>
      </c>
      <c r="B5563" t="str">
        <f>YEAR(C5563)&amp;VLOOKUP(MONTH(C5563),lookup!$G$2:$N$13,8)</f>
        <v>2023M06</v>
      </c>
      <c r="C5563" s="7">
        <f t="shared" si="376"/>
        <v>45100</v>
      </c>
      <c r="D5563" s="130">
        <v>41.501943518420191</v>
      </c>
      <c r="E5563">
        <f t="shared" si="378"/>
        <v>41.881482078905606</v>
      </c>
      <c r="F5563" s="130">
        <v>34.112391690690281</v>
      </c>
      <c r="G5563">
        <f t="shared" si="375"/>
        <v>34.314312723806339</v>
      </c>
      <c r="H5563">
        <f t="shared" si="377"/>
        <v>0</v>
      </c>
      <c r="I5563" s="70">
        <v>44896</v>
      </c>
      <c r="J5563" s="71">
        <v>34.881886219612468</v>
      </c>
      <c r="K5563" s="70"/>
      <c r="M5563" s="164">
        <v>45078</v>
      </c>
      <c r="N5563" s="71">
        <v>34.331195011123683</v>
      </c>
      <c r="O5563" s="70"/>
      <c r="P5563" s="72"/>
      <c r="S5563" s="165"/>
      <c r="T5563" s="166"/>
    </row>
    <row r="5564" spans="1:20">
      <c r="A5564" s="12">
        <f t="shared" si="379"/>
        <v>0</v>
      </c>
      <c r="B5564" t="str">
        <f>YEAR(C5564)&amp;VLOOKUP(MONTH(C5564),lookup!$G$2:$N$13,8)</f>
        <v>2023M06</v>
      </c>
      <c r="C5564" s="7">
        <f t="shared" si="376"/>
        <v>45101</v>
      </c>
      <c r="D5564" s="130">
        <v>42.14636451226032</v>
      </c>
      <c r="E5564">
        <f t="shared" si="378"/>
        <v>41.835373592096389</v>
      </c>
      <c r="F5564" s="130">
        <v>34.41641411621864</v>
      </c>
      <c r="G5564">
        <f t="shared" si="375"/>
        <v>34.270356821696467</v>
      </c>
      <c r="H5564">
        <f t="shared" si="377"/>
        <v>0</v>
      </c>
      <c r="I5564" s="70">
        <v>44896</v>
      </c>
      <c r="J5564" s="71">
        <v>34.801750739971737</v>
      </c>
      <c r="K5564" s="70"/>
      <c r="M5564" s="164">
        <v>45078</v>
      </c>
      <c r="N5564" s="71">
        <v>34.282924401231789</v>
      </c>
      <c r="O5564" s="70"/>
      <c r="P5564" s="72"/>
      <c r="S5564" s="165"/>
      <c r="T5564" s="166"/>
    </row>
    <row r="5565" spans="1:20">
      <c r="A5565" s="12">
        <f t="shared" si="379"/>
        <v>0</v>
      </c>
      <c r="B5565" t="str">
        <f>YEAR(C5565)&amp;VLOOKUP(MONTH(C5565),lookup!$G$2:$N$13,8)</f>
        <v>2023M06</v>
      </c>
      <c r="C5565" s="7">
        <f t="shared" si="376"/>
        <v>45102</v>
      </c>
      <c r="D5565" s="130">
        <v>41.526042555008686</v>
      </c>
      <c r="E5565">
        <f t="shared" si="378"/>
        <v>41.823570771702677</v>
      </c>
      <c r="F5565" s="130">
        <v>34.140762187033715</v>
      </c>
      <c r="G5565">
        <f t="shared" si="375"/>
        <v>34.269154446673895</v>
      </c>
      <c r="H5565">
        <f t="shared" si="377"/>
        <v>0</v>
      </c>
      <c r="I5565" s="70">
        <v>44896</v>
      </c>
      <c r="J5565" s="71">
        <v>34.724900362916586</v>
      </c>
      <c r="K5565" s="70"/>
      <c r="M5565" s="164">
        <v>45078</v>
      </c>
      <c r="N5565" s="71">
        <v>34.275109919436403</v>
      </c>
      <c r="O5565" s="70"/>
      <c r="P5565" s="72"/>
      <c r="S5565" s="165"/>
      <c r="T5565" s="166"/>
    </row>
    <row r="5566" spans="1:20">
      <c r="A5566" s="12">
        <f t="shared" si="379"/>
        <v>0</v>
      </c>
      <c r="B5566" t="str">
        <f>YEAR(C5566)&amp;VLOOKUP(MONTH(C5566),lookup!$G$2:$N$13,8)</f>
        <v>2023M06</v>
      </c>
      <c r="C5566" s="7">
        <f t="shared" si="376"/>
        <v>45103</v>
      </c>
      <c r="D5566" s="130">
        <v>41.498067647773915</v>
      </c>
      <c r="E5566">
        <f t="shared" si="378"/>
        <v>41.71252042479388</v>
      </c>
      <c r="F5566" s="130">
        <v>33.893262536208049</v>
      </c>
      <c r="G5566">
        <f t="shared" si="375"/>
        <v>34.177632237835134</v>
      </c>
      <c r="H5566">
        <f t="shared" si="377"/>
        <v>0</v>
      </c>
      <c r="I5566" s="70">
        <v>44896</v>
      </c>
      <c r="J5566" s="71">
        <v>34.653584392030901</v>
      </c>
      <c r="K5566" s="70"/>
      <c r="M5566" s="164">
        <v>45078</v>
      </c>
      <c r="N5566" s="71">
        <v>34.181555161359235</v>
      </c>
      <c r="O5566" s="70"/>
      <c r="P5566" s="72"/>
      <c r="S5566" s="165"/>
      <c r="T5566" s="166"/>
    </row>
    <row r="5567" spans="1:20">
      <c r="A5567" s="12">
        <f t="shared" si="379"/>
        <v>0</v>
      </c>
      <c r="B5567" t="str">
        <f>YEAR(C5567)&amp;VLOOKUP(MONTH(C5567),lookup!$G$2:$N$13,8)</f>
        <v>2023M06</v>
      </c>
      <c r="C5567" s="7">
        <f t="shared" si="376"/>
        <v>45104</v>
      </c>
      <c r="D5567" s="130">
        <v>41.07456689502056</v>
      </c>
      <c r="E5567">
        <f t="shared" si="378"/>
        <v>41.655665150147868</v>
      </c>
      <c r="F5567" s="130">
        <v>33.796740613304586</v>
      </c>
      <c r="G5567">
        <f t="shared" si="375"/>
        <v>34.140330265626076</v>
      </c>
      <c r="H5567">
        <f t="shared" si="377"/>
        <v>0</v>
      </c>
      <c r="I5567" s="70">
        <v>44896</v>
      </c>
      <c r="J5567" s="71">
        <v>34.590082219870268</v>
      </c>
      <c r="K5567" s="70"/>
      <c r="M5567" s="164">
        <v>45078</v>
      </c>
      <c r="N5567" s="71">
        <v>34.144423533975434</v>
      </c>
      <c r="O5567" s="70"/>
      <c r="P5567" s="72"/>
      <c r="S5567" s="165"/>
      <c r="T5567" s="166"/>
    </row>
    <row r="5568" spans="1:20">
      <c r="A5568" s="12">
        <f t="shared" si="379"/>
        <v>0</v>
      </c>
      <c r="B5568" t="str">
        <f>YEAR(C5568)&amp;VLOOKUP(MONTH(C5568),lookup!$G$2:$N$13,8)</f>
        <v>2023M06</v>
      </c>
      <c r="C5568" s="7">
        <f t="shared" si="376"/>
        <v>45105</v>
      </c>
      <c r="D5568" s="130">
        <v>41.718821416216095</v>
      </c>
      <c r="E5568">
        <f t="shared" si="378"/>
        <v>41.602170106981596</v>
      </c>
      <c r="F5568" s="130">
        <v>34.131201151015297</v>
      </c>
      <c r="G5568">
        <f t="shared" si="375"/>
        <v>34.101501805210255</v>
      </c>
      <c r="H5568">
        <f t="shared" si="377"/>
        <v>0</v>
      </c>
      <c r="I5568" s="70">
        <v>44896</v>
      </c>
      <c r="J5568" s="71">
        <v>34.514938096479781</v>
      </c>
      <c r="K5568" s="70"/>
      <c r="M5568" s="164">
        <v>45078</v>
      </c>
      <c r="N5568" s="71">
        <v>34.096894964638395</v>
      </c>
      <c r="O5568" s="70"/>
      <c r="P5568" s="72"/>
      <c r="S5568" s="165"/>
      <c r="T5568" s="166"/>
    </row>
    <row r="5569" spans="1:20">
      <c r="A5569" s="12">
        <f t="shared" si="379"/>
        <v>0</v>
      </c>
      <c r="B5569" t="str">
        <f>YEAR(C5569)&amp;VLOOKUP(MONTH(C5569),lookup!$G$2:$N$13,8)</f>
        <v>2023M06</v>
      </c>
      <c r="C5569" s="7">
        <f t="shared" si="376"/>
        <v>45106</v>
      </c>
      <c r="D5569" s="130">
        <v>40.852209045471668</v>
      </c>
      <c r="E5569">
        <f t="shared" si="378"/>
        <v>41.505698495162036</v>
      </c>
      <c r="F5569" s="130">
        <v>33.603425861307983</v>
      </c>
      <c r="G5569">
        <f t="shared" si="375"/>
        <v>34.026771440293189</v>
      </c>
      <c r="H5569">
        <f t="shared" si="377"/>
        <v>0</v>
      </c>
      <c r="I5569" s="70">
        <v>44896</v>
      </c>
      <c r="J5569" s="71">
        <v>34.43289340760689</v>
      </c>
      <c r="K5569" s="70"/>
      <c r="M5569" s="164">
        <v>45078</v>
      </c>
      <c r="N5569" s="71">
        <v>34.021402564775784</v>
      </c>
      <c r="O5569" s="70"/>
      <c r="P5569" s="72"/>
      <c r="S5569" s="165"/>
      <c r="T5569" s="166"/>
    </row>
    <row r="5570" spans="1:20">
      <c r="A5570" s="12">
        <f t="shared" si="379"/>
        <v>0</v>
      </c>
      <c r="B5570" t="str">
        <f>YEAR(C5570)&amp;VLOOKUP(MONTH(C5570),lookup!$G$2:$N$13,8)</f>
        <v>2023M06</v>
      </c>
      <c r="C5570" s="7">
        <f t="shared" si="376"/>
        <v>45107</v>
      </c>
      <c r="D5570" s="130">
        <v>41.343179154907567</v>
      </c>
      <c r="E5570">
        <f t="shared" si="378"/>
        <v>41.396565231100638</v>
      </c>
      <c r="F5570" s="130">
        <v>33.83632342445064</v>
      </c>
      <c r="G5570">
        <f t="shared" si="375"/>
        <v>33.945800579874344</v>
      </c>
      <c r="H5570">
        <f t="shared" si="377"/>
        <v>0</v>
      </c>
      <c r="I5570" s="70">
        <v>44896</v>
      </c>
      <c r="J5570" s="71">
        <v>34.352569373641686</v>
      </c>
      <c r="K5570" s="70"/>
      <c r="M5570" s="164">
        <v>45078</v>
      </c>
      <c r="N5570" s="71">
        <v>33.941838848834905</v>
      </c>
      <c r="O5570" s="70"/>
      <c r="P5570" s="72"/>
      <c r="S5570" s="165"/>
      <c r="T5570" s="166"/>
    </row>
    <row r="5571" spans="1:20">
      <c r="A5571" s="12">
        <f t="shared" si="379"/>
        <v>0</v>
      </c>
      <c r="B5571" t="str">
        <f>YEAR(C5571)&amp;VLOOKUP(MONTH(C5571),lookup!$G$2:$N$13,8)</f>
        <v>2023M07</v>
      </c>
      <c r="C5571" s="7">
        <f t="shared" si="376"/>
        <v>45108</v>
      </c>
      <c r="D5571" s="130">
        <v>41.250340523185358</v>
      </c>
      <c r="E5571">
        <f t="shared" si="378"/>
        <v>41.35786487457986</v>
      </c>
      <c r="F5571" s="130">
        <v>33.865200483734156</v>
      </c>
      <c r="G5571">
        <f t="shared" si="375"/>
        <v>33.907387654164623</v>
      </c>
      <c r="H5571">
        <f t="shared" si="377"/>
        <v>0</v>
      </c>
      <c r="I5571" s="70">
        <v>44896</v>
      </c>
      <c r="J5571" s="71">
        <v>34.24802540827632</v>
      </c>
      <c r="K5571" s="70"/>
      <c r="M5571" s="164">
        <v>45078</v>
      </c>
      <c r="N5571" s="71">
        <v>33.893631208719889</v>
      </c>
      <c r="O5571" s="70"/>
      <c r="P5571" s="72"/>
      <c r="S5571" s="165"/>
      <c r="T5571" s="166"/>
    </row>
    <row r="5572" spans="1:20">
      <c r="A5572" s="12">
        <f t="shared" si="379"/>
        <v>0</v>
      </c>
      <c r="B5572" t="str">
        <f>YEAR(C5572)&amp;VLOOKUP(MONTH(C5572),lookup!$G$2:$N$13,8)</f>
        <v>2023M07</v>
      </c>
      <c r="C5572" s="7">
        <f t="shared" si="376"/>
        <v>45109</v>
      </c>
      <c r="D5572" s="130">
        <v>41.360259143080135</v>
      </c>
      <c r="E5572">
        <f t="shared" si="378"/>
        <v>41.297249246948283</v>
      </c>
      <c r="F5572" s="130">
        <v>33.899289037728792</v>
      </c>
      <c r="G5572">
        <f t="shared" si="375"/>
        <v>33.875569545219079</v>
      </c>
      <c r="H5572">
        <f t="shared" si="377"/>
        <v>0</v>
      </c>
      <c r="I5572" s="70">
        <v>44896</v>
      </c>
      <c r="J5572" s="71">
        <v>34.165715116860945</v>
      </c>
      <c r="K5572" s="70"/>
      <c r="M5572" s="164">
        <v>45078</v>
      </c>
      <c r="N5572" s="71">
        <v>33.825642820223003</v>
      </c>
      <c r="O5572" s="70"/>
      <c r="P5572" s="72"/>
      <c r="S5572" s="165"/>
      <c r="T5572" s="166"/>
    </row>
    <row r="5573" spans="1:20">
      <c r="A5573" s="12">
        <f t="shared" si="379"/>
        <v>0</v>
      </c>
      <c r="B5573" t="str">
        <f>YEAR(C5573)&amp;VLOOKUP(MONTH(C5573),lookup!$G$2:$N$13,8)</f>
        <v>2023M07</v>
      </c>
      <c r="C5573" s="7">
        <f t="shared" si="376"/>
        <v>45110</v>
      </c>
      <c r="D5573" s="130">
        <v>41.250700256384278</v>
      </c>
      <c r="E5573">
        <f t="shared" si="378"/>
        <v>41.2947181333979</v>
      </c>
      <c r="F5573" s="130">
        <v>33.985743449863698</v>
      </c>
      <c r="G5573">
        <f t="shared" si="375"/>
        <v>33.881631110525873</v>
      </c>
      <c r="H5573">
        <f t="shared" si="377"/>
        <v>0</v>
      </c>
      <c r="I5573" s="70">
        <v>44896</v>
      </c>
      <c r="J5573" s="71">
        <v>34.093532626196584</v>
      </c>
      <c r="K5573" s="70"/>
      <c r="M5573" s="164">
        <v>45078</v>
      </c>
      <c r="N5573" s="71">
        <v>33.75961886035531</v>
      </c>
      <c r="O5573" s="70"/>
      <c r="P5573" s="72"/>
      <c r="S5573" s="165"/>
      <c r="T5573" s="166"/>
    </row>
    <row r="5574" spans="1:20">
      <c r="A5574" s="12">
        <f t="shared" si="379"/>
        <v>0</v>
      </c>
      <c r="B5574" t="str">
        <f>YEAR(C5574)&amp;VLOOKUP(MONTH(C5574),lookup!$G$2:$N$13,8)</f>
        <v>2023M07</v>
      </c>
      <c r="C5574" s="7">
        <f t="shared" si="376"/>
        <v>45111</v>
      </c>
      <c r="D5574" s="130">
        <v>41.203327912278709</v>
      </c>
      <c r="E5574">
        <f t="shared" si="378"/>
        <v>41.233339107934668</v>
      </c>
      <c r="F5574" s="130">
        <v>33.721290904005222</v>
      </c>
      <c r="G5574">
        <f t="shared" ref="G5574:G5637" si="380">AVERAGE(SUM(F5567:F5574)/8,SUM(F5569:F5574)/6)</f>
        <v>33.836723696262354</v>
      </c>
      <c r="H5574">
        <f t="shared" si="377"/>
        <v>0</v>
      </c>
      <c r="I5574" s="70">
        <v>44896</v>
      </c>
      <c r="J5574" s="71">
        <v>34.040736190863463</v>
      </c>
      <c r="K5574" s="70"/>
      <c r="M5574" s="164">
        <v>45078</v>
      </c>
      <c r="N5574" s="71">
        <v>33.716349391295815</v>
      </c>
      <c r="O5574" s="70"/>
      <c r="P5574" s="72"/>
      <c r="S5574" s="165"/>
      <c r="T5574" s="166"/>
    </row>
    <row r="5575" spans="1:20">
      <c r="A5575" s="12">
        <f t="shared" si="379"/>
        <v>0</v>
      </c>
      <c r="B5575" t="str">
        <f>YEAR(C5575)&amp;VLOOKUP(MONTH(C5575),lookup!$G$2:$N$13,8)</f>
        <v>2023M07</v>
      </c>
      <c r="C5575" s="7">
        <f t="shared" si="376"/>
        <v>45112</v>
      </c>
      <c r="D5575" s="130">
        <v>41.021534578672174</v>
      </c>
      <c r="E5575">
        <f t="shared" si="378"/>
        <v>41.244135049262937</v>
      </c>
      <c r="F5575" s="130">
        <v>33.736308363466435</v>
      </c>
      <c r="G5575">
        <f t="shared" si="380"/>
        <v>33.844020222494009</v>
      </c>
      <c r="H5575">
        <f t="shared" si="377"/>
        <v>0</v>
      </c>
      <c r="I5575" s="70">
        <v>44896</v>
      </c>
      <c r="J5575" s="71">
        <v>34.013321066747714</v>
      </c>
      <c r="K5575" s="70"/>
      <c r="M5575" s="164">
        <v>45078</v>
      </c>
      <c r="N5575" s="71">
        <v>33.700813281840873</v>
      </c>
      <c r="O5575" s="70"/>
      <c r="P5575" s="72"/>
      <c r="S5575" s="165"/>
      <c r="T5575" s="166"/>
    </row>
    <row r="5576" spans="1:20">
      <c r="A5576" s="12">
        <f t="shared" si="379"/>
        <v>0</v>
      </c>
      <c r="B5576" t="str">
        <f>YEAR(C5576)&amp;VLOOKUP(MONTH(C5576),lookup!$G$2:$N$13,8)</f>
        <v>2023M07</v>
      </c>
      <c r="C5576" s="7">
        <f t="shared" si="376"/>
        <v>45113</v>
      </c>
      <c r="D5576" s="130">
        <v>41.073220146565234</v>
      </c>
      <c r="E5576">
        <f t="shared" si="378"/>
        <v>41.181288385881231</v>
      </c>
      <c r="F5576" s="130">
        <v>33.607501970543169</v>
      </c>
      <c r="G5576">
        <f t="shared" si="380"/>
        <v>33.792220569222209</v>
      </c>
      <c r="H5576">
        <f t="shared" si="377"/>
        <v>0</v>
      </c>
      <c r="I5576" s="70">
        <v>44896</v>
      </c>
      <c r="J5576" s="71">
        <v>33.995207522603941</v>
      </c>
      <c r="K5576" s="70"/>
      <c r="M5576" s="164">
        <v>45078</v>
      </c>
      <c r="N5576" s="71">
        <v>33.630164795131925</v>
      </c>
      <c r="O5576" s="70"/>
      <c r="P5576" s="72"/>
      <c r="S5576" s="165"/>
      <c r="T5576" s="166"/>
    </row>
    <row r="5577" spans="1:20">
      <c r="A5577" s="12">
        <f t="shared" si="379"/>
        <v>0</v>
      </c>
      <c r="B5577" t="str">
        <f>YEAR(C5577)&amp;VLOOKUP(MONTH(C5577),lookup!$G$2:$N$13,8)</f>
        <v>2023M07</v>
      </c>
      <c r="C5577" s="7">
        <f t="shared" si="376"/>
        <v>45114</v>
      </c>
      <c r="D5577" s="130">
        <v>40.941422407379285</v>
      </c>
      <c r="E5577">
        <f t="shared" si="378"/>
        <v>41.161121044683277</v>
      </c>
      <c r="F5577" s="130">
        <v>33.745980988191988</v>
      </c>
      <c r="G5577">
        <f t="shared" si="380"/>
        <v>33.791195306690618</v>
      </c>
      <c r="H5577">
        <f t="shared" si="377"/>
        <v>0</v>
      </c>
      <c r="I5577" s="70">
        <v>44896</v>
      </c>
      <c r="J5577" s="71">
        <v>33.967735488076833</v>
      </c>
      <c r="K5577" s="70"/>
      <c r="M5577" s="164">
        <v>45078</v>
      </c>
      <c r="N5577" s="71">
        <v>33.610570146368687</v>
      </c>
      <c r="O5577" s="70"/>
      <c r="P5577" s="72"/>
      <c r="S5577" s="165"/>
      <c r="T5577" s="166"/>
    </row>
    <row r="5578" spans="1:20">
      <c r="A5578" s="12">
        <f t="shared" si="379"/>
        <v>0</v>
      </c>
      <c r="B5578" t="str">
        <f>YEAR(C5578)&amp;VLOOKUP(MONTH(C5578),lookup!$G$2:$N$13,8)</f>
        <v>2023M07</v>
      </c>
      <c r="C5578" s="7">
        <f t="shared" si="376"/>
        <v>45115</v>
      </c>
      <c r="D5578" s="130">
        <v>41.442706648981819</v>
      </c>
      <c r="E5578">
        <f t="shared" si="378"/>
        <v>41.174212138554729</v>
      </c>
      <c r="F5578" s="130">
        <v>34.040813554438415</v>
      </c>
      <c r="G5578">
        <f t="shared" si="380"/>
        <v>33.815769649540655</v>
      </c>
      <c r="H5578">
        <f t="shared" si="377"/>
        <v>0</v>
      </c>
      <c r="I5578" s="70">
        <v>44896</v>
      </c>
      <c r="J5578" s="71">
        <v>33.905644033348338</v>
      </c>
      <c r="K5578" s="70"/>
      <c r="M5578" s="164">
        <v>45078</v>
      </c>
      <c r="N5578" s="71">
        <v>33.57161816409878</v>
      </c>
      <c r="O5578" s="70"/>
      <c r="P5578" s="72"/>
      <c r="S5578" s="165"/>
      <c r="T5578" s="166"/>
    </row>
    <row r="5579" spans="1:20">
      <c r="A5579" s="12">
        <f t="shared" si="379"/>
        <v>0</v>
      </c>
      <c r="B5579" t="str">
        <f>YEAR(C5579)&amp;VLOOKUP(MONTH(C5579),lookup!$G$2:$N$13,8)</f>
        <v>2023M07</v>
      </c>
      <c r="C5579" s="7">
        <f t="shared" si="376"/>
        <v>45116</v>
      </c>
      <c r="D5579" s="130">
        <v>40.692375056611915</v>
      </c>
      <c r="E5579">
        <f t="shared" si="378"/>
        <v>41.09281219691286</v>
      </c>
      <c r="F5579" s="130">
        <v>33.517081009625116</v>
      </c>
      <c r="G5579">
        <f t="shared" si="380"/>
        <v>33.754956979055621</v>
      </c>
      <c r="H5579">
        <f t="shared" si="377"/>
        <v>0</v>
      </c>
      <c r="I5579" s="70">
        <v>44896</v>
      </c>
      <c r="J5579" s="71">
        <v>33.852503771710296</v>
      </c>
      <c r="K5579" s="70"/>
      <c r="M5579" s="164">
        <v>45078</v>
      </c>
      <c r="N5579" s="71">
        <v>33.527069632133099</v>
      </c>
      <c r="O5579" s="70"/>
      <c r="P5579" s="72"/>
      <c r="S5579" s="165"/>
      <c r="T5579" s="166"/>
    </row>
    <row r="5580" spans="1:20">
      <c r="A5580" s="12">
        <f t="shared" si="379"/>
        <v>0</v>
      </c>
      <c r="B5580" t="str">
        <f>YEAR(C5580)&amp;VLOOKUP(MONTH(C5580),lookup!$G$2:$N$13,8)</f>
        <v>2023M07</v>
      </c>
      <c r="C5580" s="7">
        <f t="shared" ref="C5580:C5643" si="381">C5579+1</f>
        <v>45117</v>
      </c>
      <c r="D5580" s="130">
        <v>40.852593955056669</v>
      </c>
      <c r="E5580">
        <f t="shared" si="378"/>
        <v>41.031855292892885</v>
      </c>
      <c r="F5580" s="130">
        <v>33.415716122223991</v>
      </c>
      <c r="G5580">
        <f t="shared" si="380"/>
        <v>33.699269106688135</v>
      </c>
      <c r="H5580">
        <f t="shared" si="377"/>
        <v>0</v>
      </c>
      <c r="I5580" s="70">
        <v>44896</v>
      </c>
      <c r="J5580" s="71">
        <v>33.792338040394199</v>
      </c>
      <c r="K5580" s="70"/>
      <c r="M5580" s="164">
        <v>45078</v>
      </c>
      <c r="N5580" s="71">
        <v>33.478906374990281</v>
      </c>
      <c r="O5580" s="70"/>
      <c r="P5580" s="72"/>
      <c r="S5580" s="165"/>
      <c r="T5580" s="166"/>
    </row>
    <row r="5581" spans="1:20">
      <c r="A5581" s="12">
        <f t="shared" si="379"/>
        <v>0</v>
      </c>
      <c r="B5581" t="str">
        <f>YEAR(C5581)&amp;VLOOKUP(MONTH(C5581),lookup!$G$2:$N$13,8)</f>
        <v>2023M07</v>
      </c>
      <c r="C5581" s="7">
        <f t="shared" si="381"/>
        <v>45118</v>
      </c>
      <c r="D5581" s="130">
        <v>40.306121357523644</v>
      </c>
      <c r="E5581">
        <f t="shared" si="378"/>
        <v>40.913201343285053</v>
      </c>
      <c r="F5581" s="130">
        <v>33.195506647408145</v>
      </c>
      <c r="G5581">
        <f t="shared" si="380"/>
        <v>33.60481249686314</v>
      </c>
      <c r="H5581">
        <f t="shared" si="377"/>
        <v>0</v>
      </c>
      <c r="I5581" s="70">
        <v>44896</v>
      </c>
      <c r="J5581" s="71">
        <v>33.724894014784404</v>
      </c>
      <c r="K5581" s="70"/>
      <c r="M5581" s="164">
        <v>45078</v>
      </c>
      <c r="N5581" s="71">
        <v>33.455766976544091</v>
      </c>
      <c r="O5581" s="70"/>
      <c r="P5581" s="72"/>
      <c r="S5581" s="165"/>
      <c r="T5581" s="166"/>
    </row>
    <row r="5582" spans="1:20">
      <c r="A5582" s="12">
        <f t="shared" si="379"/>
        <v>0</v>
      </c>
      <c r="B5582" t="str">
        <f>YEAR(C5582)&amp;VLOOKUP(MONTH(C5582),lookup!$G$2:$N$13,8)</f>
        <v>2023M07</v>
      </c>
      <c r="C5582" s="7">
        <f t="shared" si="381"/>
        <v>45119</v>
      </c>
      <c r="D5582" s="130">
        <v>40.632403693165266</v>
      </c>
      <c r="E5582">
        <f t="shared" si="378"/>
        <v>40.840783875140467</v>
      </c>
      <c r="F5582" s="130">
        <v>33.267118705962929</v>
      </c>
      <c r="G5582">
        <f t="shared" si="380"/>
        <v>33.548061462437147</v>
      </c>
      <c r="H5582">
        <f t="shared" si="377"/>
        <v>0</v>
      </c>
      <c r="I5582" s="70">
        <v>44896</v>
      </c>
      <c r="J5582" s="71">
        <v>33.656307107358565</v>
      </c>
      <c r="K5582" s="70"/>
      <c r="M5582" s="164">
        <v>45078</v>
      </c>
      <c r="N5582" s="71">
        <v>33.424970789096726</v>
      </c>
      <c r="O5582" s="70"/>
      <c r="P5582" s="72"/>
      <c r="S5582" s="165"/>
      <c r="T5582" s="166"/>
    </row>
    <row r="5583" spans="1:20">
      <c r="A5583" s="12">
        <f t="shared" si="379"/>
        <v>0</v>
      </c>
      <c r="B5583" t="str">
        <f>YEAR(C5583)&amp;VLOOKUP(MONTH(C5583),lookup!$G$2:$N$13,8)</f>
        <v>2023M07</v>
      </c>
      <c r="C5583" s="7">
        <f t="shared" si="381"/>
        <v>45120</v>
      </c>
      <c r="D5583" s="130">
        <v>39.915931288963172</v>
      </c>
      <c r="E5583">
        <f t="shared" si="378"/>
        <v>40.686226076332311</v>
      </c>
      <c r="F5583" s="130">
        <v>33.002919190036835</v>
      </c>
      <c r="G5583">
        <f t="shared" si="380"/>
        <v>33.440302822584869</v>
      </c>
      <c r="H5583">
        <f t="shared" si="377"/>
        <v>0</v>
      </c>
      <c r="I5583" s="70">
        <v>44896</v>
      </c>
      <c r="J5583" s="71">
        <v>33.579626870872282</v>
      </c>
      <c r="K5583" s="70"/>
      <c r="M5583" s="164">
        <v>45078</v>
      </c>
      <c r="N5583" s="71">
        <v>33.380187633118652</v>
      </c>
      <c r="O5583" s="70"/>
      <c r="P5583" s="72"/>
      <c r="S5583" s="165"/>
      <c r="T5583" s="166"/>
    </row>
    <row r="5584" spans="1:20">
      <c r="A5584" s="12">
        <f t="shared" si="379"/>
        <v>0</v>
      </c>
      <c r="B5584" t="str">
        <f>YEAR(C5584)&amp;VLOOKUP(MONTH(C5584),lookup!$G$2:$N$13,8)</f>
        <v>2023M07</v>
      </c>
      <c r="C5584" s="7">
        <f t="shared" si="381"/>
        <v>45121</v>
      </c>
      <c r="D5584" s="130">
        <v>40.681085580807242</v>
      </c>
      <c r="E5584">
        <f t="shared" si="378"/>
        <v>40.598249243624551</v>
      </c>
      <c r="F5584" s="130">
        <v>33.294642872833705</v>
      </c>
      <c r="G5584">
        <f t="shared" si="380"/>
        <v>33.358568238844299</v>
      </c>
      <c r="H5584">
        <f t="shared" si="377"/>
        <v>0</v>
      </c>
      <c r="I5584" s="70">
        <v>44896</v>
      </c>
      <c r="J5584" s="71">
        <v>33.470132013185541</v>
      </c>
      <c r="K5584" s="70"/>
      <c r="M5584" s="164">
        <v>45078</v>
      </c>
      <c r="N5584" s="71">
        <v>33.351133867468455</v>
      </c>
      <c r="O5584" s="70"/>
      <c r="P5584" s="72"/>
      <c r="S5584" s="165"/>
      <c r="T5584" s="166"/>
    </row>
    <row r="5585" spans="1:20">
      <c r="A5585" s="12">
        <f t="shared" si="379"/>
        <v>0</v>
      </c>
      <c r="B5585" t="str">
        <f>YEAR(C5585)&amp;VLOOKUP(MONTH(C5585),lookup!$G$2:$N$13,8)</f>
        <v>2023M07</v>
      </c>
      <c r="C5585" s="7">
        <f t="shared" si="381"/>
        <v>45122</v>
      </c>
      <c r="D5585" s="130">
        <v>40.24151084226515</v>
      </c>
      <c r="E5585">
        <f t="shared" si="378"/>
        <v>40.516932752942694</v>
      </c>
      <c r="F5585" s="130">
        <v>33.21021984718049</v>
      </c>
      <c r="G5585">
        <f t="shared" si="380"/>
        <v>33.299511403994032</v>
      </c>
      <c r="H5585">
        <f t="shared" si="377"/>
        <v>0</v>
      </c>
      <c r="I5585" s="70">
        <v>44896</v>
      </c>
      <c r="J5585" s="71">
        <v>33.376350293776575</v>
      </c>
      <c r="K5585" s="70"/>
      <c r="M5585" s="164">
        <v>45078</v>
      </c>
      <c r="N5585" s="71">
        <v>33.30969673727904</v>
      </c>
      <c r="O5585" s="70"/>
      <c r="P5585" s="72"/>
      <c r="S5585" s="165"/>
      <c r="T5585" s="166"/>
    </row>
    <row r="5586" spans="1:20">
      <c r="A5586" s="12">
        <f t="shared" si="379"/>
        <v>0</v>
      </c>
      <c r="B5586" t="str">
        <f>YEAR(C5586)&amp;VLOOKUP(MONTH(C5586),lookup!$G$2:$N$13,8)</f>
        <v>2023M07</v>
      </c>
      <c r="C5586" s="7">
        <f t="shared" si="381"/>
        <v>45123</v>
      </c>
      <c r="D5586" s="130">
        <v>40.411934607682731</v>
      </c>
      <c r="E5586">
        <f t="shared" si="378"/>
        <v>40.415787888080331</v>
      </c>
      <c r="F5586" s="130">
        <v>33.235031381933055</v>
      </c>
      <c r="G5586">
        <f t="shared" si="380"/>
        <v>33.234092956521529</v>
      </c>
      <c r="H5586">
        <f t="shared" si="377"/>
        <v>0</v>
      </c>
      <c r="I5586" s="70">
        <v>44896</v>
      </c>
      <c r="J5586" s="71">
        <v>33.317866407084857</v>
      </c>
      <c r="K5586" s="70"/>
      <c r="M5586" s="164">
        <v>45078</v>
      </c>
      <c r="N5586" s="71">
        <v>33.27559475919135</v>
      </c>
      <c r="O5586" s="70"/>
      <c r="P5586" s="72"/>
      <c r="S5586" s="165"/>
      <c r="T5586" s="166"/>
    </row>
    <row r="5587" spans="1:20">
      <c r="A5587" s="12">
        <f t="shared" si="379"/>
        <v>0</v>
      </c>
      <c r="B5587" t="str">
        <f>YEAR(C5587)&amp;VLOOKUP(MONTH(C5587),lookup!$G$2:$N$13,8)</f>
        <v>2023M07</v>
      </c>
      <c r="C5587" s="7">
        <f t="shared" si="381"/>
        <v>45124</v>
      </c>
      <c r="D5587" s="130">
        <v>39.75588497870821</v>
      </c>
      <c r="E5587">
        <f t="shared" si="378"/>
        <v>40.311404226643404</v>
      </c>
      <c r="F5587" s="130">
        <v>32.817259408291598</v>
      </c>
      <c r="G5587">
        <f t="shared" si="380"/>
        <v>33.158833503178471</v>
      </c>
      <c r="H5587">
        <f t="shared" si="377"/>
        <v>0</v>
      </c>
      <c r="I5587" s="70">
        <v>44896</v>
      </c>
      <c r="J5587" s="71">
        <v>33.257752881468249</v>
      </c>
      <c r="K5587" s="70"/>
      <c r="M5587" s="164">
        <v>45078</v>
      </c>
      <c r="N5587" s="71">
        <v>33.252125465660455</v>
      </c>
      <c r="O5587" s="70"/>
      <c r="P5587" s="72"/>
      <c r="S5587" s="165"/>
      <c r="T5587" s="166"/>
    </row>
    <row r="5588" spans="1:20">
      <c r="A5588" s="12">
        <f t="shared" si="379"/>
        <v>0</v>
      </c>
      <c r="B5588" t="str">
        <f>YEAR(C5588)&amp;VLOOKUP(MONTH(C5588),lookup!$G$2:$N$13,8)</f>
        <v>2023M07</v>
      </c>
      <c r="C5588" s="7">
        <f t="shared" si="381"/>
        <v>45125</v>
      </c>
      <c r="D5588" s="130">
        <v>40.088633836124991</v>
      </c>
      <c r="E5588">
        <f t="shared" si="378"/>
        <v>40.218342564456812</v>
      </c>
      <c r="F5588" s="130">
        <v>32.939058268766438</v>
      </c>
      <c r="G5588">
        <f t="shared" si="380"/>
        <v>33.101704017570995</v>
      </c>
      <c r="H5588">
        <f t="shared" si="377"/>
        <v>0</v>
      </c>
      <c r="I5588" s="70">
        <v>44896</v>
      </c>
      <c r="J5588" s="71">
        <v>33.190309971845338</v>
      </c>
      <c r="K5588" s="70"/>
      <c r="M5588" s="164">
        <v>45078</v>
      </c>
      <c r="N5588" s="71">
        <v>33.231291074534887</v>
      </c>
      <c r="O5588" s="70"/>
      <c r="P5588" s="72"/>
      <c r="S5588" s="165"/>
      <c r="T5588" s="166"/>
    </row>
    <row r="5589" spans="1:20">
      <c r="A5589" s="12">
        <f t="shared" si="379"/>
        <v>0</v>
      </c>
      <c r="B5589" t="str">
        <f>YEAR(C5589)&amp;VLOOKUP(MONTH(C5589),lookup!$G$2:$N$13,8)</f>
        <v>2023M07</v>
      </c>
      <c r="C5589" s="7">
        <f t="shared" si="381"/>
        <v>45126</v>
      </c>
      <c r="D5589" s="130">
        <v>39.593395285037829</v>
      </c>
      <c r="E5589">
        <f t="shared" si="378"/>
        <v>40.146919184599341</v>
      </c>
      <c r="F5589" s="130">
        <v>32.702012024474641</v>
      </c>
      <c r="G5589">
        <f t="shared" si="380"/>
        <v>33.045785006507472</v>
      </c>
      <c r="H5589">
        <f t="shared" si="377"/>
        <v>0</v>
      </c>
      <c r="I5589" s="70">
        <v>44896</v>
      </c>
      <c r="J5589" s="71">
        <v>33.110739923966243</v>
      </c>
      <c r="K5589" s="70"/>
      <c r="M5589" s="164">
        <v>45078</v>
      </c>
      <c r="N5589" s="71">
        <v>33.20568040620266</v>
      </c>
      <c r="O5589" s="70"/>
      <c r="P5589" s="72"/>
      <c r="S5589" s="165"/>
      <c r="T5589" s="166"/>
    </row>
    <row r="5590" spans="1:20">
      <c r="A5590" s="12">
        <f t="shared" si="379"/>
        <v>0</v>
      </c>
      <c r="B5590" t="str">
        <f>YEAR(C5590)&amp;VLOOKUP(MONTH(C5590),lookup!$G$2:$N$13,8)</f>
        <v>2023M07</v>
      </c>
      <c r="C5590" s="7">
        <f t="shared" si="381"/>
        <v>45127</v>
      </c>
      <c r="D5590" s="130">
        <v>40.142589249405425</v>
      </c>
      <c r="E5590">
        <f t="shared" si="378"/>
        <v>40.071431087580862</v>
      </c>
      <c r="F5590" s="130">
        <v>33.022506778526321</v>
      </c>
      <c r="G5590">
        <f t="shared" si="380"/>
        <v>33.007818753183741</v>
      </c>
      <c r="H5590">
        <f t="shared" si="377"/>
        <v>0</v>
      </c>
      <c r="I5590" s="70">
        <v>44896</v>
      </c>
      <c r="J5590" s="71">
        <v>33.018828456188679</v>
      </c>
      <c r="K5590" s="70"/>
      <c r="M5590" s="164">
        <v>45078</v>
      </c>
      <c r="N5590" s="71">
        <v>33.174931989920545</v>
      </c>
      <c r="O5590" s="70"/>
      <c r="P5590" s="72"/>
      <c r="S5590" s="165"/>
      <c r="T5590" s="166"/>
    </row>
    <row r="5591" spans="1:20">
      <c r="A5591" s="12">
        <f t="shared" si="379"/>
        <v>0</v>
      </c>
      <c r="B5591" t="str">
        <f>YEAR(C5591)&amp;VLOOKUP(MONTH(C5591),lookup!$G$2:$N$13,8)</f>
        <v>2023M07</v>
      </c>
      <c r="C5591" s="7">
        <f t="shared" si="381"/>
        <v>45128</v>
      </c>
      <c r="D5591" s="130">
        <v>39.469025602439935</v>
      </c>
      <c r="E5591">
        <f t="shared" si="378"/>
        <v>39.979125712187731</v>
      </c>
      <c r="F5591" s="130">
        <v>32.629252422657991</v>
      </c>
      <c r="G5591">
        <f t="shared" si="380"/>
        <v>32.936050628179018</v>
      </c>
      <c r="H5591">
        <f t="shared" si="377"/>
        <v>0</v>
      </c>
      <c r="I5591" s="70">
        <v>44896</v>
      </c>
      <c r="J5591" s="71">
        <v>32.930253940211344</v>
      </c>
      <c r="K5591" s="70"/>
      <c r="M5591" s="164">
        <v>45078</v>
      </c>
      <c r="N5591" s="71">
        <v>33.15181223815712</v>
      </c>
      <c r="O5591" s="70"/>
      <c r="P5591" s="72"/>
      <c r="S5591" s="165"/>
      <c r="T5591" s="166"/>
    </row>
    <row r="5592" spans="1:20">
      <c r="A5592" s="12">
        <f t="shared" si="379"/>
        <v>0</v>
      </c>
      <c r="B5592" t="str">
        <f>YEAR(C5592)&amp;VLOOKUP(MONTH(C5592),lookup!$G$2:$N$13,8)</f>
        <v>2023M07</v>
      </c>
      <c r="C5592" s="7">
        <f t="shared" si="381"/>
        <v>45129</v>
      </c>
      <c r="D5592" s="130">
        <v>40.130459091632368</v>
      </c>
      <c r="E5592">
        <f t="shared" si="378"/>
        <v>39.921255263610107</v>
      </c>
      <c r="F5592" s="130">
        <v>32.988072324637791</v>
      </c>
      <c r="G5592">
        <f t="shared" si="380"/>
        <v>32.896310047475502</v>
      </c>
      <c r="H5592">
        <f t="shared" si="377"/>
        <v>0</v>
      </c>
      <c r="I5592" s="70">
        <v>44896</v>
      </c>
      <c r="J5592" s="71">
        <v>32.843589382685309</v>
      </c>
      <c r="K5592" s="70"/>
      <c r="M5592" s="164">
        <v>45078</v>
      </c>
      <c r="N5592" s="71">
        <v>33.120216984017205</v>
      </c>
      <c r="O5592" s="70"/>
      <c r="P5592" s="72"/>
      <c r="S5592" s="165"/>
      <c r="T5592" s="166"/>
    </row>
    <row r="5593" spans="1:20">
      <c r="A5593" s="12">
        <f t="shared" si="379"/>
        <v>0</v>
      </c>
      <c r="B5593" t="str">
        <f>YEAR(C5593)&amp;VLOOKUP(MONTH(C5593),lookup!$G$2:$N$13,8)</f>
        <v>2023M07</v>
      </c>
      <c r="C5593" s="7">
        <f t="shared" si="381"/>
        <v>45130</v>
      </c>
      <c r="D5593" s="130">
        <v>39.639902128529577</v>
      </c>
      <c r="E5593">
        <f t="shared" si="378"/>
        <v>39.873989481486745</v>
      </c>
      <c r="F5593" s="130">
        <v>32.855828670793976</v>
      </c>
      <c r="G5593">
        <f t="shared" si="380"/>
        <v>32.877374704159877</v>
      </c>
      <c r="H5593">
        <f t="shared" ref="H5593:H5656" si="382">INDEX(J:AU,MATCH(C5593,C:C,0),MATCH($H$1,$J$1:$AU$1,0))*(IF(I5593=$Q$1,1,IF(K5593=$Q$1,1,IF(M5593=$Q$1,1,IF(O5593=$Q$1,1,0)))))</f>
        <v>0</v>
      </c>
      <c r="I5593" s="70">
        <v>44896</v>
      </c>
      <c r="J5593" s="71">
        <v>32.73823749694251</v>
      </c>
      <c r="K5593" s="70"/>
      <c r="M5593" s="164">
        <v>45078</v>
      </c>
      <c r="N5593" s="71">
        <v>33.097540811863773</v>
      </c>
      <c r="O5593" s="70"/>
      <c r="P5593" s="72"/>
      <c r="S5593" s="165"/>
      <c r="T5593" s="166"/>
    </row>
    <row r="5594" spans="1:20">
      <c r="A5594" s="12">
        <f t="shared" si="379"/>
        <v>0</v>
      </c>
      <c r="B5594" t="str">
        <f>YEAR(C5594)&amp;VLOOKUP(MONTH(C5594),lookup!$G$2:$N$13,8)</f>
        <v>2023M07</v>
      </c>
      <c r="C5594" s="7">
        <f t="shared" si="381"/>
        <v>45131</v>
      </c>
      <c r="D5594" s="130">
        <v>39.758929079878641</v>
      </c>
      <c r="E5594">
        <f t="shared" si="378"/>
        <v>39.805701239645117</v>
      </c>
      <c r="F5594" s="130">
        <v>32.799267825175498</v>
      </c>
      <c r="G5594">
        <f t="shared" si="380"/>
        <v>32.838490278229955</v>
      </c>
      <c r="H5594">
        <f t="shared" si="382"/>
        <v>0</v>
      </c>
      <c r="I5594" s="70">
        <v>44896</v>
      </c>
      <c r="J5594" s="71">
        <v>32.648219017591217</v>
      </c>
      <c r="K5594" s="70"/>
      <c r="M5594" s="164">
        <v>45078</v>
      </c>
      <c r="N5594" s="71">
        <v>33.075499728747175</v>
      </c>
      <c r="O5594" s="70"/>
      <c r="P5594" s="72"/>
      <c r="S5594" s="165"/>
      <c r="T5594" s="166"/>
    </row>
    <row r="5595" spans="1:20">
      <c r="A5595" s="12">
        <f t="shared" si="379"/>
        <v>0</v>
      </c>
      <c r="B5595" t="str">
        <f>YEAR(C5595)&amp;VLOOKUP(MONTH(C5595),lookup!$G$2:$N$13,8)</f>
        <v>2023M07</v>
      </c>
      <c r="C5595" s="7">
        <f t="shared" si="381"/>
        <v>45132</v>
      </c>
      <c r="D5595" s="130">
        <v>38.846886062890263</v>
      </c>
      <c r="E5595">
        <f t="shared" si="378"/>
        <v>39.68667970556087</v>
      </c>
      <c r="F5595" s="130">
        <v>32.228847499625111</v>
      </c>
      <c r="G5595">
        <f t="shared" si="380"/>
        <v>32.762284156867501</v>
      </c>
      <c r="H5595">
        <f t="shared" si="382"/>
        <v>0</v>
      </c>
      <c r="I5595" s="70">
        <v>44896</v>
      </c>
      <c r="J5595" s="71">
        <v>32.581780285340436</v>
      </c>
      <c r="K5595" s="70"/>
      <c r="M5595" s="164">
        <v>45078</v>
      </c>
      <c r="N5595" s="71">
        <v>33.052393311666933</v>
      </c>
      <c r="O5595" s="70"/>
      <c r="P5595" s="72"/>
      <c r="S5595" s="165"/>
      <c r="T5595" s="166"/>
    </row>
    <row r="5596" spans="1:20">
      <c r="A5596" s="12">
        <f t="shared" si="379"/>
        <v>0</v>
      </c>
      <c r="B5596" t="str">
        <f>YEAR(C5596)&amp;VLOOKUP(MONTH(C5596),lookup!$G$2:$N$13,8)</f>
        <v>2023M07</v>
      </c>
      <c r="C5596" s="7">
        <f t="shared" si="381"/>
        <v>45133</v>
      </c>
      <c r="D5596" s="130">
        <v>39.739211506061622</v>
      </c>
      <c r="E5596">
        <f t="shared" si="378"/>
        <v>39.63122599798659</v>
      </c>
      <c r="F5596" s="130">
        <v>32.818204598360978</v>
      </c>
      <c r="G5596">
        <f t="shared" si="380"/>
        <v>32.737705620786713</v>
      </c>
      <c r="H5596">
        <f t="shared" si="382"/>
        <v>0</v>
      </c>
      <c r="I5596" s="70">
        <v>44896</v>
      </c>
      <c r="J5596" s="71">
        <v>32.506849171878294</v>
      </c>
      <c r="K5596" s="70"/>
      <c r="M5596" s="164">
        <v>45078</v>
      </c>
      <c r="N5596" s="71">
        <v>33.024354667071293</v>
      </c>
      <c r="O5596" s="70"/>
      <c r="P5596" s="72"/>
      <c r="S5596" s="165"/>
      <c r="T5596" s="166"/>
    </row>
    <row r="5597" spans="1:20">
      <c r="A5597" s="12">
        <f t="shared" si="379"/>
        <v>0</v>
      </c>
      <c r="B5597" t="str">
        <f>YEAR(C5597)&amp;VLOOKUP(MONTH(C5597),lookup!$G$2:$N$13,8)</f>
        <v>2023M07</v>
      </c>
      <c r="C5597" s="7">
        <f t="shared" si="381"/>
        <v>45134</v>
      </c>
      <c r="D5597" s="130">
        <v>39.117690753698739</v>
      </c>
      <c r="E5597">
        <f t="shared" si="378"/>
        <v>39.572216560716143</v>
      </c>
      <c r="F5597" s="130">
        <v>32.44673376501445</v>
      </c>
      <c r="G5597">
        <f t="shared" si="380"/>
        <v>32.706540841433494</v>
      </c>
      <c r="H5597">
        <f t="shared" si="382"/>
        <v>0</v>
      </c>
      <c r="I5597" s="70">
        <v>44896</v>
      </c>
      <c r="J5597" s="71">
        <v>32.425994164674222</v>
      </c>
      <c r="K5597" s="70"/>
      <c r="M5597" s="164">
        <v>45078</v>
      </c>
      <c r="N5597" s="71">
        <v>32.99755525346864</v>
      </c>
      <c r="O5597" s="70"/>
      <c r="P5597" s="72"/>
      <c r="S5597" s="165"/>
      <c r="T5597" s="166"/>
    </row>
    <row r="5598" spans="1:20">
      <c r="A5598" s="12">
        <f t="shared" si="379"/>
        <v>0</v>
      </c>
      <c r="B5598" t="str">
        <f>YEAR(C5598)&amp;VLOOKUP(MONTH(C5598),lookup!$G$2:$N$13,8)</f>
        <v>2023M07</v>
      </c>
      <c r="C5598" s="7">
        <f t="shared" si="381"/>
        <v>45135</v>
      </c>
      <c r="D5598" s="130">
        <v>39.617414527388839</v>
      </c>
      <c r="E5598">
        <f t="shared" si="378"/>
        <v>39.496639426903144</v>
      </c>
      <c r="F5598" s="130">
        <v>32.759063421360317</v>
      </c>
      <c r="G5598">
        <f t="shared" si="380"/>
        <v>32.670991556337491</v>
      </c>
      <c r="H5598">
        <f t="shared" si="382"/>
        <v>0</v>
      </c>
      <c r="I5598" s="70">
        <v>44896</v>
      </c>
      <c r="J5598" s="71">
        <v>32.385486843857116</v>
      </c>
      <c r="K5598" s="70"/>
      <c r="M5598" s="164">
        <v>45078</v>
      </c>
      <c r="N5598" s="71">
        <v>32.970334538031729</v>
      </c>
      <c r="O5598" s="70"/>
      <c r="P5598" s="72"/>
      <c r="S5598" s="165"/>
      <c r="T5598" s="166"/>
    </row>
    <row r="5599" spans="1:20">
      <c r="A5599" s="12">
        <f t="shared" si="379"/>
        <v>0</v>
      </c>
      <c r="B5599" t="str">
        <f>YEAR(C5599)&amp;VLOOKUP(MONTH(C5599),lookup!$G$2:$N$13,8)</f>
        <v>2023M07</v>
      </c>
      <c r="C5599" s="7">
        <f t="shared" si="381"/>
        <v>45136</v>
      </c>
      <c r="D5599" s="130">
        <v>39.009173523216766</v>
      </c>
      <c r="E5599">
        <f t="shared" si="378"/>
        <v>39.415337954842286</v>
      </c>
      <c r="F5599" s="130">
        <v>32.464013445757587</v>
      </c>
      <c r="G5599">
        <f t="shared" si="380"/>
        <v>32.628012851528183</v>
      </c>
      <c r="H5599">
        <f t="shared" si="382"/>
        <v>0</v>
      </c>
      <c r="I5599" s="70">
        <v>44896</v>
      </c>
      <c r="J5599" s="71">
        <v>32.369674175291962</v>
      </c>
      <c r="K5599" s="70"/>
      <c r="M5599" s="164">
        <v>45078</v>
      </c>
      <c r="N5599" s="71">
        <v>32.943334503450792</v>
      </c>
      <c r="O5599" s="70"/>
      <c r="P5599" s="72"/>
      <c r="S5599" s="165"/>
      <c r="T5599" s="166"/>
    </row>
    <row r="5600" spans="1:20">
      <c r="A5600" s="12">
        <f t="shared" si="379"/>
        <v>0</v>
      </c>
      <c r="B5600" t="str">
        <f>YEAR(C5600)&amp;VLOOKUP(MONTH(C5600),lookup!$G$2:$N$13,8)</f>
        <v>2023M07</v>
      </c>
      <c r="C5600" s="7">
        <f t="shared" si="381"/>
        <v>45137</v>
      </c>
      <c r="D5600" s="130">
        <v>39.382353794967258</v>
      </c>
      <c r="E5600">
        <f t="shared" si="378"/>
        <v>39.337200100058105</v>
      </c>
      <c r="F5600" s="130">
        <v>32.607617547337256</v>
      </c>
      <c r="G5600">
        <f t="shared" si="380"/>
        <v>32.588263571460374</v>
      </c>
      <c r="H5600">
        <f t="shared" si="382"/>
        <v>0</v>
      </c>
      <c r="I5600" s="70">
        <v>44896</v>
      </c>
      <c r="J5600" s="71">
        <v>32.360523867605835</v>
      </c>
      <c r="K5600" s="70"/>
      <c r="M5600" s="164">
        <v>45078</v>
      </c>
      <c r="N5600" s="71">
        <v>32.921087668953959</v>
      </c>
      <c r="O5600" s="70"/>
      <c r="P5600" s="72"/>
      <c r="S5600" s="165"/>
      <c r="T5600" s="166"/>
    </row>
    <row r="5601" spans="1:20">
      <c r="A5601" s="12">
        <f t="shared" si="379"/>
        <v>0</v>
      </c>
      <c r="B5601" t="str">
        <f>YEAR(C5601)&amp;VLOOKUP(MONTH(C5601),lookup!$G$2:$N$13,8)</f>
        <v>2023M07</v>
      </c>
      <c r="C5601" s="7">
        <f t="shared" si="381"/>
        <v>45138</v>
      </c>
      <c r="D5601" s="130">
        <v>38.80686798667552</v>
      </c>
      <c r="E5601">
        <f t="shared" si="378"/>
        <v>39.28180062650766</v>
      </c>
      <c r="F5601" s="130">
        <v>32.257782875302652</v>
      </c>
      <c r="G5601">
        <f t="shared" si="380"/>
        <v>32.553296990548631</v>
      </c>
      <c r="H5601">
        <f t="shared" si="382"/>
        <v>0</v>
      </c>
      <c r="I5601" s="70">
        <v>44896</v>
      </c>
      <c r="J5601" s="71">
        <v>32.407409237345632</v>
      </c>
      <c r="K5601" s="70"/>
      <c r="M5601" s="164">
        <v>45078</v>
      </c>
      <c r="N5601" s="71">
        <v>32.898626787606027</v>
      </c>
      <c r="O5601" s="70"/>
      <c r="P5601" s="72"/>
      <c r="S5601" s="165"/>
      <c r="T5601" s="166"/>
    </row>
    <row r="5602" spans="1:20">
      <c r="A5602" s="12">
        <f t="shared" si="379"/>
        <v>0</v>
      </c>
      <c r="B5602" t="str">
        <f>YEAR(C5602)&amp;VLOOKUP(MONTH(C5602),lookup!$G$2:$N$13,8)</f>
        <v>2023M08</v>
      </c>
      <c r="C5602" s="7">
        <f t="shared" si="381"/>
        <v>45139</v>
      </c>
      <c r="D5602" s="130">
        <v>39.12483425387336</v>
      </c>
      <c r="E5602">
        <f t="shared" si="378"/>
        <v>39.190971595533313</v>
      </c>
      <c r="F5602" s="130">
        <v>32.377474037484809</v>
      </c>
      <c r="G5602">
        <f t="shared" si="380"/>
        <v>32.490207332078285</v>
      </c>
      <c r="H5602">
        <f t="shared" si="382"/>
        <v>0</v>
      </c>
      <c r="I5602" s="70">
        <v>44896</v>
      </c>
      <c r="J5602" s="71">
        <v>32.446785861124589</v>
      </c>
      <c r="K5602" s="70"/>
      <c r="M5602" s="164">
        <v>45078</v>
      </c>
      <c r="N5602" s="71">
        <v>32.849625276698056</v>
      </c>
      <c r="O5602" s="70"/>
      <c r="P5602" s="72"/>
      <c r="S5602" s="165"/>
      <c r="T5602" s="166"/>
    </row>
    <row r="5603" spans="1:20">
      <c r="A5603" s="12">
        <f t="shared" si="379"/>
        <v>0</v>
      </c>
      <c r="B5603" t="str">
        <f>YEAR(C5603)&amp;VLOOKUP(MONTH(C5603),lookup!$G$2:$N$13,8)</f>
        <v>2023M08</v>
      </c>
      <c r="C5603" s="7">
        <f t="shared" si="381"/>
        <v>45140</v>
      </c>
      <c r="D5603" s="130">
        <v>38.720312803113586</v>
      </c>
      <c r="E5603">
        <f t="shared" si="378"/>
        <v>39.14994593758184</v>
      </c>
      <c r="F5603" s="130">
        <v>32.327481071953031</v>
      </c>
      <c r="G5603">
        <f t="shared" si="380"/>
        <v>32.486434205926997</v>
      </c>
      <c r="H5603">
        <f t="shared" si="382"/>
        <v>0</v>
      </c>
      <c r="I5603" s="70">
        <v>44896</v>
      </c>
      <c r="J5603" s="71">
        <v>32.465909255776189</v>
      </c>
      <c r="K5603" s="70"/>
      <c r="M5603" s="164">
        <v>45078</v>
      </c>
      <c r="N5603" s="71">
        <v>32.798822246280572</v>
      </c>
      <c r="O5603" s="70"/>
      <c r="P5603" s="72"/>
      <c r="S5603" s="165"/>
      <c r="T5603" s="166"/>
    </row>
    <row r="5604" spans="1:20">
      <c r="A5604" s="12">
        <f t="shared" si="379"/>
        <v>0</v>
      </c>
      <c r="B5604" t="str">
        <f>YEAR(C5604)&amp;VLOOKUP(MONTH(C5604),lookup!$G$2:$N$13,8)</f>
        <v>2023M08</v>
      </c>
      <c r="C5604" s="7">
        <f t="shared" si="381"/>
        <v>45141</v>
      </c>
      <c r="D5604" s="130">
        <v>38.882204804066504</v>
      </c>
      <c r="E5604">
        <f t="shared" si="378"/>
        <v>39.035115541763616</v>
      </c>
      <c r="F5604" s="130">
        <v>32.10929607600881</v>
      </c>
      <c r="G5604">
        <f t="shared" si="380"/>
        <v>32.387980144500695</v>
      </c>
      <c r="H5604">
        <f t="shared" si="382"/>
        <v>0</v>
      </c>
      <c r="I5604" s="70">
        <v>44896</v>
      </c>
      <c r="J5604" s="71">
        <v>32.478850772458202</v>
      </c>
      <c r="K5604" s="70"/>
      <c r="M5604" s="164">
        <v>45078</v>
      </c>
      <c r="N5604" s="71">
        <v>32.748460632471286</v>
      </c>
      <c r="O5604" s="70"/>
      <c r="P5604" s="72"/>
      <c r="S5604" s="165"/>
      <c r="T5604" s="166"/>
    </row>
    <row r="5605" spans="1:20">
      <c r="A5605" s="12">
        <f t="shared" si="379"/>
        <v>0</v>
      </c>
      <c r="B5605" t="str">
        <f>YEAR(C5605)&amp;VLOOKUP(MONTH(C5605),lookup!$G$2:$N$13,8)</f>
        <v>2023M08</v>
      </c>
      <c r="C5605" s="7">
        <f t="shared" si="381"/>
        <v>45142</v>
      </c>
      <c r="D5605" s="130">
        <v>38.304409194419108</v>
      </c>
      <c r="E5605">
        <f t="shared" si="378"/>
        <v>38.925555083575503</v>
      </c>
      <c r="F5605" s="130">
        <v>32.027083268029529</v>
      </c>
      <c r="G5605">
        <f t="shared" si="380"/>
        <v>32.32534114029513</v>
      </c>
      <c r="H5605">
        <f t="shared" si="382"/>
        <v>0</v>
      </c>
      <c r="I5605" s="70">
        <v>44896</v>
      </c>
      <c r="J5605" s="71">
        <v>32.508788047677214</v>
      </c>
      <c r="K5605" s="70"/>
      <c r="M5605" s="164">
        <v>45078</v>
      </c>
      <c r="N5605" s="71">
        <v>32.698021941967134</v>
      </c>
      <c r="O5605" s="70"/>
      <c r="P5605" s="72"/>
      <c r="S5605" s="165"/>
      <c r="T5605" s="166"/>
    </row>
    <row r="5606" spans="1:20">
      <c r="A5606" s="12">
        <f t="shared" si="379"/>
        <v>0</v>
      </c>
      <c r="B5606" t="str">
        <f>YEAR(C5606)&amp;VLOOKUP(MONTH(C5606),lookup!$G$2:$N$13,8)</f>
        <v>2023M08</v>
      </c>
      <c r="C5606" s="7">
        <f t="shared" si="381"/>
        <v>45143</v>
      </c>
      <c r="D5606" s="130">
        <v>38.864143891333832</v>
      </c>
      <c r="E5606">
        <f t="shared" si="378"/>
        <v>38.83529151018594</v>
      </c>
      <c r="F5606" s="130">
        <v>32.054910874919322</v>
      </c>
      <c r="G5606">
        <f t="shared" si="380"/>
        <v>32.235272716774404</v>
      </c>
      <c r="H5606">
        <f t="shared" si="382"/>
        <v>0</v>
      </c>
      <c r="I5606" s="70">
        <v>44896</v>
      </c>
      <c r="J5606" s="71">
        <v>32.489587711594005</v>
      </c>
      <c r="K5606" s="70"/>
      <c r="M5606" s="164">
        <v>45078</v>
      </c>
      <c r="N5606" s="71">
        <v>32.650056799836264</v>
      </c>
      <c r="O5606" s="70"/>
      <c r="P5606" s="72"/>
      <c r="S5606" s="165"/>
      <c r="T5606" s="166"/>
    </row>
    <row r="5607" spans="1:20">
      <c r="A5607" s="12">
        <f t="shared" si="379"/>
        <v>0</v>
      </c>
      <c r="B5607" t="str">
        <f>YEAR(C5607)&amp;VLOOKUP(MONTH(C5607),lookup!$G$2:$N$13,8)</f>
        <v>2023M08</v>
      </c>
      <c r="C5607" s="7">
        <f t="shared" si="381"/>
        <v>45144</v>
      </c>
      <c r="D5607" s="130">
        <v>38.307351936596838</v>
      </c>
      <c r="E5607">
        <f t="shared" si="378"/>
        <v>38.749801323515641</v>
      </c>
      <c r="F5607" s="130">
        <v>32.061592831753707</v>
      </c>
      <c r="G5607">
        <f t="shared" si="380"/>
        <v>32.193772258103422</v>
      </c>
      <c r="H5607">
        <f t="shared" si="382"/>
        <v>0</v>
      </c>
      <c r="I5607" s="70">
        <v>44896</v>
      </c>
      <c r="J5607" s="71">
        <v>32.47228876378194</v>
      </c>
      <c r="K5607" s="70"/>
      <c r="M5607" s="164">
        <v>45078</v>
      </c>
      <c r="N5607" s="71">
        <v>32.604345651088067</v>
      </c>
      <c r="O5607" s="70"/>
      <c r="P5607" s="72"/>
      <c r="S5607" s="165"/>
      <c r="T5607" s="166"/>
    </row>
    <row r="5608" spans="1:20">
      <c r="A5608" s="12">
        <f t="shared" si="379"/>
        <v>0</v>
      </c>
      <c r="B5608" t="str">
        <f>YEAR(C5608)&amp;VLOOKUP(MONTH(C5608),lookup!$G$2:$N$13,8)</f>
        <v>2023M08</v>
      </c>
      <c r="C5608" s="7">
        <f t="shared" si="381"/>
        <v>45145</v>
      </c>
      <c r="D5608" s="130">
        <v>38.536771015602497</v>
      </c>
      <c r="E5608">
        <f t="shared" si="378"/>
        <v>38.647947129949443</v>
      </c>
      <c r="F5608" s="130">
        <v>31.814950733719375</v>
      </c>
      <c r="G5608">
        <f t="shared" si="380"/>
        <v>32.097353640271848</v>
      </c>
      <c r="H5608">
        <f t="shared" si="382"/>
        <v>0</v>
      </c>
      <c r="I5608" s="70">
        <v>44896</v>
      </c>
      <c r="J5608" s="71">
        <v>32.472786179336069</v>
      </c>
      <c r="K5608" s="70"/>
      <c r="M5608" s="164">
        <v>45078</v>
      </c>
      <c r="N5608" s="71">
        <v>32.557177314849994</v>
      </c>
      <c r="O5608" s="70"/>
      <c r="P5608" s="72"/>
      <c r="S5608" s="165"/>
      <c r="T5608" s="166"/>
    </row>
    <row r="5609" spans="1:20">
      <c r="A5609" s="12">
        <f t="shared" si="379"/>
        <v>0</v>
      </c>
      <c r="B5609" t="str">
        <f>YEAR(C5609)&amp;VLOOKUP(MONTH(C5609),lookup!$G$2:$N$13,8)</f>
        <v>2023M08</v>
      </c>
      <c r="C5609" s="7">
        <f t="shared" si="381"/>
        <v>45146</v>
      </c>
      <c r="D5609" s="130">
        <v>38.269245702037864</v>
      </c>
      <c r="E5609">
        <f t="shared" si="378"/>
        <v>38.576756812069945</v>
      </c>
      <c r="F5609" s="130">
        <v>32.100812587190674</v>
      </c>
      <c r="G5609">
        <f t="shared" si="380"/>
        <v>32.06865395686799</v>
      </c>
      <c r="H5609">
        <f t="shared" si="382"/>
        <v>0</v>
      </c>
      <c r="I5609" s="70">
        <v>44896</v>
      </c>
      <c r="J5609" s="71">
        <v>32.44405326737472</v>
      </c>
      <c r="K5609" s="70"/>
      <c r="M5609" s="164">
        <v>45078</v>
      </c>
      <c r="N5609" s="71">
        <v>32.495981523874413</v>
      </c>
      <c r="O5609" s="70"/>
      <c r="P5609" s="72"/>
      <c r="S5609" s="165"/>
      <c r="T5609" s="166"/>
    </row>
    <row r="5610" spans="1:20">
      <c r="A5610" s="12">
        <f t="shared" si="379"/>
        <v>0</v>
      </c>
      <c r="B5610" t="str">
        <f>YEAR(C5610)&amp;VLOOKUP(MONTH(C5610),lookup!$G$2:$N$13,8)</f>
        <v>2023M08</v>
      </c>
      <c r="C5610" s="7">
        <f t="shared" si="381"/>
        <v>45147</v>
      </c>
      <c r="D5610" s="130">
        <v>38.917657147551267</v>
      </c>
      <c r="E5610">
        <f t="shared" si="378"/>
        <v>38.566762604881873</v>
      </c>
      <c r="F5610" s="130">
        <v>32.246044723034061</v>
      </c>
      <c r="G5610">
        <f t="shared" si="380"/>
        <v>32.071835345300258</v>
      </c>
      <c r="H5610">
        <f t="shared" si="382"/>
        <v>0</v>
      </c>
      <c r="I5610" s="70">
        <v>44896</v>
      </c>
      <c r="J5610" s="71">
        <v>32.408013631912738</v>
      </c>
      <c r="K5610" s="70"/>
      <c r="M5610" s="164">
        <v>45078</v>
      </c>
      <c r="N5610" s="71">
        <v>32.44590502498216</v>
      </c>
      <c r="O5610" s="70"/>
      <c r="P5610" s="72"/>
      <c r="S5610" s="165"/>
      <c r="T5610" s="166"/>
    </row>
    <row r="5611" spans="1:20">
      <c r="A5611" s="12">
        <f t="shared" si="379"/>
        <v>0</v>
      </c>
      <c r="B5611" t="str">
        <f>YEAR(C5611)&amp;VLOOKUP(MONTH(C5611),lookup!$G$2:$N$13,8)</f>
        <v>2023M08</v>
      </c>
      <c r="C5611" s="7">
        <f t="shared" si="381"/>
        <v>45148</v>
      </c>
      <c r="D5611" s="130">
        <v>38.132084610442156</v>
      </c>
      <c r="E5611">
        <f t="shared" si="378"/>
        <v>38.515637960841836</v>
      </c>
      <c r="F5611" s="130">
        <v>31.984402513689712</v>
      </c>
      <c r="G5611">
        <f t="shared" si="380"/>
        <v>32.046836205880481</v>
      </c>
      <c r="H5611">
        <f t="shared" si="382"/>
        <v>0</v>
      </c>
      <c r="I5611" s="70">
        <v>44896</v>
      </c>
      <c r="J5611" s="71">
        <v>32.377459522109781</v>
      </c>
      <c r="K5611" s="70"/>
      <c r="M5611" s="164">
        <v>45078</v>
      </c>
      <c r="N5611" s="71">
        <v>32.396008874347011</v>
      </c>
      <c r="O5611" s="70"/>
      <c r="P5611" s="72"/>
      <c r="S5611" s="165"/>
      <c r="T5611" s="166"/>
    </row>
    <row r="5612" spans="1:20">
      <c r="A5612" s="12">
        <f t="shared" si="379"/>
        <v>0</v>
      </c>
      <c r="B5612" t="str">
        <f>YEAR(C5612)&amp;VLOOKUP(MONTH(C5612),lookup!$G$2:$N$13,8)</f>
        <v>2023M08</v>
      </c>
      <c r="C5612" s="7">
        <f t="shared" si="381"/>
        <v>45149</v>
      </c>
      <c r="D5612" s="130">
        <v>38.965883217123867</v>
      </c>
      <c r="E5612">
        <f t="shared" si="378"/>
        <v>38.529346138807085</v>
      </c>
      <c r="F5612" s="130">
        <v>32.344512958627462</v>
      </c>
      <c r="G5612">
        <f t="shared" si="380"/>
        <v>32.085670768019824</v>
      </c>
      <c r="H5612">
        <f t="shared" si="382"/>
        <v>0</v>
      </c>
      <c r="I5612" s="70">
        <v>44896</v>
      </c>
      <c r="J5612" s="71">
        <v>32.369451580019287</v>
      </c>
      <c r="K5612" s="70"/>
      <c r="M5612" s="164">
        <v>45078</v>
      </c>
      <c r="N5612" s="71">
        <v>32.347298977192679</v>
      </c>
      <c r="O5612" s="70"/>
      <c r="P5612" s="72"/>
      <c r="S5612" s="165"/>
      <c r="T5612" s="166"/>
    </row>
    <row r="5613" spans="1:20">
      <c r="A5613" s="12">
        <f t="shared" si="379"/>
        <v>0</v>
      </c>
      <c r="B5613" t="str">
        <f>YEAR(C5613)&amp;VLOOKUP(MONTH(C5613),lookup!$G$2:$N$13,8)</f>
        <v>2023M08</v>
      </c>
      <c r="C5613" s="7">
        <f t="shared" si="381"/>
        <v>45150</v>
      </c>
      <c r="D5613" s="130">
        <v>38.827242316509754</v>
      </c>
      <c r="E5613">
        <f t="shared" ref="E5613:E5676" si="383">AVERAGE(SUM(D5606:D5613)/8,SUM(D5608:D5613)/6)</f>
        <v>38.605347407263835</v>
      </c>
      <c r="F5613" s="130">
        <v>32.529005264969314</v>
      </c>
      <c r="G5613">
        <f t="shared" si="380"/>
        <v>32.155991928929858</v>
      </c>
      <c r="H5613">
        <f t="shared" si="382"/>
        <v>0</v>
      </c>
      <c r="I5613" s="70">
        <v>44896</v>
      </c>
      <c r="J5613" s="71">
        <v>32.328211615484385</v>
      </c>
      <c r="K5613" s="70"/>
      <c r="M5613" s="164">
        <v>45078</v>
      </c>
      <c r="N5613" s="71">
        <v>32.312545349715364</v>
      </c>
      <c r="O5613" s="70"/>
      <c r="P5613" s="72"/>
      <c r="S5613" s="165"/>
      <c r="T5613" s="166"/>
    </row>
    <row r="5614" spans="1:20">
      <c r="A5614" s="12">
        <f t="shared" si="379"/>
        <v>0</v>
      </c>
      <c r="B5614" t="str">
        <f>YEAR(C5614)&amp;VLOOKUP(MONTH(C5614),lookup!$G$2:$N$13,8)</f>
        <v>2023M08</v>
      </c>
      <c r="C5614" s="7">
        <f t="shared" si="381"/>
        <v>45151</v>
      </c>
      <c r="D5614" s="130">
        <v>38.48731537678173</v>
      </c>
      <c r="E5614">
        <f t="shared" si="383"/>
        <v>38.57767432186926</v>
      </c>
      <c r="F5614" s="130">
        <v>32.07306646781079</v>
      </c>
      <c r="G5614">
        <f t="shared" si="380"/>
        <v>32.178636297993194</v>
      </c>
      <c r="H5614">
        <f t="shared" si="382"/>
        <v>0</v>
      </c>
      <c r="I5614" s="70">
        <v>44896</v>
      </c>
      <c r="J5614" s="71">
        <v>32.319852853186056</v>
      </c>
      <c r="K5614" s="70"/>
      <c r="M5614" s="164">
        <v>45078</v>
      </c>
      <c r="N5614" s="71">
        <v>32.278168665845314</v>
      </c>
      <c r="O5614" s="70"/>
      <c r="P5614" s="72"/>
      <c r="S5614" s="165"/>
      <c r="T5614" s="166"/>
    </row>
    <row r="5615" spans="1:20">
      <c r="A5615" s="12">
        <f t="shared" si="379"/>
        <v>0</v>
      </c>
      <c r="B5615" t="str">
        <f>YEAR(C5615)&amp;VLOOKUP(MONTH(C5615),lookup!$G$2:$N$13,8)</f>
        <v>2023M08</v>
      </c>
      <c r="C5615" s="7">
        <f t="shared" si="381"/>
        <v>45152</v>
      </c>
      <c r="D5615" s="130">
        <v>38.029398219724484</v>
      </c>
      <c r="E5615">
        <f t="shared" si="383"/>
        <v>38.540314924371955</v>
      </c>
      <c r="F5615" s="130">
        <v>31.873370542671875</v>
      </c>
      <c r="G5615">
        <f t="shared" si="380"/>
        <v>32.147918901215675</v>
      </c>
      <c r="H5615">
        <f t="shared" si="382"/>
        <v>0</v>
      </c>
      <c r="I5615" s="70">
        <v>44896</v>
      </c>
      <c r="J5615" s="71">
        <v>32.305805693723471</v>
      </c>
      <c r="K5615" s="70"/>
      <c r="M5615" s="164">
        <v>45078</v>
      </c>
      <c r="N5615" s="71">
        <v>32.236086127718927</v>
      </c>
      <c r="O5615" s="70"/>
      <c r="P5615" s="72"/>
      <c r="S5615" s="165"/>
      <c r="T5615" s="166"/>
    </row>
    <row r="5616" spans="1:20">
      <c r="A5616" s="12">
        <f t="shared" ref="A5616:A5679" si="384">IF(D5616+D5617=D5616,IF(D5616+D5617&gt;0,1,0),0)</f>
        <v>0</v>
      </c>
      <c r="B5616" t="str">
        <f>YEAR(C5616)&amp;VLOOKUP(MONTH(C5616),lookup!$G$2:$N$13,8)</f>
        <v>2023M08</v>
      </c>
      <c r="C5616" s="7">
        <f t="shared" si="381"/>
        <v>45153</v>
      </c>
      <c r="D5616" s="130">
        <v>38.506761841279342</v>
      </c>
      <c r="E5616">
        <f t="shared" si="383"/>
        <v>38.504198075454099</v>
      </c>
      <c r="F5616" s="130">
        <v>32.13454961170315</v>
      </c>
      <c r="G5616">
        <f t="shared" si="380"/>
        <v>32.158602571812096</v>
      </c>
      <c r="H5616">
        <f t="shared" si="382"/>
        <v>0</v>
      </c>
      <c r="I5616" s="70">
        <v>44896</v>
      </c>
      <c r="J5616" s="71">
        <v>32.296695507913178</v>
      </c>
      <c r="K5616" s="70"/>
      <c r="M5616" s="164">
        <v>45078</v>
      </c>
      <c r="N5616" s="71">
        <v>32.192533010624629</v>
      </c>
      <c r="O5616" s="70"/>
      <c r="P5616" s="72"/>
      <c r="S5616" s="165"/>
      <c r="T5616" s="166"/>
    </row>
    <row r="5617" spans="1:20">
      <c r="A5617" s="12">
        <f t="shared" si="384"/>
        <v>0</v>
      </c>
      <c r="B5617" t="str">
        <f>YEAR(C5617)&amp;VLOOKUP(MONTH(C5617),lookup!$G$2:$N$13,8)</f>
        <v>2023M08</v>
      </c>
      <c r="C5617" s="7">
        <f t="shared" si="381"/>
        <v>45154</v>
      </c>
      <c r="D5617" s="130">
        <v>38.009051031176682</v>
      </c>
      <c r="E5617">
        <f t="shared" si="383"/>
        <v>38.477683110253153</v>
      </c>
      <c r="F5617" s="130">
        <v>31.80467674128553</v>
      </c>
      <c r="G5617">
        <f t="shared" si="380"/>
        <v>32.125116933742667</v>
      </c>
      <c r="H5617">
        <f t="shared" si="382"/>
        <v>0</v>
      </c>
      <c r="I5617" s="70">
        <v>44896</v>
      </c>
      <c r="J5617" s="71">
        <v>32.318906512452962</v>
      </c>
      <c r="K5617" s="70"/>
      <c r="M5617" s="164">
        <v>45078</v>
      </c>
      <c r="N5617" s="71">
        <v>32.154557598560245</v>
      </c>
      <c r="O5617" s="70"/>
      <c r="P5617" s="72"/>
      <c r="S5617" s="165"/>
      <c r="T5617" s="166"/>
    </row>
    <row r="5618" spans="1:20">
      <c r="A5618" s="12">
        <f t="shared" si="384"/>
        <v>0</v>
      </c>
      <c r="B5618" t="str">
        <f>YEAR(C5618)&amp;VLOOKUP(MONTH(C5618),lookup!$G$2:$N$13,8)</f>
        <v>2023M08</v>
      </c>
      <c r="C5618" s="7">
        <f t="shared" si="381"/>
        <v>45155</v>
      </c>
      <c r="D5618" s="130">
        <v>38.204633909068569</v>
      </c>
      <c r="E5618">
        <f t="shared" si="383"/>
        <v>38.36968171551004</v>
      </c>
      <c r="F5618" s="130">
        <v>31.900281339795331</v>
      </c>
      <c r="G5618">
        <f t="shared" si="380"/>
        <v>32.066487420720904</v>
      </c>
      <c r="H5618">
        <f t="shared" si="382"/>
        <v>0</v>
      </c>
      <c r="I5618" s="70">
        <v>44896</v>
      </c>
      <c r="J5618" s="71">
        <v>32.350194594992928</v>
      </c>
      <c r="K5618" s="70"/>
      <c r="M5618" s="164">
        <v>45078</v>
      </c>
      <c r="N5618" s="71">
        <v>32.117248975385806</v>
      </c>
      <c r="O5618" s="70"/>
      <c r="P5618" s="72"/>
      <c r="S5618" s="165"/>
      <c r="T5618" s="166"/>
    </row>
    <row r="5619" spans="1:20">
      <c r="A5619" s="12">
        <f t="shared" si="384"/>
        <v>0</v>
      </c>
      <c r="B5619" t="str">
        <f>YEAR(C5619)&amp;VLOOKUP(MONTH(C5619),lookup!$G$2:$N$13,8)</f>
        <v>2023M08</v>
      </c>
      <c r="C5619" s="7">
        <f t="shared" si="381"/>
        <v>45156</v>
      </c>
      <c r="D5619" s="130">
        <v>38.256812336744446</v>
      </c>
      <c r="E5619">
        <f t="shared" si="383"/>
        <v>38.329941366756827</v>
      </c>
      <c r="F5619" s="130">
        <v>32.121790133643628</v>
      </c>
      <c r="G5619">
        <f t="shared" si="380"/>
        <v>32.041139552690886</v>
      </c>
      <c r="H5619">
        <f t="shared" si="382"/>
        <v>0</v>
      </c>
      <c r="I5619" s="70">
        <v>44896</v>
      </c>
      <c r="J5619" s="71">
        <v>32.380909804908349</v>
      </c>
      <c r="K5619" s="70"/>
      <c r="M5619" s="164">
        <v>45078</v>
      </c>
      <c r="N5619" s="71">
        <v>32.081640321576423</v>
      </c>
      <c r="O5619" s="70"/>
      <c r="P5619" s="72"/>
      <c r="S5619" s="165"/>
      <c r="T5619" s="166"/>
    </row>
    <row r="5620" spans="1:20">
      <c r="A5620" s="12">
        <f t="shared" si="384"/>
        <v>0</v>
      </c>
      <c r="B5620" t="str">
        <f>YEAR(C5620)&amp;VLOOKUP(MONTH(C5620),lookup!$G$2:$N$13,8)</f>
        <v>2023M08</v>
      </c>
      <c r="C5620" s="7">
        <f t="shared" si="381"/>
        <v>45157</v>
      </c>
      <c r="D5620" s="130">
        <v>38.803942452354867</v>
      </c>
      <c r="E5620">
        <f t="shared" si="383"/>
        <v>38.346205658589859</v>
      </c>
      <c r="F5620" s="130">
        <v>32.414044111186762</v>
      </c>
      <c r="G5620">
        <f t="shared" si="380"/>
        <v>32.073900053340509</v>
      </c>
      <c r="H5620">
        <f t="shared" si="382"/>
        <v>0</v>
      </c>
      <c r="I5620" s="70">
        <v>44896</v>
      </c>
      <c r="J5620" s="71">
        <v>32.406677045922926</v>
      </c>
      <c r="K5620" s="70"/>
      <c r="M5620" s="164">
        <v>45078</v>
      </c>
      <c r="N5620" s="71">
        <v>32.053141830221996</v>
      </c>
      <c r="O5620" s="70"/>
      <c r="P5620" s="72"/>
      <c r="S5620" s="165"/>
      <c r="T5620" s="166"/>
    </row>
    <row r="5621" spans="1:20">
      <c r="A5621" s="12">
        <f t="shared" si="384"/>
        <v>0</v>
      </c>
      <c r="B5621" t="str">
        <f>YEAR(C5621)&amp;VLOOKUP(MONTH(C5621),lookup!$G$2:$N$13,8)</f>
        <v>2023M08</v>
      </c>
      <c r="C5621" s="7">
        <f t="shared" si="381"/>
        <v>45158</v>
      </c>
      <c r="D5621" s="130">
        <v>38.202348174035194</v>
      </c>
      <c r="E5621">
        <f t="shared" si="383"/>
        <v>38.321562270877756</v>
      </c>
      <c r="F5621" s="130">
        <v>32.162575374051833</v>
      </c>
      <c r="G5621">
        <f t="shared" si="380"/>
        <v>32.075098587773162</v>
      </c>
      <c r="H5621">
        <f t="shared" si="382"/>
        <v>0</v>
      </c>
      <c r="I5621" s="70">
        <v>44896</v>
      </c>
      <c r="J5621" s="71">
        <v>32.450955419936733</v>
      </c>
      <c r="K5621" s="70"/>
      <c r="M5621" s="164">
        <v>45078</v>
      </c>
      <c r="N5621" s="71">
        <v>32.015198941306259</v>
      </c>
      <c r="O5621" s="70"/>
      <c r="P5621" s="72"/>
      <c r="S5621" s="165"/>
      <c r="T5621" s="166"/>
    </row>
    <row r="5622" spans="1:20">
      <c r="A5622" s="12">
        <f t="shared" si="384"/>
        <v>0</v>
      </c>
      <c r="B5622" t="str">
        <f>YEAR(C5622)&amp;VLOOKUP(MONTH(C5622),lookup!$G$2:$N$13,8)</f>
        <v>2023M08</v>
      </c>
      <c r="C5622" s="7">
        <f t="shared" si="381"/>
        <v>45159</v>
      </c>
      <c r="D5622" s="130">
        <v>38.051758931213506</v>
      </c>
      <c r="E5622">
        <f t="shared" si="383"/>
        <v>38.256423083857584</v>
      </c>
      <c r="F5622" s="130">
        <v>31.809262007638786</v>
      </c>
      <c r="G5622">
        <f t="shared" si="380"/>
        <v>32.031503508673708</v>
      </c>
      <c r="H5622">
        <f t="shared" si="382"/>
        <v>0</v>
      </c>
      <c r="I5622" s="70">
        <v>44896</v>
      </c>
      <c r="J5622" s="71">
        <v>32.48332736764926</v>
      </c>
      <c r="K5622" s="70"/>
      <c r="M5622" s="164">
        <v>45078</v>
      </c>
      <c r="N5622" s="71">
        <v>31.972702247402992</v>
      </c>
      <c r="O5622" s="70"/>
      <c r="P5622" s="72"/>
      <c r="S5622" s="165"/>
      <c r="T5622" s="166"/>
    </row>
    <row r="5623" spans="1:20">
      <c r="A5623" s="12">
        <f t="shared" si="384"/>
        <v>0</v>
      </c>
      <c r="B5623" t="str">
        <f>YEAR(C5623)&amp;VLOOKUP(MONTH(C5623),lookup!$G$2:$N$13,8)</f>
        <v>2023M08</v>
      </c>
      <c r="C5623" s="7">
        <f t="shared" si="381"/>
        <v>45160</v>
      </c>
      <c r="D5623" s="130">
        <v>38.091316281936614</v>
      </c>
      <c r="E5623">
        <f t="shared" si="383"/>
        <v>38.267148400309175</v>
      </c>
      <c r="F5623" s="130">
        <v>32.05212101097711</v>
      </c>
      <c r="G5623">
        <f t="shared" si="380"/>
        <v>32.063295768750422</v>
      </c>
      <c r="H5623">
        <f t="shared" si="382"/>
        <v>0</v>
      </c>
      <c r="I5623" s="70">
        <v>44896</v>
      </c>
      <c r="J5623" s="71">
        <v>32.525945738635571</v>
      </c>
      <c r="K5623" s="70"/>
      <c r="M5623" s="164">
        <v>45078</v>
      </c>
      <c r="N5623" s="71">
        <v>31.907092288537537</v>
      </c>
      <c r="O5623" s="70"/>
      <c r="P5623" s="72"/>
      <c r="S5623" s="165"/>
      <c r="T5623" s="166"/>
    </row>
    <row r="5624" spans="1:20">
      <c r="A5624" s="12">
        <f t="shared" si="384"/>
        <v>0</v>
      </c>
      <c r="B5624" t="str">
        <f>YEAR(C5624)&amp;VLOOKUP(MONTH(C5624),lookup!$G$2:$N$13,8)</f>
        <v>2023M08</v>
      </c>
      <c r="C5624" s="7">
        <f t="shared" si="381"/>
        <v>45161</v>
      </c>
      <c r="D5624" s="130">
        <v>38.369155349480685</v>
      </c>
      <c r="E5624">
        <f t="shared" si="383"/>
        <v>38.272258114606103</v>
      </c>
      <c r="F5624" s="130">
        <v>32.167234128413632</v>
      </c>
      <c r="G5624">
        <f t="shared" si="380"/>
        <v>32.087584616763024</v>
      </c>
      <c r="H5624">
        <f t="shared" si="382"/>
        <v>0</v>
      </c>
      <c r="I5624" s="70">
        <v>44896</v>
      </c>
      <c r="J5624" s="71">
        <v>32.593285158163802</v>
      </c>
      <c r="K5624" s="70"/>
      <c r="M5624" s="164">
        <v>45078</v>
      </c>
      <c r="N5624" s="71">
        <v>31.894856395512168</v>
      </c>
      <c r="O5624" s="70"/>
      <c r="P5624" s="72"/>
      <c r="S5624" s="165"/>
      <c r="T5624" s="166"/>
    </row>
    <row r="5625" spans="1:20">
      <c r="A5625" s="12">
        <f t="shared" si="384"/>
        <v>0</v>
      </c>
      <c r="B5625" t="str">
        <f>YEAR(C5625)&amp;VLOOKUP(MONTH(C5625),lookup!$G$2:$N$13,8)</f>
        <v>2023M08</v>
      </c>
      <c r="C5625" s="7">
        <f t="shared" si="381"/>
        <v>45162</v>
      </c>
      <c r="D5625" s="130">
        <v>38.044205002950534</v>
      </c>
      <c r="E5625">
        <f t="shared" si="383"/>
        <v>38.256737960025809</v>
      </c>
      <c r="F5625" s="130">
        <v>32.004134861291526</v>
      </c>
      <c r="G5625">
        <f t="shared" si="380"/>
        <v>32.090246143234054</v>
      </c>
      <c r="H5625">
        <f t="shared" si="382"/>
        <v>0</v>
      </c>
      <c r="I5625" s="70">
        <v>44896</v>
      </c>
      <c r="J5625" s="71">
        <v>32.658359242245588</v>
      </c>
      <c r="K5625" s="70"/>
      <c r="M5625" s="164">
        <v>45078</v>
      </c>
      <c r="N5625" s="71">
        <v>31.883798073744998</v>
      </c>
      <c r="O5625" s="70"/>
      <c r="P5625" s="72"/>
      <c r="S5625" s="165"/>
      <c r="T5625" s="166"/>
    </row>
    <row r="5626" spans="1:20">
      <c r="A5626" s="12">
        <f t="shared" si="384"/>
        <v>0</v>
      </c>
      <c r="B5626" t="str">
        <f>YEAR(C5626)&amp;VLOOKUP(MONTH(C5626),lookup!$G$2:$N$13,8)</f>
        <v>2023M08</v>
      </c>
      <c r="C5626" s="7">
        <f t="shared" si="381"/>
        <v>45163</v>
      </c>
      <c r="D5626" s="130">
        <v>38.115251719553839</v>
      </c>
      <c r="E5626">
        <f t="shared" si="383"/>
        <v>38.193760678781054</v>
      </c>
      <c r="F5626" s="130">
        <v>32.0516201091543</v>
      </c>
      <c r="G5626">
        <f t="shared" si="380"/>
        <v>32.069502816149623</v>
      </c>
      <c r="H5626">
        <f t="shared" si="382"/>
        <v>0</v>
      </c>
      <c r="I5626" s="70">
        <v>44896</v>
      </c>
      <c r="J5626" s="71">
        <v>32.693614351500067</v>
      </c>
      <c r="K5626" s="70"/>
      <c r="M5626" s="164">
        <v>45078</v>
      </c>
      <c r="N5626" s="71">
        <v>31.877132493535505</v>
      </c>
      <c r="O5626" s="70"/>
      <c r="P5626" s="72"/>
      <c r="S5626" s="165"/>
      <c r="T5626" s="166"/>
    </row>
    <row r="5627" spans="1:20">
      <c r="A5627" s="12">
        <f t="shared" si="384"/>
        <v>0</v>
      </c>
      <c r="B5627" t="str">
        <f>YEAR(C5627)&amp;VLOOKUP(MONTH(C5627),lookup!$G$2:$N$13,8)</f>
        <v>2023M08</v>
      </c>
      <c r="C5627" s="7">
        <f t="shared" si="381"/>
        <v>45164</v>
      </c>
      <c r="D5627" s="130">
        <v>38.380156080675029</v>
      </c>
      <c r="E5627">
        <f t="shared" si="383"/>
        <v>38.216286988330033</v>
      </c>
      <c r="F5627" s="130">
        <v>32.273158330504046</v>
      </c>
      <c r="G5627">
        <f t="shared" si="380"/>
        <v>32.088178574824411</v>
      </c>
      <c r="H5627">
        <f t="shared" si="382"/>
        <v>0</v>
      </c>
      <c r="I5627" s="70">
        <v>44896</v>
      </c>
      <c r="J5627" s="71">
        <v>32.724718612940798</v>
      </c>
      <c r="K5627" s="70"/>
      <c r="M5627" s="164">
        <v>45078</v>
      </c>
      <c r="N5627" s="71">
        <v>31.869283971145055</v>
      </c>
      <c r="O5627" s="70"/>
      <c r="P5627" s="72"/>
      <c r="S5627" s="165"/>
      <c r="T5627" s="166"/>
    </row>
    <row r="5628" spans="1:20">
      <c r="A5628" s="12">
        <f t="shared" si="384"/>
        <v>0</v>
      </c>
      <c r="B5628" t="str">
        <f>YEAR(C5628)&amp;VLOOKUP(MONTH(C5628),lookup!$G$2:$N$13,8)</f>
        <v>2023M08</v>
      </c>
      <c r="C5628" s="7">
        <f t="shared" si="381"/>
        <v>45165</v>
      </c>
      <c r="D5628" s="130">
        <v>38.10777696949755</v>
      </c>
      <c r="E5628">
        <f t="shared" si="383"/>
        <v>38.177444815508451</v>
      </c>
      <c r="F5628" s="130">
        <v>32.105629327701962</v>
      </c>
      <c r="G5628">
        <f t="shared" si="380"/>
        <v>32.093599927528544</v>
      </c>
      <c r="H5628">
        <f t="shared" si="382"/>
        <v>0</v>
      </c>
      <c r="I5628" s="70">
        <v>44896</v>
      </c>
      <c r="J5628" s="71">
        <v>32.757880763844625</v>
      </c>
      <c r="K5628" s="70"/>
      <c r="M5628" s="164">
        <v>45078</v>
      </c>
      <c r="N5628" s="71">
        <v>31.854418178163829</v>
      </c>
      <c r="O5628" s="70"/>
      <c r="P5628" s="72"/>
      <c r="S5628" s="165"/>
      <c r="T5628" s="166"/>
    </row>
    <row r="5629" spans="1:20">
      <c r="A5629" s="12">
        <f t="shared" si="384"/>
        <v>0</v>
      </c>
      <c r="B5629" t="str">
        <f>YEAR(C5629)&amp;VLOOKUP(MONTH(C5629),lookup!$G$2:$N$13,8)</f>
        <v>2023M08</v>
      </c>
      <c r="C5629" s="7">
        <f t="shared" si="381"/>
        <v>45166</v>
      </c>
      <c r="D5629" s="130">
        <v>38.3195497586782</v>
      </c>
      <c r="E5629">
        <f t="shared" si="383"/>
        <v>38.203789370943774</v>
      </c>
      <c r="F5629" s="130">
        <v>32.245456867594079</v>
      </c>
      <c r="G5629">
        <f t="shared" si="380"/>
        <v>32.114891342259675</v>
      </c>
      <c r="H5629">
        <f t="shared" si="382"/>
        <v>0</v>
      </c>
      <c r="I5629" s="70">
        <v>44896</v>
      </c>
      <c r="J5629" s="71">
        <v>32.773775189910893</v>
      </c>
      <c r="K5629" s="70"/>
      <c r="M5629" s="164">
        <v>45078</v>
      </c>
      <c r="N5629" s="71">
        <v>31.838264866016146</v>
      </c>
      <c r="O5629" s="70"/>
      <c r="P5629" s="72"/>
      <c r="S5629" s="165"/>
      <c r="T5629" s="166"/>
    </row>
    <row r="5630" spans="1:20">
      <c r="A5630" s="12">
        <f t="shared" si="384"/>
        <v>0</v>
      </c>
      <c r="B5630" t="str">
        <f>YEAR(C5630)&amp;VLOOKUP(MONTH(C5630),lookup!$G$2:$N$13,8)</f>
        <v>2023M08</v>
      </c>
      <c r="C5630" s="7">
        <f t="shared" si="381"/>
        <v>45167</v>
      </c>
      <c r="D5630" s="130">
        <v>38.177731224084333</v>
      </c>
      <c r="E5630">
        <f t="shared" si="383"/>
        <v>38.195710628798508</v>
      </c>
      <c r="F5630" s="130">
        <v>32.208639971268006</v>
      </c>
      <c r="G5630">
        <f t="shared" si="380"/>
        <v>32.14330295189103</v>
      </c>
      <c r="H5630">
        <f t="shared" si="382"/>
        <v>0</v>
      </c>
      <c r="I5630" s="70">
        <v>44896</v>
      </c>
      <c r="J5630" s="71">
        <v>32.804819933781829</v>
      </c>
      <c r="K5630" s="70"/>
      <c r="M5630" s="164">
        <v>45078</v>
      </c>
      <c r="N5630" s="71">
        <v>31.812020967070339</v>
      </c>
      <c r="O5630" s="70"/>
      <c r="P5630" s="72"/>
      <c r="S5630" s="165"/>
      <c r="T5630" s="166"/>
    </row>
    <row r="5631" spans="1:20">
      <c r="A5631" s="12">
        <f t="shared" si="384"/>
        <v>0</v>
      </c>
      <c r="B5631" t="str">
        <f>YEAR(C5631)&amp;VLOOKUP(MONTH(C5631),lookup!$G$2:$N$13,8)</f>
        <v>2023M08</v>
      </c>
      <c r="C5631" s="7">
        <f t="shared" si="381"/>
        <v>45168</v>
      </c>
      <c r="D5631" s="130">
        <v>38.145614269096903</v>
      </c>
      <c r="E5631">
        <f t="shared" si="383"/>
        <v>38.207555025174884</v>
      </c>
      <c r="F5631" s="130">
        <v>32.114318565924087</v>
      </c>
      <c r="G5631">
        <f t="shared" si="380"/>
        <v>32.156372274461269</v>
      </c>
      <c r="H5631">
        <f t="shared" si="382"/>
        <v>0</v>
      </c>
      <c r="I5631" s="70">
        <v>44896</v>
      </c>
      <c r="J5631" s="71">
        <v>32.840187434193176</v>
      </c>
      <c r="K5631" s="70"/>
      <c r="M5631" s="164">
        <v>45078</v>
      </c>
      <c r="N5631" s="71">
        <v>31.825548580159325</v>
      </c>
      <c r="O5631" s="70"/>
      <c r="P5631" s="72"/>
      <c r="S5631" s="165"/>
      <c r="T5631" s="166"/>
    </row>
    <row r="5632" spans="1:20">
      <c r="A5632" s="12">
        <f t="shared" si="384"/>
        <v>0</v>
      </c>
      <c r="B5632" t="str">
        <f>YEAR(C5632)&amp;VLOOKUP(MONTH(C5632),lookup!$G$2:$N$13,8)</f>
        <v>2023M08</v>
      </c>
      <c r="C5632" s="7">
        <f t="shared" si="381"/>
        <v>45169</v>
      </c>
      <c r="D5632" s="130">
        <v>38.24995268266845</v>
      </c>
      <c r="E5632">
        <f t="shared" si="383"/>
        <v>38.211329938758681</v>
      </c>
      <c r="F5632" s="130">
        <v>32.28137605967536</v>
      </c>
      <c r="G5632">
        <f t="shared" si="380"/>
        <v>32.182652474375217</v>
      </c>
      <c r="H5632">
        <f t="shared" si="382"/>
        <v>0</v>
      </c>
      <c r="I5632" s="70">
        <v>44896</v>
      </c>
      <c r="J5632" s="71">
        <v>32.818907032482016</v>
      </c>
      <c r="K5632" s="70"/>
      <c r="M5632" s="164">
        <v>45078</v>
      </c>
      <c r="N5632" s="71">
        <v>31.84863321035056</v>
      </c>
      <c r="O5632" s="70"/>
      <c r="P5632" s="72"/>
      <c r="S5632" s="165"/>
      <c r="T5632" s="166"/>
    </row>
    <row r="5633" spans="1:20">
      <c r="A5633" s="12">
        <f t="shared" si="384"/>
        <v>0</v>
      </c>
      <c r="B5633" t="str">
        <f>YEAR(C5633)&amp;VLOOKUP(MONTH(C5633),lookup!$G$2:$N$13,8)</f>
        <v>2023M09</v>
      </c>
      <c r="C5633" s="7">
        <f t="shared" si="381"/>
        <v>45170</v>
      </c>
      <c r="D5633" s="130">
        <v>38.013488603908236</v>
      </c>
      <c r="E5633">
        <f t="shared" si="383"/>
        <v>38.178854540754635</v>
      </c>
      <c r="F5633" s="130">
        <v>32.036031742303805</v>
      </c>
      <c r="G5633">
        <f t="shared" si="380"/>
        <v>32.164885480421802</v>
      </c>
      <c r="H5633">
        <f t="shared" si="382"/>
        <v>0</v>
      </c>
      <c r="I5633" s="70">
        <v>44896</v>
      </c>
      <c r="J5633" s="71">
        <v>32.830461364962069</v>
      </c>
      <c r="K5633" s="70"/>
      <c r="M5633" s="164">
        <v>45078</v>
      </c>
      <c r="N5633" s="71">
        <v>31.873317076206156</v>
      </c>
      <c r="O5633" s="164">
        <v>45170</v>
      </c>
      <c r="P5633" s="71">
        <v>31.925632392612275</v>
      </c>
      <c r="S5633" s="165"/>
      <c r="T5633" s="166"/>
    </row>
    <row r="5634" spans="1:20">
      <c r="A5634" s="12">
        <f t="shared" si="384"/>
        <v>0</v>
      </c>
      <c r="B5634" t="str">
        <f>YEAR(C5634)&amp;VLOOKUP(MONTH(C5634),lookup!$G$2:$N$13,8)</f>
        <v>2023M09</v>
      </c>
      <c r="C5634" s="7">
        <f t="shared" si="381"/>
        <v>45171</v>
      </c>
      <c r="D5634" s="130">
        <v>37.86338104987891</v>
      </c>
      <c r="E5634">
        <f t="shared" si="383"/>
        <v>38.142746297265063</v>
      </c>
      <c r="F5634" s="130">
        <v>31.941924868878967</v>
      </c>
      <c r="G5634">
        <f t="shared" si="380"/>
        <v>32.144387489669342</v>
      </c>
      <c r="H5634">
        <f t="shared" si="382"/>
        <v>0</v>
      </c>
      <c r="I5634" s="70">
        <v>44896</v>
      </c>
      <c r="J5634" s="71">
        <v>32.843421647807737</v>
      </c>
      <c r="K5634" s="70"/>
      <c r="M5634" s="164">
        <v>45078</v>
      </c>
      <c r="N5634" s="71">
        <v>31.893848549458735</v>
      </c>
      <c r="O5634" s="164">
        <v>45170</v>
      </c>
      <c r="P5634" s="71">
        <v>31.916326643331278</v>
      </c>
      <c r="S5634" s="165"/>
      <c r="T5634" s="166"/>
    </row>
    <row r="5635" spans="1:20">
      <c r="A5635" s="12">
        <f t="shared" si="384"/>
        <v>0</v>
      </c>
      <c r="B5635" t="str">
        <f>YEAR(C5635)&amp;VLOOKUP(MONTH(C5635),lookup!$G$2:$N$13,8)</f>
        <v>2023M09</v>
      </c>
      <c r="C5635" s="7">
        <f t="shared" si="381"/>
        <v>45172</v>
      </c>
      <c r="D5635" s="130">
        <v>38.430948133854798</v>
      </c>
      <c r="E5635">
        <f t="shared" si="383"/>
        <v>38.155203998520179</v>
      </c>
      <c r="F5635" s="130">
        <v>32.51101963425679</v>
      </c>
      <c r="G5635">
        <f t="shared" si="380"/>
        <v>32.181384051709109</v>
      </c>
      <c r="H5635">
        <f t="shared" si="382"/>
        <v>0</v>
      </c>
      <c r="I5635" s="70">
        <v>44896</v>
      </c>
      <c r="J5635" s="71">
        <v>32.875181397059976</v>
      </c>
      <c r="K5635" s="70"/>
      <c r="M5635" s="164">
        <v>45078</v>
      </c>
      <c r="N5635" s="71">
        <v>31.910106303318312</v>
      </c>
      <c r="O5635" s="164">
        <v>45170</v>
      </c>
      <c r="P5635" s="71">
        <v>31.897649238700854</v>
      </c>
      <c r="S5635" s="165"/>
      <c r="T5635" s="166"/>
    </row>
    <row r="5636" spans="1:20">
      <c r="A5636" s="12">
        <f t="shared" si="384"/>
        <v>0</v>
      </c>
      <c r="B5636" t="str">
        <f>YEAR(C5636)&amp;VLOOKUP(MONTH(C5636),lookup!$G$2:$N$13,8)</f>
        <v>2023M09</v>
      </c>
      <c r="C5636" s="7">
        <f t="shared" si="381"/>
        <v>45173</v>
      </c>
      <c r="D5636" s="130">
        <v>37.824056140926203</v>
      </c>
      <c r="E5636">
        <f t="shared" si="383"/>
        <v>38.107998523137951</v>
      </c>
      <c r="F5636" s="130">
        <v>31.917161567296727</v>
      </c>
      <c r="G5636">
        <f t="shared" si="380"/>
        <v>32.145314949686174</v>
      </c>
      <c r="H5636">
        <f t="shared" si="382"/>
        <v>0</v>
      </c>
      <c r="I5636" s="70">
        <v>44896</v>
      </c>
      <c r="J5636" s="71">
        <v>32.851319498759253</v>
      </c>
      <c r="K5636" s="70"/>
      <c r="M5636" s="164">
        <v>45078</v>
      </c>
      <c r="N5636" s="71">
        <v>31.931931700766086</v>
      </c>
      <c r="O5636" s="164">
        <v>45170</v>
      </c>
      <c r="P5636" s="71">
        <v>31.895766486465458</v>
      </c>
      <c r="S5636" s="165"/>
      <c r="T5636" s="166"/>
    </row>
    <row r="5637" spans="1:20">
      <c r="A5637" s="12">
        <f t="shared" si="384"/>
        <v>0</v>
      </c>
      <c r="B5637" t="str">
        <f>YEAR(C5637)&amp;VLOOKUP(MONTH(C5637),lookup!$G$2:$N$13,8)</f>
        <v>2023M09</v>
      </c>
      <c r="C5637" s="7">
        <f t="shared" si="381"/>
        <v>45174</v>
      </c>
      <c r="D5637" s="130">
        <v>38.382555877524069</v>
      </c>
      <c r="E5637">
        <f t="shared" si="383"/>
        <v>38.131681539601423</v>
      </c>
      <c r="F5637" s="130">
        <v>32.409790771536059</v>
      </c>
      <c r="G5637">
        <f t="shared" si="380"/>
        <v>32.180208502483552</v>
      </c>
      <c r="H5637">
        <f t="shared" si="382"/>
        <v>0</v>
      </c>
      <c r="I5637" s="70">
        <v>44896</v>
      </c>
      <c r="J5637" s="71">
        <v>32.842201751736141</v>
      </c>
      <c r="K5637" s="70"/>
      <c r="M5637" s="164">
        <v>45078</v>
      </c>
      <c r="N5637" s="71">
        <v>31.968702502659198</v>
      </c>
      <c r="O5637" s="164">
        <v>45170</v>
      </c>
      <c r="P5637" s="71">
        <v>31.901188848865761</v>
      </c>
      <c r="S5637" s="165"/>
      <c r="T5637" s="166"/>
    </row>
    <row r="5638" spans="1:20">
      <c r="A5638" s="12">
        <f t="shared" si="384"/>
        <v>0</v>
      </c>
      <c r="B5638" t="str">
        <f>YEAR(C5638)&amp;VLOOKUP(MONTH(C5638),lookup!$G$2:$N$13,8)</f>
        <v>2023M09</v>
      </c>
      <c r="C5638" s="7">
        <f t="shared" si="381"/>
        <v>45175</v>
      </c>
      <c r="D5638" s="130">
        <v>38.335872655069572</v>
      </c>
      <c r="E5638">
        <f t="shared" si="383"/>
        <v>38.148725376738092</v>
      </c>
      <c r="F5638" s="130">
        <v>32.353372156177493</v>
      </c>
      <c r="G5638">
        <f t="shared" ref="G5638:G5701" si="385">AVERAGE(SUM(F5631:F5638)/8,SUM(F5633:F5638)/6)</f>
        <v>32.195253938748905</v>
      </c>
      <c r="H5638">
        <f t="shared" si="382"/>
        <v>0</v>
      </c>
      <c r="I5638" s="70">
        <v>44896</v>
      </c>
      <c r="J5638" s="71">
        <v>32.850669641370075</v>
      </c>
      <c r="K5638" s="70"/>
      <c r="M5638" s="164">
        <v>45078</v>
      </c>
      <c r="N5638" s="71">
        <v>32.014394373956193</v>
      </c>
      <c r="O5638" s="164">
        <v>45170</v>
      </c>
      <c r="P5638" s="71">
        <v>31.919796410187598</v>
      </c>
      <c r="S5638" s="165"/>
      <c r="T5638" s="166"/>
    </row>
    <row r="5639" spans="1:20">
      <c r="A5639" s="12">
        <f t="shared" si="384"/>
        <v>0</v>
      </c>
      <c r="B5639" t="str">
        <f>YEAR(C5639)&amp;VLOOKUP(MONTH(C5639),lookup!$G$2:$N$13,8)</f>
        <v>2023M09</v>
      </c>
      <c r="C5639" s="7">
        <f t="shared" si="381"/>
        <v>45176</v>
      </c>
      <c r="D5639" s="130">
        <v>38.268133238100944</v>
      </c>
      <c r="E5639">
        <f t="shared" si="383"/>
        <v>38.177603198483567</v>
      </c>
      <c r="F5639" s="130">
        <v>32.310556260507781</v>
      </c>
      <c r="G5639">
        <f t="shared" si="385"/>
        <v>32.230395837844043</v>
      </c>
      <c r="H5639">
        <f t="shared" si="382"/>
        <v>0</v>
      </c>
      <c r="I5639" s="70">
        <v>44896</v>
      </c>
      <c r="J5639" s="71">
        <v>32.821640725401309</v>
      </c>
      <c r="K5639" s="70"/>
      <c r="M5639" s="164">
        <v>45078</v>
      </c>
      <c r="N5639" s="71">
        <v>32.0658146589575</v>
      </c>
      <c r="O5639" s="164">
        <v>45170</v>
      </c>
      <c r="P5639" s="71">
        <v>31.955258465036454</v>
      </c>
      <c r="S5639" s="165"/>
      <c r="T5639" s="166"/>
    </row>
    <row r="5640" spans="1:20">
      <c r="A5640" s="12">
        <f t="shared" si="384"/>
        <v>0</v>
      </c>
      <c r="B5640" t="str">
        <f>YEAR(C5640)&amp;VLOOKUP(MONTH(C5640),lookup!$G$2:$N$13,8)</f>
        <v>2023M09</v>
      </c>
      <c r="C5640" s="7">
        <f t="shared" si="381"/>
        <v>45177</v>
      </c>
      <c r="D5640" s="130">
        <v>37.744042029011759</v>
      </c>
      <c r="E5640">
        <f t="shared" si="383"/>
        <v>38.136038864224432</v>
      </c>
      <c r="F5640" s="130">
        <v>31.81984231530685</v>
      </c>
      <c r="G5640">
        <f t="shared" si="385"/>
        <v>32.191376432690006</v>
      </c>
      <c r="H5640">
        <f t="shared" si="382"/>
        <v>0</v>
      </c>
      <c r="I5640" s="70">
        <v>44896</v>
      </c>
      <c r="J5640" s="71">
        <v>32.838607818683464</v>
      </c>
      <c r="K5640" s="70"/>
      <c r="M5640" s="164">
        <v>45078</v>
      </c>
      <c r="N5640" s="71">
        <v>32.099983809944071</v>
      </c>
      <c r="O5640" s="164">
        <v>45170</v>
      </c>
      <c r="P5640" s="71">
        <v>31.95290049748974</v>
      </c>
      <c r="S5640" s="165"/>
      <c r="T5640" s="166"/>
    </row>
    <row r="5641" spans="1:20">
      <c r="A5641" s="12">
        <f t="shared" si="384"/>
        <v>0</v>
      </c>
      <c r="B5641" t="str">
        <f>YEAR(C5641)&amp;VLOOKUP(MONTH(C5641),lookup!$G$2:$N$13,8)</f>
        <v>2023M09</v>
      </c>
      <c r="C5641" s="7">
        <f t="shared" si="381"/>
        <v>45178</v>
      </c>
      <c r="D5641" s="130">
        <v>37.988674667515042</v>
      </c>
      <c r="E5641">
        <f t="shared" si="383"/>
        <v>38.097631871004879</v>
      </c>
      <c r="F5641" s="130">
        <v>32.008093783268464</v>
      </c>
      <c r="G5641">
        <f t="shared" si="385"/>
        <v>32.147719822667938</v>
      </c>
      <c r="H5641">
        <f t="shared" si="382"/>
        <v>0</v>
      </c>
      <c r="I5641" s="70">
        <v>44896</v>
      </c>
      <c r="J5641" s="71">
        <v>32.833692498410706</v>
      </c>
      <c r="K5641" s="70"/>
      <c r="M5641" s="164">
        <v>45078</v>
      </c>
      <c r="N5641" s="71">
        <v>32.12988472066823</v>
      </c>
      <c r="O5641" s="164">
        <v>45170</v>
      </c>
      <c r="P5641" s="71">
        <v>31.938894928957076</v>
      </c>
      <c r="S5641" s="165"/>
      <c r="T5641" s="166"/>
    </row>
    <row r="5642" spans="1:20">
      <c r="A5642" s="12">
        <f t="shared" si="384"/>
        <v>0</v>
      </c>
      <c r="B5642" t="str">
        <f>YEAR(C5642)&amp;VLOOKUP(MONTH(C5642),lookup!$G$2:$N$13,8)</f>
        <v>2023M09</v>
      </c>
      <c r="C5642" s="7">
        <f t="shared" si="381"/>
        <v>45179</v>
      </c>
      <c r="D5642" s="130">
        <v>37.312838515240337</v>
      </c>
      <c r="E5642">
        <f t="shared" si="383"/>
        <v>38.020621493782812</v>
      </c>
      <c r="F5642" s="130">
        <v>31.478534555641932</v>
      </c>
      <c r="G5642">
        <f t="shared" si="385"/>
        <v>32.08220567711939</v>
      </c>
      <c r="H5642">
        <f t="shared" si="382"/>
        <v>0</v>
      </c>
      <c r="I5642" s="70">
        <v>44896</v>
      </c>
      <c r="J5642" s="71">
        <v>32.842359239127788</v>
      </c>
      <c r="K5642" s="70"/>
      <c r="M5642" s="164">
        <v>45078</v>
      </c>
      <c r="N5642" s="71">
        <v>32.154759450393428</v>
      </c>
      <c r="O5642" s="164">
        <v>45170</v>
      </c>
      <c r="P5642" s="71">
        <v>31.928604570445739</v>
      </c>
      <c r="S5642" s="165"/>
      <c r="T5642" s="166"/>
    </row>
    <row r="5643" spans="1:20">
      <c r="A5643" s="12">
        <f t="shared" si="384"/>
        <v>0</v>
      </c>
      <c r="B5643" t="str">
        <f>YEAR(C5643)&amp;VLOOKUP(MONTH(C5643),lookup!$G$2:$N$13,8)</f>
        <v>2023M09</v>
      </c>
      <c r="C5643" s="7">
        <f t="shared" si="381"/>
        <v>45180</v>
      </c>
      <c r="D5643" s="130">
        <v>37.288747155738342</v>
      </c>
      <c r="E5643">
        <f t="shared" si="383"/>
        <v>37.858083205835058</v>
      </c>
      <c r="F5643" s="130">
        <v>31.371281827838949</v>
      </c>
      <c r="G5643">
        <f t="shared" si="385"/>
        <v>31.924429652243514</v>
      </c>
      <c r="H5643">
        <f t="shared" si="382"/>
        <v>0</v>
      </c>
      <c r="I5643" s="70">
        <v>44896</v>
      </c>
      <c r="J5643" s="71">
        <v>32.823238620181513</v>
      </c>
      <c r="K5643" s="70"/>
      <c r="M5643" s="164">
        <v>45078</v>
      </c>
      <c r="N5643" s="71">
        <v>32.189944479975487</v>
      </c>
      <c r="O5643" s="164">
        <v>45170</v>
      </c>
      <c r="P5643" s="71">
        <v>31.930376145333273</v>
      </c>
      <c r="S5643" s="165"/>
      <c r="T5643" s="166"/>
    </row>
    <row r="5644" spans="1:20">
      <c r="A5644" s="12">
        <f t="shared" si="384"/>
        <v>0</v>
      </c>
      <c r="B5644" t="str">
        <f>YEAR(C5644)&amp;VLOOKUP(MONTH(C5644),lookup!$G$2:$N$13,8)</f>
        <v>2023M09</v>
      </c>
      <c r="C5644" s="7">
        <f t="shared" ref="C5644:C5707" si="386">C5643+1</f>
        <v>45181</v>
      </c>
      <c r="D5644" s="130">
        <v>37.003280209953431</v>
      </c>
      <c r="E5644">
        <f t="shared" si="383"/>
        <v>37.695735339722916</v>
      </c>
      <c r="F5644" s="130">
        <v>31.343309301424057</v>
      </c>
      <c r="G5644">
        <f t="shared" si="385"/>
        <v>31.804391981063688</v>
      </c>
      <c r="H5644">
        <f t="shared" si="382"/>
        <v>0</v>
      </c>
      <c r="I5644" s="70">
        <v>44896</v>
      </c>
      <c r="J5644" s="71">
        <v>32.834646032180821</v>
      </c>
      <c r="K5644" s="70"/>
      <c r="M5644" s="164">
        <v>45078</v>
      </c>
      <c r="N5644" s="71">
        <v>32.231485051595008</v>
      </c>
      <c r="O5644" s="164">
        <v>45170</v>
      </c>
      <c r="P5644" s="71">
        <v>31.942403122156204</v>
      </c>
      <c r="S5644" s="165"/>
      <c r="T5644" s="166"/>
    </row>
    <row r="5645" spans="1:20">
      <c r="A5645" s="12">
        <f t="shared" si="384"/>
        <v>0</v>
      </c>
      <c r="B5645" t="str">
        <f>YEAR(C5645)&amp;VLOOKUP(MONTH(C5645),lookup!$G$2:$N$13,8)</f>
        <v>2023M09</v>
      </c>
      <c r="C5645" s="7">
        <f t="shared" si="386"/>
        <v>45182</v>
      </c>
      <c r="D5645" s="130">
        <v>37.173998095900629</v>
      </c>
      <c r="E5645">
        <f t="shared" si="383"/>
        <v>37.529022549854758</v>
      </c>
      <c r="F5645" s="130">
        <v>31.291128744019122</v>
      </c>
      <c r="G5645">
        <f t="shared" si="385"/>
        <v>31.649523311303156</v>
      </c>
      <c r="H5645">
        <f t="shared" si="382"/>
        <v>0</v>
      </c>
      <c r="I5645" s="70">
        <v>44896</v>
      </c>
      <c r="J5645" s="71">
        <v>32.836155183385692</v>
      </c>
      <c r="K5645" s="70"/>
      <c r="M5645" s="164">
        <v>45078</v>
      </c>
      <c r="N5645" s="71">
        <v>32.28040530033028</v>
      </c>
      <c r="O5645" s="164">
        <v>45170</v>
      </c>
      <c r="P5645" s="71">
        <v>31.999346024506501</v>
      </c>
      <c r="S5645" s="165"/>
      <c r="T5645" s="166"/>
    </row>
    <row r="5646" spans="1:20">
      <c r="A5646" s="12">
        <f t="shared" si="384"/>
        <v>0</v>
      </c>
      <c r="B5646" t="str">
        <f>YEAR(C5646)&amp;VLOOKUP(MONTH(C5646),lookup!$G$2:$N$13,8)</f>
        <v>2023M09</v>
      </c>
      <c r="C5646" s="7">
        <f t="shared" si="386"/>
        <v>45183</v>
      </c>
      <c r="D5646" s="130">
        <v>37.322702202365477</v>
      </c>
      <c r="E5646">
        <f t="shared" si="383"/>
        <v>37.43058774434023</v>
      </c>
      <c r="F5646" s="130">
        <v>31.609408346924891</v>
      </c>
      <c r="G5646">
        <f t="shared" si="385"/>
        <v>31.585489409193038</v>
      </c>
      <c r="H5646">
        <f t="shared" si="382"/>
        <v>0</v>
      </c>
      <c r="I5646" s="70">
        <v>44896</v>
      </c>
      <c r="J5646" s="71">
        <v>32.844192078401584</v>
      </c>
      <c r="K5646" s="70"/>
      <c r="M5646" s="164">
        <v>45078</v>
      </c>
      <c r="N5646" s="71">
        <v>32.323520978709176</v>
      </c>
      <c r="O5646" s="164">
        <v>45170</v>
      </c>
      <c r="P5646" s="71">
        <v>32.04579058041454</v>
      </c>
      <c r="S5646" s="165"/>
      <c r="T5646" s="166"/>
    </row>
    <row r="5647" spans="1:20">
      <c r="A5647" s="12">
        <f t="shared" si="384"/>
        <v>0</v>
      </c>
      <c r="B5647" t="str">
        <f>YEAR(C5647)&amp;VLOOKUP(MONTH(C5647),lookup!$G$2:$N$13,8)</f>
        <v>2023M09</v>
      </c>
      <c r="C5647" s="7">
        <f t="shared" si="386"/>
        <v>45184</v>
      </c>
      <c r="D5647" s="130">
        <v>37.826797690178687</v>
      </c>
      <c r="E5647">
        <f t="shared" si="383"/>
        <v>37.389514524483722</v>
      </c>
      <c r="F5647" s="130">
        <v>31.910814270455699</v>
      </c>
      <c r="G5647">
        <f t="shared" si="385"/>
        <v>31.552398908747051</v>
      </c>
      <c r="H5647">
        <f t="shared" si="382"/>
        <v>0</v>
      </c>
      <c r="I5647" s="70">
        <v>44896</v>
      </c>
      <c r="J5647" s="71">
        <v>32.864309476055652</v>
      </c>
      <c r="K5647" s="70"/>
      <c r="M5647" s="164">
        <v>45078</v>
      </c>
      <c r="N5647" s="71">
        <v>32.355796272295954</v>
      </c>
      <c r="O5647" s="164">
        <v>45170</v>
      </c>
      <c r="P5647" s="71">
        <v>32.067285112208552</v>
      </c>
      <c r="S5647" s="165"/>
      <c r="T5647" s="166"/>
    </row>
    <row r="5648" spans="1:20">
      <c r="A5648" s="12">
        <f t="shared" si="384"/>
        <v>0</v>
      </c>
      <c r="B5648" t="str">
        <f>YEAR(C5648)&amp;VLOOKUP(MONTH(C5648),lookup!$G$2:$N$13,8)</f>
        <v>2023M09</v>
      </c>
      <c r="C5648" s="7">
        <f t="shared" si="386"/>
        <v>45185</v>
      </c>
      <c r="D5648" s="130">
        <v>38.020663622935416</v>
      </c>
      <c r="E5648">
        <f t="shared" si="383"/>
        <v>37.465788799745212</v>
      </c>
      <c r="F5648" s="130">
        <v>32.221922598744136</v>
      </c>
      <c r="G5648">
        <f t="shared" si="385"/>
        <v>31.639477930053729</v>
      </c>
      <c r="H5648">
        <f t="shared" si="382"/>
        <v>0</v>
      </c>
      <c r="I5648" s="70">
        <v>44896</v>
      </c>
      <c r="J5648" s="71">
        <v>32.880266643740512</v>
      </c>
      <c r="K5648" s="70"/>
      <c r="M5648" s="164">
        <v>45078</v>
      </c>
      <c r="N5648" s="71">
        <v>32.38338950117231</v>
      </c>
      <c r="O5648" s="164">
        <v>45170</v>
      </c>
      <c r="P5648" s="71">
        <v>32.08464373229409</v>
      </c>
      <c r="S5648" s="165"/>
      <c r="T5648" s="166"/>
    </row>
    <row r="5649" spans="1:20">
      <c r="A5649" s="12">
        <f t="shared" si="384"/>
        <v>0</v>
      </c>
      <c r="B5649" t="str">
        <f>YEAR(C5649)&amp;VLOOKUP(MONTH(C5649),lookup!$G$2:$N$13,8)</f>
        <v>2023M09</v>
      </c>
      <c r="C5649" s="7">
        <f t="shared" si="386"/>
        <v>45186</v>
      </c>
      <c r="D5649" s="130">
        <v>38.236952475129343</v>
      </c>
      <c r="E5649">
        <f t="shared" si="383"/>
        <v>37.560323272670345</v>
      </c>
      <c r="F5649" s="130">
        <v>32.312409462232992</v>
      </c>
      <c r="G5649">
        <f t="shared" si="385"/>
        <v>31.736924962855184</v>
      </c>
      <c r="H5649">
        <f t="shared" si="382"/>
        <v>0</v>
      </c>
      <c r="I5649" s="70">
        <v>44896</v>
      </c>
      <c r="J5649" s="71">
        <v>32.88909391146084</v>
      </c>
      <c r="K5649" s="70"/>
      <c r="M5649" s="164">
        <v>45078</v>
      </c>
      <c r="N5649" s="71">
        <v>32.413644604923341</v>
      </c>
      <c r="O5649" s="164">
        <v>45170</v>
      </c>
      <c r="P5649" s="71">
        <v>32.109856922716283</v>
      </c>
      <c r="S5649" s="165"/>
      <c r="T5649" s="166"/>
    </row>
    <row r="5650" spans="1:20">
      <c r="A5650" s="12">
        <f t="shared" si="384"/>
        <v>0</v>
      </c>
      <c r="B5650" t="str">
        <f>YEAR(C5650)&amp;VLOOKUP(MONTH(C5650),lookup!$G$2:$N$13,8)</f>
        <v>2023M09</v>
      </c>
      <c r="C5650" s="7">
        <f t="shared" si="386"/>
        <v>45187</v>
      </c>
      <c r="D5650" s="130">
        <v>37.76849417472144</v>
      </c>
      <c r="E5650">
        <f t="shared" si="383"/>
        <v>37.652569581785258</v>
      </c>
      <c r="F5650" s="130">
        <v>32.008394335353906</v>
      </c>
      <c r="G5650">
        <f t="shared" si="385"/>
        <v>31.825464951914672</v>
      </c>
      <c r="H5650">
        <f t="shared" si="382"/>
        <v>0</v>
      </c>
      <c r="I5650" s="70">
        <v>44896</v>
      </c>
      <c r="J5650" s="71">
        <v>32.899299319856674</v>
      </c>
      <c r="K5650" s="70"/>
      <c r="M5650" s="164">
        <v>45078</v>
      </c>
      <c r="N5650" s="71">
        <v>32.452295126528639</v>
      </c>
      <c r="O5650" s="164">
        <v>45170</v>
      </c>
      <c r="P5650" s="71">
        <v>32.146352606897153</v>
      </c>
      <c r="S5650" s="165"/>
      <c r="T5650" s="166"/>
    </row>
    <row r="5651" spans="1:20">
      <c r="A5651" s="12">
        <f t="shared" si="384"/>
        <v>0</v>
      </c>
      <c r="B5651" t="str">
        <f>YEAR(C5651)&amp;VLOOKUP(MONTH(C5651),lookup!$G$2:$N$13,8)</f>
        <v>2023M09</v>
      </c>
      <c r="C5651" s="7">
        <f t="shared" si="386"/>
        <v>45188</v>
      </c>
      <c r="D5651" s="130">
        <v>38.313261147961086</v>
      </c>
      <c r="E5651">
        <f t="shared" si="383"/>
        <v>37.811540293970879</v>
      </c>
      <c r="F5651" s="130">
        <v>32.42748805708527</v>
      </c>
      <c r="G5651">
        <f t="shared" si="385"/>
        <v>31.986174450664741</v>
      </c>
      <c r="H5651">
        <f t="shared" si="382"/>
        <v>0</v>
      </c>
      <c r="I5651" s="70">
        <v>44896</v>
      </c>
      <c r="J5651" s="71">
        <v>32.919832205532678</v>
      </c>
      <c r="K5651" s="70"/>
      <c r="M5651" s="164">
        <v>45078</v>
      </c>
      <c r="N5651" s="71">
        <v>32.497864764782364</v>
      </c>
      <c r="O5651" s="164">
        <v>45170</v>
      </c>
      <c r="P5651" s="71">
        <v>32.195827523318492</v>
      </c>
      <c r="S5651" s="165"/>
      <c r="T5651" s="166"/>
    </row>
    <row r="5652" spans="1:20">
      <c r="A5652" s="12">
        <f t="shared" si="384"/>
        <v>0</v>
      </c>
      <c r="B5652" t="str">
        <f>YEAR(C5652)&amp;VLOOKUP(MONTH(C5652),lookup!$G$2:$N$13,8)</f>
        <v>2023M09</v>
      </c>
      <c r="C5652" s="7">
        <f t="shared" si="386"/>
        <v>45189</v>
      </c>
      <c r="D5652" s="130">
        <v>37.927673406393851</v>
      </c>
      <c r="E5652">
        <f t="shared" si="383"/>
        <v>37.919729135750771</v>
      </c>
      <c r="F5652" s="130">
        <v>32.213418313217218</v>
      </c>
      <c r="G5652">
        <f t="shared" si="385"/>
        <v>32.090890427759511</v>
      </c>
      <c r="H5652">
        <f t="shared" si="382"/>
        <v>0</v>
      </c>
      <c r="I5652" s="70">
        <v>44896</v>
      </c>
      <c r="J5652" s="71">
        <v>32.931660241069459</v>
      </c>
      <c r="K5652" s="70"/>
      <c r="M5652" s="164">
        <v>45078</v>
      </c>
      <c r="N5652" s="71">
        <v>32.544227863066126</v>
      </c>
      <c r="O5652" s="164">
        <v>45170</v>
      </c>
      <c r="P5652" s="71">
        <v>32.262737564728987</v>
      </c>
      <c r="S5652" s="165"/>
      <c r="T5652" s="166"/>
    </row>
    <row r="5653" spans="1:20">
      <c r="A5653" s="12">
        <f t="shared" si="384"/>
        <v>0</v>
      </c>
      <c r="B5653" t="str">
        <f>YEAR(C5653)&amp;VLOOKUP(MONTH(C5653),lookup!$G$2:$N$13,8)</f>
        <v>2023M09</v>
      </c>
      <c r="C5653" s="7">
        <f t="shared" si="386"/>
        <v>45190</v>
      </c>
      <c r="D5653" s="130">
        <v>38.097275002804352</v>
      </c>
      <c r="E5653">
        <f t="shared" si="383"/>
        <v>37.999973718484398</v>
      </c>
      <c r="F5653" s="130">
        <v>32.241732266561876</v>
      </c>
      <c r="G5653">
        <f t="shared" si="385"/>
        <v>32.177879647593954</v>
      </c>
      <c r="H5653">
        <f t="shared" si="382"/>
        <v>0</v>
      </c>
      <c r="I5653" s="70">
        <v>44896</v>
      </c>
      <c r="J5653" s="71">
        <v>32.952813529560295</v>
      </c>
      <c r="K5653" s="70"/>
      <c r="M5653" s="164">
        <v>45078</v>
      </c>
      <c r="N5653" s="71">
        <v>32.582206065193837</v>
      </c>
      <c r="O5653" s="164">
        <v>45170</v>
      </c>
      <c r="P5653" s="71">
        <v>32.296961880158889</v>
      </c>
      <c r="S5653" s="165"/>
      <c r="T5653" s="166"/>
    </row>
    <row r="5654" spans="1:20">
      <c r="A5654" s="12">
        <f t="shared" si="384"/>
        <v>0</v>
      </c>
      <c r="B5654" t="str">
        <f>YEAR(C5654)&amp;VLOOKUP(MONTH(C5654),lookup!$G$2:$N$13,8)</f>
        <v>2023M09</v>
      </c>
      <c r="C5654" s="7">
        <f t="shared" si="386"/>
        <v>45191</v>
      </c>
      <c r="D5654" s="130">
        <v>36.282518913174762</v>
      </c>
      <c r="E5654">
        <f t="shared" si="383"/>
        <v>37.79011687042992</v>
      </c>
      <c r="F5654" s="130">
        <v>30.631193422616615</v>
      </c>
      <c r="G5654">
        <f t="shared" si="385"/>
        <v>31.984180450147388</v>
      </c>
      <c r="H5654">
        <f t="shared" si="382"/>
        <v>0</v>
      </c>
      <c r="I5654" s="70">
        <v>44896</v>
      </c>
      <c r="J5654" s="71">
        <v>32.970904924077772</v>
      </c>
      <c r="K5654" s="70"/>
      <c r="M5654" s="164">
        <v>45078</v>
      </c>
      <c r="N5654" s="71">
        <v>32.612364833384639</v>
      </c>
      <c r="O5654" s="164">
        <v>45170</v>
      </c>
      <c r="P5654" s="71">
        <v>32.316534155418211</v>
      </c>
      <c r="S5654" s="165"/>
      <c r="T5654" s="166"/>
    </row>
    <row r="5655" spans="1:20">
      <c r="A5655" s="12">
        <f t="shared" si="384"/>
        <v>0</v>
      </c>
      <c r="B5655" t="str">
        <f>YEAR(C5655)&amp;VLOOKUP(MONTH(C5655),lookup!$G$2:$N$13,8)</f>
        <v>2023M09</v>
      </c>
      <c r="C5655" s="7">
        <f t="shared" si="386"/>
        <v>45192</v>
      </c>
      <c r="D5655" s="130">
        <v>38.692239695370731</v>
      </c>
      <c r="E5655">
        <f t="shared" si="383"/>
        <v>37.882147597441204</v>
      </c>
      <c r="F5655" s="130">
        <v>32.779620607723906</v>
      </c>
      <c r="G5655">
        <f t="shared" si="385"/>
        <v>32.077415108350891</v>
      </c>
      <c r="H5655">
        <f t="shared" si="382"/>
        <v>0</v>
      </c>
      <c r="I5655" s="70">
        <v>44896</v>
      </c>
      <c r="J5655" s="71">
        <v>32.983334318433478</v>
      </c>
      <c r="K5655" s="70"/>
      <c r="M5655" s="164">
        <v>45078</v>
      </c>
      <c r="N5655" s="71">
        <v>32.641505930945684</v>
      </c>
      <c r="O5655" s="164">
        <v>45170</v>
      </c>
      <c r="P5655" s="71">
        <v>32.337979704961484</v>
      </c>
      <c r="S5655" s="165"/>
      <c r="T5655" s="166"/>
    </row>
    <row r="5656" spans="1:20">
      <c r="A5656" s="12">
        <f t="shared" si="384"/>
        <v>0</v>
      </c>
      <c r="B5656" t="str">
        <f>YEAR(C5656)&amp;VLOOKUP(MONTH(C5656),lookup!$G$2:$N$13,8)</f>
        <v>2023M09</v>
      </c>
      <c r="C5656" s="7">
        <f t="shared" si="386"/>
        <v>45193</v>
      </c>
      <c r="D5656" s="130">
        <v>38.102410657338744</v>
      </c>
      <c r="E5656">
        <f t="shared" si="383"/>
        <v>37.915083160642851</v>
      </c>
      <c r="F5656" s="130">
        <v>32.480508768314046</v>
      </c>
      <c r="G5656">
        <f t="shared" si="385"/>
        <v>32.132919613362361</v>
      </c>
      <c r="H5656">
        <f t="shared" si="382"/>
        <v>0</v>
      </c>
      <c r="I5656" s="70">
        <v>44896</v>
      </c>
      <c r="J5656" s="71">
        <v>32.992879205505737</v>
      </c>
      <c r="K5656" s="70"/>
      <c r="M5656" s="164">
        <v>45078</v>
      </c>
      <c r="N5656" s="71">
        <v>32.676217139718936</v>
      </c>
      <c r="O5656" s="164">
        <v>45170</v>
      </c>
      <c r="P5656" s="71">
        <v>32.369065550542771</v>
      </c>
      <c r="S5656" s="165"/>
      <c r="T5656" s="166"/>
    </row>
    <row r="5657" spans="1:20">
      <c r="A5657" s="12">
        <f t="shared" si="384"/>
        <v>0</v>
      </c>
      <c r="B5657" t="str">
        <f>YEAR(C5657)&amp;VLOOKUP(MONTH(C5657),lookup!$G$2:$N$13,8)</f>
        <v>2023M09</v>
      </c>
      <c r="C5657" s="7">
        <f t="shared" si="386"/>
        <v>45194</v>
      </c>
      <c r="D5657" s="130">
        <v>38.27661257634729</v>
      </c>
      <c r="E5657">
        <f t="shared" si="383"/>
        <v>37.914507869334486</v>
      </c>
      <c r="F5657" s="130">
        <v>32.366742743058623</v>
      </c>
      <c r="G5657">
        <f t="shared" si="385"/>
        <v>32.131253333911744</v>
      </c>
      <c r="H5657">
        <f t="shared" ref="H5657:H5720" si="387">INDEX(J:AU,MATCH(C5657,C:C,0),MATCH($H$1,$J$1:$AU$1,0))*(IF(I5657=$Q$1,1,IF(K5657=$Q$1,1,IF(M5657=$Q$1,1,IF(O5657=$Q$1,1,0)))))</f>
        <v>0</v>
      </c>
      <c r="I5657" s="70">
        <v>44896</v>
      </c>
      <c r="J5657" s="71">
        <v>33.008294459982764</v>
      </c>
      <c r="K5657" s="70"/>
      <c r="M5657" s="164">
        <v>45078</v>
      </c>
      <c r="N5657" s="71">
        <v>32.718643045247916</v>
      </c>
      <c r="O5657" s="164">
        <v>45170</v>
      </c>
      <c r="P5657" s="71">
        <v>32.412373240596132</v>
      </c>
      <c r="S5657" s="165"/>
      <c r="T5657" s="166"/>
    </row>
    <row r="5658" spans="1:20">
      <c r="A5658" s="12">
        <f t="shared" si="384"/>
        <v>0</v>
      </c>
      <c r="B5658" t="str">
        <f>YEAR(C5658)&amp;VLOOKUP(MONTH(C5658),lookup!$G$2:$N$13,8)</f>
        <v>2023M09</v>
      </c>
      <c r="C5658" s="7">
        <f t="shared" si="386"/>
        <v>45195</v>
      </c>
      <c r="D5658" s="130">
        <v>37.898613595079553</v>
      </c>
      <c r="E5658">
        <f t="shared" si="383"/>
        <v>37.92021868216402</v>
      </c>
      <c r="F5658" s="130">
        <v>32.258070559959378</v>
      </c>
      <c r="G5658">
        <f t="shared" si="385"/>
        <v>32.15057911851143</v>
      </c>
      <c r="H5658">
        <f t="shared" si="387"/>
        <v>0</v>
      </c>
      <c r="I5658" s="70">
        <v>44896</v>
      </c>
      <c r="J5658" s="71">
        <v>33.024523461970972</v>
      </c>
      <c r="K5658" s="70"/>
      <c r="M5658" s="164">
        <v>45078</v>
      </c>
      <c r="N5658" s="71">
        <v>32.764954161278681</v>
      </c>
      <c r="O5658" s="164">
        <v>45170</v>
      </c>
      <c r="P5658" s="71">
        <v>32.471002163103911</v>
      </c>
      <c r="S5658" s="165"/>
      <c r="T5658" s="166"/>
    </row>
    <row r="5659" spans="1:20">
      <c r="A5659" s="12">
        <f t="shared" si="384"/>
        <v>0</v>
      </c>
      <c r="B5659" t="str">
        <f>YEAR(C5659)&amp;VLOOKUP(MONTH(C5659),lookup!$G$2:$N$13,8)</f>
        <v>2023M09</v>
      </c>
      <c r="C5659" s="7">
        <f t="shared" si="386"/>
        <v>45196</v>
      </c>
      <c r="D5659" s="130">
        <v>38.526967594621318</v>
      </c>
      <c r="E5659">
        <f t="shared" si="383"/>
        <v>37.969383051065023</v>
      </c>
      <c r="F5659" s="130">
        <v>32.66883008865684</v>
      </c>
      <c r="G5659">
        <f t="shared" si="385"/>
        <v>32.20125448065923</v>
      </c>
      <c r="H5659">
        <f t="shared" si="387"/>
        <v>0</v>
      </c>
      <c r="I5659" s="70">
        <v>44896</v>
      </c>
      <c r="J5659" s="71">
        <v>33.041063595970826</v>
      </c>
      <c r="K5659" s="70"/>
      <c r="M5659" s="164">
        <v>45078</v>
      </c>
      <c r="N5659" s="71">
        <v>32.807441091360957</v>
      </c>
      <c r="O5659" s="164">
        <v>45170</v>
      </c>
      <c r="P5659" s="71">
        <v>32.521948595362268</v>
      </c>
      <c r="S5659" s="165"/>
      <c r="T5659" s="166"/>
    </row>
    <row r="5660" spans="1:20">
      <c r="A5660" s="12">
        <f t="shared" si="384"/>
        <v>0</v>
      </c>
      <c r="B5660" t="str">
        <f>YEAR(C5660)&amp;VLOOKUP(MONTH(C5660),lookup!$G$2:$N$13,8)</f>
        <v>2023M09</v>
      </c>
      <c r="C5660" s="7">
        <f t="shared" si="386"/>
        <v>45197</v>
      </c>
      <c r="D5660" s="130">
        <v>37.995811888786008</v>
      </c>
      <c r="E5660">
        <f t="shared" si="383"/>
        <v>38.116416120848811</v>
      </c>
      <c r="F5660" s="130">
        <v>32.314376198311528</v>
      </c>
      <c r="G5660">
        <f t="shared" si="385"/>
        <v>32.347829579785532</v>
      </c>
      <c r="H5660">
        <f t="shared" si="387"/>
        <v>0</v>
      </c>
      <c r="I5660" s="70">
        <v>44896</v>
      </c>
      <c r="J5660" s="71">
        <v>33.060744804499492</v>
      </c>
      <c r="K5660" s="70"/>
      <c r="M5660" s="164">
        <v>45078</v>
      </c>
      <c r="N5660" s="71">
        <v>32.841765090158908</v>
      </c>
      <c r="O5660" s="164">
        <v>45170</v>
      </c>
      <c r="P5660" s="71">
        <v>32.549048627921962</v>
      </c>
      <c r="S5660" s="165"/>
      <c r="T5660" s="166"/>
    </row>
    <row r="5661" spans="1:20">
      <c r="A5661" s="12">
        <f t="shared" si="384"/>
        <v>0</v>
      </c>
      <c r="B5661" t="str">
        <f>YEAR(C5661)&amp;VLOOKUP(MONTH(C5661),lookup!$G$2:$N$13,8)</f>
        <v>2023M09</v>
      </c>
      <c r="C5661" s="7">
        <f t="shared" si="386"/>
        <v>45198</v>
      </c>
      <c r="D5661" s="130">
        <v>38.177660180122672</v>
      </c>
      <c r="E5661">
        <f t="shared" si="383"/>
        <v>38.078558568160531</v>
      </c>
      <c r="F5661" s="130">
        <v>32.397073961505647</v>
      </c>
      <c r="G5661">
        <f t="shared" si="385"/>
        <v>32.325659548534666</v>
      </c>
      <c r="H5661">
        <f t="shared" si="387"/>
        <v>0</v>
      </c>
      <c r="I5661" s="70">
        <v>44896</v>
      </c>
      <c r="J5661" s="71">
        <v>33.014683406010803</v>
      </c>
      <c r="K5661" s="70"/>
      <c r="M5661" s="164">
        <v>45078</v>
      </c>
      <c r="N5661" s="71">
        <v>32.883306730899008</v>
      </c>
      <c r="O5661" s="164">
        <v>45170</v>
      </c>
      <c r="P5661" s="71">
        <v>32.581247743401555</v>
      </c>
      <c r="S5661" s="165"/>
      <c r="T5661" s="166"/>
    </row>
    <row r="5662" spans="1:20">
      <c r="A5662" s="12">
        <f t="shared" si="384"/>
        <v>0</v>
      </c>
      <c r="B5662" t="str">
        <f>YEAR(C5662)&amp;VLOOKUP(MONTH(C5662),lookup!$G$2:$N$13,8)</f>
        <v>2023M09</v>
      </c>
      <c r="C5662" s="7">
        <f t="shared" si="386"/>
        <v>45199</v>
      </c>
      <c r="D5662" s="130">
        <v>38.167642969442156</v>
      </c>
      <c r="E5662">
        <f t="shared" si="383"/>
        <v>38.201814847685867</v>
      </c>
      <c r="F5662" s="130">
        <v>32.560262636215583</v>
      </c>
      <c r="G5662">
        <f t="shared" si="385"/>
        <v>32.452872530043059</v>
      </c>
      <c r="H5662">
        <f t="shared" si="387"/>
        <v>0</v>
      </c>
      <c r="I5662" s="70">
        <v>44896</v>
      </c>
      <c r="J5662" s="71">
        <v>32.964397782532849</v>
      </c>
      <c r="K5662" s="70"/>
      <c r="M5662" s="164">
        <v>45078</v>
      </c>
      <c r="N5662" s="71">
        <v>32.927143901244939</v>
      </c>
      <c r="O5662" s="164">
        <v>45170</v>
      </c>
      <c r="P5662" s="71">
        <v>32.619233461937277</v>
      </c>
      <c r="S5662" s="165"/>
      <c r="T5662" s="166"/>
    </row>
    <row r="5663" spans="1:20">
      <c r="A5663" s="12">
        <f t="shared" si="384"/>
        <v>0</v>
      </c>
      <c r="B5663" t="str">
        <f>YEAR(C5663)&amp;VLOOKUP(MONTH(C5663),lookup!$G$2:$N$13,8)</f>
        <v>2023M10</v>
      </c>
      <c r="C5663" s="7">
        <f t="shared" si="386"/>
        <v>45200</v>
      </c>
      <c r="D5663" s="130">
        <v>38.084472404365769</v>
      </c>
      <c r="E5663">
        <f t="shared" si="383"/>
        <v>38.14781771099959</v>
      </c>
      <c r="F5663" s="130">
        <v>32.261568814536865</v>
      </c>
      <c r="G5663">
        <f t="shared" si="385"/>
        <v>32.411729798925393</v>
      </c>
      <c r="H5663">
        <f t="shared" si="387"/>
        <v>0</v>
      </c>
      <c r="I5663" s="70">
        <v>44896</v>
      </c>
      <c r="J5663" s="71">
        <v>32.925040340416501</v>
      </c>
      <c r="K5663" s="70"/>
      <c r="M5663" s="164">
        <v>45078</v>
      </c>
      <c r="N5663" s="71">
        <v>32.977706270103511</v>
      </c>
      <c r="O5663" s="164">
        <v>45170</v>
      </c>
      <c r="P5663" s="71">
        <v>32.668280054370214</v>
      </c>
      <c r="S5663" s="165"/>
      <c r="T5663" s="166"/>
    </row>
    <row r="5664" spans="1:20">
      <c r="A5664" s="12">
        <f t="shared" si="384"/>
        <v>0</v>
      </c>
      <c r="B5664" t="str">
        <f>YEAR(C5664)&amp;VLOOKUP(MONTH(C5664),lookup!$G$2:$N$13,8)</f>
        <v>2023M10</v>
      </c>
      <c r="C5664" s="7">
        <f t="shared" si="386"/>
        <v>45201</v>
      </c>
      <c r="D5664" s="130">
        <v>37.475111262872176</v>
      </c>
      <c r="E5664">
        <f t="shared" si="383"/>
        <v>38.073319637828156</v>
      </c>
      <c r="F5664" s="130">
        <v>31.90097673112545</v>
      </c>
      <c r="G5664">
        <f t="shared" si="385"/>
        <v>32.345751227531608</v>
      </c>
      <c r="H5664">
        <f t="shared" si="387"/>
        <v>0</v>
      </c>
      <c r="I5664" s="70">
        <v>44896</v>
      </c>
      <c r="J5664" s="71">
        <v>32.888991362157221</v>
      </c>
      <c r="K5664" s="70"/>
      <c r="M5664" s="164">
        <v>45078</v>
      </c>
      <c r="N5664" s="71">
        <v>33.022407544714234</v>
      </c>
      <c r="O5664" s="164">
        <v>45170</v>
      </c>
      <c r="P5664" s="71">
        <v>32.719630622947889</v>
      </c>
      <c r="S5664" s="165"/>
      <c r="T5664" s="166"/>
    </row>
    <row r="5665" spans="1:20">
      <c r="A5665" s="12">
        <f t="shared" si="384"/>
        <v>0</v>
      </c>
      <c r="B5665" t="str">
        <f>YEAR(C5665)&amp;VLOOKUP(MONTH(C5665),lookup!$G$2:$N$13,8)</f>
        <v>2023M10</v>
      </c>
      <c r="C5665" s="7">
        <f t="shared" si="386"/>
        <v>45202</v>
      </c>
      <c r="D5665" s="130">
        <v>38.273090121013936</v>
      </c>
      <c r="E5665">
        <f t="shared" si="383"/>
        <v>38.051943028235868</v>
      </c>
      <c r="F5665" s="130">
        <v>32.461038470047491</v>
      </c>
      <c r="G5665">
        <f t="shared" si="385"/>
        <v>32.334328742250975</v>
      </c>
      <c r="H5665">
        <f t="shared" si="387"/>
        <v>0</v>
      </c>
      <c r="I5665" s="70">
        <v>44896</v>
      </c>
      <c r="J5665" s="71">
        <v>32.853438088003657</v>
      </c>
      <c r="K5665" s="70"/>
      <c r="M5665" s="164">
        <v>45078</v>
      </c>
      <c r="N5665" s="71">
        <v>33.055356137142937</v>
      </c>
      <c r="O5665" s="164">
        <v>45170</v>
      </c>
      <c r="P5665" s="71">
        <v>32.763106792596645</v>
      </c>
      <c r="S5665" s="165"/>
      <c r="T5665" s="166"/>
    </row>
    <row r="5666" spans="1:20">
      <c r="A5666" s="12">
        <f t="shared" si="384"/>
        <v>0</v>
      </c>
      <c r="B5666" t="str">
        <f>YEAR(C5666)&amp;VLOOKUP(MONTH(C5666),lookup!$G$2:$N$13,8)</f>
        <v>2023M10</v>
      </c>
      <c r="C5666" s="7">
        <f t="shared" si="386"/>
        <v>45203</v>
      </c>
      <c r="D5666" s="130">
        <v>37.463946158936984</v>
      </c>
      <c r="E5666">
        <f t="shared" si="383"/>
        <v>37.980454169322876</v>
      </c>
      <c r="F5666" s="130">
        <v>31.83553479372733</v>
      </c>
      <c r="G5666">
        <f t="shared" si="385"/>
        <v>32.268016806479451</v>
      </c>
      <c r="H5666">
        <f t="shared" si="387"/>
        <v>0</v>
      </c>
      <c r="I5666" s="70">
        <v>44896</v>
      </c>
      <c r="J5666" s="71">
        <v>32.819535753882626</v>
      </c>
      <c r="K5666" s="70"/>
      <c r="M5666" s="164">
        <v>45078</v>
      </c>
      <c r="N5666" s="71">
        <v>33.058696533480109</v>
      </c>
      <c r="O5666" s="164">
        <v>45170</v>
      </c>
      <c r="P5666" s="71">
        <v>32.767305648543562</v>
      </c>
      <c r="S5666" s="165"/>
      <c r="T5666" s="166"/>
    </row>
    <row r="5667" spans="1:20">
      <c r="A5667" s="12">
        <f t="shared" si="384"/>
        <v>0</v>
      </c>
      <c r="B5667" t="str">
        <f>YEAR(C5667)&amp;VLOOKUP(MONTH(C5667),lookup!$G$2:$N$13,8)</f>
        <v>2023M10</v>
      </c>
      <c r="C5667" s="7">
        <f t="shared" si="386"/>
        <v>45204</v>
      </c>
      <c r="D5667" s="130">
        <v>38.099510318621867</v>
      </c>
      <c r="E5667">
        <f t="shared" si="383"/>
        <v>37.947225601114511</v>
      </c>
      <c r="F5667" s="130">
        <v>32.201354431506118</v>
      </c>
      <c r="G5667">
        <f t="shared" si="385"/>
        <v>32.222489617074238</v>
      </c>
      <c r="H5667">
        <f t="shared" si="387"/>
        <v>0</v>
      </c>
      <c r="I5667" s="70">
        <v>44896</v>
      </c>
      <c r="J5667" s="71">
        <v>32.799349435419167</v>
      </c>
      <c r="K5667" s="70"/>
      <c r="M5667" s="164">
        <v>45078</v>
      </c>
      <c r="N5667" s="71">
        <v>33.041596899932507</v>
      </c>
      <c r="O5667" s="164">
        <v>45170</v>
      </c>
      <c r="P5667" s="71">
        <v>32.742415971212949</v>
      </c>
      <c r="S5667" s="165"/>
      <c r="T5667" s="166"/>
    </row>
    <row r="5668" spans="1:20">
      <c r="A5668" s="12">
        <f t="shared" si="384"/>
        <v>0</v>
      </c>
      <c r="B5668" t="str">
        <f>YEAR(C5668)&amp;VLOOKUP(MONTH(C5668),lookup!$G$2:$N$13,8)</f>
        <v>2023M10</v>
      </c>
      <c r="C5668" s="7">
        <f t="shared" si="386"/>
        <v>45205</v>
      </c>
      <c r="D5668" s="130">
        <v>37.519045003152627</v>
      </c>
      <c r="E5668">
        <f t="shared" si="383"/>
        <v>37.8633778402383</v>
      </c>
      <c r="F5668" s="130">
        <v>31.96726849337918</v>
      </c>
      <c r="G5668">
        <f t="shared" si="385"/>
        <v>32.15137920694626</v>
      </c>
      <c r="H5668">
        <f t="shared" si="387"/>
        <v>0</v>
      </c>
      <c r="I5668" s="70">
        <v>44896</v>
      </c>
      <c r="J5668" s="71">
        <v>32.744316092332866</v>
      </c>
      <c r="K5668" s="70"/>
      <c r="M5668" s="164">
        <v>45078</v>
      </c>
      <c r="N5668" s="71">
        <v>33.03397949496302</v>
      </c>
      <c r="O5668" s="164">
        <v>45170</v>
      </c>
      <c r="P5668" s="71">
        <v>32.727759050845911</v>
      </c>
      <c r="S5668" s="165"/>
      <c r="T5668" s="166"/>
    </row>
    <row r="5669" spans="1:20">
      <c r="A5669" s="12">
        <f t="shared" si="384"/>
        <v>0</v>
      </c>
      <c r="B5669" t="str">
        <f>YEAR(C5669)&amp;VLOOKUP(MONTH(C5669),lookup!$G$2:$N$13,8)</f>
        <v>2023M10</v>
      </c>
      <c r="C5669" s="7">
        <f t="shared" si="386"/>
        <v>45206</v>
      </c>
      <c r="D5669" s="130">
        <v>38.736258230396778</v>
      </c>
      <c r="E5669">
        <f t="shared" si="383"/>
        <v>37.952605703883009</v>
      </c>
      <c r="F5669" s="130">
        <v>32.717051379033961</v>
      </c>
      <c r="G5669">
        <f t="shared" si="385"/>
        <v>32.209334675916544</v>
      </c>
      <c r="H5669">
        <f t="shared" si="387"/>
        <v>0</v>
      </c>
      <c r="I5669" s="70">
        <v>44896</v>
      </c>
      <c r="J5669" s="71">
        <v>32.741961091964711</v>
      </c>
      <c r="K5669" s="70"/>
      <c r="M5669" s="164">
        <v>45078</v>
      </c>
      <c r="N5669" s="71">
        <v>33.017449490857047</v>
      </c>
      <c r="O5669" s="164">
        <v>45170</v>
      </c>
      <c r="P5669" s="71">
        <v>32.708283763737924</v>
      </c>
      <c r="S5669" s="165"/>
      <c r="T5669" s="166"/>
    </row>
    <row r="5670" spans="1:20">
      <c r="A5670" s="12">
        <f t="shared" si="384"/>
        <v>0</v>
      </c>
      <c r="B5670" t="str">
        <f>YEAR(C5670)&amp;VLOOKUP(MONTH(C5670),lookup!$G$2:$N$13,8)</f>
        <v>2023M10</v>
      </c>
      <c r="C5670" s="7">
        <f t="shared" si="386"/>
        <v>45207</v>
      </c>
      <c r="D5670" s="130">
        <v>37.839610546084288</v>
      </c>
      <c r="E5670">
        <f t="shared" si="383"/>
        <v>37.96247861769082</v>
      </c>
      <c r="F5670" s="130">
        <v>32.259405898495828</v>
      </c>
      <c r="G5670">
        <f t="shared" si="385"/>
        <v>32.220400227089925</v>
      </c>
      <c r="H5670">
        <f t="shared" si="387"/>
        <v>0</v>
      </c>
      <c r="I5670" s="70">
        <v>44896</v>
      </c>
      <c r="J5670" s="71">
        <v>32.746716488059107</v>
      </c>
      <c r="K5670" s="70"/>
      <c r="M5670" s="164">
        <v>45078</v>
      </c>
      <c r="N5670" s="71">
        <v>33.031903428488597</v>
      </c>
      <c r="O5670" s="164">
        <v>45170</v>
      </c>
      <c r="P5670" s="71">
        <v>32.725661950429782</v>
      </c>
      <c r="S5670" s="165"/>
      <c r="T5670" s="166"/>
    </row>
    <row r="5671" spans="1:20">
      <c r="A5671" s="12">
        <f t="shared" si="384"/>
        <v>0</v>
      </c>
      <c r="B5671" t="str">
        <f>YEAR(C5671)&amp;VLOOKUP(MONTH(C5671),lookup!$G$2:$N$13,8)</f>
        <v>2023M10</v>
      </c>
      <c r="C5671" s="7">
        <f t="shared" si="386"/>
        <v>45208</v>
      </c>
      <c r="D5671" s="130">
        <v>38.33036615978024</v>
      </c>
      <c r="E5671">
        <f t="shared" si="383"/>
        <v>37.982619980634738</v>
      </c>
      <c r="F5671" s="130">
        <v>32.4329501126659</v>
      </c>
      <c r="G5671">
        <f t="shared" si="385"/>
        <v>32.228770861774521</v>
      </c>
      <c r="H5671">
        <f t="shared" si="387"/>
        <v>0</v>
      </c>
      <c r="I5671" s="70">
        <v>44896</v>
      </c>
      <c r="J5671" s="71">
        <v>32.748683343290836</v>
      </c>
      <c r="K5671" s="70"/>
      <c r="M5671" s="164">
        <v>45078</v>
      </c>
      <c r="N5671" s="71">
        <v>33.053024129106248</v>
      </c>
      <c r="O5671" s="164">
        <v>45170</v>
      </c>
      <c r="P5671" s="71">
        <v>32.75558741993941</v>
      </c>
      <c r="S5671" s="165"/>
      <c r="T5671" s="166"/>
    </row>
    <row r="5672" spans="1:20">
      <c r="A5672" s="12">
        <f t="shared" si="384"/>
        <v>0</v>
      </c>
      <c r="B5672" t="str">
        <f>YEAR(C5672)&amp;VLOOKUP(MONTH(C5672),lookup!$G$2:$N$13,8)</f>
        <v>2023M10</v>
      </c>
      <c r="C5672" s="7">
        <f t="shared" si="386"/>
        <v>45209</v>
      </c>
      <c r="D5672" s="130">
        <v>37.962641659435967</v>
      </c>
      <c r="E5672">
        <f t="shared" si="383"/>
        <v>38.054648588794905</v>
      </c>
      <c r="F5672" s="130">
        <v>32.253824825655471</v>
      </c>
      <c r="G5672">
        <f t="shared" si="385"/>
        <v>32.285681370343326</v>
      </c>
      <c r="H5672">
        <f t="shared" si="387"/>
        <v>0</v>
      </c>
      <c r="I5672" s="70">
        <v>44896</v>
      </c>
      <c r="J5672" s="71">
        <v>32.7517685974356</v>
      </c>
      <c r="K5672" s="70"/>
      <c r="M5672" s="164">
        <v>45078</v>
      </c>
      <c r="N5672" s="71">
        <v>33.059129129444671</v>
      </c>
      <c r="O5672" s="164">
        <v>45170</v>
      </c>
      <c r="P5672" s="71">
        <v>32.767486994790637</v>
      </c>
      <c r="S5672" s="165"/>
      <c r="T5672" s="166"/>
    </row>
    <row r="5673" spans="1:20">
      <c r="A5673" s="12">
        <f t="shared" si="384"/>
        <v>0</v>
      </c>
      <c r="B5673" t="str">
        <f>YEAR(C5673)&amp;VLOOKUP(MONTH(C5673),lookup!$G$2:$N$13,8)</f>
        <v>2023M10</v>
      </c>
      <c r="C5673" s="7">
        <f t="shared" si="386"/>
        <v>45210</v>
      </c>
      <c r="D5673" s="130">
        <v>38.583824151771744</v>
      </c>
      <c r="E5673">
        <f t="shared" si="383"/>
        <v>38.114428951813082</v>
      </c>
      <c r="F5673" s="130">
        <v>32.64919043910357</v>
      </c>
      <c r="G5673">
        <f t="shared" si="385"/>
        <v>32.334760535709123</v>
      </c>
      <c r="H5673">
        <f t="shared" si="387"/>
        <v>0</v>
      </c>
      <c r="I5673" s="70">
        <v>44896</v>
      </c>
      <c r="J5673" s="71">
        <v>32.760079799305693</v>
      </c>
      <c r="K5673" s="70"/>
      <c r="M5673" s="164">
        <v>45078</v>
      </c>
      <c r="N5673" s="71">
        <v>33.069345810721998</v>
      </c>
      <c r="O5673" s="164">
        <v>45170</v>
      </c>
      <c r="P5673" s="71">
        <v>32.774048557009458</v>
      </c>
      <c r="S5673" s="165"/>
      <c r="T5673" s="166"/>
    </row>
    <row r="5674" spans="1:20">
      <c r="A5674" s="12">
        <f t="shared" si="384"/>
        <v>0</v>
      </c>
      <c r="B5674" t="str">
        <f>YEAR(C5674)&amp;VLOOKUP(MONTH(C5674),lookup!$G$2:$N$13,8)</f>
        <v>2023M10</v>
      </c>
      <c r="C5674" s="7">
        <f t="shared" si="386"/>
        <v>45211</v>
      </c>
      <c r="D5674" s="130">
        <v>37.718205090342948</v>
      </c>
      <c r="E5674">
        <f t="shared" si="383"/>
        <v>38.146916808958487</v>
      </c>
      <c r="F5674" s="130">
        <v>32.036142470667698</v>
      </c>
      <c r="G5674">
        <f t="shared" si="385"/>
        <v>32.353038013625266</v>
      </c>
      <c r="H5674">
        <f t="shared" si="387"/>
        <v>0</v>
      </c>
      <c r="I5674" s="70">
        <v>44896</v>
      </c>
      <c r="J5674" s="71">
        <v>32.757745698481969</v>
      </c>
      <c r="K5674" s="70"/>
      <c r="M5674" s="164">
        <v>45078</v>
      </c>
      <c r="N5674" s="71">
        <v>33.091889112687589</v>
      </c>
      <c r="O5674" s="164">
        <v>45170</v>
      </c>
      <c r="P5674" s="71">
        <v>32.788789053804599</v>
      </c>
      <c r="S5674" s="165"/>
      <c r="T5674" s="166"/>
    </row>
    <row r="5675" spans="1:20">
      <c r="A5675" s="12">
        <f t="shared" si="384"/>
        <v>0</v>
      </c>
      <c r="B5675" t="str">
        <f>YEAR(C5675)&amp;VLOOKUP(MONTH(C5675),lookup!$G$2:$N$13,8)</f>
        <v>2023M10</v>
      </c>
      <c r="C5675" s="7">
        <f t="shared" si="386"/>
        <v>45212</v>
      </c>
      <c r="D5675" s="130">
        <v>38.014052501584167</v>
      </c>
      <c r="E5675">
        <f t="shared" si="383"/>
        <v>38.08139188465924</v>
      </c>
      <c r="F5675" s="130">
        <v>32.238612932849939</v>
      </c>
      <c r="G5675">
        <f t="shared" si="385"/>
        <v>32.31549679944392</v>
      </c>
      <c r="H5675">
        <f t="shared" si="387"/>
        <v>0</v>
      </c>
      <c r="I5675" s="70">
        <v>44896</v>
      </c>
      <c r="J5675" s="71">
        <v>32.745474708774239</v>
      </c>
      <c r="K5675" s="70"/>
      <c r="M5675" s="164">
        <v>45078</v>
      </c>
      <c r="N5675" s="71">
        <v>33.119658992886592</v>
      </c>
      <c r="O5675" s="164">
        <v>45170</v>
      </c>
      <c r="P5675" s="71">
        <v>32.811101149423955</v>
      </c>
      <c r="S5675" s="165"/>
      <c r="T5675" s="166"/>
    </row>
    <row r="5676" spans="1:20">
      <c r="A5676" s="12">
        <f t="shared" si="384"/>
        <v>0</v>
      </c>
      <c r="B5676" t="str">
        <f>YEAR(C5676)&amp;VLOOKUP(MONTH(C5676),lookup!$G$2:$N$13,8)</f>
        <v>2023M10</v>
      </c>
      <c r="C5676" s="7">
        <f t="shared" si="386"/>
        <v>45213</v>
      </c>
      <c r="D5676" s="130">
        <v>37.931506907186773</v>
      </c>
      <c r="E5676">
        <f t="shared" si="383"/>
        <v>38.114828783753254</v>
      </c>
      <c r="F5676" s="130">
        <v>32.148980299674506</v>
      </c>
      <c r="G5676">
        <f t="shared" si="385"/>
        <v>32.317651654102278</v>
      </c>
      <c r="H5676">
        <f t="shared" si="387"/>
        <v>0</v>
      </c>
      <c r="I5676" s="70">
        <v>44896</v>
      </c>
      <c r="J5676" s="71">
        <v>32.763029244448717</v>
      </c>
      <c r="K5676" s="70"/>
      <c r="M5676" s="164">
        <v>45078</v>
      </c>
      <c r="N5676" s="71">
        <v>33.095826839303598</v>
      </c>
      <c r="O5676" s="164">
        <v>45170</v>
      </c>
      <c r="P5676" s="71">
        <v>32.787493697689179</v>
      </c>
      <c r="S5676" s="165"/>
      <c r="T5676" s="166"/>
    </row>
    <row r="5677" spans="1:20">
      <c r="A5677" s="12">
        <f t="shared" si="384"/>
        <v>0</v>
      </c>
      <c r="B5677" t="str">
        <f>YEAR(C5677)&amp;VLOOKUP(MONTH(C5677),lookup!$G$2:$N$13,8)</f>
        <v>2023M10</v>
      </c>
      <c r="C5677" s="7">
        <f t="shared" si="386"/>
        <v>45214</v>
      </c>
      <c r="D5677" s="130">
        <v>38.524766040374082</v>
      </c>
      <c r="E5677">
        <f t="shared" ref="E5677:E5740" si="388">AVERAGE(SUM(D5670:D5677)/8,SUM(D5672:D5677)/6)</f>
        <v>38.117810511926322</v>
      </c>
      <c r="F5677" s="130">
        <v>32.616058149531575</v>
      </c>
      <c r="G5677">
        <f t="shared" si="385"/>
        <v>32.326598580330511</v>
      </c>
      <c r="H5677">
        <f t="shared" si="387"/>
        <v>0</v>
      </c>
      <c r="I5677" s="70">
        <v>44896</v>
      </c>
      <c r="J5677" s="71">
        <v>32.771073040610652</v>
      </c>
      <c r="K5677" s="70"/>
      <c r="M5677" s="164">
        <v>45078</v>
      </c>
      <c r="N5677" s="71">
        <v>33.089626097441304</v>
      </c>
      <c r="O5677" s="164">
        <v>45170</v>
      </c>
      <c r="P5677" s="71">
        <v>32.787300072697313</v>
      </c>
      <c r="S5677" s="165"/>
      <c r="T5677" s="166"/>
    </row>
    <row r="5678" spans="1:20">
      <c r="A5678" s="12">
        <f t="shared" si="384"/>
        <v>0</v>
      </c>
      <c r="B5678" t="str">
        <f>YEAR(C5678)&amp;VLOOKUP(MONTH(C5678),lookup!$G$2:$N$13,8)</f>
        <v>2023M10</v>
      </c>
      <c r="C5678" s="7">
        <f t="shared" si="386"/>
        <v>45215</v>
      </c>
      <c r="D5678" s="130">
        <v>37.612266821859222</v>
      </c>
      <c r="E5678">
        <f t="shared" si="388"/>
        <v>38.074403626030858</v>
      </c>
      <c r="F5678" s="130">
        <v>31.89579735733049</v>
      </c>
      <c r="G5678">
        <f t="shared" si="385"/>
        <v>32.274037424147267</v>
      </c>
      <c r="H5678">
        <f t="shared" si="387"/>
        <v>0</v>
      </c>
      <c r="I5678" s="70">
        <v>44896</v>
      </c>
      <c r="J5678" s="71">
        <v>32.778287645816235</v>
      </c>
      <c r="K5678" s="70"/>
      <c r="M5678" s="164">
        <v>45078</v>
      </c>
      <c r="N5678" s="71">
        <v>33.087063801704844</v>
      </c>
      <c r="O5678" s="164">
        <v>45170</v>
      </c>
      <c r="P5678" s="71">
        <v>32.79214963334455</v>
      </c>
      <c r="S5678" s="165"/>
      <c r="T5678" s="166"/>
    </row>
    <row r="5679" spans="1:20">
      <c r="A5679" s="12">
        <f t="shared" si="384"/>
        <v>0</v>
      </c>
      <c r="B5679" t="str">
        <f>YEAR(C5679)&amp;VLOOKUP(MONTH(C5679),lookup!$G$2:$N$13,8)</f>
        <v>2023M10</v>
      </c>
      <c r="C5679" s="7">
        <f t="shared" si="386"/>
        <v>45216</v>
      </c>
      <c r="D5679" s="130">
        <v>38.381570270586366</v>
      </c>
      <c r="E5679">
        <f t="shared" si="388"/>
        <v>38.06074939285746</v>
      </c>
      <c r="F5679" s="130">
        <v>32.442786026945001</v>
      </c>
      <c r="G5679">
        <f t="shared" si="385"/>
        <v>32.257451801109823</v>
      </c>
      <c r="H5679">
        <f t="shared" si="387"/>
        <v>0</v>
      </c>
      <c r="I5679" s="70">
        <v>44896</v>
      </c>
      <c r="J5679" s="71">
        <v>32.776949048863393</v>
      </c>
      <c r="K5679" s="70"/>
      <c r="M5679" s="164">
        <v>45078</v>
      </c>
      <c r="N5679" s="71">
        <v>33.066116241960351</v>
      </c>
      <c r="O5679" s="164">
        <v>45170</v>
      </c>
      <c r="P5679" s="71">
        <v>32.772485246300597</v>
      </c>
      <c r="S5679" s="165"/>
      <c r="T5679" s="166"/>
    </row>
    <row r="5680" spans="1:20">
      <c r="A5680" s="12">
        <f t="shared" ref="A5680:A5743" si="389">IF(D5680+D5681=D5680,IF(D5680+D5681&gt;0,1,0),0)</f>
        <v>0</v>
      </c>
      <c r="B5680" t="str">
        <f>YEAR(C5680)&amp;VLOOKUP(MONTH(C5680),lookup!$G$2:$N$13,8)</f>
        <v>2023M10</v>
      </c>
      <c r="C5680" s="7">
        <f t="shared" si="386"/>
        <v>45217</v>
      </c>
      <c r="D5680" s="130">
        <v>38.072374021065265</v>
      </c>
      <c r="E5680">
        <f t="shared" si="388"/>
        <v>38.097121743019486</v>
      </c>
      <c r="F5680" s="130">
        <v>32.292672516878866</v>
      </c>
      <c r="G5680">
        <f t="shared" si="385"/>
        <v>32.281257285662214</v>
      </c>
      <c r="H5680">
        <f t="shared" si="387"/>
        <v>0</v>
      </c>
      <c r="I5680" s="70">
        <v>44896</v>
      </c>
      <c r="J5680" s="71">
        <v>32.772924060373199</v>
      </c>
      <c r="K5680" s="70"/>
      <c r="M5680" s="164">
        <v>45078</v>
      </c>
      <c r="N5680" s="71">
        <v>33.055148739107409</v>
      </c>
      <c r="O5680" s="164">
        <v>45170</v>
      </c>
      <c r="P5680" s="71">
        <v>32.756061959422667</v>
      </c>
      <c r="S5680" s="165"/>
      <c r="T5680" s="166"/>
    </row>
    <row r="5681" spans="1:20">
      <c r="A5681" s="12">
        <f t="shared" si="389"/>
        <v>0</v>
      </c>
      <c r="B5681" t="str">
        <f>YEAR(C5681)&amp;VLOOKUP(MONTH(C5681),lookup!$G$2:$N$13,8)</f>
        <v>2023M10</v>
      </c>
      <c r="C5681" s="7">
        <f t="shared" si="386"/>
        <v>45218</v>
      </c>
      <c r="D5681" s="130">
        <v>38.529010887381325</v>
      </c>
      <c r="E5681">
        <f t="shared" si="388"/>
        <v>38.136609112811513</v>
      </c>
      <c r="F5681" s="130">
        <v>32.660265782715669</v>
      </c>
      <c r="G5681">
        <f t="shared" si="385"/>
        <v>32.317087232126781</v>
      </c>
      <c r="H5681">
        <f t="shared" si="387"/>
        <v>0</v>
      </c>
      <c r="I5681" s="70">
        <v>44896</v>
      </c>
      <c r="J5681" s="71">
        <v>32.756279744756746</v>
      </c>
      <c r="K5681" s="70"/>
      <c r="M5681" s="164">
        <v>45078</v>
      </c>
      <c r="N5681" s="71">
        <v>33.047796445894981</v>
      </c>
      <c r="O5681" s="164">
        <v>45170</v>
      </c>
      <c r="P5681" s="71">
        <v>32.74242511969085</v>
      </c>
      <c r="S5681" s="165"/>
      <c r="T5681" s="166"/>
    </row>
    <row r="5682" spans="1:20">
      <c r="A5682" s="12">
        <f t="shared" si="389"/>
        <v>0</v>
      </c>
      <c r="B5682" t="str">
        <f>YEAR(C5682)&amp;VLOOKUP(MONTH(C5682),lookup!$G$2:$N$13,8)</f>
        <v>2023M10</v>
      </c>
      <c r="C5682" s="7">
        <f t="shared" si="386"/>
        <v>45219</v>
      </c>
      <c r="D5682" s="130">
        <v>37.94255163943923</v>
      </c>
      <c r="E5682">
        <f t="shared" si="388"/>
        <v>38.151551166484396</v>
      </c>
      <c r="F5682" s="130">
        <v>32.044575713404903</v>
      </c>
      <c r="G5682">
        <f t="shared" si="385"/>
        <v>32.308913927608728</v>
      </c>
      <c r="H5682">
        <f t="shared" si="387"/>
        <v>0</v>
      </c>
      <c r="I5682" s="70">
        <v>44896</v>
      </c>
      <c r="J5682" s="71">
        <v>32.749577494426319</v>
      </c>
      <c r="K5682" s="70"/>
      <c r="M5682" s="164">
        <v>45078</v>
      </c>
      <c r="N5682" s="71">
        <v>33.032335531318502</v>
      </c>
      <c r="O5682" s="164">
        <v>45170</v>
      </c>
      <c r="P5682" s="71">
        <v>32.724547479701116</v>
      </c>
      <c r="S5682" s="165"/>
      <c r="T5682" s="166"/>
    </row>
    <row r="5683" spans="1:20">
      <c r="A5683" s="12">
        <f t="shared" si="389"/>
        <v>0</v>
      </c>
      <c r="B5683" t="str">
        <f>YEAR(C5683)&amp;VLOOKUP(MONTH(C5683),lookup!$G$2:$N$13,8)</f>
        <v>2023M10</v>
      </c>
      <c r="C5683" s="7">
        <f t="shared" si="386"/>
        <v>45220</v>
      </c>
      <c r="D5683" s="130">
        <v>38.854490822922955</v>
      </c>
      <c r="E5683">
        <f t="shared" si="388"/>
        <v>38.231555626780484</v>
      </c>
      <c r="F5683" s="130">
        <v>32.931020410353362</v>
      </c>
      <c r="G5683">
        <f t="shared" si="385"/>
        <v>32.378436250021167</v>
      </c>
      <c r="H5683">
        <f t="shared" si="387"/>
        <v>0</v>
      </c>
      <c r="I5683" s="70">
        <v>44896</v>
      </c>
      <c r="J5683" s="71">
        <v>32.753020646239229</v>
      </c>
      <c r="K5683" s="70"/>
      <c r="M5683" s="164">
        <v>45078</v>
      </c>
      <c r="N5683" s="71">
        <v>33.007622539686821</v>
      </c>
      <c r="O5683" s="164">
        <v>45170</v>
      </c>
      <c r="P5683" s="71">
        <v>32.703090730368977</v>
      </c>
      <c r="S5683" s="165"/>
      <c r="T5683" s="166"/>
    </row>
    <row r="5684" spans="1:20">
      <c r="A5684" s="12">
        <f t="shared" si="389"/>
        <v>0</v>
      </c>
      <c r="B5684" t="str">
        <f>YEAR(C5684)&amp;VLOOKUP(MONTH(C5684),lookup!$G$2:$N$13,8)</f>
        <v>2023M10</v>
      </c>
      <c r="C5684" s="7">
        <f t="shared" si="386"/>
        <v>45221</v>
      </c>
      <c r="D5684" s="130">
        <v>37.964947118531754</v>
      </c>
      <c r="E5684">
        <f t="shared" si="388"/>
        <v>38.263035664712255</v>
      </c>
      <c r="F5684" s="130">
        <v>32.230827185397828</v>
      </c>
      <c r="G5684">
        <f t="shared" si="385"/>
        <v>32.411470832717825</v>
      </c>
      <c r="H5684">
        <f t="shared" si="387"/>
        <v>0</v>
      </c>
      <c r="I5684" s="70">
        <v>44896</v>
      </c>
      <c r="J5684" s="71">
        <v>32.765704255539454</v>
      </c>
      <c r="K5684" s="70"/>
      <c r="M5684" s="164">
        <v>45078</v>
      </c>
      <c r="N5684" s="71">
        <v>33.038702127359656</v>
      </c>
      <c r="O5684" s="164">
        <v>45170</v>
      </c>
      <c r="P5684" s="71">
        <v>32.740589442054919</v>
      </c>
      <c r="S5684" s="165"/>
      <c r="T5684" s="166"/>
    </row>
    <row r="5685" spans="1:20">
      <c r="A5685" s="12">
        <f t="shared" si="389"/>
        <v>0</v>
      </c>
      <c r="B5685" t="str">
        <f>YEAR(C5685)&amp;VLOOKUP(MONTH(C5685),lookup!$G$2:$N$13,8)</f>
        <v>2023M10</v>
      </c>
      <c r="C5685" s="7">
        <f t="shared" si="386"/>
        <v>45222</v>
      </c>
      <c r="D5685" s="130">
        <v>38.616691287172621</v>
      </c>
      <c r="E5685">
        <f t="shared" si="388"/>
        <v>38.288374410686018</v>
      </c>
      <c r="F5685" s="130">
        <v>32.667223639649805</v>
      </c>
      <c r="G5685">
        <f t="shared" si="385"/>
        <v>32.433371810242278</v>
      </c>
      <c r="H5685">
        <f t="shared" si="387"/>
        <v>0</v>
      </c>
      <c r="I5685" s="70">
        <v>44896</v>
      </c>
      <c r="J5685" s="71">
        <v>32.787879816334907</v>
      </c>
      <c r="K5685" s="70"/>
      <c r="M5685" s="164">
        <v>45078</v>
      </c>
      <c r="N5685" s="71">
        <v>33.067176327951522</v>
      </c>
      <c r="O5685" s="164">
        <v>45170</v>
      </c>
      <c r="P5685" s="71">
        <v>32.773126273948343</v>
      </c>
      <c r="S5685" s="165"/>
      <c r="T5685" s="166"/>
    </row>
    <row r="5686" spans="1:20">
      <c r="A5686" s="12">
        <f t="shared" si="389"/>
        <v>0</v>
      </c>
      <c r="B5686" t="str">
        <f>YEAR(C5686)&amp;VLOOKUP(MONTH(C5686),lookup!$G$2:$N$13,8)</f>
        <v>2023M10</v>
      </c>
      <c r="C5686" s="7">
        <f t="shared" si="386"/>
        <v>45223</v>
      </c>
      <c r="D5686" s="130">
        <v>38.050831896045565</v>
      </c>
      <c r="E5686">
        <f t="shared" si="388"/>
        <v>38.313989550737688</v>
      </c>
      <c r="F5686" s="130">
        <v>32.26240942072279</v>
      </c>
      <c r="G5686">
        <f t="shared" si="385"/>
        <v>32.453763139524632</v>
      </c>
      <c r="H5686">
        <f t="shared" si="387"/>
        <v>0</v>
      </c>
      <c r="I5686" s="70">
        <v>44896</v>
      </c>
      <c r="J5686" s="71">
        <v>32.788966215943027</v>
      </c>
      <c r="K5686" s="70"/>
      <c r="M5686" s="164">
        <v>45078</v>
      </c>
      <c r="N5686" s="71">
        <v>33.084292559688897</v>
      </c>
      <c r="O5686" s="164">
        <v>45170</v>
      </c>
      <c r="P5686" s="71">
        <v>32.787884076730059</v>
      </c>
      <c r="S5686" s="165"/>
      <c r="T5686" s="166"/>
    </row>
    <row r="5687" spans="1:20">
      <c r="A5687" s="12">
        <f t="shared" si="389"/>
        <v>0</v>
      </c>
      <c r="B5687" t="str">
        <f>YEAR(C5687)&amp;VLOOKUP(MONTH(C5687),lookup!$G$2:$N$13,8)</f>
        <v>2023M10</v>
      </c>
      <c r="C5687" s="7">
        <f t="shared" si="386"/>
        <v>45224</v>
      </c>
      <c r="D5687" s="130">
        <v>38.284034901893165</v>
      </c>
      <c r="E5687">
        <f t="shared" si="388"/>
        <v>38.287478924737016</v>
      </c>
      <c r="F5687" s="130">
        <v>32.370536618454622</v>
      </c>
      <c r="G5687">
        <f t="shared" si="385"/>
        <v>32.425103454472229</v>
      </c>
      <c r="H5687">
        <f t="shared" si="387"/>
        <v>0</v>
      </c>
      <c r="I5687" s="70">
        <v>44896</v>
      </c>
      <c r="J5687" s="71">
        <v>32.783311461207333</v>
      </c>
      <c r="K5687" s="70"/>
      <c r="M5687" s="164">
        <v>45078</v>
      </c>
      <c r="N5687" s="71">
        <v>33.108197694914679</v>
      </c>
      <c r="O5687" s="164">
        <v>45170</v>
      </c>
      <c r="P5687" s="71">
        <v>32.805581444379243</v>
      </c>
      <c r="S5687" s="165"/>
      <c r="T5687" s="166"/>
    </row>
    <row r="5688" spans="1:20">
      <c r="A5688" s="12">
        <f t="shared" si="389"/>
        <v>0</v>
      </c>
      <c r="B5688" t="str">
        <f>YEAR(C5688)&amp;VLOOKUP(MONTH(C5688),lookup!$G$2:$N$13,8)</f>
        <v>2023M10</v>
      </c>
      <c r="C5688" s="7">
        <f t="shared" si="386"/>
        <v>45225</v>
      </c>
      <c r="D5688" s="130">
        <v>38.231686705013423</v>
      </c>
      <c r="E5688">
        <f t="shared" si="388"/>
        <v>38.32153055628163</v>
      </c>
      <c r="F5688" s="130">
        <v>32.401641802429538</v>
      </c>
      <c r="G5688">
        <f t="shared" si="385"/>
        <v>32.461669542237857</v>
      </c>
      <c r="H5688">
        <f t="shared" si="387"/>
        <v>0</v>
      </c>
      <c r="I5688" s="70">
        <v>44896</v>
      </c>
      <c r="J5688" s="71">
        <v>32.776315464456715</v>
      </c>
      <c r="K5688" s="70"/>
      <c r="M5688" s="164">
        <v>45078</v>
      </c>
      <c r="N5688" s="71">
        <v>33.136856677308707</v>
      </c>
      <c r="O5688" s="164">
        <v>45170</v>
      </c>
      <c r="P5688" s="71">
        <v>32.829439044627748</v>
      </c>
      <c r="S5688" s="165"/>
      <c r="T5688" s="166"/>
    </row>
    <row r="5689" spans="1:20">
      <c r="A5689" s="12">
        <f t="shared" si="389"/>
        <v>0</v>
      </c>
      <c r="B5689" t="str">
        <f>YEAR(C5689)&amp;VLOOKUP(MONTH(C5689),lookup!$G$2:$N$13,8)</f>
        <v>2023M10</v>
      </c>
      <c r="C5689" s="7">
        <f t="shared" si="386"/>
        <v>45226</v>
      </c>
      <c r="D5689" s="130">
        <v>38.592397003024104</v>
      </c>
      <c r="E5689">
        <f t="shared" si="388"/>
        <v>38.303651036851065</v>
      </c>
      <c r="F5689" s="130">
        <v>32.611473301078163</v>
      </c>
      <c r="G5689">
        <f t="shared" si="385"/>
        <v>32.431991086362586</v>
      </c>
      <c r="H5689">
        <f t="shared" si="387"/>
        <v>0</v>
      </c>
      <c r="I5689" s="70">
        <v>44896</v>
      </c>
      <c r="J5689" s="71">
        <v>32.779361735467127</v>
      </c>
      <c r="K5689" s="70"/>
      <c r="M5689" s="164">
        <v>45078</v>
      </c>
      <c r="N5689" s="71">
        <v>33.149715932879268</v>
      </c>
      <c r="O5689" s="164">
        <v>45170</v>
      </c>
      <c r="P5689" s="71">
        <v>32.842374798142529</v>
      </c>
      <c r="S5689" s="165"/>
      <c r="T5689" s="166"/>
    </row>
    <row r="5690" spans="1:20">
      <c r="A5690" s="12">
        <f t="shared" si="389"/>
        <v>0</v>
      </c>
      <c r="B5690" t="str">
        <f>YEAR(C5690)&amp;VLOOKUP(MONTH(C5690),lookup!$G$2:$N$13,8)</f>
        <v>2023M10</v>
      </c>
      <c r="C5690" s="7">
        <f t="shared" si="386"/>
        <v>45227</v>
      </c>
      <c r="D5690" s="130">
        <v>38.319661262324345</v>
      </c>
      <c r="E5690">
        <f t="shared" si="388"/>
        <v>38.356779900264101</v>
      </c>
      <c r="F5690" s="130">
        <v>32.426555711588911</v>
      </c>
      <c r="G5690">
        <f t="shared" si="385"/>
        <v>32.472175546765008</v>
      </c>
      <c r="H5690">
        <f t="shared" si="387"/>
        <v>0</v>
      </c>
      <c r="I5690" s="70">
        <v>44896</v>
      </c>
      <c r="J5690" s="71">
        <v>32.784893244528185</v>
      </c>
      <c r="K5690" s="70"/>
      <c r="M5690" s="164">
        <v>45078</v>
      </c>
      <c r="N5690" s="71">
        <v>33.164687353770823</v>
      </c>
      <c r="O5690" s="164">
        <v>45170</v>
      </c>
      <c r="P5690" s="71">
        <v>32.862053412242965</v>
      </c>
      <c r="S5690" s="165"/>
      <c r="T5690" s="166"/>
    </row>
    <row r="5691" spans="1:20">
      <c r="A5691" s="12">
        <f t="shared" si="389"/>
        <v>0</v>
      </c>
      <c r="B5691" t="str">
        <f>YEAR(C5691)&amp;VLOOKUP(MONTH(C5691),lookup!$G$2:$N$13,8)</f>
        <v>2023M10</v>
      </c>
      <c r="C5691" s="7">
        <f t="shared" si="386"/>
        <v>45228</v>
      </c>
      <c r="D5691" s="130">
        <v>38.970469432453406</v>
      </c>
      <c r="E5691">
        <f t="shared" si="388"/>
        <v>38.39351007546648</v>
      </c>
      <c r="F5691" s="130">
        <v>32.955935856157446</v>
      </c>
      <c r="G5691">
        <f t="shared" si="385"/>
        <v>32.497792113503401</v>
      </c>
      <c r="H5691">
        <f t="shared" si="387"/>
        <v>0</v>
      </c>
      <c r="I5691" s="70">
        <v>44896</v>
      </c>
      <c r="J5691" s="71">
        <v>32.79504872711771</v>
      </c>
      <c r="K5691" s="70"/>
      <c r="M5691" s="164">
        <v>45078</v>
      </c>
      <c r="N5691" s="71">
        <v>33.201604836588253</v>
      </c>
      <c r="O5691" s="164">
        <v>45170</v>
      </c>
      <c r="P5691" s="71">
        <v>32.904148391886743</v>
      </c>
      <c r="S5691" s="165"/>
      <c r="T5691" s="166"/>
    </row>
    <row r="5692" spans="1:20">
      <c r="A5692" s="12">
        <f t="shared" si="389"/>
        <v>0</v>
      </c>
      <c r="B5692" t="str">
        <f>YEAR(C5692)&amp;VLOOKUP(MONTH(C5692),lookup!$G$2:$N$13,8)</f>
        <v>2023M10</v>
      </c>
      <c r="C5692" s="7">
        <f t="shared" si="386"/>
        <v>45229</v>
      </c>
      <c r="D5692" s="130">
        <v>38.483901329438638</v>
      </c>
      <c r="E5692">
        <f t="shared" si="388"/>
        <v>38.462033833097586</v>
      </c>
      <c r="F5692" s="130">
        <v>32.440108366522985</v>
      </c>
      <c r="G5692">
        <f t="shared" si="385"/>
        <v>32.525680432807071</v>
      </c>
      <c r="H5692">
        <f t="shared" si="387"/>
        <v>0</v>
      </c>
      <c r="I5692" s="70">
        <v>44896</v>
      </c>
      <c r="J5692" s="71">
        <v>32.799925245733689</v>
      </c>
      <c r="K5692" s="70"/>
      <c r="M5692" s="164">
        <v>45078</v>
      </c>
      <c r="N5692" s="71">
        <v>33.255359913685112</v>
      </c>
      <c r="O5692" s="164">
        <v>45170</v>
      </c>
      <c r="P5692" s="71">
        <v>32.95852959627819</v>
      </c>
      <c r="S5692" s="165"/>
      <c r="T5692" s="166"/>
    </row>
    <row r="5693" spans="1:20">
      <c r="A5693" s="12">
        <f t="shared" si="389"/>
        <v>0</v>
      </c>
      <c r="B5693" t="str">
        <f>YEAR(C5693)&amp;VLOOKUP(MONTH(C5693),lookup!$G$2:$N$13,8)</f>
        <v>2023M10</v>
      </c>
      <c r="C5693" s="7">
        <f t="shared" si="386"/>
        <v>45230</v>
      </c>
      <c r="D5693" s="130">
        <v>38.713744257024857</v>
      </c>
      <c r="E5693">
        <f t="shared" si="388"/>
        <v>38.503908756640996</v>
      </c>
      <c r="F5693" s="130">
        <v>32.763248260465325</v>
      </c>
      <c r="G5693">
        <f t="shared" si="385"/>
        <v>32.564407941775599</v>
      </c>
      <c r="H5693">
        <f t="shared" si="387"/>
        <v>0</v>
      </c>
      <c r="I5693" s="70">
        <v>44896</v>
      </c>
      <c r="J5693" s="71">
        <v>32.788024762393782</v>
      </c>
      <c r="K5693" s="70"/>
      <c r="M5693" s="164">
        <v>45078</v>
      </c>
      <c r="N5693" s="71">
        <v>33.288489576056598</v>
      </c>
      <c r="O5693" s="164">
        <v>45170</v>
      </c>
      <c r="P5693" s="71">
        <v>32.987236256034464</v>
      </c>
      <c r="S5693" s="165"/>
      <c r="T5693" s="166"/>
    </row>
    <row r="5694" spans="1:20">
      <c r="A5694" s="12">
        <f t="shared" si="389"/>
        <v>0</v>
      </c>
      <c r="B5694" t="str">
        <f>YEAR(C5694)&amp;VLOOKUP(MONTH(C5694),lookup!$G$2:$N$13,8)</f>
        <v>2023M11</v>
      </c>
      <c r="C5694" s="7">
        <f t="shared" si="386"/>
        <v>45231</v>
      </c>
      <c r="D5694" s="130">
        <v>37.889073412177709</v>
      </c>
      <c r="E5694">
        <f t="shared" si="388"/>
        <v>38.465247743662943</v>
      </c>
      <c r="F5694" s="130">
        <v>32.002525869662612</v>
      </c>
      <c r="G5694">
        <f t="shared" si="385"/>
        <v>32.51490555877043</v>
      </c>
      <c r="H5694">
        <f t="shared" si="387"/>
        <v>0</v>
      </c>
      <c r="I5694" s="70">
        <v>44896</v>
      </c>
      <c r="J5694" s="71">
        <v>32.826489340859105</v>
      </c>
      <c r="K5694" s="70"/>
      <c r="M5694" s="164">
        <v>45078</v>
      </c>
      <c r="N5694" s="71">
        <v>33.288838848652894</v>
      </c>
      <c r="O5694" s="164">
        <v>45170</v>
      </c>
      <c r="P5694" s="71">
        <v>32.982341816927729</v>
      </c>
      <c r="S5694" s="165"/>
      <c r="T5694" s="166"/>
    </row>
    <row r="5695" spans="1:20">
      <c r="A5695" s="12">
        <f t="shared" si="389"/>
        <v>0</v>
      </c>
      <c r="B5695" t="str">
        <f>YEAR(C5695)&amp;VLOOKUP(MONTH(C5695),lookup!$G$2:$N$13,8)</f>
        <v>2023M11</v>
      </c>
      <c r="C5695" s="7">
        <f t="shared" si="386"/>
        <v>45232</v>
      </c>
      <c r="D5695" s="130">
        <v>38.111242019404123</v>
      </c>
      <c r="E5695">
        <f t="shared" si="388"/>
        <v>38.414351939872375</v>
      </c>
      <c r="F5695" s="130">
        <v>32.135361188218099</v>
      </c>
      <c r="G5695">
        <f t="shared" si="385"/>
        <v>32.460531084975642</v>
      </c>
      <c r="H5695">
        <f t="shared" si="387"/>
        <v>0</v>
      </c>
      <c r="I5695" s="70">
        <v>44896</v>
      </c>
      <c r="J5695" s="71">
        <v>32.824514477988998</v>
      </c>
      <c r="K5695" s="70"/>
      <c r="M5695" s="164">
        <v>45078</v>
      </c>
      <c r="N5695" s="71">
        <v>33.274214240428357</v>
      </c>
      <c r="O5695" s="164">
        <v>45170</v>
      </c>
      <c r="P5695" s="71">
        <v>32.965731260359746</v>
      </c>
      <c r="S5695" s="165"/>
      <c r="T5695" s="166"/>
    </row>
    <row r="5696" spans="1:20">
      <c r="A5696" s="12">
        <f t="shared" si="389"/>
        <v>0</v>
      </c>
      <c r="B5696" t="str">
        <f>YEAR(C5696)&amp;VLOOKUP(MONTH(C5696),lookup!$G$2:$N$13,8)</f>
        <v>2023M11</v>
      </c>
      <c r="C5696" s="7">
        <f t="shared" si="386"/>
        <v>45233</v>
      </c>
      <c r="D5696" s="130">
        <v>38.121284882033592</v>
      </c>
      <c r="E5696">
        <f t="shared" si="388"/>
        <v>38.390920460911914</v>
      </c>
      <c r="F5696" s="130">
        <v>32.223496764871996</v>
      </c>
      <c r="G5696">
        <f t="shared" si="385"/>
        <v>32.432475441235219</v>
      </c>
      <c r="H5696">
        <f t="shared" si="387"/>
        <v>0</v>
      </c>
      <c r="I5696" s="70">
        <v>44896</v>
      </c>
      <c r="J5696" s="71">
        <v>32.863918624642743</v>
      </c>
      <c r="K5696" s="70"/>
      <c r="M5696" s="164">
        <v>45078</v>
      </c>
      <c r="N5696" s="71">
        <v>33.255082364096175</v>
      </c>
      <c r="O5696" s="164">
        <v>45170</v>
      </c>
      <c r="P5696" s="71">
        <v>32.949321764599226</v>
      </c>
      <c r="S5696" s="165"/>
      <c r="T5696" s="166"/>
    </row>
    <row r="5697" spans="1:20">
      <c r="A5697" s="12">
        <f t="shared" si="389"/>
        <v>0</v>
      </c>
      <c r="B5697" t="str">
        <f>YEAR(C5697)&amp;VLOOKUP(MONTH(C5697),lookup!$G$2:$N$13,8)</f>
        <v>2023M11</v>
      </c>
      <c r="C5697" s="7">
        <f t="shared" si="386"/>
        <v>45234</v>
      </c>
      <c r="D5697" s="130">
        <v>38.507829949215356</v>
      </c>
      <c r="E5697">
        <f t="shared" si="388"/>
        <v>38.347081729779028</v>
      </c>
      <c r="F5697" s="130">
        <v>32.423422583856528</v>
      </c>
      <c r="G5697">
        <f t="shared" si="385"/>
        <v>32.376346165383787</v>
      </c>
      <c r="H5697">
        <f t="shared" si="387"/>
        <v>0</v>
      </c>
      <c r="I5697" s="70">
        <v>44896</v>
      </c>
      <c r="J5697" s="71">
        <v>32.848275151907231</v>
      </c>
      <c r="K5697" s="70"/>
      <c r="M5697" s="164">
        <v>45078</v>
      </c>
      <c r="N5697" s="71">
        <v>33.250275229715768</v>
      </c>
      <c r="O5697" s="164">
        <v>45170</v>
      </c>
      <c r="P5697" s="71">
        <v>32.94971750537578</v>
      </c>
      <c r="S5697" s="165"/>
      <c r="T5697" s="166"/>
    </row>
    <row r="5698" spans="1:20">
      <c r="A5698" s="12">
        <f t="shared" si="389"/>
        <v>0</v>
      </c>
      <c r="B5698" t="str">
        <f>YEAR(C5698)&amp;VLOOKUP(MONTH(C5698),lookup!$G$2:$N$13,8)</f>
        <v>2023M11</v>
      </c>
      <c r="C5698" s="7">
        <f t="shared" si="386"/>
        <v>45235</v>
      </c>
      <c r="D5698" s="130">
        <v>38.026522377779088</v>
      </c>
      <c r="E5698">
        <f t="shared" si="388"/>
        <v>38.290645636856652</v>
      </c>
      <c r="F5698" s="130">
        <v>32.156591461113727</v>
      </c>
      <c r="G5698">
        <f t="shared" si="385"/>
        <v>32.335846990944987</v>
      </c>
      <c r="H5698">
        <f t="shared" si="387"/>
        <v>0</v>
      </c>
      <c r="I5698" s="70">
        <v>44896</v>
      </c>
      <c r="J5698" s="71">
        <v>32.832284163857956</v>
      </c>
      <c r="K5698" s="70"/>
      <c r="M5698" s="164">
        <v>45078</v>
      </c>
      <c r="N5698" s="71">
        <v>33.250464186127097</v>
      </c>
      <c r="O5698" s="164">
        <v>45170</v>
      </c>
      <c r="P5698" s="71">
        <v>32.953147991000733</v>
      </c>
      <c r="S5698" s="165"/>
      <c r="T5698" s="166"/>
    </row>
    <row r="5699" spans="1:20">
      <c r="A5699" s="12">
        <f t="shared" si="389"/>
        <v>0</v>
      </c>
      <c r="B5699" t="str">
        <f>YEAR(C5699)&amp;VLOOKUP(MONTH(C5699),lookup!$G$2:$N$13,8)</f>
        <v>2023M11</v>
      </c>
      <c r="C5699" s="7">
        <f t="shared" si="386"/>
        <v>45236</v>
      </c>
      <c r="D5699" s="130">
        <v>38.445536485398755</v>
      </c>
      <c r="E5699">
        <f t="shared" si="388"/>
        <v>38.23548668003022</v>
      </c>
      <c r="F5699" s="130">
        <v>32.365231144231132</v>
      </c>
      <c r="G5699">
        <f t="shared" si="385"/>
        <v>32.265759853430069</v>
      </c>
      <c r="H5699">
        <f t="shared" si="387"/>
        <v>0</v>
      </c>
      <c r="I5699" s="70">
        <v>44896</v>
      </c>
      <c r="J5699" s="71">
        <v>32.805333032213035</v>
      </c>
      <c r="K5699" s="70"/>
      <c r="M5699" s="164">
        <v>45078</v>
      </c>
      <c r="N5699" s="71">
        <v>33.256690440299089</v>
      </c>
      <c r="O5699" s="164">
        <v>45170</v>
      </c>
      <c r="P5699" s="71">
        <v>32.957797663886012</v>
      </c>
      <c r="S5699" s="165"/>
      <c r="T5699" s="166"/>
    </row>
    <row r="5700" spans="1:20">
      <c r="A5700" s="12">
        <f t="shared" si="389"/>
        <v>0</v>
      </c>
      <c r="B5700" t="str">
        <f>YEAR(C5700)&amp;VLOOKUP(MONTH(C5700),lookup!$G$2:$N$13,8)</f>
        <v>2023M11</v>
      </c>
      <c r="C5700" s="7">
        <f t="shared" si="386"/>
        <v>45237</v>
      </c>
      <c r="D5700" s="130">
        <v>38.131096214710581</v>
      </c>
      <c r="E5700">
        <f t="shared" si="388"/>
        <v>38.233604927237465</v>
      </c>
      <c r="F5700" s="130">
        <v>32.172766105412258</v>
      </c>
      <c r="G5700">
        <f t="shared" si="385"/>
        <v>32.263237648423129</v>
      </c>
      <c r="H5700">
        <f t="shared" si="387"/>
        <v>0</v>
      </c>
      <c r="I5700" s="70">
        <v>44896</v>
      </c>
      <c r="J5700" s="71">
        <v>32.771797046647521</v>
      </c>
      <c r="K5700" s="70"/>
      <c r="M5700" s="164">
        <v>45078</v>
      </c>
      <c r="N5700" s="71">
        <v>33.235418779802366</v>
      </c>
      <c r="O5700" s="164">
        <v>45170</v>
      </c>
      <c r="P5700" s="71">
        <v>32.932010289023019</v>
      </c>
      <c r="S5700" s="165"/>
      <c r="T5700" s="166"/>
    </row>
    <row r="5701" spans="1:20">
      <c r="A5701" s="12">
        <f t="shared" si="389"/>
        <v>0</v>
      </c>
      <c r="B5701" t="str">
        <f>YEAR(C5701)&amp;VLOOKUP(MONTH(C5701),lookup!$G$2:$N$13,8)</f>
        <v>2023M11</v>
      </c>
      <c r="C5701" s="7">
        <f t="shared" si="386"/>
        <v>45238</v>
      </c>
      <c r="D5701" s="130">
        <v>38.384832574544205</v>
      </c>
      <c r="E5701">
        <f t="shared" si="388"/>
        <v>38.235847160010756</v>
      </c>
      <c r="F5701" s="130">
        <v>32.271676761093282</v>
      </c>
      <c r="G5701">
        <f t="shared" si="385"/>
        <v>32.243874060785302</v>
      </c>
      <c r="H5701">
        <f t="shared" si="387"/>
        <v>0</v>
      </c>
      <c r="I5701" s="70">
        <v>44896</v>
      </c>
      <c r="J5701" s="71">
        <v>32.780657738934522</v>
      </c>
      <c r="K5701" s="70"/>
      <c r="M5701" s="164">
        <v>45078</v>
      </c>
      <c r="N5701" s="71">
        <v>33.204249938713559</v>
      </c>
      <c r="O5701" s="164">
        <v>45170</v>
      </c>
      <c r="P5701" s="71">
        <v>32.897463319075378</v>
      </c>
      <c r="S5701" s="165"/>
      <c r="T5701" s="166"/>
    </row>
    <row r="5702" spans="1:20">
      <c r="A5702" s="12">
        <f t="shared" si="389"/>
        <v>0</v>
      </c>
      <c r="B5702" t="str">
        <f>YEAR(C5702)&amp;VLOOKUP(MONTH(C5702),lookup!$G$2:$N$13,8)</f>
        <v>2023M11</v>
      </c>
      <c r="C5702" s="7">
        <f t="shared" si="386"/>
        <v>45239</v>
      </c>
      <c r="D5702" s="130">
        <v>38.039994039923549</v>
      </c>
      <c r="E5702">
        <f t="shared" si="388"/>
        <v>38.238505462402372</v>
      </c>
      <c r="F5702" s="130">
        <v>32.065232981357966</v>
      </c>
      <c r="G5702">
        <f t="shared" ref="G5702:G5765" si="390">AVERAGE(SUM(F5695:F5702)/8,SUM(F5697:F5702)/6)</f>
        <v>32.23460460664009</v>
      </c>
      <c r="H5702">
        <f t="shared" si="387"/>
        <v>0</v>
      </c>
      <c r="I5702" s="70">
        <v>44896</v>
      </c>
      <c r="J5702" s="71">
        <v>32.744297261258751</v>
      </c>
      <c r="K5702" s="70"/>
      <c r="M5702" s="164">
        <v>45078</v>
      </c>
      <c r="N5702" s="71">
        <v>33.179033293480465</v>
      </c>
      <c r="O5702" s="164">
        <v>45170</v>
      </c>
      <c r="P5702" s="71">
        <v>32.872704150962583</v>
      </c>
      <c r="S5702" s="165"/>
      <c r="T5702" s="166"/>
    </row>
    <row r="5703" spans="1:20">
      <c r="A5703" s="12">
        <f t="shared" si="389"/>
        <v>0</v>
      </c>
      <c r="B5703" t="str">
        <f>YEAR(C5703)&amp;VLOOKUP(MONTH(C5703),lookup!$G$2:$N$13,8)</f>
        <v>2023M11</v>
      </c>
      <c r="C5703" s="7">
        <f t="shared" si="386"/>
        <v>45240</v>
      </c>
      <c r="D5703" s="130">
        <v>38.638342525989245</v>
      </c>
      <c r="E5703">
        <f t="shared" si="388"/>
        <v>38.282325292128434</v>
      </c>
      <c r="F5703" s="130">
        <v>32.551792738524988</v>
      </c>
      <c r="G5703">
        <f t="shared" si="390"/>
        <v>32.271329091423311</v>
      </c>
      <c r="H5703">
        <f t="shared" si="387"/>
        <v>0</v>
      </c>
      <c r="I5703" s="70">
        <v>44896</v>
      </c>
      <c r="J5703" s="71">
        <v>32.767921082498276</v>
      </c>
      <c r="K5703" s="70"/>
      <c r="M5703" s="164">
        <v>45078</v>
      </c>
      <c r="N5703" s="71">
        <v>33.213102251123267</v>
      </c>
      <c r="O5703" s="164">
        <v>45170</v>
      </c>
      <c r="P5703" s="71">
        <v>32.910338493575132</v>
      </c>
      <c r="S5703" s="165"/>
      <c r="T5703" s="166"/>
    </row>
    <row r="5704" spans="1:20">
      <c r="A5704" s="12">
        <f t="shared" si="389"/>
        <v>0</v>
      </c>
      <c r="B5704" t="str">
        <f>YEAR(C5704)&amp;VLOOKUP(MONTH(C5704),lookup!$G$2:$N$13,8)</f>
        <v>2023M11</v>
      </c>
      <c r="C5704" s="7">
        <f t="shared" si="386"/>
        <v>45241</v>
      </c>
      <c r="D5704" s="130">
        <v>38.454693711360648</v>
      </c>
      <c r="E5704">
        <f t="shared" si="388"/>
        <v>38.3388442884265</v>
      </c>
      <c r="F5704" s="130">
        <v>32.341203680061277</v>
      </c>
      <c r="G5704">
        <f t="shared" si="390"/>
        <v>32.294070125201607</v>
      </c>
      <c r="H5704">
        <f t="shared" si="387"/>
        <v>0</v>
      </c>
      <c r="I5704" s="70">
        <v>44896</v>
      </c>
      <c r="J5704" s="71">
        <v>32.791987390065337</v>
      </c>
      <c r="K5704" s="70"/>
      <c r="M5704" s="164">
        <v>45078</v>
      </c>
      <c r="N5704" s="71">
        <v>33.269154519138269</v>
      </c>
      <c r="O5704" s="164">
        <v>45170</v>
      </c>
      <c r="P5704" s="71">
        <v>32.970173352037847</v>
      </c>
      <c r="S5704" s="165"/>
      <c r="T5704" s="166"/>
    </row>
    <row r="5705" spans="1:20">
      <c r="A5705" s="12">
        <f t="shared" si="389"/>
        <v>0</v>
      </c>
      <c r="B5705" t="str">
        <f>YEAR(C5705)&amp;VLOOKUP(MONTH(C5705),lookup!$G$2:$N$13,8)</f>
        <v>2023M11</v>
      </c>
      <c r="C5705" s="7">
        <f t="shared" si="386"/>
        <v>45242</v>
      </c>
      <c r="D5705" s="130">
        <v>38.402795352735822</v>
      </c>
      <c r="E5705">
        <f t="shared" si="388"/>
        <v>38.328717865091292</v>
      </c>
      <c r="F5705" s="130">
        <v>32.310506730591811</v>
      </c>
      <c r="G5705">
        <f t="shared" si="390"/>
        <v>32.282452516569279</v>
      </c>
      <c r="H5705">
        <f t="shared" si="387"/>
        <v>0</v>
      </c>
      <c r="I5705" s="70">
        <v>44896</v>
      </c>
      <c r="J5705" s="71">
        <v>32.828866475149134</v>
      </c>
      <c r="K5705" s="70"/>
      <c r="M5705" s="164">
        <v>45078</v>
      </c>
      <c r="N5705" s="71">
        <v>33.320135349845799</v>
      </c>
      <c r="O5705" s="164">
        <v>45170</v>
      </c>
      <c r="P5705" s="71">
        <v>33.021610550808148</v>
      </c>
      <c r="S5705" s="165"/>
      <c r="T5705" s="166"/>
    </row>
    <row r="5706" spans="1:20">
      <c r="A5706" s="12">
        <f t="shared" si="389"/>
        <v>0</v>
      </c>
      <c r="B5706" t="str">
        <f>YEAR(C5706)&amp;VLOOKUP(MONTH(C5706),lookup!$G$2:$N$13,8)</f>
        <v>2023M11</v>
      </c>
      <c r="C5706" s="7">
        <f t="shared" si="386"/>
        <v>45243</v>
      </c>
      <c r="D5706" s="130">
        <v>38.304286631901824</v>
      </c>
      <c r="E5706">
        <f t="shared" si="388"/>
        <v>38.360510665739895</v>
      </c>
      <c r="F5706" s="130">
        <v>32.169738019587449</v>
      </c>
      <c r="G5706">
        <f t="shared" si="390"/>
        <v>32.283021835988492</v>
      </c>
      <c r="H5706">
        <f t="shared" si="387"/>
        <v>0</v>
      </c>
      <c r="I5706" s="70">
        <v>44896</v>
      </c>
      <c r="J5706" s="71">
        <v>32.860489927060101</v>
      </c>
      <c r="K5706" s="70"/>
      <c r="M5706" s="164">
        <v>45078</v>
      </c>
      <c r="N5706" s="71">
        <v>33.364280369435434</v>
      </c>
      <c r="O5706" s="164">
        <v>45170</v>
      </c>
      <c r="P5706" s="71">
        <v>33.062233692768167</v>
      </c>
      <c r="S5706" s="165"/>
      <c r="T5706" s="166"/>
    </row>
    <row r="5707" spans="1:20">
      <c r="A5707" s="12">
        <f t="shared" si="389"/>
        <v>0</v>
      </c>
      <c r="B5707" t="str">
        <f>YEAR(C5707)&amp;VLOOKUP(MONTH(C5707),lookup!$G$2:$N$13,8)</f>
        <v>2023M11</v>
      </c>
      <c r="C5707" s="7">
        <f t="shared" si="386"/>
        <v>45244</v>
      </c>
      <c r="D5707" s="130">
        <v>38.599812070156212</v>
      </c>
      <c r="E5707">
        <f t="shared" si="388"/>
        <v>38.388067847754904</v>
      </c>
      <c r="F5707" s="130">
        <v>32.413479687272122</v>
      </c>
      <c r="G5707">
        <f t="shared" si="390"/>
        <v>32.29785428044346</v>
      </c>
      <c r="H5707">
        <f t="shared" si="387"/>
        <v>0</v>
      </c>
      <c r="I5707" s="70">
        <v>44896</v>
      </c>
      <c r="J5707" s="71">
        <v>32.894360053258133</v>
      </c>
      <c r="K5707" s="70"/>
      <c r="M5707" s="164">
        <v>45078</v>
      </c>
      <c r="N5707" s="71">
        <v>33.381060253421509</v>
      </c>
      <c r="O5707" s="164">
        <v>45170</v>
      </c>
      <c r="P5707" s="71">
        <v>33.074620933968859</v>
      </c>
      <c r="S5707" s="165"/>
      <c r="T5707" s="166"/>
    </row>
    <row r="5708" spans="1:20">
      <c r="A5708" s="12">
        <f t="shared" si="389"/>
        <v>0</v>
      </c>
      <c r="B5708" t="str">
        <f>YEAR(C5708)&amp;VLOOKUP(MONTH(C5708),lookup!$G$2:$N$13,8)</f>
        <v>2023M11</v>
      </c>
      <c r="C5708" s="7">
        <f t="shared" ref="C5708:C5771" si="391">C5707+1</f>
        <v>45245</v>
      </c>
      <c r="D5708" s="130">
        <v>38.53357105816103</v>
      </c>
      <c r="E5708">
        <f t="shared" si="388"/>
        <v>38.454353943657011</v>
      </c>
      <c r="F5708" s="130">
        <v>32.404972666174146</v>
      </c>
      <c r="G5708">
        <f t="shared" si="390"/>
        <v>32.340678830892422</v>
      </c>
      <c r="H5708">
        <f t="shared" si="387"/>
        <v>0</v>
      </c>
      <c r="I5708" s="70">
        <v>44896</v>
      </c>
      <c r="J5708" s="71">
        <v>32.930144141282838</v>
      </c>
      <c r="K5708" s="70"/>
      <c r="M5708" s="164">
        <v>45078</v>
      </c>
      <c r="N5708" s="71">
        <v>33.397533638388282</v>
      </c>
      <c r="O5708" s="164">
        <v>45170</v>
      </c>
      <c r="P5708" s="71">
        <v>33.089167462805101</v>
      </c>
      <c r="S5708" s="165"/>
      <c r="T5708" s="166"/>
    </row>
    <row r="5709" spans="1:20">
      <c r="A5709" s="12">
        <f t="shared" si="389"/>
        <v>0</v>
      </c>
      <c r="B5709" t="str">
        <f>YEAR(C5709)&amp;VLOOKUP(MONTH(C5709),lookup!$G$2:$N$13,8)</f>
        <v>2023M11</v>
      </c>
      <c r="C5709" s="7">
        <f t="shared" si="391"/>
        <v>45246</v>
      </c>
      <c r="D5709" s="130">
        <v>38.89338076979454</v>
      </c>
      <c r="E5709">
        <f t="shared" si="388"/>
        <v>38.507391392843935</v>
      </c>
      <c r="F5709" s="130">
        <v>32.697676004339883</v>
      </c>
      <c r="G5709">
        <f t="shared" si="390"/>
        <v>32.379460722413242</v>
      </c>
      <c r="H5709">
        <f t="shared" si="387"/>
        <v>0</v>
      </c>
      <c r="I5709" s="70">
        <v>44896</v>
      </c>
      <c r="J5709" s="71">
        <v>32.961279955543972</v>
      </c>
      <c r="K5709" s="70"/>
      <c r="M5709" s="164">
        <v>45078</v>
      </c>
      <c r="N5709" s="71">
        <v>33.417022425315729</v>
      </c>
      <c r="O5709" s="164">
        <v>45170</v>
      </c>
      <c r="P5709" s="71">
        <v>33.110503446818242</v>
      </c>
      <c r="S5709" s="165"/>
      <c r="T5709" s="166"/>
    </row>
    <row r="5710" spans="1:20">
      <c r="A5710" s="12">
        <f t="shared" si="389"/>
        <v>0</v>
      </c>
      <c r="B5710" t="str">
        <f>YEAR(C5710)&amp;VLOOKUP(MONTH(C5710),lookup!$G$2:$N$13,8)</f>
        <v>2023M11</v>
      </c>
      <c r="C5710" s="7">
        <f t="shared" si="391"/>
        <v>45247</v>
      </c>
      <c r="D5710" s="130">
        <v>38.555425148936081</v>
      </c>
      <c r="E5710">
        <f t="shared" si="388"/>
        <v>38.54800012362184</v>
      </c>
      <c r="F5710" s="130">
        <v>32.400909162599071</v>
      </c>
      <c r="G5710">
        <f t="shared" si="390"/>
        <v>32.405415940618958</v>
      </c>
      <c r="H5710">
        <f t="shared" si="387"/>
        <v>0</v>
      </c>
      <c r="I5710" s="70">
        <v>44896</v>
      </c>
      <c r="J5710" s="71">
        <v>33.00233086092765</v>
      </c>
      <c r="K5710" s="70"/>
      <c r="M5710" s="164">
        <v>45078</v>
      </c>
      <c r="N5710" s="71">
        <v>33.461381680405786</v>
      </c>
      <c r="O5710" s="164">
        <v>45170</v>
      </c>
      <c r="P5710" s="71">
        <v>33.158513898422903</v>
      </c>
      <c r="S5710" s="165"/>
      <c r="T5710" s="166"/>
    </row>
    <row r="5711" spans="1:20">
      <c r="A5711" s="12">
        <f t="shared" si="389"/>
        <v>0</v>
      </c>
      <c r="B5711" t="str">
        <f>YEAR(C5711)&amp;VLOOKUP(MONTH(C5711),lookup!$G$2:$N$13,8)</f>
        <v>2023M11</v>
      </c>
      <c r="C5711" s="7">
        <f t="shared" si="391"/>
        <v>45248</v>
      </c>
      <c r="D5711" s="130">
        <v>39.163178824273359</v>
      </c>
      <c r="E5711">
        <f t="shared" si="388"/>
        <v>38.644167681559395</v>
      </c>
      <c r="F5711" s="130">
        <v>32.935480555377573</v>
      </c>
      <c r="G5711">
        <f t="shared" si="390"/>
        <v>32.481477581237726</v>
      </c>
      <c r="H5711">
        <f t="shared" si="387"/>
        <v>0</v>
      </c>
      <c r="I5711" s="70">
        <v>44896</v>
      </c>
      <c r="J5711" s="71">
        <v>33.048356664036632</v>
      </c>
      <c r="K5711" s="70"/>
      <c r="M5711" s="164">
        <v>45078</v>
      </c>
      <c r="N5711" s="71">
        <v>33.494385533063216</v>
      </c>
      <c r="O5711" s="164">
        <v>45170</v>
      </c>
      <c r="P5711" s="71">
        <v>33.193811345976243</v>
      </c>
      <c r="S5711" s="165"/>
      <c r="T5711" s="166"/>
    </row>
    <row r="5712" spans="1:20">
      <c r="A5712" s="12">
        <f t="shared" si="389"/>
        <v>0</v>
      </c>
      <c r="B5712" t="str">
        <f>YEAR(C5712)&amp;VLOOKUP(MONTH(C5712),lookup!$G$2:$N$13,8)</f>
        <v>2023M11</v>
      </c>
      <c r="C5712" s="7">
        <f t="shared" si="391"/>
        <v>45249</v>
      </c>
      <c r="D5712" s="130">
        <v>38.833159816804461</v>
      </c>
      <c r="E5712">
        <f t="shared" si="388"/>
        <v>38.711894578558187</v>
      </c>
      <c r="F5712" s="130">
        <v>32.64816716187697</v>
      </c>
      <c r="G5712">
        <f t="shared" si="390"/>
        <v>32.540531894042005</v>
      </c>
      <c r="H5712">
        <f t="shared" si="387"/>
        <v>0</v>
      </c>
      <c r="I5712" s="70">
        <v>44896</v>
      </c>
      <c r="J5712" s="71">
        <v>33.073522392988437</v>
      </c>
      <c r="K5712" s="70"/>
      <c r="M5712" s="164">
        <v>45078</v>
      </c>
      <c r="N5712" s="71">
        <v>33.499773258895999</v>
      </c>
      <c r="O5712" s="164">
        <v>45170</v>
      </c>
      <c r="P5712" s="71">
        <v>33.198015110301142</v>
      </c>
      <c r="S5712" s="165"/>
      <c r="T5712" s="166"/>
    </row>
    <row r="5713" spans="1:20">
      <c r="A5713" s="12">
        <f t="shared" si="389"/>
        <v>0</v>
      </c>
      <c r="B5713" t="str">
        <f>YEAR(C5713)&amp;VLOOKUP(MONTH(C5713),lookup!$G$2:$N$13,8)</f>
        <v>2023M11</v>
      </c>
      <c r="C5713" s="7">
        <f t="shared" si="391"/>
        <v>45250</v>
      </c>
      <c r="D5713" s="130">
        <v>39.251654371853178</v>
      </c>
      <c r="E5713">
        <f t="shared" si="388"/>
        <v>38.819268459061099</v>
      </c>
      <c r="F5713" s="130">
        <v>32.881613578272443</v>
      </c>
      <c r="G5713">
        <f t="shared" si="390"/>
        <v>32.615237229605398</v>
      </c>
      <c r="H5713">
        <f t="shared" si="387"/>
        <v>0</v>
      </c>
      <c r="I5713" s="70">
        <v>44896</v>
      </c>
      <c r="J5713" s="71">
        <v>33.088048960761107</v>
      </c>
      <c r="K5713" s="70"/>
      <c r="M5713" s="164">
        <v>45078</v>
      </c>
      <c r="N5713" s="71">
        <v>33.495763269534919</v>
      </c>
      <c r="O5713" s="164">
        <v>45170</v>
      </c>
      <c r="P5713" s="71">
        <v>33.190363138640819</v>
      </c>
      <c r="S5713" s="165"/>
      <c r="T5713" s="166"/>
    </row>
    <row r="5714" spans="1:20">
      <c r="A5714" s="12">
        <f t="shared" si="389"/>
        <v>0</v>
      </c>
      <c r="B5714" t="str">
        <f>YEAR(C5714)&amp;VLOOKUP(MONTH(C5714),lookup!$G$2:$N$13,8)</f>
        <v>2023M11</v>
      </c>
      <c r="C5714" s="7">
        <f t="shared" si="391"/>
        <v>45251</v>
      </c>
      <c r="D5714" s="130">
        <v>38.624302144882186</v>
      </c>
      <c r="E5714">
        <f t="shared" si="388"/>
        <v>38.846830352515795</v>
      </c>
      <c r="F5714" s="130">
        <v>32.426914863934066</v>
      </c>
      <c r="G5714">
        <f t="shared" si="390"/>
        <v>32.63313929885706</v>
      </c>
      <c r="H5714">
        <f t="shared" si="387"/>
        <v>0</v>
      </c>
      <c r="I5714" s="70">
        <v>44896</v>
      </c>
      <c r="J5714" s="71">
        <v>33.102465966451376</v>
      </c>
      <c r="K5714" s="70"/>
      <c r="M5714" s="164">
        <v>45078</v>
      </c>
      <c r="N5714" s="71">
        <v>33.481269375418968</v>
      </c>
      <c r="O5714" s="164">
        <v>45170</v>
      </c>
      <c r="P5714" s="71">
        <v>33.173014065522544</v>
      </c>
      <c r="S5714" s="165"/>
      <c r="T5714" s="166"/>
    </row>
    <row r="5715" spans="1:20">
      <c r="A5715" s="12">
        <f t="shared" si="389"/>
        <v>0</v>
      </c>
      <c r="B5715" t="str">
        <f>YEAR(C5715)&amp;VLOOKUP(MONTH(C5715),lookup!$G$2:$N$13,8)</f>
        <v>2023M11</v>
      </c>
      <c r="C5715" s="7">
        <f t="shared" si="391"/>
        <v>45252</v>
      </c>
      <c r="D5715" s="130">
        <v>39.429818361450799</v>
      </c>
      <c r="E5715">
        <f t="shared" si="388"/>
        <v>38.943408878359733</v>
      </c>
      <c r="F5715" s="130">
        <v>33.093642119949941</v>
      </c>
      <c r="G5715">
        <f t="shared" si="390"/>
        <v>32.708646627200253</v>
      </c>
      <c r="H5715">
        <f t="shared" si="387"/>
        <v>0</v>
      </c>
      <c r="I5715" s="70">
        <v>44896</v>
      </c>
      <c r="J5715" s="71">
        <v>33.104621830012057</v>
      </c>
      <c r="K5715" s="70"/>
      <c r="M5715" s="164">
        <v>45078</v>
      </c>
      <c r="N5715" s="71">
        <v>33.476485779919706</v>
      </c>
      <c r="O5715" s="164">
        <v>45170</v>
      </c>
      <c r="P5715" s="71">
        <v>33.168418707677247</v>
      </c>
      <c r="S5715" s="165"/>
      <c r="T5715" s="166"/>
    </row>
    <row r="5716" spans="1:20">
      <c r="A5716" s="12">
        <f t="shared" si="389"/>
        <v>0</v>
      </c>
      <c r="B5716" t="str">
        <f>YEAR(C5716)&amp;VLOOKUP(MONTH(C5716),lookup!$G$2:$N$13,8)</f>
        <v>2023M11</v>
      </c>
      <c r="C5716" s="7">
        <f t="shared" si="391"/>
        <v>45253</v>
      </c>
      <c r="D5716" s="130">
        <v>38.666520541627484</v>
      </c>
      <c r="E5716">
        <f t="shared" si="388"/>
        <v>38.960976170467333</v>
      </c>
      <c r="F5716" s="130">
        <v>32.422722684750077</v>
      </c>
      <c r="G5716">
        <f t="shared" si="390"/>
        <v>32.711573796873843</v>
      </c>
      <c r="H5716">
        <f t="shared" si="387"/>
        <v>0</v>
      </c>
      <c r="I5716" s="70">
        <v>44896</v>
      </c>
      <c r="J5716" s="71">
        <v>33.102234702532535</v>
      </c>
      <c r="K5716" s="70"/>
      <c r="M5716" s="164">
        <v>45078</v>
      </c>
      <c r="N5716" s="71">
        <v>33.481104620287887</v>
      </c>
      <c r="O5716" s="164">
        <v>45170</v>
      </c>
      <c r="P5716" s="71">
        <v>33.176046823854861</v>
      </c>
      <c r="S5716" s="165"/>
      <c r="T5716" s="166"/>
    </row>
    <row r="5717" spans="1:20">
      <c r="A5717" s="12">
        <f t="shared" si="389"/>
        <v>0</v>
      </c>
      <c r="B5717" t="str">
        <f>YEAR(C5717)&amp;VLOOKUP(MONTH(C5717),lookup!$G$2:$N$13,8)</f>
        <v>2023M11</v>
      </c>
      <c r="C5717" s="7">
        <f t="shared" si="391"/>
        <v>45254</v>
      </c>
      <c r="D5717" s="130">
        <v>39.637685184899517</v>
      </c>
      <c r="E5717">
        <f t="shared" si="388"/>
        <v>39.047037393130239</v>
      </c>
      <c r="F5717" s="130">
        <v>33.186146654428121</v>
      </c>
      <c r="G5717">
        <f t="shared" si="390"/>
        <v>32.762992054091903</v>
      </c>
      <c r="H5717">
        <f t="shared" si="387"/>
        <v>0</v>
      </c>
      <c r="I5717" s="70">
        <v>44896</v>
      </c>
      <c r="J5717" s="71">
        <v>33.103223504941781</v>
      </c>
      <c r="K5717" s="70"/>
      <c r="M5717" s="164">
        <v>45078</v>
      </c>
      <c r="N5717" s="71">
        <v>33.491864361885241</v>
      </c>
      <c r="O5717" s="164">
        <v>45170</v>
      </c>
      <c r="P5717" s="71">
        <v>33.190014002856763</v>
      </c>
      <c r="S5717" s="165"/>
      <c r="T5717" s="166"/>
    </row>
    <row r="5718" spans="1:20">
      <c r="A5718" s="12">
        <f t="shared" si="389"/>
        <v>0</v>
      </c>
      <c r="B5718" t="str">
        <f>YEAR(C5718)&amp;VLOOKUP(MONTH(C5718),lookup!$G$2:$N$13,8)</f>
        <v>2023M11</v>
      </c>
      <c r="C5718" s="7">
        <f t="shared" si="391"/>
        <v>45255</v>
      </c>
      <c r="D5718" s="130">
        <v>39.122629342125698</v>
      </c>
      <c r="E5718">
        <f t="shared" si="388"/>
        <v>39.106610115648031</v>
      </c>
      <c r="F5718" s="130">
        <v>32.851408482298751</v>
      </c>
      <c r="G5718">
        <f t="shared" si="390"/>
        <v>32.808085038274946</v>
      </c>
      <c r="H5718">
        <f t="shared" si="387"/>
        <v>0</v>
      </c>
      <c r="I5718" s="70">
        <v>44896</v>
      </c>
      <c r="J5718" s="71">
        <v>33.105910276456733</v>
      </c>
      <c r="K5718" s="70"/>
      <c r="M5718" s="164">
        <v>45078</v>
      </c>
      <c r="N5718" s="71">
        <v>33.506967583265116</v>
      </c>
      <c r="O5718" s="164">
        <v>45170</v>
      </c>
      <c r="P5718" s="71">
        <v>33.205703789697218</v>
      </c>
      <c r="S5718" s="165"/>
      <c r="T5718" s="166"/>
    </row>
    <row r="5719" spans="1:20">
      <c r="A5719" s="12">
        <f t="shared" si="389"/>
        <v>0</v>
      </c>
      <c r="B5719" t="str">
        <f>YEAR(C5719)&amp;VLOOKUP(MONTH(C5719),lookup!$G$2:$N$13,8)</f>
        <v>2023M11</v>
      </c>
      <c r="C5719" s="7">
        <f t="shared" si="391"/>
        <v>45256</v>
      </c>
      <c r="D5719" s="130">
        <v>39.357364395505421</v>
      </c>
      <c r="E5719">
        <f t="shared" si="388"/>
        <v>39.127555882487727</v>
      </c>
      <c r="F5719" s="130">
        <v>33.004651511913423</v>
      </c>
      <c r="G5719">
        <f t="shared" si="390"/>
        <v>32.822661384195186</v>
      </c>
      <c r="H5719">
        <f t="shared" si="387"/>
        <v>0</v>
      </c>
      <c r="I5719" s="70">
        <v>44896</v>
      </c>
      <c r="J5719" s="71">
        <v>33.102167925915822</v>
      </c>
      <c r="K5719" s="70"/>
      <c r="M5719" s="164">
        <v>45078</v>
      </c>
      <c r="N5719" s="71">
        <v>33.508704028240246</v>
      </c>
      <c r="O5719" s="164">
        <v>45170</v>
      </c>
      <c r="P5719" s="71">
        <v>33.205004893019733</v>
      </c>
      <c r="S5719" s="165"/>
      <c r="T5719" s="166"/>
    </row>
    <row r="5720" spans="1:20">
      <c r="A5720" s="12">
        <f t="shared" si="389"/>
        <v>0</v>
      </c>
      <c r="B5720" t="str">
        <f>YEAR(C5720)&amp;VLOOKUP(MONTH(C5720),lookup!$G$2:$N$13,8)</f>
        <v>2023M11</v>
      </c>
      <c r="C5720" s="7">
        <f t="shared" si="391"/>
        <v>45257</v>
      </c>
      <c r="D5720" s="130">
        <v>38.75625335593277</v>
      </c>
      <c r="E5720">
        <f t="shared" si="388"/>
        <v>39.133745162937451</v>
      </c>
      <c r="F5720" s="130">
        <v>32.378959749384443</v>
      </c>
      <c r="G5720">
        <f t="shared" si="390"/>
        <v>32.801839661368604</v>
      </c>
      <c r="H5720">
        <f t="shared" si="387"/>
        <v>0</v>
      </c>
      <c r="I5720" s="70">
        <v>44896</v>
      </c>
      <c r="J5720" s="71">
        <v>33.083341043454183</v>
      </c>
      <c r="K5720" s="70"/>
      <c r="M5720" s="164">
        <v>45078</v>
      </c>
      <c r="N5720" s="71">
        <v>33.497490861425412</v>
      </c>
      <c r="O5720" s="164">
        <v>45170</v>
      </c>
      <c r="P5720" s="71">
        <v>33.190563209342137</v>
      </c>
      <c r="S5720" s="165"/>
      <c r="T5720" s="166"/>
    </row>
    <row r="5721" spans="1:20">
      <c r="A5721" s="12">
        <f t="shared" si="389"/>
        <v>0</v>
      </c>
      <c r="B5721" t="str">
        <f>YEAR(C5721)&amp;VLOOKUP(MONTH(C5721),lookup!$G$2:$N$13,8)</f>
        <v>2023M11</v>
      </c>
      <c r="C5721" s="7">
        <f t="shared" si="391"/>
        <v>45258</v>
      </c>
      <c r="D5721" s="130">
        <v>39.299035762914841</v>
      </c>
      <c r="E5721">
        <f t="shared" si="388"/>
        <v>39.125807950000819</v>
      </c>
      <c r="F5721" s="130">
        <v>32.962388188550783</v>
      </c>
      <c r="G5721">
        <f t="shared" si="390"/>
        <v>32.7959502468944</v>
      </c>
      <c r="H5721">
        <f t="shared" ref="H5721:H5784" si="392">INDEX(J:AU,MATCH(C5721,C:C,0),MATCH($H$1,$J$1:$AU$1,0))*(IF(I5721=$Q$1,1,IF(K5721=$Q$1,1,IF(M5721=$Q$1,1,IF(O5721=$Q$1,1,0)))))</f>
        <v>0</v>
      </c>
      <c r="I5721" s="70">
        <v>44896</v>
      </c>
      <c r="J5721" s="71">
        <v>33.068731370973822</v>
      </c>
      <c r="K5721" s="70"/>
      <c r="M5721" s="164">
        <v>45078</v>
      </c>
      <c r="N5721" s="71">
        <v>33.473594502719436</v>
      </c>
      <c r="O5721" s="164">
        <v>45170</v>
      </c>
      <c r="P5721" s="71">
        <v>33.165478609713269</v>
      </c>
      <c r="S5721" s="165"/>
      <c r="T5721" s="166"/>
    </row>
    <row r="5722" spans="1:20">
      <c r="A5722" s="12">
        <f t="shared" si="389"/>
        <v>0</v>
      </c>
      <c r="B5722" t="str">
        <f>YEAR(C5722)&amp;VLOOKUP(MONTH(C5722),lookup!$G$2:$N$13,8)</f>
        <v>2023M11</v>
      </c>
      <c r="C5722" s="7">
        <f t="shared" si="391"/>
        <v>45259</v>
      </c>
      <c r="D5722" s="130">
        <v>39.073111666911927</v>
      </c>
      <c r="E5722">
        <f t="shared" si="388"/>
        <v>39.187741138901373</v>
      </c>
      <c r="F5722" s="130">
        <v>32.5094873250099</v>
      </c>
      <c r="G5722">
        <f t="shared" si="390"/>
        <v>32.808341412399962</v>
      </c>
      <c r="H5722">
        <f t="shared" si="392"/>
        <v>0</v>
      </c>
      <c r="I5722" s="70">
        <v>44896</v>
      </c>
      <c r="J5722" s="71">
        <v>33.057391913548081</v>
      </c>
      <c r="K5722" s="70"/>
      <c r="M5722" s="164">
        <v>45078</v>
      </c>
      <c r="N5722" s="71">
        <v>33.466381725123689</v>
      </c>
      <c r="O5722" s="164">
        <v>45170</v>
      </c>
      <c r="P5722" s="71">
        <v>33.159934796315021</v>
      </c>
      <c r="S5722" s="165"/>
      <c r="T5722" s="166"/>
    </row>
    <row r="5723" spans="1:20">
      <c r="A5723" s="12">
        <f t="shared" si="389"/>
        <v>0</v>
      </c>
      <c r="B5723" t="str">
        <f>YEAR(C5723)&amp;VLOOKUP(MONTH(C5723),lookup!$G$2:$N$13,8)</f>
        <v>2023M11</v>
      </c>
      <c r="C5723" s="7">
        <f t="shared" si="391"/>
        <v>45260</v>
      </c>
      <c r="D5723" s="130">
        <v>39.010507541680823</v>
      </c>
      <c r="E5723">
        <f t="shared" si="388"/>
        <v>39.109269409064197</v>
      </c>
      <c r="F5723" s="130">
        <v>32.71677411036999</v>
      </c>
      <c r="G5723">
        <f t="shared" si="390"/>
        <v>32.745672783129706</v>
      </c>
      <c r="H5723">
        <f t="shared" si="392"/>
        <v>0</v>
      </c>
      <c r="I5723" s="70">
        <v>44896</v>
      </c>
      <c r="J5723" s="71">
        <v>33.071057063459619</v>
      </c>
      <c r="K5723" s="70"/>
      <c r="M5723" s="164">
        <v>45078</v>
      </c>
      <c r="N5723" s="71">
        <v>33.498571688978679</v>
      </c>
      <c r="O5723" s="164">
        <v>45170</v>
      </c>
      <c r="P5723" s="71">
        <v>33.195040109671353</v>
      </c>
      <c r="S5723" s="165"/>
      <c r="T5723" s="166"/>
    </row>
    <row r="5724" spans="1:20">
      <c r="A5724" s="12">
        <f t="shared" si="389"/>
        <v>0</v>
      </c>
      <c r="B5724" t="str">
        <f>YEAR(C5724)&amp;VLOOKUP(MONTH(C5724),lookup!$G$2:$N$13,8)</f>
        <v>2023M12</v>
      </c>
      <c r="C5724" s="7">
        <f t="shared" si="391"/>
        <v>45261</v>
      </c>
      <c r="D5724" s="130">
        <v>38.72727567127432</v>
      </c>
      <c r="E5724">
        <f t="shared" si="388"/>
        <v>39.080120465429516</v>
      </c>
      <c r="F5724" s="130">
        <v>32.221811945634265</v>
      </c>
      <c r="G5724">
        <f t="shared" si="390"/>
        <v>32.680649483879591</v>
      </c>
      <c r="H5724">
        <f t="shared" si="392"/>
        <v>0</v>
      </c>
      <c r="I5724" s="177">
        <v>45261</v>
      </c>
      <c r="J5724" s="73">
        <v>32.499835299020553</v>
      </c>
      <c r="K5724" s="70"/>
      <c r="M5724" s="164">
        <v>45078</v>
      </c>
      <c r="N5724" s="71">
        <v>33.487323257369475</v>
      </c>
      <c r="O5724" s="164">
        <v>45170</v>
      </c>
      <c r="P5724" s="71">
        <v>33.185879146971544</v>
      </c>
      <c r="S5724" s="165"/>
      <c r="T5724" s="166"/>
    </row>
    <row r="5725" spans="1:20">
      <c r="A5725" s="12">
        <f t="shared" si="389"/>
        <v>0</v>
      </c>
      <c r="B5725" t="str">
        <f>YEAR(C5725)&amp;VLOOKUP(MONTH(C5725),lookup!$G$2:$N$13,8)</f>
        <v>2023M12</v>
      </c>
      <c r="C5725" s="7">
        <f t="shared" si="391"/>
        <v>45262</v>
      </c>
      <c r="D5725" s="130">
        <v>38.8112866425001</v>
      </c>
      <c r="E5725">
        <f t="shared" si="388"/>
        <v>38.982964077112435</v>
      </c>
      <c r="F5725" s="130">
        <v>32.489908369677572</v>
      </c>
      <c r="G5725">
        <f t="shared" si="390"/>
        <v>32.594239329229694</v>
      </c>
      <c r="H5725">
        <f t="shared" si="392"/>
        <v>0</v>
      </c>
      <c r="I5725" s="177">
        <v>45261</v>
      </c>
      <c r="J5725" s="73">
        <v>32.487278708321647</v>
      </c>
      <c r="K5725" s="70"/>
      <c r="M5725" s="164">
        <v>45078</v>
      </c>
      <c r="N5725" s="71">
        <v>33.470299406340281</v>
      </c>
      <c r="O5725" s="164">
        <v>45170</v>
      </c>
      <c r="P5725" s="71">
        <v>33.168157868763679</v>
      </c>
      <c r="S5725" s="165"/>
      <c r="T5725" s="166"/>
    </row>
    <row r="5726" spans="1:20">
      <c r="A5726" s="12">
        <f t="shared" si="389"/>
        <v>0</v>
      </c>
      <c r="B5726" t="str">
        <f>YEAR(C5726)&amp;VLOOKUP(MONTH(C5726),lookup!$G$2:$N$13,8)</f>
        <v>2023M12</v>
      </c>
      <c r="C5726" s="7">
        <f t="shared" si="391"/>
        <v>45263</v>
      </c>
      <c r="D5726" s="130">
        <v>39.006956923201592</v>
      </c>
      <c r="E5726">
        <f t="shared" si="388"/>
        <v>38.996626514868744</v>
      </c>
      <c r="F5726" s="130">
        <v>32.513831654873897</v>
      </c>
      <c r="G5726">
        <f t="shared" si="390"/>
        <v>32.5843801029731</v>
      </c>
      <c r="H5726">
        <f t="shared" si="392"/>
        <v>0</v>
      </c>
      <c r="I5726" s="177">
        <v>45261</v>
      </c>
      <c r="J5726" s="73">
        <v>32.489917165593127</v>
      </c>
      <c r="K5726" s="70"/>
      <c r="M5726" s="164">
        <v>45078</v>
      </c>
      <c r="N5726" s="71">
        <v>33.450213631950376</v>
      </c>
      <c r="O5726" s="164">
        <v>45170</v>
      </c>
      <c r="P5726" s="71">
        <v>33.145387043172335</v>
      </c>
      <c r="S5726" s="165"/>
      <c r="T5726" s="166"/>
    </row>
    <row r="5727" spans="1:20">
      <c r="A5727" s="12">
        <f t="shared" si="389"/>
        <v>0</v>
      </c>
      <c r="B5727" t="str">
        <f>YEAR(C5727)&amp;VLOOKUP(MONTH(C5727),lookup!$G$2:$N$13,8)</f>
        <v>2023M12</v>
      </c>
      <c r="C5727" s="7">
        <f t="shared" si="391"/>
        <v>45264</v>
      </c>
      <c r="D5727" s="130">
        <v>38.395845900444655</v>
      </c>
      <c r="E5727">
        <f t="shared" si="388"/>
        <v>38.861265787054933</v>
      </c>
      <c r="F5727" s="130">
        <v>32.080299265146579</v>
      </c>
      <c r="G5727">
        <f t="shared" si="390"/>
        <v>32.453100677266477</v>
      </c>
      <c r="H5727">
        <f t="shared" si="392"/>
        <v>0</v>
      </c>
      <c r="I5727" s="177">
        <v>45261</v>
      </c>
      <c r="J5727" s="73">
        <v>32.505357702452116</v>
      </c>
      <c r="K5727" s="70"/>
      <c r="M5727" s="164">
        <v>45078</v>
      </c>
      <c r="N5727" s="71">
        <v>33.410864132670987</v>
      </c>
      <c r="O5727" s="164">
        <v>45170</v>
      </c>
      <c r="P5727" s="71">
        <v>33.10404916109951</v>
      </c>
      <c r="S5727" s="165"/>
      <c r="T5727" s="166"/>
    </row>
    <row r="5728" spans="1:20">
      <c r="A5728" s="12">
        <f t="shared" si="389"/>
        <v>0</v>
      </c>
      <c r="B5728" t="str">
        <f>YEAR(C5728)&amp;VLOOKUP(MONTH(C5728),lookup!$G$2:$N$13,8)</f>
        <v>2023M12</v>
      </c>
      <c r="C5728" s="7">
        <f t="shared" si="391"/>
        <v>45265</v>
      </c>
      <c r="D5728" s="130">
        <v>39.113270768308752</v>
      </c>
      <c r="E5728">
        <f t="shared" si="388"/>
        <v>38.886925967111502</v>
      </c>
      <c r="F5728" s="130">
        <v>32.591668192362874</v>
      </c>
      <c r="G5728">
        <f t="shared" si="390"/>
        <v>32.473243360565391</v>
      </c>
      <c r="H5728">
        <f t="shared" si="392"/>
        <v>0</v>
      </c>
      <c r="I5728" s="177">
        <v>45261</v>
      </c>
      <c r="J5728" s="73">
        <v>32.53716545983081</v>
      </c>
      <c r="K5728" s="70"/>
      <c r="M5728" s="164">
        <v>45078</v>
      </c>
      <c r="N5728" s="71">
        <v>33.374536024751315</v>
      </c>
      <c r="O5728" s="164">
        <v>45170</v>
      </c>
      <c r="P5728" s="71">
        <v>33.068165712617969</v>
      </c>
      <c r="S5728" s="165"/>
      <c r="T5728" s="166"/>
    </row>
    <row r="5729" spans="1:20">
      <c r="A5729" s="12">
        <f t="shared" si="389"/>
        <v>0</v>
      </c>
      <c r="B5729" t="str">
        <f>YEAR(C5729)&amp;VLOOKUP(MONTH(C5729),lookup!$G$2:$N$13,8)</f>
        <v>2023M12</v>
      </c>
      <c r="C5729" s="7">
        <f t="shared" si="391"/>
        <v>45266</v>
      </c>
      <c r="D5729" s="130">
        <v>38.986663844344669</v>
      </c>
      <c r="E5729">
        <f t="shared" si="388"/>
        <v>38.865415747422858</v>
      </c>
      <c r="F5729" s="130">
        <v>32.607199954772732</v>
      </c>
      <c r="G5729">
        <f t="shared" si="390"/>
        <v>32.441912916321144</v>
      </c>
      <c r="H5729">
        <f t="shared" si="392"/>
        <v>0</v>
      </c>
      <c r="I5729" s="177">
        <v>45261</v>
      </c>
      <c r="J5729" s="73">
        <v>32.572109496833406</v>
      </c>
      <c r="K5729" s="70"/>
      <c r="M5729" s="164">
        <v>45078</v>
      </c>
      <c r="N5729" s="71">
        <v>33.35715823693473</v>
      </c>
      <c r="O5729" s="164">
        <v>45170</v>
      </c>
      <c r="P5729" s="71">
        <v>33.053324175169287</v>
      </c>
      <c r="S5729" s="165"/>
      <c r="T5729" s="166"/>
    </row>
    <row r="5730" spans="1:20">
      <c r="A5730" s="12">
        <f t="shared" si="389"/>
        <v>0</v>
      </c>
      <c r="B5730" t="str">
        <f>YEAR(C5730)&amp;VLOOKUP(MONTH(C5730),lookup!$G$2:$N$13,8)</f>
        <v>2023M12</v>
      </c>
      <c r="C5730" s="7">
        <f t="shared" si="391"/>
        <v>45267</v>
      </c>
      <c r="D5730" s="130">
        <v>39.244971677553607</v>
      </c>
      <c r="E5730">
        <f t="shared" si="388"/>
        <v>38.919298331944567</v>
      </c>
      <c r="F5730" s="130">
        <v>32.690080052036059</v>
      </c>
      <c r="G5730">
        <f t="shared" si="390"/>
        <v>32.492222303960432</v>
      </c>
      <c r="H5730">
        <f t="shared" si="392"/>
        <v>0</v>
      </c>
      <c r="I5730" s="177">
        <v>45261</v>
      </c>
      <c r="J5730" s="73">
        <v>32.535774419239083</v>
      </c>
      <c r="K5730" s="70"/>
      <c r="M5730" s="164">
        <v>45078</v>
      </c>
      <c r="N5730" s="71">
        <v>33.339847762340725</v>
      </c>
      <c r="O5730" s="164">
        <v>45170</v>
      </c>
      <c r="P5730" s="71">
        <v>33.038735673947194</v>
      </c>
      <c r="S5730" s="165"/>
      <c r="T5730" s="166"/>
    </row>
    <row r="5731" spans="1:20">
      <c r="A5731" s="12">
        <f t="shared" si="389"/>
        <v>0</v>
      </c>
      <c r="B5731" t="str">
        <f>YEAR(C5731)&amp;VLOOKUP(MONTH(C5731),lookup!$G$2:$N$13,8)</f>
        <v>2023M12</v>
      </c>
      <c r="C5731" s="7">
        <f t="shared" si="391"/>
        <v>45268</v>
      </c>
      <c r="D5731" s="130">
        <v>39.001928898804316</v>
      </c>
      <c r="E5731">
        <f t="shared" si="388"/>
        <v>38.934649021456799</v>
      </c>
      <c r="F5731" s="130">
        <v>32.599223925243869</v>
      </c>
      <c r="G5731">
        <f t="shared" si="390"/>
        <v>32.493985047020573</v>
      </c>
      <c r="H5731">
        <f t="shared" si="392"/>
        <v>0</v>
      </c>
      <c r="I5731" s="177">
        <v>45261</v>
      </c>
      <c r="J5731" s="73">
        <v>32.561960168812192</v>
      </c>
      <c r="K5731" s="70"/>
      <c r="M5731" s="164">
        <v>45078</v>
      </c>
      <c r="N5731" s="71">
        <v>33.290644046801056</v>
      </c>
      <c r="O5731" s="164">
        <v>45170</v>
      </c>
      <c r="P5731" s="71">
        <v>32.990511427623254</v>
      </c>
      <c r="S5731" s="165"/>
      <c r="T5731" s="166"/>
    </row>
    <row r="5732" spans="1:20">
      <c r="A5732" s="12">
        <f t="shared" si="389"/>
        <v>0</v>
      </c>
      <c r="B5732" t="str">
        <f>YEAR(C5732)&amp;VLOOKUP(MONTH(C5732),lookup!$G$2:$N$13,8)</f>
        <v>2023M12</v>
      </c>
      <c r="C5732" s="7">
        <f t="shared" si="391"/>
        <v>45269</v>
      </c>
      <c r="D5732" s="130">
        <v>39.505338052248625</v>
      </c>
      <c r="E5732">
        <f t="shared" si="388"/>
        <v>39.024809681021615</v>
      </c>
      <c r="F5732" s="130">
        <v>32.856516323741978</v>
      </c>
      <c r="G5732">
        <f t="shared" si="390"/>
        <v>32.562211126391318</v>
      </c>
      <c r="H5732">
        <f t="shared" si="392"/>
        <v>0</v>
      </c>
      <c r="I5732" s="177">
        <v>45261</v>
      </c>
      <c r="J5732" s="73">
        <v>32.463808885490657</v>
      </c>
      <c r="K5732" s="70"/>
      <c r="M5732" s="164">
        <v>45078</v>
      </c>
      <c r="N5732" s="71">
        <v>33.254724738632461</v>
      </c>
      <c r="O5732" s="164">
        <v>45170</v>
      </c>
      <c r="P5732" s="71">
        <v>32.953073558806139</v>
      </c>
      <c r="S5732" s="165"/>
      <c r="T5732" s="166"/>
    </row>
    <row r="5733" spans="1:20">
      <c r="A5733" s="12">
        <f t="shared" si="389"/>
        <v>0</v>
      </c>
      <c r="B5733" t="str">
        <f>YEAR(C5733)&amp;VLOOKUP(MONTH(C5733),lookup!$G$2:$N$13,8)</f>
        <v>2023M12</v>
      </c>
      <c r="C5733" s="7">
        <f t="shared" si="391"/>
        <v>45270</v>
      </c>
      <c r="D5733" s="130">
        <v>39.506718386168444</v>
      </c>
      <c r="E5733">
        <f t="shared" si="388"/>
        <v>39.160846872144532</v>
      </c>
      <c r="F5733" s="130">
        <v>33.108779572636529</v>
      </c>
      <c r="G5733">
        <f t="shared" si="390"/>
        <v>32.686597268867075</v>
      </c>
      <c r="H5733">
        <f t="shared" si="392"/>
        <v>0</v>
      </c>
      <c r="I5733" s="177">
        <v>45261</v>
      </c>
      <c r="J5733" s="73">
        <v>32.368514950584405</v>
      </c>
      <c r="K5733" s="70"/>
      <c r="M5733" s="164">
        <v>45078</v>
      </c>
      <c r="N5733" s="71">
        <v>33.187748878636079</v>
      </c>
      <c r="O5733" s="164">
        <v>45170</v>
      </c>
      <c r="P5733" s="71">
        <v>32.884148412481139</v>
      </c>
      <c r="S5733" s="165"/>
      <c r="T5733" s="166"/>
    </row>
    <row r="5734" spans="1:20">
      <c r="A5734" s="12">
        <f t="shared" si="389"/>
        <v>0</v>
      </c>
      <c r="B5734" t="str">
        <f>YEAR(C5734)&amp;VLOOKUP(MONTH(C5734),lookup!$G$2:$N$13,8)</f>
        <v>2023M12</v>
      </c>
      <c r="C5734" s="7">
        <f t="shared" si="391"/>
        <v>45271</v>
      </c>
      <c r="D5734" s="130">
        <v>39.341685482736615</v>
      </c>
      <c r="E5734">
        <f t="shared" si="388"/>
        <v>39.200801966651127</v>
      </c>
      <c r="F5734" s="130">
        <v>32.646723450690146</v>
      </c>
      <c r="G5734">
        <f t="shared" si="390"/>
        <v>32.699490944299534</v>
      </c>
      <c r="H5734">
        <f t="shared" si="392"/>
        <v>0</v>
      </c>
      <c r="I5734" s="177">
        <v>45261</v>
      </c>
      <c r="J5734" s="73">
        <v>32.282132452788076</v>
      </c>
      <c r="K5734" s="70"/>
      <c r="M5734" s="164">
        <v>45078</v>
      </c>
      <c r="N5734" s="71">
        <v>33.097265606547765</v>
      </c>
      <c r="O5734" s="164">
        <v>45170</v>
      </c>
      <c r="P5734" s="71">
        <v>32.793424447932956</v>
      </c>
      <c r="S5734" s="165"/>
      <c r="T5734" s="166"/>
    </row>
    <row r="5735" spans="1:20">
      <c r="A5735" s="12">
        <f t="shared" si="389"/>
        <v>0</v>
      </c>
      <c r="B5735" t="str">
        <f>YEAR(C5735)&amp;VLOOKUP(MONTH(C5735),lookup!$G$2:$N$13,8)</f>
        <v>2023M12</v>
      </c>
      <c r="C5735" s="7">
        <f t="shared" si="391"/>
        <v>45272</v>
      </c>
      <c r="D5735" s="130">
        <v>39.513545052320417</v>
      </c>
      <c r="E5735">
        <f t="shared" si="388"/>
        <v>39.314564930974669</v>
      </c>
      <c r="F5735" s="130">
        <v>33.119822566847219</v>
      </c>
      <c r="G5735">
        <f t="shared" si="390"/>
        <v>32.807179701662037</v>
      </c>
      <c r="H5735">
        <f t="shared" si="392"/>
        <v>0</v>
      </c>
      <c r="I5735" s="177">
        <v>45261</v>
      </c>
      <c r="J5735" s="73">
        <v>32.205459450537084</v>
      </c>
      <c r="K5735" s="70"/>
      <c r="M5735" s="164">
        <v>45078</v>
      </c>
      <c r="N5735" s="71">
        <v>33.023089850942675</v>
      </c>
      <c r="O5735" s="164">
        <v>45170</v>
      </c>
      <c r="P5735" s="71">
        <v>32.721169082741369</v>
      </c>
      <c r="S5735" s="165"/>
      <c r="T5735" s="166"/>
    </row>
    <row r="5736" spans="1:20">
      <c r="A5736" s="12">
        <f t="shared" si="389"/>
        <v>0</v>
      </c>
      <c r="B5736" t="str">
        <f>YEAR(C5736)&amp;VLOOKUP(MONTH(C5736),lookup!$G$2:$N$13,8)</f>
        <v>2023M12</v>
      </c>
      <c r="C5736" s="7">
        <f t="shared" si="391"/>
        <v>45273</v>
      </c>
      <c r="D5736" s="130">
        <v>39.426019403567189</v>
      </c>
      <c r="E5736">
        <f t="shared" si="388"/>
        <v>39.349199031179452</v>
      </c>
      <c r="F5736" s="130">
        <v>32.71790128842941</v>
      </c>
      <c r="G5736">
        <f t="shared" si="390"/>
        <v>32.817387706532301</v>
      </c>
      <c r="H5736">
        <f t="shared" si="392"/>
        <v>0</v>
      </c>
      <c r="I5736" s="177">
        <v>45261</v>
      </c>
      <c r="J5736" s="73">
        <v>32.123832912132464</v>
      </c>
      <c r="K5736" s="70"/>
      <c r="M5736" s="164">
        <v>45078</v>
      </c>
      <c r="N5736" s="71">
        <v>32.996395132379121</v>
      </c>
      <c r="O5736" s="164">
        <v>45170</v>
      </c>
      <c r="P5736" s="71">
        <v>32.697172434419414</v>
      </c>
      <c r="S5736" s="165"/>
      <c r="T5736" s="166"/>
    </row>
    <row r="5737" spans="1:20">
      <c r="A5737" s="12">
        <f t="shared" si="389"/>
        <v>0</v>
      </c>
      <c r="B5737" t="str">
        <f>YEAR(C5737)&amp;VLOOKUP(MONTH(C5737),lookup!$G$2:$N$13,8)</f>
        <v>2023M12</v>
      </c>
      <c r="C5737" s="7">
        <f t="shared" si="391"/>
        <v>45274</v>
      </c>
      <c r="D5737" s="130">
        <v>39.366399967331667</v>
      </c>
      <c r="E5737">
        <f t="shared" si="388"/>
        <v>39.403305127910087</v>
      </c>
      <c r="F5737" s="130">
        <v>32.915409490888017</v>
      </c>
      <c r="G5737">
        <f t="shared" si="390"/>
        <v>32.862999599676513</v>
      </c>
      <c r="H5737">
        <f t="shared" si="392"/>
        <v>0</v>
      </c>
      <c r="I5737" s="177">
        <v>45261</v>
      </c>
      <c r="J5737" s="73">
        <v>32.026127180921485</v>
      </c>
      <c r="K5737" s="70"/>
      <c r="M5737" s="164">
        <v>45078</v>
      </c>
      <c r="N5737" s="71">
        <v>32.969285494468082</v>
      </c>
      <c r="O5737" s="164">
        <v>45170</v>
      </c>
      <c r="P5737" s="71">
        <v>32.671854616250059</v>
      </c>
      <c r="S5737" s="165"/>
      <c r="T5737" s="166"/>
    </row>
    <row r="5738" spans="1:20">
      <c r="A5738" s="12">
        <f t="shared" si="389"/>
        <v>0</v>
      </c>
      <c r="B5738" t="str">
        <f>YEAR(C5738)&amp;VLOOKUP(MONTH(C5738),lookup!$G$2:$N$13,8)</f>
        <v>2023M12</v>
      </c>
      <c r="C5738" s="7">
        <f t="shared" si="391"/>
        <v>45275</v>
      </c>
      <c r="D5738" s="130">
        <v>39.441985553858352</v>
      </c>
      <c r="E5738">
        <f t="shared" si="388"/>
        <v>39.410339120313282</v>
      </c>
      <c r="F5738" s="130">
        <v>32.718882380890278</v>
      </c>
      <c r="G5738">
        <f t="shared" si="390"/>
        <v>32.853330249992268</v>
      </c>
      <c r="H5738">
        <f t="shared" si="392"/>
        <v>0</v>
      </c>
      <c r="I5738" s="177">
        <v>45261</v>
      </c>
      <c r="J5738" s="73">
        <v>31.95004569406748</v>
      </c>
      <c r="K5738" s="70"/>
      <c r="M5738" s="164">
        <v>45078</v>
      </c>
      <c r="N5738" s="71">
        <v>32.930641938112203</v>
      </c>
      <c r="O5738" s="164">
        <v>45170</v>
      </c>
      <c r="P5738" s="71">
        <v>32.632914623006876</v>
      </c>
      <c r="S5738" s="165"/>
      <c r="T5738" s="166"/>
    </row>
    <row r="5739" spans="1:20">
      <c r="A5739" s="12">
        <f t="shared" si="389"/>
        <v>0</v>
      </c>
      <c r="B5739" t="str">
        <f>YEAR(C5739)&amp;VLOOKUP(MONTH(C5739),lookup!$G$2:$N$13,8)</f>
        <v>2023M12</v>
      </c>
      <c r="C5739" s="7">
        <f t="shared" si="391"/>
        <v>45276</v>
      </c>
      <c r="D5739" s="130">
        <v>39.671311687560532</v>
      </c>
      <c r="E5739">
        <f t="shared" si="388"/>
        <v>39.465891653059884</v>
      </c>
      <c r="F5739" s="130">
        <v>33.145219292006189</v>
      </c>
      <c r="G5739">
        <f t="shared" si="390"/>
        <v>32.890491603695708</v>
      </c>
      <c r="H5739">
        <f t="shared" si="392"/>
        <v>0</v>
      </c>
      <c r="I5739" s="177">
        <v>45261</v>
      </c>
      <c r="J5739" s="73">
        <v>31.808646038132061</v>
      </c>
      <c r="K5739" s="70"/>
      <c r="M5739" s="164">
        <v>45078</v>
      </c>
      <c r="N5739" s="71">
        <v>32.857267502111064</v>
      </c>
      <c r="O5739" s="164">
        <v>45170</v>
      </c>
      <c r="P5739" s="71">
        <v>32.558028872625613</v>
      </c>
      <c r="S5739" s="165"/>
      <c r="T5739" s="166"/>
    </row>
    <row r="5740" spans="1:20">
      <c r="A5740" s="12">
        <f t="shared" si="389"/>
        <v>0</v>
      </c>
      <c r="B5740" t="str">
        <f>YEAR(C5740)&amp;VLOOKUP(MONTH(C5740),lookup!$G$2:$N$13,8)</f>
        <v>2023M12</v>
      </c>
      <c r="C5740" s="7">
        <f t="shared" si="391"/>
        <v>45277</v>
      </c>
      <c r="D5740" s="130">
        <v>39.710743639001464</v>
      </c>
      <c r="E5740">
        <f t="shared" si="388"/>
        <v>39.509484348587343</v>
      </c>
      <c r="F5740" s="130">
        <v>32.939577175034358</v>
      </c>
      <c r="G5740">
        <f t="shared" si="390"/>
        <v>32.920087383930166</v>
      </c>
      <c r="H5740">
        <f t="shared" si="392"/>
        <v>0</v>
      </c>
      <c r="I5740" s="177">
        <v>45261</v>
      </c>
      <c r="J5740" s="73">
        <v>31.688507986864092</v>
      </c>
      <c r="K5740" s="70"/>
      <c r="M5740" s="164">
        <v>45078</v>
      </c>
      <c r="N5740" s="71">
        <v>32.789859420058356</v>
      </c>
      <c r="O5740" s="164">
        <v>45170</v>
      </c>
      <c r="P5740" s="71">
        <v>32.48942672981407</v>
      </c>
      <c r="S5740" s="165"/>
      <c r="T5740" s="166"/>
    </row>
    <row r="5741" spans="1:20">
      <c r="A5741" s="12">
        <f t="shared" si="389"/>
        <v>0</v>
      </c>
      <c r="B5741" t="str">
        <f>YEAR(C5741)&amp;VLOOKUP(MONTH(C5741),lookup!$G$2:$N$13,8)</f>
        <v>2023M12</v>
      </c>
      <c r="C5741" s="7">
        <f t="shared" si="391"/>
        <v>45278</v>
      </c>
      <c r="D5741" s="130">
        <v>39.763630993668222</v>
      </c>
      <c r="E5741">
        <f t="shared" ref="E5741:E5804" si="393">AVERAGE(SUM(D5734:D5741)/8,SUM(D5736:D5741)/6)</f>
        <v>39.546381881668395</v>
      </c>
      <c r="F5741" s="130">
        <v>33.241336142237031</v>
      </c>
      <c r="G5741">
        <f t="shared" si="390"/>
        <v>32.938498300812682</v>
      </c>
      <c r="H5741">
        <f t="shared" si="392"/>
        <v>0</v>
      </c>
      <c r="I5741" s="177">
        <v>45261</v>
      </c>
      <c r="J5741" s="73">
        <v>31.58333108992311</v>
      </c>
      <c r="K5741" s="70"/>
      <c r="M5741" s="164">
        <v>45078</v>
      </c>
      <c r="N5741" s="71">
        <v>32.732018094856159</v>
      </c>
      <c r="O5741" s="164">
        <v>45170</v>
      </c>
      <c r="P5741" s="71">
        <v>32.432191165774164</v>
      </c>
      <c r="S5741" s="165"/>
      <c r="T5741" s="166"/>
    </row>
    <row r="5742" spans="1:20">
      <c r="A5742" s="12">
        <f t="shared" si="389"/>
        <v>0</v>
      </c>
      <c r="B5742" t="str">
        <f>YEAR(C5742)&amp;VLOOKUP(MONTH(C5742),lookup!$G$2:$N$13,8)</f>
        <v>2023M12</v>
      </c>
      <c r="C5742" s="7">
        <f t="shared" si="391"/>
        <v>45279</v>
      </c>
      <c r="D5742" s="130">
        <v>39.942710097050778</v>
      </c>
      <c r="E5742">
        <f t="shared" si="393"/>
        <v>39.627003477853336</v>
      </c>
      <c r="F5742" s="130">
        <v>33.106429853279636</v>
      </c>
      <c r="G5742">
        <f t="shared" si="390"/>
        <v>32.999607331378719</v>
      </c>
      <c r="H5742">
        <f t="shared" si="392"/>
        <v>0</v>
      </c>
      <c r="I5742" s="177">
        <v>45261</v>
      </c>
      <c r="J5742" s="73">
        <v>31.480493533396359</v>
      </c>
      <c r="K5742" s="70"/>
      <c r="M5742" s="164">
        <v>45078</v>
      </c>
      <c r="N5742" s="71">
        <v>32.700929564524579</v>
      </c>
      <c r="O5742" s="164">
        <v>45170</v>
      </c>
      <c r="P5742" s="71">
        <v>32.40320779103353</v>
      </c>
      <c r="S5742" s="165"/>
      <c r="T5742" s="166"/>
    </row>
    <row r="5743" spans="1:20">
      <c r="A5743" s="12">
        <f t="shared" si="389"/>
        <v>0</v>
      </c>
      <c r="B5743" t="str">
        <f>YEAR(C5743)&amp;VLOOKUP(MONTH(C5743),lookup!$G$2:$N$13,8)</f>
        <v>2023M12</v>
      </c>
      <c r="C5743" s="7">
        <f t="shared" si="391"/>
        <v>45280</v>
      </c>
      <c r="D5743" s="130">
        <v>39.800282239944494</v>
      </c>
      <c r="E5743">
        <f t="shared" si="393"/>
        <v>39.6810814081309</v>
      </c>
      <c r="F5743" s="130">
        <v>33.255788991058232</v>
      </c>
      <c r="G5743">
        <f t="shared" si="390"/>
        <v>33.036470191239431</v>
      </c>
      <c r="H5743">
        <f t="shared" si="392"/>
        <v>0</v>
      </c>
      <c r="I5743" s="177">
        <v>45261</v>
      </c>
      <c r="J5743" s="73">
        <v>31.455159228338374</v>
      </c>
      <c r="K5743" s="70"/>
      <c r="M5743" s="164">
        <v>45078</v>
      </c>
      <c r="N5743" s="71">
        <v>32.716778430129104</v>
      </c>
      <c r="O5743" s="164">
        <v>45170</v>
      </c>
      <c r="P5743" s="71">
        <v>32.420915561367806</v>
      </c>
      <c r="S5743" s="165"/>
      <c r="T5743" s="166"/>
    </row>
    <row r="5744" spans="1:20">
      <c r="A5744" s="12">
        <f t="shared" ref="A5744:A5807" si="394">IF(D5744+D5745=D5744,IF(D5744+D5745&gt;0,1,0),0)</f>
        <v>0</v>
      </c>
      <c r="B5744" t="str">
        <f>YEAR(C5744)&amp;VLOOKUP(MONTH(C5744),lookup!$G$2:$N$13,8)</f>
        <v>2023M12</v>
      </c>
      <c r="C5744" s="7">
        <f t="shared" si="391"/>
        <v>45281</v>
      </c>
      <c r="D5744" s="130">
        <v>39.669192518138594</v>
      </c>
      <c r="E5744">
        <f t="shared" si="393"/>
        <v>39.71521364148164</v>
      </c>
      <c r="F5744" s="130">
        <v>32.868642805794742</v>
      </c>
      <c r="G5744">
        <f t="shared" si="390"/>
        <v>33.058371571483463</v>
      </c>
      <c r="H5744">
        <f t="shared" si="392"/>
        <v>0</v>
      </c>
      <c r="I5744" s="177">
        <v>45261</v>
      </c>
      <c r="J5744" s="73">
        <v>31.432385761407239</v>
      </c>
      <c r="K5744" s="70"/>
      <c r="M5744" s="164">
        <v>45078</v>
      </c>
      <c r="N5744" s="71">
        <v>32.758511204730993</v>
      </c>
      <c r="O5744" s="164">
        <v>45170</v>
      </c>
      <c r="P5744" s="71">
        <v>32.462761177252212</v>
      </c>
      <c r="S5744" s="165"/>
      <c r="T5744" s="166"/>
    </row>
    <row r="5745" spans="1:20">
      <c r="A5745" s="12">
        <f t="shared" si="394"/>
        <v>0</v>
      </c>
      <c r="B5745" t="str">
        <f>YEAR(C5745)&amp;VLOOKUP(MONTH(C5745),lookup!$G$2:$N$13,8)</f>
        <v>2023M12</v>
      </c>
      <c r="C5745" s="7">
        <f t="shared" si="391"/>
        <v>45282</v>
      </c>
      <c r="D5745" s="130">
        <v>39.923078037631015</v>
      </c>
      <c r="E5745">
        <f t="shared" si="393"/>
        <v>39.770986550047887</v>
      </c>
      <c r="F5745" s="130">
        <v>33.353534672109433</v>
      </c>
      <c r="G5745">
        <f t="shared" si="390"/>
        <v>33.103114010318407</v>
      </c>
      <c r="H5745">
        <f t="shared" si="392"/>
        <v>0</v>
      </c>
      <c r="I5745" s="177">
        <v>45261</v>
      </c>
      <c r="J5745" s="73">
        <v>31.462105254124705</v>
      </c>
      <c r="K5745" s="70"/>
      <c r="M5745" s="164">
        <v>45078</v>
      </c>
      <c r="N5745" s="71">
        <v>32.791885352730709</v>
      </c>
      <c r="O5745" s="164">
        <v>45170</v>
      </c>
      <c r="P5745" s="71">
        <v>32.494406575465817</v>
      </c>
      <c r="S5745" s="165"/>
      <c r="T5745" s="166"/>
    </row>
    <row r="5746" spans="1:20">
      <c r="A5746" s="12">
        <f t="shared" si="394"/>
        <v>0</v>
      </c>
      <c r="B5746" t="str">
        <f>YEAR(C5746)&amp;VLOOKUP(MONTH(C5746),lookup!$G$2:$N$13,8)</f>
        <v>2023M12</v>
      </c>
      <c r="C5746" s="7">
        <f t="shared" si="391"/>
        <v>45283</v>
      </c>
      <c r="D5746" s="130">
        <v>39.644213172528879</v>
      </c>
      <c r="E5746">
        <f t="shared" si="393"/>
        <v>39.778081570675411</v>
      </c>
      <c r="F5746" s="130">
        <v>32.726241572620147</v>
      </c>
      <c r="G5746">
        <f t="shared" si="390"/>
        <v>33.085795992933669</v>
      </c>
      <c r="H5746">
        <f t="shared" si="392"/>
        <v>0</v>
      </c>
      <c r="I5746" s="177">
        <v>45261</v>
      </c>
      <c r="J5746" s="73">
        <v>31.46347954330259</v>
      </c>
      <c r="K5746" s="70"/>
      <c r="M5746" s="164">
        <v>45078</v>
      </c>
      <c r="N5746" s="71">
        <v>32.795153165142899</v>
      </c>
      <c r="O5746" s="164">
        <v>45170</v>
      </c>
      <c r="P5746" s="71">
        <v>32.495613069414802</v>
      </c>
      <c r="S5746" s="165"/>
      <c r="T5746" s="166"/>
    </row>
    <row r="5747" spans="1:20">
      <c r="A5747" s="12">
        <f t="shared" si="394"/>
        <v>0</v>
      </c>
      <c r="B5747" t="str">
        <f>YEAR(C5747)&amp;VLOOKUP(MONTH(C5747),lookup!$G$2:$N$13,8)</f>
        <v>2023M12</v>
      </c>
      <c r="C5747" s="7">
        <f t="shared" si="391"/>
        <v>45284</v>
      </c>
      <c r="D5747" s="130">
        <v>40.676043381886039</v>
      </c>
      <c r="E5747">
        <f t="shared" si="393"/>
        <v>39.916911667255576</v>
      </c>
      <c r="F5747" s="130">
        <v>33.682474159432687</v>
      </c>
      <c r="G5747">
        <f t="shared" si="390"/>
        <v>33.156135923580791</v>
      </c>
      <c r="H5747">
        <f t="shared" si="392"/>
        <v>0</v>
      </c>
      <c r="I5747" s="177">
        <v>45261</v>
      </c>
      <c r="J5747" s="73">
        <v>31.525119713976412</v>
      </c>
      <c r="K5747" s="70"/>
      <c r="M5747" s="164">
        <v>45078</v>
      </c>
      <c r="N5747" s="71">
        <v>32.862142213410259</v>
      </c>
      <c r="O5747" s="164">
        <v>45170</v>
      </c>
      <c r="P5747" s="71">
        <v>32.561047068220951</v>
      </c>
      <c r="S5747" s="165"/>
      <c r="T5747" s="166"/>
    </row>
    <row r="5748" spans="1:20">
      <c r="A5748" s="12">
        <f t="shared" si="394"/>
        <v>0</v>
      </c>
      <c r="B5748" t="str">
        <f>YEAR(C5748)&amp;VLOOKUP(MONTH(C5748),lookup!$G$2:$N$13,8)</f>
        <v>2023M12</v>
      </c>
      <c r="C5748" s="7">
        <f t="shared" si="391"/>
        <v>45285</v>
      </c>
      <c r="D5748" s="130">
        <v>38.936532220757947</v>
      </c>
      <c r="E5748">
        <f t="shared" si="393"/>
        <v>39.784675297257621</v>
      </c>
      <c r="F5748" s="130">
        <v>32.581246693506486</v>
      </c>
      <c r="G5748">
        <f t="shared" si="390"/>
        <v>33.089975005170878</v>
      </c>
      <c r="H5748">
        <f t="shared" si="392"/>
        <v>0</v>
      </c>
      <c r="I5748" s="177">
        <v>45261</v>
      </c>
      <c r="J5748" s="73">
        <v>31.540567980422143</v>
      </c>
      <c r="K5748" s="70"/>
      <c r="M5748" s="164">
        <v>45078</v>
      </c>
      <c r="N5748" s="71">
        <v>32.872740352243703</v>
      </c>
      <c r="O5748" s="164">
        <v>45170</v>
      </c>
      <c r="P5748" s="71">
        <v>32.572484737383185</v>
      </c>
      <c r="S5748" s="165"/>
      <c r="T5748" s="166"/>
    </row>
    <row r="5749" spans="1:20">
      <c r="A5749" s="12">
        <f t="shared" si="394"/>
        <v>0</v>
      </c>
      <c r="B5749" t="str">
        <f>YEAR(C5749)&amp;VLOOKUP(MONTH(C5749),lookup!$G$2:$N$13,8)</f>
        <v>2023M12</v>
      </c>
      <c r="C5749" s="7">
        <f t="shared" si="391"/>
        <v>45286</v>
      </c>
      <c r="D5749" s="130">
        <v>40.519152730106242</v>
      </c>
      <c r="E5749">
        <f t="shared" si="393"/>
        <v>39.891801279965151</v>
      </c>
      <c r="F5749" s="130">
        <v>33.598827963321497</v>
      </c>
      <c r="G5749">
        <f t="shared" si="390"/>
        <v>33.140904825010594</v>
      </c>
      <c r="H5749">
        <f t="shared" si="392"/>
        <v>0</v>
      </c>
      <c r="I5749" s="177">
        <v>45261</v>
      </c>
      <c r="J5749" s="73">
        <v>31.522013438275255</v>
      </c>
      <c r="K5749" s="70"/>
      <c r="M5749" s="164">
        <v>45078</v>
      </c>
      <c r="N5749" s="71">
        <v>32.86940860141069</v>
      </c>
      <c r="O5749" s="164">
        <v>45170</v>
      </c>
      <c r="P5749" s="71">
        <v>32.571076299147649</v>
      </c>
      <c r="S5749" s="165"/>
      <c r="T5749" s="166"/>
    </row>
    <row r="5750" spans="1:20">
      <c r="A5750" s="12">
        <f t="shared" si="394"/>
        <v>0</v>
      </c>
      <c r="B5750" t="str">
        <f>YEAR(C5750)&amp;VLOOKUP(MONTH(C5750),lookup!$G$2:$N$13,8)</f>
        <v>2023M12</v>
      </c>
      <c r="C5750" s="7">
        <f t="shared" si="391"/>
        <v>45287</v>
      </c>
      <c r="D5750" s="130">
        <v>40.253689876236692</v>
      </c>
      <c r="E5750">
        <f t="shared" si="393"/>
        <v>39.959945629339103</v>
      </c>
      <c r="F5750" s="130">
        <v>33.13101270020708</v>
      </c>
      <c r="G5750">
        <f t="shared" si="390"/>
        <v>33.164305410811252</v>
      </c>
      <c r="H5750">
        <f t="shared" si="392"/>
        <v>0</v>
      </c>
      <c r="I5750" s="177">
        <v>45261</v>
      </c>
      <c r="J5750" s="73">
        <v>31.58779099501416</v>
      </c>
      <c r="K5750" s="70"/>
      <c r="M5750" s="164">
        <v>45078</v>
      </c>
      <c r="N5750" s="71">
        <v>32.926521945036377</v>
      </c>
      <c r="O5750" s="164">
        <v>45170</v>
      </c>
      <c r="P5750" s="71">
        <v>32.628932401382102</v>
      </c>
      <c r="S5750" s="165"/>
      <c r="T5750" s="166"/>
    </row>
    <row r="5751" spans="1:20">
      <c r="A5751" s="12">
        <f t="shared" si="394"/>
        <v>0</v>
      </c>
      <c r="B5751" t="str">
        <f>YEAR(C5751)&amp;VLOOKUP(MONTH(C5751),lookup!$G$2:$N$13,8)</f>
        <v>2023M12</v>
      </c>
      <c r="C5751" s="7">
        <f t="shared" si="391"/>
        <v>45288</v>
      </c>
      <c r="D5751" s="130">
        <v>40.232008942576101</v>
      </c>
      <c r="E5751">
        <f t="shared" si="393"/>
        <v>40.012672790332338</v>
      </c>
      <c r="F5751" s="130">
        <v>33.532708081047595</v>
      </c>
      <c r="G5751">
        <f t="shared" si="390"/>
        <v>33.196543971347104</v>
      </c>
      <c r="H5751">
        <f t="shared" si="392"/>
        <v>0</v>
      </c>
      <c r="I5751" s="177">
        <v>45261</v>
      </c>
      <c r="J5751" s="73">
        <v>31.591467053541709</v>
      </c>
      <c r="K5751" s="70"/>
      <c r="M5751" s="164">
        <v>45078</v>
      </c>
      <c r="N5751" s="71">
        <v>32.954864300727429</v>
      </c>
      <c r="O5751" s="164">
        <v>45170</v>
      </c>
      <c r="P5751" s="71">
        <v>32.656557139048758</v>
      </c>
      <c r="S5751" s="165"/>
      <c r="T5751" s="166"/>
    </row>
    <row r="5752" spans="1:20">
      <c r="A5752" s="12">
        <f t="shared" si="394"/>
        <v>0</v>
      </c>
      <c r="B5752" t="str">
        <f>YEAR(C5752)&amp;VLOOKUP(MONTH(C5752),lookup!$G$2:$N$13,8)</f>
        <v>2023M12</v>
      </c>
      <c r="C5752" s="7">
        <f t="shared" si="391"/>
        <v>45289</v>
      </c>
      <c r="D5752" s="130">
        <v>39.883568016627081</v>
      </c>
      <c r="E5752">
        <f t="shared" si="393"/>
        <v>40.046017495996054</v>
      </c>
      <c r="F5752" s="130">
        <v>32.933173423720902</v>
      </c>
      <c r="G5752">
        <f t="shared" si="390"/>
        <v>33.217821455892548</v>
      </c>
      <c r="H5752">
        <f t="shared" si="392"/>
        <v>0</v>
      </c>
      <c r="I5752" s="177">
        <v>45261</v>
      </c>
      <c r="J5752" s="73">
        <v>31.620288724174536</v>
      </c>
      <c r="K5752" s="70"/>
      <c r="M5752" s="164">
        <v>45078</v>
      </c>
      <c r="N5752" s="71">
        <v>32.95746569903897</v>
      </c>
      <c r="O5752" s="164">
        <v>45170</v>
      </c>
      <c r="P5752" s="71">
        <v>32.657400011680068</v>
      </c>
      <c r="S5752" s="165"/>
      <c r="T5752" s="166"/>
    </row>
    <row r="5753" spans="1:20">
      <c r="A5753" s="12">
        <f t="shared" si="394"/>
        <v>0</v>
      </c>
      <c r="B5753" t="str">
        <f>YEAR(C5753)&amp;VLOOKUP(MONTH(C5753),lookup!$G$2:$N$13,8)</f>
        <v>2023M12</v>
      </c>
      <c r="C5753" s="7">
        <f t="shared" si="391"/>
        <v>45290</v>
      </c>
      <c r="D5753" s="130">
        <v>40.350057540537577</v>
      </c>
      <c r="E5753">
        <f t="shared" si="393"/>
        <v>40.045538228148672</v>
      </c>
      <c r="F5753" s="130">
        <v>33.561698144249974</v>
      </c>
      <c r="G5753">
        <f t="shared" si="390"/>
        <v>33.220767004969446</v>
      </c>
      <c r="H5753">
        <f t="shared" si="392"/>
        <v>0</v>
      </c>
      <c r="I5753" s="177">
        <v>45261</v>
      </c>
      <c r="J5753" s="73">
        <v>31.621686341554199</v>
      </c>
      <c r="K5753" s="70"/>
      <c r="M5753" s="164">
        <v>45078</v>
      </c>
      <c r="N5753" s="71">
        <v>32.961303970916319</v>
      </c>
      <c r="O5753" s="164">
        <v>45170</v>
      </c>
      <c r="P5753" s="71">
        <v>32.659723991996664</v>
      </c>
      <c r="S5753" s="165"/>
      <c r="T5753" s="166"/>
    </row>
    <row r="5754" spans="1:20">
      <c r="A5754" s="12">
        <f t="shared" si="394"/>
        <v>0</v>
      </c>
      <c r="B5754" t="str">
        <f>YEAR(C5754)&amp;VLOOKUP(MONTH(C5754),lookup!$G$2:$N$13,8)</f>
        <v>2023M12</v>
      </c>
      <c r="C5754" s="7">
        <f t="shared" si="391"/>
        <v>45291</v>
      </c>
      <c r="D5754" s="130">
        <v>39.717257121616967</v>
      </c>
      <c r="E5754">
        <f t="shared" si="393"/>
        <v>40.115163883371594</v>
      </c>
      <c r="F5754" s="130">
        <v>32.787394337034542</v>
      </c>
      <c r="G5754">
        <f t="shared" si="390"/>
        <v>33.241768023039349</v>
      </c>
      <c r="H5754">
        <f t="shared" si="392"/>
        <v>0</v>
      </c>
      <c r="I5754" s="177">
        <v>45261</v>
      </c>
      <c r="J5754" s="73">
        <v>31.635479306116682</v>
      </c>
      <c r="K5754" s="70"/>
      <c r="M5754" s="164">
        <v>45078</v>
      </c>
      <c r="N5754" s="71">
        <v>32.974334113744902</v>
      </c>
      <c r="O5754" s="164">
        <v>45170</v>
      </c>
      <c r="P5754" s="71">
        <v>32.672644386926997</v>
      </c>
      <c r="S5754" s="165"/>
      <c r="T5754" s="166"/>
    </row>
    <row r="5755" spans="1:20">
      <c r="A5755" s="12">
        <f t="shared" si="394"/>
        <v>0</v>
      </c>
      <c r="B5755" t="str">
        <f>YEAR(C5755)&amp;VLOOKUP(MONTH(C5755),lookup!$G$2:$N$13,8)</f>
        <v>2024M01</v>
      </c>
      <c r="C5755" s="7">
        <f t="shared" si="391"/>
        <v>45292</v>
      </c>
      <c r="D5755" s="130">
        <v>40.279301474722217</v>
      </c>
      <c r="E5755">
        <f t="shared" si="393"/>
        <v>40.070379909558525</v>
      </c>
      <c r="F5755" s="130">
        <v>33.455150135672916</v>
      </c>
      <c r="G5755">
        <f t="shared" si="390"/>
        <v>33.215587119250308</v>
      </c>
      <c r="H5755">
        <f t="shared" si="392"/>
        <v>0</v>
      </c>
      <c r="I5755" s="177">
        <v>45261</v>
      </c>
      <c r="J5755" s="73">
        <v>31.697302793256835</v>
      </c>
      <c r="K5755" s="70"/>
      <c r="M5755" s="164">
        <v>45078</v>
      </c>
      <c r="N5755" s="72">
        <v>32.988199038581897</v>
      </c>
      <c r="O5755" s="164">
        <v>45170</v>
      </c>
      <c r="P5755" s="176">
        <v>32.687838062894528</v>
      </c>
      <c r="S5755" s="165"/>
      <c r="T5755" s="72"/>
    </row>
    <row r="5756" spans="1:20">
      <c r="A5756" s="12">
        <f t="shared" si="394"/>
        <v>0</v>
      </c>
      <c r="B5756" t="str">
        <f>YEAR(C5756)&amp;VLOOKUP(MONTH(C5756),lookup!$G$2:$N$13,8)</f>
        <v>2024M01</v>
      </c>
      <c r="C5756" s="7">
        <f t="shared" si="391"/>
        <v>45293</v>
      </c>
      <c r="D5756" s="130">
        <v>39.932533229714892</v>
      </c>
      <c r="E5756">
        <f t="shared" si="393"/>
        <v>40.105866918741512</v>
      </c>
      <c r="F5756" s="130">
        <v>32.961356331011572</v>
      </c>
      <c r="G5756">
        <f t="shared" si="390"/>
        <v>33.22520594082809</v>
      </c>
      <c r="H5756">
        <f t="shared" si="392"/>
        <v>0</v>
      </c>
      <c r="I5756" s="177">
        <v>45261</v>
      </c>
      <c r="J5756" s="73">
        <v>31.77958969596758</v>
      </c>
      <c r="K5756" s="70"/>
      <c r="M5756" s="164">
        <v>45078</v>
      </c>
      <c r="N5756" s="72">
        <v>33.050442536633192</v>
      </c>
      <c r="O5756" s="164">
        <v>45170</v>
      </c>
      <c r="P5756" s="176">
        <v>32.751120696660401</v>
      </c>
      <c r="S5756" s="165"/>
      <c r="T5756" s="72"/>
    </row>
    <row r="5757" spans="1:20">
      <c r="A5757" s="12">
        <f t="shared" si="394"/>
        <v>0</v>
      </c>
      <c r="B5757" t="str">
        <f>YEAR(C5757)&amp;VLOOKUP(MONTH(C5757),lookup!$G$2:$N$13,8)</f>
        <v>2024M01</v>
      </c>
      <c r="C5757" s="7">
        <f t="shared" si="391"/>
        <v>45294</v>
      </c>
      <c r="D5757" s="130">
        <v>40.430546096072639</v>
      </c>
      <c r="E5757">
        <f t="shared" si="393"/>
        <v>40.11687376690579</v>
      </c>
      <c r="F5757" s="130">
        <v>33.580470215244432</v>
      </c>
      <c r="G5757">
        <f t="shared" si="390"/>
        <v>33.228038759423008</v>
      </c>
      <c r="H5757">
        <f t="shared" si="392"/>
        <v>0</v>
      </c>
      <c r="I5757" s="177">
        <v>45261</v>
      </c>
      <c r="J5757" s="73">
        <v>31.898512833918513</v>
      </c>
      <c r="K5757" s="70"/>
      <c r="M5757" s="164">
        <v>45078</v>
      </c>
      <c r="N5757" s="72">
        <v>33.121745230248393</v>
      </c>
      <c r="O5757" s="164">
        <v>45170</v>
      </c>
      <c r="P5757" s="176">
        <v>32.82219207641716</v>
      </c>
      <c r="S5757" s="165"/>
      <c r="T5757" s="72"/>
    </row>
    <row r="5758" spans="1:20">
      <c r="A5758" s="12">
        <f t="shared" si="394"/>
        <v>0</v>
      </c>
      <c r="B5758" t="str">
        <f>YEAR(C5758)&amp;VLOOKUP(MONTH(C5758),lookup!$G$2:$N$13,8)</f>
        <v>2024M01</v>
      </c>
      <c r="C5758" s="7">
        <f t="shared" si="391"/>
        <v>45295</v>
      </c>
      <c r="D5758" s="130">
        <v>39.949325056485769</v>
      </c>
      <c r="E5758">
        <f t="shared" si="393"/>
        <v>40.103330718992915</v>
      </c>
      <c r="F5758" s="130">
        <v>32.896135083883657</v>
      </c>
      <c r="G5758">
        <f t="shared" si="390"/>
        <v>33.210272380083026</v>
      </c>
      <c r="H5758">
        <f t="shared" si="392"/>
        <v>0</v>
      </c>
      <c r="I5758" s="177">
        <v>45261</v>
      </c>
      <c r="J5758" s="73">
        <v>31.97186339609291</v>
      </c>
      <c r="K5758" s="70"/>
      <c r="M5758" s="164">
        <v>45078</v>
      </c>
      <c r="N5758" s="72">
        <v>33.137569370030512</v>
      </c>
      <c r="O5758" s="164">
        <v>45170</v>
      </c>
      <c r="P5758" s="176">
        <v>32.836767314600628</v>
      </c>
      <c r="S5758" s="165"/>
      <c r="T5758" s="72"/>
    </row>
    <row r="5759" spans="1:20">
      <c r="A5759" s="12">
        <f t="shared" si="394"/>
        <v>0</v>
      </c>
      <c r="B5759" t="str">
        <f>YEAR(C5759)&amp;VLOOKUP(MONTH(C5759),lookup!$G$2:$N$13,8)</f>
        <v>2024M01</v>
      </c>
      <c r="C5759" s="7">
        <f t="shared" si="391"/>
        <v>45296</v>
      </c>
      <c r="D5759" s="130">
        <v>40.429222590199174</v>
      </c>
      <c r="E5759">
        <f t="shared" si="393"/>
        <v>40.122253659441157</v>
      </c>
      <c r="F5759" s="130">
        <v>33.620462788829769</v>
      </c>
      <c r="G5759">
        <f t="shared" si="390"/>
        <v>33.220654103034391</v>
      </c>
      <c r="H5759">
        <f t="shared" si="392"/>
        <v>0</v>
      </c>
      <c r="I5759" s="177">
        <v>45261</v>
      </c>
      <c r="J5759" s="73">
        <v>32.071820855878364</v>
      </c>
      <c r="K5759" s="70"/>
      <c r="M5759" s="164">
        <v>45078</v>
      </c>
      <c r="N5759" s="72">
        <v>33.158239211741822</v>
      </c>
      <c r="O5759" s="164">
        <v>45170</v>
      </c>
      <c r="P5759" s="176">
        <v>32.85563028238181</v>
      </c>
      <c r="S5759" s="165"/>
      <c r="T5759" s="72"/>
    </row>
    <row r="5760" spans="1:20">
      <c r="A5760" s="12">
        <f t="shared" si="394"/>
        <v>0</v>
      </c>
      <c r="B5760" t="str">
        <f>YEAR(C5760)&amp;VLOOKUP(MONTH(C5760),lookup!$G$2:$N$13,8)</f>
        <v>2024M01</v>
      </c>
      <c r="C5760" s="7">
        <f t="shared" si="391"/>
        <v>45297</v>
      </c>
      <c r="D5760" s="130">
        <v>40.203231286945424</v>
      </c>
      <c r="E5760">
        <f t="shared" si="393"/>
        <v>40.182730460946757</v>
      </c>
      <c r="F5760" s="130">
        <v>33.08372218831795</v>
      </c>
      <c r="G5760">
        <f t="shared" si="390"/>
        <v>33.254757388428658</v>
      </c>
      <c r="H5760">
        <f t="shared" si="392"/>
        <v>0</v>
      </c>
      <c r="I5760" s="177">
        <v>45261</v>
      </c>
      <c r="J5760" s="73">
        <v>32.172043602024836</v>
      </c>
      <c r="K5760" s="70"/>
      <c r="M5760" s="164">
        <v>45078</v>
      </c>
      <c r="N5760" s="72">
        <v>33.162049437106781</v>
      </c>
      <c r="O5760" s="164">
        <v>45170</v>
      </c>
      <c r="P5760" s="176">
        <v>32.858671704428069</v>
      </c>
      <c r="S5760" s="165"/>
      <c r="T5760" s="72"/>
    </row>
    <row r="5761" spans="1:20">
      <c r="A5761" s="12">
        <f t="shared" si="394"/>
        <v>0</v>
      </c>
      <c r="B5761" t="str">
        <f>YEAR(C5761)&amp;VLOOKUP(MONTH(C5761),lookup!$G$2:$N$13,8)</f>
        <v>2024M01</v>
      </c>
      <c r="C5761" s="7">
        <f t="shared" si="391"/>
        <v>45298</v>
      </c>
      <c r="D5761" s="130">
        <v>40.225768709053455</v>
      </c>
      <c r="E5761">
        <f t="shared" si="393"/>
        <v>40.170501345173278</v>
      </c>
      <c r="F5761" s="130">
        <v>33.403089480002826</v>
      </c>
      <c r="G5761">
        <f t="shared" si="390"/>
        <v>33.240505958940702</v>
      </c>
      <c r="H5761">
        <f t="shared" si="392"/>
        <v>0</v>
      </c>
      <c r="I5761" s="177">
        <v>45261</v>
      </c>
      <c r="J5761" s="73">
        <v>32.220379914367108</v>
      </c>
      <c r="K5761" s="70"/>
      <c r="M5761" s="164">
        <v>45078</v>
      </c>
      <c r="N5761" s="72">
        <v>33.138968458249551</v>
      </c>
      <c r="O5761" s="164">
        <v>45170</v>
      </c>
      <c r="P5761" s="176">
        <v>32.836538004227975</v>
      </c>
      <c r="S5761" s="165"/>
      <c r="T5761" s="72"/>
    </row>
    <row r="5762" spans="1:20">
      <c r="A5762" s="12">
        <f t="shared" si="394"/>
        <v>0</v>
      </c>
      <c r="B5762" t="str">
        <f>YEAR(C5762)&amp;VLOOKUP(MONTH(C5762),lookup!$G$2:$N$13,8)</f>
        <v>2024M01</v>
      </c>
      <c r="C5762" s="7">
        <f t="shared" si="391"/>
        <v>45299</v>
      </c>
      <c r="D5762" s="130">
        <v>39.799018591408235</v>
      </c>
      <c r="E5762">
        <f t="shared" si="393"/>
        <v>40.164485217176335</v>
      </c>
      <c r="F5762" s="130">
        <v>32.658072604156708</v>
      </c>
      <c r="G5762">
        <f t="shared" si="390"/>
        <v>33.207149706731272</v>
      </c>
      <c r="H5762">
        <f t="shared" si="392"/>
        <v>0</v>
      </c>
      <c r="I5762" s="177">
        <v>45261</v>
      </c>
      <c r="J5762" s="73">
        <v>32.321951021113364</v>
      </c>
      <c r="K5762" s="70"/>
      <c r="M5762" s="164">
        <v>45078</v>
      </c>
      <c r="N5762" s="72">
        <v>33.134889194405723</v>
      </c>
      <c r="O5762" s="164">
        <v>45170</v>
      </c>
      <c r="P5762" s="176">
        <v>32.834001048644673</v>
      </c>
      <c r="S5762" s="165"/>
      <c r="T5762" s="72"/>
    </row>
    <row r="5763" spans="1:20">
      <c r="A5763" s="12">
        <f t="shared" si="394"/>
        <v>0</v>
      </c>
      <c r="B5763" t="str">
        <f>YEAR(C5763)&amp;VLOOKUP(MONTH(C5763),lookup!$G$2:$N$13,8)</f>
        <v>2024M01</v>
      </c>
      <c r="C5763" s="7">
        <f t="shared" si="391"/>
        <v>45300</v>
      </c>
      <c r="D5763" s="130">
        <v>39.947517169440516</v>
      </c>
      <c r="E5763">
        <f t="shared" si="393"/>
        <v>40.103496287543557</v>
      </c>
      <c r="F5763" s="130">
        <v>33.22925789787309</v>
      </c>
      <c r="G5763">
        <f t="shared" si="390"/>
        <v>33.163763748754498</v>
      </c>
      <c r="H5763">
        <f t="shared" si="392"/>
        <v>0</v>
      </c>
      <c r="I5763" s="177">
        <v>45261</v>
      </c>
      <c r="J5763" s="73">
        <v>32.407200206956354</v>
      </c>
      <c r="K5763" s="70"/>
      <c r="M5763" s="164">
        <v>45078</v>
      </c>
      <c r="N5763" s="72">
        <v>33.162526188060546</v>
      </c>
      <c r="O5763" s="164">
        <v>45170</v>
      </c>
      <c r="P5763" s="176">
        <v>32.862382686304535</v>
      </c>
      <c r="S5763" s="165"/>
      <c r="T5763" s="72"/>
    </row>
    <row r="5764" spans="1:20">
      <c r="A5764" s="12">
        <f t="shared" si="394"/>
        <v>0</v>
      </c>
      <c r="B5764" t="str">
        <f>YEAR(C5764)&amp;VLOOKUP(MONTH(C5764),lookup!$G$2:$N$13,8)</f>
        <v>2024M01</v>
      </c>
      <c r="C5764" s="7">
        <f t="shared" si="391"/>
        <v>45301</v>
      </c>
      <c r="D5764" s="130">
        <v>39.531984312427859</v>
      </c>
      <c r="E5764">
        <f t="shared" si="393"/>
        <v>40.043683584874955</v>
      </c>
      <c r="F5764" s="130">
        <v>32.52349684286677</v>
      </c>
      <c r="G5764">
        <f t="shared" si="390"/>
        <v>33.105344343994041</v>
      </c>
      <c r="H5764">
        <f t="shared" si="392"/>
        <v>0</v>
      </c>
      <c r="I5764" s="177">
        <v>45261</v>
      </c>
      <c r="J5764" s="73">
        <v>32.414865169837974</v>
      </c>
      <c r="K5764" s="70"/>
      <c r="M5764" s="164">
        <v>45078</v>
      </c>
      <c r="N5764" s="72">
        <v>33.151658103776192</v>
      </c>
      <c r="O5764" s="164">
        <v>45170</v>
      </c>
      <c r="P5764" s="176">
        <v>32.851248940693218</v>
      </c>
      <c r="S5764" s="165"/>
      <c r="T5764" s="72"/>
    </row>
    <row r="5765" spans="1:20">
      <c r="A5765" s="12">
        <f t="shared" si="394"/>
        <v>0</v>
      </c>
      <c r="B5765" t="str">
        <f>YEAR(C5765)&amp;VLOOKUP(MONTH(C5765),lookup!$G$2:$N$13,8)</f>
        <v>2024M01</v>
      </c>
      <c r="C5765" s="7">
        <f t="shared" si="391"/>
        <v>45302</v>
      </c>
      <c r="D5765" s="130">
        <v>40.087068357694342</v>
      </c>
      <c r="E5765">
        <f t="shared" si="393"/>
        <v>39.993703373517576</v>
      </c>
      <c r="F5765" s="130">
        <v>33.229805955380378</v>
      </c>
      <c r="G5765">
        <f t="shared" si="390"/>
        <v>33.05087309163175</v>
      </c>
      <c r="H5765">
        <f t="shared" si="392"/>
        <v>0</v>
      </c>
      <c r="I5765" s="177">
        <v>45261</v>
      </c>
      <c r="J5765" s="73">
        <v>32.387549465311814</v>
      </c>
      <c r="K5765" s="70"/>
      <c r="M5765" s="164">
        <v>45078</v>
      </c>
      <c r="N5765" s="72">
        <v>33.116552531284604</v>
      </c>
      <c r="O5765" s="164">
        <v>45170</v>
      </c>
      <c r="P5765" s="176">
        <v>32.815112362857995</v>
      </c>
      <c r="S5765" s="165"/>
      <c r="T5765" s="72"/>
    </row>
    <row r="5766" spans="1:20">
      <c r="A5766" s="12">
        <f t="shared" si="394"/>
        <v>0</v>
      </c>
      <c r="B5766" t="str">
        <f>YEAR(C5766)&amp;VLOOKUP(MONTH(C5766),lookup!$G$2:$N$13,8)</f>
        <v>2024M01</v>
      </c>
      <c r="C5766" s="7">
        <f t="shared" si="391"/>
        <v>45303</v>
      </c>
      <c r="D5766" s="130">
        <v>39.716462297156298</v>
      </c>
      <c r="E5766">
        <f t="shared" si="393"/>
        <v>39.938585368577051</v>
      </c>
      <c r="F5766" s="130">
        <v>32.633367950511435</v>
      </c>
      <c r="G5766">
        <f t="shared" ref="G5766:G5829" si="395">AVERAGE(SUM(F5759:F5766)/8,SUM(F5761:F5766)/6)</f>
        <v>32.996920625978788</v>
      </c>
      <c r="H5766">
        <f t="shared" si="392"/>
        <v>0</v>
      </c>
      <c r="I5766" s="177">
        <v>45261</v>
      </c>
      <c r="J5766" s="73">
        <v>32.383627476330666</v>
      </c>
      <c r="K5766" s="70"/>
      <c r="M5766" s="164">
        <v>45078</v>
      </c>
      <c r="N5766" s="72">
        <v>33.10082534323481</v>
      </c>
      <c r="O5766" s="164">
        <v>45170</v>
      </c>
      <c r="P5766" s="176">
        <v>32.798361667041618</v>
      </c>
      <c r="S5766" s="165"/>
      <c r="T5766" s="72"/>
    </row>
    <row r="5767" spans="1:20">
      <c r="A5767" s="12">
        <f t="shared" si="394"/>
        <v>0</v>
      </c>
      <c r="B5767" t="str">
        <f>YEAR(C5767)&amp;VLOOKUP(MONTH(C5767),lookup!$G$2:$N$13,8)</f>
        <v>2024M01</v>
      </c>
      <c r="C5767" s="7">
        <f t="shared" si="391"/>
        <v>45304</v>
      </c>
      <c r="D5767" s="130">
        <v>40.718058088551601</v>
      </c>
      <c r="E5767">
        <f t="shared" si="393"/>
        <v>39.997661702182256</v>
      </c>
      <c r="F5767" s="130">
        <v>33.768226784829004</v>
      </c>
      <c r="G5767">
        <f t="shared" si="395"/>
        <v>33.036583984464244</v>
      </c>
      <c r="H5767">
        <f t="shared" si="392"/>
        <v>0</v>
      </c>
      <c r="I5767" s="177">
        <v>45261</v>
      </c>
      <c r="J5767" s="73">
        <v>32.384427201929242</v>
      </c>
      <c r="K5767" s="70"/>
      <c r="M5767" s="164">
        <v>45078</v>
      </c>
      <c r="N5767" s="72">
        <v>33.087579643022281</v>
      </c>
      <c r="O5767" s="164">
        <v>45170</v>
      </c>
      <c r="P5767" s="176">
        <v>32.785243988342025</v>
      </c>
      <c r="S5767" s="165"/>
      <c r="T5767" s="72"/>
    </row>
    <row r="5768" spans="1:20">
      <c r="A5768" s="12">
        <f t="shared" si="394"/>
        <v>0</v>
      </c>
      <c r="B5768" t="str">
        <f>YEAR(C5768)&amp;VLOOKUP(MONTH(C5768),lookup!$G$2:$N$13,8)</f>
        <v>2024M01</v>
      </c>
      <c r="C5768" s="7">
        <f t="shared" si="391"/>
        <v>45305</v>
      </c>
      <c r="D5768" s="130">
        <v>39.766921335068815</v>
      </c>
      <c r="E5768">
        <f t="shared" si="393"/>
        <v>39.967717558828355</v>
      </c>
      <c r="F5768" s="130">
        <v>32.673570718181274</v>
      </c>
      <c r="G5768">
        <f t="shared" si="395"/>
        <v>33.012241027082752</v>
      </c>
      <c r="H5768">
        <f t="shared" si="392"/>
        <v>0</v>
      </c>
      <c r="I5768" s="177">
        <v>45261</v>
      </c>
      <c r="J5768" s="73">
        <v>32.388116849553725</v>
      </c>
      <c r="K5768" s="70"/>
      <c r="M5768" s="164">
        <v>45078</v>
      </c>
      <c r="N5768" s="72">
        <v>33.092865508094981</v>
      </c>
      <c r="O5768" s="164">
        <v>45170</v>
      </c>
      <c r="P5768" s="176">
        <v>32.791610064545701</v>
      </c>
      <c r="S5768" s="165"/>
      <c r="T5768" s="72"/>
    </row>
    <row r="5769" spans="1:20">
      <c r="A5769" s="12">
        <f t="shared" si="394"/>
        <v>0</v>
      </c>
      <c r="B5769" t="str">
        <f>YEAR(C5769)&amp;VLOOKUP(MONTH(C5769),lookup!$G$2:$N$13,8)</f>
        <v>2024M01</v>
      </c>
      <c r="C5769" s="7">
        <f t="shared" si="391"/>
        <v>45306</v>
      </c>
      <c r="D5769" s="130">
        <v>40.214858703412567</v>
      </c>
      <c r="E5769">
        <f t="shared" si="393"/>
        <v>39.989314144640133</v>
      </c>
      <c r="F5769" s="130">
        <v>33.264402608818436</v>
      </c>
      <c r="G5769">
        <f t="shared" si="395"/>
        <v>33.006501823545847</v>
      </c>
      <c r="H5769">
        <f t="shared" si="392"/>
        <v>0</v>
      </c>
      <c r="I5769" s="177">
        <v>45261</v>
      </c>
      <c r="J5769" s="73">
        <v>32.436298479706878</v>
      </c>
      <c r="K5769" s="70"/>
      <c r="M5769" s="164">
        <v>45078</v>
      </c>
      <c r="N5769" s="72">
        <v>33.135010779294568</v>
      </c>
      <c r="O5769" s="164">
        <v>45170</v>
      </c>
      <c r="P5769" s="176">
        <v>32.834636960759681</v>
      </c>
      <c r="S5769" s="165"/>
      <c r="T5769" s="72"/>
    </row>
    <row r="5770" spans="1:20">
      <c r="A5770" s="12">
        <f t="shared" si="394"/>
        <v>0</v>
      </c>
      <c r="B5770" t="str">
        <f>YEAR(C5770)&amp;VLOOKUP(MONTH(C5770),lookup!$G$2:$N$13,8)</f>
        <v>2024M01</v>
      </c>
      <c r="C5770" s="7">
        <f t="shared" si="391"/>
        <v>45307</v>
      </c>
      <c r="D5770" s="130">
        <v>39.689476157804023</v>
      </c>
      <c r="E5770">
        <f t="shared" si="393"/>
        <v>39.995592062987882</v>
      </c>
      <c r="F5770" s="130">
        <v>32.556803656979135</v>
      </c>
      <c r="G5770">
        <f t="shared" si="395"/>
        <v>33.002948082189945</v>
      </c>
      <c r="H5770">
        <f t="shared" si="392"/>
        <v>0</v>
      </c>
      <c r="I5770" s="177">
        <v>45261</v>
      </c>
      <c r="J5770" s="73">
        <v>32.457694072305273</v>
      </c>
      <c r="K5770" s="70"/>
      <c r="M5770" s="164">
        <v>45078</v>
      </c>
      <c r="N5770" s="72">
        <v>33.162411992862545</v>
      </c>
      <c r="O5770" s="164">
        <v>45170</v>
      </c>
      <c r="P5770" s="176">
        <v>32.862111265247073</v>
      </c>
      <c r="S5770" s="165"/>
      <c r="T5770" s="72"/>
    </row>
    <row r="5771" spans="1:20">
      <c r="A5771" s="12">
        <f t="shared" si="394"/>
        <v>0</v>
      </c>
      <c r="B5771" t="str">
        <f>YEAR(C5771)&amp;VLOOKUP(MONTH(C5771),lookup!$G$2:$N$13,8)</f>
        <v>2024M01</v>
      </c>
      <c r="C5771" s="7">
        <f t="shared" si="391"/>
        <v>45308</v>
      </c>
      <c r="D5771" s="130">
        <v>40.088093602800669</v>
      </c>
      <c r="E5771">
        <f t="shared" si="393"/>
        <v>40.004463527165093</v>
      </c>
      <c r="F5771" s="130">
        <v>33.205656978338901</v>
      </c>
      <c r="G5771">
        <f t="shared" si="395"/>
        <v>32.999460609965595</v>
      </c>
      <c r="H5771">
        <f t="shared" si="392"/>
        <v>0</v>
      </c>
      <c r="I5771" s="177">
        <v>45261</v>
      </c>
      <c r="J5771" s="73">
        <v>32.415641659754876</v>
      </c>
      <c r="K5771" s="70"/>
      <c r="M5771" s="164">
        <v>45078</v>
      </c>
      <c r="N5771" s="72">
        <v>33.146125610559736</v>
      </c>
      <c r="O5771" s="164">
        <v>45170</v>
      </c>
      <c r="P5771" s="176">
        <v>32.845114782201321</v>
      </c>
      <c r="S5771" s="165"/>
      <c r="T5771" s="72"/>
    </row>
    <row r="5772" spans="1:20">
      <c r="A5772" s="12">
        <f t="shared" si="394"/>
        <v>0</v>
      </c>
      <c r="B5772" t="str">
        <f>YEAR(C5772)&amp;VLOOKUP(MONTH(C5772),lookup!$G$2:$N$13,8)</f>
        <v>2024M01</v>
      </c>
      <c r="C5772" s="7">
        <f t="shared" ref="C5772:C5835" si="396">C5771+1</f>
        <v>45309</v>
      </c>
      <c r="D5772" s="130">
        <v>39.139976194255617</v>
      </c>
      <c r="E5772">
        <f t="shared" si="393"/>
        <v>39.931922511204277</v>
      </c>
      <c r="F5772" s="130">
        <v>32.054947563542733</v>
      </c>
      <c r="G5772">
        <f t="shared" si="395"/>
        <v>32.921974581093792</v>
      </c>
      <c r="H5772">
        <f t="shared" si="392"/>
        <v>0</v>
      </c>
      <c r="I5772" s="177">
        <v>45261</v>
      </c>
      <c r="J5772" s="73">
        <v>32.390454678353869</v>
      </c>
      <c r="K5772" s="70"/>
      <c r="M5772" s="164">
        <v>45078</v>
      </c>
      <c r="N5772" s="72">
        <v>33.113304187036661</v>
      </c>
      <c r="O5772" s="164">
        <v>45170</v>
      </c>
      <c r="P5772" s="176">
        <v>32.811340554884424</v>
      </c>
      <c r="S5772" s="165"/>
      <c r="T5772" s="72"/>
    </row>
    <row r="5773" spans="1:20">
      <c r="A5773" s="12">
        <f t="shared" si="394"/>
        <v>0</v>
      </c>
      <c r="B5773" t="str">
        <f>YEAR(C5773)&amp;VLOOKUP(MONTH(C5773),lookup!$G$2:$N$13,8)</f>
        <v>2024M01</v>
      </c>
      <c r="C5773" s="7">
        <f t="shared" si="396"/>
        <v>45310</v>
      </c>
      <c r="D5773" s="130">
        <v>39.927919401402598</v>
      </c>
      <c r="E5773">
        <f t="shared" si="393"/>
        <v>39.856130810840284</v>
      </c>
      <c r="F5773" s="130">
        <v>33.239864061145099</v>
      </c>
      <c r="G5773">
        <f t="shared" si="395"/>
        <v>32.878572985730422</v>
      </c>
      <c r="H5773">
        <f t="shared" si="392"/>
        <v>0</v>
      </c>
      <c r="I5773" s="177">
        <v>45261</v>
      </c>
      <c r="J5773" s="73">
        <v>32.372523339745563</v>
      </c>
      <c r="K5773" s="70"/>
      <c r="M5773" s="164">
        <v>45078</v>
      </c>
      <c r="N5773" s="72">
        <v>33.082202926718999</v>
      </c>
      <c r="O5773" s="164">
        <v>45170</v>
      </c>
      <c r="P5773" s="176">
        <v>32.779950917726431</v>
      </c>
      <c r="S5773" s="165"/>
      <c r="T5773" s="72"/>
    </row>
    <row r="5774" spans="1:20">
      <c r="A5774" s="12">
        <f t="shared" si="394"/>
        <v>0</v>
      </c>
      <c r="B5774" t="str">
        <f>YEAR(C5774)&amp;VLOOKUP(MONTH(C5774),lookup!$G$2:$N$13,8)</f>
        <v>2024M01</v>
      </c>
      <c r="C5774" s="7">
        <f t="shared" si="396"/>
        <v>45311</v>
      </c>
      <c r="D5774" s="130">
        <v>39.749920734671761</v>
      </c>
      <c r="E5774">
        <f t="shared" si="393"/>
        <v>39.856805246485251</v>
      </c>
      <c r="F5774" s="130">
        <v>32.530505008053126</v>
      </c>
      <c r="G5774">
        <f t="shared" si="395"/>
        <v>32.860221909316095</v>
      </c>
      <c r="H5774">
        <f t="shared" si="392"/>
        <v>0</v>
      </c>
      <c r="I5774" s="177">
        <v>45261</v>
      </c>
      <c r="J5774" s="73">
        <v>32.353166896596036</v>
      </c>
      <c r="K5774" s="70"/>
      <c r="M5774" s="164">
        <v>45078</v>
      </c>
      <c r="N5774" s="72">
        <v>33.056251211033135</v>
      </c>
      <c r="O5774" s="164">
        <v>45170</v>
      </c>
      <c r="P5774" s="176">
        <v>32.754799605745951</v>
      </c>
      <c r="S5774" s="165"/>
      <c r="T5774" s="72"/>
    </row>
    <row r="5775" spans="1:20">
      <c r="A5775" s="12">
        <f t="shared" si="394"/>
        <v>0</v>
      </c>
      <c r="B5775" t="str">
        <f>YEAR(C5775)&amp;VLOOKUP(MONTH(C5775),lookup!$G$2:$N$13,8)</f>
        <v>2024M01</v>
      </c>
      <c r="C5775" s="7">
        <f t="shared" si="396"/>
        <v>45312</v>
      </c>
      <c r="D5775" s="130">
        <v>39.970352629625538</v>
      </c>
      <c r="E5775">
        <f t="shared" si="393"/>
        <v>39.789698149153452</v>
      </c>
      <c r="F5775" s="130">
        <v>33.059255507011365</v>
      </c>
      <c r="G5775">
        <f t="shared" si="395"/>
        <v>32.798815612635238</v>
      </c>
      <c r="H5775">
        <f t="shared" si="392"/>
        <v>0</v>
      </c>
      <c r="I5775" s="177">
        <v>45261</v>
      </c>
      <c r="J5775" s="73">
        <v>32.338269892547196</v>
      </c>
      <c r="K5775" s="70"/>
      <c r="M5775" s="164">
        <v>45078</v>
      </c>
      <c r="N5775" s="72">
        <v>33.038407427137336</v>
      </c>
      <c r="O5775" s="164">
        <v>45170</v>
      </c>
      <c r="P5775" s="176">
        <v>32.738302393662316</v>
      </c>
      <c r="S5775" s="165"/>
      <c r="T5775" s="72"/>
    </row>
    <row r="5776" spans="1:20">
      <c r="A5776" s="12">
        <f t="shared" si="394"/>
        <v>0</v>
      </c>
      <c r="B5776" t="str">
        <f>YEAR(C5776)&amp;VLOOKUP(MONTH(C5776),lookup!$G$2:$N$13,8)</f>
        <v>2024M01</v>
      </c>
      <c r="C5776" s="7">
        <f t="shared" si="396"/>
        <v>45313</v>
      </c>
      <c r="D5776" s="130">
        <v>39.827417837322002</v>
      </c>
      <c r="E5776">
        <f t="shared" si="393"/>
        <v>39.804974320504108</v>
      </c>
      <c r="F5776" s="130">
        <v>32.633607124730631</v>
      </c>
      <c r="G5776">
        <f t="shared" si="395"/>
        <v>32.802718177023863</v>
      </c>
      <c r="H5776">
        <f t="shared" si="392"/>
        <v>0</v>
      </c>
      <c r="I5776" s="177">
        <v>45261</v>
      </c>
      <c r="J5776" s="73">
        <v>32.339698908566788</v>
      </c>
      <c r="K5776" s="70"/>
      <c r="M5776" s="164">
        <v>45078</v>
      </c>
      <c r="N5776" s="72">
        <v>33.039135538378083</v>
      </c>
      <c r="O5776" s="164">
        <v>45170</v>
      </c>
      <c r="P5776" s="176">
        <v>32.739804192699516</v>
      </c>
      <c r="S5776" s="165"/>
      <c r="T5776" s="72"/>
    </row>
    <row r="5777" spans="1:20">
      <c r="A5777" s="12">
        <f t="shared" si="394"/>
        <v>0</v>
      </c>
      <c r="B5777" t="str">
        <f>YEAR(C5777)&amp;VLOOKUP(MONTH(C5777),lookup!$G$2:$N$13,8)</f>
        <v>2024M01</v>
      </c>
      <c r="C5777" s="7">
        <f t="shared" si="396"/>
        <v>45314</v>
      </c>
      <c r="D5777" s="130">
        <v>40.271047737732815</v>
      </c>
      <c r="E5777">
        <f t="shared" si="393"/>
        <v>39.823732313060134</v>
      </c>
      <c r="F5777" s="130">
        <v>33.360101820215405</v>
      </c>
      <c r="G5777">
        <f t="shared" si="395"/>
        <v>32.82156978122589</v>
      </c>
      <c r="H5777">
        <f t="shared" si="392"/>
        <v>0</v>
      </c>
      <c r="I5777" s="177">
        <v>45261</v>
      </c>
      <c r="J5777" s="73">
        <v>32.310356080368216</v>
      </c>
      <c r="K5777" s="70"/>
      <c r="M5777" s="164">
        <v>45078</v>
      </c>
      <c r="N5777" s="72">
        <v>33.025288746958083</v>
      </c>
      <c r="O5777" s="164">
        <v>45170</v>
      </c>
      <c r="P5777" s="176">
        <v>32.725806983617552</v>
      </c>
      <c r="S5777" s="165"/>
      <c r="T5777" s="72"/>
    </row>
    <row r="5778" spans="1:20">
      <c r="A5778" s="12">
        <f t="shared" si="394"/>
        <v>0</v>
      </c>
      <c r="B5778" t="str">
        <f>YEAR(C5778)&amp;VLOOKUP(MONTH(C5778),lookup!$G$2:$N$13,8)</f>
        <v>2024M01</v>
      </c>
      <c r="C5778" s="7">
        <f t="shared" si="396"/>
        <v>45315</v>
      </c>
      <c r="D5778" s="130">
        <v>39.706576643175779</v>
      </c>
      <c r="E5778">
        <f t="shared" si="393"/>
        <v>39.872017797472552</v>
      </c>
      <c r="F5778" s="130">
        <v>32.523487227822784</v>
      </c>
      <c r="G5778">
        <f t="shared" si="395"/>
        <v>32.858532476426952</v>
      </c>
      <c r="H5778">
        <f t="shared" si="392"/>
        <v>0</v>
      </c>
      <c r="I5778" s="177">
        <v>45261</v>
      </c>
      <c r="J5778" s="73">
        <v>32.283299037523236</v>
      </c>
      <c r="K5778" s="70"/>
      <c r="M5778" s="164">
        <v>45078</v>
      </c>
      <c r="N5778" s="72">
        <v>33.007454461362144</v>
      </c>
      <c r="O5778" s="164">
        <v>45170</v>
      </c>
      <c r="P5778" s="176">
        <v>32.70707485583732</v>
      </c>
      <c r="S5778" s="165"/>
      <c r="T5778" s="72"/>
    </row>
    <row r="5779" spans="1:20">
      <c r="A5779" s="12">
        <f t="shared" si="394"/>
        <v>0</v>
      </c>
      <c r="B5779" t="str">
        <f>YEAR(C5779)&amp;VLOOKUP(MONTH(C5779),lookup!$G$2:$N$13,8)</f>
        <v>2024M01</v>
      </c>
      <c r="C5779" s="7">
        <f t="shared" si="396"/>
        <v>45316</v>
      </c>
      <c r="D5779" s="130">
        <v>40.332830137927687</v>
      </c>
      <c r="E5779">
        <f t="shared" si="393"/>
        <v>39.921056392295071</v>
      </c>
      <c r="F5779" s="130">
        <v>33.414152789990901</v>
      </c>
      <c r="G5779">
        <f t="shared" si="395"/>
        <v>32.886087525392355</v>
      </c>
      <c r="H5779">
        <f t="shared" si="392"/>
        <v>0</v>
      </c>
      <c r="I5779" s="177">
        <v>45261</v>
      </c>
      <c r="J5779" s="73">
        <v>32.272633676068807</v>
      </c>
      <c r="K5779" s="70"/>
      <c r="M5779" s="164">
        <v>45078</v>
      </c>
      <c r="N5779" s="72">
        <v>32.986637103472184</v>
      </c>
      <c r="O5779" s="164">
        <v>45170</v>
      </c>
      <c r="P5779" s="176">
        <v>32.685532437011396</v>
      </c>
      <c r="S5779" s="165"/>
      <c r="T5779" s="72"/>
    </row>
    <row r="5780" spans="1:20">
      <c r="A5780" s="12">
        <f t="shared" si="394"/>
        <v>0</v>
      </c>
      <c r="B5780" t="str">
        <f>YEAR(C5780)&amp;VLOOKUP(MONTH(C5780),lookup!$G$2:$N$13,8)</f>
        <v>2024M01</v>
      </c>
      <c r="C5780" s="7">
        <f t="shared" si="396"/>
        <v>45317</v>
      </c>
      <c r="D5780" s="130">
        <v>40.277327218850623</v>
      </c>
      <c r="E5780">
        <f t="shared" si="393"/>
        <v>40.036091371680506</v>
      </c>
      <c r="F5780" s="130">
        <v>33.056776027543094</v>
      </c>
      <c r="G5780">
        <f t="shared" si="395"/>
        <v>32.992557722683209</v>
      </c>
      <c r="H5780">
        <f t="shared" si="392"/>
        <v>0</v>
      </c>
      <c r="I5780" s="177">
        <v>45261</v>
      </c>
      <c r="J5780" s="73">
        <v>32.282477705416468</v>
      </c>
      <c r="K5780" s="70"/>
      <c r="M5780" s="164">
        <v>45078</v>
      </c>
      <c r="N5780" s="72">
        <v>32.987192512990156</v>
      </c>
      <c r="O5780" s="164">
        <v>45170</v>
      </c>
      <c r="P5780" s="176">
        <v>32.686071875873672</v>
      </c>
      <c r="S5780" s="165"/>
      <c r="T5780" s="72"/>
    </row>
    <row r="5781" spans="1:20">
      <c r="A5781" s="12">
        <f t="shared" si="394"/>
        <v>0</v>
      </c>
      <c r="B5781" t="str">
        <f>YEAR(C5781)&amp;VLOOKUP(MONTH(C5781),lookup!$G$2:$N$13,8)</f>
        <v>2024M01</v>
      </c>
      <c r="C5781" s="7">
        <f t="shared" si="396"/>
        <v>45318</v>
      </c>
      <c r="D5781" s="130">
        <v>40.389238238235798</v>
      </c>
      <c r="E5781">
        <f t="shared" si="393"/>
        <v>40.099830933033431</v>
      </c>
      <c r="F5781" s="130">
        <v>33.354104436528232</v>
      </c>
      <c r="G5781">
        <f t="shared" si="395"/>
        <v>33.024268490271062</v>
      </c>
      <c r="H5781">
        <f t="shared" si="392"/>
        <v>0</v>
      </c>
      <c r="I5781" s="177">
        <v>45261</v>
      </c>
      <c r="J5781" s="73">
        <v>32.295885796193737</v>
      </c>
      <c r="K5781" s="70"/>
      <c r="M5781" s="164">
        <v>45078</v>
      </c>
      <c r="N5781" s="72">
        <v>32.996400821715419</v>
      </c>
      <c r="O5781" s="164">
        <v>45170</v>
      </c>
      <c r="P5781" s="176">
        <v>32.696070884790124</v>
      </c>
      <c r="S5781" s="165"/>
      <c r="T5781" s="72"/>
    </row>
    <row r="5782" spans="1:20">
      <c r="A5782" s="12">
        <f t="shared" si="394"/>
        <v>0</v>
      </c>
      <c r="B5782" t="str">
        <f>YEAR(C5782)&amp;VLOOKUP(MONTH(C5782),lookup!$G$2:$N$13,8)</f>
        <v>2024M01</v>
      </c>
      <c r="C5782" s="7">
        <f t="shared" si="396"/>
        <v>45319</v>
      </c>
      <c r="D5782" s="130">
        <v>40.202744285937769</v>
      </c>
      <c r="E5782">
        <f t="shared" si="393"/>
        <v>40.159409609038875</v>
      </c>
      <c r="F5782" s="130">
        <v>33.021554919536548</v>
      </c>
      <c r="G5782">
        <f t="shared" si="395"/>
        <v>33.08728809263927</v>
      </c>
      <c r="H5782">
        <f t="shared" si="392"/>
        <v>0</v>
      </c>
      <c r="I5782" s="177">
        <v>45261</v>
      </c>
      <c r="J5782" s="73">
        <v>32.320664837813666</v>
      </c>
      <c r="K5782" s="70"/>
      <c r="M5782" s="164">
        <v>45078</v>
      </c>
      <c r="N5782" s="72">
        <v>33.019974489884895</v>
      </c>
      <c r="O5782" s="164">
        <v>45170</v>
      </c>
      <c r="P5782" s="176">
        <v>32.720420747791394</v>
      </c>
      <c r="S5782" s="165"/>
      <c r="T5782" s="72"/>
    </row>
    <row r="5783" spans="1:20">
      <c r="A5783" s="12">
        <f t="shared" si="394"/>
        <v>0</v>
      </c>
      <c r="B5783" t="str">
        <f>YEAR(C5783)&amp;VLOOKUP(MONTH(C5783),lookup!$G$2:$N$13,8)</f>
        <v>2024M01</v>
      </c>
      <c r="C5783" s="7">
        <f t="shared" si="396"/>
        <v>45320</v>
      </c>
      <c r="D5783" s="130">
        <v>40.425111862174006</v>
      </c>
      <c r="E5783">
        <f t="shared" si="393"/>
        <v>40.20067073810992</v>
      </c>
      <c r="F5783" s="130">
        <v>33.329938225346254</v>
      </c>
      <c r="G5783">
        <f t="shared" si="395"/>
        <v>33.101692129629434</v>
      </c>
      <c r="H5783">
        <f t="shared" si="392"/>
        <v>0</v>
      </c>
      <c r="I5783" s="177">
        <v>45261</v>
      </c>
      <c r="J5783" s="73">
        <v>32.336473387140458</v>
      </c>
      <c r="K5783" s="70"/>
      <c r="M5783" s="164">
        <v>45078</v>
      </c>
      <c r="N5783" s="72">
        <v>33.043833289225709</v>
      </c>
      <c r="O5783" s="164">
        <v>45170</v>
      </c>
      <c r="P5783" s="176">
        <v>32.744323549122093</v>
      </c>
      <c r="S5783" s="165"/>
      <c r="T5783" s="72"/>
    </row>
    <row r="5784" spans="1:20">
      <c r="A5784" s="12">
        <f t="shared" si="394"/>
        <v>0</v>
      </c>
      <c r="B5784" t="str">
        <f>YEAR(C5784)&amp;VLOOKUP(MONTH(C5784),lookup!$G$2:$N$13,8)</f>
        <v>2024M01</v>
      </c>
      <c r="C5784" s="7">
        <f t="shared" si="396"/>
        <v>45321</v>
      </c>
      <c r="D5784" s="130">
        <v>40.116260109298835</v>
      </c>
      <c r="E5784">
        <f t="shared" si="393"/>
        <v>40.25286366895206</v>
      </c>
      <c r="F5784" s="130">
        <v>32.798381335424175</v>
      </c>
      <c r="G5784">
        <f t="shared" si="395"/>
        <v>33.134898360097893</v>
      </c>
      <c r="H5784">
        <f t="shared" si="392"/>
        <v>0</v>
      </c>
      <c r="I5784" s="177">
        <v>45261</v>
      </c>
      <c r="J5784" s="73">
        <v>32.345253375390442</v>
      </c>
      <c r="K5784" s="70"/>
      <c r="M5784" s="164">
        <v>45078</v>
      </c>
      <c r="N5784" s="72">
        <v>33.065888177480083</v>
      </c>
      <c r="O5784" s="164">
        <v>45170</v>
      </c>
      <c r="P5784" s="176">
        <v>32.765514103190171</v>
      </c>
      <c r="S5784" s="165"/>
      <c r="T5784" s="72"/>
    </row>
    <row r="5785" spans="1:20">
      <c r="A5785" s="12">
        <f t="shared" si="394"/>
        <v>0</v>
      </c>
      <c r="B5785" t="str">
        <f>YEAR(C5785)&amp;VLOOKUP(MONTH(C5785),lookup!$G$2:$N$13,8)</f>
        <v>2024M01</v>
      </c>
      <c r="C5785" s="7">
        <f t="shared" si="396"/>
        <v>45322</v>
      </c>
      <c r="D5785" s="130">
        <v>40.295909860607658</v>
      </c>
      <c r="E5785">
        <f t="shared" si="393"/>
        <v>40.251340861855063</v>
      </c>
      <c r="F5785" s="130">
        <v>33.282295682388408</v>
      </c>
      <c r="G5785">
        <f t="shared" si="395"/>
        <v>33.119047384183503</v>
      </c>
      <c r="H5785">
        <f t="shared" ref="H5785:H5848" si="397">INDEX(J:AU,MATCH(C5785,C:C,0),MATCH($H$1,$J$1:$AU$1,0))*(IF(I5785=$Q$1,1,IF(K5785=$Q$1,1,IF(M5785=$Q$1,1,IF(O5785=$Q$1,1,0)))))</f>
        <v>0</v>
      </c>
      <c r="I5785" s="177">
        <v>45261</v>
      </c>
      <c r="J5785" s="73">
        <v>32.37639781923172</v>
      </c>
      <c r="K5785" s="70"/>
      <c r="M5785" s="164">
        <v>45078</v>
      </c>
      <c r="N5785" s="72">
        <v>33.097799856769235</v>
      </c>
      <c r="O5785" s="164">
        <v>45170</v>
      </c>
      <c r="P5785" s="176">
        <v>32.796133593048765</v>
      </c>
      <c r="S5785" s="165"/>
      <c r="T5785" s="72"/>
    </row>
    <row r="5786" spans="1:20">
      <c r="A5786" s="12">
        <f t="shared" si="394"/>
        <v>0</v>
      </c>
      <c r="B5786" t="str">
        <f>YEAR(C5786)&amp;VLOOKUP(MONTH(C5786),lookup!$G$2:$N$13,8)</f>
        <v>2024M02</v>
      </c>
      <c r="C5786" s="7">
        <f t="shared" si="396"/>
        <v>45323</v>
      </c>
      <c r="D5786" s="130">
        <v>40.108339472959074</v>
      </c>
      <c r="E5786">
        <f t="shared" si="393"/>
        <v>40.26236872655889</v>
      </c>
      <c r="F5786" s="130">
        <v>32.927174723616304</v>
      </c>
      <c r="G5786">
        <f t="shared" si="395"/>
        <v>33.13347774401003</v>
      </c>
      <c r="H5786">
        <f t="shared" si="397"/>
        <v>0</v>
      </c>
      <c r="I5786" s="177">
        <v>45261</v>
      </c>
      <c r="J5786" s="73">
        <v>32.396106947673161</v>
      </c>
      <c r="K5786" s="70"/>
      <c r="M5786" s="164">
        <v>45078</v>
      </c>
      <c r="N5786" s="72">
        <v>33.113380161889673</v>
      </c>
      <c r="O5786" s="164">
        <v>45170</v>
      </c>
      <c r="P5786" s="176">
        <v>32.811100226802118</v>
      </c>
      <c r="S5786" s="165"/>
      <c r="T5786" s="72"/>
    </row>
    <row r="5787" spans="1:20">
      <c r="A5787" s="12">
        <f t="shared" si="394"/>
        <v>0</v>
      </c>
      <c r="B5787" t="str">
        <f>YEAR(C5787)&amp;VLOOKUP(MONTH(C5787),lookup!$G$2:$N$13,8)</f>
        <v>2024M02</v>
      </c>
      <c r="C5787" s="7">
        <f t="shared" si="396"/>
        <v>45324</v>
      </c>
      <c r="D5787" s="130">
        <v>40.570334860055311</v>
      </c>
      <c r="E5787">
        <f t="shared" si="393"/>
        <v>40.292304156843493</v>
      </c>
      <c r="F5787" s="130">
        <v>33.519072672081677</v>
      </c>
      <c r="G5787">
        <f t="shared" si="395"/>
        <v>33.153782589603495</v>
      </c>
      <c r="H5787">
        <f t="shared" si="397"/>
        <v>0</v>
      </c>
      <c r="I5787" s="177">
        <v>45261</v>
      </c>
      <c r="J5787" s="73">
        <v>32.415505595910624</v>
      </c>
      <c r="K5787" s="70"/>
      <c r="M5787" s="164">
        <v>45078</v>
      </c>
      <c r="N5787" s="72">
        <v>33.126191202548917</v>
      </c>
      <c r="O5787" s="164">
        <v>45170</v>
      </c>
      <c r="P5787" s="176">
        <v>32.824224307465443</v>
      </c>
      <c r="S5787" s="165"/>
      <c r="T5787" s="72"/>
    </row>
    <row r="5788" spans="1:20">
      <c r="A5788" s="12">
        <f t="shared" si="394"/>
        <v>0</v>
      </c>
      <c r="B5788" t="str">
        <f>YEAR(C5788)&amp;VLOOKUP(MONTH(C5788),lookup!$G$2:$N$13,8)</f>
        <v>2024M02</v>
      </c>
      <c r="C5788" s="7">
        <f t="shared" si="396"/>
        <v>45325</v>
      </c>
      <c r="D5788" s="130">
        <v>40.272158596159819</v>
      </c>
      <c r="E5788">
        <f t="shared" si="393"/>
        <v>40.297765643777154</v>
      </c>
      <c r="F5788" s="130">
        <v>33.030268916413519</v>
      </c>
      <c r="G5788">
        <f t="shared" si="395"/>
        <v>33.152852061564303</v>
      </c>
      <c r="H5788">
        <f t="shared" si="397"/>
        <v>0</v>
      </c>
      <c r="I5788" s="177">
        <v>45261</v>
      </c>
      <c r="J5788" s="73">
        <v>32.435846024179064</v>
      </c>
      <c r="K5788" s="70"/>
      <c r="M5788" s="164">
        <v>45078</v>
      </c>
      <c r="N5788" s="72">
        <v>33.162208401774578</v>
      </c>
      <c r="O5788" s="164">
        <v>45170</v>
      </c>
      <c r="P5788" s="176">
        <v>32.860853087089936</v>
      </c>
      <c r="S5788" s="165"/>
      <c r="T5788" s="72"/>
    </row>
    <row r="5789" spans="1:20">
      <c r="A5789" s="12">
        <f t="shared" si="394"/>
        <v>0</v>
      </c>
      <c r="B5789" t="str">
        <f>YEAR(C5789)&amp;VLOOKUP(MONTH(C5789),lookup!$G$2:$N$13,8)</f>
        <v>2024M02</v>
      </c>
      <c r="C5789" s="7">
        <f t="shared" si="396"/>
        <v>45326</v>
      </c>
      <c r="D5789" s="130">
        <v>40.758400921850395</v>
      </c>
      <c r="E5789">
        <f t="shared" si="393"/>
        <v>40.34861239980944</v>
      </c>
      <c r="F5789" s="130">
        <v>33.595178924611083</v>
      </c>
      <c r="G5789">
        <f t="shared" si="395"/>
        <v>33.190022608674887</v>
      </c>
      <c r="H5789">
        <f t="shared" si="397"/>
        <v>0</v>
      </c>
      <c r="I5789" s="177">
        <v>45261</v>
      </c>
      <c r="J5789" s="73">
        <v>32.455527080417731</v>
      </c>
      <c r="K5789" s="70"/>
      <c r="M5789" s="164">
        <v>45078</v>
      </c>
      <c r="N5789" s="72">
        <v>33.199536039878382</v>
      </c>
      <c r="O5789" s="164">
        <v>45170</v>
      </c>
      <c r="P5789" s="176">
        <v>32.898472988808962</v>
      </c>
      <c r="S5789" s="165"/>
      <c r="T5789" s="72"/>
    </row>
    <row r="5790" spans="1:20">
      <c r="A5790" s="12">
        <f t="shared" si="394"/>
        <v>0</v>
      </c>
      <c r="B5790" t="str">
        <f>YEAR(C5790)&amp;VLOOKUP(MONTH(C5790),lookup!$G$2:$N$13,8)</f>
        <v>2024M02</v>
      </c>
      <c r="C5790" s="7">
        <f t="shared" si="396"/>
        <v>45327</v>
      </c>
      <c r="D5790" s="130">
        <v>40.395959961549664</v>
      </c>
      <c r="E5790">
        <f t="shared" si="393"/>
        <v>40.383996700556082</v>
      </c>
      <c r="F5790" s="130">
        <v>33.105038348839564</v>
      </c>
      <c r="G5790">
        <f t="shared" si="395"/>
        <v>33.220795074124275</v>
      </c>
      <c r="H5790">
        <f t="shared" si="397"/>
        <v>0</v>
      </c>
      <c r="I5790" s="177">
        <v>45261</v>
      </c>
      <c r="J5790" s="73">
        <v>32.460645903303529</v>
      </c>
      <c r="K5790" s="70"/>
      <c r="M5790" s="164">
        <v>45078</v>
      </c>
      <c r="N5790" s="72">
        <v>33.21989671122774</v>
      </c>
      <c r="O5790" s="164">
        <v>45170</v>
      </c>
      <c r="P5790" s="176">
        <v>32.918447744222767</v>
      </c>
      <c r="S5790" s="165"/>
      <c r="T5790" s="72"/>
    </row>
    <row r="5791" spans="1:20">
      <c r="A5791" s="12">
        <f t="shared" si="394"/>
        <v>0</v>
      </c>
      <c r="B5791" t="str">
        <f>YEAR(C5791)&amp;VLOOKUP(MONTH(C5791),lookup!$G$2:$N$13,8)</f>
        <v>2024M02</v>
      </c>
      <c r="C5791" s="7">
        <f t="shared" si="396"/>
        <v>45328</v>
      </c>
      <c r="D5791" s="130">
        <v>40.734578879656574</v>
      </c>
      <c r="E5791">
        <f t="shared" si="393"/>
        <v>40.439894140736151</v>
      </c>
      <c r="F5791" s="130">
        <v>33.55121973401144</v>
      </c>
      <c r="G5791">
        <f t="shared" si="395"/>
        <v>33.257035506051096</v>
      </c>
      <c r="H5791">
        <f t="shared" si="397"/>
        <v>0</v>
      </c>
      <c r="I5791" s="177">
        <v>45261</v>
      </c>
      <c r="J5791" s="73">
        <v>32.458391766706789</v>
      </c>
      <c r="K5791" s="70"/>
      <c r="M5791" s="164">
        <v>45078</v>
      </c>
      <c r="N5791" s="72">
        <v>33.224128887059642</v>
      </c>
      <c r="O5791" s="164">
        <v>45170</v>
      </c>
      <c r="P5791" s="176">
        <v>32.92181309695922</v>
      </c>
      <c r="S5791" s="165"/>
      <c r="T5791" s="72"/>
    </row>
    <row r="5792" spans="1:20">
      <c r="A5792" s="12">
        <f t="shared" si="394"/>
        <v>0</v>
      </c>
      <c r="B5792" t="str">
        <f>YEAR(C5792)&amp;VLOOKUP(MONTH(C5792),lookup!$G$2:$N$13,8)</f>
        <v>2024M02</v>
      </c>
      <c r="C5792" s="7">
        <f t="shared" si="396"/>
        <v>45329</v>
      </c>
      <c r="D5792" s="130">
        <v>40.563432989641228</v>
      </c>
      <c r="E5792">
        <f t="shared" si="393"/>
        <v>40.505766905481067</v>
      </c>
      <c r="F5792" s="130">
        <v>33.290060847619365</v>
      </c>
      <c r="G5792">
        <f t="shared" si="395"/>
        <v>33.318005985896889</v>
      </c>
      <c r="H5792">
        <f t="shared" si="397"/>
        <v>0</v>
      </c>
      <c r="I5792" s="177">
        <v>45261</v>
      </c>
      <c r="J5792" s="73">
        <v>32.464884093089708</v>
      </c>
      <c r="K5792" s="70"/>
      <c r="M5792" s="164">
        <v>45078</v>
      </c>
      <c r="N5792" s="72">
        <v>33.206974191703708</v>
      </c>
      <c r="O5792" s="164">
        <v>45170</v>
      </c>
      <c r="P5792" s="176">
        <v>32.904087902299686</v>
      </c>
      <c r="S5792" s="165"/>
      <c r="T5792" s="72"/>
    </row>
    <row r="5793" spans="1:20">
      <c r="A5793" s="12">
        <f t="shared" si="394"/>
        <v>0</v>
      </c>
      <c r="B5793" t="str">
        <f>YEAR(C5793)&amp;VLOOKUP(MONTH(C5793),lookup!$G$2:$N$13,8)</f>
        <v>2024M02</v>
      </c>
      <c r="C5793" s="7">
        <f t="shared" si="396"/>
        <v>45330</v>
      </c>
      <c r="D5793" s="130">
        <v>40.486829230545339</v>
      </c>
      <c r="E5793">
        <f t="shared" si="393"/>
        <v>40.510740563643004</v>
      </c>
      <c r="F5793" s="130">
        <v>33.262286681049005</v>
      </c>
      <c r="G5793">
        <f t="shared" si="395"/>
        <v>33.295356590727124</v>
      </c>
      <c r="H5793">
        <f t="shared" si="397"/>
        <v>0</v>
      </c>
      <c r="I5793" s="177">
        <v>45261</v>
      </c>
      <c r="J5793" s="73">
        <v>32.463634310185292</v>
      </c>
      <c r="K5793" s="70"/>
      <c r="M5793" s="164">
        <v>45078</v>
      </c>
      <c r="N5793" s="72">
        <v>33.199864399868495</v>
      </c>
      <c r="O5793" s="164">
        <v>45170</v>
      </c>
      <c r="P5793" s="176">
        <v>32.897028230960913</v>
      </c>
      <c r="S5793" s="165"/>
      <c r="T5793" s="72"/>
    </row>
    <row r="5794" spans="1:20">
      <c r="A5794" s="12">
        <f t="shared" si="394"/>
        <v>0</v>
      </c>
      <c r="B5794" t="str">
        <f>YEAR(C5794)&amp;VLOOKUP(MONTH(C5794),lookup!$G$2:$N$13,8)</f>
        <v>2024M02</v>
      </c>
      <c r="C5794" s="7">
        <f t="shared" si="396"/>
        <v>45331</v>
      </c>
      <c r="D5794" s="130">
        <v>40.154039408141266</v>
      </c>
      <c r="E5794">
        <f t="shared" si="393"/>
        <v>40.503753543923679</v>
      </c>
      <c r="F5794" s="130">
        <v>32.965878239418885</v>
      </c>
      <c r="G5794">
        <f t="shared" si="395"/>
        <v>33.29240967071523</v>
      </c>
      <c r="H5794">
        <f t="shared" si="397"/>
        <v>0</v>
      </c>
      <c r="I5794" s="177">
        <v>45261</v>
      </c>
      <c r="J5794" s="73">
        <v>32.453458647578138</v>
      </c>
      <c r="K5794" s="70"/>
      <c r="M5794" s="164">
        <v>45078</v>
      </c>
      <c r="N5794" s="72">
        <v>33.210260536561272</v>
      </c>
      <c r="O5794" s="164">
        <v>45170</v>
      </c>
      <c r="P5794" s="176">
        <v>32.908016962634512</v>
      </c>
      <c r="S5794" s="165"/>
      <c r="T5794" s="72"/>
    </row>
    <row r="5795" spans="1:20">
      <c r="A5795" s="12">
        <f t="shared" si="394"/>
        <v>0</v>
      </c>
      <c r="B5795" t="str">
        <f>YEAR(C5795)&amp;VLOOKUP(MONTH(C5795),lookup!$G$2:$N$13,8)</f>
        <v>2024M02</v>
      </c>
      <c r="C5795" s="7">
        <f t="shared" si="396"/>
        <v>45332</v>
      </c>
      <c r="D5795" s="130">
        <v>41.085080943205334</v>
      </c>
      <c r="E5795">
        <f t="shared" si="393"/>
        <v>40.563148509233471</v>
      </c>
      <c r="F5795" s="130">
        <v>33.878540992984348</v>
      </c>
      <c r="G5795">
        <f t="shared" si="395"/>
        <v>33.338489946469423</v>
      </c>
      <c r="H5795">
        <f t="shared" si="397"/>
        <v>0</v>
      </c>
      <c r="I5795" s="177">
        <v>45261</v>
      </c>
      <c r="J5795" s="73">
        <v>32.452576155406753</v>
      </c>
      <c r="K5795" s="70"/>
      <c r="M5795" s="164">
        <v>45078</v>
      </c>
      <c r="N5795" s="72">
        <v>33.228851181706688</v>
      </c>
      <c r="O5795" s="164">
        <v>45170</v>
      </c>
      <c r="P5795" s="176">
        <v>32.927219591377714</v>
      </c>
      <c r="S5795" s="165"/>
      <c r="T5795" s="72"/>
    </row>
    <row r="5796" spans="1:20">
      <c r="A5796" s="12">
        <f t="shared" si="394"/>
        <v>0</v>
      </c>
      <c r="B5796" t="str">
        <f>YEAR(C5796)&amp;VLOOKUP(MONTH(C5796),lookup!$G$2:$N$13,8)</f>
        <v>2024M02</v>
      </c>
      <c r="C5796" s="7">
        <f t="shared" si="396"/>
        <v>45333</v>
      </c>
      <c r="D5796" s="130">
        <v>40.270134118354207</v>
      </c>
      <c r="E5796">
        <f t="shared" si="393"/>
        <v>40.552536492437667</v>
      </c>
      <c r="F5796" s="130">
        <v>32.947895335557547</v>
      </c>
      <c r="G5796">
        <f t="shared" si="395"/>
        <v>33.320246346559081</v>
      </c>
      <c r="H5796">
        <f t="shared" si="397"/>
        <v>0</v>
      </c>
      <c r="I5796" s="177">
        <v>45261</v>
      </c>
      <c r="J5796" s="73">
        <v>32.44459077436548</v>
      </c>
      <c r="K5796" s="70"/>
      <c r="M5796" s="164">
        <v>45078</v>
      </c>
      <c r="N5796" s="72">
        <v>33.225268224014812</v>
      </c>
      <c r="O5796" s="164">
        <v>45170</v>
      </c>
      <c r="P5796" s="176">
        <v>32.923877222485849</v>
      </c>
      <c r="S5796" s="165"/>
      <c r="T5796" s="72"/>
    </row>
    <row r="5797" spans="1:20">
      <c r="A5797" s="12">
        <f t="shared" si="394"/>
        <v>0</v>
      </c>
      <c r="B5797" t="str">
        <f>YEAR(C5797)&amp;VLOOKUP(MONTH(C5797),lookup!$G$2:$N$13,8)</f>
        <v>2024M02</v>
      </c>
      <c r="C5797" s="7">
        <f t="shared" si="396"/>
        <v>45334</v>
      </c>
      <c r="D5797" s="130">
        <v>40.836754496313276</v>
      </c>
      <c r="E5797">
        <f t="shared" si="393"/>
        <v>40.565948225562984</v>
      </c>
      <c r="F5797" s="130">
        <v>33.664954404437466</v>
      </c>
      <c r="G5797">
        <f t="shared" si="395"/>
        <v>33.334085203250403</v>
      </c>
      <c r="H5797">
        <f t="shared" si="397"/>
        <v>0</v>
      </c>
      <c r="I5797" s="177">
        <v>45261</v>
      </c>
      <c r="J5797" s="73">
        <v>32.442526505739608</v>
      </c>
      <c r="K5797" s="70"/>
      <c r="M5797" s="164">
        <v>45078</v>
      </c>
      <c r="N5797" s="72">
        <v>33.226879891691475</v>
      </c>
      <c r="O5797" s="164">
        <v>45170</v>
      </c>
      <c r="P5797" s="176">
        <v>32.924955845895006</v>
      </c>
      <c r="S5797" s="165"/>
      <c r="T5797" s="72"/>
    </row>
    <row r="5798" spans="1:20">
      <c r="A5798" s="12">
        <f t="shared" si="394"/>
        <v>0</v>
      </c>
      <c r="B5798" t="str">
        <f>YEAR(C5798)&amp;VLOOKUP(MONTH(C5798),lookup!$G$2:$N$13,8)</f>
        <v>2024M02</v>
      </c>
      <c r="C5798" s="7">
        <f t="shared" si="396"/>
        <v>45335</v>
      </c>
      <c r="D5798" s="130">
        <v>40.202571181029626</v>
      </c>
      <c r="E5798">
        <f t="shared" si="393"/>
        <v>40.523789609396175</v>
      </c>
      <c r="F5798" s="130">
        <v>32.889272425766094</v>
      </c>
      <c r="G5798">
        <f t="shared" si="395"/>
        <v>33.287200797903864</v>
      </c>
      <c r="H5798">
        <f t="shared" si="397"/>
        <v>0</v>
      </c>
      <c r="I5798" s="177">
        <v>45261</v>
      </c>
      <c r="J5798" s="73">
        <v>32.445483981174227</v>
      </c>
      <c r="K5798" s="70"/>
      <c r="M5798" s="164">
        <v>45078</v>
      </c>
      <c r="N5798" s="72">
        <v>33.228351003701711</v>
      </c>
      <c r="O5798" s="164">
        <v>45170</v>
      </c>
      <c r="P5798" s="176">
        <v>32.925630553315791</v>
      </c>
      <c r="S5798" s="165"/>
      <c r="T5798" s="72"/>
    </row>
    <row r="5799" spans="1:20">
      <c r="A5799" s="12">
        <f t="shared" si="394"/>
        <v>0</v>
      </c>
      <c r="B5799" t="str">
        <f>YEAR(C5799)&amp;VLOOKUP(MONTH(C5799),lookup!$G$2:$N$13,8)</f>
        <v>2024M02</v>
      </c>
      <c r="C5799" s="7">
        <f t="shared" si="396"/>
        <v>45336</v>
      </c>
      <c r="D5799" s="130">
        <v>41.168467555376367</v>
      </c>
      <c r="E5799">
        <f t="shared" si="393"/>
        <v>40.607710845364586</v>
      </c>
      <c r="F5799" s="130">
        <v>33.957946343292527</v>
      </c>
      <c r="G5799">
        <f t="shared" si="395"/>
        <v>33.370592849504234</v>
      </c>
      <c r="H5799">
        <f t="shared" si="397"/>
        <v>0</v>
      </c>
      <c r="I5799" s="177">
        <v>45261</v>
      </c>
      <c r="J5799" s="73">
        <v>32.457980625388615</v>
      </c>
      <c r="K5799" s="70"/>
      <c r="M5799" s="164">
        <v>45078</v>
      </c>
      <c r="N5799" s="72">
        <v>33.226274167783053</v>
      </c>
      <c r="O5799" s="164">
        <v>45170</v>
      </c>
      <c r="P5799" s="176">
        <v>32.923198907012413</v>
      </c>
      <c r="S5799" s="165"/>
      <c r="T5799" s="72"/>
    </row>
    <row r="5800" spans="1:20">
      <c r="A5800" s="12">
        <f t="shared" si="394"/>
        <v>0</v>
      </c>
      <c r="B5800" t="str">
        <f>YEAR(C5800)&amp;VLOOKUP(MONTH(C5800),lookup!$G$2:$N$13,8)</f>
        <v>2024M02</v>
      </c>
      <c r="C5800" s="7">
        <f t="shared" si="396"/>
        <v>45337</v>
      </c>
      <c r="D5800" s="130">
        <v>40.39479265654024</v>
      </c>
      <c r="E5800">
        <f t="shared" si="393"/>
        <v>40.617233595245686</v>
      </c>
      <c r="F5800" s="130">
        <v>33.074913562234954</v>
      </c>
      <c r="G5800">
        <f t="shared" si="395"/>
        <v>33.366232421069043</v>
      </c>
      <c r="H5800">
        <f t="shared" si="397"/>
        <v>0</v>
      </c>
      <c r="I5800" s="177">
        <v>45261</v>
      </c>
      <c r="J5800" s="73">
        <v>32.48361546368853</v>
      </c>
      <c r="K5800" s="70"/>
      <c r="M5800" s="164">
        <v>45078</v>
      </c>
      <c r="N5800" s="72">
        <v>33.255248729640961</v>
      </c>
      <c r="O5800" s="164">
        <v>45170</v>
      </c>
      <c r="P5800" s="176">
        <v>32.952241634124604</v>
      </c>
      <c r="S5800" s="165"/>
      <c r="T5800" s="72"/>
    </row>
    <row r="5801" spans="1:20">
      <c r="A5801" s="12">
        <f t="shared" si="394"/>
        <v>0</v>
      </c>
      <c r="B5801" t="str">
        <f>YEAR(C5801)&amp;VLOOKUP(MONTH(C5801),lookup!$G$2:$N$13,8)</f>
        <v>2024M02</v>
      </c>
      <c r="C5801" s="7">
        <f t="shared" si="396"/>
        <v>45338</v>
      </c>
      <c r="D5801" s="130">
        <v>41.635315036000897</v>
      </c>
      <c r="E5801">
        <f t="shared" si="393"/>
        <v>40.734866799152961</v>
      </c>
      <c r="F5801" s="130">
        <v>34.313828617650763</v>
      </c>
      <c r="G5801">
        <f t="shared" si="395"/>
        <v>33.468227760828853</v>
      </c>
      <c r="H5801">
        <f t="shared" si="397"/>
        <v>0</v>
      </c>
      <c r="I5801" s="177">
        <v>45261</v>
      </c>
      <c r="J5801" s="73">
        <v>32.506062319654419</v>
      </c>
      <c r="K5801" s="70"/>
      <c r="M5801" s="164">
        <v>45078</v>
      </c>
      <c r="N5801" s="72">
        <v>33.29325694710554</v>
      </c>
      <c r="O5801" s="164">
        <v>45170</v>
      </c>
      <c r="P5801" s="176">
        <v>32.990644210787202</v>
      </c>
      <c r="S5801" s="165"/>
      <c r="T5801" s="72"/>
    </row>
    <row r="5802" spans="1:20">
      <c r="A5802" s="12">
        <f t="shared" si="394"/>
        <v>0</v>
      </c>
      <c r="B5802" t="str">
        <f>YEAR(C5802)&amp;VLOOKUP(MONTH(C5802),lookup!$G$2:$N$13,8)</f>
        <v>2024M02</v>
      </c>
      <c r="C5802" s="7">
        <f t="shared" si="396"/>
        <v>45339</v>
      </c>
      <c r="D5802" s="130">
        <v>40.858718178629985</v>
      </c>
      <c r="E5802">
        <f t="shared" si="393"/>
        <v>40.827957893998153</v>
      </c>
      <c r="F5802" s="130">
        <v>33.494221592753568</v>
      </c>
      <c r="G5802">
        <f t="shared" si="395"/>
        <v>33.546776408511938</v>
      </c>
      <c r="H5802">
        <f t="shared" si="397"/>
        <v>0</v>
      </c>
      <c r="I5802" s="177">
        <v>45261</v>
      </c>
      <c r="J5802" s="73">
        <v>32.565411437215978</v>
      </c>
      <c r="K5802" s="70"/>
      <c r="M5802" s="164">
        <v>45078</v>
      </c>
      <c r="N5802" s="72">
        <v>33.351940949106606</v>
      </c>
      <c r="O5802" s="164">
        <v>45170</v>
      </c>
      <c r="P5802" s="176">
        <v>33.049304349638419</v>
      </c>
      <c r="S5802" s="165"/>
      <c r="T5802" s="72"/>
    </row>
    <row r="5803" spans="1:20">
      <c r="A5803" s="12">
        <f t="shared" si="394"/>
        <v>0</v>
      </c>
      <c r="B5803" t="str">
        <f>YEAR(C5803)&amp;VLOOKUP(MONTH(C5803),lookup!$G$2:$N$13,8)</f>
        <v>2024M02</v>
      </c>
      <c r="C5803" s="7">
        <f t="shared" si="396"/>
        <v>45340</v>
      </c>
      <c r="D5803" s="130">
        <v>41.603913334576077</v>
      </c>
      <c r="E5803">
        <f t="shared" si="393"/>
        <v>40.924314821647393</v>
      </c>
      <c r="F5803" s="130">
        <v>34.246293473735506</v>
      </c>
      <c r="G5803">
        <f t="shared" si="395"/>
        <v>33.618205861000398</v>
      </c>
      <c r="H5803">
        <f t="shared" si="397"/>
        <v>0</v>
      </c>
      <c r="I5803" s="177">
        <v>45261</v>
      </c>
      <c r="J5803" s="73">
        <v>32.622157208820006</v>
      </c>
      <c r="K5803" s="70"/>
      <c r="M5803" s="164">
        <v>45078</v>
      </c>
      <c r="N5803" s="72">
        <v>33.409101575578461</v>
      </c>
      <c r="O5803" s="164">
        <v>45170</v>
      </c>
      <c r="P5803" s="176">
        <v>33.105796702493166</v>
      </c>
      <c r="S5803" s="165"/>
      <c r="T5803" s="72"/>
    </row>
    <row r="5804" spans="1:20">
      <c r="A5804" s="12">
        <f t="shared" si="394"/>
        <v>0</v>
      </c>
      <c r="B5804" t="str">
        <f>YEAR(C5804)&amp;VLOOKUP(MONTH(C5804),lookup!$G$2:$N$13,8)</f>
        <v>2024M02</v>
      </c>
      <c r="C5804" s="7">
        <f t="shared" si="396"/>
        <v>45341</v>
      </c>
      <c r="D5804" s="130">
        <v>40.688698646323019</v>
      </c>
      <c r="E5804">
        <f t="shared" si="393"/>
        <v>40.990985726753223</v>
      </c>
      <c r="F5804" s="130">
        <v>33.325872081528658</v>
      </c>
      <c r="G5804">
        <f t="shared" si="395"/>
        <v>33.678212712270465</v>
      </c>
      <c r="H5804">
        <f t="shared" si="397"/>
        <v>0</v>
      </c>
      <c r="I5804" s="177">
        <v>45261</v>
      </c>
      <c r="J5804" s="73">
        <v>32.676107897463339</v>
      </c>
      <c r="K5804" s="70"/>
      <c r="M5804" s="164">
        <v>45078</v>
      </c>
      <c r="N5804" s="72">
        <v>33.465450761279904</v>
      </c>
      <c r="O5804" s="164">
        <v>45170</v>
      </c>
      <c r="P5804" s="176">
        <v>33.160977336364695</v>
      </c>
      <c r="S5804" s="165"/>
      <c r="T5804" s="72"/>
    </row>
    <row r="5805" spans="1:20">
      <c r="A5805" s="12">
        <f t="shared" si="394"/>
        <v>0</v>
      </c>
      <c r="B5805" t="str">
        <f>YEAR(C5805)&amp;VLOOKUP(MONTH(C5805),lookup!$G$2:$N$13,8)</f>
        <v>2024M02</v>
      </c>
      <c r="C5805" s="7">
        <f t="shared" si="396"/>
        <v>45342</v>
      </c>
      <c r="D5805" s="130">
        <v>41.72954162754445</v>
      </c>
      <c r="E5805">
        <f t="shared" ref="E5805:E5868" si="398">AVERAGE(SUM(D5798:D5805)/8,SUM(D5800:D5805)/6)</f>
        <v>41.093541095135848</v>
      </c>
      <c r="F5805" s="130">
        <v>34.322282812425264</v>
      </c>
      <c r="G5805">
        <f t="shared" si="395"/>
        <v>33.74965711019744</v>
      </c>
      <c r="H5805">
        <f t="shared" si="397"/>
        <v>0</v>
      </c>
      <c r="I5805" s="177">
        <v>45261</v>
      </c>
      <c r="J5805" s="73">
        <v>32.742745010637371</v>
      </c>
      <c r="K5805" s="70"/>
      <c r="M5805" s="164">
        <v>45078</v>
      </c>
      <c r="N5805" s="72">
        <v>33.525298165181958</v>
      </c>
      <c r="O5805" s="164">
        <v>45170</v>
      </c>
      <c r="P5805" s="176">
        <v>33.219685209040094</v>
      </c>
      <c r="S5805" s="165"/>
      <c r="T5805" s="72"/>
    </row>
    <row r="5806" spans="1:20">
      <c r="A5806" s="12">
        <f t="shared" si="394"/>
        <v>0</v>
      </c>
      <c r="B5806" t="str">
        <f>YEAR(C5806)&amp;VLOOKUP(MONTH(C5806),lookup!$G$2:$N$13,8)</f>
        <v>2024M02</v>
      </c>
      <c r="C5806" s="7">
        <f t="shared" si="396"/>
        <v>45343</v>
      </c>
      <c r="D5806" s="130">
        <v>41.214926111265804</v>
      </c>
      <c r="E5806">
        <f t="shared" si="398"/>
        <v>41.225157732836067</v>
      </c>
      <c r="F5806" s="130">
        <v>33.79979026838074</v>
      </c>
      <c r="G5806">
        <f t="shared" si="395"/>
        <v>33.866970867539663</v>
      </c>
      <c r="H5806">
        <f t="shared" si="397"/>
        <v>0</v>
      </c>
      <c r="I5806" s="177">
        <v>45261</v>
      </c>
      <c r="J5806" s="73">
        <v>32.818863281909053</v>
      </c>
      <c r="K5806" s="70"/>
      <c r="M5806" s="164">
        <v>45078</v>
      </c>
      <c r="N5806" s="72">
        <v>33.597006175300137</v>
      </c>
      <c r="O5806" s="164">
        <v>45170</v>
      </c>
      <c r="P5806" s="176">
        <v>33.290709335138743</v>
      </c>
      <c r="S5806" s="165"/>
      <c r="T5806" s="72"/>
    </row>
    <row r="5807" spans="1:20">
      <c r="A5807" s="12">
        <f t="shared" si="394"/>
        <v>0</v>
      </c>
      <c r="B5807" t="str">
        <f>YEAR(C5807)&amp;VLOOKUP(MONTH(C5807),lookup!$G$2:$N$13,8)</f>
        <v>2024M02</v>
      </c>
      <c r="C5807" s="7">
        <f t="shared" si="396"/>
        <v>45344</v>
      </c>
      <c r="D5807" s="130">
        <v>41.460097669028983</v>
      </c>
      <c r="E5807">
        <f t="shared" si="398"/>
        <v>41.228783167691702</v>
      </c>
      <c r="F5807" s="130">
        <v>34.071097941064643</v>
      </c>
      <c r="G5807">
        <f t="shared" si="395"/>
        <v>33.853815286018246</v>
      </c>
      <c r="H5807">
        <f t="shared" si="397"/>
        <v>0</v>
      </c>
      <c r="I5807" s="177">
        <v>45261</v>
      </c>
      <c r="J5807" s="73">
        <v>32.882925486724986</v>
      </c>
      <c r="K5807" s="70"/>
      <c r="M5807" s="164">
        <v>45078</v>
      </c>
      <c r="N5807" s="72">
        <v>33.671537727354647</v>
      </c>
      <c r="O5807" s="164">
        <v>45170</v>
      </c>
      <c r="P5807" s="176">
        <v>33.365103112891155</v>
      </c>
      <c r="S5807" s="165"/>
      <c r="T5807" s="72"/>
    </row>
    <row r="5808" spans="1:20">
      <c r="A5808" s="12">
        <f t="shared" ref="A5808:A5871" si="399">IF(D5808+D5809=D5808,IF(D5808+D5809&gt;0,1,0),0)</f>
        <v>0</v>
      </c>
      <c r="B5808" t="str">
        <f>YEAR(C5808)&amp;VLOOKUP(MONTH(C5808),lookup!$G$2:$N$13,8)</f>
        <v>2024M02</v>
      </c>
      <c r="C5808" s="7">
        <f t="shared" si="396"/>
        <v>45345</v>
      </c>
      <c r="D5808" s="130">
        <v>41.086643251078989</v>
      </c>
      <c r="E5808">
        <f t="shared" si="398"/>
        <v>41.291017585887786</v>
      </c>
      <c r="F5808" s="130">
        <v>33.845175351401195</v>
      </c>
      <c r="G5808">
        <f t="shared" si="395"/>
        <v>33.931202794395105</v>
      </c>
      <c r="H5808">
        <f t="shared" si="397"/>
        <v>0</v>
      </c>
      <c r="I5808" s="177">
        <v>45261</v>
      </c>
      <c r="J5808" s="73">
        <v>32.947179174915497</v>
      </c>
      <c r="K5808" s="70"/>
      <c r="M5808" s="164">
        <v>45078</v>
      </c>
      <c r="N5808" s="72">
        <v>33.743887121872561</v>
      </c>
      <c r="O5808" s="164">
        <v>45170</v>
      </c>
      <c r="P5808" s="176">
        <v>33.437428379608335</v>
      </c>
      <c r="S5808" s="165"/>
      <c r="T5808" s="72"/>
    </row>
    <row r="5809" spans="1:20">
      <c r="A5809" s="12">
        <f t="shared" si="399"/>
        <v>0</v>
      </c>
      <c r="B5809" t="str">
        <f>YEAR(C5809)&amp;VLOOKUP(MONTH(C5809),lookup!$G$2:$N$13,8)</f>
        <v>2024M02</v>
      </c>
      <c r="C5809" s="7">
        <f t="shared" si="396"/>
        <v>45346</v>
      </c>
      <c r="D5809" s="130">
        <v>41.499936447896829</v>
      </c>
      <c r="E5809">
        <f t="shared" si="398"/>
        <v>41.273891683574682</v>
      </c>
      <c r="F5809" s="130">
        <v>34.284482118930661</v>
      </c>
      <c r="G5809">
        <f t="shared" si="395"/>
        <v>33.932551025324699</v>
      </c>
      <c r="H5809">
        <f t="shared" si="397"/>
        <v>0</v>
      </c>
      <c r="I5809" s="177">
        <v>45261</v>
      </c>
      <c r="J5809" s="73">
        <v>33.015320549447829</v>
      </c>
      <c r="K5809" s="70"/>
      <c r="M5809" s="164">
        <v>45078</v>
      </c>
      <c r="N5809" s="72">
        <v>33.812153413032483</v>
      </c>
      <c r="O5809" s="164">
        <v>45170</v>
      </c>
      <c r="P5809" s="176">
        <v>33.505258865026967</v>
      </c>
      <c r="S5809" s="165"/>
      <c r="T5809" s="72"/>
    </row>
    <row r="5810" spans="1:20">
      <c r="A5810" s="12">
        <f t="shared" si="399"/>
        <v>0</v>
      </c>
      <c r="B5810" t="str">
        <f>YEAR(C5810)&amp;VLOOKUP(MONTH(C5810),lookup!$G$2:$N$13,8)</f>
        <v>2024M02</v>
      </c>
      <c r="C5810" s="7">
        <f t="shared" si="396"/>
        <v>45347</v>
      </c>
      <c r="D5810" s="130">
        <v>41.245657599704884</v>
      </c>
      <c r="E5810">
        <f t="shared" si="398"/>
        <v>41.34448864350702</v>
      </c>
      <c r="F5810" s="130">
        <v>33.794855692243132</v>
      </c>
      <c r="G5810">
        <f t="shared" si="395"/>
        <v>33.990422624102337</v>
      </c>
      <c r="H5810">
        <f t="shared" si="397"/>
        <v>0</v>
      </c>
      <c r="I5810" s="177">
        <v>45261</v>
      </c>
      <c r="J5810" s="73">
        <v>33.071461955905484</v>
      </c>
      <c r="K5810" s="70"/>
      <c r="M5810" s="164">
        <v>45078</v>
      </c>
      <c r="N5810" s="72">
        <v>33.869721764442254</v>
      </c>
      <c r="O5810" s="164">
        <v>45170</v>
      </c>
      <c r="P5810" s="176">
        <v>33.561896993007984</v>
      </c>
      <c r="S5810" s="165"/>
      <c r="T5810" s="72"/>
    </row>
    <row r="5811" spans="1:20">
      <c r="A5811" s="12">
        <f t="shared" si="399"/>
        <v>0</v>
      </c>
      <c r="B5811" t="str">
        <f>YEAR(C5811)&amp;VLOOKUP(MONTH(C5811),lookup!$G$2:$N$13,8)</f>
        <v>2024M02</v>
      </c>
      <c r="C5811" s="7">
        <f t="shared" si="396"/>
        <v>45348</v>
      </c>
      <c r="D5811" s="130">
        <v>41.587674559975319</v>
      </c>
      <c r="E5811">
        <f t="shared" si="398"/>
        <v>41.331651464463704</v>
      </c>
      <c r="F5811" s="130">
        <v>34.199997169523051</v>
      </c>
      <c r="G5811">
        <f t="shared" si="395"/>
        <v>33.9773386348472</v>
      </c>
      <c r="H5811">
        <f t="shared" si="397"/>
        <v>0</v>
      </c>
      <c r="I5811" s="177">
        <v>45261</v>
      </c>
      <c r="J5811" s="73">
        <v>33.129567533390109</v>
      </c>
      <c r="K5811" s="70"/>
      <c r="M5811" s="164">
        <v>45078</v>
      </c>
      <c r="N5811" s="72">
        <v>33.925545948574218</v>
      </c>
      <c r="O5811" s="164">
        <v>45170</v>
      </c>
      <c r="P5811" s="176">
        <v>33.616580999353623</v>
      </c>
      <c r="S5811" s="165"/>
      <c r="T5811" s="72"/>
    </row>
    <row r="5812" spans="1:20">
      <c r="A5812" s="12">
        <f t="shared" si="399"/>
        <v>0</v>
      </c>
      <c r="B5812" t="str">
        <f>YEAR(C5812)&amp;VLOOKUP(MONTH(C5812),lookup!$G$2:$N$13,8)</f>
        <v>2024M02</v>
      </c>
      <c r="C5812" s="7">
        <f t="shared" si="396"/>
        <v>45349</v>
      </c>
      <c r="D5812" s="130">
        <v>41.106684899040012</v>
      </c>
      <c r="E5812">
        <f t="shared" si="398"/>
        <v>41.348755504239705</v>
      </c>
      <c r="F5812" s="130">
        <v>33.648715580278989</v>
      </c>
      <c r="G5812">
        <f t="shared" si="395"/>
        <v>33.984926796177284</v>
      </c>
      <c r="H5812">
        <f t="shared" si="397"/>
        <v>0</v>
      </c>
      <c r="I5812" s="177">
        <v>45261</v>
      </c>
      <c r="J5812" s="73">
        <v>33.177603909789653</v>
      </c>
      <c r="K5812" s="70"/>
      <c r="M5812" s="164">
        <v>45078</v>
      </c>
      <c r="N5812" s="72">
        <v>33.967401282844797</v>
      </c>
      <c r="O5812" s="164">
        <v>45170</v>
      </c>
      <c r="P5812" s="176">
        <v>33.657743469910436</v>
      </c>
      <c r="S5812" s="165"/>
      <c r="T5812" s="72"/>
    </row>
    <row r="5813" spans="1:20">
      <c r="A5813" s="12">
        <f t="shared" si="399"/>
        <v>0</v>
      </c>
      <c r="B5813" t="str">
        <f>YEAR(C5813)&amp;VLOOKUP(MONTH(C5813),lookup!$G$2:$N$13,8)</f>
        <v>2024M02</v>
      </c>
      <c r="C5813" s="7">
        <f t="shared" si="396"/>
        <v>45350</v>
      </c>
      <c r="D5813" s="130">
        <v>41.749222686303206</v>
      </c>
      <c r="E5813">
        <f t="shared" si="398"/>
        <v>41.374079321851646</v>
      </c>
      <c r="F5813" s="130">
        <v>34.318255841522536</v>
      </c>
      <c r="G5813">
        <f t="shared" si="395"/>
        <v>34.005271602200693</v>
      </c>
      <c r="H5813">
        <f t="shared" si="397"/>
        <v>0</v>
      </c>
      <c r="I5813" s="177">
        <v>45261</v>
      </c>
      <c r="J5813" s="73">
        <v>33.216923827685171</v>
      </c>
      <c r="K5813" s="70"/>
      <c r="M5813" s="164">
        <v>45078</v>
      </c>
      <c r="N5813" s="72">
        <v>34.009061657017241</v>
      </c>
      <c r="O5813" s="164">
        <v>45170</v>
      </c>
      <c r="P5813" s="176">
        <v>33.699284783564302</v>
      </c>
      <c r="S5813" s="165"/>
      <c r="T5813" s="72"/>
    </row>
    <row r="5814" spans="1:20">
      <c r="A5814" s="12">
        <f t="shared" si="399"/>
        <v>0</v>
      </c>
      <c r="B5814" t="str">
        <f>YEAR(C5814)&amp;VLOOKUP(MONTH(C5814),lookup!$G$2:$N$13,8)</f>
        <v>2024M02</v>
      </c>
      <c r="C5814" s="7">
        <f t="shared" si="396"/>
        <v>45351</v>
      </c>
      <c r="D5814" s="130">
        <v>41.526412600674931</v>
      </c>
      <c r="E5814">
        <f t="shared" si="398"/>
        <v>41.43019467323937</v>
      </c>
      <c r="F5814" s="130">
        <v>33.980747226048628</v>
      </c>
      <c r="G5814">
        <f t="shared" si="395"/>
        <v>34.027879068275553</v>
      </c>
      <c r="I5814" s="70"/>
      <c r="K5814" s="70"/>
      <c r="O5814" s="164">
        <v>45170</v>
      </c>
      <c r="P5814" s="176">
        <v>33.755781858102161</v>
      </c>
      <c r="S5814" s="165"/>
      <c r="T5814" s="72"/>
    </row>
    <row r="5815" spans="1:20">
      <c r="A5815" s="12">
        <f t="shared" si="399"/>
        <v>0</v>
      </c>
      <c r="B5815" t="str">
        <f>YEAR(C5815)&amp;VLOOKUP(MONTH(C5815),lookup!$G$2:$N$13,8)</f>
        <v>2024M03</v>
      </c>
      <c r="C5815" s="7">
        <f t="shared" si="396"/>
        <v>45352</v>
      </c>
      <c r="D5815" s="130">
        <v>42.307737174693948</v>
      </c>
      <c r="E5815">
        <f t="shared" si="398"/>
        <v>41.550488869576533</v>
      </c>
      <c r="F5815" s="130">
        <v>34.88261057599766</v>
      </c>
      <c r="G5815">
        <f t="shared" si="395"/>
        <v>34.128442646047787</v>
      </c>
      <c r="H5815">
        <f t="shared" si="397"/>
        <v>0</v>
      </c>
      <c r="I5815" s="177">
        <v>45261</v>
      </c>
      <c r="J5815" s="73">
        <v>33.274187559909173</v>
      </c>
      <c r="K5815" s="70"/>
      <c r="M5815" s="164">
        <v>45078</v>
      </c>
      <c r="N5815" s="72">
        <v>34.065477873796759</v>
      </c>
      <c r="O5815" s="164">
        <v>45170</v>
      </c>
      <c r="P5815" s="176">
        <v>33.827467139104051</v>
      </c>
      <c r="S5815" s="165"/>
      <c r="T5815" s="72"/>
    </row>
    <row r="5816" spans="1:20">
      <c r="A5816" s="12">
        <f t="shared" si="399"/>
        <v>0</v>
      </c>
      <c r="B5816" t="str">
        <f>YEAR(C5816)&amp;VLOOKUP(MONTH(C5816),lookup!$G$2:$N$13,8)</f>
        <v>2024M03</v>
      </c>
      <c r="C5816" s="7">
        <f t="shared" si="396"/>
        <v>45353</v>
      </c>
      <c r="D5816" s="130">
        <v>41.543439395321798</v>
      </c>
      <c r="E5816">
        <f t="shared" si="398"/>
        <v>41.603853778226451</v>
      </c>
      <c r="F5816" s="130">
        <v>34.069513260494475</v>
      </c>
      <c r="G5816">
        <f t="shared" si="395"/>
        <v>34.165351896053721</v>
      </c>
      <c r="H5816">
        <f t="shared" si="397"/>
        <v>0</v>
      </c>
      <c r="I5816" s="177">
        <v>45261</v>
      </c>
      <c r="J5816" s="73">
        <v>33.356154163485868</v>
      </c>
      <c r="K5816" s="70"/>
      <c r="M5816" s="164">
        <v>45078</v>
      </c>
      <c r="N5816" s="72">
        <v>34.144549839564739</v>
      </c>
      <c r="O5816" s="164">
        <v>45170</v>
      </c>
      <c r="P5816" s="176">
        <v>33.88929570170378</v>
      </c>
      <c r="S5816" s="165"/>
      <c r="T5816" s="72"/>
    </row>
    <row r="5817" spans="1:20">
      <c r="A5817" s="12">
        <f t="shared" si="399"/>
        <v>0</v>
      </c>
      <c r="B5817" t="str">
        <f>YEAR(C5817)&amp;VLOOKUP(MONTH(C5817),lookup!$G$2:$N$13,8)</f>
        <v>2024M03</v>
      </c>
      <c r="C5817" s="7">
        <f t="shared" si="396"/>
        <v>45354</v>
      </c>
      <c r="D5817" s="130">
        <v>42.018239742645527</v>
      </c>
      <c r="E5817">
        <f t="shared" si="398"/>
        <v>41.672128166037425</v>
      </c>
      <c r="F5817" s="130">
        <v>34.61007081920792</v>
      </c>
      <c r="G5817">
        <f t="shared" si="395"/>
        <v>34.219873993961457</v>
      </c>
      <c r="H5817">
        <f t="shared" si="397"/>
        <v>0</v>
      </c>
      <c r="I5817" s="177">
        <v>45261</v>
      </c>
      <c r="J5817" s="73">
        <v>33.422657236447165</v>
      </c>
      <c r="K5817" s="70"/>
      <c r="M5817" s="164">
        <v>45078</v>
      </c>
      <c r="N5817" s="72">
        <v>34.212064060010057</v>
      </c>
      <c r="O5817" s="164">
        <v>45170</v>
      </c>
      <c r="P5817" s="176">
        <v>33.946126367452017</v>
      </c>
      <c r="S5817" s="165"/>
      <c r="T5817" s="72"/>
    </row>
    <row r="5818" spans="1:20">
      <c r="A5818" s="12">
        <f t="shared" si="399"/>
        <v>0</v>
      </c>
      <c r="B5818" t="str">
        <f>YEAR(C5818)&amp;VLOOKUP(MONTH(C5818),lookup!$G$2:$N$13,8)</f>
        <v>2024M03</v>
      </c>
      <c r="C5818" s="7">
        <f t="shared" si="396"/>
        <v>45355</v>
      </c>
      <c r="D5818" s="130">
        <v>41.26666390491291</v>
      </c>
      <c r="E5818">
        <f t="shared" si="398"/>
        <v>41.686772643935669</v>
      </c>
      <c r="F5818" s="130">
        <v>33.765779560407324</v>
      </c>
      <c r="G5818">
        <f t="shared" si="395"/>
        <v>34.227812067399086</v>
      </c>
      <c r="H5818">
        <f t="shared" si="397"/>
        <v>0</v>
      </c>
      <c r="I5818" s="177">
        <v>45261</v>
      </c>
      <c r="J5818" s="73">
        <v>33.485707643786284</v>
      </c>
      <c r="K5818" s="70"/>
      <c r="M5818" s="164">
        <v>45078</v>
      </c>
      <c r="N5818" s="72">
        <v>34.273936102740919</v>
      </c>
      <c r="O5818" s="164">
        <v>45170</v>
      </c>
      <c r="P5818" s="176">
        <v>34.005187458458792</v>
      </c>
      <c r="S5818" s="165"/>
      <c r="T5818" s="72"/>
    </row>
    <row r="5819" spans="1:20">
      <c r="A5819" s="12">
        <f t="shared" si="399"/>
        <v>0</v>
      </c>
      <c r="B5819" t="str">
        <f>YEAR(C5819)&amp;VLOOKUP(MONTH(C5819),lookup!$G$2:$N$13,8)</f>
        <v>2024M03</v>
      </c>
      <c r="C5819" s="7">
        <f t="shared" si="396"/>
        <v>45356</v>
      </c>
      <c r="D5819" s="130">
        <v>42.316184939847119</v>
      </c>
      <c r="E5819">
        <f t="shared" si="398"/>
        <v>41.779551397139656</v>
      </c>
      <c r="F5819" s="130">
        <v>34.863909563837154</v>
      </c>
      <c r="G5819">
        <f t="shared" si="395"/>
        <v>34.314777735569933</v>
      </c>
      <c r="H5819">
        <f t="shared" si="397"/>
        <v>0</v>
      </c>
      <c r="I5819" s="177">
        <v>45261</v>
      </c>
      <c r="J5819" s="73">
        <v>33.554606416516158</v>
      </c>
      <c r="K5819" s="70"/>
      <c r="M5819" s="164">
        <v>45078</v>
      </c>
      <c r="N5819" s="72">
        <v>34.333906000430517</v>
      </c>
      <c r="O5819" s="164">
        <v>45170</v>
      </c>
      <c r="P5819" s="176">
        <v>34.056925834852414</v>
      </c>
      <c r="S5819" s="165"/>
      <c r="T5819" s="72"/>
    </row>
    <row r="5820" spans="1:20">
      <c r="A5820" s="12">
        <f t="shared" si="399"/>
        <v>0</v>
      </c>
      <c r="B5820" t="str">
        <f>YEAR(C5820)&amp;VLOOKUP(MONTH(C5820),lookup!$G$2:$N$13,8)</f>
        <v>2024M03</v>
      </c>
      <c r="C5820" s="7">
        <f t="shared" si="396"/>
        <v>45357</v>
      </c>
      <c r="D5820" s="130">
        <v>41.412927720532046</v>
      </c>
      <c r="E5820">
        <f t="shared" si="398"/>
        <v>41.789234500137667</v>
      </c>
      <c r="F5820" s="130">
        <v>33.887007908460724</v>
      </c>
      <c r="G5820">
        <f t="shared" si="395"/>
        <v>34.321859396282299</v>
      </c>
      <c r="H5820">
        <f t="shared" si="397"/>
        <v>0</v>
      </c>
      <c r="I5820" s="177">
        <v>45261</v>
      </c>
      <c r="J5820" s="73">
        <v>33.613314757660888</v>
      </c>
      <c r="K5820" s="70"/>
      <c r="M5820" s="164">
        <v>45078</v>
      </c>
      <c r="N5820" s="72">
        <v>34.391973437995929</v>
      </c>
      <c r="O5820" s="164">
        <v>45170</v>
      </c>
      <c r="P5820" s="176">
        <v>34.105569807494049</v>
      </c>
      <c r="S5820" s="165"/>
      <c r="T5820" s="72"/>
    </row>
    <row r="5821" spans="1:20">
      <c r="A5821" s="12">
        <f t="shared" si="399"/>
        <v>0</v>
      </c>
      <c r="B5821" t="str">
        <f>YEAR(C5821)&amp;VLOOKUP(MONTH(C5821),lookup!$G$2:$N$13,8)</f>
        <v>2024M03</v>
      </c>
      <c r="C5821" s="7">
        <f t="shared" si="396"/>
        <v>45358</v>
      </c>
      <c r="D5821" s="130">
        <v>42.527695917565467</v>
      </c>
      <c r="E5821">
        <f t="shared" si="398"/>
        <v>41.856218972330851</v>
      </c>
      <c r="F5821" s="130">
        <v>34.976749170807601</v>
      </c>
      <c r="G5821">
        <f t="shared" si="395"/>
        <v>34.370860112263443</v>
      </c>
      <c r="H5821">
        <f t="shared" si="397"/>
        <v>0</v>
      </c>
      <c r="I5821" s="177">
        <v>45261</v>
      </c>
      <c r="J5821" s="73">
        <v>33.673025259293027</v>
      </c>
      <c r="K5821" s="70"/>
      <c r="M5821" s="164">
        <v>45078</v>
      </c>
      <c r="N5821" s="72">
        <v>34.452164059484524</v>
      </c>
      <c r="O5821" s="164">
        <v>45170</v>
      </c>
      <c r="P5821" s="176">
        <v>34.170495623687899</v>
      </c>
      <c r="S5821" s="165"/>
      <c r="T5821" s="72"/>
    </row>
    <row r="5822" spans="1:20">
      <c r="A5822" s="12">
        <f t="shared" si="399"/>
        <v>0</v>
      </c>
      <c r="B5822" t="str">
        <f>YEAR(C5822)&amp;VLOOKUP(MONTH(C5822),lookup!$G$2:$N$13,8)</f>
        <v>2024M03</v>
      </c>
      <c r="C5822" s="7">
        <f t="shared" si="396"/>
        <v>45359</v>
      </c>
      <c r="D5822" s="130">
        <v>41.699333708489988</v>
      </c>
      <c r="E5822">
        <f t="shared" si="398"/>
        <v>41.880017734333308</v>
      </c>
      <c r="F5822" s="130">
        <v>34.231659329821433</v>
      </c>
      <c r="G5822">
        <f t="shared" si="395"/>
        <v>34.400054291193157</v>
      </c>
      <c r="H5822">
        <f t="shared" si="397"/>
        <v>0</v>
      </c>
      <c r="I5822" s="177">
        <v>45261</v>
      </c>
      <c r="J5822" s="73">
        <v>33.738611346612721</v>
      </c>
      <c r="K5822" s="70"/>
      <c r="M5822" s="164">
        <v>45078</v>
      </c>
      <c r="N5822" s="72">
        <v>34.51720764227985</v>
      </c>
      <c r="O5822" s="164">
        <v>45170</v>
      </c>
      <c r="P5822" s="176">
        <v>34.197711138845712</v>
      </c>
      <c r="S5822" s="165"/>
      <c r="T5822" s="72"/>
    </row>
    <row r="5823" spans="1:20">
      <c r="A5823" s="12">
        <f t="shared" si="399"/>
        <v>0</v>
      </c>
      <c r="B5823" t="str">
        <f>YEAR(C5823)&amp;VLOOKUP(MONTH(C5823),lookup!$G$2:$N$13,8)</f>
        <v>2024M03</v>
      </c>
      <c r="C5823" s="7">
        <f t="shared" si="396"/>
        <v>45360</v>
      </c>
      <c r="D5823" s="130">
        <v>42.614851717224859</v>
      </c>
      <c r="E5823">
        <f t="shared" si="398"/>
        <v>41.948930057789767</v>
      </c>
      <c r="F5823" s="130">
        <v>34.995926366192833</v>
      </c>
      <c r="G5823">
        <f t="shared" si="395"/>
        <v>34.439291156995765</v>
      </c>
      <c r="H5823">
        <f t="shared" si="397"/>
        <v>0</v>
      </c>
      <c r="I5823" s="177">
        <v>45261</v>
      </c>
      <c r="J5823" s="73">
        <v>33.799380850443065</v>
      </c>
      <c r="K5823" s="70"/>
      <c r="M5823" s="164">
        <v>45078</v>
      </c>
      <c r="N5823" s="72">
        <v>34.547918011116025</v>
      </c>
      <c r="O5823" s="164">
        <v>45170</v>
      </c>
      <c r="P5823" s="176">
        <v>34.192001084268156</v>
      </c>
      <c r="S5823" s="165"/>
      <c r="T5823" s="72"/>
    </row>
    <row r="5824" spans="1:20">
      <c r="A5824" s="12">
        <f t="shared" si="399"/>
        <v>0</v>
      </c>
      <c r="B5824" t="str">
        <f>YEAR(C5824)&amp;VLOOKUP(MONTH(C5824),lookup!$G$2:$N$13,8)</f>
        <v>2024M03</v>
      </c>
      <c r="C5824" s="7">
        <f t="shared" si="396"/>
        <v>45361</v>
      </c>
      <c r="D5824" s="130">
        <v>41.85728449655042</v>
      </c>
      <c r="E5824">
        <f t="shared" si="398"/>
        <v>42.017763759253015</v>
      </c>
      <c r="F5824" s="130">
        <v>34.328654073187323</v>
      </c>
      <c r="G5824">
        <f t="shared" si="395"/>
        <v>34.502393667187405</v>
      </c>
      <c r="H5824">
        <f t="shared" si="397"/>
        <v>0</v>
      </c>
      <c r="I5824" s="177">
        <v>45261</v>
      </c>
      <c r="J5824" s="73">
        <v>33.821757938038743</v>
      </c>
      <c r="K5824" s="70"/>
      <c r="M5824" s="164">
        <v>45078</v>
      </c>
      <c r="N5824" s="72">
        <v>34.541402153697092</v>
      </c>
      <c r="O5824" s="164">
        <v>45170</v>
      </c>
      <c r="P5824" s="176">
        <v>34.199656093003782</v>
      </c>
      <c r="S5824" s="165"/>
      <c r="T5824" s="72"/>
    </row>
    <row r="5825" spans="1:20">
      <c r="A5825" s="12">
        <f t="shared" si="399"/>
        <v>0</v>
      </c>
      <c r="B5825" t="str">
        <f>YEAR(C5825)&amp;VLOOKUP(MONTH(C5825),lookup!$G$2:$N$13,8)</f>
        <v>2024M03</v>
      </c>
      <c r="C5825" s="7">
        <f t="shared" si="396"/>
        <v>45362</v>
      </c>
      <c r="D5825" s="130">
        <v>42.761199094678858</v>
      </c>
      <c r="E5825">
        <f t="shared" si="398"/>
        <v>42.101283231657746</v>
      </c>
      <c r="F5825" s="130">
        <v>35.184832900791363</v>
      </c>
      <c r="G5825">
        <f t="shared" si="395"/>
        <v>34.565059908699212</v>
      </c>
      <c r="H5825">
        <f t="shared" si="397"/>
        <v>0</v>
      </c>
      <c r="I5825" s="177">
        <v>45261</v>
      </c>
      <c r="J5825" s="73">
        <v>33.840402036274547</v>
      </c>
      <c r="K5825" s="70"/>
      <c r="M5825" s="164">
        <v>45078</v>
      </c>
      <c r="N5825" s="72">
        <v>34.549127899142086</v>
      </c>
      <c r="O5825" s="164">
        <v>45170</v>
      </c>
      <c r="P5825" s="176">
        <v>34.204777415283893</v>
      </c>
      <c r="S5825" s="165"/>
      <c r="T5825" s="72"/>
    </row>
    <row r="5826" spans="1:20">
      <c r="A5826" s="12">
        <f t="shared" si="399"/>
        <v>0</v>
      </c>
      <c r="B5826" t="str">
        <f>YEAR(C5826)&amp;VLOOKUP(MONTH(C5826),lookup!$G$2:$N$13,8)</f>
        <v>2024M03</v>
      </c>
      <c r="C5826" s="7">
        <f t="shared" si="396"/>
        <v>45363</v>
      </c>
      <c r="D5826" s="130">
        <v>41.799117710076487</v>
      </c>
      <c r="E5826">
        <f t="shared" si="398"/>
        <v>42.166744093609168</v>
      </c>
      <c r="F5826" s="130">
        <v>34.257474645937066</v>
      </c>
      <c r="G5826">
        <f t="shared" si="395"/>
        <v>34.626663079667857</v>
      </c>
      <c r="H5826">
        <f t="shared" si="397"/>
        <v>0</v>
      </c>
      <c r="I5826" s="177">
        <v>45261</v>
      </c>
      <c r="J5826" s="73">
        <v>33.849860924658117</v>
      </c>
      <c r="K5826" s="70"/>
      <c r="M5826" s="164">
        <v>45078</v>
      </c>
      <c r="N5826" s="72">
        <v>34.566584592655182</v>
      </c>
      <c r="O5826" s="164">
        <v>45170</v>
      </c>
      <c r="P5826" s="176">
        <v>34.21064148169534</v>
      </c>
      <c r="S5826" s="165"/>
      <c r="T5826" s="72"/>
    </row>
    <row r="5827" spans="1:20">
      <c r="A5827" s="12">
        <f t="shared" si="399"/>
        <v>0</v>
      </c>
      <c r="B5827" t="str">
        <f>YEAR(C5827)&amp;VLOOKUP(MONTH(C5827),lookup!$G$2:$N$13,8)</f>
        <v>2024M03</v>
      </c>
      <c r="C5827" s="7">
        <f t="shared" si="396"/>
        <v>45364</v>
      </c>
      <c r="D5827" s="130">
        <v>43.057696891762475</v>
      </c>
      <c r="E5827">
        <f t="shared" si="398"/>
        <v>42.257255338453632</v>
      </c>
      <c r="F5827" s="130">
        <v>35.42870843186342</v>
      </c>
      <c r="G5827">
        <f t="shared" si="395"/>
        <v>34.699626280674146</v>
      </c>
      <c r="H5827">
        <f t="shared" si="397"/>
        <v>0</v>
      </c>
      <c r="I5827" s="177">
        <v>45261</v>
      </c>
      <c r="J5827" s="73">
        <v>33.854608320443532</v>
      </c>
      <c r="K5827" s="70"/>
      <c r="M5827" s="164">
        <v>45078</v>
      </c>
      <c r="N5827" s="72">
        <v>34.600642432031471</v>
      </c>
      <c r="O5827" s="164">
        <v>45170</v>
      </c>
      <c r="P5827" s="176">
        <v>34.222896961087052</v>
      </c>
      <c r="S5827" s="165"/>
      <c r="T5827" s="72"/>
    </row>
    <row r="5828" spans="1:20">
      <c r="A5828" s="12">
        <f t="shared" si="399"/>
        <v>0</v>
      </c>
      <c r="B5828" t="str">
        <f>YEAR(C5828)&amp;VLOOKUP(MONTH(C5828),lookup!$G$2:$N$13,8)</f>
        <v>2024M03</v>
      </c>
      <c r="C5828" s="7">
        <f t="shared" si="396"/>
        <v>45365</v>
      </c>
      <c r="D5828" s="130">
        <v>41.997966823886571</v>
      </c>
      <c r="E5828">
        <f t="shared" si="398"/>
        <v>42.318706375363</v>
      </c>
      <c r="F5828" s="130">
        <v>34.383922279755573</v>
      </c>
      <c r="G5828">
        <f t="shared" si="395"/>
        <v>34.743372008041256</v>
      </c>
      <c r="H5828">
        <f t="shared" si="397"/>
        <v>0</v>
      </c>
      <c r="I5828" s="177">
        <v>45261</v>
      </c>
      <c r="J5828" s="73">
        <v>33.869856123491296</v>
      </c>
      <c r="K5828" s="70"/>
      <c r="M5828" s="164">
        <v>45078</v>
      </c>
      <c r="N5828" s="72">
        <v>34.656907324052362</v>
      </c>
      <c r="O5828" s="164">
        <v>45170</v>
      </c>
      <c r="P5828" s="176">
        <v>34.24578361186925</v>
      </c>
      <c r="S5828" s="165"/>
      <c r="T5828" s="72"/>
    </row>
    <row r="5829" spans="1:20">
      <c r="A5829" s="12">
        <f t="shared" si="399"/>
        <v>0</v>
      </c>
      <c r="B5829" t="str">
        <f>YEAR(C5829)&amp;VLOOKUP(MONTH(C5829),lookup!$G$2:$N$13,8)</f>
        <v>2024M03</v>
      </c>
      <c r="C5829" s="7">
        <f t="shared" si="396"/>
        <v>45366</v>
      </c>
      <c r="D5829" s="130">
        <v>42.911484112969276</v>
      </c>
      <c r="E5829">
        <f t="shared" si="398"/>
        <v>42.36741250388777</v>
      </c>
      <c r="F5829" s="130">
        <v>35.278687144655031</v>
      </c>
      <c r="G5829">
        <f t="shared" si="395"/>
        <v>34.785806529611904</v>
      </c>
      <c r="H5829">
        <f t="shared" si="397"/>
        <v>0</v>
      </c>
      <c r="I5829" s="177">
        <v>45261</v>
      </c>
      <c r="J5829" s="73">
        <v>33.885500181444506</v>
      </c>
      <c r="K5829" s="70"/>
      <c r="M5829" s="164">
        <v>45078</v>
      </c>
      <c r="N5829" s="72">
        <v>34.697471118270826</v>
      </c>
      <c r="O5829" s="164">
        <v>45170</v>
      </c>
      <c r="P5829" s="176">
        <v>34.272025760446475</v>
      </c>
      <c r="S5829" s="165"/>
      <c r="T5829" s="72"/>
    </row>
    <row r="5830" spans="1:20">
      <c r="A5830" s="12">
        <f t="shared" si="399"/>
        <v>0</v>
      </c>
      <c r="B5830" t="str">
        <f>YEAR(C5830)&amp;VLOOKUP(MONTH(C5830),lookup!$G$2:$N$13,8)</f>
        <v>2024M03</v>
      </c>
      <c r="C5830" s="7">
        <f t="shared" si="396"/>
        <v>45367</v>
      </c>
      <c r="D5830" s="130">
        <v>42.531493371513022</v>
      </c>
      <c r="E5830">
        <f t="shared" si="398"/>
        <v>42.475606555740264</v>
      </c>
      <c r="F5830" s="130">
        <v>34.89076366983808</v>
      </c>
      <c r="G5830">
        <f t="shared" ref="G5830:G5893" si="400">AVERAGE(SUM(F5823:F5830)/8,SUM(F5825:F5830)/6)</f>
        <v>34.873843017250508</v>
      </c>
      <c r="H5830">
        <f t="shared" si="397"/>
        <v>0</v>
      </c>
      <c r="I5830" s="177">
        <v>45261</v>
      </c>
      <c r="J5830" s="73">
        <v>33.925904473712542</v>
      </c>
      <c r="K5830" s="70"/>
      <c r="M5830" s="164">
        <v>45078</v>
      </c>
      <c r="N5830" s="72">
        <v>34.725225586901054</v>
      </c>
      <c r="O5830" s="164">
        <v>45170</v>
      </c>
      <c r="P5830" s="176">
        <v>34.331716287304978</v>
      </c>
      <c r="S5830" s="165"/>
      <c r="T5830" s="72"/>
    </row>
    <row r="5831" spans="1:20">
      <c r="A5831" s="12">
        <f t="shared" si="399"/>
        <v>0</v>
      </c>
      <c r="B5831" t="str">
        <f>YEAR(C5831)&amp;VLOOKUP(MONTH(C5831),lookup!$G$2:$N$13,8)</f>
        <v>2024M03</v>
      </c>
      <c r="C5831" s="7">
        <f t="shared" si="396"/>
        <v>45368</v>
      </c>
      <c r="D5831" s="130">
        <v>43.252154499168356</v>
      </c>
      <c r="E5831">
        <f t="shared" si="398"/>
        <v>42.556350929985854</v>
      </c>
      <c r="F5831" s="130">
        <v>35.620810964610769</v>
      </c>
      <c r="G5831">
        <f t="shared" si="400"/>
        <v>34.949229809969907</v>
      </c>
      <c r="H5831">
        <f t="shared" si="397"/>
        <v>0</v>
      </c>
      <c r="I5831" s="177">
        <v>45261</v>
      </c>
      <c r="J5831" s="73">
        <v>33.984793314361944</v>
      </c>
      <c r="K5831" s="70"/>
      <c r="M5831" s="164">
        <v>45078</v>
      </c>
      <c r="N5831" s="72">
        <v>34.785229671367276</v>
      </c>
      <c r="O5831" s="164">
        <v>45170</v>
      </c>
      <c r="P5831" s="176">
        <v>34.410555788894534</v>
      </c>
      <c r="S5831" s="165"/>
      <c r="T5831" s="72"/>
    </row>
    <row r="5832" spans="1:20">
      <c r="A5832" s="12">
        <f t="shared" si="399"/>
        <v>0</v>
      </c>
      <c r="B5832" t="str">
        <f>YEAR(C5832)&amp;VLOOKUP(MONTH(C5832),lookup!$G$2:$N$13,8)</f>
        <v>2024M03</v>
      </c>
      <c r="C5832" s="7">
        <f t="shared" si="396"/>
        <v>45369</v>
      </c>
      <c r="D5832" s="130">
        <v>42.461866647580983</v>
      </c>
      <c r="E5832">
        <f t="shared" si="398"/>
        <v>42.64936639255064</v>
      </c>
      <c r="F5832" s="130">
        <v>34.820906558167707</v>
      </c>
      <c r="G5832">
        <f t="shared" si="400"/>
        <v>35.026948249633733</v>
      </c>
      <c r="H5832">
        <f t="shared" si="397"/>
        <v>0</v>
      </c>
      <c r="I5832" s="177">
        <v>45261</v>
      </c>
      <c r="J5832" s="73">
        <v>34.05490645808117</v>
      </c>
      <c r="K5832" s="70"/>
      <c r="M5832" s="164">
        <v>45078</v>
      </c>
      <c r="N5832" s="72">
        <v>34.864046550871144</v>
      </c>
      <c r="O5832" s="164">
        <v>45170</v>
      </c>
      <c r="P5832" s="176">
        <v>34.487055334774247</v>
      </c>
      <c r="S5832" s="165"/>
      <c r="T5832" s="72"/>
    </row>
    <row r="5833" spans="1:20">
      <c r="A5833" s="12">
        <f t="shared" si="399"/>
        <v>0</v>
      </c>
      <c r="B5833" t="str">
        <f>YEAR(C5833)&amp;VLOOKUP(MONTH(C5833),lookup!$G$2:$N$13,8)</f>
        <v>2024M03</v>
      </c>
      <c r="C5833" s="7">
        <f t="shared" si="396"/>
        <v>45370</v>
      </c>
      <c r="D5833" s="130">
        <v>43.262428530427556</v>
      </c>
      <c r="E5833">
        <f t="shared" si="398"/>
        <v>42.697754202173698</v>
      </c>
      <c r="F5833" s="130">
        <v>35.568567434282265</v>
      </c>
      <c r="G5833">
        <f t="shared" si="400"/>
        <v>35.062586574845156</v>
      </c>
      <c r="H5833">
        <f t="shared" si="397"/>
        <v>0</v>
      </c>
      <c r="I5833" s="177">
        <v>45261</v>
      </c>
      <c r="J5833" s="73">
        <v>34.128718651338282</v>
      </c>
      <c r="K5833" s="70"/>
      <c r="M5833" s="164">
        <v>45078</v>
      </c>
      <c r="N5833" s="72">
        <v>34.949190926596046</v>
      </c>
      <c r="O5833" s="164">
        <v>45170</v>
      </c>
      <c r="P5833" s="176">
        <v>34.548629446832521</v>
      </c>
      <c r="S5833" s="165"/>
      <c r="T5833" s="72"/>
    </row>
    <row r="5834" spans="1:20">
      <c r="A5834" s="12">
        <f t="shared" si="399"/>
        <v>0</v>
      </c>
      <c r="B5834" t="str">
        <f>YEAR(C5834)&amp;VLOOKUP(MONTH(C5834),lookup!$G$2:$N$13,8)</f>
        <v>2024M03</v>
      </c>
      <c r="C5834" s="7">
        <f t="shared" si="396"/>
        <v>45371</v>
      </c>
      <c r="D5834" s="130">
        <v>42.481074479261679</v>
      </c>
      <c r="E5834">
        <f t="shared" si="398"/>
        <v>42.780635471529024</v>
      </c>
      <c r="F5834" s="130">
        <v>34.787671314299999</v>
      </c>
      <c r="G5834">
        <f t="shared" si="400"/>
        <v>35.129369619496543</v>
      </c>
      <c r="H5834">
        <f t="shared" si="397"/>
        <v>0</v>
      </c>
      <c r="I5834" s="177">
        <v>45261</v>
      </c>
      <c r="J5834" s="73">
        <v>34.190628610973498</v>
      </c>
      <c r="K5834" s="70"/>
      <c r="M5834" s="164">
        <v>45078</v>
      </c>
      <c r="N5834" s="72">
        <v>35.020051201496806</v>
      </c>
      <c r="O5834" s="164">
        <v>45170</v>
      </c>
      <c r="P5834" s="176">
        <v>34.618271710609605</v>
      </c>
      <c r="S5834" s="165"/>
      <c r="T5834" s="72"/>
    </row>
    <row r="5835" spans="1:20">
      <c r="A5835" s="12">
        <f t="shared" si="399"/>
        <v>0</v>
      </c>
      <c r="B5835" t="str">
        <f>YEAR(C5835)&amp;VLOOKUP(MONTH(C5835),lookup!$G$2:$N$13,8)</f>
        <v>2024M03</v>
      </c>
      <c r="C5835" s="7">
        <f t="shared" si="396"/>
        <v>45372</v>
      </c>
      <c r="D5835" s="130">
        <v>43.422514519678089</v>
      </c>
      <c r="E5835">
        <f t="shared" si="398"/>
        <v>42.846022440499489</v>
      </c>
      <c r="F5835" s="130">
        <v>35.682561654400466</v>
      </c>
      <c r="G5835">
        <f t="shared" si="400"/>
        <v>35.178891655050563</v>
      </c>
      <c r="H5835">
        <f t="shared" si="397"/>
        <v>0</v>
      </c>
      <c r="I5835" s="177">
        <v>45261</v>
      </c>
      <c r="J5835" s="73">
        <v>34.257562764577251</v>
      </c>
      <c r="K5835" s="70"/>
      <c r="M5835" s="164">
        <v>45078</v>
      </c>
      <c r="N5835" s="72">
        <v>35.097898267779115</v>
      </c>
      <c r="O5835" s="164">
        <v>45170</v>
      </c>
      <c r="P5835" s="176">
        <v>34.70452492941741</v>
      </c>
      <c r="S5835" s="165"/>
      <c r="T5835" s="72"/>
    </row>
    <row r="5836" spans="1:20">
      <c r="A5836" s="12">
        <f t="shared" si="399"/>
        <v>0</v>
      </c>
      <c r="B5836" t="str">
        <f>YEAR(C5836)&amp;VLOOKUP(MONTH(C5836),lookup!$G$2:$N$13,8)</f>
        <v>2024M03</v>
      </c>
      <c r="C5836" s="7">
        <f t="shared" ref="C5836:C5899" si="401">C5835+1</f>
        <v>45373</v>
      </c>
      <c r="D5836" s="130">
        <v>42.751008067702749</v>
      </c>
      <c r="E5836">
        <f t="shared" si="398"/>
        <v>42.911380409587139</v>
      </c>
      <c r="F5836" s="130">
        <v>35.102874671177361</v>
      </c>
      <c r="G5836">
        <f t="shared" si="400"/>
        <v>35.241502096292699</v>
      </c>
      <c r="H5836">
        <f t="shared" si="397"/>
        <v>0</v>
      </c>
      <c r="I5836" s="177">
        <v>45261</v>
      </c>
      <c r="J5836" s="73">
        <v>34.346709553520029</v>
      </c>
      <c r="K5836" s="70"/>
      <c r="M5836" s="164">
        <v>45078</v>
      </c>
      <c r="N5836" s="72">
        <v>35.173794899967028</v>
      </c>
      <c r="O5836" s="164">
        <v>45170</v>
      </c>
      <c r="P5836" s="176">
        <v>34.797501883519075</v>
      </c>
      <c r="S5836" s="165"/>
      <c r="T5836" s="72"/>
    </row>
    <row r="5837" spans="1:20">
      <c r="A5837" s="12">
        <f t="shared" si="399"/>
        <v>0</v>
      </c>
      <c r="B5837" t="str">
        <f>YEAR(C5837)&amp;VLOOKUP(MONTH(C5837),lookup!$G$2:$N$13,8)</f>
        <v>2024M03</v>
      </c>
      <c r="C5837" s="7">
        <f t="shared" si="401"/>
        <v>45374</v>
      </c>
      <c r="D5837" s="130">
        <v>43.945992681960398</v>
      </c>
      <c r="E5837">
        <f t="shared" si="398"/>
        <v>43.033857043715088</v>
      </c>
      <c r="F5837" s="130">
        <v>36.088721260595072</v>
      </c>
      <c r="G5837">
        <f t="shared" si="400"/>
        <v>35.331121753204307</v>
      </c>
      <c r="H5837">
        <f t="shared" si="397"/>
        <v>0</v>
      </c>
      <c r="I5837" s="177">
        <v>45261</v>
      </c>
      <c r="J5837" s="73">
        <v>34.445986337692368</v>
      </c>
      <c r="K5837" s="70"/>
      <c r="M5837" s="164">
        <v>45078</v>
      </c>
      <c r="N5837" s="72">
        <v>35.257316069601025</v>
      </c>
      <c r="O5837" s="164">
        <v>45170</v>
      </c>
      <c r="P5837" s="176">
        <v>34.891685290918794</v>
      </c>
      <c r="S5837" s="165"/>
      <c r="T5837" s="72"/>
    </row>
    <row r="5838" spans="1:20">
      <c r="A5838" s="12">
        <f t="shared" si="399"/>
        <v>0</v>
      </c>
      <c r="B5838" t="str">
        <f>YEAR(C5838)&amp;VLOOKUP(MONTH(C5838),lookup!$G$2:$N$13,8)</f>
        <v>2024M03</v>
      </c>
      <c r="C5838" s="7">
        <f t="shared" si="401"/>
        <v>45375</v>
      </c>
      <c r="D5838" s="130">
        <v>42.542537650064105</v>
      </c>
      <c r="E5838">
        <f t="shared" si="398"/>
        <v>43.041269894664794</v>
      </c>
      <c r="F5838" s="130">
        <v>35.032736446797031</v>
      </c>
      <c r="G5838">
        <f t="shared" si="400"/>
        <v>35.357647542483349</v>
      </c>
      <c r="H5838">
        <f t="shared" si="397"/>
        <v>0</v>
      </c>
      <c r="I5838" s="177">
        <v>45261</v>
      </c>
      <c r="J5838" s="73">
        <v>34.535141849054469</v>
      </c>
      <c r="K5838" s="70"/>
      <c r="M5838" s="164">
        <v>45078</v>
      </c>
      <c r="N5838" s="72">
        <v>35.351892293364251</v>
      </c>
      <c r="O5838" s="164">
        <v>45170</v>
      </c>
      <c r="P5838" s="176">
        <v>34.954170739207044</v>
      </c>
      <c r="S5838" s="165"/>
      <c r="T5838" s="72"/>
    </row>
    <row r="5839" spans="1:20">
      <c r="A5839" s="12">
        <f t="shared" si="399"/>
        <v>0</v>
      </c>
      <c r="B5839" t="str">
        <f>YEAR(C5839)&amp;VLOOKUP(MONTH(C5839),lookup!$G$2:$N$13,8)</f>
        <v>2024M03</v>
      </c>
      <c r="C5839" s="7">
        <f t="shared" si="401"/>
        <v>45376</v>
      </c>
      <c r="D5839" s="130">
        <v>43.411551906836237</v>
      </c>
      <c r="E5839">
        <f t="shared" si="398"/>
        <v>43.063659180678087</v>
      </c>
      <c r="F5839" s="130">
        <v>35.527990684663123</v>
      </c>
      <c r="G5839">
        <f t="shared" si="400"/>
        <v>35.348464879185023</v>
      </c>
      <c r="H5839">
        <f t="shared" si="397"/>
        <v>0</v>
      </c>
      <c r="I5839" s="177">
        <v>45261</v>
      </c>
      <c r="J5839" s="73">
        <v>34.592021681502203</v>
      </c>
      <c r="K5839" s="70"/>
      <c r="M5839" s="164">
        <v>45078</v>
      </c>
      <c r="N5839" s="72">
        <v>35.418534099095865</v>
      </c>
      <c r="O5839" s="164">
        <v>45170</v>
      </c>
      <c r="P5839" s="176">
        <v>35.004916956870687</v>
      </c>
      <c r="S5839" s="165"/>
      <c r="T5839" s="72"/>
    </row>
    <row r="5840" spans="1:20">
      <c r="A5840" s="12">
        <f t="shared" si="399"/>
        <v>0</v>
      </c>
      <c r="B5840" t="str">
        <f>YEAR(C5840)&amp;VLOOKUP(MONTH(C5840),lookup!$G$2:$N$13,8)</f>
        <v>2024M03</v>
      </c>
      <c r="C5840" s="7">
        <f t="shared" si="401"/>
        <v>45377</v>
      </c>
      <c r="D5840" s="130">
        <v>42.560020880866581</v>
      </c>
      <c r="E5840">
        <f t="shared" si="398"/>
        <v>43.07637268705885</v>
      </c>
      <c r="F5840" s="130">
        <v>34.996061493332384</v>
      </c>
      <c r="G5840">
        <f t="shared" si="400"/>
        <v>35.376777910885515</v>
      </c>
      <c r="H5840">
        <f t="shared" si="397"/>
        <v>0</v>
      </c>
      <c r="I5840" s="177">
        <v>45261</v>
      </c>
      <c r="J5840" s="73">
        <v>34.641794362494394</v>
      </c>
      <c r="K5840" s="70"/>
      <c r="M5840" s="164">
        <v>45078</v>
      </c>
      <c r="N5840" s="72">
        <v>35.478078734377938</v>
      </c>
      <c r="O5840" s="164">
        <v>45170</v>
      </c>
      <c r="P5840" s="176">
        <v>35.040078193934519</v>
      </c>
      <c r="S5840" s="165"/>
      <c r="T5840" s="72"/>
    </row>
    <row r="5841" spans="1:20">
      <c r="A5841" s="12">
        <f t="shared" si="399"/>
        <v>0</v>
      </c>
      <c r="B5841" t="str">
        <f>YEAR(C5841)&amp;VLOOKUP(MONTH(C5841),lookup!$G$2:$N$13,8)</f>
        <v>2024M03</v>
      </c>
      <c r="C5841" s="7">
        <f t="shared" si="401"/>
        <v>45378</v>
      </c>
      <c r="D5841" s="130">
        <v>43.871263917844018</v>
      </c>
      <c r="E5841">
        <f t="shared" si="398"/>
        <v>43.151820681952877</v>
      </c>
      <c r="F5841" s="130">
        <v>35.955456945183201</v>
      </c>
      <c r="G5841">
        <f t="shared" si="400"/>
        <v>35.42369977954872</v>
      </c>
      <c r="H5841">
        <f t="shared" si="397"/>
        <v>0</v>
      </c>
      <c r="I5841" s="177">
        <v>45261</v>
      </c>
      <c r="J5841" s="73">
        <v>34.676108578318129</v>
      </c>
      <c r="K5841" s="70"/>
      <c r="M5841" s="164">
        <v>45078</v>
      </c>
      <c r="N5841" s="72">
        <v>35.521580710050337</v>
      </c>
      <c r="O5841" s="164">
        <v>45170</v>
      </c>
      <c r="P5841" s="176">
        <v>35.074601760363556</v>
      </c>
      <c r="S5841" s="165"/>
      <c r="T5841" s="72"/>
    </row>
    <row r="5842" spans="1:20">
      <c r="A5842" s="12">
        <f t="shared" si="399"/>
        <v>0</v>
      </c>
      <c r="B5842" t="str">
        <f>YEAR(C5842)&amp;VLOOKUP(MONTH(C5842),lookup!$G$2:$N$13,8)</f>
        <v>2024M03</v>
      </c>
      <c r="C5842" s="7">
        <f t="shared" si="401"/>
        <v>45379</v>
      </c>
      <c r="D5842" s="130">
        <v>42.565516905402809</v>
      </c>
      <c r="E5842">
        <f t="shared" si="398"/>
        <v>43.141640736728377</v>
      </c>
      <c r="F5842" s="130">
        <v>35.030125597422156</v>
      </c>
      <c r="G5842">
        <f t="shared" si="400"/>
        <v>35.432790749430922</v>
      </c>
      <c r="H5842">
        <f t="shared" si="397"/>
        <v>0</v>
      </c>
      <c r="I5842" s="177">
        <v>45261</v>
      </c>
      <c r="J5842" s="73">
        <v>34.711159230011752</v>
      </c>
      <c r="K5842" s="70"/>
      <c r="M5842" s="164">
        <v>45078</v>
      </c>
      <c r="N5842" s="72">
        <v>35.554396828289036</v>
      </c>
      <c r="O5842" s="164">
        <v>45170</v>
      </c>
      <c r="P5842" s="176">
        <v>35.144341459291397</v>
      </c>
      <c r="S5842" s="165"/>
      <c r="T5842" s="72"/>
    </row>
    <row r="5843" spans="1:20">
      <c r="A5843" s="12">
        <f t="shared" si="399"/>
        <v>0</v>
      </c>
      <c r="B5843" t="str">
        <f>YEAR(C5843)&amp;VLOOKUP(MONTH(C5843),lookup!$G$2:$N$13,8)</f>
        <v>2024M03</v>
      </c>
      <c r="C5843" s="7">
        <f t="shared" si="401"/>
        <v>45380</v>
      </c>
      <c r="D5843" s="130">
        <v>43.743909131128611</v>
      </c>
      <c r="E5843">
        <f t="shared" si="398"/>
        <v>43.144887604041372</v>
      </c>
      <c r="F5843" s="130">
        <v>35.94265606169548</v>
      </c>
      <c r="G5843">
        <f t="shared" si="400"/>
        <v>35.436874549978562</v>
      </c>
      <c r="H5843">
        <f t="shared" si="397"/>
        <v>0</v>
      </c>
      <c r="I5843" s="177">
        <v>45261</v>
      </c>
      <c r="J5843" s="73">
        <v>34.785728365911588</v>
      </c>
      <c r="K5843" s="70"/>
      <c r="M5843" s="164">
        <v>45078</v>
      </c>
      <c r="N5843" s="72">
        <v>35.613892080127791</v>
      </c>
      <c r="O5843" s="164">
        <v>45170</v>
      </c>
      <c r="P5843" s="176">
        <v>35.227302684277149</v>
      </c>
      <c r="S5843" s="165"/>
      <c r="T5843" s="72"/>
    </row>
    <row r="5844" spans="1:20">
      <c r="A5844" s="12">
        <f t="shared" si="399"/>
        <v>0</v>
      </c>
      <c r="B5844" t="str">
        <f>YEAR(C5844)&amp;VLOOKUP(MONTH(C5844),lookup!$G$2:$N$13,8)</f>
        <v>2024M03</v>
      </c>
      <c r="C5844" s="7">
        <f t="shared" si="401"/>
        <v>45381</v>
      </c>
      <c r="D5844" s="130">
        <v>42.701708368063898</v>
      </c>
      <c r="E5844">
        <f t="shared" si="398"/>
        <v>43.15507059931393</v>
      </c>
      <c r="F5844" s="130">
        <v>35.093491780424856</v>
      </c>
      <c r="G5844">
        <f t="shared" si="400"/>
        <v>35.441351063775514</v>
      </c>
      <c r="H5844">
        <f t="shared" si="397"/>
        <v>0</v>
      </c>
      <c r="I5844" s="177">
        <v>45261</v>
      </c>
      <c r="J5844" s="73">
        <v>34.869446981786687</v>
      </c>
      <c r="K5844" s="70"/>
      <c r="M5844" s="164">
        <v>45078</v>
      </c>
      <c r="N5844" s="72">
        <v>35.692119945710161</v>
      </c>
      <c r="O5844" s="164">
        <v>45170</v>
      </c>
      <c r="P5844" s="176">
        <v>35.290962956466437</v>
      </c>
      <c r="S5844" s="165"/>
      <c r="T5844" s="72"/>
    </row>
    <row r="5845" spans="1:20">
      <c r="A5845" s="12">
        <f t="shared" si="399"/>
        <v>0</v>
      </c>
      <c r="B5845" t="str">
        <f>YEAR(C5845)&amp;VLOOKUP(MONTH(C5845),lookup!$G$2:$N$13,8)</f>
        <v>2024M03</v>
      </c>
      <c r="C5845" s="7">
        <f t="shared" si="401"/>
        <v>45382</v>
      </c>
      <c r="D5845" s="130">
        <v>43.04486648816539</v>
      </c>
      <c r="E5845">
        <f t="shared" si="398"/>
        <v>43.068193093979176</v>
      </c>
      <c r="F5845" s="130">
        <v>35.314828828515374</v>
      </c>
      <c r="G5845">
        <f t="shared" si="400"/>
        <v>35.375219298758225</v>
      </c>
      <c r="H5845">
        <f t="shared" si="397"/>
        <v>0</v>
      </c>
      <c r="I5845" s="177">
        <v>45261</v>
      </c>
      <c r="J5845" s="73">
        <v>34.927858655480421</v>
      </c>
      <c r="K5845" s="70"/>
      <c r="M5845" s="164">
        <v>45078</v>
      </c>
      <c r="N5845" s="72">
        <v>35.757924085231089</v>
      </c>
      <c r="O5845" s="164">
        <v>45170</v>
      </c>
      <c r="P5845" s="176">
        <v>35.344296755967555</v>
      </c>
      <c r="S5845" s="165"/>
    </row>
    <row r="5846" spans="1:20">
      <c r="A5846" s="12">
        <f t="shared" si="399"/>
        <v>0</v>
      </c>
      <c r="B5846" t="str">
        <f>YEAR(C5846)&amp;VLOOKUP(MONTH(C5846),lookup!$G$2:$N$13,8)</f>
        <v>2024M04</v>
      </c>
      <c r="C5846" s="7">
        <f t="shared" si="401"/>
        <v>45383</v>
      </c>
      <c r="D5846" s="130">
        <v>42.453824827481689</v>
      </c>
      <c r="E5846">
        <f t="shared" si="398"/>
        <v>43.053798871452358</v>
      </c>
      <c r="F5846" s="130">
        <v>34.900786385496318</v>
      </c>
      <c r="G5846">
        <f t="shared" si="400"/>
        <v>35.359032827607251</v>
      </c>
      <c r="H5846">
        <f t="shared" si="397"/>
        <v>0</v>
      </c>
      <c r="I5846" s="177">
        <v>45261</v>
      </c>
      <c r="J5846" s="73">
        <v>35.037541842442806</v>
      </c>
      <c r="K5846" s="177">
        <v>45383</v>
      </c>
      <c r="L5846" s="219">
        <v>35.576987499128293</v>
      </c>
      <c r="M5846" s="164">
        <v>45078</v>
      </c>
      <c r="O5846" s="164">
        <v>45170</v>
      </c>
      <c r="P5846" s="176">
        <v>35.413347071430557</v>
      </c>
      <c r="S5846" s="165"/>
      <c r="T5846" s="72"/>
    </row>
    <row r="5847" spans="1:20">
      <c r="A5847" s="12">
        <f t="shared" si="399"/>
        <v>0</v>
      </c>
      <c r="B5847" t="str">
        <f>YEAR(C5847)&amp;VLOOKUP(MONTH(C5847),lookup!$G$2:$N$13,8)</f>
        <v>2024M04</v>
      </c>
      <c r="C5847" s="7">
        <f t="shared" si="401"/>
        <v>45384</v>
      </c>
      <c r="D5847" s="130">
        <v>43.835345978755733</v>
      </c>
      <c r="E5847">
        <f t="shared" si="398"/>
        <v>43.077292839356645</v>
      </c>
      <c r="F5847" s="130">
        <v>36.003100943242814</v>
      </c>
      <c r="G5847">
        <f t="shared" si="400"/>
        <v>35.392697551940117</v>
      </c>
      <c r="H5847">
        <f t="shared" si="397"/>
        <v>0</v>
      </c>
      <c r="I5847" s="177">
        <v>45261</v>
      </c>
      <c r="J5847" s="73">
        <v>35.125686969019469</v>
      </c>
      <c r="K5847" s="177">
        <v>45383</v>
      </c>
      <c r="L5847" s="219">
        <v>35.619319789581574</v>
      </c>
      <c r="M5847" s="164">
        <v>45078</v>
      </c>
      <c r="N5847" s="72">
        <v>35.833057257441844</v>
      </c>
      <c r="O5847" s="164">
        <v>45170</v>
      </c>
      <c r="P5847" s="176">
        <v>35.485170711366827</v>
      </c>
      <c r="S5847" s="165"/>
      <c r="T5847" s="72"/>
    </row>
    <row r="5848" spans="1:20">
      <c r="A5848" s="12">
        <f t="shared" si="399"/>
        <v>0</v>
      </c>
      <c r="B5848" t="str">
        <f>YEAR(C5848)&amp;VLOOKUP(MONTH(C5848),lookup!$G$2:$N$13,8)</f>
        <v>2024M04</v>
      </c>
      <c r="C5848" s="7">
        <f t="shared" si="401"/>
        <v>45385</v>
      </c>
      <c r="D5848" s="130">
        <v>43.223967376989386</v>
      </c>
      <c r="E5848">
        <f t="shared" si="398"/>
        <v>43.173660367996533</v>
      </c>
      <c r="F5848" s="130">
        <v>35.57103826890777</v>
      </c>
      <c r="G5848">
        <f t="shared" si="400"/>
        <v>35.473709656370715</v>
      </c>
      <c r="H5848">
        <f t="shared" si="397"/>
        <v>0</v>
      </c>
      <c r="I5848" s="177">
        <v>45261</v>
      </c>
      <c r="J5848" s="73">
        <v>35.243070334778608</v>
      </c>
      <c r="K5848" s="177">
        <v>45383</v>
      </c>
      <c r="L5848" s="219">
        <v>35.68853402979768</v>
      </c>
      <c r="M5848" s="164">
        <v>45078</v>
      </c>
      <c r="N5848" s="72">
        <v>35.911210477723344</v>
      </c>
      <c r="O5848" s="164">
        <v>45170</v>
      </c>
      <c r="P5848" s="176">
        <v>35.571373570556489</v>
      </c>
      <c r="S5848" s="165"/>
      <c r="T5848" s="72"/>
    </row>
    <row r="5849" spans="1:20">
      <c r="A5849" s="12">
        <f t="shared" si="399"/>
        <v>0</v>
      </c>
      <c r="B5849" t="str">
        <f>YEAR(C5849)&amp;VLOOKUP(MONTH(C5849),lookup!$G$2:$N$13,8)</f>
        <v>2024M04</v>
      </c>
      <c r="C5849" s="7">
        <f t="shared" si="401"/>
        <v>45386</v>
      </c>
      <c r="D5849" s="130">
        <v>43.783526758958551</v>
      </c>
      <c r="E5849">
        <f t="shared" si="398"/>
        <v>43.171478264552007</v>
      </c>
      <c r="F5849" s="130">
        <v>35.9281799824807</v>
      </c>
      <c r="G5849">
        <f t="shared" si="400"/>
        <v>35.470798506267244</v>
      </c>
      <c r="H5849">
        <f t="shared" ref="H5849:H5912" si="402">INDEX(J:AU,MATCH(C5849,C:C,0),MATCH($H$1,$J$1:$AU$1,0))*(IF(I5849=$Q$1,1,IF(K5849=$Q$1,1,IF(M5849=$Q$1,1,IF(O5849=$Q$1,1,0)))))</f>
        <v>0</v>
      </c>
      <c r="I5849" s="177">
        <v>45261</v>
      </c>
      <c r="J5849" s="73">
        <v>35.371850920547011</v>
      </c>
      <c r="K5849" s="177">
        <v>45383</v>
      </c>
      <c r="L5849" s="219">
        <v>35.748485989459134</v>
      </c>
      <c r="M5849" s="164">
        <v>45078</v>
      </c>
      <c r="N5849" s="72">
        <v>35.986949744882438</v>
      </c>
      <c r="O5849" s="164">
        <v>45170</v>
      </c>
      <c r="P5849" s="176">
        <v>35.679813783761567</v>
      </c>
      <c r="S5849" s="165"/>
      <c r="T5849" s="72"/>
    </row>
    <row r="5850" spans="1:20">
      <c r="A5850" s="12">
        <f t="shared" si="399"/>
        <v>0</v>
      </c>
      <c r="B5850" t="str">
        <f>YEAR(C5850)&amp;VLOOKUP(MONTH(C5850),lookup!$G$2:$N$13,8)</f>
        <v>2024M04</v>
      </c>
      <c r="C5850" s="7">
        <f t="shared" si="401"/>
        <v>45387</v>
      </c>
      <c r="D5850" s="130">
        <v>42.934948053668073</v>
      </c>
      <c r="E5850">
        <f t="shared" si="398"/>
        <v>43.214004351785604</v>
      </c>
      <c r="F5850" s="130">
        <v>35.330979877455938</v>
      </c>
      <c r="G5850">
        <f t="shared" si="400"/>
        <v>35.50939257352195</v>
      </c>
      <c r="H5850">
        <f t="shared" si="402"/>
        <v>0</v>
      </c>
      <c r="I5850" s="177">
        <v>45261</v>
      </c>
      <c r="J5850" s="73">
        <v>35.473939629313101</v>
      </c>
      <c r="K5850" s="177">
        <v>45383</v>
      </c>
      <c r="L5850" s="219">
        <v>35.81143506684888</v>
      </c>
      <c r="M5850" s="164">
        <v>45078</v>
      </c>
      <c r="N5850" s="72">
        <v>36.062471682484315</v>
      </c>
      <c r="O5850" s="164">
        <v>45170</v>
      </c>
      <c r="P5850" s="176">
        <v>35.777659932981706</v>
      </c>
      <c r="S5850" s="165"/>
      <c r="T5850" s="72"/>
    </row>
    <row r="5851" spans="1:20">
      <c r="A5851" s="12">
        <f t="shared" si="399"/>
        <v>0</v>
      </c>
      <c r="B5851" t="str">
        <f>YEAR(C5851)&amp;VLOOKUP(MONTH(C5851),lookup!$G$2:$N$13,8)</f>
        <v>2024M04</v>
      </c>
      <c r="C5851" s="7">
        <f t="shared" si="401"/>
        <v>45388</v>
      </c>
      <c r="D5851" s="130">
        <v>43.782431459606826</v>
      </c>
      <c r="E5851">
        <f t="shared" si="398"/>
        <v>43.277875744935614</v>
      </c>
      <c r="F5851" s="130">
        <v>35.902273266869514</v>
      </c>
      <c r="G5851">
        <f t="shared" si="400"/>
        <v>35.555822352041503</v>
      </c>
      <c r="H5851">
        <f t="shared" si="402"/>
        <v>0</v>
      </c>
      <c r="I5851" s="177">
        <v>45261</v>
      </c>
      <c r="J5851" s="73">
        <v>35.56679840044464</v>
      </c>
      <c r="K5851" s="177">
        <v>45383</v>
      </c>
      <c r="L5851" s="219">
        <v>35.850785692713252</v>
      </c>
      <c r="M5851" s="164">
        <v>45078</v>
      </c>
      <c r="N5851" s="72">
        <v>36.158593224447081</v>
      </c>
      <c r="O5851" s="164">
        <v>45170</v>
      </c>
      <c r="P5851" s="176">
        <v>35.862347816206189</v>
      </c>
      <c r="S5851" s="165"/>
      <c r="T5851" s="72"/>
    </row>
    <row r="5852" spans="1:20">
      <c r="A5852" s="12">
        <f t="shared" si="399"/>
        <v>0</v>
      </c>
      <c r="B5852" t="str">
        <f>YEAR(C5852)&amp;VLOOKUP(MONTH(C5852),lookup!$G$2:$N$13,8)</f>
        <v>2024M04</v>
      </c>
      <c r="C5852" s="7">
        <f t="shared" si="401"/>
        <v>45389</v>
      </c>
      <c r="D5852" s="130">
        <v>43.314841747668119</v>
      </c>
      <c r="E5852">
        <f t="shared" si="398"/>
        <v>43.387947991176418</v>
      </c>
      <c r="F5852" s="130">
        <v>35.589880949335686</v>
      </c>
      <c r="G5852">
        <f t="shared" si="400"/>
        <v>35.644271222085038</v>
      </c>
      <c r="H5852">
        <f t="shared" si="402"/>
        <v>0</v>
      </c>
      <c r="I5852" s="177">
        <v>45261</v>
      </c>
      <c r="J5852" s="73">
        <v>35.649381206546607</v>
      </c>
      <c r="K5852" s="177">
        <v>45383</v>
      </c>
      <c r="L5852" s="219">
        <v>35.852458960809351</v>
      </c>
      <c r="M5852" s="164">
        <v>45078</v>
      </c>
      <c r="N5852" s="72">
        <v>36.250243252723955</v>
      </c>
      <c r="O5852" s="164">
        <v>45170</v>
      </c>
      <c r="P5852" s="176">
        <v>35.947659172651242</v>
      </c>
      <c r="S5852" s="165"/>
      <c r="T5852" s="72"/>
    </row>
    <row r="5853" spans="1:20">
      <c r="A5853" s="12">
        <f t="shared" si="399"/>
        <v>0</v>
      </c>
      <c r="B5853" t="str">
        <f>YEAR(C5853)&amp;VLOOKUP(MONTH(C5853),lookup!$G$2:$N$13,8)</f>
        <v>2024M04</v>
      </c>
      <c r="C5853" s="7">
        <f t="shared" si="401"/>
        <v>45390</v>
      </c>
      <c r="D5853" s="130">
        <v>43.711164633490064</v>
      </c>
      <c r="E5853">
        <f t="shared" si="398"/>
        <v>43.419243179820405</v>
      </c>
      <c r="F5853" s="130">
        <v>35.894258793453254</v>
      </c>
      <c r="G5853">
        <f t="shared" si="400"/>
        <v>35.671415415744534</v>
      </c>
      <c r="H5853">
        <f t="shared" si="402"/>
        <v>0</v>
      </c>
      <c r="I5853" s="177">
        <v>45261</v>
      </c>
      <c r="J5853" s="73">
        <v>35.760327316795291</v>
      </c>
      <c r="K5853" s="177">
        <v>45383</v>
      </c>
      <c r="L5853" s="219">
        <v>35.864983849972958</v>
      </c>
      <c r="M5853" s="164">
        <v>45078</v>
      </c>
      <c r="N5853" s="72">
        <v>36.324354159050813</v>
      </c>
      <c r="O5853" s="164">
        <v>45170</v>
      </c>
      <c r="P5853" s="176">
        <v>36.041909639721936</v>
      </c>
      <c r="S5853" s="165"/>
      <c r="T5853" s="72"/>
    </row>
    <row r="5854" spans="1:20">
      <c r="A5854" s="12">
        <f t="shared" si="399"/>
        <v>0</v>
      </c>
      <c r="B5854" t="str">
        <f>YEAR(C5854)&amp;VLOOKUP(MONTH(C5854),lookup!$G$2:$N$13,8)</f>
        <v>2024M04</v>
      </c>
      <c r="C5854" s="7">
        <f t="shared" si="401"/>
        <v>45391</v>
      </c>
      <c r="D5854" s="130">
        <v>43.146388268225166</v>
      </c>
      <c r="E5854">
        <f t="shared" si="398"/>
        <v>43.456063469136524</v>
      </c>
      <c r="F5854" s="130">
        <v>35.480277479124794</v>
      </c>
      <c r="G5854">
        <f t="shared" si="400"/>
        <v>35.700070209947725</v>
      </c>
      <c r="H5854">
        <f t="shared" si="402"/>
        <v>0</v>
      </c>
      <c r="I5854" s="177">
        <v>45261</v>
      </c>
      <c r="J5854" s="73">
        <v>35.808257168299527</v>
      </c>
      <c r="K5854" s="177">
        <v>45383</v>
      </c>
      <c r="L5854" s="219">
        <v>35.895834022990748</v>
      </c>
      <c r="M5854" s="164">
        <v>45078</v>
      </c>
      <c r="N5854" s="72">
        <v>36.410215875596336</v>
      </c>
      <c r="O5854" s="164">
        <v>45170</v>
      </c>
      <c r="P5854" s="176">
        <v>36.139987888880917</v>
      </c>
      <c r="S5854" s="165"/>
      <c r="T5854" s="72"/>
    </row>
    <row r="5855" spans="1:20">
      <c r="A5855" s="12">
        <f t="shared" si="399"/>
        <v>0</v>
      </c>
      <c r="B5855" t="str">
        <f>YEAR(C5855)&amp;VLOOKUP(MONTH(C5855),lookup!$G$2:$N$13,8)</f>
        <v>2024M04</v>
      </c>
      <c r="C5855" s="7">
        <f t="shared" si="401"/>
        <v>45392</v>
      </c>
      <c r="D5855" s="130">
        <v>43.450096816043263</v>
      </c>
      <c r="E5855">
        <f t="shared" si="398"/>
        <v>43.404199567890714</v>
      </c>
      <c r="F5855" s="130">
        <v>35.590539224795528</v>
      </c>
      <c r="G5855">
        <f t="shared" si="400"/>
        <v>35.64614837273767</v>
      </c>
      <c r="H5855">
        <f t="shared" si="402"/>
        <v>0</v>
      </c>
      <c r="I5855" s="177">
        <v>45261</v>
      </c>
      <c r="J5855" s="73">
        <v>35.851855038833136</v>
      </c>
      <c r="K5855" s="177">
        <v>45383</v>
      </c>
      <c r="L5855" s="219">
        <v>35.954619467272671</v>
      </c>
      <c r="M5855" s="164">
        <v>45078</v>
      </c>
      <c r="N5855" s="72">
        <v>36.48831631297243</v>
      </c>
      <c r="O5855" s="164">
        <v>45170</v>
      </c>
      <c r="P5855" s="176">
        <v>36.236228367879086</v>
      </c>
      <c r="S5855" s="165"/>
      <c r="T5855" s="72"/>
    </row>
    <row r="5856" spans="1:20">
      <c r="A5856" s="12">
        <f t="shared" si="399"/>
        <v>0</v>
      </c>
      <c r="B5856" t="str">
        <f>YEAR(C5856)&amp;VLOOKUP(MONTH(C5856),lookup!$G$2:$N$13,8)</f>
        <v>2024M04</v>
      </c>
      <c r="C5856" s="7">
        <f t="shared" si="401"/>
        <v>45393</v>
      </c>
      <c r="D5856" s="130">
        <v>43.013836331119279</v>
      </c>
      <c r="E5856">
        <f t="shared" si="398"/>
        <v>43.397640400644768</v>
      </c>
      <c r="F5856" s="130">
        <v>35.344770930183714</v>
      </c>
      <c r="G5856">
        <f t="shared" si="400"/>
        <v>35.633155918461398</v>
      </c>
      <c r="H5856">
        <f t="shared" si="402"/>
        <v>0</v>
      </c>
      <c r="I5856" s="177">
        <v>45261</v>
      </c>
      <c r="J5856" s="73">
        <v>35.893157637663762</v>
      </c>
      <c r="K5856" s="177">
        <v>45383</v>
      </c>
      <c r="L5856" s="219">
        <v>36.010198623806353</v>
      </c>
      <c r="M5856" s="164">
        <v>45078</v>
      </c>
      <c r="N5856" s="72">
        <v>36.585762287071695</v>
      </c>
      <c r="O5856" s="164">
        <v>45170</v>
      </c>
      <c r="P5856" s="176">
        <v>36.335853866188792</v>
      </c>
      <c r="S5856" s="165"/>
      <c r="T5856" s="72"/>
    </row>
    <row r="5857" spans="1:20">
      <c r="A5857" s="12">
        <f t="shared" si="399"/>
        <v>0</v>
      </c>
      <c r="B5857" t="str">
        <f>YEAR(C5857)&amp;VLOOKUP(MONTH(C5857),lookup!$G$2:$N$13,8)</f>
        <v>2024M04</v>
      </c>
      <c r="C5857" s="7">
        <f t="shared" si="401"/>
        <v>45394</v>
      </c>
      <c r="D5857" s="130">
        <v>43.988492624146623</v>
      </c>
      <c r="E5857">
        <f t="shared" si="398"/>
        <v>43.427622530930662</v>
      </c>
      <c r="F5857" s="130">
        <v>35.91565092745769</v>
      </c>
      <c r="G5857">
        <f t="shared" si="400"/>
        <v>35.633487657571479</v>
      </c>
      <c r="H5857">
        <f t="shared" si="402"/>
        <v>0</v>
      </c>
      <c r="I5857" s="177">
        <v>45261</v>
      </c>
      <c r="J5857" s="73">
        <v>35.932081285988438</v>
      </c>
      <c r="K5857" s="177">
        <v>45383</v>
      </c>
      <c r="L5857" s="219">
        <v>36.061732099320615</v>
      </c>
      <c r="M5857" s="164">
        <v>45078</v>
      </c>
      <c r="N5857" s="72">
        <v>36.672871352950743</v>
      </c>
      <c r="O5857" s="164">
        <v>45170</v>
      </c>
      <c r="P5857" s="176">
        <v>36.418331043725388</v>
      </c>
      <c r="S5857" s="165"/>
      <c r="T5857" s="72"/>
    </row>
    <row r="5858" spans="1:20">
      <c r="A5858" s="12">
        <f t="shared" si="399"/>
        <v>0</v>
      </c>
      <c r="B5858" t="str">
        <f>YEAR(C5858)&amp;VLOOKUP(MONTH(C5858),lookup!$G$2:$N$13,8)</f>
        <v>2024M04</v>
      </c>
      <c r="C5858" s="7">
        <f t="shared" si="401"/>
        <v>45395</v>
      </c>
      <c r="D5858" s="130">
        <v>43.527098543832288</v>
      </c>
      <c r="E5858">
        <f t="shared" si="398"/>
        <v>43.48232000291295</v>
      </c>
      <c r="F5858" s="130">
        <v>35.783289068282429</v>
      </c>
      <c r="G5858">
        <f t="shared" si="400"/>
        <v>35.6778743252437</v>
      </c>
      <c r="H5858">
        <f t="shared" si="402"/>
        <v>0</v>
      </c>
      <c r="I5858" s="177">
        <v>45261</v>
      </c>
      <c r="J5858" s="73">
        <v>35.979299982746575</v>
      </c>
      <c r="K5858" s="177">
        <v>45383</v>
      </c>
      <c r="L5858" s="219">
        <v>36.088745346304634</v>
      </c>
      <c r="M5858" s="164">
        <v>45078</v>
      </c>
      <c r="N5858" s="72">
        <v>36.768165424847368</v>
      </c>
      <c r="O5858" s="164">
        <v>45170</v>
      </c>
      <c r="P5858" s="176">
        <v>36.49444682393225</v>
      </c>
      <c r="S5858" s="165"/>
      <c r="T5858" s="72"/>
    </row>
    <row r="5859" spans="1:20">
      <c r="A5859" s="12">
        <f t="shared" si="399"/>
        <v>0</v>
      </c>
      <c r="B5859" t="str">
        <f>YEAR(C5859)&amp;VLOOKUP(MONTH(C5859),lookup!$G$2:$N$13,8)</f>
        <v>2024M04</v>
      </c>
      <c r="C5859" s="7">
        <f t="shared" si="401"/>
        <v>45396</v>
      </c>
      <c r="D5859" s="130">
        <v>44.033875319427871</v>
      </c>
      <c r="E5859">
        <f t="shared" si="398"/>
        <v>43.524927801313254</v>
      </c>
      <c r="F5859" s="130">
        <v>36.179615749974218</v>
      </c>
      <c r="G5859">
        <f t="shared" si="400"/>
        <v>35.718987976814489</v>
      </c>
      <c r="H5859">
        <f t="shared" si="402"/>
        <v>0</v>
      </c>
      <c r="I5859" s="177">
        <v>45261</v>
      </c>
      <c r="J5859" s="73">
        <v>36.024995727457551</v>
      </c>
      <c r="K5859" s="177">
        <v>45383</v>
      </c>
      <c r="L5859" s="219">
        <v>36.104785610714899</v>
      </c>
      <c r="M5859" s="164">
        <v>45078</v>
      </c>
      <c r="N5859" s="72">
        <v>36.85228909915876</v>
      </c>
      <c r="O5859" s="164">
        <v>45170</v>
      </c>
      <c r="P5859" s="176">
        <v>36.570337353533105</v>
      </c>
      <c r="S5859" s="165"/>
      <c r="T5859" s="72"/>
    </row>
    <row r="5860" spans="1:20">
      <c r="A5860" s="12">
        <f t="shared" si="399"/>
        <v>0</v>
      </c>
      <c r="B5860" t="str">
        <f>YEAR(C5860)&amp;VLOOKUP(MONTH(C5860),lookup!$G$2:$N$13,8)</f>
        <v>2024M04</v>
      </c>
      <c r="C5860" s="7">
        <f t="shared" si="401"/>
        <v>45397</v>
      </c>
      <c r="D5860" s="130">
        <v>43.053772584605127</v>
      </c>
      <c r="E5860">
        <f t="shared" si="398"/>
        <v>43.500893004986807</v>
      </c>
      <c r="F5860" s="130">
        <v>35.324172848529557</v>
      </c>
      <c r="G5860">
        <f t="shared" si="400"/>
        <v>35.689372501297839</v>
      </c>
      <c r="H5860">
        <f t="shared" si="402"/>
        <v>0</v>
      </c>
      <c r="I5860" s="177">
        <v>45261</v>
      </c>
      <c r="J5860" s="73">
        <v>36.079002730742786</v>
      </c>
      <c r="K5860" s="177">
        <v>45383</v>
      </c>
      <c r="L5860" s="219">
        <v>36.157234104593208</v>
      </c>
      <c r="M5860" s="164">
        <v>45078</v>
      </c>
      <c r="N5860" s="72">
        <v>36.933475205266475</v>
      </c>
      <c r="O5860" s="164">
        <v>45170</v>
      </c>
      <c r="P5860" s="176">
        <v>36.63976411284181</v>
      </c>
      <c r="S5860" s="165"/>
      <c r="T5860" s="72"/>
    </row>
    <row r="5861" spans="1:20">
      <c r="A5861" s="12">
        <f t="shared" si="399"/>
        <v>0</v>
      </c>
      <c r="B5861" t="str">
        <f>YEAR(C5861)&amp;VLOOKUP(MONTH(C5861),lookup!$G$2:$N$13,8)</f>
        <v>2024M04</v>
      </c>
      <c r="C5861" s="7">
        <f t="shared" si="401"/>
        <v>45398</v>
      </c>
      <c r="D5861" s="130">
        <v>43.870634100064905</v>
      </c>
      <c r="E5861">
        <f t="shared" si="398"/>
        <v>43.545904620316207</v>
      </c>
      <c r="F5861" s="130">
        <v>36.008978142928498</v>
      </c>
      <c r="G5861">
        <f t="shared" si="400"/>
        <v>35.731412370484449</v>
      </c>
      <c r="H5861">
        <f t="shared" si="402"/>
        <v>0</v>
      </c>
      <c r="I5861" s="177">
        <v>45261</v>
      </c>
      <c r="J5861" s="73">
        <v>36.179944267142467</v>
      </c>
      <c r="K5861" s="177">
        <v>45383</v>
      </c>
      <c r="L5861" s="219">
        <v>36.247326633714486</v>
      </c>
      <c r="M5861" s="164">
        <v>45078</v>
      </c>
      <c r="N5861" s="72">
        <v>37.01668599838171</v>
      </c>
      <c r="O5861" s="164">
        <v>45170</v>
      </c>
      <c r="P5861" s="176">
        <v>36.69951762647522</v>
      </c>
      <c r="S5861" s="165"/>
      <c r="T5861" s="72"/>
    </row>
    <row r="5862" spans="1:20">
      <c r="A5862" s="12">
        <f t="shared" si="399"/>
        <v>0</v>
      </c>
      <c r="B5862" t="str">
        <f>YEAR(C5862)&amp;VLOOKUP(MONTH(C5862),lookup!$G$2:$N$13,8)</f>
        <v>2024M04</v>
      </c>
      <c r="C5862" s="7">
        <f t="shared" si="401"/>
        <v>45399</v>
      </c>
      <c r="D5862" s="130">
        <v>43.135553676377732</v>
      </c>
      <c r="E5862">
        <f t="shared" si="398"/>
        <v>43.555370570430618</v>
      </c>
      <c r="F5862" s="130">
        <v>35.412584213190655</v>
      </c>
      <c r="G5862">
        <f t="shared" si="400"/>
        <v>35.732832648280812</v>
      </c>
      <c r="H5862">
        <f t="shared" si="402"/>
        <v>0</v>
      </c>
      <c r="I5862" s="177">
        <v>45261</v>
      </c>
      <c r="J5862" s="73">
        <v>36.283126711058458</v>
      </c>
      <c r="K5862" s="177">
        <v>45383</v>
      </c>
      <c r="L5862" s="219">
        <v>36.350208614390702</v>
      </c>
      <c r="M5862" s="164">
        <v>45078</v>
      </c>
      <c r="N5862" s="72">
        <v>37.08492760211162</v>
      </c>
      <c r="O5862" s="164">
        <v>45170</v>
      </c>
      <c r="P5862" s="176">
        <v>36.757329436460488</v>
      </c>
      <c r="S5862" s="165"/>
      <c r="T5862" s="72"/>
    </row>
    <row r="5863" spans="1:20">
      <c r="A5863" s="12">
        <f t="shared" si="399"/>
        <v>0</v>
      </c>
      <c r="B5863" t="str">
        <f>YEAR(C5863)&amp;VLOOKUP(MONTH(C5863),lookup!$G$2:$N$13,8)</f>
        <v>2024M04</v>
      </c>
      <c r="C5863" s="7">
        <f t="shared" si="401"/>
        <v>45400</v>
      </c>
      <c r="D5863" s="130">
        <v>43.802678849297415</v>
      </c>
      <c r="E5863">
        <f t="shared" si="398"/>
        <v>43.561922466271568</v>
      </c>
      <c r="F5863" s="130">
        <v>35.969619816815602</v>
      </c>
      <c r="G5863">
        <f t="shared" si="400"/>
        <v>35.761022592728558</v>
      </c>
      <c r="H5863">
        <f t="shared" si="402"/>
        <v>0</v>
      </c>
      <c r="I5863" s="177">
        <v>45261</v>
      </c>
      <c r="J5863" s="73">
        <v>36.357013119876378</v>
      </c>
      <c r="K5863" s="177">
        <v>45383</v>
      </c>
      <c r="L5863" s="219">
        <v>36.443184374756022</v>
      </c>
      <c r="M5863" s="164">
        <v>45078</v>
      </c>
      <c r="N5863" s="72">
        <v>37.146960863729518</v>
      </c>
      <c r="O5863" s="164">
        <v>45170</v>
      </c>
      <c r="P5863" s="176">
        <v>36.834004743566496</v>
      </c>
      <c r="S5863" s="165"/>
      <c r="T5863" s="72"/>
    </row>
    <row r="5864" spans="1:20">
      <c r="A5864" s="12">
        <f t="shared" si="399"/>
        <v>0</v>
      </c>
      <c r="B5864" t="str">
        <f>YEAR(C5864)&amp;VLOOKUP(MONTH(C5864),lookup!$G$2:$N$13,8)</f>
        <v>2024M04</v>
      </c>
      <c r="C5864" s="7">
        <f t="shared" si="401"/>
        <v>45401</v>
      </c>
      <c r="D5864" s="130">
        <v>43.505835957313487</v>
      </c>
      <c r="E5864">
        <f t="shared" si="398"/>
        <v>43.590900560698806</v>
      </c>
      <c r="F5864" s="130">
        <v>35.803044605839744</v>
      </c>
      <c r="G5864">
        <f t="shared" si="400"/>
        <v>35.7913109922535</v>
      </c>
      <c r="H5864">
        <f t="shared" si="402"/>
        <v>0</v>
      </c>
      <c r="I5864" s="177">
        <v>45261</v>
      </c>
      <c r="J5864" s="73">
        <v>36.402610921556906</v>
      </c>
      <c r="K5864" s="177">
        <v>45383</v>
      </c>
      <c r="L5864" s="219">
        <v>36.521638387645567</v>
      </c>
      <c r="M5864" s="164">
        <v>45078</v>
      </c>
      <c r="N5864" s="72">
        <v>37.197474754379947</v>
      </c>
      <c r="O5864" s="164">
        <v>45170</v>
      </c>
      <c r="P5864" s="176">
        <v>36.903995686502341</v>
      </c>
      <c r="S5864" s="165"/>
      <c r="T5864" s="72"/>
    </row>
    <row r="5865" spans="1:20">
      <c r="A5865" s="12">
        <f t="shared" si="399"/>
        <v>0</v>
      </c>
      <c r="B5865" t="str">
        <f>YEAR(C5865)&amp;VLOOKUP(MONTH(C5865),lookup!$G$2:$N$13,8)</f>
        <v>2024M04</v>
      </c>
      <c r="C5865" s="7">
        <f t="shared" si="401"/>
        <v>45402</v>
      </c>
      <c r="D5865" s="130">
        <v>44.216054834066824</v>
      </c>
      <c r="E5865">
        <f t="shared" si="398"/>
        <v>43.62030482503873</v>
      </c>
      <c r="F5865" s="130">
        <v>36.261332829019743</v>
      </c>
      <c r="G5865">
        <f t="shared" si="400"/>
        <v>35.819725867688263</v>
      </c>
      <c r="H5865">
        <f t="shared" si="402"/>
        <v>0</v>
      </c>
      <c r="I5865" s="177">
        <v>45261</v>
      </c>
      <c r="J5865" s="73">
        <v>36.408781910714303</v>
      </c>
      <c r="K5865" s="177">
        <v>45383</v>
      </c>
      <c r="L5865" s="219">
        <v>36.593586605847982</v>
      </c>
      <c r="M5865" s="164">
        <v>45078</v>
      </c>
      <c r="N5865" s="72">
        <v>37.272624296775348</v>
      </c>
      <c r="O5865" s="164">
        <v>45170</v>
      </c>
      <c r="P5865" s="176">
        <v>37.002123464036494</v>
      </c>
      <c r="S5865" s="165"/>
      <c r="T5865" s="72"/>
    </row>
    <row r="5866" spans="1:20">
      <c r="A5866" s="12">
        <f t="shared" si="399"/>
        <v>0</v>
      </c>
      <c r="B5866" t="str">
        <f>YEAR(C5866)&amp;VLOOKUP(MONTH(C5866),lookup!$G$2:$N$13,8)</f>
        <v>2024M04</v>
      </c>
      <c r="C5866" s="7">
        <f t="shared" si="401"/>
        <v>45403</v>
      </c>
      <c r="D5866" s="130">
        <v>43.734801953699403</v>
      </c>
      <c r="E5866">
        <f t="shared" si="398"/>
        <v>43.690038735579947</v>
      </c>
      <c r="F5866" s="130">
        <v>35.989874288541756</v>
      </c>
      <c r="G5866">
        <f t="shared" si="400"/>
        <v>35.888112563955488</v>
      </c>
      <c r="H5866">
        <f t="shared" si="402"/>
        <v>0</v>
      </c>
      <c r="I5866" s="177">
        <v>45261</v>
      </c>
      <c r="J5866" s="73">
        <v>36.404283514646785</v>
      </c>
      <c r="K5866" s="177">
        <v>45383</v>
      </c>
      <c r="L5866" s="219">
        <v>36.670674286646708</v>
      </c>
      <c r="M5866" s="164">
        <v>45078</v>
      </c>
      <c r="N5866" s="72">
        <v>37.34589980537563</v>
      </c>
      <c r="O5866" s="164">
        <v>45170</v>
      </c>
      <c r="P5866" s="176">
        <v>37.087575914609033</v>
      </c>
      <c r="S5866" s="165"/>
      <c r="T5866" s="72"/>
    </row>
    <row r="5867" spans="1:20">
      <c r="A5867" s="12">
        <f t="shared" si="399"/>
        <v>0</v>
      </c>
      <c r="B5867" t="str">
        <f>YEAR(C5867)&amp;VLOOKUP(MONTH(C5867),lookup!$G$2:$N$13,8)</f>
        <v>2024M04</v>
      </c>
      <c r="C5867" s="7">
        <f t="shared" si="401"/>
        <v>45404</v>
      </c>
      <c r="D5867" s="130">
        <v>44.100021099877026</v>
      </c>
      <c r="E5867">
        <f t="shared" si="398"/>
        <v>43.713288430175695</v>
      </c>
      <c r="F5867" s="130">
        <v>36.134080582971457</v>
      </c>
      <c r="G5867">
        <f t="shared" si="400"/>
        <v>35.895691819354724</v>
      </c>
      <c r="H5867">
        <f t="shared" si="402"/>
        <v>0</v>
      </c>
      <c r="I5867" s="177">
        <v>45261</v>
      </c>
      <c r="J5867" s="73">
        <v>36.400459199231967</v>
      </c>
      <c r="K5867" s="177">
        <v>45383</v>
      </c>
      <c r="L5867" s="219">
        <v>36.773848589543093</v>
      </c>
      <c r="M5867" s="164">
        <v>45078</v>
      </c>
      <c r="N5867" s="72">
        <v>37.450593691253211</v>
      </c>
      <c r="O5867" s="164">
        <v>45170</v>
      </c>
      <c r="P5867" s="176">
        <v>37.131679154304422</v>
      </c>
      <c r="S5867" s="165"/>
      <c r="T5867" s="72"/>
    </row>
    <row r="5868" spans="1:20">
      <c r="A5868" s="12">
        <f t="shared" si="399"/>
        <v>0</v>
      </c>
      <c r="B5868" t="str">
        <f>YEAR(C5868)&amp;VLOOKUP(MONTH(C5868),lookup!$G$2:$N$13,8)</f>
        <v>2024M04</v>
      </c>
      <c r="C5868" s="7">
        <f t="shared" si="401"/>
        <v>45405</v>
      </c>
      <c r="D5868" s="130">
        <v>43.898422719748538</v>
      </c>
      <c r="E5868">
        <f t="shared" si="398"/>
        <v>43.829651483903064</v>
      </c>
      <c r="F5868" s="130">
        <v>36.065248206727887</v>
      </c>
      <c r="G5868">
        <f t="shared" si="400"/>
        <v>35.99639769537022</v>
      </c>
      <c r="H5868">
        <f t="shared" si="402"/>
        <v>0</v>
      </c>
      <c r="I5868" s="177">
        <v>45261</v>
      </c>
      <c r="J5868" s="73">
        <v>36.378801948361627</v>
      </c>
      <c r="K5868" s="177">
        <v>45383</v>
      </c>
      <c r="L5868" s="219">
        <v>36.895111256977948</v>
      </c>
      <c r="M5868" s="164">
        <v>45078</v>
      </c>
      <c r="N5868" s="72">
        <v>37.539318433102963</v>
      </c>
      <c r="O5868" s="164">
        <v>45170</v>
      </c>
      <c r="P5868" s="176">
        <v>37.179322394216904</v>
      </c>
      <c r="S5868" s="165"/>
      <c r="T5868" s="72"/>
    </row>
    <row r="5869" spans="1:20">
      <c r="A5869" s="12">
        <f t="shared" si="399"/>
        <v>0</v>
      </c>
      <c r="B5869" t="str">
        <f>YEAR(C5869)&amp;VLOOKUP(MONTH(C5869),lookup!$G$2:$N$13,8)</f>
        <v>2024M04</v>
      </c>
      <c r="C5869" s="7">
        <f t="shared" si="401"/>
        <v>45406</v>
      </c>
      <c r="D5869" s="130">
        <v>44.257628860747971</v>
      </c>
      <c r="E5869">
        <f t="shared" ref="E5869:E5932" si="403">AVERAGE(SUM(D5862:D5869)/8,SUM(D5864:D5869)/6)</f>
        <v>43.891751157399966</v>
      </c>
      <c r="F5869" s="130">
        <v>36.28539042957788</v>
      </c>
      <c r="G5869">
        <f t="shared" si="400"/>
        <v>36.039987681016001</v>
      </c>
      <c r="H5869">
        <f t="shared" si="402"/>
        <v>0</v>
      </c>
      <c r="I5869" s="177">
        <v>45261</v>
      </c>
      <c r="J5869" s="73">
        <v>36.355291323257923</v>
      </c>
      <c r="K5869" s="177">
        <v>45383</v>
      </c>
      <c r="L5869" s="219">
        <v>37.026143922326582</v>
      </c>
      <c r="M5869" s="164">
        <v>45078</v>
      </c>
      <c r="N5869" s="72">
        <v>37.583690484505148</v>
      </c>
      <c r="O5869" s="164">
        <v>45170</v>
      </c>
      <c r="P5869" s="176">
        <v>37.23199442633274</v>
      </c>
      <c r="S5869" s="165"/>
      <c r="T5869" s="72"/>
    </row>
    <row r="5870" spans="1:20">
      <c r="A5870" s="12">
        <f t="shared" si="399"/>
        <v>0</v>
      </c>
      <c r="B5870" t="str">
        <f>YEAR(C5870)&amp;VLOOKUP(MONTH(C5870),lookup!$G$2:$N$13,8)</f>
        <v>2024M04</v>
      </c>
      <c r="C5870" s="7">
        <f t="shared" si="401"/>
        <v>45407</v>
      </c>
      <c r="D5870" s="130">
        <v>44.015491880845474</v>
      </c>
      <c r="E5870">
        <f t="shared" si="403"/>
        <v>43.989218622140193</v>
      </c>
      <c r="F5870" s="130">
        <v>36.110710983948749</v>
      </c>
      <c r="G5870">
        <f t="shared" si="400"/>
        <v>36.109259469030796</v>
      </c>
      <c r="H5870">
        <f t="shared" si="402"/>
        <v>0</v>
      </c>
      <c r="I5870" s="177">
        <v>45261</v>
      </c>
      <c r="J5870" s="73">
        <v>36.369535757739406</v>
      </c>
      <c r="K5870" s="177">
        <v>45383</v>
      </c>
      <c r="L5870" s="219">
        <v>37.144773504854719</v>
      </c>
      <c r="M5870" s="164">
        <v>45078</v>
      </c>
      <c r="N5870" s="72">
        <v>37.628647066498935</v>
      </c>
      <c r="O5870" s="164">
        <v>45170</v>
      </c>
      <c r="P5870" s="176">
        <v>37.268182850376824</v>
      </c>
      <c r="S5870" s="165"/>
      <c r="T5870" s="72"/>
    </row>
    <row r="5871" spans="1:20">
      <c r="A5871" s="12">
        <f t="shared" si="399"/>
        <v>0</v>
      </c>
      <c r="B5871" t="str">
        <f>YEAR(C5871)&amp;VLOOKUP(MONTH(C5871),lookup!$G$2:$N$13,8)</f>
        <v>2024M04</v>
      </c>
      <c r="C5871" s="7">
        <f t="shared" si="401"/>
        <v>45408</v>
      </c>
      <c r="D5871" s="130">
        <v>44.367606159782952</v>
      </c>
      <c r="E5871">
        <f t="shared" si="403"/>
        <v>44.037155856188548</v>
      </c>
      <c r="F5871" s="130">
        <v>36.528212597256008</v>
      </c>
      <c r="G5871">
        <f t="shared" si="400"/>
        <v>36.166411498494682</v>
      </c>
      <c r="H5871">
        <f t="shared" si="402"/>
        <v>0</v>
      </c>
      <c r="I5871" s="177">
        <v>45261</v>
      </c>
      <c r="J5871" s="73">
        <v>36.416008081094638</v>
      </c>
      <c r="K5871" s="177">
        <v>45383</v>
      </c>
      <c r="L5871" s="219">
        <v>37.246179562640478</v>
      </c>
      <c r="M5871" s="164">
        <v>45078</v>
      </c>
      <c r="N5871" s="72">
        <v>37.676710340379501</v>
      </c>
      <c r="O5871" s="164">
        <v>45170</v>
      </c>
      <c r="P5871" s="176">
        <v>37.300430411634309</v>
      </c>
      <c r="S5871" s="165"/>
      <c r="T5871" s="72"/>
    </row>
    <row r="5872" spans="1:20">
      <c r="A5872" s="12">
        <f t="shared" ref="A5872:A5935" si="404">IF(D5872+D5873=D5872,IF(D5872+D5873&gt;0,1,0),0)</f>
        <v>0</v>
      </c>
      <c r="B5872" t="str">
        <f>YEAR(C5872)&amp;VLOOKUP(MONTH(C5872),lookup!$G$2:$N$13,8)</f>
        <v>2024M04</v>
      </c>
      <c r="C5872" s="7">
        <f t="shared" si="401"/>
        <v>45409</v>
      </c>
      <c r="D5872" s="130">
        <v>43.939887707107175</v>
      </c>
      <c r="E5872">
        <f t="shared" si="403"/>
        <v>44.081374570001302</v>
      </c>
      <c r="F5872" s="130">
        <v>36.035036395247744</v>
      </c>
      <c r="G5872">
        <f t="shared" si="400"/>
        <v>36.184674494224851</v>
      </c>
      <c r="H5872">
        <f t="shared" si="402"/>
        <v>0</v>
      </c>
      <c r="I5872" s="177">
        <v>45261</v>
      </c>
      <c r="J5872" s="73">
        <v>36.479987131707198</v>
      </c>
      <c r="K5872" s="177">
        <v>45383</v>
      </c>
      <c r="L5872" s="219">
        <v>37.346834017665167</v>
      </c>
      <c r="M5872" s="164">
        <v>45078</v>
      </c>
      <c r="N5872" s="72">
        <v>37.713358692348493</v>
      </c>
      <c r="O5872" s="164">
        <v>45170</v>
      </c>
      <c r="P5872" s="176">
        <v>37.329237298275793</v>
      </c>
      <c r="S5872" s="165"/>
      <c r="T5872" s="72"/>
    </row>
    <row r="5873" spans="1:20">
      <c r="A5873" s="12">
        <f t="shared" si="404"/>
        <v>0</v>
      </c>
      <c r="B5873" t="str">
        <f>YEAR(C5873)&amp;VLOOKUP(MONTH(C5873),lookup!$G$2:$N$13,8)</f>
        <v>2024M04</v>
      </c>
      <c r="C5873" s="7">
        <f t="shared" si="401"/>
        <v>45410</v>
      </c>
      <c r="D5873" s="130">
        <v>44.635324541351032</v>
      </c>
      <c r="E5873">
        <f t="shared" si="403"/>
        <v>44.152187546829403</v>
      </c>
      <c r="F5873" s="130">
        <v>36.553655624937143</v>
      </c>
      <c r="G5873">
        <f t="shared" si="400"/>
        <v>36.237909255800162</v>
      </c>
      <c r="H5873">
        <f t="shared" si="402"/>
        <v>0</v>
      </c>
      <c r="I5873" s="177">
        <v>45261</v>
      </c>
      <c r="J5873" s="73">
        <v>36.546022074737309</v>
      </c>
      <c r="K5873" s="177">
        <v>45383</v>
      </c>
      <c r="L5873" s="219">
        <v>37.359977347912256</v>
      </c>
      <c r="M5873" s="164">
        <v>45078</v>
      </c>
      <c r="N5873" s="72">
        <v>37.749915385444162</v>
      </c>
      <c r="O5873" s="164">
        <v>45170</v>
      </c>
      <c r="P5873" s="176">
        <v>37.329821956632095</v>
      </c>
      <c r="S5873" s="165"/>
      <c r="T5873" s="72"/>
    </row>
    <row r="5874" spans="1:20">
      <c r="A5874" s="12">
        <f t="shared" si="404"/>
        <v>0</v>
      </c>
      <c r="B5874" t="str">
        <f>YEAR(C5874)&amp;VLOOKUP(MONTH(C5874),lookup!$G$2:$N$13,8)</f>
        <v>2024M04</v>
      </c>
      <c r="C5874" s="7">
        <f t="shared" si="401"/>
        <v>45411</v>
      </c>
      <c r="D5874" s="130">
        <v>43.83020784634067</v>
      </c>
      <c r="E5874">
        <f t="shared" si="403"/>
        <v>44.152465842335488</v>
      </c>
      <c r="F5874" s="130">
        <v>35.82544051899842</v>
      </c>
      <c r="G5874">
        <f t="shared" si="400"/>
        <v>36.207648171226239</v>
      </c>
      <c r="H5874">
        <f t="shared" si="402"/>
        <v>0</v>
      </c>
      <c r="I5874" s="177">
        <v>45261</v>
      </c>
      <c r="J5874" s="73">
        <v>36.605623942684055</v>
      </c>
      <c r="K5874" s="177">
        <v>45383</v>
      </c>
      <c r="L5874" s="219">
        <v>37.387720155427964</v>
      </c>
      <c r="M5874" s="164">
        <v>45078</v>
      </c>
      <c r="N5874" s="72">
        <v>37.782843056252368</v>
      </c>
      <c r="O5874" s="164">
        <v>45170</v>
      </c>
      <c r="P5874" s="176">
        <v>37.342033304717361</v>
      </c>
      <c r="S5874" s="165"/>
      <c r="T5874" s="72"/>
    </row>
    <row r="5875" spans="1:20">
      <c r="A5875" s="12">
        <f t="shared" si="404"/>
        <v>0</v>
      </c>
      <c r="B5875" t="str">
        <f>YEAR(C5875)&amp;VLOOKUP(MONTH(C5875),lookup!$G$2:$N$13,8)</f>
        <v>2024M04</v>
      </c>
      <c r="C5875" s="7">
        <f t="shared" si="401"/>
        <v>45412</v>
      </c>
      <c r="D5875" s="130">
        <v>44.551967809351737</v>
      </c>
      <c r="E5875">
        <f t="shared" si="403"/>
        <v>44.205240757394648</v>
      </c>
      <c r="F5875" s="130">
        <v>36.383705388399207</v>
      </c>
      <c r="G5875">
        <f t="shared" si="400"/>
        <v>36.231442634800587</v>
      </c>
      <c r="H5875">
        <f t="shared" si="402"/>
        <v>0</v>
      </c>
      <c r="I5875" s="177">
        <v>45261</v>
      </c>
      <c r="J5875" s="73">
        <v>36.641431205760867</v>
      </c>
      <c r="K5875" s="177">
        <v>45383</v>
      </c>
      <c r="L5875" s="219">
        <v>37.445406377232082</v>
      </c>
      <c r="M5875" s="164">
        <v>45078</v>
      </c>
      <c r="N5875" s="72">
        <v>37.784355096116222</v>
      </c>
      <c r="O5875" s="164">
        <v>45170</v>
      </c>
      <c r="P5875" s="176">
        <v>37.361809762003695</v>
      </c>
      <c r="S5875" s="165"/>
      <c r="T5875" s="72"/>
    </row>
    <row r="5876" spans="1:20">
      <c r="A5876" s="12">
        <f t="shared" si="404"/>
        <v>0</v>
      </c>
      <c r="B5876" t="str">
        <f>YEAR(C5876)&amp;VLOOKUP(MONTH(C5876),lookup!$G$2:$N$13,8)</f>
        <v>2024M05</v>
      </c>
      <c r="C5876" s="7">
        <f t="shared" si="401"/>
        <v>45413</v>
      </c>
      <c r="D5876" s="130">
        <v>43.983184823464491</v>
      </c>
      <c r="E5876">
        <f t="shared" si="403"/>
        <v>44.207846134095135</v>
      </c>
      <c r="F5876" s="130">
        <v>36.033948512701066</v>
      </c>
      <c r="G5876">
        <f t="shared" si="400"/>
        <v>36.223089531319935</v>
      </c>
      <c r="H5876">
        <f t="shared" si="402"/>
        <v>0</v>
      </c>
      <c r="I5876" s="177">
        <v>45261</v>
      </c>
      <c r="J5876" s="73">
        <v>36.645748769671037</v>
      </c>
      <c r="K5876" s="177">
        <v>45383</v>
      </c>
      <c r="L5876" s="219">
        <v>37.495913204983651</v>
      </c>
      <c r="M5876" s="164">
        <v>45078</v>
      </c>
      <c r="N5876" s="72">
        <v>37.794905333838017</v>
      </c>
      <c r="O5876" s="164">
        <v>45170</v>
      </c>
      <c r="P5876" s="176">
        <v>37.388940085150843</v>
      </c>
      <c r="S5876" s="165"/>
      <c r="T5876" s="72"/>
    </row>
    <row r="5877" spans="1:20">
      <c r="A5877" s="12">
        <f t="shared" si="404"/>
        <v>0</v>
      </c>
      <c r="B5877" t="str">
        <f>YEAR(C5877)&amp;VLOOKUP(MONTH(C5877),lookup!$G$2:$N$13,8)</f>
        <v>2024M05</v>
      </c>
      <c r="C5877" s="7">
        <f t="shared" si="401"/>
        <v>45414</v>
      </c>
      <c r="D5877" s="130">
        <v>44.806909722947957</v>
      </c>
      <c r="E5877">
        <f t="shared" si="403"/>
        <v>44.278784818246393</v>
      </c>
      <c r="F5877" s="130">
        <v>36.732868760733929</v>
      </c>
      <c r="G5877">
        <f t="shared" si="400"/>
        <v>36.26811160730702</v>
      </c>
      <c r="H5877">
        <f t="shared" si="402"/>
        <v>0</v>
      </c>
      <c r="I5877" s="177">
        <v>45261</v>
      </c>
      <c r="J5877" s="73">
        <v>36.628909639469477</v>
      </c>
      <c r="K5877" s="177">
        <v>45383</v>
      </c>
      <c r="L5877" s="219">
        <v>37.522276245467921</v>
      </c>
      <c r="M5877" s="164">
        <v>45078</v>
      </c>
      <c r="N5877" s="72">
        <v>37.810671258958109</v>
      </c>
      <c r="O5877" s="164">
        <v>45170</v>
      </c>
      <c r="P5877" s="176">
        <v>37.404271045035721</v>
      </c>
      <c r="S5877" s="165"/>
      <c r="T5877" s="72"/>
    </row>
    <row r="5878" spans="1:20">
      <c r="A5878" s="12">
        <f t="shared" si="404"/>
        <v>0</v>
      </c>
      <c r="B5878" t="str">
        <f>YEAR(C5878)&amp;VLOOKUP(MONTH(C5878),lookup!$G$2:$N$13,8)</f>
        <v>2024M05</v>
      </c>
      <c r="C5878" s="7">
        <f t="shared" si="401"/>
        <v>45415</v>
      </c>
      <c r="D5878" s="130">
        <v>44.203020480735688</v>
      </c>
      <c r="E5878">
        <f t="shared" si="403"/>
        <v>44.312433086875238</v>
      </c>
      <c r="F5878" s="130">
        <v>36.262076326821436</v>
      </c>
      <c r="G5878">
        <f t="shared" si="400"/>
        <v>36.29649193553437</v>
      </c>
      <c r="H5878">
        <f t="shared" si="402"/>
        <v>0</v>
      </c>
      <c r="I5878" s="177">
        <v>45261</v>
      </c>
      <c r="J5878" s="73">
        <v>36.612430771479239</v>
      </c>
      <c r="K5878" s="177">
        <v>45383</v>
      </c>
      <c r="L5878" s="219">
        <v>37.539693576537786</v>
      </c>
      <c r="M5878" s="164">
        <v>45078</v>
      </c>
      <c r="N5878" s="72">
        <v>37.824741334556371</v>
      </c>
      <c r="O5878" s="164">
        <v>45170</v>
      </c>
      <c r="P5878" s="176">
        <v>37.433740108910392</v>
      </c>
      <c r="S5878" s="165"/>
      <c r="T5878" s="72"/>
    </row>
    <row r="5879" spans="1:20">
      <c r="A5879" s="12">
        <f t="shared" si="404"/>
        <v>0</v>
      </c>
      <c r="B5879" t="str">
        <f>YEAR(C5879)&amp;VLOOKUP(MONTH(C5879),lookup!$G$2:$N$13,8)</f>
        <v>2024M05</v>
      </c>
      <c r="C5879" s="7">
        <f t="shared" si="401"/>
        <v>45416</v>
      </c>
      <c r="D5879" s="130">
        <v>45.257951475699649</v>
      </c>
      <c r="E5879">
        <f t="shared" si="403"/>
        <v>44.419965246982414</v>
      </c>
      <c r="F5879" s="130">
        <v>36.973535837375977</v>
      </c>
      <c r="G5879">
        <f t="shared" si="400"/>
        <v>36.359314655745109</v>
      </c>
      <c r="H5879">
        <f t="shared" si="402"/>
        <v>0</v>
      </c>
      <c r="I5879" s="177">
        <v>45261</v>
      </c>
      <c r="J5879" s="73">
        <v>36.590364764505786</v>
      </c>
      <c r="K5879" s="177">
        <v>45383</v>
      </c>
      <c r="L5879" s="219">
        <v>37.539971734998417</v>
      </c>
      <c r="M5879" s="164">
        <v>45078</v>
      </c>
      <c r="N5879" s="72">
        <v>37.831432416882265</v>
      </c>
      <c r="O5879" s="164">
        <v>45170</v>
      </c>
      <c r="P5879" s="176">
        <v>37.446441650051391</v>
      </c>
      <c r="S5879" s="165"/>
      <c r="T5879" s="72"/>
    </row>
    <row r="5880" spans="1:20">
      <c r="A5880" s="12">
        <f t="shared" si="404"/>
        <v>0</v>
      </c>
      <c r="B5880" t="str">
        <f>YEAR(C5880)&amp;VLOOKUP(MONTH(C5880),lookup!$G$2:$N$13,8)</f>
        <v>2024M05</v>
      </c>
      <c r="C5880" s="7">
        <f t="shared" si="401"/>
        <v>45417</v>
      </c>
      <c r="D5880" s="130">
        <v>44.278179562693218</v>
      </c>
      <c r="E5880">
        <f t="shared" si="403"/>
        <v>44.478439464319251</v>
      </c>
      <c r="F5880" s="130">
        <v>36.341953408308321</v>
      </c>
      <c r="G5880">
        <f t="shared" si="400"/>
        <v>36.421539709837219</v>
      </c>
      <c r="H5880">
        <f t="shared" si="402"/>
        <v>0</v>
      </c>
      <c r="I5880" s="177">
        <v>45261</v>
      </c>
      <c r="J5880" s="73">
        <v>36.573756291313806</v>
      </c>
      <c r="K5880" s="177">
        <v>45383</v>
      </c>
      <c r="L5880" s="219">
        <v>37.475624789165458</v>
      </c>
      <c r="M5880" s="164">
        <v>45078</v>
      </c>
      <c r="N5880" s="72">
        <v>37.854265973218155</v>
      </c>
      <c r="O5880" s="164">
        <v>45170</v>
      </c>
      <c r="P5880" s="176">
        <v>37.445942093424279</v>
      </c>
      <c r="S5880" s="165"/>
      <c r="T5880" s="72"/>
    </row>
    <row r="5881" spans="1:20">
      <c r="A5881" s="12">
        <f t="shared" si="404"/>
        <v>0</v>
      </c>
      <c r="B5881" t="str">
        <f>YEAR(C5881)&amp;VLOOKUP(MONTH(C5881),lookup!$G$2:$N$13,8)</f>
        <v>2024M05</v>
      </c>
      <c r="C5881" s="7">
        <f t="shared" si="401"/>
        <v>45418</v>
      </c>
      <c r="D5881" s="130">
        <v>45.201442225856525</v>
      </c>
      <c r="E5881">
        <f t="shared" si="403"/>
        <v>44.567944687642907</v>
      </c>
      <c r="F5881" s="130">
        <v>36.911970189697001</v>
      </c>
      <c r="G5881">
        <f t="shared" si="400"/>
        <v>36.487956436909521</v>
      </c>
      <c r="H5881">
        <f t="shared" si="402"/>
        <v>0</v>
      </c>
      <c r="I5881" s="177">
        <v>45261</v>
      </c>
      <c r="J5881" s="73">
        <v>36.584728779026143</v>
      </c>
      <c r="K5881" s="177">
        <v>45383</v>
      </c>
      <c r="L5881" s="219">
        <v>37.468612659504437</v>
      </c>
      <c r="M5881" s="164">
        <v>45078</v>
      </c>
      <c r="N5881" s="72">
        <v>37.858660292518017</v>
      </c>
      <c r="O5881" s="164">
        <v>45170</v>
      </c>
      <c r="P5881" s="176">
        <v>37.458696537789699</v>
      </c>
      <c r="S5881" s="165"/>
      <c r="T5881" s="72"/>
    </row>
    <row r="5882" spans="1:20">
      <c r="A5882" s="12">
        <f t="shared" si="404"/>
        <v>0</v>
      </c>
      <c r="B5882" t="str">
        <f>YEAR(C5882)&amp;VLOOKUP(MONTH(C5882),lookup!$G$2:$N$13,8)</f>
        <v>2024M05</v>
      </c>
      <c r="C5882" s="7">
        <f t="shared" si="401"/>
        <v>45419</v>
      </c>
      <c r="D5882" s="130">
        <v>44.10277845121486</v>
      </c>
      <c r="E5882">
        <f t="shared" si="403"/>
        <v>44.59494648609342</v>
      </c>
      <c r="F5882" s="130">
        <v>36.208798948217336</v>
      </c>
      <c r="G5882">
        <f t="shared" si="400"/>
        <v>36.526487208362056</v>
      </c>
      <c r="H5882">
        <f t="shared" si="402"/>
        <v>0</v>
      </c>
      <c r="I5882" s="177">
        <v>45261</v>
      </c>
      <c r="J5882" s="73">
        <v>36.61451131820489</v>
      </c>
      <c r="K5882" s="177">
        <v>45383</v>
      </c>
      <c r="L5882" s="219">
        <v>37.478999846616716</v>
      </c>
      <c r="M5882" s="164">
        <v>45078</v>
      </c>
      <c r="N5882" s="72">
        <v>37.846919090421459</v>
      </c>
      <c r="O5882" s="164">
        <v>45170</v>
      </c>
      <c r="P5882" s="176">
        <v>37.463484610855538</v>
      </c>
      <c r="S5882" s="165"/>
      <c r="T5882" s="72"/>
    </row>
    <row r="5883" spans="1:20">
      <c r="A5883" s="12">
        <f t="shared" si="404"/>
        <v>0</v>
      </c>
      <c r="B5883" t="str">
        <f>YEAR(C5883)&amp;VLOOKUP(MONTH(C5883),lookup!$G$2:$N$13,8)</f>
        <v>2024M05</v>
      </c>
      <c r="C5883" s="7">
        <f t="shared" si="401"/>
        <v>45420</v>
      </c>
      <c r="D5883" s="130">
        <v>45.378754894371987</v>
      </c>
      <c r="E5883">
        <f t="shared" si="403"/>
        <v>44.694274443192526</v>
      </c>
      <c r="F5883" s="130">
        <v>37.089405912142098</v>
      </c>
      <c r="G5883">
        <f t="shared" si="400"/>
        <v>36.600304920379997</v>
      </c>
      <c r="H5883">
        <f t="shared" si="402"/>
        <v>0</v>
      </c>
      <c r="I5883" s="177">
        <v>45261</v>
      </c>
      <c r="J5883" s="73">
        <v>36.63390558337484</v>
      </c>
      <c r="K5883" s="177">
        <v>45383</v>
      </c>
      <c r="L5883" s="219">
        <v>37.460804029058686</v>
      </c>
      <c r="M5883" s="164">
        <v>45078</v>
      </c>
      <c r="N5883" s="72">
        <v>37.856798174273209</v>
      </c>
      <c r="O5883" s="164">
        <v>45170</v>
      </c>
      <c r="P5883" s="176">
        <v>37.444588396556931</v>
      </c>
      <c r="S5883" s="165"/>
      <c r="T5883" s="72"/>
    </row>
    <row r="5884" spans="1:20">
      <c r="A5884" s="12">
        <f t="shared" si="404"/>
        <v>0</v>
      </c>
      <c r="B5884" t="str">
        <f>YEAR(C5884)&amp;VLOOKUP(MONTH(C5884),lookup!$G$2:$N$13,8)</f>
        <v>2024M05</v>
      </c>
      <c r="C5884" s="7">
        <f t="shared" si="401"/>
        <v>45421</v>
      </c>
      <c r="D5884" s="130">
        <v>44.292336040893773</v>
      </c>
      <c r="E5884">
        <f t="shared" si="403"/>
        <v>44.721039357628349</v>
      </c>
      <c r="F5884" s="130">
        <v>36.298800315462273</v>
      </c>
      <c r="G5884">
        <f t="shared" si="400"/>
        <v>36.619918490439318</v>
      </c>
      <c r="H5884">
        <f t="shared" si="402"/>
        <v>0</v>
      </c>
      <c r="I5884" s="177">
        <v>45261</v>
      </c>
      <c r="J5884" s="73">
        <v>36.65671335527928</v>
      </c>
      <c r="K5884" s="177">
        <v>45383</v>
      </c>
      <c r="L5884" s="219">
        <v>37.38843589292695</v>
      </c>
      <c r="M5884" s="164">
        <v>45078</v>
      </c>
      <c r="N5884" s="72">
        <v>37.836636717953652</v>
      </c>
      <c r="O5884" s="164">
        <v>45170</v>
      </c>
      <c r="P5884" s="176">
        <v>37.402639889084071</v>
      </c>
      <c r="S5884" s="165"/>
      <c r="T5884" s="72"/>
    </row>
    <row r="5885" spans="1:20">
      <c r="A5885" s="12">
        <f t="shared" si="404"/>
        <v>0</v>
      </c>
      <c r="B5885" t="str">
        <f>YEAR(C5885)&amp;VLOOKUP(MONTH(C5885),lookup!$G$2:$N$13,8)</f>
        <v>2024M05</v>
      </c>
      <c r="C5885" s="7">
        <f t="shared" si="401"/>
        <v>45422</v>
      </c>
      <c r="D5885" s="130">
        <v>45.235513381161368</v>
      </c>
      <c r="E5885">
        <f t="shared" si="403"/>
        <v>44.745957245055166</v>
      </c>
      <c r="F5885" s="130">
        <v>36.928632010638914</v>
      </c>
      <c r="G5885">
        <f t="shared" si="400"/>
        <v>36.628411707996953</v>
      </c>
      <c r="H5885">
        <f t="shared" si="402"/>
        <v>0</v>
      </c>
      <c r="I5885" s="177">
        <v>45261</v>
      </c>
      <c r="J5885" s="73">
        <v>36.721858535490547</v>
      </c>
      <c r="K5885" s="177">
        <v>45383</v>
      </c>
      <c r="L5885" s="219">
        <v>37.314281135858224</v>
      </c>
      <c r="M5885" s="164">
        <v>45078</v>
      </c>
      <c r="N5885" s="72">
        <v>37.811900058933247</v>
      </c>
      <c r="O5885" s="164">
        <v>45170</v>
      </c>
      <c r="P5885" s="176">
        <v>37.337978699800331</v>
      </c>
      <c r="S5885" s="165"/>
      <c r="T5885" s="72"/>
    </row>
    <row r="5886" spans="1:20">
      <c r="A5886" s="12">
        <f t="shared" si="404"/>
        <v>0</v>
      </c>
      <c r="B5886" t="str">
        <f>YEAR(C5886)&amp;VLOOKUP(MONTH(C5886),lookup!$G$2:$N$13,8)</f>
        <v>2024M05</v>
      </c>
      <c r="C5886" s="7">
        <f t="shared" si="401"/>
        <v>45423</v>
      </c>
      <c r="D5886" s="130">
        <v>44.957357939610006</v>
      </c>
      <c r="E5886">
        <f t="shared" si="403"/>
        <v>44.849701534311208</v>
      </c>
      <c r="F5886" s="130">
        <v>36.857324631441109</v>
      </c>
      <c r="G5886">
        <f t="shared" si="400"/>
        <v>36.708562328963417</v>
      </c>
      <c r="H5886">
        <f t="shared" si="402"/>
        <v>0</v>
      </c>
      <c r="I5886" s="177">
        <v>45261</v>
      </c>
      <c r="J5886" s="73">
        <v>36.811449200609829</v>
      </c>
      <c r="K5886" s="177">
        <v>45383</v>
      </c>
      <c r="L5886" s="219">
        <v>37.21589578307637</v>
      </c>
      <c r="M5886" s="164">
        <v>45078</v>
      </c>
      <c r="N5886" s="72">
        <v>37.772440066090844</v>
      </c>
      <c r="O5886" s="164">
        <v>45170</v>
      </c>
      <c r="P5886" s="176">
        <v>37.263868442775731</v>
      </c>
      <c r="S5886" s="165"/>
      <c r="T5886" s="72"/>
    </row>
    <row r="5887" spans="1:20">
      <c r="A5887" s="12">
        <f t="shared" si="404"/>
        <v>0</v>
      </c>
      <c r="B5887" t="str">
        <f>YEAR(C5887)&amp;VLOOKUP(MONTH(C5887),lookup!$G$2:$N$13,8)</f>
        <v>2024M05</v>
      </c>
      <c r="C5887" s="7">
        <f t="shared" si="401"/>
        <v>45424</v>
      </c>
      <c r="D5887" s="130">
        <v>45.744748434745127</v>
      </c>
      <c r="E5887">
        <f t="shared" si="403"/>
        <v>44.925401861658933</v>
      </c>
      <c r="F5887" s="130">
        <v>37.398266072322421</v>
      </c>
      <c r="G5887">
        <f t="shared" si="400"/>
        <v>36.775632625533021</v>
      </c>
      <c r="H5887">
        <f t="shared" si="402"/>
        <v>0</v>
      </c>
      <c r="I5887" s="177">
        <v>45261</v>
      </c>
      <c r="J5887" s="73">
        <v>36.866370882335879</v>
      </c>
      <c r="K5887" s="177">
        <v>45383</v>
      </c>
      <c r="L5887" s="219">
        <v>37.151199705610715</v>
      </c>
      <c r="M5887" s="164">
        <v>45078</v>
      </c>
      <c r="N5887" s="72">
        <v>37.710148030764401</v>
      </c>
      <c r="O5887" s="164">
        <v>45170</v>
      </c>
      <c r="P5887" s="176">
        <v>37.189874057476054</v>
      </c>
      <c r="S5887" s="165"/>
      <c r="T5887" s="72"/>
    </row>
    <row r="5888" spans="1:20">
      <c r="A5888" s="12">
        <f t="shared" si="404"/>
        <v>0</v>
      </c>
      <c r="B5888" t="str">
        <f>YEAR(C5888)&amp;VLOOKUP(MONTH(C5888),lookup!$G$2:$N$13,8)</f>
        <v>2024M05</v>
      </c>
      <c r="C5888" s="7">
        <f t="shared" si="401"/>
        <v>45425</v>
      </c>
      <c r="D5888" s="130">
        <v>44.513902438232137</v>
      </c>
      <c r="E5888">
        <f t="shared" si="403"/>
        <v>44.974394873631567</v>
      </c>
      <c r="F5888" s="130">
        <v>36.445910695331683</v>
      </c>
      <c r="G5888">
        <f t="shared" si="400"/>
        <v>36.801889268231513</v>
      </c>
      <c r="H5888">
        <f t="shared" si="402"/>
        <v>0</v>
      </c>
      <c r="I5888" s="177">
        <v>45261</v>
      </c>
      <c r="J5888" s="73">
        <v>36.908332454805517</v>
      </c>
      <c r="K5888" s="177">
        <v>45383</v>
      </c>
      <c r="L5888" s="219">
        <v>37.115423292378964</v>
      </c>
      <c r="M5888" s="164">
        <v>45078</v>
      </c>
      <c r="N5888" s="72">
        <v>37.636174588463732</v>
      </c>
      <c r="O5888" s="164">
        <v>45170</v>
      </c>
      <c r="P5888" s="176">
        <v>37.118510306389098</v>
      </c>
      <c r="S5888" s="165"/>
      <c r="T5888" s="72"/>
    </row>
    <row r="5889" spans="1:20">
      <c r="A5889" s="12">
        <f t="shared" si="404"/>
        <v>0</v>
      </c>
      <c r="B5889" t="str">
        <f>YEAR(C5889)&amp;VLOOKUP(MONTH(C5889),lookup!$G$2:$N$13,8)</f>
        <v>2024M05</v>
      </c>
      <c r="C5889" s="7">
        <f t="shared" si="401"/>
        <v>45426</v>
      </c>
      <c r="D5889" s="130">
        <v>45.11198225875205</v>
      </c>
      <c r="E5889">
        <f t="shared" si="403"/>
        <v>44.946572572719205</v>
      </c>
      <c r="F5889" s="130">
        <v>36.850784659606056</v>
      </c>
      <c r="G5889">
        <f t="shared" si="400"/>
        <v>36.778180068222824</v>
      </c>
      <c r="H5889">
        <f t="shared" si="402"/>
        <v>0</v>
      </c>
      <c r="I5889" s="177">
        <v>45261</v>
      </c>
      <c r="J5889" s="73">
        <v>36.927627589299199</v>
      </c>
      <c r="K5889" s="177">
        <v>45383</v>
      </c>
      <c r="L5889" s="219">
        <v>37.073908579061971</v>
      </c>
      <c r="M5889" s="164">
        <v>45078</v>
      </c>
      <c r="N5889" s="72">
        <v>37.559623989321331</v>
      </c>
      <c r="O5889" s="164">
        <v>45170</v>
      </c>
      <c r="P5889" s="176">
        <v>37.042099500800681</v>
      </c>
      <c r="S5889" s="165"/>
      <c r="T5889" s="72"/>
    </row>
    <row r="5890" spans="1:20">
      <c r="A5890" s="12">
        <f t="shared" si="404"/>
        <v>0</v>
      </c>
      <c r="B5890" t="str">
        <f>YEAR(C5890)&amp;VLOOKUP(MONTH(C5890),lookup!$G$2:$N$13,8)</f>
        <v>2024M05</v>
      </c>
      <c r="C5890" s="7">
        <f t="shared" si="401"/>
        <v>45427</v>
      </c>
      <c r="D5890" s="130">
        <v>44.292806057428777</v>
      </c>
      <c r="E5890">
        <f t="shared" si="403"/>
        <v>44.958488466152161</v>
      </c>
      <c r="F5890" s="130">
        <v>36.308546920283518</v>
      </c>
      <c r="G5890">
        <f t="shared" si="400"/>
        <v>36.785226533545398</v>
      </c>
      <c r="H5890">
        <f t="shared" si="402"/>
        <v>0</v>
      </c>
      <c r="I5890" s="177">
        <v>45261</v>
      </c>
      <c r="J5890" s="73">
        <v>36.92486201094539</v>
      </c>
      <c r="K5890" s="177">
        <v>45383</v>
      </c>
      <c r="L5890" s="219">
        <v>37.00893968703717</v>
      </c>
      <c r="M5890" s="164">
        <v>45078</v>
      </c>
      <c r="N5890" s="72">
        <v>37.489807363431964</v>
      </c>
      <c r="O5890" s="164">
        <v>45170</v>
      </c>
      <c r="P5890" s="176">
        <v>36.969265265602033</v>
      </c>
      <c r="S5890" s="165"/>
      <c r="T5890" s="72"/>
    </row>
    <row r="5891" spans="1:20">
      <c r="A5891" s="12">
        <f t="shared" si="404"/>
        <v>0</v>
      </c>
      <c r="B5891" t="str">
        <f>YEAR(C5891)&amp;VLOOKUP(MONTH(C5891),lookup!$G$2:$N$13,8)</f>
        <v>2024M05</v>
      </c>
      <c r="C5891" s="7">
        <f t="shared" si="401"/>
        <v>45428</v>
      </c>
      <c r="D5891" s="130">
        <v>44.629450772799032</v>
      </c>
      <c r="E5891">
        <f t="shared" si="403"/>
        <v>44.861151741190319</v>
      </c>
      <c r="F5891" s="130">
        <v>36.436858536103955</v>
      </c>
      <c r="G5891">
        <f t="shared" si="400"/>
        <v>36.703461199665099</v>
      </c>
      <c r="H5891">
        <f t="shared" si="402"/>
        <v>0</v>
      </c>
      <c r="I5891" s="177">
        <v>45261</v>
      </c>
      <c r="J5891" s="73">
        <v>36.892411553901738</v>
      </c>
      <c r="K5891" s="177">
        <v>45383</v>
      </c>
      <c r="L5891" s="219">
        <v>36.916326575469967</v>
      </c>
      <c r="M5891" s="164">
        <v>45078</v>
      </c>
      <c r="N5891" s="72">
        <v>37.39749480885677</v>
      </c>
      <c r="O5891" s="164">
        <v>45170</v>
      </c>
      <c r="P5891" s="176">
        <v>36.916453271115721</v>
      </c>
      <c r="S5891" s="165"/>
      <c r="T5891" s="72"/>
    </row>
    <row r="5892" spans="1:20">
      <c r="A5892" s="12">
        <f t="shared" si="404"/>
        <v>0</v>
      </c>
      <c r="B5892" t="str">
        <f>YEAR(C5892)&amp;VLOOKUP(MONTH(C5892),lookup!$G$2:$N$13,8)</f>
        <v>2024M05</v>
      </c>
      <c r="C5892" s="7">
        <f t="shared" si="401"/>
        <v>45429</v>
      </c>
      <c r="D5892" s="130">
        <v>44.545884561703843</v>
      </c>
      <c r="E5892">
        <f t="shared" si="403"/>
        <v>44.8427090755821</v>
      </c>
      <c r="F5892" s="130">
        <v>36.593334184880973</v>
      </c>
      <c r="G5892">
        <f t="shared" si="400"/>
        <v>36.699870362623756</v>
      </c>
      <c r="H5892">
        <f t="shared" si="402"/>
        <v>0</v>
      </c>
      <c r="I5892" s="177">
        <v>45261</v>
      </c>
      <c r="J5892" s="73">
        <v>36.825969294032504</v>
      </c>
      <c r="K5892" s="177">
        <v>45383</v>
      </c>
      <c r="L5892" s="219">
        <v>36.817990169359334</v>
      </c>
      <c r="M5892" s="164">
        <v>45078</v>
      </c>
      <c r="N5892" s="72">
        <v>37.333370843162072</v>
      </c>
      <c r="O5892" s="164">
        <v>45170</v>
      </c>
      <c r="P5892" s="176">
        <v>36.823981448735971</v>
      </c>
      <c r="S5892" s="165"/>
      <c r="T5892" s="72"/>
    </row>
    <row r="5893" spans="1:20">
      <c r="A5893" s="12">
        <f t="shared" si="404"/>
        <v>0</v>
      </c>
      <c r="B5893" t="str">
        <f>YEAR(C5893)&amp;VLOOKUP(MONTH(C5893),lookup!$G$2:$N$13,8)</f>
        <v>2024M05</v>
      </c>
      <c r="C5893" s="7">
        <f t="shared" si="401"/>
        <v>45430</v>
      </c>
      <c r="D5893" s="130">
        <v>45.100694084205514</v>
      </c>
      <c r="E5893">
        <f t="shared" si="403"/>
        <v>44.78061167364406</v>
      </c>
      <c r="F5893" s="130">
        <v>36.782413445110649</v>
      </c>
      <c r="G5893">
        <f t="shared" si="400"/>
        <v>36.639410650010589</v>
      </c>
      <c r="H5893">
        <f t="shared" si="402"/>
        <v>0</v>
      </c>
      <c r="I5893" s="177">
        <v>45261</v>
      </c>
      <c r="J5893" s="73">
        <v>36.753714113931956</v>
      </c>
      <c r="K5893" s="177">
        <v>45383</v>
      </c>
      <c r="L5893" s="219">
        <v>36.711108697496563</v>
      </c>
      <c r="M5893" s="164">
        <v>45078</v>
      </c>
      <c r="N5893" s="72">
        <v>37.282986069799954</v>
      </c>
      <c r="O5893" s="164">
        <v>45170</v>
      </c>
      <c r="P5893" s="176">
        <v>36.779924117522079</v>
      </c>
      <c r="S5893" s="165"/>
      <c r="T5893" s="72"/>
    </row>
    <row r="5894" spans="1:20">
      <c r="A5894" s="12">
        <f t="shared" si="404"/>
        <v>0</v>
      </c>
      <c r="B5894" t="str">
        <f>YEAR(C5894)&amp;VLOOKUP(MONTH(C5894),lookup!$G$2:$N$13,8)</f>
        <v>2024M05</v>
      </c>
      <c r="C5894" s="7">
        <f t="shared" si="401"/>
        <v>45431</v>
      </c>
      <c r="D5894" s="130">
        <v>44.480753330281587</v>
      </c>
      <c r="E5894">
        <f t="shared" si="403"/>
        <v>44.748061459898487</v>
      </c>
      <c r="F5894" s="130">
        <v>36.504199047139515</v>
      </c>
      <c r="G5894">
        <f t="shared" ref="G5894:G5957" si="405">AVERAGE(SUM(F5887:F5894)/8,SUM(F5889:F5894)/6)</f>
        <v>36.622197663642396</v>
      </c>
      <c r="H5894">
        <f t="shared" si="402"/>
        <v>0</v>
      </c>
      <c r="I5894" s="177">
        <v>45261</v>
      </c>
      <c r="J5894" s="73">
        <v>36.685521427295328</v>
      </c>
      <c r="K5894" s="177">
        <v>45383</v>
      </c>
      <c r="L5894" s="219">
        <v>36.633797230419432</v>
      </c>
      <c r="M5894" s="164">
        <v>45078</v>
      </c>
      <c r="N5894" s="72">
        <v>37.191493085013789</v>
      </c>
      <c r="O5894" s="164">
        <v>45170</v>
      </c>
      <c r="P5894" s="176">
        <v>36.748917862947408</v>
      </c>
      <c r="S5894" s="165"/>
      <c r="T5894" s="72"/>
    </row>
    <row r="5895" spans="1:20">
      <c r="A5895" s="12">
        <f t="shared" si="404"/>
        <v>0</v>
      </c>
      <c r="B5895" t="str">
        <f>YEAR(C5895)&amp;VLOOKUP(MONTH(C5895),lookup!$G$2:$N$13,8)</f>
        <v>2024M05</v>
      </c>
      <c r="C5895" s="7">
        <f t="shared" si="401"/>
        <v>45432</v>
      </c>
      <c r="D5895" s="130">
        <v>44.909104268467054</v>
      </c>
      <c r="E5895">
        <f t="shared" si="403"/>
        <v>44.678927200315691</v>
      </c>
      <c r="F5895" s="130">
        <v>36.650225117222561</v>
      </c>
      <c r="G5895">
        <f t="shared" si="405"/>
        <v>36.558731808750025</v>
      </c>
      <c r="H5895">
        <f t="shared" si="402"/>
        <v>0</v>
      </c>
      <c r="I5895" s="177">
        <v>45261</v>
      </c>
      <c r="J5895" s="73">
        <v>36.622176642136331</v>
      </c>
      <c r="K5895" s="177">
        <v>45383</v>
      </c>
      <c r="L5895" s="219">
        <v>36.554547983837764</v>
      </c>
      <c r="M5895" s="164">
        <v>45078</v>
      </c>
      <c r="N5895" s="72">
        <v>37.146561960813258</v>
      </c>
      <c r="O5895" s="164">
        <v>45170</v>
      </c>
      <c r="P5895" s="176">
        <v>36.713938550314658</v>
      </c>
      <c r="S5895" s="165"/>
      <c r="T5895" s="72"/>
    </row>
    <row r="5896" spans="1:20">
      <c r="A5896" s="12">
        <f t="shared" si="404"/>
        <v>0</v>
      </c>
      <c r="B5896" t="str">
        <f>YEAR(C5896)&amp;VLOOKUP(MONTH(C5896),lookup!$G$2:$N$13,8)</f>
        <v>2024M05</v>
      </c>
      <c r="C5896" s="7">
        <f t="shared" si="401"/>
        <v>45433</v>
      </c>
      <c r="D5896" s="130">
        <v>43.995939756515888</v>
      </c>
      <c r="E5896">
        <f t="shared" si="403"/>
        <v>44.621815674299015</v>
      </c>
      <c r="F5896" s="130">
        <v>36.085663997882577</v>
      </c>
      <c r="G5896">
        <f t="shared" si="405"/>
        <v>36.517642813292717</v>
      </c>
      <c r="H5896">
        <f t="shared" si="402"/>
        <v>0</v>
      </c>
      <c r="I5896" s="177">
        <v>45261</v>
      </c>
      <c r="J5896" s="73">
        <v>36.544992537245221</v>
      </c>
      <c r="K5896" s="177">
        <v>45383</v>
      </c>
      <c r="L5896" s="219">
        <v>36.474144920080576</v>
      </c>
      <c r="M5896" s="164">
        <v>45078</v>
      </c>
      <c r="N5896" s="72">
        <v>37.115455216990263</v>
      </c>
      <c r="O5896" s="164">
        <v>45170</v>
      </c>
      <c r="P5896" s="176">
        <v>36.661020330573933</v>
      </c>
      <c r="S5896" s="165"/>
      <c r="T5896" s="72"/>
    </row>
    <row r="5897" spans="1:20">
      <c r="A5897" s="12">
        <f t="shared" si="404"/>
        <v>0</v>
      </c>
      <c r="B5897" t="str">
        <f>YEAR(C5897)&amp;VLOOKUP(MONTH(C5897),lookup!$G$2:$N$13,8)</f>
        <v>2024M05</v>
      </c>
      <c r="C5897" s="7">
        <f t="shared" si="401"/>
        <v>45434</v>
      </c>
      <c r="D5897" s="130">
        <v>45.071709301535144</v>
      </c>
      <c r="E5897">
        <f t="shared" si="403"/>
        <v>44.656153491867634</v>
      </c>
      <c r="F5897" s="130">
        <v>36.839054620703692</v>
      </c>
      <c r="G5897">
        <f t="shared" si="405"/>
        <v>36.550426026244622</v>
      </c>
      <c r="H5897">
        <f t="shared" si="402"/>
        <v>0</v>
      </c>
      <c r="I5897" s="177">
        <v>45261</v>
      </c>
      <c r="J5897" s="73">
        <v>36.497434845419754</v>
      </c>
      <c r="K5897" s="177">
        <v>45383</v>
      </c>
      <c r="L5897" s="219">
        <v>36.350269191774821</v>
      </c>
      <c r="M5897" s="164">
        <v>45078</v>
      </c>
      <c r="N5897" s="72">
        <v>37.073694386972406</v>
      </c>
      <c r="O5897" s="164">
        <v>45170</v>
      </c>
      <c r="P5897" s="176">
        <v>36.598091074566632</v>
      </c>
      <c r="S5897" s="165"/>
      <c r="T5897" s="72"/>
    </row>
    <row r="5898" spans="1:20">
      <c r="A5898" s="12">
        <f t="shared" si="404"/>
        <v>0</v>
      </c>
      <c r="B5898" t="str">
        <f>YEAR(C5898)&amp;VLOOKUP(MONTH(C5898),lookup!$G$2:$N$13,8)</f>
        <v>2024M05</v>
      </c>
      <c r="C5898" s="7">
        <f t="shared" si="401"/>
        <v>45435</v>
      </c>
      <c r="D5898" s="130">
        <v>43.780918482713105</v>
      </c>
      <c r="E5898">
        <f t="shared" si="403"/>
        <v>44.560413345198683</v>
      </c>
      <c r="F5898" s="130">
        <v>35.902499708453789</v>
      </c>
      <c r="G5898">
        <f t="shared" si="405"/>
        <v>36.467478535803004</v>
      </c>
      <c r="H5898">
        <f t="shared" si="402"/>
        <v>0</v>
      </c>
      <c r="I5898" s="177">
        <v>45261</v>
      </c>
      <c r="J5898" s="73">
        <v>36.454066259896116</v>
      </c>
      <c r="K5898" s="177">
        <v>45383</v>
      </c>
      <c r="L5898" s="219">
        <v>36.218282569244316</v>
      </c>
      <c r="M5898" s="164">
        <v>45078</v>
      </c>
      <c r="N5898" s="72">
        <v>37.017403579456776</v>
      </c>
      <c r="O5898" s="164">
        <v>45170</v>
      </c>
      <c r="P5898" s="176">
        <v>36.549656429655876</v>
      </c>
      <c r="S5898" s="165"/>
      <c r="T5898" s="72"/>
    </row>
    <row r="5899" spans="1:20">
      <c r="A5899" s="12">
        <f t="shared" si="404"/>
        <v>0</v>
      </c>
      <c r="B5899" t="str">
        <f>YEAR(C5899)&amp;VLOOKUP(MONTH(C5899),lookup!$G$2:$N$13,8)</f>
        <v>2024M05</v>
      </c>
      <c r="C5899" s="7">
        <f t="shared" si="401"/>
        <v>45436</v>
      </c>
      <c r="D5899" s="130">
        <v>44.022318941725004</v>
      </c>
      <c r="E5899">
        <f t="shared" si="403"/>
        <v>44.432603010549848</v>
      </c>
      <c r="F5899" s="130">
        <v>35.926248529426346</v>
      </c>
      <c r="G5899">
        <f t="shared" si="405"/>
        <v>36.364218334078629</v>
      </c>
      <c r="H5899">
        <f t="shared" si="402"/>
        <v>0</v>
      </c>
      <c r="I5899" s="177">
        <v>45261</v>
      </c>
      <c r="J5899" s="73">
        <v>36.390652045266499</v>
      </c>
      <c r="K5899" s="177">
        <v>45383</v>
      </c>
      <c r="L5899" s="219">
        <v>36.079545803022562</v>
      </c>
      <c r="M5899" s="164">
        <v>45078</v>
      </c>
      <c r="N5899" s="72">
        <v>36.95994128450991</v>
      </c>
      <c r="O5899" s="164">
        <v>45170</v>
      </c>
      <c r="P5899" s="176">
        <v>36.489284374237947</v>
      </c>
      <c r="S5899" s="165"/>
      <c r="T5899" s="72"/>
    </row>
    <row r="5900" spans="1:20">
      <c r="A5900" s="12">
        <f t="shared" si="404"/>
        <v>0</v>
      </c>
      <c r="B5900" t="str">
        <f>YEAR(C5900)&amp;VLOOKUP(MONTH(C5900),lookup!$G$2:$N$13,8)</f>
        <v>2024M05</v>
      </c>
      <c r="C5900" s="7">
        <f t="shared" ref="C5900:C5963" si="406">C5899+1</f>
        <v>45437</v>
      </c>
      <c r="D5900" s="130">
        <v>44.003698472532498</v>
      </c>
      <c r="E5900">
        <f t="shared" si="403"/>
        <v>44.358961808497547</v>
      </c>
      <c r="F5900" s="130">
        <v>36.142546401944941</v>
      </c>
      <c r="G5900">
        <f t="shared" si="405"/>
        <v>36.305906377212253</v>
      </c>
      <c r="H5900">
        <f t="shared" si="402"/>
        <v>0</v>
      </c>
      <c r="I5900" s="177">
        <v>45261</v>
      </c>
      <c r="J5900" s="73">
        <v>36.364149336109527</v>
      </c>
      <c r="K5900" s="177">
        <v>45383</v>
      </c>
      <c r="L5900" s="219">
        <v>35.964381769790762</v>
      </c>
      <c r="M5900" s="164">
        <v>45078</v>
      </c>
      <c r="N5900" s="72">
        <v>36.913445012217224</v>
      </c>
      <c r="O5900" s="164">
        <v>45170</v>
      </c>
      <c r="P5900" s="176">
        <v>36.435601442051627</v>
      </c>
      <c r="S5900" s="165"/>
      <c r="T5900" s="72"/>
    </row>
    <row r="5901" spans="1:20">
      <c r="A5901" s="12">
        <f t="shared" si="404"/>
        <v>0</v>
      </c>
      <c r="B5901" t="str">
        <f>YEAR(C5901)&amp;VLOOKUP(MONTH(C5901),lookup!$G$2:$N$13,8)</f>
        <v>2024M05</v>
      </c>
      <c r="C5901" s="7">
        <f t="shared" si="406"/>
        <v>45438</v>
      </c>
      <c r="D5901" s="130">
        <v>44.598404283211536</v>
      </c>
      <c r="E5901">
        <f t="shared" si="403"/>
        <v>44.301677030497466</v>
      </c>
      <c r="F5901" s="130">
        <v>36.565052221502924</v>
      </c>
      <c r="G5901">
        <f t="shared" si="405"/>
        <v>36.28522355942679</v>
      </c>
      <c r="H5901">
        <f t="shared" si="402"/>
        <v>0</v>
      </c>
      <c r="I5901" s="177">
        <v>45261</v>
      </c>
      <c r="J5901" s="73">
        <v>36.358149080026671</v>
      </c>
      <c r="K5901" s="177">
        <v>45383</v>
      </c>
      <c r="L5901" s="219">
        <v>35.862738310541289</v>
      </c>
      <c r="M5901" s="164">
        <v>45078</v>
      </c>
      <c r="N5901" s="72">
        <v>36.853205459709351</v>
      </c>
      <c r="O5901" s="164">
        <v>45170</v>
      </c>
      <c r="P5901" s="176">
        <v>36.357540520814624</v>
      </c>
      <c r="S5901" s="165"/>
      <c r="T5901" s="72"/>
    </row>
    <row r="5902" spans="1:20">
      <c r="A5902" s="12">
        <f t="shared" si="404"/>
        <v>0</v>
      </c>
      <c r="B5902" t="str">
        <f>YEAR(C5902)&amp;VLOOKUP(MONTH(C5902),lookup!$G$2:$N$13,8)</f>
        <v>2024M05</v>
      </c>
      <c r="C5902" s="7">
        <f t="shared" si="406"/>
        <v>45439</v>
      </c>
      <c r="D5902" s="130">
        <v>43.49213554660804</v>
      </c>
      <c r="E5902">
        <f t="shared" si="403"/>
        <v>44.197904734858881</v>
      </c>
      <c r="F5902" s="130">
        <v>35.628393750137739</v>
      </c>
      <c r="G5902">
        <f t="shared" si="405"/>
        <v>36.192379874385452</v>
      </c>
      <c r="H5902">
        <f t="shared" si="402"/>
        <v>0</v>
      </c>
      <c r="I5902" s="177">
        <v>45261</v>
      </c>
      <c r="J5902" s="73">
        <v>36.33525187091341</v>
      </c>
      <c r="K5902" s="177">
        <v>45383</v>
      </c>
      <c r="L5902" s="219">
        <v>35.793152409600346</v>
      </c>
      <c r="M5902" s="164">
        <v>45078</v>
      </c>
      <c r="N5902" s="72">
        <v>36.798884416820407</v>
      </c>
      <c r="O5902" s="164">
        <v>45170</v>
      </c>
      <c r="P5902" s="176">
        <v>36.274718039969919</v>
      </c>
      <c r="S5902" s="165"/>
      <c r="T5902" s="72"/>
    </row>
    <row r="5903" spans="1:20">
      <c r="A5903" s="12">
        <f t="shared" si="404"/>
        <v>0</v>
      </c>
      <c r="B5903" t="str">
        <f>YEAR(C5903)&amp;VLOOKUP(MONTH(C5903),lookup!$G$2:$N$13,8)</f>
        <v>2024M05</v>
      </c>
      <c r="C5903" s="7">
        <f t="shared" si="406"/>
        <v>45440</v>
      </c>
      <c r="D5903" s="130">
        <v>44.073154882033222</v>
      </c>
      <c r="E5903">
        <f t="shared" si="403"/>
        <v>44.06244502991494</v>
      </c>
      <c r="F5903" s="130">
        <v>36.043899956845365</v>
      </c>
      <c r="G5903">
        <f t="shared" si="405"/>
        <v>36.088221663207008</v>
      </c>
      <c r="H5903">
        <f t="shared" si="402"/>
        <v>0</v>
      </c>
      <c r="I5903" s="177">
        <v>45261</v>
      </c>
      <c r="J5903" s="73">
        <v>36.280211948102739</v>
      </c>
      <c r="K5903" s="177">
        <v>45383</v>
      </c>
      <c r="L5903" s="219">
        <v>35.719315631512998</v>
      </c>
      <c r="M5903" s="164">
        <v>45078</v>
      </c>
      <c r="N5903" s="72">
        <v>36.717004629094049</v>
      </c>
      <c r="O5903" s="164">
        <v>45170</v>
      </c>
      <c r="P5903" s="176">
        <v>36.214343682282895</v>
      </c>
      <c r="S5903" s="165"/>
      <c r="T5903" s="72"/>
    </row>
    <row r="5904" spans="1:20">
      <c r="A5904" s="12">
        <f t="shared" si="404"/>
        <v>0</v>
      </c>
      <c r="B5904" t="str">
        <f>YEAR(C5904)&amp;VLOOKUP(MONTH(C5904),lookup!$G$2:$N$13,8)</f>
        <v>2024M05</v>
      </c>
      <c r="C5904" s="7">
        <f t="shared" si="406"/>
        <v>45441</v>
      </c>
      <c r="D5904" s="130">
        <v>43.348491505786285</v>
      </c>
      <c r="E5904">
        <f t="shared" si="403"/>
        <v>43.98594393283377</v>
      </c>
      <c r="F5904" s="130">
        <v>35.475819909376895</v>
      </c>
      <c r="G5904">
        <f t="shared" si="405"/>
        <v>36.014549757752334</v>
      </c>
      <c r="H5904">
        <f t="shared" si="402"/>
        <v>0</v>
      </c>
      <c r="I5904" s="177">
        <v>45261</v>
      </c>
      <c r="J5904" s="73">
        <v>36.248079316068029</v>
      </c>
      <c r="K5904" s="177">
        <v>45383</v>
      </c>
      <c r="L5904" s="219">
        <v>35.64084603377389</v>
      </c>
      <c r="M5904" s="164">
        <v>45078</v>
      </c>
      <c r="N5904" s="72">
        <v>36.628805882071511</v>
      </c>
      <c r="O5904" s="164">
        <v>45170</v>
      </c>
      <c r="P5904" s="176">
        <v>36.137513849064696</v>
      </c>
      <c r="S5904" s="165"/>
      <c r="T5904" s="72"/>
    </row>
    <row r="5905" spans="1:20">
      <c r="A5905" s="12">
        <f t="shared" si="404"/>
        <v>0</v>
      </c>
      <c r="B5905" t="str">
        <f>YEAR(C5905)&amp;VLOOKUP(MONTH(C5905),lookup!$G$2:$N$13,8)</f>
        <v>2024M05</v>
      </c>
      <c r="C5905" s="7">
        <f t="shared" si="406"/>
        <v>45442</v>
      </c>
      <c r="D5905" s="130">
        <v>44.069839574297617</v>
      </c>
      <c r="E5905">
        <f t="shared" si="403"/>
        <v>43.927287127595804</v>
      </c>
      <c r="F5905" s="130">
        <v>36.060908124260827</v>
      </c>
      <c r="G5905">
        <f t="shared" si="405"/>
        <v>35.977137234627527</v>
      </c>
      <c r="H5905">
        <f t="shared" si="402"/>
        <v>0</v>
      </c>
      <c r="I5905" s="177">
        <v>45261</v>
      </c>
      <c r="J5905" s="73">
        <v>36.240865142098855</v>
      </c>
      <c r="K5905" s="177">
        <v>45383</v>
      </c>
      <c r="L5905" s="219">
        <v>35.549124091807663</v>
      </c>
      <c r="M5905" s="164">
        <v>45078</v>
      </c>
      <c r="N5905" s="72">
        <v>36.569456163432974</v>
      </c>
      <c r="O5905" s="164">
        <v>45170</v>
      </c>
      <c r="P5905" s="176">
        <v>36.069910725335241</v>
      </c>
      <c r="S5905" s="165"/>
      <c r="T5905" s="72"/>
    </row>
    <row r="5906" spans="1:20">
      <c r="A5906" s="12">
        <f t="shared" si="404"/>
        <v>0</v>
      </c>
      <c r="B5906" t="str">
        <f>YEAR(C5906)&amp;VLOOKUP(MONTH(C5906),lookup!$G$2:$N$13,8)</f>
        <v>2024M05</v>
      </c>
      <c r="C5906" s="7">
        <f t="shared" si="406"/>
        <v>45443</v>
      </c>
      <c r="D5906" s="130">
        <v>43.040573636214717</v>
      </c>
      <c r="E5906">
        <f t="shared" si="403"/>
        <v>43.800755171663184</v>
      </c>
      <c r="F5906" s="130">
        <v>35.335557425570599</v>
      </c>
      <c r="G5906">
        <f t="shared" si="405"/>
        <v>35.874454260582802</v>
      </c>
      <c r="H5906">
        <f t="shared" si="402"/>
        <v>0</v>
      </c>
      <c r="I5906" s="177">
        <v>45261</v>
      </c>
      <c r="J5906" s="73">
        <v>36.199530481076735</v>
      </c>
      <c r="K5906" s="177">
        <v>45383</v>
      </c>
      <c r="L5906" s="219">
        <v>35.469588336719191</v>
      </c>
      <c r="M5906" s="164">
        <v>45078</v>
      </c>
      <c r="N5906" s="72">
        <v>36.496068559463545</v>
      </c>
      <c r="O5906" s="164">
        <v>45170</v>
      </c>
      <c r="P5906" s="176">
        <v>36.044875282131414</v>
      </c>
      <c r="S5906" s="165"/>
      <c r="T5906" s="72"/>
    </row>
    <row r="5907" spans="1:20">
      <c r="A5907" s="12">
        <f t="shared" si="404"/>
        <v>0</v>
      </c>
      <c r="B5907" t="str">
        <f>YEAR(C5907)&amp;VLOOKUP(MONTH(C5907),lookup!$G$2:$N$13,8)</f>
        <v>2024M06</v>
      </c>
      <c r="C5907" s="7">
        <f t="shared" si="406"/>
        <v>45444</v>
      </c>
      <c r="D5907" s="130">
        <v>44.335837020811773</v>
      </c>
      <c r="E5907">
        <f t="shared" si="403"/>
        <v>43.798469446406116</v>
      </c>
      <c r="F5907" s="130">
        <v>36.200820225119436</v>
      </c>
      <c r="G5907">
        <f t="shared" si="405"/>
        <v>35.861262325198325</v>
      </c>
      <c r="H5907">
        <f t="shared" si="402"/>
        <v>0</v>
      </c>
      <c r="I5907" s="177">
        <v>45261</v>
      </c>
      <c r="J5907" s="73">
        <v>36.123260192787264</v>
      </c>
      <c r="K5907" s="177">
        <v>45383</v>
      </c>
      <c r="L5907" s="219">
        <v>35.435466035415644</v>
      </c>
      <c r="M5907" s="164">
        <v>45078</v>
      </c>
      <c r="N5907" s="72">
        <v>36.429335159811473</v>
      </c>
      <c r="O5907" s="164">
        <v>45170</v>
      </c>
      <c r="P5907" s="176">
        <v>36.012459398446325</v>
      </c>
      <c r="S5907" s="165"/>
      <c r="T5907" s="72"/>
    </row>
    <row r="5908" spans="1:20">
      <c r="A5908" s="12">
        <f t="shared" si="404"/>
        <v>0</v>
      </c>
      <c r="B5908" t="str">
        <f>YEAR(C5908)&amp;VLOOKUP(MONTH(C5908),lookup!$G$2:$N$13,8)</f>
        <v>2024M06</v>
      </c>
      <c r="C5908" s="7">
        <f t="shared" si="406"/>
        <v>45445</v>
      </c>
      <c r="D5908" s="130">
        <v>43.611706934188398</v>
      </c>
      <c r="E5908">
        <f t="shared" si="403"/>
        <v>43.783934257557974</v>
      </c>
      <c r="F5908" s="130">
        <v>35.847627911231882</v>
      </c>
      <c r="G5908">
        <f t="shared" si="405"/>
        <v>35.861099432953267</v>
      </c>
      <c r="H5908">
        <f t="shared" si="402"/>
        <v>0</v>
      </c>
      <c r="I5908" s="177">
        <v>45261</v>
      </c>
      <c r="J5908" s="73">
        <v>36.034825697975279</v>
      </c>
      <c r="K5908" s="177">
        <v>45383</v>
      </c>
      <c r="L5908" s="219">
        <v>35.419780144085067</v>
      </c>
      <c r="M5908" s="164">
        <v>45078</v>
      </c>
      <c r="N5908" s="72">
        <v>36.404383995805588</v>
      </c>
      <c r="O5908" s="164">
        <v>45170</v>
      </c>
      <c r="P5908" s="176">
        <v>35.977422003585211</v>
      </c>
      <c r="S5908" s="165"/>
      <c r="T5908" s="72"/>
    </row>
    <row r="5909" spans="1:20">
      <c r="A5909" s="12">
        <f t="shared" si="404"/>
        <v>0</v>
      </c>
      <c r="B5909" t="str">
        <f>YEAR(C5909)&amp;VLOOKUP(MONTH(C5909),lookup!$G$2:$N$13,8)</f>
        <v>2024M06</v>
      </c>
      <c r="C5909" s="7">
        <f t="shared" si="406"/>
        <v>45446</v>
      </c>
      <c r="D5909" s="130">
        <v>43.810987447395682</v>
      </c>
      <c r="E5909">
        <f t="shared" si="403"/>
        <v>43.712873419099687</v>
      </c>
      <c r="F5909" s="130">
        <v>35.690736288744418</v>
      </c>
      <c r="G5909">
        <f t="shared" si="405"/>
        <v>35.777024381480786</v>
      </c>
      <c r="H5909">
        <f t="shared" si="402"/>
        <v>0</v>
      </c>
      <c r="I5909" s="177">
        <v>45261</v>
      </c>
      <c r="J5909" s="73">
        <v>35.969127331395171</v>
      </c>
      <c r="K5909" s="177">
        <v>45383</v>
      </c>
      <c r="L5909" s="219">
        <v>35.413685687563074</v>
      </c>
      <c r="M5909" s="164">
        <v>45078</v>
      </c>
      <c r="N5909" s="72">
        <v>36.370057197598619</v>
      </c>
      <c r="O5909" s="164">
        <v>45170</v>
      </c>
      <c r="P5909" s="176">
        <v>35.947660991985458</v>
      </c>
      <c r="S5909" s="165"/>
      <c r="T5909" s="72"/>
    </row>
    <row r="5910" spans="1:20">
      <c r="A5910" s="12">
        <f t="shared" si="404"/>
        <v>0</v>
      </c>
      <c r="B5910" t="str">
        <f>YEAR(C5910)&amp;VLOOKUP(MONTH(C5910),lookup!$G$2:$N$13,8)</f>
        <v>2024M06</v>
      </c>
      <c r="C5910" s="7">
        <f t="shared" si="406"/>
        <v>45447</v>
      </c>
      <c r="D5910" s="130">
        <v>43.042978025177391</v>
      </c>
      <c r="E5910">
        <f t="shared" si="403"/>
        <v>43.659341617292867</v>
      </c>
      <c r="F5910" s="130">
        <v>35.323583964746042</v>
      </c>
      <c r="G5910">
        <f t="shared" si="405"/>
        <v>35.745287441174568</v>
      </c>
      <c r="H5910">
        <f t="shared" si="402"/>
        <v>0</v>
      </c>
      <c r="I5910" s="177">
        <v>45261</v>
      </c>
      <c r="J5910" s="73">
        <v>35.894876808592301</v>
      </c>
      <c r="K5910" s="177">
        <v>45383</v>
      </c>
      <c r="L5910" s="219">
        <v>35.37900807228278</v>
      </c>
      <c r="M5910" s="164">
        <v>45078</v>
      </c>
      <c r="N5910" s="72">
        <v>36.330864954275121</v>
      </c>
      <c r="O5910" s="164">
        <v>45170</v>
      </c>
      <c r="P5910" s="176">
        <v>35.924008344055835</v>
      </c>
      <c r="S5910" s="165"/>
      <c r="T5910" s="72"/>
    </row>
    <row r="5911" spans="1:20">
      <c r="A5911" s="12">
        <f t="shared" si="404"/>
        <v>0</v>
      </c>
      <c r="B5911" t="str">
        <f>YEAR(C5911)&amp;VLOOKUP(MONTH(C5911),lookup!$G$2:$N$13,8)</f>
        <v>2024M06</v>
      </c>
      <c r="C5911" s="7">
        <f t="shared" si="406"/>
        <v>45448</v>
      </c>
      <c r="D5911" s="130">
        <v>43.609354136607912</v>
      </c>
      <c r="E5911">
        <f t="shared" si="403"/>
        <v>43.591980284229642</v>
      </c>
      <c r="F5911" s="130">
        <v>35.575784662860102</v>
      </c>
      <c r="G5911">
        <f t="shared" si="405"/>
        <v>35.675603280183758</v>
      </c>
      <c r="H5911">
        <f t="shared" si="402"/>
        <v>0</v>
      </c>
      <c r="I5911" s="177">
        <v>45261</v>
      </c>
      <c r="J5911" s="73">
        <v>35.776981051588777</v>
      </c>
      <c r="K5911" s="177">
        <v>45383</v>
      </c>
      <c r="L5911" s="219">
        <v>35.338304130668099</v>
      </c>
      <c r="M5911" s="164">
        <v>45078</v>
      </c>
      <c r="N5911" s="72">
        <v>36.299316952519007</v>
      </c>
      <c r="O5911" s="164">
        <v>45170</v>
      </c>
      <c r="P5911" s="176">
        <v>35.883918369614172</v>
      </c>
      <c r="S5911" s="165"/>
      <c r="T5911" s="72"/>
    </row>
    <row r="5912" spans="1:20">
      <c r="A5912" s="12">
        <f t="shared" si="404"/>
        <v>0</v>
      </c>
      <c r="B5912" t="str">
        <f>YEAR(C5912)&amp;VLOOKUP(MONTH(C5912),lookup!$G$2:$N$13,8)</f>
        <v>2024M06</v>
      </c>
      <c r="C5912" s="7">
        <f t="shared" si="406"/>
        <v>45449</v>
      </c>
      <c r="D5912" s="130">
        <v>43.04062797227845</v>
      </c>
      <c r="E5912">
        <f t="shared" si="403"/>
        <v>43.572743341390719</v>
      </c>
      <c r="F5912" s="130">
        <v>35.319167116336686</v>
      </c>
      <c r="G5912">
        <f t="shared" si="405"/>
        <v>35.664446621515921</v>
      </c>
      <c r="H5912">
        <f t="shared" si="402"/>
        <v>0</v>
      </c>
      <c r="I5912" s="177">
        <v>45261</v>
      </c>
      <c r="J5912" s="73">
        <v>35.680016844498425</v>
      </c>
      <c r="K5912" s="177">
        <v>45383</v>
      </c>
      <c r="L5912" s="219">
        <v>35.29424348320326</v>
      </c>
      <c r="M5912" s="164">
        <v>45078</v>
      </c>
      <c r="N5912" s="72">
        <v>36.278305633238588</v>
      </c>
      <c r="O5912" s="164">
        <v>45170</v>
      </c>
      <c r="P5912" s="176">
        <v>35.858523402933415</v>
      </c>
      <c r="S5912" s="165"/>
      <c r="T5912" s="72"/>
    </row>
    <row r="5913" spans="1:20">
      <c r="A5913" s="12">
        <f t="shared" si="404"/>
        <v>0</v>
      </c>
      <c r="B5913" t="str">
        <f>YEAR(C5913)&amp;VLOOKUP(MONTH(C5913),lookup!$G$2:$N$13,8)</f>
        <v>2024M06</v>
      </c>
      <c r="C5913" s="7">
        <f t="shared" si="406"/>
        <v>45450</v>
      </c>
      <c r="D5913" s="130">
        <v>43.3531054763993</v>
      </c>
      <c r="E5913">
        <f t="shared" si="403"/>
        <v>43.44605316490437</v>
      </c>
      <c r="F5913" s="130">
        <v>35.390777178510476</v>
      </c>
      <c r="G5913">
        <f t="shared" si="405"/>
        <v>35.55505985018911</v>
      </c>
      <c r="H5913">
        <f t="shared" ref="H5913:H5976" si="407">INDEX(J:AU,MATCH(C5913,C:C,0),MATCH($H$1,$J$1:$AU$1,0))*(IF(I5913=$Q$1,1,IF(K5913=$Q$1,1,IF(M5913=$Q$1,1,IF(O5913=$Q$1,1,0)))))</f>
        <v>0</v>
      </c>
      <c r="I5913" s="177">
        <v>45261</v>
      </c>
      <c r="J5913" s="73">
        <v>35.63433090649341</v>
      </c>
      <c r="K5913" s="177">
        <v>45383</v>
      </c>
      <c r="L5913" s="219">
        <v>35.272591480448128</v>
      </c>
      <c r="M5913" s="164">
        <v>45078</v>
      </c>
      <c r="N5913" s="72">
        <v>36.240689698734208</v>
      </c>
      <c r="O5913" s="164">
        <v>45170</v>
      </c>
      <c r="P5913" s="176">
        <v>35.848524003587428</v>
      </c>
      <c r="S5913" s="165"/>
      <c r="T5913" s="72"/>
    </row>
    <row r="5914" spans="1:20">
      <c r="A5914" s="12">
        <f t="shared" si="404"/>
        <v>0</v>
      </c>
      <c r="B5914" t="str">
        <f>YEAR(C5914)&amp;VLOOKUP(MONTH(C5914),lookup!$G$2:$N$13,8)</f>
        <v>2024M06</v>
      </c>
      <c r="C5914" s="7">
        <f t="shared" si="406"/>
        <v>45451</v>
      </c>
      <c r="D5914" s="130">
        <v>43.15227950555974</v>
      </c>
      <c r="E5914">
        <f t="shared" si="403"/>
        <v>43.414749162686043</v>
      </c>
      <c r="F5914" s="130">
        <v>35.405713411091476</v>
      </c>
      <c r="G5914">
        <f t="shared" si="405"/>
        <v>35.52261839093913</v>
      </c>
      <c r="H5914">
        <f t="shared" si="407"/>
        <v>0</v>
      </c>
      <c r="I5914" s="177">
        <v>45261</v>
      </c>
      <c r="J5914" s="73">
        <v>35.561946640964656</v>
      </c>
      <c r="K5914" s="177">
        <v>45383</v>
      </c>
      <c r="L5914" s="219">
        <v>35.276070498807741</v>
      </c>
      <c r="M5914" s="164">
        <v>45078</v>
      </c>
      <c r="N5914" s="72">
        <v>36.215988661893398</v>
      </c>
      <c r="O5914" s="164">
        <v>45170</v>
      </c>
      <c r="P5914" s="176">
        <v>35.814965997510697</v>
      </c>
      <c r="S5914" s="165"/>
      <c r="T5914" s="72"/>
    </row>
    <row r="5915" spans="1:20">
      <c r="A5915" s="12">
        <f t="shared" si="404"/>
        <v>0</v>
      </c>
      <c r="B5915" t="str">
        <f>YEAR(C5915)&amp;VLOOKUP(MONTH(C5915),lookup!$G$2:$N$13,8)</f>
        <v>2024M06</v>
      </c>
      <c r="C5915" s="7">
        <f t="shared" si="406"/>
        <v>45452</v>
      </c>
      <c r="D5915" s="130">
        <v>43.211982459236758</v>
      </c>
      <c r="E5915">
        <f t="shared" si="403"/>
        <v>43.294591170241027</v>
      </c>
      <c r="F5915" s="130">
        <v>35.257707633921846</v>
      </c>
      <c r="G5915">
        <f t="shared" si="405"/>
        <v>35.427588132754067</v>
      </c>
      <c r="H5915">
        <f t="shared" si="407"/>
        <v>35.443559166021949</v>
      </c>
      <c r="I5915" s="177">
        <v>45261</v>
      </c>
      <c r="J5915" s="73">
        <v>35.480414565725333</v>
      </c>
      <c r="K5915" s="177">
        <v>45383</v>
      </c>
      <c r="L5915" s="219">
        <v>35.290162911290125</v>
      </c>
      <c r="M5915" s="177">
        <v>45452</v>
      </c>
      <c r="N5915" s="221">
        <v>35.443559166021949</v>
      </c>
      <c r="O5915" s="164">
        <v>45170</v>
      </c>
      <c r="P5915" s="176">
        <v>35.78272879029641</v>
      </c>
      <c r="S5915" s="165"/>
      <c r="T5915" s="72"/>
    </row>
    <row r="5916" spans="1:20">
      <c r="A5916" s="12">
        <f t="shared" si="404"/>
        <v>0</v>
      </c>
      <c r="B5916" t="str">
        <f>YEAR(C5916)&amp;VLOOKUP(MONTH(C5916),lookup!$G$2:$N$13,8)</f>
        <v>2024M06</v>
      </c>
      <c r="C5916" s="7">
        <f t="shared" si="406"/>
        <v>45453</v>
      </c>
      <c r="D5916" s="130">
        <v>42.633136388230369</v>
      </c>
      <c r="E5916">
        <f t="shared" si="403"/>
        <v>43.199277041373058</v>
      </c>
      <c r="F5916" s="130">
        <v>34.900661058799777</v>
      </c>
      <c r="G5916">
        <f t="shared" si="405"/>
        <v>35.333159128981542</v>
      </c>
      <c r="H5916">
        <f t="shared" si="407"/>
        <v>35.406982312874675</v>
      </c>
      <c r="I5916" s="177">
        <v>45261</v>
      </c>
      <c r="J5916" s="73">
        <v>35.430153536317654</v>
      </c>
      <c r="K5916" s="177">
        <v>45383</v>
      </c>
      <c r="L5916" s="219">
        <v>35.290183929013104</v>
      </c>
      <c r="M5916" s="177">
        <v>45452</v>
      </c>
      <c r="N5916" s="221">
        <v>35.406982312874675</v>
      </c>
      <c r="O5916" s="164">
        <v>45170</v>
      </c>
      <c r="P5916" s="176">
        <v>35.692397289202873</v>
      </c>
      <c r="S5916" s="165"/>
      <c r="T5916" s="72"/>
    </row>
    <row r="5917" spans="1:20">
      <c r="A5917" s="12">
        <f t="shared" si="404"/>
        <v>0</v>
      </c>
      <c r="B5917" t="str">
        <f>YEAR(C5917)&amp;VLOOKUP(MONTH(C5917),lookup!$G$2:$N$13,8)</f>
        <v>2024M06</v>
      </c>
      <c r="C5917" s="7">
        <f t="shared" si="406"/>
        <v>45454</v>
      </c>
      <c r="D5917" s="130">
        <v>43.05274864394282</v>
      </c>
      <c r="E5917">
        <f t="shared" si="403"/>
        <v>43.105503325101836</v>
      </c>
      <c r="F5917" s="130">
        <v>35.229075611119349</v>
      </c>
      <c r="G5917">
        <f t="shared" si="405"/>
        <v>35.275412915651579</v>
      </c>
      <c r="H5917">
        <f t="shared" si="407"/>
        <v>35.353608010122976</v>
      </c>
      <c r="I5917" s="177">
        <v>45261</v>
      </c>
      <c r="J5917" s="73">
        <v>35.377502576477568</v>
      </c>
      <c r="K5917" s="177">
        <v>45383</v>
      </c>
      <c r="L5917" s="219">
        <v>35.272848976448678</v>
      </c>
      <c r="M5917" s="177">
        <v>45452</v>
      </c>
      <c r="N5917" s="221">
        <v>35.353608010122976</v>
      </c>
      <c r="O5917" s="164">
        <v>45170</v>
      </c>
      <c r="P5917" s="176">
        <v>35.60585209663396</v>
      </c>
      <c r="S5917" s="165"/>
      <c r="T5917" s="72"/>
    </row>
    <row r="5918" spans="1:20">
      <c r="A5918" s="12">
        <f t="shared" si="404"/>
        <v>0</v>
      </c>
      <c r="B5918" t="str">
        <f>YEAR(C5918)&amp;VLOOKUP(MONTH(C5918),lookup!$G$2:$N$13,8)</f>
        <v>2024M06</v>
      </c>
      <c r="C5918" s="7">
        <f t="shared" si="406"/>
        <v>45455</v>
      </c>
      <c r="D5918" s="130">
        <v>42.319479870201377</v>
      </c>
      <c r="E5918">
        <f t="shared" si="403"/>
        <v>43.000189015242739</v>
      </c>
      <c r="F5918" s="130">
        <v>34.610661616456653</v>
      </c>
      <c r="G5918">
        <f t="shared" si="405"/>
        <v>35.171813143893488</v>
      </c>
      <c r="H5918">
        <f t="shared" si="407"/>
        <v>35.350701636317815</v>
      </c>
      <c r="I5918" s="177">
        <v>45261</v>
      </c>
      <c r="J5918" s="73">
        <v>35.314624851912562</v>
      </c>
      <c r="K5918" s="177">
        <v>45383</v>
      </c>
      <c r="L5918" s="219">
        <v>35.24569723628337</v>
      </c>
      <c r="M5918" s="177">
        <v>45452</v>
      </c>
      <c r="N5918" s="221">
        <v>35.350701636317815</v>
      </c>
      <c r="O5918" s="164">
        <v>45170</v>
      </c>
      <c r="P5918" s="176">
        <v>35.50675677561609</v>
      </c>
      <c r="S5918" s="165"/>
      <c r="T5918" s="72"/>
    </row>
    <row r="5919" spans="1:20">
      <c r="A5919" s="12">
        <f t="shared" si="404"/>
        <v>0</v>
      </c>
      <c r="B5919" t="str">
        <f>YEAR(C5919)&amp;VLOOKUP(MONTH(C5919),lookup!$G$2:$N$13,8)</f>
        <v>2024M06</v>
      </c>
      <c r="C5919" s="7">
        <f t="shared" si="406"/>
        <v>45456</v>
      </c>
      <c r="D5919" s="130">
        <v>42.965254600130571</v>
      </c>
      <c r="E5919">
        <f t="shared" si="403"/>
        <v>42.927611887857182</v>
      </c>
      <c r="F5919" s="130">
        <v>35.151485313957004</v>
      </c>
      <c r="G5919">
        <f t="shared" si="405"/>
        <v>35.125353445874254</v>
      </c>
      <c r="H5919">
        <f t="shared" si="407"/>
        <v>35.286440446200132</v>
      </c>
      <c r="I5919" s="177">
        <v>45261</v>
      </c>
      <c r="J5919" s="73">
        <v>35.265177536305011</v>
      </c>
      <c r="K5919" s="177">
        <v>45383</v>
      </c>
      <c r="L5919" s="219">
        <v>35.227984984181155</v>
      </c>
      <c r="M5919" s="177">
        <v>45452</v>
      </c>
      <c r="N5919" s="221">
        <v>35.286440446200132</v>
      </c>
      <c r="O5919" s="164">
        <v>45170</v>
      </c>
      <c r="P5919" s="176">
        <v>35.417658432572082</v>
      </c>
      <c r="S5919" s="165"/>
      <c r="T5919" s="72"/>
    </row>
    <row r="5920" spans="1:20">
      <c r="A5920" s="12">
        <f t="shared" si="404"/>
        <v>0</v>
      </c>
      <c r="B5920" t="str">
        <f>YEAR(C5920)&amp;VLOOKUP(MONTH(C5920),lookup!$G$2:$N$13,8)</f>
        <v>2024M06</v>
      </c>
      <c r="C5920" s="7">
        <f t="shared" si="406"/>
        <v>45457</v>
      </c>
      <c r="D5920" s="130">
        <v>42.319900919061908</v>
      </c>
      <c r="E5920">
        <f t="shared" si="403"/>
        <v>42.81320156482299</v>
      </c>
      <c r="F5920" s="130">
        <v>34.65161154108808</v>
      </c>
      <c r="G5920">
        <f t="shared" si="405"/>
        <v>35.020789399920936</v>
      </c>
      <c r="H5920">
        <f t="shared" si="407"/>
        <v>35.262452077109053</v>
      </c>
      <c r="I5920" s="177">
        <v>45261</v>
      </c>
      <c r="J5920" s="73">
        <v>35.206826177258144</v>
      </c>
      <c r="K5920" s="177">
        <v>45383</v>
      </c>
      <c r="L5920" s="219">
        <v>35.228976084187472</v>
      </c>
      <c r="M5920" s="177">
        <v>45452</v>
      </c>
      <c r="N5920" s="221">
        <v>35.262452077109053</v>
      </c>
      <c r="O5920" s="164">
        <v>45170</v>
      </c>
      <c r="P5920" s="176">
        <v>35.321254801073671</v>
      </c>
      <c r="S5920" s="165"/>
      <c r="T5920" s="72"/>
    </row>
    <row r="5921" spans="1:20">
      <c r="A5921" s="12">
        <f t="shared" si="404"/>
        <v>0</v>
      </c>
      <c r="B5921" t="str">
        <f>YEAR(C5921)&amp;VLOOKUP(MONTH(C5921),lookup!$G$2:$N$13,8)</f>
        <v>2024M06</v>
      </c>
      <c r="C5921" s="7">
        <f t="shared" si="406"/>
        <v>45458</v>
      </c>
      <c r="D5921" s="130">
        <v>42.725923518221947</v>
      </c>
      <c r="E5921">
        <f t="shared" si="403"/>
        <v>42.733497780685681</v>
      </c>
      <c r="F5921" s="130">
        <v>34.900599860956824</v>
      </c>
      <c r="G5921">
        <f t="shared" si="405"/>
        <v>34.960394336493408</v>
      </c>
      <c r="H5921">
        <f t="shared" si="407"/>
        <v>35.179488422659851</v>
      </c>
      <c r="I5921" s="177">
        <v>45261</v>
      </c>
      <c r="J5921" s="73">
        <v>35.136582116920259</v>
      </c>
      <c r="K5921" s="177">
        <v>45383</v>
      </c>
      <c r="L5921" s="219">
        <v>35.166856241838886</v>
      </c>
      <c r="M5921" s="177">
        <v>45452</v>
      </c>
      <c r="N5921" s="221">
        <v>35.179488422659851</v>
      </c>
      <c r="O5921" s="164">
        <v>45170</v>
      </c>
      <c r="P5921" s="176">
        <v>35.209468214497569</v>
      </c>
      <c r="S5921" s="165"/>
      <c r="T5921" s="72"/>
    </row>
    <row r="5922" spans="1:20">
      <c r="A5922" s="12">
        <f t="shared" si="404"/>
        <v>0</v>
      </c>
      <c r="B5922" t="str">
        <f>YEAR(C5922)&amp;VLOOKUP(MONTH(C5922),lookup!$G$2:$N$13,8)</f>
        <v>2024M06</v>
      </c>
      <c r="C5922" s="7">
        <f t="shared" si="406"/>
        <v>45459</v>
      </c>
      <c r="D5922" s="130">
        <v>42.114286093100418</v>
      </c>
      <c r="E5922">
        <f t="shared" si="403"/>
        <v>42.625385667812807</v>
      </c>
      <c r="F5922" s="130">
        <v>34.526885748667517</v>
      </c>
      <c r="G5922">
        <f t="shared" si="405"/>
        <v>34.87431966508089</v>
      </c>
      <c r="H5922">
        <f t="shared" si="407"/>
        <v>35.071146311168405</v>
      </c>
      <c r="I5922" s="177">
        <v>45261</v>
      </c>
      <c r="J5922" s="73">
        <v>35.06422652013844</v>
      </c>
      <c r="K5922" s="177">
        <v>45383</v>
      </c>
      <c r="L5922" s="219">
        <v>35.102843120392656</v>
      </c>
      <c r="M5922" s="177">
        <v>45452</v>
      </c>
      <c r="N5922" s="221">
        <v>35.071146311168405</v>
      </c>
      <c r="O5922" s="164">
        <v>45170</v>
      </c>
      <c r="P5922" s="176">
        <v>35.113473576315478</v>
      </c>
      <c r="S5922" s="165"/>
      <c r="T5922" s="72"/>
    </row>
    <row r="5923" spans="1:20">
      <c r="A5923" s="12">
        <f t="shared" si="404"/>
        <v>0</v>
      </c>
      <c r="B5923" t="str">
        <f>YEAR(C5923)&amp;VLOOKUP(MONTH(C5923),lookup!$G$2:$N$13,8)</f>
        <v>2024M06</v>
      </c>
      <c r="C5923" s="7">
        <f t="shared" si="406"/>
        <v>45460</v>
      </c>
      <c r="D5923" s="130">
        <v>42.122514425377851</v>
      </c>
      <c r="E5923">
        <f t="shared" si="403"/>
        <v>42.479774397482885</v>
      </c>
      <c r="F5923" s="130">
        <v>34.283921097345861</v>
      </c>
      <c r="G5923">
        <f t="shared" si="405"/>
        <v>34.7346951303971</v>
      </c>
      <c r="H5923">
        <f t="shared" si="407"/>
        <v>34.981351041730527</v>
      </c>
      <c r="I5923" s="177">
        <v>45261</v>
      </c>
      <c r="J5923" s="73">
        <v>35.007005691307349</v>
      </c>
      <c r="K5923" s="177">
        <v>45383</v>
      </c>
      <c r="L5923" s="219">
        <v>35.018384766926836</v>
      </c>
      <c r="M5923" s="177">
        <v>45452</v>
      </c>
      <c r="N5923" s="221">
        <v>34.981351041730527</v>
      </c>
      <c r="O5923" s="164">
        <v>45170</v>
      </c>
      <c r="P5923" s="176">
        <v>34.986762296285939</v>
      </c>
      <c r="S5923" s="165"/>
      <c r="T5923" s="72"/>
    </row>
    <row r="5924" spans="1:20">
      <c r="A5924" s="12">
        <f t="shared" si="404"/>
        <v>0</v>
      </c>
      <c r="B5924" t="str">
        <f>YEAR(C5924)&amp;VLOOKUP(MONTH(C5924),lookup!$G$2:$N$13,8)</f>
        <v>2024M06</v>
      </c>
      <c r="C5924" s="7">
        <f t="shared" si="406"/>
        <v>45461</v>
      </c>
      <c r="D5924" s="130">
        <v>42.147707762543575</v>
      </c>
      <c r="E5924">
        <f t="shared" si="403"/>
        <v>42.435120766072629</v>
      </c>
      <c r="F5924" s="130">
        <v>34.545614892203311</v>
      </c>
      <c r="G5924">
        <f t="shared" si="405"/>
        <v>34.707084184630375</v>
      </c>
      <c r="H5924">
        <f t="shared" si="407"/>
        <v>34.882824769655379</v>
      </c>
      <c r="I5924" s="177">
        <v>45261</v>
      </c>
      <c r="J5924" s="73">
        <v>34.911921878710316</v>
      </c>
      <c r="K5924" s="177">
        <v>45383</v>
      </c>
      <c r="L5924" s="219">
        <v>34.920872810527825</v>
      </c>
      <c r="M5924" s="177">
        <v>45452</v>
      </c>
      <c r="N5924" s="221">
        <v>34.882824769655379</v>
      </c>
      <c r="O5924" s="164">
        <v>45170</v>
      </c>
      <c r="P5924" s="176">
        <v>34.87398334387494</v>
      </c>
      <c r="S5924" s="165"/>
      <c r="T5924" s="72"/>
    </row>
    <row r="5925" spans="1:20">
      <c r="A5925" s="12">
        <f t="shared" si="404"/>
        <v>0</v>
      </c>
      <c r="B5925" t="str">
        <f>YEAR(C5925)&amp;VLOOKUP(MONTH(C5925),lookup!$G$2:$N$13,8)</f>
        <v>2024M06</v>
      </c>
      <c r="C5925" s="7">
        <f t="shared" si="406"/>
        <v>45462</v>
      </c>
      <c r="D5925" s="130">
        <v>42.131830711566124</v>
      </c>
      <c r="E5925">
        <f t="shared" si="403"/>
        <v>42.308111404585389</v>
      </c>
      <c r="F5925" s="130">
        <v>34.344100236857095</v>
      </c>
      <c r="G5925">
        <f t="shared" si="405"/>
        <v>34.584491133980663</v>
      </c>
      <c r="H5925">
        <f t="shared" si="407"/>
        <v>34.785395360317516</v>
      </c>
      <c r="I5925" s="177">
        <v>45261</v>
      </c>
      <c r="J5925" s="73">
        <v>34.790255048002933</v>
      </c>
      <c r="K5925" s="177">
        <v>45383</v>
      </c>
      <c r="L5925" s="219">
        <v>34.818485089649378</v>
      </c>
      <c r="M5925" s="177">
        <v>45452</v>
      </c>
      <c r="N5925" s="221">
        <v>34.785395360317516</v>
      </c>
      <c r="O5925" s="164">
        <v>45170</v>
      </c>
      <c r="P5925" s="176">
        <v>34.768624757636353</v>
      </c>
      <c r="S5925" s="165"/>
      <c r="T5925" s="72"/>
    </row>
    <row r="5926" spans="1:20">
      <c r="A5926" s="12">
        <f t="shared" si="404"/>
        <v>0</v>
      </c>
      <c r="B5926" t="str">
        <f>YEAR(C5926)&amp;VLOOKUP(MONTH(C5926),lookup!$G$2:$N$13,8)</f>
        <v>2024M06</v>
      </c>
      <c r="C5926" s="7">
        <f t="shared" si="406"/>
        <v>45463</v>
      </c>
      <c r="D5926" s="130">
        <v>42.283717058233407</v>
      </c>
      <c r="E5926">
        <f t="shared" si="403"/>
        <v>42.302860907101682</v>
      </c>
      <c r="F5926" s="130">
        <v>34.667629029722619</v>
      </c>
      <c r="G5926">
        <f t="shared" si="405"/>
        <v>34.589386388029325</v>
      </c>
      <c r="H5926">
        <f t="shared" si="407"/>
        <v>34.67754114314944</v>
      </c>
      <c r="I5926" s="177">
        <v>45261</v>
      </c>
      <c r="J5926" s="73">
        <v>34.666156817263769</v>
      </c>
      <c r="K5926" s="177">
        <v>45383</v>
      </c>
      <c r="L5926" s="219">
        <v>34.730009422225855</v>
      </c>
      <c r="M5926" s="177">
        <v>45452</v>
      </c>
      <c r="N5926" s="221">
        <v>34.67754114314944</v>
      </c>
      <c r="O5926" s="164">
        <v>45170</v>
      </c>
      <c r="P5926" s="176">
        <v>34.698536276467728</v>
      </c>
      <c r="S5926" s="165"/>
      <c r="T5926" s="72"/>
    </row>
    <row r="5927" spans="1:20">
      <c r="A5927" s="12">
        <f t="shared" si="404"/>
        <v>0</v>
      </c>
      <c r="B5927" t="str">
        <f>YEAR(C5927)&amp;VLOOKUP(MONTH(C5927),lookup!$G$2:$N$13,8)</f>
        <v>2024M06</v>
      </c>
      <c r="C5927" s="7">
        <f t="shared" si="406"/>
        <v>45464</v>
      </c>
      <c r="D5927" s="130">
        <v>42.073386483163119</v>
      </c>
      <c r="E5927">
        <f t="shared" si="403"/>
        <v>42.19274106353631</v>
      </c>
      <c r="F5927" s="130">
        <v>34.291299625582532</v>
      </c>
      <c r="G5927">
        <f t="shared" si="405"/>
        <v>34.4848497628914</v>
      </c>
      <c r="H5927">
        <f t="shared" si="407"/>
        <v>34.592261949446495</v>
      </c>
      <c r="I5927" s="177">
        <v>45261</v>
      </c>
      <c r="J5927" s="73">
        <v>34.531198268660546</v>
      </c>
      <c r="K5927" s="177">
        <v>45383</v>
      </c>
      <c r="L5927" s="219">
        <v>34.652431530210215</v>
      </c>
      <c r="M5927" s="177">
        <v>45452</v>
      </c>
      <c r="N5927" s="221">
        <v>34.592261949446495</v>
      </c>
      <c r="O5927" s="164">
        <v>45170</v>
      </c>
      <c r="P5927" s="176">
        <v>34.625749225685709</v>
      </c>
      <c r="S5927" s="165"/>
      <c r="T5927" s="72"/>
    </row>
    <row r="5928" spans="1:20">
      <c r="A5928" s="12">
        <f t="shared" si="404"/>
        <v>1</v>
      </c>
      <c r="B5928" t="str">
        <f>YEAR(C5928)&amp;VLOOKUP(MONTH(C5928),lookup!$G$2:$N$13,8)</f>
        <v>2024M06</v>
      </c>
      <c r="C5928" s="7">
        <f t="shared" si="406"/>
        <v>45465</v>
      </c>
      <c r="D5928" s="130">
        <v>42.136461681218051</v>
      </c>
      <c r="E5928">
        <f t="shared" si="403"/>
        <v>42.183124076847541</v>
      </c>
      <c r="F5928" s="130">
        <v>34.500796740675284</v>
      </c>
      <c r="G5928">
        <f t="shared" si="405"/>
        <v>34.473249753866241</v>
      </c>
      <c r="H5928">
        <f t="shared" si="407"/>
        <v>34.465505773716743</v>
      </c>
      <c r="I5928" s="177">
        <v>45261</v>
      </c>
      <c r="J5928" s="73">
        <v>34.414078942057607</v>
      </c>
      <c r="K5928" s="177">
        <v>45383</v>
      </c>
      <c r="L5928" s="219">
        <v>34.542711532007289</v>
      </c>
      <c r="M5928" s="177">
        <v>45452</v>
      </c>
      <c r="N5928" s="221">
        <v>34.465505773716743</v>
      </c>
      <c r="O5928" s="164">
        <v>45170</v>
      </c>
      <c r="P5928" s="176">
        <v>34.55065894500293</v>
      </c>
      <c r="S5928" s="165"/>
      <c r="T5928" s="72"/>
    </row>
    <row r="5929" spans="1:20">
      <c r="A5929" s="12">
        <f t="shared" si="404"/>
        <v>0</v>
      </c>
      <c r="B5929" t="str">
        <f>YEAR(C5929)&amp;VLOOKUP(MONTH(C5929),lookup!$G$2:$N$13,8)</f>
        <v>2024M06</v>
      </c>
      <c r="C5929" s="7">
        <f t="shared" si="406"/>
        <v>45466</v>
      </c>
      <c r="D5929" s="130">
        <v>0</v>
      </c>
      <c r="E5929">
        <f t="shared" si="403"/>
        <v>36.002544321510513</v>
      </c>
      <c r="F5929" s="130">
        <v>0</v>
      </c>
      <c r="G5929">
        <f t="shared" si="405"/>
        <v>29.434968837777625</v>
      </c>
      <c r="H5929">
        <f t="shared" si="407"/>
        <v>34.364529365564671</v>
      </c>
      <c r="I5929" s="177">
        <v>45261</v>
      </c>
      <c r="J5929" s="73">
        <v>34.293751867431865</v>
      </c>
      <c r="K5929" s="177">
        <v>45383</v>
      </c>
      <c r="L5929" s="219">
        <v>34.459696825423258</v>
      </c>
      <c r="M5929" s="177">
        <v>45452</v>
      </c>
      <c r="N5929" s="221">
        <v>34.364529365564671</v>
      </c>
      <c r="O5929" s="164">
        <v>45170</v>
      </c>
      <c r="P5929" s="176">
        <v>34.468049474083962</v>
      </c>
      <c r="S5929" s="165"/>
      <c r="T5929" s="72"/>
    </row>
    <row r="5930" spans="1:20">
      <c r="A5930" s="12">
        <f t="shared" si="404"/>
        <v>0</v>
      </c>
      <c r="B5930" t="str">
        <f>YEAR(C5930)&amp;VLOOKUP(MONTH(C5930),lookup!$G$2:$N$13,8)</f>
        <v>2024M06</v>
      </c>
      <c r="C5930" s="7">
        <f t="shared" si="406"/>
        <v>45467</v>
      </c>
      <c r="D5930" s="130">
        <v>0</v>
      </c>
      <c r="E5930">
        <f t="shared" si="403"/>
        <v>29.858092460479774</v>
      </c>
      <c r="F5930" s="130">
        <v>0</v>
      </c>
      <c r="G5930">
        <f t="shared" si="405"/>
        <v>24.398237237468962</v>
      </c>
      <c r="H5930">
        <f t="shared" si="407"/>
        <v>34.268378235484775</v>
      </c>
      <c r="I5930" s="177">
        <v>45261</v>
      </c>
      <c r="J5930" s="73">
        <v>34.189843023169367</v>
      </c>
      <c r="K5930" s="177">
        <v>45383</v>
      </c>
      <c r="L5930" s="219">
        <v>34.370167432969765</v>
      </c>
      <c r="M5930" s="177">
        <v>45452</v>
      </c>
      <c r="N5930" s="221">
        <v>34.268378235484775</v>
      </c>
      <c r="O5930" s="164">
        <v>45170</v>
      </c>
      <c r="P5930" s="176">
        <v>34.388546634543381</v>
      </c>
      <c r="S5930" s="165"/>
      <c r="T5930" s="72"/>
    </row>
    <row r="5931" spans="1:20">
      <c r="A5931" s="12">
        <f t="shared" si="404"/>
        <v>0</v>
      </c>
      <c r="B5931" t="str">
        <f>YEAR(C5931)&amp;VLOOKUP(MONTH(C5931),lookup!$G$2:$N$13,8)</f>
        <v>2024M06</v>
      </c>
      <c r="C5931" s="7">
        <f t="shared" si="406"/>
        <v>45468</v>
      </c>
      <c r="D5931" s="130">
        <v>0</v>
      </c>
      <c r="E5931">
        <f t="shared" si="403"/>
        <v>23.71444941626315</v>
      </c>
      <c r="F5931" s="130">
        <v>0</v>
      </c>
      <c r="G5931">
        <f t="shared" si="405"/>
        <v>19.393483815813426</v>
      </c>
      <c r="H5931">
        <f t="shared" si="407"/>
        <v>34.172261973751695</v>
      </c>
      <c r="I5931" s="177">
        <v>45261</v>
      </c>
      <c r="J5931" s="73">
        <v>34.07687720733157</v>
      </c>
      <c r="K5931" s="177">
        <v>45383</v>
      </c>
      <c r="L5931" s="219">
        <v>34.274316109147406</v>
      </c>
      <c r="M5931" s="177">
        <v>45452</v>
      </c>
      <c r="N5931" s="221">
        <v>34.172261973751695</v>
      </c>
      <c r="O5931" s="164">
        <v>45170</v>
      </c>
      <c r="P5931" s="176">
        <v>34.327381215646326</v>
      </c>
      <c r="S5931" s="165"/>
      <c r="T5931" s="72"/>
    </row>
    <row r="5932" spans="1:20">
      <c r="A5932" s="12">
        <f t="shared" si="404"/>
        <v>0</v>
      </c>
      <c r="B5932" t="str">
        <f>YEAR(C5932)&amp;VLOOKUP(MONTH(C5932),lookup!$G$2:$N$13,8)</f>
        <v>2024M06</v>
      </c>
      <c r="C5932" s="7">
        <f t="shared" si="406"/>
        <v>45469</v>
      </c>
      <c r="D5932" s="130">
        <v>0</v>
      </c>
      <c r="E5932">
        <f t="shared" si="403"/>
        <v>17.556574592918057</v>
      </c>
      <c r="F5932" s="130">
        <v>0</v>
      </c>
      <c r="G5932">
        <f t="shared" si="405"/>
        <v>14.345413799240497</v>
      </c>
      <c r="H5932">
        <f t="shared" si="407"/>
        <v>34.071570354950545</v>
      </c>
      <c r="I5932" s="177">
        <v>45261</v>
      </c>
      <c r="J5932" s="73">
        <v>33.980034565296833</v>
      </c>
      <c r="K5932" s="177">
        <v>45383</v>
      </c>
      <c r="L5932" s="219">
        <v>34.182915179976327</v>
      </c>
      <c r="M5932" s="177">
        <v>45452</v>
      </c>
      <c r="N5932" s="221">
        <v>34.071570354950545</v>
      </c>
      <c r="O5932" s="164">
        <v>45170</v>
      </c>
      <c r="P5932" s="176">
        <v>34.274496047210349</v>
      </c>
      <c r="S5932" s="165"/>
      <c r="T5932" s="72"/>
    </row>
    <row r="5933" spans="1:20">
      <c r="A5933" s="12">
        <f t="shared" si="404"/>
        <v>0</v>
      </c>
      <c r="B5933" t="str">
        <f>YEAR(C5933)&amp;VLOOKUP(MONTH(C5933),lookup!$G$2:$N$13,8)</f>
        <v>2024M06</v>
      </c>
      <c r="C5933" s="7">
        <f t="shared" si="406"/>
        <v>45470</v>
      </c>
      <c r="D5933" s="130">
        <v>0</v>
      </c>
      <c r="E5933">
        <f t="shared" ref="E5933:E5996" si="408">AVERAGE(SUM(D5926:D5933)/8,SUM(D5928:D5933)/6)</f>
        <v>11.417219633181581</v>
      </c>
      <c r="F5933" s="130">
        <v>0</v>
      </c>
      <c r="G5933">
        <f t="shared" si="405"/>
        <v>9.341299232305051</v>
      </c>
      <c r="H5933">
        <f t="shared" si="407"/>
        <v>33.976838416918305</v>
      </c>
      <c r="I5933" s="177">
        <v>45261</v>
      </c>
      <c r="J5933" s="73">
        <v>33.917086234375844</v>
      </c>
      <c r="K5933" s="177">
        <v>45383</v>
      </c>
      <c r="L5933" s="219">
        <v>34.108716331820169</v>
      </c>
      <c r="M5933" s="177">
        <v>45452</v>
      </c>
      <c r="N5933" s="221">
        <v>33.976838416918305</v>
      </c>
      <c r="O5933" s="164">
        <v>45170</v>
      </c>
      <c r="P5933" s="176">
        <v>34.221701090075292</v>
      </c>
      <c r="S5933" s="165"/>
      <c r="T5933" s="72"/>
    </row>
    <row r="5934" spans="1:20">
      <c r="A5934" s="12">
        <f t="shared" si="404"/>
        <v>0</v>
      </c>
      <c r="B5934" t="str">
        <f>YEAR(C5934)&amp;VLOOKUP(MONTH(C5934),lookup!$G$2:$N$13,8)</f>
        <v>2024M06</v>
      </c>
      <c r="C5934" s="7">
        <f t="shared" si="406"/>
        <v>45471</v>
      </c>
      <c r="D5934" s="130">
        <v>0</v>
      </c>
      <c r="E5934">
        <f t="shared" si="408"/>
        <v>5.2631155102738232</v>
      </c>
      <c r="F5934" s="130">
        <v>0</v>
      </c>
      <c r="G5934">
        <f t="shared" si="405"/>
        <v>4.2995060228911139</v>
      </c>
      <c r="H5934">
        <f t="shared" si="407"/>
        <v>33.872835068211572</v>
      </c>
      <c r="I5934" s="177">
        <v>45261</v>
      </c>
      <c r="J5934" s="73">
        <v>33.857832348080038</v>
      </c>
      <c r="K5934" s="177">
        <v>45383</v>
      </c>
      <c r="L5934" s="219">
        <v>34.024056543850037</v>
      </c>
      <c r="M5934" s="177">
        <v>45452</v>
      </c>
      <c r="N5934" s="221">
        <v>33.872835068211572</v>
      </c>
      <c r="O5934" s="164">
        <v>45170</v>
      </c>
      <c r="P5934" s="176">
        <v>34.155120851488519</v>
      </c>
      <c r="S5934" s="165"/>
      <c r="T5934" s="72"/>
    </row>
    <row r="5935" spans="1:20">
      <c r="A5935" s="12">
        <f t="shared" si="404"/>
        <v>0</v>
      </c>
      <c r="B5935" t="str">
        <f>YEAR(C5935)&amp;VLOOKUP(MONTH(C5935),lookup!$G$2:$N$13,8)</f>
        <v>2024M06</v>
      </c>
      <c r="C5935" s="7">
        <f t="shared" si="406"/>
        <v>45472</v>
      </c>
      <c r="D5935" s="130">
        <v>0</v>
      </c>
      <c r="E5935">
        <f t="shared" si="408"/>
        <v>2.6335288550761282</v>
      </c>
      <c r="F5935" s="130">
        <v>0</v>
      </c>
      <c r="G5935">
        <f t="shared" si="405"/>
        <v>2.1562997962922053</v>
      </c>
      <c r="H5935">
        <f t="shared" si="407"/>
        <v>33.761132235817534</v>
      </c>
      <c r="I5935" s="177">
        <v>45261</v>
      </c>
      <c r="J5935" s="73">
        <v>33.808162026186906</v>
      </c>
      <c r="K5935" s="177">
        <v>45383</v>
      </c>
      <c r="L5935" s="219">
        <v>33.939214625248269</v>
      </c>
      <c r="M5935" s="177">
        <v>45452</v>
      </c>
      <c r="N5935" s="221">
        <v>33.761132235817534</v>
      </c>
      <c r="O5935" s="164">
        <v>45170</v>
      </c>
      <c r="P5935" s="176">
        <v>34.074177848994999</v>
      </c>
      <c r="S5935" s="165"/>
      <c r="T5935" s="72"/>
    </row>
    <row r="5936" spans="1:20">
      <c r="A5936" s="12">
        <f t="shared" ref="A5936:A5999" si="409">IF(D5936+D5937=D5936,IF(D5936+D5937&gt;0,1,0),0)</f>
        <v>0</v>
      </c>
      <c r="B5936" t="str">
        <f>YEAR(C5936)&amp;VLOOKUP(MONTH(C5936),lookup!$G$2:$N$13,8)</f>
        <v>2024M06</v>
      </c>
      <c r="C5936" s="7">
        <f t="shared" si="406"/>
        <v>45473</v>
      </c>
      <c r="D5936" s="130">
        <v>0</v>
      </c>
      <c r="E5936">
        <f t="shared" si="408"/>
        <v>0</v>
      </c>
      <c r="F5936" s="130">
        <v>0</v>
      </c>
      <c r="G5936">
        <f t="shared" si="405"/>
        <v>0</v>
      </c>
      <c r="H5936">
        <f t="shared" si="407"/>
        <v>33.671720011189826</v>
      </c>
      <c r="I5936" s="177">
        <v>45261</v>
      </c>
      <c r="J5936" s="73">
        <v>33.765674394756566</v>
      </c>
      <c r="K5936" s="177">
        <v>45383</v>
      </c>
      <c r="L5936" s="219">
        <v>33.859309844665724</v>
      </c>
      <c r="M5936" s="177">
        <v>45452</v>
      </c>
      <c r="N5936" s="221">
        <v>33.671720011189826</v>
      </c>
      <c r="O5936" s="164">
        <v>45170</v>
      </c>
      <c r="P5936" s="176">
        <v>33.99763958249806</v>
      </c>
      <c r="S5936" s="165"/>
      <c r="T5936" s="72"/>
    </row>
    <row r="5937" spans="1:16">
      <c r="A5937" s="12">
        <f t="shared" si="409"/>
        <v>0</v>
      </c>
      <c r="B5937" t="str">
        <f>YEAR(C5937)&amp;VLOOKUP(MONTH(C5937),lookup!$G$2:$N$13,8)</f>
        <v>2024M07</v>
      </c>
      <c r="C5937" s="7">
        <f t="shared" si="406"/>
        <v>45474</v>
      </c>
      <c r="D5937" s="130">
        <v>0</v>
      </c>
      <c r="E5937">
        <f t="shared" si="408"/>
        <v>0</v>
      </c>
      <c r="F5937" s="130">
        <v>0</v>
      </c>
      <c r="G5937">
        <f t="shared" si="405"/>
        <v>0</v>
      </c>
      <c r="H5937">
        <f t="shared" si="407"/>
        <v>33.625869684414866</v>
      </c>
      <c r="I5937" s="177">
        <v>45261</v>
      </c>
      <c r="J5937" s="73">
        <v>33.720958131158149</v>
      </c>
      <c r="K5937" s="177">
        <v>45383</v>
      </c>
      <c r="L5937" s="219">
        <v>33.792534620202922</v>
      </c>
      <c r="M5937" s="177">
        <v>45452</v>
      </c>
      <c r="N5937" s="221">
        <v>33.625869684414866</v>
      </c>
      <c r="O5937" s="164">
        <v>45170</v>
      </c>
      <c r="P5937" s="176">
        <v>33.92431578949202</v>
      </c>
    </row>
    <row r="5938" spans="1:16">
      <c r="A5938" s="12">
        <f t="shared" si="409"/>
        <v>0</v>
      </c>
      <c r="B5938" t="str">
        <f>YEAR(C5938)&amp;VLOOKUP(MONTH(C5938),lookup!$G$2:$N$13,8)</f>
        <v>2024M07</v>
      </c>
      <c r="C5938" s="7">
        <f t="shared" si="406"/>
        <v>45475</v>
      </c>
      <c r="D5938" s="130">
        <v>0</v>
      </c>
      <c r="E5938">
        <f t="shared" si="408"/>
        <v>0</v>
      </c>
      <c r="F5938" s="130">
        <v>0</v>
      </c>
      <c r="G5938">
        <f t="shared" si="405"/>
        <v>0</v>
      </c>
      <c r="H5938">
        <f t="shared" si="407"/>
        <v>33.597052009464655</v>
      </c>
      <c r="I5938" s="177">
        <v>45261</v>
      </c>
      <c r="J5938" s="73">
        <v>33.648897758740304</v>
      </c>
      <c r="K5938" s="177">
        <v>45383</v>
      </c>
      <c r="L5938" s="219">
        <v>33.719780468611589</v>
      </c>
      <c r="M5938" s="177">
        <v>45452</v>
      </c>
      <c r="N5938" s="221">
        <v>33.597052009464655</v>
      </c>
      <c r="O5938" s="164">
        <v>45170</v>
      </c>
      <c r="P5938" s="176">
        <v>33.864495849167163</v>
      </c>
    </row>
    <row r="5939" spans="1:16">
      <c r="A5939" s="12">
        <f t="shared" si="409"/>
        <v>0</v>
      </c>
      <c r="B5939" t="str">
        <f>YEAR(C5939)&amp;VLOOKUP(MONTH(C5939),lookup!$G$2:$N$13,8)</f>
        <v>2024M07</v>
      </c>
      <c r="C5939" s="7">
        <f t="shared" si="406"/>
        <v>45476</v>
      </c>
      <c r="D5939" s="130">
        <v>0</v>
      </c>
      <c r="E5939">
        <f t="shared" si="408"/>
        <v>0</v>
      </c>
      <c r="F5939" s="130">
        <v>0</v>
      </c>
      <c r="G5939">
        <f t="shared" si="405"/>
        <v>0</v>
      </c>
      <c r="H5939">
        <f t="shared" si="407"/>
        <v>33.568768756975501</v>
      </c>
      <c r="I5939" s="177">
        <v>45261</v>
      </c>
      <c r="J5939" s="73">
        <v>33.562540556823656</v>
      </c>
      <c r="K5939" s="177">
        <v>45383</v>
      </c>
      <c r="L5939" s="219">
        <v>33.672175412543957</v>
      </c>
      <c r="M5939" s="177">
        <v>45452</v>
      </c>
      <c r="N5939" s="221">
        <v>33.568768756975501</v>
      </c>
      <c r="O5939" s="164">
        <v>45170</v>
      </c>
      <c r="P5939" s="176">
        <v>33.824029909711079</v>
      </c>
    </row>
    <row r="5940" spans="1:16">
      <c r="A5940" s="12">
        <f t="shared" si="409"/>
        <v>0</v>
      </c>
      <c r="B5940" t="str">
        <f>YEAR(C5940)&amp;VLOOKUP(MONTH(C5940),lookup!$G$2:$N$13,8)</f>
        <v>2024M07</v>
      </c>
      <c r="C5940" s="7">
        <f t="shared" si="406"/>
        <v>45477</v>
      </c>
      <c r="D5940" s="130">
        <v>0</v>
      </c>
      <c r="E5940">
        <f t="shared" si="408"/>
        <v>0</v>
      </c>
      <c r="F5940" s="130">
        <v>0</v>
      </c>
      <c r="G5940">
        <f t="shared" si="405"/>
        <v>0</v>
      </c>
      <c r="H5940">
        <f t="shared" si="407"/>
        <v>33.548175259672213</v>
      </c>
      <c r="I5940" s="177">
        <v>45261</v>
      </c>
      <c r="J5940" s="73">
        <v>33.501888990735857</v>
      </c>
      <c r="K5940" s="177">
        <v>45383</v>
      </c>
      <c r="L5940" s="219">
        <v>33.627837217366626</v>
      </c>
      <c r="M5940" s="177">
        <v>45452</v>
      </c>
      <c r="N5940" s="221">
        <v>33.548175259672213</v>
      </c>
      <c r="O5940" s="164">
        <v>45170</v>
      </c>
      <c r="P5940" s="176">
        <v>33.792947930724189</v>
      </c>
    </row>
    <row r="5941" spans="1:16">
      <c r="A5941" s="12">
        <f t="shared" si="409"/>
        <v>0</v>
      </c>
      <c r="B5941" t="str">
        <f>YEAR(C5941)&amp;VLOOKUP(MONTH(C5941),lookup!$G$2:$N$13,8)</f>
        <v>2024M07</v>
      </c>
      <c r="C5941" s="7">
        <f t="shared" si="406"/>
        <v>45478</v>
      </c>
      <c r="D5941" s="130">
        <v>0</v>
      </c>
      <c r="E5941">
        <f t="shared" si="408"/>
        <v>0</v>
      </c>
      <c r="F5941" s="130">
        <v>0</v>
      </c>
      <c r="G5941">
        <f t="shared" si="405"/>
        <v>0</v>
      </c>
      <c r="H5941">
        <f t="shared" si="407"/>
        <v>33.528387405018222</v>
      </c>
      <c r="I5941" s="177">
        <v>45261</v>
      </c>
      <c r="J5941" s="73">
        <v>33.422418728889802</v>
      </c>
      <c r="K5941" s="177">
        <v>45383</v>
      </c>
      <c r="L5941" s="219">
        <v>33.597474986379034</v>
      </c>
      <c r="M5941" s="177">
        <v>45452</v>
      </c>
      <c r="N5941" s="221">
        <v>33.528387405018222</v>
      </c>
      <c r="O5941" s="164">
        <v>45170</v>
      </c>
      <c r="P5941" s="176">
        <v>33.755557811256267</v>
      </c>
    </row>
    <row r="5942" spans="1:16">
      <c r="A5942" s="12">
        <f t="shared" si="409"/>
        <v>0</v>
      </c>
      <c r="B5942" t="str">
        <f>YEAR(C5942)&amp;VLOOKUP(MONTH(C5942),lookup!$G$2:$N$13,8)</f>
        <v>2024M07</v>
      </c>
      <c r="C5942" s="7">
        <f t="shared" si="406"/>
        <v>45479</v>
      </c>
      <c r="D5942" s="130">
        <v>0</v>
      </c>
      <c r="E5942">
        <f t="shared" si="408"/>
        <v>0</v>
      </c>
      <c r="F5942" s="130">
        <v>0</v>
      </c>
      <c r="G5942">
        <f t="shared" si="405"/>
        <v>0</v>
      </c>
      <c r="H5942">
        <f t="shared" si="407"/>
        <v>33.511912417290581</v>
      </c>
      <c r="I5942" s="177">
        <v>45261</v>
      </c>
      <c r="J5942" s="73">
        <v>33.323479181543426</v>
      </c>
      <c r="K5942" s="177">
        <v>45383</v>
      </c>
      <c r="L5942" s="219">
        <v>33.569352496014737</v>
      </c>
      <c r="M5942" s="177">
        <v>45452</v>
      </c>
      <c r="N5942" s="221">
        <v>33.511912417290581</v>
      </c>
      <c r="O5942" s="164">
        <v>45170</v>
      </c>
      <c r="P5942" s="176">
        <v>33.709693652805022</v>
      </c>
    </row>
    <row r="5943" spans="1:16">
      <c r="A5943" s="12">
        <f t="shared" si="409"/>
        <v>0</v>
      </c>
      <c r="B5943" t="str">
        <f>YEAR(C5943)&amp;VLOOKUP(MONTH(C5943),lookup!$G$2:$N$13,8)</f>
        <v>2024M07</v>
      </c>
      <c r="C5943" s="7">
        <f t="shared" si="406"/>
        <v>45480</v>
      </c>
      <c r="D5943" s="130">
        <v>0</v>
      </c>
      <c r="E5943">
        <f t="shared" si="408"/>
        <v>0</v>
      </c>
      <c r="F5943" s="130">
        <v>0</v>
      </c>
      <c r="G5943">
        <f t="shared" si="405"/>
        <v>0</v>
      </c>
      <c r="H5943">
        <f t="shared" si="407"/>
        <v>33.507465086875676</v>
      </c>
      <c r="I5943" s="177">
        <v>45261</v>
      </c>
      <c r="J5943" s="73">
        <v>33.264072024313059</v>
      </c>
      <c r="K5943" s="177">
        <v>45383</v>
      </c>
      <c r="L5943" s="219">
        <v>33.549932490374097</v>
      </c>
      <c r="M5943" s="177">
        <v>45452</v>
      </c>
      <c r="N5943" s="221">
        <v>33.507465086875676</v>
      </c>
      <c r="O5943" s="164">
        <v>45170</v>
      </c>
      <c r="P5943" s="176">
        <v>33.655805472198303</v>
      </c>
    </row>
    <row r="5944" spans="1:16">
      <c r="A5944" s="12">
        <f t="shared" si="409"/>
        <v>0</v>
      </c>
      <c r="B5944" t="str">
        <f>YEAR(C5944)&amp;VLOOKUP(MONTH(C5944),lookup!$G$2:$N$13,8)</f>
        <v>2024M07</v>
      </c>
      <c r="C5944" s="7">
        <f t="shared" si="406"/>
        <v>45481</v>
      </c>
      <c r="D5944" s="130">
        <v>0</v>
      </c>
      <c r="E5944">
        <f t="shared" si="408"/>
        <v>0</v>
      </c>
      <c r="F5944" s="130">
        <v>0</v>
      </c>
      <c r="G5944">
        <f t="shared" si="405"/>
        <v>0</v>
      </c>
      <c r="H5944">
        <f t="shared" si="407"/>
        <v>33.519875799462817</v>
      </c>
      <c r="I5944" s="177">
        <v>45261</v>
      </c>
      <c r="J5944" s="73">
        <v>33.225343187566686</v>
      </c>
      <c r="K5944" s="177">
        <v>45383</v>
      </c>
      <c r="L5944" s="219">
        <v>33.533926862604062</v>
      </c>
      <c r="M5944" s="177">
        <v>45452</v>
      </c>
      <c r="N5944" s="221">
        <v>33.519875799462817</v>
      </c>
      <c r="O5944" s="164">
        <v>45170</v>
      </c>
      <c r="P5944" s="176">
        <v>33.592829007022864</v>
      </c>
    </row>
    <row r="5945" spans="1:16">
      <c r="A5945" s="12">
        <f t="shared" si="409"/>
        <v>0</v>
      </c>
      <c r="B5945" t="str">
        <f>YEAR(C5945)&amp;VLOOKUP(MONTH(C5945),lookup!$G$2:$N$13,8)</f>
        <v>2024M07</v>
      </c>
      <c r="C5945" s="7">
        <f t="shared" si="406"/>
        <v>45482</v>
      </c>
      <c r="D5945" s="130">
        <v>0</v>
      </c>
      <c r="E5945">
        <f t="shared" si="408"/>
        <v>0</v>
      </c>
      <c r="F5945" s="130">
        <v>0</v>
      </c>
      <c r="G5945">
        <f t="shared" si="405"/>
        <v>0</v>
      </c>
      <c r="H5945">
        <f t="shared" si="407"/>
        <v>33.537216279636411</v>
      </c>
      <c r="I5945" s="177">
        <v>45261</v>
      </c>
      <c r="J5945" s="73">
        <v>33.218354938671702</v>
      </c>
      <c r="K5945" s="177">
        <v>45383</v>
      </c>
      <c r="L5945" s="219">
        <v>33.510323333771375</v>
      </c>
      <c r="M5945" s="177">
        <v>45452</v>
      </c>
      <c r="N5945" s="221">
        <v>33.537216279636411</v>
      </c>
      <c r="O5945" s="164">
        <v>45170</v>
      </c>
      <c r="P5945" s="176">
        <v>33.549065533265903</v>
      </c>
    </row>
    <row r="5946" spans="1:16">
      <c r="A5946" s="12">
        <f t="shared" si="409"/>
        <v>0</v>
      </c>
      <c r="B5946" t="str">
        <f>YEAR(C5946)&amp;VLOOKUP(MONTH(C5946),lookup!$G$2:$N$13,8)</f>
        <v>2024M07</v>
      </c>
      <c r="C5946" s="7">
        <f t="shared" si="406"/>
        <v>45483</v>
      </c>
      <c r="D5946" s="130">
        <v>0</v>
      </c>
      <c r="E5946">
        <f t="shared" si="408"/>
        <v>0</v>
      </c>
      <c r="F5946" s="130">
        <v>0</v>
      </c>
      <c r="G5946">
        <f t="shared" si="405"/>
        <v>0</v>
      </c>
      <c r="H5946">
        <f t="shared" si="407"/>
        <v>33.544069990140152</v>
      </c>
      <c r="I5946" s="177">
        <v>45261</v>
      </c>
      <c r="J5946" s="73">
        <v>33.208864783355104</v>
      </c>
      <c r="K5946" s="177">
        <v>45383</v>
      </c>
      <c r="L5946" s="219">
        <v>33.50077971900172</v>
      </c>
      <c r="M5946" s="177">
        <v>45452</v>
      </c>
      <c r="N5946" s="221">
        <v>33.544069990140152</v>
      </c>
      <c r="O5946" s="164">
        <v>45170</v>
      </c>
      <c r="P5946" s="176">
        <v>33.511918930158267</v>
      </c>
    </row>
    <row r="5947" spans="1:16">
      <c r="A5947" s="12">
        <f t="shared" si="409"/>
        <v>0</v>
      </c>
      <c r="B5947" t="str">
        <f>YEAR(C5947)&amp;VLOOKUP(MONTH(C5947),lookup!$G$2:$N$13,8)</f>
        <v>2024M07</v>
      </c>
      <c r="C5947" s="7">
        <f t="shared" si="406"/>
        <v>45484</v>
      </c>
      <c r="D5947" s="130">
        <v>0</v>
      </c>
      <c r="E5947">
        <f t="shared" si="408"/>
        <v>0</v>
      </c>
      <c r="F5947" s="130">
        <v>0</v>
      </c>
      <c r="G5947">
        <f t="shared" si="405"/>
        <v>0</v>
      </c>
      <c r="H5947">
        <f t="shared" si="407"/>
        <v>33.550291150210064</v>
      </c>
      <c r="I5947" s="177">
        <v>45261</v>
      </c>
      <c r="J5947" s="73">
        <v>33.200684767401427</v>
      </c>
      <c r="K5947" s="177">
        <v>45383</v>
      </c>
      <c r="L5947" s="219">
        <v>33.485274687356409</v>
      </c>
      <c r="M5947" s="177">
        <v>45452</v>
      </c>
      <c r="N5947" s="221">
        <v>33.550291150210064</v>
      </c>
      <c r="O5947" s="164">
        <v>45170</v>
      </c>
      <c r="P5947" s="176">
        <v>33.459123892711617</v>
      </c>
    </row>
    <row r="5948" spans="1:16">
      <c r="A5948" s="12">
        <f t="shared" si="409"/>
        <v>0</v>
      </c>
      <c r="B5948" t="str">
        <f>YEAR(C5948)&amp;VLOOKUP(MONTH(C5948),lookup!$G$2:$N$13,8)</f>
        <v>2024M07</v>
      </c>
      <c r="C5948" s="7">
        <f t="shared" si="406"/>
        <v>45485</v>
      </c>
      <c r="D5948" s="130">
        <v>0</v>
      </c>
      <c r="E5948">
        <f t="shared" si="408"/>
        <v>0</v>
      </c>
      <c r="F5948" s="130">
        <v>0</v>
      </c>
      <c r="G5948">
        <f t="shared" si="405"/>
        <v>0</v>
      </c>
      <c r="H5948">
        <f t="shared" si="407"/>
        <v>33.553671980878427</v>
      </c>
      <c r="I5948" s="177">
        <v>45261</v>
      </c>
      <c r="J5948" s="73">
        <v>33.186518429432091</v>
      </c>
      <c r="K5948" s="177">
        <v>45383</v>
      </c>
      <c r="L5948" s="219">
        <v>33.477822793913795</v>
      </c>
      <c r="M5948" s="177">
        <v>45452</v>
      </c>
      <c r="N5948" s="221">
        <v>33.553671980878427</v>
      </c>
      <c r="O5948" s="164">
        <v>45170</v>
      </c>
      <c r="P5948" s="176">
        <v>33.389190277546632</v>
      </c>
    </row>
    <row r="5949" spans="1:16">
      <c r="A5949" s="12">
        <f t="shared" si="409"/>
        <v>0</v>
      </c>
      <c r="B5949" t="str">
        <f>YEAR(C5949)&amp;VLOOKUP(MONTH(C5949),lookup!$G$2:$N$13,8)</f>
        <v>2024M07</v>
      </c>
      <c r="C5949" s="7">
        <f t="shared" si="406"/>
        <v>45486</v>
      </c>
      <c r="D5949" s="130">
        <v>0</v>
      </c>
      <c r="E5949">
        <f t="shared" si="408"/>
        <v>0</v>
      </c>
      <c r="F5949" s="130">
        <v>0</v>
      </c>
      <c r="G5949">
        <f t="shared" si="405"/>
        <v>0</v>
      </c>
      <c r="H5949">
        <f t="shared" si="407"/>
        <v>33.559920832086569</v>
      </c>
      <c r="I5949" s="177">
        <v>45261</v>
      </c>
      <c r="J5949" s="73">
        <v>33.165796152835007</v>
      </c>
      <c r="K5949" s="177">
        <v>45383</v>
      </c>
      <c r="L5949" s="219">
        <v>33.461338770593187</v>
      </c>
      <c r="M5949" s="177">
        <v>45452</v>
      </c>
      <c r="N5949" s="221">
        <v>33.559920832086569</v>
      </c>
      <c r="O5949" s="164">
        <v>45170</v>
      </c>
      <c r="P5949" s="176">
        <v>33.307070280874136</v>
      </c>
    </row>
    <row r="5950" spans="1:16">
      <c r="A5950" s="12">
        <f t="shared" si="409"/>
        <v>0</v>
      </c>
      <c r="B5950" t="str">
        <f>YEAR(C5950)&amp;VLOOKUP(MONTH(C5950),lookup!$G$2:$N$13,8)</f>
        <v>2024M07</v>
      </c>
      <c r="C5950" s="7">
        <f t="shared" si="406"/>
        <v>45487</v>
      </c>
      <c r="D5950" s="130">
        <v>0</v>
      </c>
      <c r="E5950">
        <f t="shared" si="408"/>
        <v>0</v>
      </c>
      <c r="F5950" s="130">
        <v>0</v>
      </c>
      <c r="G5950">
        <f t="shared" si="405"/>
        <v>0</v>
      </c>
      <c r="H5950">
        <f t="shared" si="407"/>
        <v>33.580668187163333</v>
      </c>
      <c r="I5950" s="177">
        <v>45261</v>
      </c>
      <c r="J5950" s="73">
        <v>33.183565167351944</v>
      </c>
      <c r="K5950" s="177">
        <v>45383</v>
      </c>
      <c r="L5950" s="219">
        <v>33.450883986640832</v>
      </c>
      <c r="M5950" s="177">
        <v>45452</v>
      </c>
      <c r="N5950" s="221">
        <v>33.580668187163333</v>
      </c>
      <c r="O5950" s="164">
        <v>45170</v>
      </c>
      <c r="P5950" s="176">
        <v>33.228609729044784</v>
      </c>
    </row>
    <row r="5951" spans="1:16">
      <c r="A5951" s="12">
        <f t="shared" si="409"/>
        <v>0</v>
      </c>
      <c r="B5951" t="str">
        <f>YEAR(C5951)&amp;VLOOKUP(MONTH(C5951),lookup!$G$2:$N$13,8)</f>
        <v>2024M07</v>
      </c>
      <c r="C5951" s="7">
        <f t="shared" si="406"/>
        <v>45488</v>
      </c>
      <c r="D5951" s="130">
        <v>0</v>
      </c>
      <c r="E5951">
        <f t="shared" si="408"/>
        <v>0</v>
      </c>
      <c r="F5951" s="130">
        <v>0</v>
      </c>
      <c r="G5951">
        <f t="shared" si="405"/>
        <v>0</v>
      </c>
      <c r="H5951">
        <f t="shared" si="407"/>
        <v>33.603954466402968</v>
      </c>
      <c r="I5951" s="177">
        <v>45261</v>
      </c>
      <c r="J5951" s="73">
        <v>33.167061085912472</v>
      </c>
      <c r="K5951" s="177">
        <v>45383</v>
      </c>
      <c r="L5951" s="219">
        <v>33.431138822074374</v>
      </c>
      <c r="M5951" s="177">
        <v>45452</v>
      </c>
      <c r="N5951" s="221">
        <v>33.603954466402968</v>
      </c>
      <c r="O5951" s="164">
        <v>45170</v>
      </c>
      <c r="P5951" s="176">
        <v>33.178205146703206</v>
      </c>
    </row>
    <row r="5952" spans="1:16">
      <c r="A5952" s="12">
        <f t="shared" si="409"/>
        <v>0</v>
      </c>
      <c r="B5952" t="str">
        <f>YEAR(C5952)&amp;VLOOKUP(MONTH(C5952),lookup!$G$2:$N$13,8)</f>
        <v>2024M07</v>
      </c>
      <c r="C5952" s="7">
        <f t="shared" si="406"/>
        <v>45489</v>
      </c>
      <c r="D5952" s="130">
        <v>0</v>
      </c>
      <c r="E5952">
        <f t="shared" si="408"/>
        <v>0</v>
      </c>
      <c r="F5952" s="130">
        <v>0</v>
      </c>
      <c r="G5952">
        <f t="shared" si="405"/>
        <v>0</v>
      </c>
      <c r="H5952">
        <f t="shared" si="407"/>
        <v>33.614866451441245</v>
      </c>
      <c r="I5952" s="177">
        <v>45261</v>
      </c>
      <c r="J5952" s="73">
        <v>33.110760417377875</v>
      </c>
      <c r="K5952" s="177">
        <v>45383</v>
      </c>
      <c r="L5952" s="219">
        <v>33.414614970988602</v>
      </c>
      <c r="M5952" s="177">
        <v>45452</v>
      </c>
      <c r="N5952" s="221">
        <v>33.614866451441245</v>
      </c>
      <c r="O5952" s="164">
        <v>45170</v>
      </c>
      <c r="P5952" s="176">
        <v>33.145477950017067</v>
      </c>
    </row>
    <row r="5953" spans="1:16">
      <c r="A5953" s="12">
        <f t="shared" si="409"/>
        <v>0</v>
      </c>
      <c r="B5953" t="str">
        <f>YEAR(C5953)&amp;VLOOKUP(MONTH(C5953),lookup!$G$2:$N$13,8)</f>
        <v>2024M07</v>
      </c>
      <c r="C5953" s="7">
        <f t="shared" si="406"/>
        <v>45490</v>
      </c>
      <c r="D5953" s="130">
        <v>0</v>
      </c>
      <c r="E5953">
        <f t="shared" si="408"/>
        <v>0</v>
      </c>
      <c r="F5953" s="130">
        <v>0</v>
      </c>
      <c r="G5953">
        <f t="shared" si="405"/>
        <v>0</v>
      </c>
      <c r="H5953">
        <f t="shared" si="407"/>
        <v>33.573404826087184</v>
      </c>
      <c r="I5953" s="177">
        <v>45261</v>
      </c>
      <c r="J5953" s="73">
        <v>33.036430944589874</v>
      </c>
      <c r="K5953" s="177">
        <v>45383</v>
      </c>
      <c r="L5953" s="219">
        <v>33.357920619913749</v>
      </c>
      <c r="M5953" s="177">
        <v>45452</v>
      </c>
      <c r="N5953" s="221">
        <v>33.573404826087184</v>
      </c>
      <c r="O5953" s="164">
        <v>45170</v>
      </c>
      <c r="P5953" s="176">
        <v>33.101353028737542</v>
      </c>
    </row>
    <row r="5954" spans="1:16">
      <c r="A5954" s="12">
        <f t="shared" si="409"/>
        <v>0</v>
      </c>
      <c r="B5954" t="str">
        <f>YEAR(C5954)&amp;VLOOKUP(MONTH(C5954),lookup!$G$2:$N$13,8)</f>
        <v>2024M07</v>
      </c>
      <c r="C5954" s="7">
        <f t="shared" si="406"/>
        <v>45491</v>
      </c>
      <c r="D5954" s="130">
        <v>0</v>
      </c>
      <c r="E5954">
        <f t="shared" si="408"/>
        <v>0</v>
      </c>
      <c r="F5954" s="130">
        <v>0</v>
      </c>
      <c r="G5954">
        <f t="shared" si="405"/>
        <v>0</v>
      </c>
      <c r="H5954">
        <f t="shared" si="407"/>
        <v>33.513589841543777</v>
      </c>
      <c r="I5954" s="177">
        <v>45261</v>
      </c>
      <c r="J5954" s="73">
        <v>32.966662235500628</v>
      </c>
      <c r="K5954" s="177">
        <v>45383</v>
      </c>
      <c r="L5954" s="219">
        <v>33.302253605656475</v>
      </c>
      <c r="M5954" s="177">
        <v>45452</v>
      </c>
      <c r="N5954" s="221">
        <v>33.513589841543777</v>
      </c>
      <c r="O5954" s="164">
        <v>45170</v>
      </c>
      <c r="P5954" s="176">
        <v>33.034307670874327</v>
      </c>
    </row>
    <row r="5955" spans="1:16">
      <c r="A5955" s="12">
        <f t="shared" si="409"/>
        <v>0</v>
      </c>
      <c r="B5955" t="str">
        <f>YEAR(C5955)&amp;VLOOKUP(MONTH(C5955),lookup!$G$2:$N$13,8)</f>
        <v>2024M07</v>
      </c>
      <c r="C5955" s="7">
        <f t="shared" si="406"/>
        <v>45492</v>
      </c>
      <c r="D5955" s="130">
        <v>0</v>
      </c>
      <c r="E5955">
        <f t="shared" si="408"/>
        <v>0</v>
      </c>
      <c r="F5955" s="130">
        <v>0</v>
      </c>
      <c r="G5955">
        <f t="shared" si="405"/>
        <v>0</v>
      </c>
      <c r="H5955">
        <f t="shared" si="407"/>
        <v>33.453864048808796</v>
      </c>
      <c r="I5955" s="177">
        <v>45261</v>
      </c>
      <c r="J5955" s="73">
        <v>32.891781892704962</v>
      </c>
      <c r="K5955" s="177">
        <v>45383</v>
      </c>
      <c r="L5955" s="219">
        <v>33.243035538559504</v>
      </c>
      <c r="M5955" s="177">
        <v>45452</v>
      </c>
      <c r="N5955" s="221">
        <v>33.453864048808796</v>
      </c>
      <c r="O5955" s="164">
        <v>45170</v>
      </c>
      <c r="P5955" s="176">
        <v>32.966410318268977</v>
      </c>
    </row>
    <row r="5956" spans="1:16">
      <c r="A5956" s="12">
        <f t="shared" si="409"/>
        <v>0</v>
      </c>
      <c r="B5956" t="str">
        <f>YEAR(C5956)&amp;VLOOKUP(MONTH(C5956),lookup!$G$2:$N$13,8)</f>
        <v>2024M07</v>
      </c>
      <c r="C5956" s="7">
        <f t="shared" si="406"/>
        <v>45493</v>
      </c>
      <c r="D5956" s="130">
        <v>0</v>
      </c>
      <c r="E5956">
        <f t="shared" si="408"/>
        <v>0</v>
      </c>
      <c r="F5956" s="130">
        <v>0</v>
      </c>
      <c r="G5956">
        <f t="shared" si="405"/>
        <v>0</v>
      </c>
      <c r="H5956">
        <f t="shared" si="407"/>
        <v>33.402686795044453</v>
      </c>
      <c r="I5956" s="177">
        <v>45261</v>
      </c>
      <c r="J5956" s="73">
        <v>32.807631578518439</v>
      </c>
      <c r="K5956" s="177">
        <v>45383</v>
      </c>
      <c r="L5956" s="219">
        <v>33.184995656502224</v>
      </c>
      <c r="M5956" s="177">
        <v>45452</v>
      </c>
      <c r="N5956" s="221">
        <v>33.402686795044453</v>
      </c>
      <c r="O5956" s="164">
        <v>45170</v>
      </c>
      <c r="P5956" s="176">
        <v>32.903556059306986</v>
      </c>
    </row>
    <row r="5957" spans="1:16">
      <c r="A5957" s="12">
        <f t="shared" si="409"/>
        <v>0</v>
      </c>
      <c r="B5957" t="str">
        <f>YEAR(C5957)&amp;VLOOKUP(MONTH(C5957),lookup!$G$2:$N$13,8)</f>
        <v>2024M07</v>
      </c>
      <c r="C5957" s="7">
        <f t="shared" si="406"/>
        <v>45494</v>
      </c>
      <c r="D5957" s="130">
        <v>0</v>
      </c>
      <c r="E5957">
        <f t="shared" si="408"/>
        <v>0</v>
      </c>
      <c r="F5957" s="130">
        <v>0</v>
      </c>
      <c r="G5957">
        <f t="shared" si="405"/>
        <v>0</v>
      </c>
      <c r="H5957">
        <f t="shared" si="407"/>
        <v>33.369406715181363</v>
      </c>
      <c r="I5957" s="177">
        <v>45261</v>
      </c>
      <c r="J5957" s="73">
        <v>32.745716841731209</v>
      </c>
      <c r="K5957" s="177">
        <v>45383</v>
      </c>
      <c r="L5957" s="219">
        <v>33.139158489145636</v>
      </c>
      <c r="M5957" s="177">
        <v>45452</v>
      </c>
      <c r="N5957" s="221">
        <v>33.369406715181363</v>
      </c>
      <c r="O5957" s="164">
        <v>45170</v>
      </c>
      <c r="P5957" s="176">
        <v>32.832727817314762</v>
      </c>
    </row>
    <row r="5958" spans="1:16">
      <c r="A5958" s="12">
        <f t="shared" si="409"/>
        <v>0</v>
      </c>
      <c r="B5958" t="str">
        <f>YEAR(C5958)&amp;VLOOKUP(MONTH(C5958),lookup!$G$2:$N$13,8)</f>
        <v>2024M07</v>
      </c>
      <c r="C5958" s="7">
        <f t="shared" si="406"/>
        <v>45495</v>
      </c>
      <c r="D5958" s="130">
        <v>0</v>
      </c>
      <c r="E5958">
        <f t="shared" si="408"/>
        <v>0</v>
      </c>
      <c r="F5958" s="130">
        <v>0</v>
      </c>
      <c r="G5958">
        <f t="shared" ref="G5958:G6021" si="410">AVERAGE(SUM(F5951:F5958)/8,SUM(F5953:F5958)/6)</f>
        <v>0</v>
      </c>
      <c r="H5958">
        <f t="shared" si="407"/>
        <v>33.321475124273519</v>
      </c>
      <c r="I5958" s="177">
        <v>45261</v>
      </c>
      <c r="J5958" s="73">
        <v>32.686341752714448</v>
      </c>
      <c r="K5958" s="177">
        <v>45383</v>
      </c>
      <c r="L5958" s="219">
        <v>33.069904894889973</v>
      </c>
      <c r="M5958" s="177">
        <v>45452</v>
      </c>
      <c r="N5958" s="221">
        <v>33.321475124273519</v>
      </c>
      <c r="O5958" s="164">
        <v>45170</v>
      </c>
      <c r="P5958" s="176">
        <v>32.763617062356232</v>
      </c>
    </row>
    <row r="5959" spans="1:16">
      <c r="A5959" s="12">
        <f t="shared" si="409"/>
        <v>0</v>
      </c>
      <c r="B5959" t="str">
        <f>YEAR(C5959)&amp;VLOOKUP(MONTH(C5959),lookup!$G$2:$N$13,8)</f>
        <v>2024M07</v>
      </c>
      <c r="C5959" s="7">
        <f t="shared" si="406"/>
        <v>45496</v>
      </c>
      <c r="D5959" s="130">
        <v>0</v>
      </c>
      <c r="E5959">
        <f t="shared" si="408"/>
        <v>0</v>
      </c>
      <c r="F5959" s="130">
        <v>0</v>
      </c>
      <c r="G5959">
        <f t="shared" si="410"/>
        <v>0</v>
      </c>
      <c r="H5959">
        <f t="shared" si="407"/>
        <v>33.241535564521463</v>
      </c>
      <c r="I5959" s="177">
        <v>45261</v>
      </c>
      <c r="J5959" s="73">
        <v>32.61868429428138</v>
      </c>
      <c r="K5959" s="177">
        <v>45383</v>
      </c>
      <c r="L5959" s="219">
        <v>32.987317161169095</v>
      </c>
      <c r="M5959" s="177">
        <v>45452</v>
      </c>
      <c r="N5959" s="221">
        <v>33.241535564521463</v>
      </c>
      <c r="O5959" s="164">
        <v>45170</v>
      </c>
      <c r="P5959" s="176">
        <v>32.709998626041006</v>
      </c>
    </row>
    <row r="5960" spans="1:16">
      <c r="A5960" s="12">
        <f t="shared" si="409"/>
        <v>0</v>
      </c>
      <c r="B5960" t="str">
        <f>YEAR(C5960)&amp;VLOOKUP(MONTH(C5960),lookup!$G$2:$N$13,8)</f>
        <v>2024M07</v>
      </c>
      <c r="C5960" s="7">
        <f t="shared" si="406"/>
        <v>45497</v>
      </c>
      <c r="D5960" s="130">
        <v>0</v>
      </c>
      <c r="E5960">
        <f t="shared" si="408"/>
        <v>0</v>
      </c>
      <c r="F5960" s="130">
        <v>0</v>
      </c>
      <c r="G5960">
        <f t="shared" si="410"/>
        <v>0</v>
      </c>
      <c r="H5960">
        <f t="shared" si="407"/>
        <v>33.153572227204712</v>
      </c>
      <c r="I5960" s="177">
        <v>45261</v>
      </c>
      <c r="J5960" s="73">
        <v>32.555002248781264</v>
      </c>
      <c r="K5960" s="177">
        <v>45383</v>
      </c>
      <c r="L5960" s="219">
        <v>32.904897662669171</v>
      </c>
      <c r="M5960" s="177">
        <v>45452</v>
      </c>
      <c r="N5960" s="221">
        <v>33.153572227204712</v>
      </c>
      <c r="O5960" s="164">
        <v>45170</v>
      </c>
      <c r="P5960" s="176">
        <v>32.655210475414812</v>
      </c>
    </row>
    <row r="5961" spans="1:16">
      <c r="A5961" s="12">
        <f t="shared" si="409"/>
        <v>0</v>
      </c>
      <c r="B5961" t="str">
        <f>YEAR(C5961)&amp;VLOOKUP(MONTH(C5961),lookup!$G$2:$N$13,8)</f>
        <v>2024M07</v>
      </c>
      <c r="C5961" s="7">
        <f t="shared" si="406"/>
        <v>45498</v>
      </c>
      <c r="D5961" s="130">
        <v>0</v>
      </c>
      <c r="E5961">
        <f t="shared" si="408"/>
        <v>0</v>
      </c>
      <c r="F5961" s="130">
        <v>0</v>
      </c>
      <c r="G5961">
        <f t="shared" si="410"/>
        <v>0</v>
      </c>
      <c r="H5961">
        <f t="shared" si="407"/>
        <v>33.086707324665838</v>
      </c>
      <c r="I5961" s="177">
        <v>45261</v>
      </c>
      <c r="J5961" s="73">
        <v>32.501263646012632</v>
      </c>
      <c r="K5961" s="177">
        <v>45383</v>
      </c>
      <c r="L5961" s="219">
        <v>32.854454732779807</v>
      </c>
      <c r="M5961" s="177">
        <v>45452</v>
      </c>
      <c r="N5961" s="221">
        <v>33.086707324665838</v>
      </c>
      <c r="O5961" s="164">
        <v>45170</v>
      </c>
      <c r="P5961" s="176">
        <v>32.590864899523496</v>
      </c>
    </row>
    <row r="5962" spans="1:16">
      <c r="A5962" s="12">
        <f t="shared" si="409"/>
        <v>0</v>
      </c>
      <c r="B5962" t="str">
        <f>YEAR(C5962)&amp;VLOOKUP(MONTH(C5962),lookup!$G$2:$N$13,8)</f>
        <v>2024M07</v>
      </c>
      <c r="C5962" s="7">
        <f t="shared" si="406"/>
        <v>45499</v>
      </c>
      <c r="D5962" s="130">
        <v>0</v>
      </c>
      <c r="E5962">
        <f t="shared" si="408"/>
        <v>0</v>
      </c>
      <c r="F5962" s="130">
        <v>0</v>
      </c>
      <c r="G5962">
        <f t="shared" si="410"/>
        <v>0</v>
      </c>
      <c r="H5962">
        <f t="shared" si="407"/>
        <v>33.033067709763074</v>
      </c>
      <c r="I5962" s="177">
        <v>45261</v>
      </c>
      <c r="J5962" s="73">
        <v>32.448204118523428</v>
      </c>
      <c r="K5962" s="177">
        <v>45383</v>
      </c>
      <c r="L5962" s="219">
        <v>32.802064723089728</v>
      </c>
      <c r="M5962" s="177">
        <v>45452</v>
      </c>
      <c r="N5962" s="221">
        <v>33.033067709763074</v>
      </c>
      <c r="O5962" s="164">
        <v>45170</v>
      </c>
      <c r="P5962" s="176">
        <v>32.530666844304463</v>
      </c>
    </row>
    <row r="5963" spans="1:16">
      <c r="A5963" s="12">
        <f t="shared" si="409"/>
        <v>0</v>
      </c>
      <c r="B5963" t="str">
        <f>YEAR(C5963)&amp;VLOOKUP(MONTH(C5963),lookup!$G$2:$N$13,8)</f>
        <v>2024M07</v>
      </c>
      <c r="C5963" s="7">
        <f t="shared" si="406"/>
        <v>45500</v>
      </c>
      <c r="D5963" s="130">
        <v>0</v>
      </c>
      <c r="E5963">
        <f t="shared" si="408"/>
        <v>0</v>
      </c>
      <c r="F5963" s="130">
        <v>0</v>
      </c>
      <c r="G5963">
        <f t="shared" si="410"/>
        <v>0</v>
      </c>
      <c r="H5963">
        <f t="shared" si="407"/>
        <v>32.991958557045557</v>
      </c>
      <c r="I5963" s="177">
        <v>45261</v>
      </c>
      <c r="J5963" s="73">
        <v>32.389529239015999</v>
      </c>
      <c r="K5963" s="177">
        <v>45383</v>
      </c>
      <c r="L5963" s="219">
        <v>32.755174344183835</v>
      </c>
      <c r="M5963" s="177">
        <v>45452</v>
      </c>
      <c r="N5963" s="221">
        <v>32.991958557045557</v>
      </c>
      <c r="O5963" s="164">
        <v>45170</v>
      </c>
      <c r="P5963" s="176">
        <v>32.492739511345654</v>
      </c>
    </row>
    <row r="5964" spans="1:16">
      <c r="A5964" s="12">
        <f t="shared" si="409"/>
        <v>0</v>
      </c>
      <c r="B5964" t="str">
        <f>YEAR(C5964)&amp;VLOOKUP(MONTH(C5964),lookup!$G$2:$N$13,8)</f>
        <v>2024M07</v>
      </c>
      <c r="C5964" s="7">
        <f t="shared" ref="C5964:C6027" si="411">C5963+1</f>
        <v>45501</v>
      </c>
      <c r="D5964" s="130">
        <v>0</v>
      </c>
      <c r="E5964">
        <f t="shared" si="408"/>
        <v>0</v>
      </c>
      <c r="F5964" s="130">
        <v>0</v>
      </c>
      <c r="G5964">
        <f t="shared" si="410"/>
        <v>0</v>
      </c>
      <c r="H5964">
        <f t="shared" si="407"/>
        <v>32.975050965770507</v>
      </c>
      <c r="I5964" s="177">
        <v>45261</v>
      </c>
      <c r="J5964" s="73">
        <v>32.32956724830408</v>
      </c>
      <c r="K5964" s="177">
        <v>45383</v>
      </c>
      <c r="L5964" s="219">
        <v>32.726809091205965</v>
      </c>
      <c r="M5964" s="177">
        <v>45452</v>
      </c>
      <c r="N5964" s="221">
        <v>32.975050965770507</v>
      </c>
      <c r="O5964" s="164">
        <v>45170</v>
      </c>
      <c r="P5964" s="176">
        <v>32.475517755686369</v>
      </c>
    </row>
    <row r="5965" spans="1:16">
      <c r="A5965" s="12">
        <f t="shared" si="409"/>
        <v>0</v>
      </c>
      <c r="B5965" t="str">
        <f>YEAR(C5965)&amp;VLOOKUP(MONTH(C5965),lookup!$G$2:$N$13,8)</f>
        <v>2024M07</v>
      </c>
      <c r="C5965" s="7">
        <f t="shared" si="411"/>
        <v>45502</v>
      </c>
      <c r="D5965" s="130">
        <v>0</v>
      </c>
      <c r="E5965">
        <f t="shared" si="408"/>
        <v>0</v>
      </c>
      <c r="F5965" s="130">
        <v>0</v>
      </c>
      <c r="G5965">
        <f t="shared" si="410"/>
        <v>0</v>
      </c>
      <c r="H5965">
        <f t="shared" si="407"/>
        <v>32.961252211801273</v>
      </c>
      <c r="I5965" s="177">
        <v>45261</v>
      </c>
      <c r="J5965" s="73">
        <v>32.291999271513419</v>
      </c>
      <c r="K5965" s="177">
        <v>45383</v>
      </c>
      <c r="L5965" s="219">
        <v>32.704014744471245</v>
      </c>
      <c r="M5965" s="177">
        <v>45452</v>
      </c>
      <c r="N5965" s="221">
        <v>32.961252211801273</v>
      </c>
      <c r="O5965" s="164">
        <v>45170</v>
      </c>
      <c r="P5965" s="176">
        <v>32.477604412383613</v>
      </c>
    </row>
    <row r="5966" spans="1:16">
      <c r="A5966" s="12">
        <f t="shared" si="409"/>
        <v>0</v>
      </c>
      <c r="B5966" t="str">
        <f>YEAR(C5966)&amp;VLOOKUP(MONTH(C5966),lookup!$G$2:$N$13,8)</f>
        <v>2024M07</v>
      </c>
      <c r="C5966" s="7">
        <f t="shared" si="411"/>
        <v>45503</v>
      </c>
      <c r="D5966" s="130">
        <v>0</v>
      </c>
      <c r="E5966">
        <f t="shared" si="408"/>
        <v>0</v>
      </c>
      <c r="F5966" s="130">
        <v>0</v>
      </c>
      <c r="G5966">
        <f t="shared" si="410"/>
        <v>0</v>
      </c>
      <c r="H5966">
        <f t="shared" si="407"/>
        <v>32.938057368155363</v>
      </c>
      <c r="I5966" s="177">
        <v>45261</v>
      </c>
      <c r="J5966" s="73">
        <v>32.253678618480535</v>
      </c>
      <c r="K5966" s="177">
        <v>45383</v>
      </c>
      <c r="L5966" s="219">
        <v>32.685293996919697</v>
      </c>
      <c r="M5966" s="177">
        <v>45452</v>
      </c>
      <c r="N5966" s="221">
        <v>32.938057368155363</v>
      </c>
      <c r="O5966" s="164">
        <v>45170</v>
      </c>
      <c r="P5966" s="176">
        <v>32.485550816567603</v>
      </c>
    </row>
    <row r="5967" spans="1:16">
      <c r="A5967" s="12">
        <f t="shared" si="409"/>
        <v>0</v>
      </c>
      <c r="B5967" t="str">
        <f>YEAR(C5967)&amp;VLOOKUP(MONTH(C5967),lookup!$G$2:$N$13,8)</f>
        <v>2024M07</v>
      </c>
      <c r="C5967" s="7">
        <f t="shared" si="411"/>
        <v>45504</v>
      </c>
      <c r="D5967" s="130">
        <v>0</v>
      </c>
      <c r="E5967">
        <f t="shared" si="408"/>
        <v>0</v>
      </c>
      <c r="F5967" s="130">
        <v>0</v>
      </c>
      <c r="G5967">
        <f t="shared" si="410"/>
        <v>0</v>
      </c>
      <c r="H5967">
        <f t="shared" si="407"/>
        <v>32.83333283060189</v>
      </c>
      <c r="I5967" s="177">
        <v>45261</v>
      </c>
      <c r="J5967" s="73">
        <v>32.189253877217446</v>
      </c>
      <c r="K5967" s="177">
        <v>45383</v>
      </c>
      <c r="L5967" s="219">
        <v>32.594443785993498</v>
      </c>
      <c r="M5967" s="177">
        <v>45452</v>
      </c>
      <c r="N5967" s="221">
        <v>32.83333283060189</v>
      </c>
      <c r="O5967" s="164">
        <v>45170</v>
      </c>
      <c r="P5967" s="176">
        <v>32.461829671482668</v>
      </c>
    </row>
    <row r="5968" spans="1:16">
      <c r="A5968" s="12">
        <f t="shared" si="409"/>
        <v>0</v>
      </c>
      <c r="B5968" t="str">
        <f>YEAR(C5968)&amp;VLOOKUP(MONTH(C5968),lookup!$G$2:$N$13,8)</f>
        <v>2024M08</v>
      </c>
      <c r="C5968" s="7">
        <f t="shared" si="411"/>
        <v>45505</v>
      </c>
      <c r="D5968" s="130">
        <v>0</v>
      </c>
      <c r="E5968">
        <f t="shared" si="408"/>
        <v>0</v>
      </c>
      <c r="F5968" s="130">
        <v>0</v>
      </c>
      <c r="G5968">
        <f t="shared" si="410"/>
        <v>0</v>
      </c>
      <c r="H5968">
        <f t="shared" si="407"/>
        <v>32.806335843605204</v>
      </c>
      <c r="I5968" s="177">
        <v>45261</v>
      </c>
      <c r="J5968" s="73">
        <v>32.176655671574913</v>
      </c>
      <c r="K5968" s="177">
        <v>45383</v>
      </c>
      <c r="L5968" s="219">
        <v>32.576081278423693</v>
      </c>
      <c r="M5968" s="177">
        <v>45452</v>
      </c>
      <c r="N5968" s="221">
        <v>32.806335843605204</v>
      </c>
      <c r="O5968" s="164">
        <v>45170</v>
      </c>
      <c r="P5968" s="176">
        <v>32.420812270147408</v>
      </c>
    </row>
    <row r="5969" spans="1:16">
      <c r="A5969" s="12">
        <f t="shared" si="409"/>
        <v>0</v>
      </c>
      <c r="B5969" t="str">
        <f>YEAR(C5969)&amp;VLOOKUP(MONTH(C5969),lookup!$G$2:$N$13,8)</f>
        <v>2024M08</v>
      </c>
      <c r="C5969" s="7">
        <f t="shared" si="411"/>
        <v>45506</v>
      </c>
      <c r="D5969" s="130">
        <v>0</v>
      </c>
      <c r="E5969">
        <f t="shared" si="408"/>
        <v>0</v>
      </c>
      <c r="F5969" s="130">
        <v>0</v>
      </c>
      <c r="G5969">
        <f t="shared" si="410"/>
        <v>0</v>
      </c>
      <c r="H5969">
        <f t="shared" si="407"/>
        <v>32.78460004206147</v>
      </c>
      <c r="I5969" s="177">
        <v>45261</v>
      </c>
      <c r="J5969" s="73">
        <v>32.186053327737717</v>
      </c>
      <c r="K5969" s="177">
        <v>45383</v>
      </c>
      <c r="L5969" s="219">
        <v>32.551979951310486</v>
      </c>
      <c r="M5969" s="177">
        <v>45452</v>
      </c>
      <c r="N5969" s="221">
        <v>32.78460004206147</v>
      </c>
      <c r="O5969" s="164">
        <v>45170</v>
      </c>
      <c r="P5969" s="176">
        <v>32.390605373596443</v>
      </c>
    </row>
    <row r="5970" spans="1:16">
      <c r="A5970" s="12">
        <f t="shared" si="409"/>
        <v>0</v>
      </c>
      <c r="B5970" t="str">
        <f>YEAR(C5970)&amp;VLOOKUP(MONTH(C5970),lookup!$G$2:$N$13,8)</f>
        <v>2024M08</v>
      </c>
      <c r="C5970" s="7">
        <f t="shared" si="411"/>
        <v>45507</v>
      </c>
      <c r="D5970" s="130">
        <v>0</v>
      </c>
      <c r="E5970">
        <f t="shared" si="408"/>
        <v>0</v>
      </c>
      <c r="F5970" s="130">
        <v>0</v>
      </c>
      <c r="G5970">
        <f t="shared" si="410"/>
        <v>0</v>
      </c>
      <c r="H5970">
        <f t="shared" si="407"/>
        <v>32.773217178846103</v>
      </c>
      <c r="I5970" s="177">
        <v>45261</v>
      </c>
      <c r="J5970" s="73">
        <v>32.193071688909136</v>
      </c>
      <c r="K5970" s="177">
        <v>45383</v>
      </c>
      <c r="L5970" s="219">
        <v>32.53193248325767</v>
      </c>
      <c r="M5970" s="177">
        <v>45452</v>
      </c>
      <c r="N5970" s="221">
        <v>32.773217178846103</v>
      </c>
      <c r="O5970" s="164">
        <v>45170</v>
      </c>
      <c r="P5970" s="176">
        <v>32.35497770448994</v>
      </c>
    </row>
    <row r="5971" spans="1:16">
      <c r="A5971" s="12">
        <f t="shared" si="409"/>
        <v>0</v>
      </c>
      <c r="B5971" t="str">
        <f>YEAR(C5971)&amp;VLOOKUP(MONTH(C5971),lookup!$G$2:$N$13,8)</f>
        <v>2024M08</v>
      </c>
      <c r="C5971" s="7">
        <f t="shared" si="411"/>
        <v>45508</v>
      </c>
      <c r="D5971" s="130">
        <v>0</v>
      </c>
      <c r="E5971">
        <f t="shared" si="408"/>
        <v>0</v>
      </c>
      <c r="F5971" s="130">
        <v>0</v>
      </c>
      <c r="G5971">
        <f t="shared" si="410"/>
        <v>0</v>
      </c>
      <c r="H5971">
        <f t="shared" si="407"/>
        <v>32.772015021862728</v>
      </c>
      <c r="I5971" s="177">
        <v>45261</v>
      </c>
      <c r="J5971" s="73">
        <v>32.195921757918804</v>
      </c>
      <c r="K5971" s="177">
        <v>45383</v>
      </c>
      <c r="L5971" s="219">
        <v>32.499409753894213</v>
      </c>
      <c r="M5971" s="177">
        <v>45452</v>
      </c>
      <c r="N5971" s="221">
        <v>32.772015021862728</v>
      </c>
      <c r="O5971" s="164">
        <v>45170</v>
      </c>
      <c r="P5971" s="176">
        <v>32.319784723906942</v>
      </c>
    </row>
    <row r="5972" spans="1:16">
      <c r="A5972" s="12">
        <f t="shared" si="409"/>
        <v>0</v>
      </c>
      <c r="B5972" t="str">
        <f>YEAR(C5972)&amp;VLOOKUP(MONTH(C5972),lookup!$G$2:$N$13,8)</f>
        <v>2024M08</v>
      </c>
      <c r="C5972" s="7">
        <f t="shared" si="411"/>
        <v>45509</v>
      </c>
      <c r="D5972" s="130">
        <v>0</v>
      </c>
      <c r="E5972">
        <f t="shared" si="408"/>
        <v>0</v>
      </c>
      <c r="F5972" s="130">
        <v>0</v>
      </c>
      <c r="G5972">
        <f t="shared" si="410"/>
        <v>0</v>
      </c>
      <c r="H5972">
        <f t="shared" si="407"/>
        <v>32.745429274988076</v>
      </c>
      <c r="I5972" s="177">
        <v>45261</v>
      </c>
      <c r="J5972" s="73">
        <v>32.195888775363599</v>
      </c>
      <c r="K5972" s="177">
        <v>45383</v>
      </c>
      <c r="L5972" s="219">
        <v>32.458972400476377</v>
      </c>
      <c r="M5972" s="177">
        <v>45452</v>
      </c>
      <c r="N5972" s="221">
        <v>32.745429274988076</v>
      </c>
      <c r="O5972" s="164">
        <v>45170</v>
      </c>
      <c r="P5972" s="176">
        <v>32.293621468028377</v>
      </c>
    </row>
    <row r="5973" spans="1:16">
      <c r="A5973" s="12">
        <f t="shared" si="409"/>
        <v>0</v>
      </c>
      <c r="B5973" t="str">
        <f>YEAR(C5973)&amp;VLOOKUP(MONTH(C5973),lookup!$G$2:$N$13,8)</f>
        <v>2024M08</v>
      </c>
      <c r="C5973" s="7">
        <f t="shared" si="411"/>
        <v>45510</v>
      </c>
      <c r="D5973" s="130">
        <v>0</v>
      </c>
      <c r="E5973">
        <f t="shared" si="408"/>
        <v>0</v>
      </c>
      <c r="F5973" s="130">
        <v>0</v>
      </c>
      <c r="G5973">
        <f t="shared" si="410"/>
        <v>0</v>
      </c>
      <c r="H5973">
        <f t="shared" si="407"/>
        <v>32.708828573992818</v>
      </c>
      <c r="I5973" s="177">
        <v>45261</v>
      </c>
      <c r="J5973" s="73">
        <v>32.195308050400357</v>
      </c>
      <c r="K5973" s="177">
        <v>45383</v>
      </c>
      <c r="L5973" s="219">
        <v>32.419905988845173</v>
      </c>
      <c r="M5973" s="177">
        <v>45452</v>
      </c>
      <c r="N5973" s="221">
        <v>32.708828573992818</v>
      </c>
      <c r="O5973" s="164">
        <v>45170</v>
      </c>
      <c r="P5973" s="176">
        <v>32.244890044605299</v>
      </c>
    </row>
    <row r="5974" spans="1:16">
      <c r="A5974" s="12">
        <f t="shared" si="409"/>
        <v>0</v>
      </c>
      <c r="B5974" t="str">
        <f>YEAR(C5974)&amp;VLOOKUP(MONTH(C5974),lookup!$G$2:$N$13,8)</f>
        <v>2024M08</v>
      </c>
      <c r="C5974" s="7">
        <f t="shared" si="411"/>
        <v>45511</v>
      </c>
      <c r="D5974" s="130">
        <v>0</v>
      </c>
      <c r="E5974">
        <f t="shared" si="408"/>
        <v>0</v>
      </c>
      <c r="F5974" s="130">
        <v>0</v>
      </c>
      <c r="G5974">
        <f t="shared" si="410"/>
        <v>0</v>
      </c>
      <c r="H5974">
        <f t="shared" si="407"/>
        <v>32.619674351471737</v>
      </c>
      <c r="I5974" s="177">
        <v>45261</v>
      </c>
      <c r="J5974" s="73">
        <v>32.164749188786757</v>
      </c>
      <c r="K5974" s="177">
        <v>45383</v>
      </c>
      <c r="L5974" s="219">
        <v>32.325957945277381</v>
      </c>
      <c r="M5974" s="177">
        <v>45452</v>
      </c>
      <c r="N5974" s="221">
        <v>32.619674351471737</v>
      </c>
      <c r="O5974" s="164">
        <v>45170</v>
      </c>
      <c r="P5974" s="176">
        <v>32.189242216854652</v>
      </c>
    </row>
    <row r="5975" spans="1:16">
      <c r="A5975" s="12">
        <f t="shared" si="409"/>
        <v>0</v>
      </c>
      <c r="B5975" t="str">
        <f>YEAR(C5975)&amp;VLOOKUP(MONTH(C5975),lookup!$G$2:$N$13,8)</f>
        <v>2024M08</v>
      </c>
      <c r="C5975" s="7">
        <f t="shared" si="411"/>
        <v>45512</v>
      </c>
      <c r="D5975" s="130">
        <v>0</v>
      </c>
      <c r="E5975">
        <f t="shared" si="408"/>
        <v>0</v>
      </c>
      <c r="F5975" s="130">
        <v>0</v>
      </c>
      <c r="G5975">
        <f t="shared" si="410"/>
        <v>0</v>
      </c>
      <c r="H5975">
        <f t="shared" si="407"/>
        <v>32.617724668914924</v>
      </c>
      <c r="I5975" s="177">
        <v>45261</v>
      </c>
      <c r="J5975" s="73">
        <v>32.153482531295538</v>
      </c>
      <c r="K5975" s="177">
        <v>45383</v>
      </c>
      <c r="L5975" s="219">
        <v>32.310770576786432</v>
      </c>
      <c r="M5975" s="177">
        <v>45452</v>
      </c>
      <c r="N5975" s="221">
        <v>32.617724668914924</v>
      </c>
      <c r="O5975" s="164">
        <v>45170</v>
      </c>
      <c r="P5975" s="176">
        <v>32.13840919763431</v>
      </c>
    </row>
    <row r="5976" spans="1:16">
      <c r="A5976" s="12">
        <f t="shared" si="409"/>
        <v>0</v>
      </c>
      <c r="B5976" t="str">
        <f>YEAR(C5976)&amp;VLOOKUP(MONTH(C5976),lookup!$G$2:$N$13,8)</f>
        <v>2024M08</v>
      </c>
      <c r="C5976" s="7">
        <f t="shared" si="411"/>
        <v>45513</v>
      </c>
      <c r="D5976" s="130">
        <v>0</v>
      </c>
      <c r="E5976">
        <f t="shared" si="408"/>
        <v>0</v>
      </c>
      <c r="F5976" s="130">
        <v>0</v>
      </c>
      <c r="G5976">
        <f t="shared" si="410"/>
        <v>0</v>
      </c>
      <c r="H5976">
        <f t="shared" si="407"/>
        <v>32.589535088179616</v>
      </c>
      <c r="I5976" s="177">
        <v>45261</v>
      </c>
      <c r="J5976" s="73">
        <v>32.10492591590058</v>
      </c>
      <c r="K5976" s="177">
        <v>45383</v>
      </c>
      <c r="L5976" s="219">
        <v>32.260896722712928</v>
      </c>
      <c r="M5976" s="177">
        <v>45452</v>
      </c>
      <c r="N5976" s="221">
        <v>32.589535088179616</v>
      </c>
      <c r="O5976" s="164">
        <v>45170</v>
      </c>
      <c r="P5976" s="176">
        <v>32.098492673522863</v>
      </c>
    </row>
    <row r="5977" spans="1:16">
      <c r="A5977" s="12">
        <f t="shared" si="409"/>
        <v>0</v>
      </c>
      <c r="B5977" t="str">
        <f>YEAR(C5977)&amp;VLOOKUP(MONTH(C5977),lookup!$G$2:$N$13,8)</f>
        <v>2024M08</v>
      </c>
      <c r="C5977" s="7">
        <f t="shared" si="411"/>
        <v>45514</v>
      </c>
      <c r="D5977" s="130">
        <v>0</v>
      </c>
      <c r="E5977">
        <f t="shared" si="408"/>
        <v>0</v>
      </c>
      <c r="F5977" s="130">
        <v>0</v>
      </c>
      <c r="G5977">
        <f t="shared" si="410"/>
        <v>0</v>
      </c>
      <c r="H5977">
        <f t="shared" ref="H5977:H6040" si="412">INDEX(J:AU,MATCH(C5977,C:C,0),MATCH($H$1,$J$1:$AU$1,0))*(IF(I5977=$Q$1,1,IF(K5977=$Q$1,1,IF(M5977=$Q$1,1,IF(O5977=$Q$1,1,0)))))</f>
        <v>32.55029793094495</v>
      </c>
      <c r="I5977" s="177">
        <v>45261</v>
      </c>
      <c r="J5977" s="73">
        <v>32.02453012990803</v>
      </c>
      <c r="K5977" s="177">
        <v>45383</v>
      </c>
      <c r="L5977" s="219">
        <v>32.212703214078552</v>
      </c>
      <c r="M5977" s="177">
        <v>45452</v>
      </c>
      <c r="N5977" s="221">
        <v>32.55029793094495</v>
      </c>
      <c r="O5977" s="164">
        <v>45170</v>
      </c>
      <c r="P5977" s="176">
        <v>32.066129454027319</v>
      </c>
    </row>
    <row r="5978" spans="1:16">
      <c r="A5978" s="12">
        <f t="shared" si="409"/>
        <v>0</v>
      </c>
      <c r="B5978" t="str">
        <f>YEAR(C5978)&amp;VLOOKUP(MONTH(C5978),lookup!$G$2:$N$13,8)</f>
        <v>2024M08</v>
      </c>
      <c r="C5978" s="7">
        <f t="shared" si="411"/>
        <v>45515</v>
      </c>
      <c r="D5978" s="130">
        <v>0</v>
      </c>
      <c r="E5978">
        <f t="shared" si="408"/>
        <v>0</v>
      </c>
      <c r="F5978" s="130">
        <v>0</v>
      </c>
      <c r="G5978">
        <f t="shared" si="410"/>
        <v>0</v>
      </c>
      <c r="H5978">
        <f t="shared" si="412"/>
        <v>32.501191360763499</v>
      </c>
      <c r="I5978" s="177">
        <v>45261</v>
      </c>
      <c r="J5978" s="73">
        <v>31.947734720936701</v>
      </c>
      <c r="K5978" s="177">
        <v>45383</v>
      </c>
      <c r="L5978" s="219">
        <v>32.14747393947453</v>
      </c>
      <c r="M5978" s="177">
        <v>45452</v>
      </c>
      <c r="N5978" s="221">
        <v>32.501191360763499</v>
      </c>
      <c r="O5978" s="164">
        <v>45170</v>
      </c>
      <c r="P5978" s="176">
        <v>32.04884746092096</v>
      </c>
    </row>
    <row r="5979" spans="1:16">
      <c r="A5979" s="12">
        <f t="shared" si="409"/>
        <v>0</v>
      </c>
      <c r="B5979" t="str">
        <f>YEAR(C5979)&amp;VLOOKUP(MONTH(C5979),lookup!$G$2:$N$13,8)</f>
        <v>2024M08</v>
      </c>
      <c r="C5979" s="7">
        <f t="shared" si="411"/>
        <v>45516</v>
      </c>
      <c r="D5979" s="130">
        <v>0</v>
      </c>
      <c r="E5979">
        <f t="shared" si="408"/>
        <v>0</v>
      </c>
      <c r="F5979" s="130">
        <v>0</v>
      </c>
      <c r="G5979">
        <f t="shared" si="410"/>
        <v>0</v>
      </c>
      <c r="H5979">
        <f t="shared" si="412"/>
        <v>32.430092328105872</v>
      </c>
      <c r="I5979" s="177">
        <v>45261</v>
      </c>
      <c r="J5979" s="73">
        <v>31.880055845579761</v>
      </c>
      <c r="K5979" s="177">
        <v>45383</v>
      </c>
      <c r="L5979" s="219">
        <v>32.084987613992794</v>
      </c>
      <c r="M5979" s="177">
        <v>45452</v>
      </c>
      <c r="N5979" s="221">
        <v>32.430092328105872</v>
      </c>
      <c r="O5979" s="164">
        <v>45170</v>
      </c>
      <c r="P5979" s="176">
        <v>32.034629376527313</v>
      </c>
    </row>
    <row r="5980" spans="1:16">
      <c r="A5980" s="12">
        <f t="shared" si="409"/>
        <v>0</v>
      </c>
      <c r="B5980" t="str">
        <f>YEAR(C5980)&amp;VLOOKUP(MONTH(C5980),lookup!$G$2:$N$13,8)</f>
        <v>2024M08</v>
      </c>
      <c r="C5980" s="7">
        <f t="shared" si="411"/>
        <v>45517</v>
      </c>
      <c r="D5980" s="130">
        <v>0</v>
      </c>
      <c r="E5980">
        <f t="shared" si="408"/>
        <v>0</v>
      </c>
      <c r="F5980" s="130">
        <v>0</v>
      </c>
      <c r="G5980">
        <f t="shared" si="410"/>
        <v>0</v>
      </c>
      <c r="H5980">
        <f t="shared" si="412"/>
        <v>32.374245285540333</v>
      </c>
      <c r="I5980" s="177">
        <v>45261</v>
      </c>
      <c r="J5980" s="73">
        <v>31.806578081821424</v>
      </c>
      <c r="K5980" s="177">
        <v>45383</v>
      </c>
      <c r="L5980" s="219">
        <v>32.03940145156831</v>
      </c>
      <c r="M5980" s="177">
        <v>45452</v>
      </c>
      <c r="N5980" s="221">
        <v>32.374245285540333</v>
      </c>
      <c r="O5980" s="164">
        <v>45170</v>
      </c>
      <c r="P5980" s="176">
        <v>31.994116557981254</v>
      </c>
    </row>
    <row r="5981" spans="1:16">
      <c r="A5981" s="12">
        <f t="shared" si="409"/>
        <v>0</v>
      </c>
      <c r="B5981" t="str">
        <f>YEAR(C5981)&amp;VLOOKUP(MONTH(C5981),lookup!$G$2:$N$13,8)</f>
        <v>2024M08</v>
      </c>
      <c r="C5981" s="7">
        <f t="shared" si="411"/>
        <v>45518</v>
      </c>
      <c r="D5981" s="130">
        <v>0</v>
      </c>
      <c r="E5981">
        <f t="shared" si="408"/>
        <v>0</v>
      </c>
      <c r="F5981" s="130">
        <v>0</v>
      </c>
      <c r="G5981">
        <f t="shared" si="410"/>
        <v>0</v>
      </c>
      <c r="H5981">
        <f t="shared" si="412"/>
        <v>32.333592632553014</v>
      </c>
      <c r="I5981" s="177">
        <v>45261</v>
      </c>
      <c r="J5981" s="73">
        <v>31.740647152923803</v>
      </c>
      <c r="K5981" s="177">
        <v>45383</v>
      </c>
      <c r="L5981" s="219">
        <v>32.003668391055278</v>
      </c>
      <c r="M5981" s="177">
        <v>45452</v>
      </c>
      <c r="N5981" s="221">
        <v>32.333592632553014</v>
      </c>
      <c r="O5981" s="164">
        <v>45170</v>
      </c>
      <c r="P5981" s="176">
        <v>31.947800598202736</v>
      </c>
    </row>
    <row r="5982" spans="1:16">
      <c r="A5982" s="12">
        <f t="shared" si="409"/>
        <v>0</v>
      </c>
      <c r="B5982" t="str">
        <f>YEAR(C5982)&amp;VLOOKUP(MONTH(C5982),lookup!$G$2:$N$13,8)</f>
        <v>2024M08</v>
      </c>
      <c r="C5982" s="7">
        <f t="shared" si="411"/>
        <v>45519</v>
      </c>
      <c r="D5982" s="130">
        <v>0</v>
      </c>
      <c r="E5982">
        <f t="shared" si="408"/>
        <v>0</v>
      </c>
      <c r="F5982" s="130">
        <v>0</v>
      </c>
      <c r="G5982">
        <f t="shared" si="410"/>
        <v>0</v>
      </c>
      <c r="H5982">
        <f t="shared" si="412"/>
        <v>32.317701695732445</v>
      </c>
      <c r="I5982" s="177">
        <v>45261</v>
      </c>
      <c r="J5982" s="73">
        <v>31.722724301749583</v>
      </c>
      <c r="K5982" s="177">
        <v>45383</v>
      </c>
      <c r="L5982" s="219">
        <v>31.986664090304782</v>
      </c>
      <c r="M5982" s="177">
        <v>45452</v>
      </c>
      <c r="N5982" s="221">
        <v>32.317701695732445</v>
      </c>
      <c r="O5982" s="164">
        <v>45170</v>
      </c>
      <c r="P5982" s="176">
        <v>31.903264452726201</v>
      </c>
    </row>
    <row r="5983" spans="1:16">
      <c r="A5983" s="12">
        <f t="shared" si="409"/>
        <v>0</v>
      </c>
      <c r="B5983" t="str">
        <f>YEAR(C5983)&amp;VLOOKUP(MONTH(C5983),lookup!$G$2:$N$13,8)</f>
        <v>2024M08</v>
      </c>
      <c r="C5983" s="7">
        <f t="shared" si="411"/>
        <v>45520</v>
      </c>
      <c r="D5983" s="130">
        <v>0</v>
      </c>
      <c r="E5983">
        <f t="shared" si="408"/>
        <v>0</v>
      </c>
      <c r="F5983" s="130">
        <v>0</v>
      </c>
      <c r="G5983">
        <f t="shared" si="410"/>
        <v>0</v>
      </c>
      <c r="H5983">
        <f t="shared" si="412"/>
        <v>32.290072620581277</v>
      </c>
      <c r="I5983" s="177">
        <v>45261</v>
      </c>
      <c r="J5983" s="73">
        <v>31.705832571973854</v>
      </c>
      <c r="K5983" s="177">
        <v>45383</v>
      </c>
      <c r="L5983" s="219">
        <v>31.951885483452525</v>
      </c>
      <c r="M5983" s="177">
        <v>45452</v>
      </c>
      <c r="N5983" s="221">
        <v>32.290072620581277</v>
      </c>
      <c r="O5983" s="164">
        <v>45170</v>
      </c>
      <c r="P5983" s="176">
        <v>31.85505036597997</v>
      </c>
    </row>
    <row r="5984" spans="1:16">
      <c r="A5984" s="12">
        <f t="shared" si="409"/>
        <v>0</v>
      </c>
      <c r="B5984" t="str">
        <f>YEAR(C5984)&amp;VLOOKUP(MONTH(C5984),lookup!$G$2:$N$13,8)</f>
        <v>2024M08</v>
      </c>
      <c r="C5984" s="7">
        <f t="shared" si="411"/>
        <v>45521</v>
      </c>
      <c r="D5984" s="130">
        <v>0</v>
      </c>
      <c r="E5984">
        <f t="shared" si="408"/>
        <v>0</v>
      </c>
      <c r="F5984" s="130">
        <v>0</v>
      </c>
      <c r="G5984">
        <f t="shared" si="410"/>
        <v>0</v>
      </c>
      <c r="H5984">
        <f t="shared" si="412"/>
        <v>32.248689712608147</v>
      </c>
      <c r="I5984" s="177">
        <v>45261</v>
      </c>
      <c r="J5984" s="73">
        <v>31.707294747485808</v>
      </c>
      <c r="K5984" s="177">
        <v>45383</v>
      </c>
      <c r="L5984" s="219">
        <v>31.906152345018462</v>
      </c>
      <c r="M5984" s="177">
        <v>45452</v>
      </c>
      <c r="N5984" s="221">
        <v>32.248689712608147</v>
      </c>
      <c r="O5984" s="164">
        <v>45170</v>
      </c>
      <c r="P5984" s="176">
        <v>31.822946693196915</v>
      </c>
    </row>
    <row r="5985" spans="1:16">
      <c r="A5985" s="12">
        <f t="shared" si="409"/>
        <v>0</v>
      </c>
      <c r="B5985" t="str">
        <f>YEAR(C5985)&amp;VLOOKUP(MONTH(C5985),lookup!$G$2:$N$13,8)</f>
        <v>2024M08</v>
      </c>
      <c r="C5985" s="7">
        <f t="shared" si="411"/>
        <v>45522</v>
      </c>
      <c r="D5985" s="130">
        <v>0</v>
      </c>
      <c r="E5985">
        <f t="shared" si="408"/>
        <v>0</v>
      </c>
      <c r="F5985" s="130">
        <v>0</v>
      </c>
      <c r="G5985">
        <f t="shared" si="410"/>
        <v>0</v>
      </c>
      <c r="H5985">
        <f t="shared" si="412"/>
        <v>32.200531602859783</v>
      </c>
      <c r="I5985" s="177">
        <v>45261</v>
      </c>
      <c r="J5985" s="73">
        <v>31.757760994438911</v>
      </c>
      <c r="K5985" s="177">
        <v>45383</v>
      </c>
      <c r="L5985" s="219">
        <v>31.85414204803585</v>
      </c>
      <c r="M5985" s="177">
        <v>45452</v>
      </c>
      <c r="N5985" s="221">
        <v>32.200531602859783</v>
      </c>
      <c r="O5985" s="164">
        <v>45170</v>
      </c>
      <c r="P5985" s="176">
        <v>31.804559563059126</v>
      </c>
    </row>
    <row r="5986" spans="1:16">
      <c r="A5986" s="12">
        <f t="shared" si="409"/>
        <v>0</v>
      </c>
      <c r="B5986" t="str">
        <f>YEAR(C5986)&amp;VLOOKUP(MONTH(C5986),lookup!$G$2:$N$13,8)</f>
        <v>2024M08</v>
      </c>
      <c r="C5986" s="7">
        <f t="shared" si="411"/>
        <v>45523</v>
      </c>
      <c r="D5986" s="130">
        <v>0</v>
      </c>
      <c r="E5986">
        <f t="shared" si="408"/>
        <v>0</v>
      </c>
      <c r="F5986" s="130">
        <v>0</v>
      </c>
      <c r="G5986">
        <f t="shared" si="410"/>
        <v>0</v>
      </c>
      <c r="H5986">
        <f t="shared" si="412"/>
        <v>32.144861281875045</v>
      </c>
      <c r="I5986" s="177">
        <v>45261</v>
      </c>
      <c r="J5986" s="73">
        <v>31.800597797725263</v>
      </c>
      <c r="K5986" s="177">
        <v>45383</v>
      </c>
      <c r="L5986" s="219">
        <v>31.807696902369806</v>
      </c>
      <c r="M5986" s="177">
        <v>45452</v>
      </c>
      <c r="N5986" s="221">
        <v>32.144861281875045</v>
      </c>
      <c r="O5986" s="164">
        <v>45170</v>
      </c>
      <c r="P5986" s="176">
        <v>31.770640400588757</v>
      </c>
    </row>
    <row r="5987" spans="1:16">
      <c r="A5987" s="12">
        <f t="shared" si="409"/>
        <v>0</v>
      </c>
      <c r="B5987" t="str">
        <f>YEAR(C5987)&amp;VLOOKUP(MONTH(C5987),lookup!$G$2:$N$13,8)</f>
        <v>2024M08</v>
      </c>
      <c r="C5987" s="7">
        <f t="shared" si="411"/>
        <v>45524</v>
      </c>
      <c r="D5987" s="130">
        <v>0</v>
      </c>
      <c r="E5987">
        <f t="shared" si="408"/>
        <v>0</v>
      </c>
      <c r="F5987" s="130">
        <v>0</v>
      </c>
      <c r="G5987">
        <f t="shared" si="410"/>
        <v>0</v>
      </c>
      <c r="H5987">
        <f t="shared" si="412"/>
        <v>32.108050678128592</v>
      </c>
      <c r="I5987" s="177">
        <v>45261</v>
      </c>
      <c r="J5987" s="73">
        <v>31.792244815192394</v>
      </c>
      <c r="K5987" s="177">
        <v>45383</v>
      </c>
      <c r="L5987" s="219">
        <v>31.778294144053113</v>
      </c>
      <c r="M5987" s="177">
        <v>45452</v>
      </c>
      <c r="N5987" s="221">
        <v>32.108050678128592</v>
      </c>
      <c r="O5987" s="164">
        <v>45170</v>
      </c>
      <c r="P5987" s="176">
        <v>31.739369372180722</v>
      </c>
    </row>
    <row r="5988" spans="1:16">
      <c r="A5988" s="12">
        <f t="shared" si="409"/>
        <v>0</v>
      </c>
      <c r="B5988" t="str">
        <f>YEAR(C5988)&amp;VLOOKUP(MONTH(C5988),lookup!$G$2:$N$13,8)</f>
        <v>2024M08</v>
      </c>
      <c r="C5988" s="7">
        <f t="shared" si="411"/>
        <v>45525</v>
      </c>
      <c r="D5988" s="130">
        <v>0</v>
      </c>
      <c r="E5988">
        <f t="shared" si="408"/>
        <v>0</v>
      </c>
      <c r="F5988" s="130">
        <v>0</v>
      </c>
      <c r="G5988">
        <f t="shared" si="410"/>
        <v>0</v>
      </c>
      <c r="H5988">
        <f t="shared" si="412"/>
        <v>32.092657857631586</v>
      </c>
      <c r="I5988" s="177">
        <v>45261</v>
      </c>
      <c r="J5988" s="73">
        <v>31.782628376943013</v>
      </c>
      <c r="K5988" s="177">
        <v>45383</v>
      </c>
      <c r="L5988" s="219">
        <v>31.764685600265839</v>
      </c>
      <c r="M5988" s="177">
        <v>45452</v>
      </c>
      <c r="N5988" s="221">
        <v>32.092657857631586</v>
      </c>
      <c r="O5988" s="164">
        <v>45170</v>
      </c>
      <c r="P5988" s="176">
        <v>31.717837558597722</v>
      </c>
    </row>
    <row r="5989" spans="1:16">
      <c r="A5989" s="12">
        <f t="shared" si="409"/>
        <v>0</v>
      </c>
      <c r="B5989" t="str">
        <f>YEAR(C5989)&amp;VLOOKUP(MONTH(C5989),lookup!$G$2:$N$13,8)</f>
        <v>2024M08</v>
      </c>
      <c r="C5989" s="7">
        <f t="shared" si="411"/>
        <v>45526</v>
      </c>
      <c r="D5989" s="130">
        <v>0</v>
      </c>
      <c r="E5989">
        <f t="shared" si="408"/>
        <v>0</v>
      </c>
      <c r="F5989" s="130">
        <v>0</v>
      </c>
      <c r="G5989">
        <f t="shared" si="410"/>
        <v>0</v>
      </c>
      <c r="H5989">
        <f t="shared" si="412"/>
        <v>32.094183975354909</v>
      </c>
      <c r="I5989" s="177">
        <v>45261</v>
      </c>
      <c r="J5989" s="73">
        <v>31.770888848776448</v>
      </c>
      <c r="K5989" s="177">
        <v>45383</v>
      </c>
      <c r="L5989" s="219">
        <v>31.761852554694368</v>
      </c>
      <c r="M5989" s="177">
        <v>45452</v>
      </c>
      <c r="N5989" s="221">
        <v>32.094183975354909</v>
      </c>
      <c r="O5989" s="164">
        <v>45170</v>
      </c>
      <c r="P5989" s="176">
        <v>31.718194720750123</v>
      </c>
    </row>
    <row r="5990" spans="1:16">
      <c r="A5990" s="12">
        <f t="shared" si="409"/>
        <v>0</v>
      </c>
      <c r="B5990" t="str">
        <f>YEAR(C5990)&amp;VLOOKUP(MONTH(C5990),lookup!$G$2:$N$13,8)</f>
        <v>2024M08</v>
      </c>
      <c r="C5990" s="7">
        <f t="shared" si="411"/>
        <v>45527</v>
      </c>
      <c r="D5990" s="130">
        <v>0</v>
      </c>
      <c r="E5990">
        <f t="shared" si="408"/>
        <v>0</v>
      </c>
      <c r="F5990" s="130">
        <v>0</v>
      </c>
      <c r="G5990">
        <f t="shared" si="410"/>
        <v>0</v>
      </c>
      <c r="H5990">
        <f t="shared" si="412"/>
        <v>32.107010543755038</v>
      </c>
      <c r="I5990" s="177">
        <v>45261</v>
      </c>
      <c r="J5990" s="73">
        <v>31.72391517685454</v>
      </c>
      <c r="K5990" s="177">
        <v>45383</v>
      </c>
      <c r="L5990" s="219">
        <v>31.768369852204167</v>
      </c>
      <c r="M5990" s="177">
        <v>45452</v>
      </c>
      <c r="N5990" s="221">
        <v>32.107010543755038</v>
      </c>
      <c r="O5990" s="164">
        <v>45170</v>
      </c>
      <c r="P5990" s="176">
        <v>31.741609604900617</v>
      </c>
    </row>
    <row r="5991" spans="1:16">
      <c r="A5991" s="12">
        <f t="shared" si="409"/>
        <v>0</v>
      </c>
      <c r="B5991" t="str">
        <f>YEAR(C5991)&amp;VLOOKUP(MONTH(C5991),lookup!$G$2:$N$13,8)</f>
        <v>2024M08</v>
      </c>
      <c r="C5991" s="7">
        <f t="shared" si="411"/>
        <v>45528</v>
      </c>
      <c r="D5991" s="130">
        <v>0</v>
      </c>
      <c r="E5991">
        <f t="shared" si="408"/>
        <v>0</v>
      </c>
      <c r="F5991" s="130">
        <v>0</v>
      </c>
      <c r="G5991">
        <f t="shared" si="410"/>
        <v>0</v>
      </c>
      <c r="H5991">
        <f t="shared" si="412"/>
        <v>32.126526082087764</v>
      </c>
      <c r="I5991" s="177">
        <v>45261</v>
      </c>
      <c r="J5991" s="73">
        <v>31.684205163556474</v>
      </c>
      <c r="K5991" s="177">
        <v>45383</v>
      </c>
      <c r="L5991" s="219">
        <v>31.78296806304089</v>
      </c>
      <c r="M5991" s="177">
        <v>45452</v>
      </c>
      <c r="N5991" s="221">
        <v>32.126526082087764</v>
      </c>
      <c r="O5991" s="164">
        <v>45170</v>
      </c>
      <c r="P5991" s="176">
        <v>31.767218560135714</v>
      </c>
    </row>
    <row r="5992" spans="1:16">
      <c r="A5992" s="12">
        <f t="shared" si="409"/>
        <v>0</v>
      </c>
      <c r="B5992" t="str">
        <f>YEAR(C5992)&amp;VLOOKUP(MONTH(C5992),lookup!$G$2:$N$13,8)</f>
        <v>2024M08</v>
      </c>
      <c r="C5992" s="7">
        <f t="shared" si="411"/>
        <v>45529</v>
      </c>
      <c r="D5992" s="130">
        <v>0</v>
      </c>
      <c r="E5992">
        <f t="shared" si="408"/>
        <v>0</v>
      </c>
      <c r="F5992" s="130">
        <v>0</v>
      </c>
      <c r="G5992">
        <f t="shared" si="410"/>
        <v>0</v>
      </c>
      <c r="H5992">
        <f t="shared" si="412"/>
        <v>32.122963911203009</v>
      </c>
      <c r="I5992" s="177">
        <v>45261</v>
      </c>
      <c r="J5992" s="73">
        <v>31.68686615562634</v>
      </c>
      <c r="K5992" s="177">
        <v>45383</v>
      </c>
      <c r="L5992" s="219">
        <v>31.781523971463116</v>
      </c>
      <c r="M5992" s="177">
        <v>45452</v>
      </c>
      <c r="N5992" s="221">
        <v>32.122963911203009</v>
      </c>
      <c r="O5992" s="164">
        <v>45170</v>
      </c>
      <c r="P5992" s="176">
        <v>31.783059037514967</v>
      </c>
    </row>
    <row r="5993" spans="1:16">
      <c r="A5993" s="12">
        <f t="shared" si="409"/>
        <v>0</v>
      </c>
      <c r="B5993" t="str">
        <f>YEAR(C5993)&amp;VLOOKUP(MONTH(C5993),lookup!$G$2:$N$13,8)</f>
        <v>2024M08</v>
      </c>
      <c r="C5993" s="7">
        <f t="shared" si="411"/>
        <v>45530</v>
      </c>
      <c r="D5993" s="130">
        <v>0</v>
      </c>
      <c r="E5993">
        <f t="shared" si="408"/>
        <v>0</v>
      </c>
      <c r="F5993" s="130">
        <v>0</v>
      </c>
      <c r="G5993">
        <f t="shared" si="410"/>
        <v>0</v>
      </c>
      <c r="H5993">
        <f t="shared" si="412"/>
        <v>32.119278065942815</v>
      </c>
      <c r="I5993" s="177">
        <v>45261</v>
      </c>
      <c r="J5993" s="73">
        <v>31.697469090055158</v>
      </c>
      <c r="K5993" s="177">
        <v>45383</v>
      </c>
      <c r="L5993" s="219">
        <v>31.785713950601995</v>
      </c>
      <c r="M5993" s="177">
        <v>45452</v>
      </c>
      <c r="N5993" s="221">
        <v>32.119278065942815</v>
      </c>
      <c r="O5993" s="164">
        <v>45170</v>
      </c>
      <c r="P5993" s="176">
        <v>31.780804838329768</v>
      </c>
    </row>
    <row r="5994" spans="1:16">
      <c r="A5994" s="12">
        <f t="shared" si="409"/>
        <v>0</v>
      </c>
      <c r="B5994" t="str">
        <f>YEAR(C5994)&amp;VLOOKUP(MONTH(C5994),lookup!$G$2:$N$13,8)</f>
        <v>2024M08</v>
      </c>
      <c r="C5994" s="7">
        <f t="shared" si="411"/>
        <v>45531</v>
      </c>
      <c r="D5994" s="130">
        <v>0</v>
      </c>
      <c r="E5994">
        <f t="shared" si="408"/>
        <v>0</v>
      </c>
      <c r="F5994" s="130">
        <v>0</v>
      </c>
      <c r="G5994">
        <f t="shared" si="410"/>
        <v>0</v>
      </c>
      <c r="H5994">
        <f t="shared" si="412"/>
        <v>32.126552247016498</v>
      </c>
      <c r="I5994" s="177">
        <v>45261</v>
      </c>
      <c r="J5994" s="73">
        <v>31.672799182678695</v>
      </c>
      <c r="K5994" s="177">
        <v>45383</v>
      </c>
      <c r="L5994" s="219">
        <v>31.797294618198912</v>
      </c>
      <c r="M5994" s="177">
        <v>45452</v>
      </c>
      <c r="N5994" s="221">
        <v>32.126552247016498</v>
      </c>
      <c r="O5994" s="164">
        <v>45170</v>
      </c>
      <c r="P5994" s="176">
        <v>31.772983266437667</v>
      </c>
    </row>
    <row r="5995" spans="1:16">
      <c r="A5995" s="12">
        <f t="shared" si="409"/>
        <v>0</v>
      </c>
      <c r="B5995" t="str">
        <f>YEAR(C5995)&amp;VLOOKUP(MONTH(C5995),lookup!$G$2:$N$13,8)</f>
        <v>2024M08</v>
      </c>
      <c r="C5995" s="7">
        <f t="shared" si="411"/>
        <v>45532</v>
      </c>
      <c r="D5995" s="130">
        <v>0</v>
      </c>
      <c r="E5995">
        <f t="shared" si="408"/>
        <v>0</v>
      </c>
      <c r="F5995" s="130">
        <v>0</v>
      </c>
      <c r="G5995">
        <f t="shared" si="410"/>
        <v>0</v>
      </c>
      <c r="H5995">
        <f t="shared" si="412"/>
        <v>32.138339346465365</v>
      </c>
      <c r="I5995" s="177">
        <v>45261</v>
      </c>
      <c r="J5995" s="73">
        <v>31.667050246289193</v>
      </c>
      <c r="K5995" s="177">
        <v>45383</v>
      </c>
      <c r="L5995" s="219">
        <v>31.80764262352789</v>
      </c>
      <c r="M5995" s="177">
        <v>45452</v>
      </c>
      <c r="N5995" s="221">
        <v>32.138339346465365</v>
      </c>
      <c r="O5995" s="164">
        <v>45170</v>
      </c>
      <c r="P5995" s="176">
        <v>31.774680880968905</v>
      </c>
    </row>
    <row r="5996" spans="1:16">
      <c r="A5996" s="12">
        <f t="shared" si="409"/>
        <v>0</v>
      </c>
      <c r="B5996" t="str">
        <f>YEAR(C5996)&amp;VLOOKUP(MONTH(C5996),lookup!$G$2:$N$13,8)</f>
        <v>2024M08</v>
      </c>
      <c r="C5996" s="7">
        <f t="shared" si="411"/>
        <v>45533</v>
      </c>
      <c r="D5996" s="130">
        <v>0</v>
      </c>
      <c r="E5996">
        <f t="shared" si="408"/>
        <v>0</v>
      </c>
      <c r="F5996" s="130">
        <v>0</v>
      </c>
      <c r="G5996">
        <f t="shared" si="410"/>
        <v>0</v>
      </c>
      <c r="H5996">
        <f t="shared" si="412"/>
        <v>32.157707264100061</v>
      </c>
      <c r="I5996" s="177">
        <v>45261</v>
      </c>
      <c r="J5996" s="73">
        <v>31.692666150140219</v>
      </c>
      <c r="K5996" s="177">
        <v>45383</v>
      </c>
      <c r="L5996" s="219">
        <v>31.821567361222925</v>
      </c>
      <c r="M5996" s="177">
        <v>45452</v>
      </c>
      <c r="N5996" s="221">
        <v>32.157707264100061</v>
      </c>
      <c r="O5996" s="164">
        <v>45170</v>
      </c>
      <c r="P5996" s="176">
        <v>31.791222246324736</v>
      </c>
    </row>
    <row r="5997" spans="1:16">
      <c r="A5997" s="12">
        <f t="shared" si="409"/>
        <v>0</v>
      </c>
      <c r="B5997" t="str">
        <f>YEAR(C5997)&amp;VLOOKUP(MONTH(C5997),lookup!$G$2:$N$13,8)</f>
        <v>2024M08</v>
      </c>
      <c r="C5997" s="7">
        <f t="shared" si="411"/>
        <v>45534</v>
      </c>
      <c r="D5997" s="130">
        <v>0</v>
      </c>
      <c r="E5997">
        <f t="shared" ref="E5997:E6060" si="413">AVERAGE(SUM(D5990:D5997)/8,SUM(D5992:D5997)/6)</f>
        <v>0</v>
      </c>
      <c r="F5997" s="130">
        <v>0</v>
      </c>
      <c r="G5997">
        <f t="shared" si="410"/>
        <v>0</v>
      </c>
      <c r="H5997">
        <f t="shared" si="412"/>
        <v>32.178809344075653</v>
      </c>
      <c r="I5997" s="177">
        <v>45261</v>
      </c>
      <c r="J5997" s="73">
        <v>31.706127851609008</v>
      </c>
      <c r="K5997" s="177">
        <v>45383</v>
      </c>
      <c r="L5997" s="219">
        <v>31.837005166478271</v>
      </c>
      <c r="M5997" s="177">
        <v>45452</v>
      </c>
      <c r="N5997" s="221">
        <v>32.178809344075653</v>
      </c>
      <c r="O5997" s="164">
        <v>45170</v>
      </c>
      <c r="P5997" s="176">
        <v>31.81294386789785</v>
      </c>
    </row>
    <row r="5998" spans="1:16">
      <c r="A5998" s="12">
        <f t="shared" si="409"/>
        <v>0</v>
      </c>
      <c r="B5998" t="str">
        <f>YEAR(C5998)&amp;VLOOKUP(MONTH(C5998),lookup!$G$2:$N$13,8)</f>
        <v>2024M08</v>
      </c>
      <c r="C5998" s="7">
        <f t="shared" si="411"/>
        <v>45535</v>
      </c>
      <c r="D5998" s="130">
        <v>0</v>
      </c>
      <c r="E5998">
        <f t="shared" si="413"/>
        <v>0</v>
      </c>
      <c r="F5998" s="130">
        <v>0</v>
      </c>
      <c r="G5998">
        <f t="shared" si="410"/>
        <v>0</v>
      </c>
      <c r="H5998">
        <f t="shared" si="412"/>
        <v>32.182674488834813</v>
      </c>
      <c r="I5998" s="177">
        <v>45261</v>
      </c>
      <c r="J5998" s="73">
        <v>31.701565246286265</v>
      </c>
      <c r="K5998" s="177">
        <v>45383</v>
      </c>
      <c r="L5998" s="219">
        <v>31.839517462066318</v>
      </c>
      <c r="M5998" s="177">
        <v>45452</v>
      </c>
      <c r="N5998" s="221">
        <v>32.182674488834813</v>
      </c>
      <c r="O5998" s="164">
        <v>45170</v>
      </c>
      <c r="P5998" s="176">
        <v>31.817362712690521</v>
      </c>
    </row>
    <row r="5999" spans="1:16">
      <c r="A5999" s="12">
        <f t="shared" si="409"/>
        <v>0</v>
      </c>
      <c r="B5999" t="str">
        <f>YEAR(C5999)&amp;VLOOKUP(MONTH(C5999),lookup!$G$2:$N$13,8)</f>
        <v>2024M09</v>
      </c>
      <c r="C5999" s="7">
        <f t="shared" si="411"/>
        <v>45536</v>
      </c>
      <c r="D5999" s="130">
        <v>0</v>
      </c>
      <c r="E5999">
        <f t="shared" si="413"/>
        <v>0</v>
      </c>
      <c r="F5999" s="130">
        <v>0</v>
      </c>
      <c r="G5999">
        <f t="shared" si="410"/>
        <v>0</v>
      </c>
      <c r="H5999">
        <f t="shared" si="412"/>
        <v>32.145641658763893</v>
      </c>
      <c r="I5999" s="177">
        <v>45261</v>
      </c>
      <c r="J5999" s="73">
        <v>31.779223162613967</v>
      </c>
      <c r="K5999" s="177">
        <v>45383</v>
      </c>
      <c r="L5999" s="219">
        <v>31.821428251957315</v>
      </c>
      <c r="M5999" s="177">
        <v>45452</v>
      </c>
      <c r="N5999" s="221">
        <v>32.145641658763893</v>
      </c>
      <c r="O5999" s="164">
        <v>45170</v>
      </c>
      <c r="P5999" s="176">
        <v>31.813534044935437</v>
      </c>
    </row>
    <row r="6000" spans="1:16">
      <c r="A6000" s="12">
        <f t="shared" ref="A6000:A6063" si="414">IF(D6000+D6001=D6000,IF(D6000+D6001&gt;0,1,0),0)</f>
        <v>0</v>
      </c>
      <c r="B6000" t="str">
        <f>YEAR(C6000)&amp;VLOOKUP(MONTH(C6000),lookup!$G$2:$N$13,8)</f>
        <v>2024M09</v>
      </c>
      <c r="C6000" s="7">
        <f t="shared" si="411"/>
        <v>45537</v>
      </c>
      <c r="D6000" s="130">
        <v>0</v>
      </c>
      <c r="E6000">
        <f t="shared" si="413"/>
        <v>0</v>
      </c>
      <c r="F6000" s="130">
        <v>0</v>
      </c>
      <c r="G6000">
        <f t="shared" si="410"/>
        <v>0</v>
      </c>
      <c r="H6000">
        <f t="shared" si="412"/>
        <v>32.124241552080363</v>
      </c>
      <c r="I6000" s="177">
        <v>45261</v>
      </c>
      <c r="J6000" s="73">
        <v>31.863969172745374</v>
      </c>
      <c r="K6000" s="177">
        <v>45383</v>
      </c>
      <c r="L6000" s="219">
        <v>31.815388276734048</v>
      </c>
      <c r="M6000" s="177">
        <v>45452</v>
      </c>
      <c r="N6000" s="221">
        <v>32.124241552080363</v>
      </c>
      <c r="O6000" s="164">
        <v>45170</v>
      </c>
      <c r="P6000" s="176">
        <v>31.81519843393691</v>
      </c>
    </row>
    <row r="6001" spans="1:16">
      <c r="A6001" s="12">
        <f t="shared" si="414"/>
        <v>0</v>
      </c>
      <c r="B6001" t="str">
        <f>YEAR(C6001)&amp;VLOOKUP(MONTH(C6001),lookup!$G$2:$N$13,8)</f>
        <v>2024M09</v>
      </c>
      <c r="C6001" s="7">
        <f t="shared" si="411"/>
        <v>45538</v>
      </c>
      <c r="D6001" s="130">
        <v>0</v>
      </c>
      <c r="E6001">
        <f t="shared" si="413"/>
        <v>0</v>
      </c>
      <c r="F6001" s="130">
        <v>0</v>
      </c>
      <c r="G6001">
        <f t="shared" si="410"/>
        <v>0</v>
      </c>
      <c r="H6001">
        <f t="shared" si="412"/>
        <v>32.116904098520891</v>
      </c>
      <c r="I6001" s="177">
        <v>45261</v>
      </c>
      <c r="J6001" s="73">
        <v>31.949185992041489</v>
      </c>
      <c r="K6001" s="177">
        <v>45383</v>
      </c>
      <c r="L6001" s="219">
        <v>31.818718284890672</v>
      </c>
      <c r="M6001" s="177">
        <v>45452</v>
      </c>
      <c r="N6001" s="221">
        <v>32.116904098520891</v>
      </c>
      <c r="O6001" s="164">
        <v>45170</v>
      </c>
      <c r="P6001" s="176">
        <v>31.803996524157771</v>
      </c>
    </row>
    <row r="6002" spans="1:16">
      <c r="A6002" s="12">
        <f t="shared" si="414"/>
        <v>0</v>
      </c>
      <c r="B6002" t="str">
        <f>YEAR(C6002)&amp;VLOOKUP(MONTH(C6002),lookup!$G$2:$N$13,8)</f>
        <v>2024M09</v>
      </c>
      <c r="C6002" s="7">
        <f t="shared" si="411"/>
        <v>45539</v>
      </c>
      <c r="D6002" s="130">
        <v>0</v>
      </c>
      <c r="E6002">
        <f t="shared" si="413"/>
        <v>0</v>
      </c>
      <c r="F6002" s="130">
        <v>0</v>
      </c>
      <c r="G6002">
        <f t="shared" si="410"/>
        <v>0</v>
      </c>
      <c r="H6002">
        <f t="shared" si="412"/>
        <v>32.110223734439145</v>
      </c>
      <c r="I6002" s="177">
        <v>45261</v>
      </c>
      <c r="J6002" s="73">
        <v>32.050505520054891</v>
      </c>
      <c r="K6002" s="177">
        <v>45383</v>
      </c>
      <c r="L6002" s="219">
        <v>31.817935046385916</v>
      </c>
      <c r="M6002" s="177">
        <v>45452</v>
      </c>
      <c r="N6002" s="221">
        <v>32.110223734439145</v>
      </c>
      <c r="O6002" s="164">
        <v>45170</v>
      </c>
      <c r="P6002" s="176">
        <v>31.796172413410119</v>
      </c>
    </row>
    <row r="6003" spans="1:16">
      <c r="A6003" s="12">
        <f t="shared" si="414"/>
        <v>0</v>
      </c>
      <c r="B6003" t="str">
        <f>YEAR(C6003)&amp;VLOOKUP(MONTH(C6003),lookup!$G$2:$N$13,8)</f>
        <v>2024M09</v>
      </c>
      <c r="C6003" s="7">
        <f t="shared" si="411"/>
        <v>45540</v>
      </c>
      <c r="D6003" s="130">
        <v>0</v>
      </c>
      <c r="E6003">
        <f t="shared" si="413"/>
        <v>0</v>
      </c>
      <c r="F6003" s="130">
        <v>0</v>
      </c>
      <c r="G6003">
        <f t="shared" si="410"/>
        <v>0</v>
      </c>
      <c r="H6003">
        <f t="shared" si="412"/>
        <v>32.089102794664811</v>
      </c>
      <c r="I6003" s="177">
        <v>45261</v>
      </c>
      <c r="J6003" s="73">
        <v>32.148005827049786</v>
      </c>
      <c r="K6003" s="177">
        <v>45383</v>
      </c>
      <c r="L6003" s="219">
        <v>31.812328509549967</v>
      </c>
      <c r="M6003" s="177">
        <v>45452</v>
      </c>
      <c r="N6003" s="221">
        <v>32.089102794664811</v>
      </c>
      <c r="O6003" s="164">
        <v>45170</v>
      </c>
      <c r="P6003" s="176">
        <v>31.809880191816639</v>
      </c>
    </row>
    <row r="6004" spans="1:16">
      <c r="A6004" s="12">
        <f t="shared" si="414"/>
        <v>0</v>
      </c>
      <c r="B6004" t="str">
        <f>YEAR(C6004)&amp;VLOOKUP(MONTH(C6004),lookup!$G$2:$N$13,8)</f>
        <v>2024M09</v>
      </c>
      <c r="C6004" s="7">
        <f t="shared" si="411"/>
        <v>45541</v>
      </c>
      <c r="D6004" s="130">
        <v>0</v>
      </c>
      <c r="E6004">
        <f t="shared" si="413"/>
        <v>0</v>
      </c>
      <c r="F6004" s="130">
        <v>0</v>
      </c>
      <c r="G6004">
        <f t="shared" si="410"/>
        <v>0</v>
      </c>
      <c r="H6004">
        <f t="shared" si="412"/>
        <v>32.06076005753912</v>
      </c>
      <c r="I6004" s="177">
        <v>45261</v>
      </c>
      <c r="J6004" s="73">
        <v>32.242172640251532</v>
      </c>
      <c r="K6004" s="177">
        <v>45383</v>
      </c>
      <c r="L6004" s="219">
        <v>31.801501174617563</v>
      </c>
      <c r="M6004" s="177">
        <v>45452</v>
      </c>
      <c r="N6004" s="221">
        <v>32.06076005753912</v>
      </c>
      <c r="O6004" s="164">
        <v>45170</v>
      </c>
      <c r="P6004" s="176">
        <v>31.812975809176589</v>
      </c>
    </row>
    <row r="6005" spans="1:16">
      <c r="A6005" s="12">
        <f t="shared" si="414"/>
        <v>0</v>
      </c>
      <c r="B6005" t="str">
        <f>YEAR(C6005)&amp;VLOOKUP(MONTH(C6005),lookup!$G$2:$N$13,8)</f>
        <v>2024M09</v>
      </c>
      <c r="C6005" s="7">
        <f t="shared" si="411"/>
        <v>45542</v>
      </c>
      <c r="D6005" s="130">
        <v>0</v>
      </c>
      <c r="E6005">
        <f t="shared" si="413"/>
        <v>0</v>
      </c>
      <c r="F6005" s="130">
        <v>0</v>
      </c>
      <c r="G6005">
        <f t="shared" si="410"/>
        <v>0</v>
      </c>
      <c r="H6005">
        <f t="shared" si="412"/>
        <v>32.012359813573873</v>
      </c>
      <c r="I6005" s="177">
        <v>45261</v>
      </c>
      <c r="J6005" s="73">
        <v>32.284879930860399</v>
      </c>
      <c r="K6005" s="177">
        <v>45383</v>
      </c>
      <c r="L6005" s="219">
        <v>31.77583522437887</v>
      </c>
      <c r="M6005" s="177">
        <v>45452</v>
      </c>
      <c r="N6005" s="221">
        <v>32.012359813573873</v>
      </c>
      <c r="O6005" s="164">
        <v>45170</v>
      </c>
      <c r="P6005" s="176">
        <v>31.815511793875938</v>
      </c>
    </row>
    <row r="6006" spans="1:16">
      <c r="A6006" s="12">
        <f t="shared" si="414"/>
        <v>0</v>
      </c>
      <c r="B6006" t="str">
        <f>YEAR(C6006)&amp;VLOOKUP(MONTH(C6006),lookup!$G$2:$N$13,8)</f>
        <v>2024M09</v>
      </c>
      <c r="C6006" s="7">
        <f t="shared" si="411"/>
        <v>45543</v>
      </c>
      <c r="D6006" s="130">
        <v>0</v>
      </c>
      <c r="E6006">
        <f t="shared" si="413"/>
        <v>0</v>
      </c>
      <c r="F6006" s="130">
        <v>0</v>
      </c>
      <c r="G6006">
        <f t="shared" si="410"/>
        <v>0</v>
      </c>
      <c r="H6006">
        <f t="shared" si="412"/>
        <v>31.953563993334626</v>
      </c>
      <c r="I6006" s="177">
        <v>45261</v>
      </c>
      <c r="J6006" s="73">
        <v>32.307546946714872</v>
      </c>
      <c r="K6006" s="177">
        <v>45383</v>
      </c>
      <c r="L6006" s="219">
        <v>31.75021695955536</v>
      </c>
      <c r="M6006" s="177">
        <v>45452</v>
      </c>
      <c r="N6006" s="221">
        <v>31.953563993334626</v>
      </c>
      <c r="O6006" s="164">
        <v>45170</v>
      </c>
      <c r="P6006" s="176">
        <v>31.823888568662476</v>
      </c>
    </row>
    <row r="6007" spans="1:16">
      <c r="A6007" s="12">
        <f t="shared" si="414"/>
        <v>0</v>
      </c>
      <c r="B6007" t="str">
        <f>YEAR(C6007)&amp;VLOOKUP(MONTH(C6007),lookup!$G$2:$N$13,8)</f>
        <v>2024M09</v>
      </c>
      <c r="C6007" s="7">
        <f t="shared" si="411"/>
        <v>45544</v>
      </c>
      <c r="D6007" s="130">
        <v>0</v>
      </c>
      <c r="E6007">
        <f t="shared" si="413"/>
        <v>0</v>
      </c>
      <c r="F6007" s="130">
        <v>0</v>
      </c>
      <c r="G6007">
        <f t="shared" si="410"/>
        <v>0</v>
      </c>
      <c r="H6007">
        <f t="shared" si="412"/>
        <v>31.920988068137891</v>
      </c>
      <c r="I6007" s="177">
        <v>45261</v>
      </c>
      <c r="J6007" s="73">
        <v>32.317884107909357</v>
      </c>
      <c r="K6007" s="177">
        <v>45383</v>
      </c>
      <c r="L6007" s="219">
        <v>31.739794109681878</v>
      </c>
      <c r="M6007" s="177">
        <v>45452</v>
      </c>
      <c r="N6007" s="221">
        <v>31.920988068137891</v>
      </c>
      <c r="O6007" s="164">
        <v>45170</v>
      </c>
      <c r="P6007" s="176">
        <v>31.820402880688345</v>
      </c>
    </row>
    <row r="6008" spans="1:16">
      <c r="A6008" s="12">
        <f t="shared" si="414"/>
        <v>0</v>
      </c>
      <c r="B6008" t="str">
        <f>YEAR(C6008)&amp;VLOOKUP(MONTH(C6008),lookup!$G$2:$N$13,8)</f>
        <v>2024M09</v>
      </c>
      <c r="C6008" s="7">
        <f t="shared" si="411"/>
        <v>45545</v>
      </c>
      <c r="D6008" s="130">
        <v>0</v>
      </c>
      <c r="E6008">
        <f t="shared" si="413"/>
        <v>0</v>
      </c>
      <c r="F6008" s="130">
        <v>0</v>
      </c>
      <c r="G6008">
        <f t="shared" si="410"/>
        <v>0</v>
      </c>
      <c r="H6008">
        <f t="shared" si="412"/>
        <v>31.893387199093066</v>
      </c>
      <c r="I6008" s="177">
        <v>45261</v>
      </c>
      <c r="J6008" s="73">
        <v>32.32080927900487</v>
      </c>
      <c r="K6008" s="177">
        <v>45383</v>
      </c>
      <c r="L6008" s="219">
        <v>31.73197350429151</v>
      </c>
      <c r="M6008" s="177">
        <v>45452</v>
      </c>
      <c r="N6008" s="221">
        <v>31.893387199093066</v>
      </c>
      <c r="O6008" s="164">
        <v>45170</v>
      </c>
      <c r="P6008" s="176">
        <v>31.826050106137163</v>
      </c>
    </row>
    <row r="6009" spans="1:16">
      <c r="A6009" s="12">
        <f t="shared" si="414"/>
        <v>0</v>
      </c>
      <c r="B6009" t="str">
        <f>YEAR(C6009)&amp;VLOOKUP(MONTH(C6009),lookup!$G$2:$N$13,8)</f>
        <v>2024M09</v>
      </c>
      <c r="C6009" s="7">
        <f t="shared" si="411"/>
        <v>45546</v>
      </c>
      <c r="D6009" s="130">
        <v>0</v>
      </c>
      <c r="E6009">
        <f t="shared" si="413"/>
        <v>0</v>
      </c>
      <c r="F6009" s="130">
        <v>0</v>
      </c>
      <c r="G6009">
        <f t="shared" si="410"/>
        <v>0</v>
      </c>
      <c r="H6009">
        <f t="shared" si="412"/>
        <v>31.885343227155477</v>
      </c>
      <c r="I6009" s="177">
        <v>45261</v>
      </c>
      <c r="J6009" s="73">
        <v>32.322166101409167</v>
      </c>
      <c r="K6009" s="177">
        <v>45383</v>
      </c>
      <c r="L6009" s="219">
        <v>31.724243227178359</v>
      </c>
      <c r="M6009" s="177">
        <v>45452</v>
      </c>
      <c r="N6009" s="221">
        <v>31.885343227155477</v>
      </c>
      <c r="O6009" s="164">
        <v>45170</v>
      </c>
      <c r="P6009" s="176">
        <v>31.849016069715155</v>
      </c>
    </row>
    <row r="6010" spans="1:16">
      <c r="A6010" s="12">
        <f t="shared" si="414"/>
        <v>0</v>
      </c>
      <c r="B6010" t="str">
        <f>YEAR(C6010)&amp;VLOOKUP(MONTH(C6010),lookup!$G$2:$N$13,8)</f>
        <v>2024M09</v>
      </c>
      <c r="C6010" s="7">
        <f t="shared" si="411"/>
        <v>45547</v>
      </c>
      <c r="D6010" s="130">
        <v>0</v>
      </c>
      <c r="E6010">
        <f t="shared" si="413"/>
        <v>0</v>
      </c>
      <c r="F6010" s="130">
        <v>0</v>
      </c>
      <c r="G6010">
        <f t="shared" si="410"/>
        <v>0</v>
      </c>
      <c r="H6010">
        <f t="shared" si="412"/>
        <v>31.873366575922567</v>
      </c>
      <c r="I6010" s="177">
        <v>45261</v>
      </c>
      <c r="J6010" s="73">
        <v>32.348534724187068</v>
      </c>
      <c r="K6010" s="177">
        <v>45383</v>
      </c>
      <c r="L6010" s="219">
        <v>31.713768844132005</v>
      </c>
      <c r="M6010" s="177">
        <v>45452</v>
      </c>
      <c r="N6010" s="221">
        <v>31.873366575922567</v>
      </c>
      <c r="O6010" s="164">
        <v>45170</v>
      </c>
      <c r="P6010" s="176">
        <v>31.876724704653324</v>
      </c>
    </row>
    <row r="6011" spans="1:16">
      <c r="A6011" s="12">
        <f t="shared" si="414"/>
        <v>0</v>
      </c>
      <c r="B6011" t="str">
        <f>YEAR(C6011)&amp;VLOOKUP(MONTH(C6011),lookup!$G$2:$N$13,8)</f>
        <v>2024M09</v>
      </c>
      <c r="C6011" s="7">
        <f t="shared" si="411"/>
        <v>45548</v>
      </c>
      <c r="D6011" s="130">
        <v>0</v>
      </c>
      <c r="E6011">
        <f t="shared" si="413"/>
        <v>0</v>
      </c>
      <c r="F6011" s="130">
        <v>0</v>
      </c>
      <c r="G6011">
        <f t="shared" si="410"/>
        <v>0</v>
      </c>
      <c r="H6011">
        <f t="shared" si="412"/>
        <v>31.85809804216526</v>
      </c>
      <c r="I6011" s="177">
        <v>45261</v>
      </c>
      <c r="J6011" s="73">
        <v>32.375347883549331</v>
      </c>
      <c r="K6011" s="177">
        <v>45383</v>
      </c>
      <c r="L6011" s="219">
        <v>31.697843383509841</v>
      </c>
      <c r="M6011" s="177">
        <v>45452</v>
      </c>
      <c r="N6011" s="221">
        <v>31.85809804216526</v>
      </c>
      <c r="O6011" s="164">
        <v>45170</v>
      </c>
      <c r="P6011" s="176">
        <v>31.907048689379113</v>
      </c>
    </row>
    <row r="6012" spans="1:16">
      <c r="A6012" s="12">
        <f t="shared" si="414"/>
        <v>0</v>
      </c>
      <c r="B6012" t="str">
        <f>YEAR(C6012)&amp;VLOOKUP(MONTH(C6012),lookup!$G$2:$N$13,8)</f>
        <v>2024M09</v>
      </c>
      <c r="C6012" s="7">
        <f t="shared" si="411"/>
        <v>45549</v>
      </c>
      <c r="D6012" s="130">
        <v>0</v>
      </c>
      <c r="E6012">
        <f t="shared" si="413"/>
        <v>0</v>
      </c>
      <c r="F6012" s="130">
        <v>0</v>
      </c>
      <c r="G6012">
        <f t="shared" si="410"/>
        <v>0</v>
      </c>
      <c r="H6012">
        <f t="shared" si="412"/>
        <v>31.82756413031408</v>
      </c>
      <c r="I6012" s="177">
        <v>45261</v>
      </c>
      <c r="J6012" s="73">
        <v>32.372337539277147</v>
      </c>
      <c r="K6012" s="177">
        <v>45383</v>
      </c>
      <c r="L6012" s="219">
        <v>31.67453642795639</v>
      </c>
      <c r="M6012" s="177">
        <v>45452</v>
      </c>
      <c r="N6012" s="221">
        <v>31.82756413031408</v>
      </c>
      <c r="O6012" s="164">
        <v>45170</v>
      </c>
      <c r="P6012" s="176">
        <v>31.940047286321363</v>
      </c>
    </row>
    <row r="6013" spans="1:16">
      <c r="A6013" s="12">
        <f t="shared" si="414"/>
        <v>0</v>
      </c>
      <c r="B6013" t="str">
        <f>YEAR(C6013)&amp;VLOOKUP(MONTH(C6013),lookup!$G$2:$N$13,8)</f>
        <v>2024M09</v>
      </c>
      <c r="C6013" s="7">
        <f t="shared" si="411"/>
        <v>45550</v>
      </c>
      <c r="D6013" s="130">
        <v>0</v>
      </c>
      <c r="E6013">
        <f t="shared" si="413"/>
        <v>0</v>
      </c>
      <c r="F6013" s="130">
        <v>0</v>
      </c>
      <c r="G6013">
        <f t="shared" si="410"/>
        <v>0</v>
      </c>
      <c r="H6013">
        <f t="shared" si="412"/>
        <v>31.804846870484003</v>
      </c>
      <c r="I6013" s="177">
        <v>45261</v>
      </c>
      <c r="J6013" s="73">
        <v>32.333424555284374</v>
      </c>
      <c r="K6013" s="177">
        <v>45383</v>
      </c>
      <c r="L6013" s="219">
        <v>31.658828192581467</v>
      </c>
      <c r="M6013" s="177">
        <v>45452</v>
      </c>
      <c r="N6013" s="221">
        <v>31.804846870484003</v>
      </c>
      <c r="O6013" s="164">
        <v>45170</v>
      </c>
      <c r="P6013" s="176">
        <v>31.956609474144805</v>
      </c>
    </row>
    <row r="6014" spans="1:16">
      <c r="A6014" s="12">
        <f t="shared" si="414"/>
        <v>0</v>
      </c>
      <c r="B6014" t="str">
        <f>YEAR(C6014)&amp;VLOOKUP(MONTH(C6014),lookup!$G$2:$N$13,8)</f>
        <v>2024M09</v>
      </c>
      <c r="C6014" s="7">
        <f t="shared" si="411"/>
        <v>45551</v>
      </c>
      <c r="D6014" s="130">
        <v>0</v>
      </c>
      <c r="E6014">
        <f t="shared" si="413"/>
        <v>0</v>
      </c>
      <c r="F6014" s="130">
        <v>0</v>
      </c>
      <c r="G6014">
        <f t="shared" si="410"/>
        <v>0</v>
      </c>
      <c r="H6014">
        <f t="shared" si="412"/>
        <v>31.822631422735991</v>
      </c>
      <c r="I6014" s="177">
        <v>45261</v>
      </c>
      <c r="J6014" s="73">
        <v>32.281987522101986</v>
      </c>
      <c r="K6014" s="177">
        <v>45383</v>
      </c>
      <c r="L6014" s="219">
        <v>31.676895008643498</v>
      </c>
      <c r="M6014" s="177">
        <v>45452</v>
      </c>
      <c r="N6014" s="221">
        <v>31.822631422735991</v>
      </c>
      <c r="O6014" s="164">
        <v>45170</v>
      </c>
      <c r="P6014" s="176">
        <v>31.968987877621664</v>
      </c>
    </row>
    <row r="6015" spans="1:16">
      <c r="A6015" s="12">
        <f t="shared" si="414"/>
        <v>0</v>
      </c>
      <c r="B6015" t="str">
        <f>YEAR(C6015)&amp;VLOOKUP(MONTH(C6015),lookup!$G$2:$N$13,8)</f>
        <v>2024M09</v>
      </c>
      <c r="C6015" s="7">
        <f t="shared" si="411"/>
        <v>45552</v>
      </c>
      <c r="D6015" s="130">
        <v>0</v>
      </c>
      <c r="E6015">
        <f t="shared" si="413"/>
        <v>0</v>
      </c>
      <c r="F6015" s="130">
        <v>0</v>
      </c>
      <c r="G6015">
        <f t="shared" si="410"/>
        <v>0</v>
      </c>
      <c r="H6015">
        <f t="shared" si="412"/>
        <v>31.844781037606086</v>
      </c>
      <c r="I6015" s="177">
        <v>45261</v>
      </c>
      <c r="J6015" s="73">
        <v>32.178151506025976</v>
      </c>
      <c r="K6015" s="177">
        <v>45383</v>
      </c>
      <c r="L6015" s="219">
        <v>31.696359634202327</v>
      </c>
      <c r="M6015" s="177">
        <v>45452</v>
      </c>
      <c r="N6015" s="221">
        <v>31.844781037606086</v>
      </c>
      <c r="O6015" s="164">
        <v>45170</v>
      </c>
      <c r="P6015" s="176">
        <v>32.018873218684199</v>
      </c>
    </row>
    <row r="6016" spans="1:16">
      <c r="A6016" s="12">
        <f t="shared" si="414"/>
        <v>0</v>
      </c>
      <c r="B6016" t="str">
        <f>YEAR(C6016)&amp;VLOOKUP(MONTH(C6016),lookup!$G$2:$N$13,8)</f>
        <v>2024M09</v>
      </c>
      <c r="C6016" s="7">
        <f t="shared" si="411"/>
        <v>45553</v>
      </c>
      <c r="D6016" s="130">
        <v>0</v>
      </c>
      <c r="E6016">
        <f t="shared" si="413"/>
        <v>0</v>
      </c>
      <c r="F6016" s="130">
        <v>0</v>
      </c>
      <c r="G6016">
        <f t="shared" si="410"/>
        <v>0</v>
      </c>
      <c r="H6016">
        <f t="shared" si="412"/>
        <v>31.889222597888562</v>
      </c>
      <c r="I6016" s="177">
        <v>45261</v>
      </c>
      <c r="J6016" s="73">
        <v>32.049822479351306</v>
      </c>
      <c r="K6016" s="177">
        <v>45383</v>
      </c>
      <c r="L6016" s="219">
        <v>31.731067203205587</v>
      </c>
      <c r="M6016" s="177">
        <v>45452</v>
      </c>
      <c r="N6016" s="221">
        <v>31.889222597888562</v>
      </c>
      <c r="O6016" s="164">
        <v>45170</v>
      </c>
      <c r="P6016" s="176">
        <v>32.099512405236261</v>
      </c>
    </row>
    <row r="6017" spans="1:16">
      <c r="A6017" s="12">
        <f t="shared" si="414"/>
        <v>0</v>
      </c>
      <c r="B6017" t="str">
        <f>YEAR(C6017)&amp;VLOOKUP(MONTH(C6017),lookup!$G$2:$N$13,8)</f>
        <v>2024M09</v>
      </c>
      <c r="C6017" s="7">
        <f t="shared" si="411"/>
        <v>45554</v>
      </c>
      <c r="D6017" s="130">
        <v>0</v>
      </c>
      <c r="E6017">
        <f t="shared" si="413"/>
        <v>0</v>
      </c>
      <c r="F6017" s="130">
        <v>0</v>
      </c>
      <c r="G6017">
        <f t="shared" si="410"/>
        <v>0</v>
      </c>
      <c r="H6017">
        <f t="shared" si="412"/>
        <v>31.938985755243287</v>
      </c>
      <c r="I6017" s="177">
        <v>45261</v>
      </c>
      <c r="J6017" s="73">
        <v>31.922926407854561</v>
      </c>
      <c r="K6017" s="177">
        <v>45383</v>
      </c>
      <c r="L6017" s="219">
        <v>31.77851030570373</v>
      </c>
      <c r="M6017" s="177">
        <v>45452</v>
      </c>
      <c r="N6017" s="221">
        <v>31.938985755243287</v>
      </c>
      <c r="O6017" s="164">
        <v>45170</v>
      </c>
      <c r="P6017" s="176">
        <v>32.164074005959485</v>
      </c>
    </row>
    <row r="6018" spans="1:16">
      <c r="A6018" s="12">
        <f t="shared" si="414"/>
        <v>0</v>
      </c>
      <c r="B6018" t="str">
        <f>YEAR(C6018)&amp;VLOOKUP(MONTH(C6018),lookup!$G$2:$N$13,8)</f>
        <v>2024M09</v>
      </c>
      <c r="C6018" s="7">
        <f t="shared" si="411"/>
        <v>45555</v>
      </c>
      <c r="D6018" s="130">
        <v>0</v>
      </c>
      <c r="E6018">
        <f t="shared" si="413"/>
        <v>0</v>
      </c>
      <c r="F6018" s="130">
        <v>0</v>
      </c>
      <c r="G6018">
        <f t="shared" si="410"/>
        <v>0</v>
      </c>
      <c r="H6018">
        <f t="shared" si="412"/>
        <v>31.967599296552208</v>
      </c>
      <c r="I6018" s="177">
        <v>45261</v>
      </c>
      <c r="J6018" s="73">
        <v>31.818657044013626</v>
      </c>
      <c r="K6018" s="177">
        <v>45383</v>
      </c>
      <c r="L6018" s="219">
        <v>31.810139693109676</v>
      </c>
      <c r="M6018" s="177">
        <v>45452</v>
      </c>
      <c r="N6018" s="221">
        <v>31.967599296552208</v>
      </c>
      <c r="O6018" s="164">
        <v>45170</v>
      </c>
      <c r="P6018" s="176">
        <v>32.215017461426037</v>
      </c>
    </row>
    <row r="6019" spans="1:16">
      <c r="A6019" s="12">
        <f t="shared" si="414"/>
        <v>0</v>
      </c>
      <c r="B6019" t="str">
        <f>YEAR(C6019)&amp;VLOOKUP(MONTH(C6019),lookup!$G$2:$N$13,8)</f>
        <v>2024M09</v>
      </c>
      <c r="C6019" s="7">
        <f t="shared" si="411"/>
        <v>45556</v>
      </c>
      <c r="D6019" s="130">
        <v>0</v>
      </c>
      <c r="E6019">
        <f t="shared" si="413"/>
        <v>0</v>
      </c>
      <c r="F6019" s="130">
        <v>0</v>
      </c>
      <c r="G6019">
        <f t="shared" si="410"/>
        <v>0</v>
      </c>
      <c r="H6019">
        <f t="shared" si="412"/>
        <v>31.977954337221608</v>
      </c>
      <c r="I6019" s="177">
        <v>45261</v>
      </c>
      <c r="J6019" s="73">
        <v>31.773364566112896</v>
      </c>
      <c r="K6019" s="177">
        <v>45383</v>
      </c>
      <c r="L6019" s="219">
        <v>31.827494473498493</v>
      </c>
      <c r="M6019" s="177">
        <v>45452</v>
      </c>
      <c r="N6019" s="221">
        <v>31.977954337221608</v>
      </c>
      <c r="O6019" s="164">
        <v>45170</v>
      </c>
      <c r="P6019" s="176">
        <v>32.26385559333491</v>
      </c>
    </row>
    <row r="6020" spans="1:16">
      <c r="A6020" s="12">
        <f t="shared" si="414"/>
        <v>0</v>
      </c>
      <c r="B6020" t="str">
        <f>YEAR(C6020)&amp;VLOOKUP(MONTH(C6020),lookup!$G$2:$N$13,8)</f>
        <v>2024M09</v>
      </c>
      <c r="C6020" s="7">
        <f t="shared" si="411"/>
        <v>45557</v>
      </c>
      <c r="D6020" s="130">
        <v>0</v>
      </c>
      <c r="E6020">
        <f t="shared" si="413"/>
        <v>0</v>
      </c>
      <c r="F6020" s="130">
        <v>0</v>
      </c>
      <c r="G6020">
        <f t="shared" si="410"/>
        <v>0</v>
      </c>
      <c r="H6020">
        <f t="shared" si="412"/>
        <v>32.012793112665861</v>
      </c>
      <c r="I6020" s="177">
        <v>45261</v>
      </c>
      <c r="J6020" s="73">
        <v>31.803517967265201</v>
      </c>
      <c r="K6020" s="177">
        <v>45383</v>
      </c>
      <c r="L6020" s="219">
        <v>31.865892013343103</v>
      </c>
      <c r="M6020" s="177">
        <v>45452</v>
      </c>
      <c r="N6020" s="221">
        <v>32.012793112665861</v>
      </c>
      <c r="O6020" s="164">
        <v>45170</v>
      </c>
      <c r="P6020" s="176">
        <v>32.311931412188905</v>
      </c>
    </row>
    <row r="6021" spans="1:16">
      <c r="A6021" s="12">
        <f t="shared" si="414"/>
        <v>0</v>
      </c>
      <c r="B6021" t="str">
        <f>YEAR(C6021)&amp;VLOOKUP(MONTH(C6021),lookup!$G$2:$N$13,8)</f>
        <v>2024M09</v>
      </c>
      <c r="C6021" s="7">
        <f t="shared" si="411"/>
        <v>45558</v>
      </c>
      <c r="D6021" s="130">
        <v>0</v>
      </c>
      <c r="E6021">
        <f t="shared" si="413"/>
        <v>0</v>
      </c>
      <c r="F6021" s="130">
        <v>0</v>
      </c>
      <c r="G6021">
        <f t="shared" si="410"/>
        <v>0</v>
      </c>
      <c r="H6021">
        <f t="shared" si="412"/>
        <v>32.090149774722647</v>
      </c>
      <c r="I6021" s="177">
        <v>45261</v>
      </c>
      <c r="J6021" s="73">
        <v>31.892895698365265</v>
      </c>
      <c r="K6021" s="177">
        <v>45383</v>
      </c>
      <c r="L6021" s="219">
        <v>31.941851808657905</v>
      </c>
      <c r="M6021" s="177">
        <v>45452</v>
      </c>
      <c r="N6021" s="221">
        <v>32.090149774722647</v>
      </c>
      <c r="O6021" s="164">
        <v>45170</v>
      </c>
      <c r="P6021" s="176">
        <v>32.366349380843005</v>
      </c>
    </row>
    <row r="6022" spans="1:16">
      <c r="A6022" s="12">
        <f t="shared" si="414"/>
        <v>0</v>
      </c>
      <c r="B6022" t="str">
        <f>YEAR(C6022)&amp;VLOOKUP(MONTH(C6022),lookup!$G$2:$N$13,8)</f>
        <v>2024M09</v>
      </c>
      <c r="C6022" s="7">
        <f t="shared" si="411"/>
        <v>45559</v>
      </c>
      <c r="D6022" s="130">
        <v>0</v>
      </c>
      <c r="E6022">
        <f t="shared" si="413"/>
        <v>0</v>
      </c>
      <c r="F6022" s="130">
        <v>0</v>
      </c>
      <c r="G6022">
        <f t="shared" ref="G6022:G6085" si="415">AVERAGE(SUM(F6015:F6022)/8,SUM(F6017:F6022)/6)</f>
        <v>0</v>
      </c>
      <c r="H6022">
        <f t="shared" si="412"/>
        <v>32.15097424277829</v>
      </c>
      <c r="I6022" s="177">
        <v>45261</v>
      </c>
      <c r="J6022" s="73">
        <v>31.984033874288695</v>
      </c>
      <c r="K6022" s="177">
        <v>45383</v>
      </c>
      <c r="L6022" s="219">
        <v>31.996286055417617</v>
      </c>
      <c r="M6022" s="177">
        <v>45452</v>
      </c>
      <c r="N6022" s="221">
        <v>32.15097424277829</v>
      </c>
      <c r="O6022" s="164">
        <v>45170</v>
      </c>
      <c r="P6022" s="176">
        <v>32.426660003261169</v>
      </c>
    </row>
    <row r="6023" spans="1:16">
      <c r="A6023" s="12">
        <f t="shared" si="414"/>
        <v>0</v>
      </c>
      <c r="B6023" t="str">
        <f>YEAR(C6023)&amp;VLOOKUP(MONTH(C6023),lookup!$G$2:$N$13,8)</f>
        <v>2024M09</v>
      </c>
      <c r="C6023" s="7">
        <f t="shared" si="411"/>
        <v>45560</v>
      </c>
      <c r="D6023" s="130">
        <v>0</v>
      </c>
      <c r="E6023">
        <f t="shared" si="413"/>
        <v>0</v>
      </c>
      <c r="F6023" s="130">
        <v>0</v>
      </c>
      <c r="G6023">
        <f t="shared" si="415"/>
        <v>0</v>
      </c>
      <c r="H6023">
        <f t="shared" si="412"/>
        <v>32.200934203446863</v>
      </c>
      <c r="I6023" s="177">
        <v>45261</v>
      </c>
      <c r="J6023" s="73">
        <v>32.110424513315628</v>
      </c>
      <c r="K6023" s="177">
        <v>45383</v>
      </c>
      <c r="L6023" s="219">
        <v>32.040178502567876</v>
      </c>
      <c r="M6023" s="177">
        <v>45452</v>
      </c>
      <c r="N6023" s="221">
        <v>32.200934203446863</v>
      </c>
      <c r="O6023" s="164">
        <v>45170</v>
      </c>
      <c r="P6023" s="176">
        <v>32.488568130202466</v>
      </c>
    </row>
    <row r="6024" spans="1:16">
      <c r="A6024" s="12">
        <f t="shared" si="414"/>
        <v>0</v>
      </c>
      <c r="B6024" t="str">
        <f>YEAR(C6024)&amp;VLOOKUP(MONTH(C6024),lookup!$G$2:$N$13,8)</f>
        <v>2024M09</v>
      </c>
      <c r="C6024" s="7">
        <f t="shared" si="411"/>
        <v>45561</v>
      </c>
      <c r="D6024" s="130">
        <v>0</v>
      </c>
      <c r="E6024">
        <f t="shared" si="413"/>
        <v>0</v>
      </c>
      <c r="F6024" s="130">
        <v>0</v>
      </c>
      <c r="G6024">
        <f t="shared" si="415"/>
        <v>0</v>
      </c>
      <c r="H6024">
        <f t="shared" si="412"/>
        <v>32.235702841306072</v>
      </c>
      <c r="I6024" s="177">
        <v>45261</v>
      </c>
      <c r="J6024" s="73">
        <v>32.246866461494015</v>
      </c>
      <c r="K6024" s="177">
        <v>45383</v>
      </c>
      <c r="L6024" s="219">
        <v>32.075321526760618</v>
      </c>
      <c r="M6024" s="177">
        <v>45452</v>
      </c>
      <c r="N6024" s="221">
        <v>32.235702841306072</v>
      </c>
      <c r="O6024" s="164">
        <v>45170</v>
      </c>
      <c r="P6024" s="176">
        <v>32.531917618070949</v>
      </c>
    </row>
    <row r="6025" spans="1:16">
      <c r="A6025" s="12">
        <f t="shared" si="414"/>
        <v>0</v>
      </c>
      <c r="B6025" t="str">
        <f>YEAR(C6025)&amp;VLOOKUP(MONTH(C6025),lookup!$G$2:$N$13,8)</f>
        <v>2024M09</v>
      </c>
      <c r="C6025" s="7">
        <f t="shared" si="411"/>
        <v>45562</v>
      </c>
      <c r="D6025" s="130">
        <v>0</v>
      </c>
      <c r="E6025">
        <f t="shared" si="413"/>
        <v>0</v>
      </c>
      <c r="F6025" s="130">
        <v>0</v>
      </c>
      <c r="G6025">
        <f t="shared" si="415"/>
        <v>0</v>
      </c>
      <c r="H6025">
        <f t="shared" si="412"/>
        <v>32.252171063654679</v>
      </c>
      <c r="I6025" s="177">
        <v>45261</v>
      </c>
      <c r="J6025" s="73">
        <v>32.350541977354297</v>
      </c>
      <c r="K6025" s="177">
        <v>45383</v>
      </c>
      <c r="L6025" s="219">
        <v>32.096876546911176</v>
      </c>
      <c r="M6025" s="177">
        <v>45452</v>
      </c>
      <c r="N6025" s="221">
        <v>32.252171063654679</v>
      </c>
      <c r="O6025" s="164">
        <v>45170</v>
      </c>
      <c r="P6025" s="176">
        <v>32.565757551992768</v>
      </c>
    </row>
    <row r="6026" spans="1:16">
      <c r="A6026" s="12">
        <f t="shared" si="414"/>
        <v>0</v>
      </c>
      <c r="B6026" t="str">
        <f>YEAR(C6026)&amp;VLOOKUP(MONTH(C6026),lookup!$G$2:$N$13,8)</f>
        <v>2024M09</v>
      </c>
      <c r="C6026" s="7">
        <f t="shared" si="411"/>
        <v>45563</v>
      </c>
      <c r="D6026" s="130">
        <v>0</v>
      </c>
      <c r="E6026">
        <f t="shared" si="413"/>
        <v>0</v>
      </c>
      <c r="F6026" s="130">
        <v>0</v>
      </c>
      <c r="G6026">
        <f t="shared" si="415"/>
        <v>0</v>
      </c>
      <c r="H6026">
        <f t="shared" si="412"/>
        <v>32.275868806686937</v>
      </c>
      <c r="I6026" s="177">
        <v>45261</v>
      </c>
      <c r="J6026" s="73">
        <v>32.308751304382682</v>
      </c>
      <c r="K6026" s="177">
        <v>45383</v>
      </c>
      <c r="L6026" s="219">
        <v>32.125898251775745</v>
      </c>
      <c r="M6026" s="177">
        <v>45452</v>
      </c>
      <c r="N6026" s="221">
        <v>32.275868806686937</v>
      </c>
      <c r="O6026" s="164">
        <v>45170</v>
      </c>
      <c r="P6026" s="176">
        <v>32.584197426619262</v>
      </c>
    </row>
    <row r="6027" spans="1:16">
      <c r="A6027" s="12">
        <f t="shared" si="414"/>
        <v>0</v>
      </c>
      <c r="B6027" t="str">
        <f>YEAR(C6027)&amp;VLOOKUP(MONTH(C6027),lookup!$G$2:$N$13,8)</f>
        <v>2024M09</v>
      </c>
      <c r="C6027" s="7">
        <f t="shared" si="411"/>
        <v>45564</v>
      </c>
      <c r="D6027" s="130">
        <v>0</v>
      </c>
      <c r="E6027">
        <f t="shared" si="413"/>
        <v>0</v>
      </c>
      <c r="F6027" s="130">
        <v>0</v>
      </c>
      <c r="G6027">
        <f t="shared" si="415"/>
        <v>0</v>
      </c>
      <c r="H6027">
        <f t="shared" si="412"/>
        <v>32.312586388300971</v>
      </c>
      <c r="I6027" s="177">
        <v>45261</v>
      </c>
      <c r="J6027" s="73">
        <v>32.268958273325886</v>
      </c>
      <c r="K6027" s="177">
        <v>45383</v>
      </c>
      <c r="L6027" s="219">
        <v>32.163774038074237</v>
      </c>
      <c r="M6027" s="177">
        <v>45452</v>
      </c>
      <c r="N6027" s="221">
        <v>32.312586388300971</v>
      </c>
      <c r="O6027" s="164">
        <v>45170</v>
      </c>
      <c r="P6027" s="176">
        <v>32.592070840896859</v>
      </c>
    </row>
    <row r="6028" spans="1:16">
      <c r="A6028" s="12">
        <f t="shared" si="414"/>
        <v>0</v>
      </c>
      <c r="B6028" t="str">
        <f>YEAR(C6028)&amp;VLOOKUP(MONTH(C6028),lookup!$G$2:$N$13,8)</f>
        <v>2024M09</v>
      </c>
      <c r="C6028" s="7">
        <f t="shared" ref="C6028:C6091" si="416">C6027+1</f>
        <v>45565</v>
      </c>
      <c r="D6028" s="130">
        <v>0</v>
      </c>
      <c r="E6028">
        <f t="shared" si="413"/>
        <v>0</v>
      </c>
      <c r="F6028" s="130">
        <v>0</v>
      </c>
      <c r="G6028">
        <f t="shared" si="415"/>
        <v>0</v>
      </c>
      <c r="H6028">
        <f t="shared" si="412"/>
        <v>32.341045296437969</v>
      </c>
      <c r="I6028" s="177">
        <v>45261</v>
      </c>
      <c r="J6028" s="73">
        <v>32.347923714023679</v>
      </c>
      <c r="K6028" s="177">
        <v>45383</v>
      </c>
      <c r="L6028" s="219">
        <v>32.18852091268549</v>
      </c>
      <c r="M6028" s="177">
        <v>45452</v>
      </c>
      <c r="N6028" s="221">
        <v>32.341045296437969</v>
      </c>
      <c r="O6028" s="70"/>
    </row>
    <row r="6029" spans="1:16">
      <c r="A6029" s="12">
        <f t="shared" si="414"/>
        <v>0</v>
      </c>
      <c r="B6029" t="str">
        <f>YEAR(C6029)&amp;VLOOKUP(MONTH(C6029),lookup!$G$2:$N$13,8)</f>
        <v>2024M10</v>
      </c>
      <c r="C6029" s="7">
        <f t="shared" si="416"/>
        <v>45566</v>
      </c>
      <c r="D6029" s="130">
        <v>0</v>
      </c>
      <c r="E6029">
        <f t="shared" si="413"/>
        <v>0</v>
      </c>
      <c r="F6029" s="130">
        <v>0</v>
      </c>
      <c r="G6029">
        <f t="shared" si="415"/>
        <v>0</v>
      </c>
      <c r="H6029">
        <f t="shared" si="412"/>
        <v>32.345537487612425</v>
      </c>
      <c r="I6029" s="177">
        <v>45261</v>
      </c>
      <c r="J6029" s="73">
        <v>32.418008728381018</v>
      </c>
      <c r="K6029" s="177">
        <v>45383</v>
      </c>
      <c r="L6029" s="219">
        <v>32.197990642303957</v>
      </c>
      <c r="M6029" s="177">
        <v>45452</v>
      </c>
      <c r="N6029" s="221">
        <v>32.345537487612425</v>
      </c>
      <c r="O6029" s="70"/>
    </row>
    <row r="6030" spans="1:16">
      <c r="A6030" s="12">
        <f t="shared" si="414"/>
        <v>0</v>
      </c>
      <c r="B6030" t="str">
        <f>YEAR(C6030)&amp;VLOOKUP(MONTH(C6030),lookup!$G$2:$N$13,8)</f>
        <v>2024M10</v>
      </c>
      <c r="C6030" s="7">
        <f t="shared" si="416"/>
        <v>45567</v>
      </c>
      <c r="D6030" s="130">
        <v>0</v>
      </c>
      <c r="E6030">
        <f t="shared" si="413"/>
        <v>0</v>
      </c>
      <c r="F6030" s="130">
        <v>0</v>
      </c>
      <c r="G6030">
        <f t="shared" si="415"/>
        <v>0</v>
      </c>
      <c r="H6030">
        <f t="shared" si="412"/>
        <v>32.342509951566036</v>
      </c>
      <c r="I6030" s="177">
        <v>45261</v>
      </c>
      <c r="J6030" s="73">
        <v>32.472239315162959</v>
      </c>
      <c r="K6030" s="177">
        <v>45383</v>
      </c>
      <c r="L6030" s="219">
        <v>32.20271236680184</v>
      </c>
      <c r="M6030" s="177">
        <v>45452</v>
      </c>
      <c r="N6030" s="221">
        <v>32.342509951566036</v>
      </c>
      <c r="O6030" s="70"/>
    </row>
    <row r="6031" spans="1:16">
      <c r="A6031" s="12">
        <f t="shared" si="414"/>
        <v>0</v>
      </c>
      <c r="B6031" t="str">
        <f>YEAR(C6031)&amp;VLOOKUP(MONTH(C6031),lookup!$G$2:$N$13,8)</f>
        <v>2024M10</v>
      </c>
      <c r="C6031" s="7">
        <f t="shared" si="416"/>
        <v>45568</v>
      </c>
      <c r="D6031" s="130">
        <v>0</v>
      </c>
      <c r="E6031">
        <f t="shared" si="413"/>
        <v>0</v>
      </c>
      <c r="F6031" s="130">
        <v>0</v>
      </c>
      <c r="G6031">
        <f t="shared" si="415"/>
        <v>0</v>
      </c>
      <c r="H6031">
        <f t="shared" si="412"/>
        <v>32.311084360915075</v>
      </c>
      <c r="I6031" s="177">
        <v>45261</v>
      </c>
      <c r="J6031" s="73">
        <v>32.539370355525058</v>
      </c>
      <c r="K6031" s="177">
        <v>45383</v>
      </c>
      <c r="L6031" s="219">
        <v>32.204361933723582</v>
      </c>
      <c r="M6031" s="177">
        <v>45452</v>
      </c>
      <c r="N6031" s="221">
        <v>32.311084360915075</v>
      </c>
      <c r="O6031" s="70"/>
    </row>
    <row r="6032" spans="1:16">
      <c r="A6032" s="12">
        <f t="shared" si="414"/>
        <v>0</v>
      </c>
      <c r="B6032" t="str">
        <f>YEAR(C6032)&amp;VLOOKUP(MONTH(C6032),lookup!$G$2:$N$13,8)</f>
        <v>2024M10</v>
      </c>
      <c r="C6032" s="7">
        <f t="shared" si="416"/>
        <v>45569</v>
      </c>
      <c r="D6032" s="130">
        <v>0</v>
      </c>
      <c r="E6032">
        <f t="shared" si="413"/>
        <v>0</v>
      </c>
      <c r="F6032" s="130">
        <v>0</v>
      </c>
      <c r="G6032">
        <f t="shared" si="415"/>
        <v>0</v>
      </c>
      <c r="H6032">
        <f t="shared" si="412"/>
        <v>32.272293123872359</v>
      </c>
      <c r="I6032" s="177">
        <v>45261</v>
      </c>
      <c r="J6032" s="73">
        <v>32.660143392276737</v>
      </c>
      <c r="K6032" s="177">
        <v>45383</v>
      </c>
      <c r="L6032" s="219">
        <v>32.195334818766725</v>
      </c>
      <c r="M6032" s="177">
        <v>45452</v>
      </c>
      <c r="N6032" s="221">
        <v>32.272293123872359</v>
      </c>
      <c r="O6032" s="70"/>
    </row>
    <row r="6033" spans="1:15">
      <c r="A6033" s="12">
        <f t="shared" si="414"/>
        <v>0</v>
      </c>
      <c r="B6033" t="str">
        <f>YEAR(C6033)&amp;VLOOKUP(MONTH(C6033),lookup!$G$2:$N$13,8)</f>
        <v>2024M10</v>
      </c>
      <c r="C6033" s="7">
        <f t="shared" si="416"/>
        <v>45570</v>
      </c>
      <c r="D6033" s="130">
        <v>0</v>
      </c>
      <c r="E6033">
        <f t="shared" si="413"/>
        <v>0</v>
      </c>
      <c r="F6033" s="130">
        <v>0</v>
      </c>
      <c r="G6033">
        <f t="shared" si="415"/>
        <v>0</v>
      </c>
      <c r="H6033">
        <f t="shared" si="412"/>
        <v>32.251080152738048</v>
      </c>
      <c r="I6033" s="177">
        <v>45261</v>
      </c>
      <c r="J6033" s="73">
        <v>32.748548922989293</v>
      </c>
      <c r="K6033" s="177">
        <v>45383</v>
      </c>
      <c r="L6033" s="219">
        <v>32.195691477864401</v>
      </c>
      <c r="M6033" s="177">
        <v>45452</v>
      </c>
      <c r="N6033" s="221">
        <v>32.251080152738048</v>
      </c>
      <c r="O6033" s="70"/>
    </row>
    <row r="6034" spans="1:15">
      <c r="A6034" s="12">
        <f t="shared" si="414"/>
        <v>0</v>
      </c>
      <c r="B6034" t="str">
        <f>YEAR(C6034)&amp;VLOOKUP(MONTH(C6034),lookup!$G$2:$N$13,8)</f>
        <v>2024M10</v>
      </c>
      <c r="C6034" s="7">
        <f t="shared" si="416"/>
        <v>45571</v>
      </c>
      <c r="D6034" s="130">
        <v>0</v>
      </c>
      <c r="E6034">
        <f t="shared" si="413"/>
        <v>0</v>
      </c>
      <c r="F6034" s="130">
        <v>0</v>
      </c>
      <c r="G6034">
        <f t="shared" si="415"/>
        <v>0</v>
      </c>
      <c r="H6034">
        <f t="shared" si="412"/>
        <v>32.226959253214645</v>
      </c>
      <c r="I6034" s="177">
        <v>45261</v>
      </c>
      <c r="J6034" s="73">
        <v>32.845163113884901</v>
      </c>
      <c r="K6034" s="177">
        <v>45383</v>
      </c>
      <c r="L6034" s="219">
        <v>32.191225017492606</v>
      </c>
      <c r="M6034" s="177">
        <v>45452</v>
      </c>
      <c r="N6034" s="221">
        <v>32.226959253214645</v>
      </c>
      <c r="O6034" s="70"/>
    </row>
    <row r="6035" spans="1:15">
      <c r="A6035" s="12">
        <f t="shared" si="414"/>
        <v>0</v>
      </c>
      <c r="B6035" t="str">
        <f>YEAR(C6035)&amp;VLOOKUP(MONTH(C6035),lookup!$G$2:$N$13,8)</f>
        <v>2024M10</v>
      </c>
      <c r="C6035" s="7">
        <f t="shared" si="416"/>
        <v>45572</v>
      </c>
      <c r="D6035" s="130">
        <v>0</v>
      </c>
      <c r="E6035">
        <f t="shared" si="413"/>
        <v>0</v>
      </c>
      <c r="F6035" s="130">
        <v>0</v>
      </c>
      <c r="G6035">
        <f t="shared" si="415"/>
        <v>0</v>
      </c>
      <c r="H6035">
        <f t="shared" si="412"/>
        <v>32.199636532765695</v>
      </c>
      <c r="I6035" s="177">
        <v>45261</v>
      </c>
      <c r="J6035" s="73">
        <v>32.914868636430676</v>
      </c>
      <c r="K6035" s="177">
        <v>45383</v>
      </c>
      <c r="L6035" s="219">
        <v>32.180005986288243</v>
      </c>
      <c r="M6035" s="177">
        <v>45452</v>
      </c>
      <c r="N6035" s="221">
        <v>32.199636532765695</v>
      </c>
      <c r="O6035" s="70"/>
    </row>
    <row r="6036" spans="1:15">
      <c r="A6036" s="12">
        <f t="shared" si="414"/>
        <v>0</v>
      </c>
      <c r="B6036" t="str">
        <f>YEAR(C6036)&amp;VLOOKUP(MONTH(C6036),lookup!$G$2:$N$13,8)</f>
        <v>2024M10</v>
      </c>
      <c r="C6036" s="7">
        <f t="shared" si="416"/>
        <v>45573</v>
      </c>
      <c r="D6036" s="130">
        <v>0</v>
      </c>
      <c r="E6036">
        <f t="shared" si="413"/>
        <v>0</v>
      </c>
      <c r="F6036" s="130">
        <v>0</v>
      </c>
      <c r="G6036">
        <f t="shared" si="415"/>
        <v>0</v>
      </c>
      <c r="H6036">
        <f t="shared" si="412"/>
        <v>32.16611897269923</v>
      </c>
      <c r="I6036" s="177">
        <v>45261</v>
      </c>
      <c r="J6036" s="73">
        <v>32.881864893505593</v>
      </c>
      <c r="K6036" s="177">
        <v>45383</v>
      </c>
      <c r="L6036" s="219">
        <v>32.168600573818757</v>
      </c>
      <c r="M6036" s="177">
        <v>45452</v>
      </c>
      <c r="N6036" s="221">
        <v>32.16611897269923</v>
      </c>
      <c r="O6036" s="70"/>
    </row>
    <row r="6037" spans="1:15">
      <c r="A6037" s="12">
        <f t="shared" si="414"/>
        <v>0</v>
      </c>
      <c r="B6037" t="str">
        <f>YEAR(C6037)&amp;VLOOKUP(MONTH(C6037),lookup!$G$2:$N$13,8)</f>
        <v>2024M10</v>
      </c>
      <c r="C6037" s="7">
        <f t="shared" si="416"/>
        <v>45574</v>
      </c>
      <c r="D6037" s="130">
        <v>0</v>
      </c>
      <c r="E6037">
        <f t="shared" si="413"/>
        <v>0</v>
      </c>
      <c r="F6037" s="130">
        <v>0</v>
      </c>
      <c r="G6037">
        <f t="shared" si="415"/>
        <v>0</v>
      </c>
      <c r="H6037">
        <f t="shared" si="412"/>
        <v>32.128177555847394</v>
      </c>
      <c r="I6037" s="177">
        <v>45261</v>
      </c>
      <c r="J6037" s="73">
        <v>32.851027803011519</v>
      </c>
      <c r="K6037" s="177">
        <v>45383</v>
      </c>
      <c r="L6037" s="219">
        <v>32.151266987740726</v>
      </c>
      <c r="M6037" s="177">
        <v>45452</v>
      </c>
      <c r="N6037" s="221">
        <v>32.128177555847394</v>
      </c>
      <c r="O6037" s="70"/>
    </row>
    <row r="6038" spans="1:15">
      <c r="A6038" s="12">
        <f t="shared" si="414"/>
        <v>0</v>
      </c>
      <c r="B6038" t="str">
        <f>YEAR(C6038)&amp;VLOOKUP(MONTH(C6038),lookup!$G$2:$N$13,8)</f>
        <v>2024M10</v>
      </c>
      <c r="C6038" s="7">
        <f t="shared" si="416"/>
        <v>45575</v>
      </c>
      <c r="D6038" s="130">
        <v>0</v>
      </c>
      <c r="E6038">
        <f t="shared" si="413"/>
        <v>0</v>
      </c>
      <c r="F6038" s="130">
        <v>0</v>
      </c>
      <c r="G6038">
        <f t="shared" si="415"/>
        <v>0</v>
      </c>
      <c r="H6038">
        <f t="shared" si="412"/>
        <v>32.065658423064683</v>
      </c>
      <c r="I6038" s="177">
        <v>45261</v>
      </c>
      <c r="J6038" s="73">
        <v>32.821471872410648</v>
      </c>
      <c r="K6038" s="177">
        <v>45383</v>
      </c>
      <c r="L6038" s="219">
        <v>32.130243943097142</v>
      </c>
      <c r="M6038" s="177">
        <v>45452</v>
      </c>
      <c r="N6038" s="221">
        <v>32.065658423064683</v>
      </c>
      <c r="O6038" s="70"/>
    </row>
    <row r="6039" spans="1:15">
      <c r="A6039" s="12">
        <f t="shared" si="414"/>
        <v>0</v>
      </c>
      <c r="B6039" t="str">
        <f>YEAR(C6039)&amp;VLOOKUP(MONTH(C6039),lookup!$G$2:$N$13,8)</f>
        <v>2024M10</v>
      </c>
      <c r="C6039" s="7">
        <f t="shared" si="416"/>
        <v>45576</v>
      </c>
      <c r="D6039" s="130">
        <v>0</v>
      </c>
      <c r="E6039">
        <f t="shared" si="413"/>
        <v>0</v>
      </c>
      <c r="F6039" s="130">
        <v>0</v>
      </c>
      <c r="G6039">
        <f t="shared" si="415"/>
        <v>0</v>
      </c>
      <c r="H6039">
        <f t="shared" si="412"/>
        <v>32.017490901699553</v>
      </c>
      <c r="I6039" s="177">
        <v>45261</v>
      </c>
      <c r="J6039" s="73">
        <v>32.77656757170103</v>
      </c>
      <c r="K6039" s="177">
        <v>45383</v>
      </c>
      <c r="L6039" s="219">
        <v>32.11100269553112</v>
      </c>
      <c r="M6039" s="177">
        <v>45452</v>
      </c>
      <c r="N6039" s="221">
        <v>32.017490901699553</v>
      </c>
      <c r="O6039" s="70"/>
    </row>
    <row r="6040" spans="1:15">
      <c r="A6040" s="12">
        <f t="shared" si="414"/>
        <v>0</v>
      </c>
      <c r="B6040" t="str">
        <f>YEAR(C6040)&amp;VLOOKUP(MONTH(C6040),lookup!$G$2:$N$13,8)</f>
        <v>2024M10</v>
      </c>
      <c r="C6040" s="7">
        <f t="shared" si="416"/>
        <v>45577</v>
      </c>
      <c r="D6040" s="130">
        <v>0</v>
      </c>
      <c r="E6040">
        <f t="shared" si="413"/>
        <v>0</v>
      </c>
      <c r="F6040" s="130">
        <v>0</v>
      </c>
      <c r="G6040">
        <f t="shared" si="415"/>
        <v>0</v>
      </c>
      <c r="H6040">
        <f t="shared" si="412"/>
        <v>31.96401425587614</v>
      </c>
      <c r="I6040" s="177">
        <v>45261</v>
      </c>
      <c r="J6040" s="73">
        <v>32.730284256473809</v>
      </c>
      <c r="K6040" s="177">
        <v>45383</v>
      </c>
      <c r="L6040" s="219">
        <v>32.101365385383019</v>
      </c>
      <c r="M6040" s="177">
        <v>45452</v>
      </c>
      <c r="N6040" s="221">
        <v>31.96401425587614</v>
      </c>
      <c r="O6040" s="70"/>
    </row>
    <row r="6041" spans="1:15">
      <c r="A6041" s="12">
        <f t="shared" si="414"/>
        <v>0</v>
      </c>
      <c r="B6041" t="str">
        <f>YEAR(C6041)&amp;VLOOKUP(MONTH(C6041),lookup!$G$2:$N$13,8)</f>
        <v>2024M10</v>
      </c>
      <c r="C6041" s="7">
        <f t="shared" si="416"/>
        <v>45578</v>
      </c>
      <c r="D6041" s="130">
        <v>0</v>
      </c>
      <c r="E6041">
        <f t="shared" si="413"/>
        <v>0</v>
      </c>
      <c r="F6041" s="130">
        <v>0</v>
      </c>
      <c r="G6041">
        <f t="shared" si="415"/>
        <v>0</v>
      </c>
      <c r="H6041">
        <f t="shared" ref="H6041:H6104" si="417">INDEX(J:AU,MATCH(C6041,C:C,0),MATCH($H$1,$J$1:$AU$1,0))*(IF(I6041=$Q$1,1,IF(K6041=$Q$1,1,IF(M6041=$Q$1,1,IF(O6041=$Q$1,1,0)))))</f>
        <v>31.907449012515116</v>
      </c>
      <c r="I6041" s="177">
        <v>45261</v>
      </c>
      <c r="J6041" s="73">
        <v>32.732094818142215</v>
      </c>
      <c r="K6041" s="177">
        <v>45383</v>
      </c>
      <c r="L6041" s="219">
        <v>32.089058655384761</v>
      </c>
      <c r="M6041" s="177">
        <v>45452</v>
      </c>
      <c r="N6041" s="221">
        <v>31.907449012515116</v>
      </c>
      <c r="O6041" s="70"/>
    </row>
    <row r="6042" spans="1:15">
      <c r="A6042" s="12">
        <f t="shared" si="414"/>
        <v>0</v>
      </c>
      <c r="B6042" t="str">
        <f>YEAR(C6042)&amp;VLOOKUP(MONTH(C6042),lookup!$G$2:$N$13,8)</f>
        <v>2024M10</v>
      </c>
      <c r="C6042" s="7">
        <f t="shared" si="416"/>
        <v>45579</v>
      </c>
      <c r="D6042" s="130">
        <v>0</v>
      </c>
      <c r="E6042">
        <f t="shared" si="413"/>
        <v>0</v>
      </c>
      <c r="F6042" s="130">
        <v>0</v>
      </c>
      <c r="G6042">
        <f t="shared" si="415"/>
        <v>0</v>
      </c>
      <c r="H6042">
        <f t="shared" si="417"/>
        <v>31.851962993761266</v>
      </c>
      <c r="I6042" s="177">
        <v>45261</v>
      </c>
      <c r="J6042" s="73">
        <v>32.768338609766104</v>
      </c>
      <c r="K6042" s="177">
        <v>45383</v>
      </c>
      <c r="L6042" s="219">
        <v>32.077780370213347</v>
      </c>
      <c r="M6042" s="177">
        <v>45452</v>
      </c>
      <c r="N6042" s="221">
        <v>31.851962993761266</v>
      </c>
      <c r="O6042" s="70"/>
    </row>
    <row r="6043" spans="1:15">
      <c r="A6043" s="12">
        <f t="shared" si="414"/>
        <v>0</v>
      </c>
      <c r="B6043" t="str">
        <f>YEAR(C6043)&amp;VLOOKUP(MONTH(C6043),lookup!$G$2:$N$13,8)</f>
        <v>2024M10</v>
      </c>
      <c r="C6043" s="7">
        <f t="shared" si="416"/>
        <v>45580</v>
      </c>
      <c r="D6043" s="130">
        <v>0</v>
      </c>
      <c r="E6043">
        <f t="shared" si="413"/>
        <v>0</v>
      </c>
      <c r="F6043" s="130">
        <v>0</v>
      </c>
      <c r="G6043">
        <f t="shared" si="415"/>
        <v>0</v>
      </c>
      <c r="H6043">
        <f t="shared" si="417"/>
        <v>31.782109512114538</v>
      </c>
      <c r="I6043" s="177">
        <v>45261</v>
      </c>
      <c r="J6043" s="73">
        <v>32.777469996735071</v>
      </c>
      <c r="K6043" s="177">
        <v>45383</v>
      </c>
      <c r="L6043" s="219">
        <v>32.063453979437398</v>
      </c>
      <c r="M6043" s="177">
        <v>45452</v>
      </c>
      <c r="N6043" s="221">
        <v>31.782109512114538</v>
      </c>
      <c r="O6043" s="70"/>
    </row>
    <row r="6044" spans="1:15">
      <c r="A6044" s="12">
        <f t="shared" si="414"/>
        <v>0</v>
      </c>
      <c r="B6044" t="str">
        <f>YEAR(C6044)&amp;VLOOKUP(MONTH(C6044),lookup!$G$2:$N$13,8)</f>
        <v>2024M10</v>
      </c>
      <c r="C6044" s="7">
        <f t="shared" si="416"/>
        <v>45581</v>
      </c>
      <c r="D6044" s="130">
        <v>0</v>
      </c>
      <c r="E6044">
        <f t="shared" si="413"/>
        <v>0</v>
      </c>
      <c r="F6044" s="130">
        <v>0</v>
      </c>
      <c r="G6044">
        <f t="shared" si="415"/>
        <v>0</v>
      </c>
      <c r="H6044">
        <f t="shared" si="417"/>
        <v>31.701521547238553</v>
      </c>
      <c r="I6044" s="177">
        <v>45261</v>
      </c>
      <c r="J6044" s="73">
        <v>32.801429383933588</v>
      </c>
      <c r="K6044" s="177">
        <v>45383</v>
      </c>
      <c r="L6044" s="219">
        <v>32.044333199022674</v>
      </c>
      <c r="M6044" s="177">
        <v>45452</v>
      </c>
      <c r="N6044" s="221">
        <v>31.701521547238553</v>
      </c>
      <c r="O6044" s="70"/>
    </row>
    <row r="6045" spans="1:15">
      <c r="A6045" s="12">
        <f t="shared" si="414"/>
        <v>0</v>
      </c>
      <c r="B6045" t="str">
        <f>YEAR(C6045)&amp;VLOOKUP(MONTH(C6045),lookup!$G$2:$N$13,8)</f>
        <v>2024M10</v>
      </c>
      <c r="C6045" s="7">
        <f t="shared" si="416"/>
        <v>45582</v>
      </c>
      <c r="D6045" s="130">
        <v>0</v>
      </c>
      <c r="E6045">
        <f t="shared" si="413"/>
        <v>0</v>
      </c>
      <c r="F6045" s="130">
        <v>0</v>
      </c>
      <c r="G6045">
        <f t="shared" si="415"/>
        <v>0</v>
      </c>
      <c r="H6045">
        <f t="shared" si="417"/>
        <v>31.615992155961248</v>
      </c>
      <c r="I6045" s="177">
        <v>45261</v>
      </c>
      <c r="J6045" s="73">
        <v>32.843257025561591</v>
      </c>
      <c r="K6045" s="177">
        <v>45383</v>
      </c>
      <c r="L6045" s="219">
        <v>32.026548234282295</v>
      </c>
      <c r="M6045" s="177">
        <v>45452</v>
      </c>
      <c r="N6045" s="221">
        <v>31.615992155961248</v>
      </c>
      <c r="O6045" s="70"/>
    </row>
    <row r="6046" spans="1:15">
      <c r="A6046" s="12">
        <f t="shared" si="414"/>
        <v>0</v>
      </c>
      <c r="B6046" t="str">
        <f>YEAR(C6046)&amp;VLOOKUP(MONTH(C6046),lookup!$G$2:$N$13,8)</f>
        <v>2024M10</v>
      </c>
      <c r="C6046" s="7">
        <f t="shared" si="416"/>
        <v>45583</v>
      </c>
      <c r="D6046" s="130">
        <v>0</v>
      </c>
      <c r="E6046">
        <f t="shared" si="413"/>
        <v>0</v>
      </c>
      <c r="F6046" s="130">
        <v>0</v>
      </c>
      <c r="G6046">
        <f t="shared" si="415"/>
        <v>0</v>
      </c>
      <c r="H6046">
        <f t="shared" si="417"/>
        <v>31.547605263801472</v>
      </c>
      <c r="I6046" s="177">
        <v>45261</v>
      </c>
      <c r="J6046" s="73">
        <v>32.866891057458275</v>
      </c>
      <c r="K6046" s="177">
        <v>45383</v>
      </c>
      <c r="L6046" s="219">
        <v>32.014440124959108</v>
      </c>
      <c r="M6046" s="177">
        <v>45452</v>
      </c>
      <c r="N6046" s="221">
        <v>31.547605263801472</v>
      </c>
      <c r="O6046" s="70"/>
    </row>
    <row r="6047" spans="1:15">
      <c r="A6047" s="12">
        <f t="shared" si="414"/>
        <v>0</v>
      </c>
      <c r="B6047" t="str">
        <f>YEAR(C6047)&amp;VLOOKUP(MONTH(C6047),lookup!$G$2:$N$13,8)</f>
        <v>2024M10</v>
      </c>
      <c r="C6047" s="7">
        <f t="shared" si="416"/>
        <v>45584</v>
      </c>
      <c r="D6047" s="130">
        <v>0</v>
      </c>
      <c r="E6047">
        <f t="shared" si="413"/>
        <v>0</v>
      </c>
      <c r="F6047" s="130">
        <v>0</v>
      </c>
      <c r="G6047">
        <f t="shared" si="415"/>
        <v>0</v>
      </c>
      <c r="H6047">
        <f t="shared" si="417"/>
        <v>31.511335375211551</v>
      </c>
      <c r="I6047" s="177">
        <v>45261</v>
      </c>
      <c r="J6047" s="73">
        <v>32.851451229361274</v>
      </c>
      <c r="K6047" s="177">
        <v>45383</v>
      </c>
      <c r="L6047" s="219">
        <v>32.003501020946153</v>
      </c>
      <c r="M6047" s="177">
        <v>45452</v>
      </c>
      <c r="N6047" s="221">
        <v>31.511335375211551</v>
      </c>
      <c r="O6047" s="70"/>
    </row>
    <row r="6048" spans="1:15">
      <c r="A6048" s="12">
        <f t="shared" si="414"/>
        <v>0</v>
      </c>
      <c r="B6048" t="str">
        <f>YEAR(C6048)&amp;VLOOKUP(MONTH(C6048),lookup!$G$2:$N$13,8)</f>
        <v>2024M10</v>
      </c>
      <c r="C6048" s="7">
        <f t="shared" si="416"/>
        <v>45585</v>
      </c>
      <c r="D6048" s="130">
        <v>0</v>
      </c>
      <c r="E6048">
        <f t="shared" si="413"/>
        <v>0</v>
      </c>
      <c r="F6048" s="130">
        <v>0</v>
      </c>
      <c r="G6048">
        <f t="shared" si="415"/>
        <v>0</v>
      </c>
      <c r="H6048">
        <f t="shared" si="417"/>
        <v>31.546788765641029</v>
      </c>
      <c r="I6048" s="177">
        <v>45261</v>
      </c>
      <c r="J6048" s="73">
        <v>32.82879496558391</v>
      </c>
      <c r="K6048" s="177">
        <v>45383</v>
      </c>
      <c r="L6048" s="219">
        <v>32.037578620172098</v>
      </c>
      <c r="M6048" s="177">
        <v>45452</v>
      </c>
      <c r="N6048" s="221">
        <v>31.546788765641029</v>
      </c>
      <c r="O6048" s="70"/>
    </row>
    <row r="6049" spans="1:15">
      <c r="A6049" s="12">
        <f t="shared" si="414"/>
        <v>0</v>
      </c>
      <c r="B6049" t="str">
        <f>YEAR(C6049)&amp;VLOOKUP(MONTH(C6049),lookup!$G$2:$N$13,8)</f>
        <v>2024M10</v>
      </c>
      <c r="C6049" s="7">
        <f t="shared" si="416"/>
        <v>45586</v>
      </c>
      <c r="D6049" s="130">
        <v>0</v>
      </c>
      <c r="E6049">
        <f t="shared" si="413"/>
        <v>0</v>
      </c>
      <c r="F6049" s="130">
        <v>0</v>
      </c>
      <c r="G6049">
        <f t="shared" si="415"/>
        <v>0</v>
      </c>
      <c r="H6049">
        <f t="shared" si="417"/>
        <v>31.585417605556454</v>
      </c>
      <c r="I6049" s="177">
        <v>45261</v>
      </c>
      <c r="J6049" s="73">
        <v>32.829731720220131</v>
      </c>
      <c r="K6049" s="177">
        <v>45383</v>
      </c>
      <c r="L6049" s="219">
        <v>32.076031674677793</v>
      </c>
      <c r="M6049" s="177">
        <v>45452</v>
      </c>
      <c r="N6049" s="221">
        <v>31.585417605556454</v>
      </c>
      <c r="O6049" s="70"/>
    </row>
    <row r="6050" spans="1:15">
      <c r="A6050" s="12">
        <f t="shared" si="414"/>
        <v>0</v>
      </c>
      <c r="B6050" t="str">
        <f>YEAR(C6050)&amp;VLOOKUP(MONTH(C6050),lookup!$G$2:$N$13,8)</f>
        <v>2024M10</v>
      </c>
      <c r="C6050" s="7">
        <f t="shared" si="416"/>
        <v>45587</v>
      </c>
      <c r="D6050" s="130">
        <v>0</v>
      </c>
      <c r="E6050">
        <f t="shared" si="413"/>
        <v>0</v>
      </c>
      <c r="F6050" s="130">
        <v>0</v>
      </c>
      <c r="G6050">
        <f t="shared" si="415"/>
        <v>0</v>
      </c>
      <c r="H6050">
        <f t="shared" si="417"/>
        <v>31.603910073965068</v>
      </c>
      <c r="I6050" s="177">
        <v>45261</v>
      </c>
      <c r="J6050" s="73">
        <v>32.806510952136897</v>
      </c>
      <c r="K6050" s="177">
        <v>45383</v>
      </c>
      <c r="L6050" s="219">
        <v>32.103191854178625</v>
      </c>
      <c r="M6050" s="177">
        <v>45452</v>
      </c>
      <c r="N6050" s="221">
        <v>31.603910073965068</v>
      </c>
      <c r="O6050" s="70"/>
    </row>
    <row r="6051" spans="1:15">
      <c r="A6051" s="12">
        <f t="shared" si="414"/>
        <v>0</v>
      </c>
      <c r="B6051" t="str">
        <f>YEAR(C6051)&amp;VLOOKUP(MONTH(C6051),lookup!$G$2:$N$13,8)</f>
        <v>2024M10</v>
      </c>
      <c r="C6051" s="7">
        <f t="shared" si="416"/>
        <v>45588</v>
      </c>
      <c r="D6051" s="130">
        <v>0</v>
      </c>
      <c r="E6051">
        <f t="shared" si="413"/>
        <v>0</v>
      </c>
      <c r="F6051" s="130">
        <v>0</v>
      </c>
      <c r="G6051">
        <f t="shared" si="415"/>
        <v>0</v>
      </c>
      <c r="H6051">
        <f t="shared" si="417"/>
        <v>31.62584140693432</v>
      </c>
      <c r="I6051" s="177">
        <v>45261</v>
      </c>
      <c r="J6051" s="73">
        <v>32.773193727377922</v>
      </c>
      <c r="K6051" s="177">
        <v>45383</v>
      </c>
      <c r="L6051" s="219">
        <v>32.134607087847847</v>
      </c>
      <c r="M6051" s="177">
        <v>45452</v>
      </c>
      <c r="N6051" s="221">
        <v>31.62584140693432</v>
      </c>
      <c r="O6051" s="70"/>
    </row>
    <row r="6052" spans="1:15">
      <c r="A6052" s="12">
        <f t="shared" si="414"/>
        <v>0</v>
      </c>
      <c r="B6052" t="str">
        <f>YEAR(C6052)&amp;VLOOKUP(MONTH(C6052),lookup!$G$2:$N$13,8)</f>
        <v>2024M10</v>
      </c>
      <c r="C6052" s="7">
        <f t="shared" si="416"/>
        <v>45589</v>
      </c>
      <c r="D6052" s="130">
        <v>0</v>
      </c>
      <c r="E6052">
        <f t="shared" si="413"/>
        <v>0</v>
      </c>
      <c r="F6052" s="130">
        <v>0</v>
      </c>
      <c r="G6052">
        <f t="shared" si="415"/>
        <v>0</v>
      </c>
      <c r="H6052">
        <f t="shared" si="417"/>
        <v>31.654307416191184</v>
      </c>
      <c r="I6052" s="177">
        <v>45261</v>
      </c>
      <c r="J6052" s="73">
        <v>32.781410377237407</v>
      </c>
      <c r="K6052" s="177">
        <v>45383</v>
      </c>
      <c r="L6052" s="219">
        <v>32.170305569086956</v>
      </c>
      <c r="M6052" s="177">
        <v>45452</v>
      </c>
      <c r="N6052" s="221">
        <v>31.654307416191184</v>
      </c>
      <c r="O6052" s="70"/>
    </row>
    <row r="6053" spans="1:15">
      <c r="A6053" s="12">
        <f t="shared" si="414"/>
        <v>0</v>
      </c>
      <c r="B6053" t="str">
        <f>YEAR(C6053)&amp;VLOOKUP(MONTH(C6053),lookup!$G$2:$N$13,8)</f>
        <v>2024M10</v>
      </c>
      <c r="C6053" s="7">
        <f t="shared" si="416"/>
        <v>45590</v>
      </c>
      <c r="D6053" s="130">
        <v>0</v>
      </c>
      <c r="E6053">
        <f t="shared" si="413"/>
        <v>0</v>
      </c>
      <c r="F6053" s="130">
        <v>0</v>
      </c>
      <c r="G6053">
        <f t="shared" si="415"/>
        <v>0</v>
      </c>
      <c r="H6053">
        <f t="shared" si="417"/>
        <v>31.687809070186386</v>
      </c>
      <c r="I6053" s="177">
        <v>45261</v>
      </c>
      <c r="J6053" s="73">
        <v>32.812459388730566</v>
      </c>
      <c r="K6053" s="177">
        <v>45383</v>
      </c>
      <c r="L6053" s="219">
        <v>32.207964407115178</v>
      </c>
      <c r="M6053" s="177">
        <v>45452</v>
      </c>
      <c r="N6053" s="221">
        <v>31.687809070186386</v>
      </c>
      <c r="O6053" s="70"/>
    </row>
    <row r="6054" spans="1:15">
      <c r="A6054" s="12">
        <f t="shared" si="414"/>
        <v>0</v>
      </c>
      <c r="B6054" t="str">
        <f>YEAR(C6054)&amp;VLOOKUP(MONTH(C6054),lookup!$G$2:$N$13,8)</f>
        <v>2024M10</v>
      </c>
      <c r="C6054" s="7">
        <f t="shared" si="416"/>
        <v>45591</v>
      </c>
      <c r="D6054" s="130">
        <v>0</v>
      </c>
      <c r="E6054">
        <f t="shared" si="413"/>
        <v>0</v>
      </c>
      <c r="F6054" s="130">
        <v>0</v>
      </c>
      <c r="G6054">
        <f t="shared" si="415"/>
        <v>0</v>
      </c>
      <c r="H6054">
        <f t="shared" si="417"/>
        <v>31.744171727568755</v>
      </c>
      <c r="I6054" s="177">
        <v>45261</v>
      </c>
      <c r="J6054" s="73">
        <v>32.829301258318615</v>
      </c>
      <c r="K6054" s="177">
        <v>45383</v>
      </c>
      <c r="L6054" s="219">
        <v>32.24834456150198</v>
      </c>
      <c r="M6054" s="177">
        <v>45452</v>
      </c>
      <c r="N6054" s="221">
        <v>31.744171727568755</v>
      </c>
      <c r="O6054" s="70"/>
    </row>
    <row r="6055" spans="1:15">
      <c r="A6055" s="12">
        <f t="shared" si="414"/>
        <v>0</v>
      </c>
      <c r="B6055" t="str">
        <f>YEAR(C6055)&amp;VLOOKUP(MONTH(C6055),lookup!$G$2:$N$13,8)</f>
        <v>2024M10</v>
      </c>
      <c r="C6055" s="7">
        <f t="shared" si="416"/>
        <v>45592</v>
      </c>
      <c r="D6055" s="130">
        <v>0</v>
      </c>
      <c r="E6055">
        <f t="shared" si="413"/>
        <v>0</v>
      </c>
      <c r="F6055" s="130">
        <v>0</v>
      </c>
      <c r="G6055">
        <f t="shared" si="415"/>
        <v>0</v>
      </c>
      <c r="H6055">
        <f t="shared" si="417"/>
        <v>31.813026602097441</v>
      </c>
      <c r="I6055" s="177">
        <v>45261</v>
      </c>
      <c r="J6055" s="73">
        <v>32.864679547993148</v>
      </c>
      <c r="K6055" s="177">
        <v>45383</v>
      </c>
      <c r="L6055" s="219">
        <v>32.307590819196058</v>
      </c>
      <c r="M6055" s="177">
        <v>45452</v>
      </c>
      <c r="N6055" s="221">
        <v>31.813026602097441</v>
      </c>
      <c r="O6055" s="70"/>
    </row>
    <row r="6056" spans="1:15">
      <c r="A6056" s="12">
        <f t="shared" si="414"/>
        <v>0</v>
      </c>
      <c r="B6056" t="str">
        <f>YEAR(C6056)&amp;VLOOKUP(MONTH(C6056),lookup!$G$2:$N$13,8)</f>
        <v>2024M10</v>
      </c>
      <c r="C6056" s="7">
        <f t="shared" si="416"/>
        <v>45593</v>
      </c>
      <c r="D6056" s="130">
        <v>0</v>
      </c>
      <c r="E6056">
        <f t="shared" si="413"/>
        <v>0</v>
      </c>
      <c r="F6056" s="130">
        <v>0</v>
      </c>
      <c r="G6056">
        <f t="shared" si="415"/>
        <v>0</v>
      </c>
      <c r="H6056">
        <f t="shared" si="417"/>
        <v>31.838799553353731</v>
      </c>
      <c r="I6056" s="177">
        <v>45261</v>
      </c>
      <c r="J6056" s="73">
        <v>32.918674876788408</v>
      </c>
      <c r="K6056" s="177">
        <v>45383</v>
      </c>
      <c r="L6056" s="219">
        <v>32.337600216185287</v>
      </c>
      <c r="M6056" s="177">
        <v>45452</v>
      </c>
      <c r="N6056" s="221">
        <v>31.838799553353731</v>
      </c>
      <c r="O6056" s="70"/>
    </row>
    <row r="6057" spans="1:15">
      <c r="A6057" s="12">
        <f t="shared" si="414"/>
        <v>0</v>
      </c>
      <c r="B6057" t="str">
        <f>YEAR(C6057)&amp;VLOOKUP(MONTH(C6057),lookup!$G$2:$N$13,8)</f>
        <v>2024M10</v>
      </c>
      <c r="C6057" s="7">
        <f t="shared" si="416"/>
        <v>45594</v>
      </c>
      <c r="D6057" s="130">
        <v>0</v>
      </c>
      <c r="E6057">
        <f t="shared" si="413"/>
        <v>0</v>
      </c>
      <c r="F6057" s="130">
        <v>0</v>
      </c>
      <c r="G6057">
        <f t="shared" si="415"/>
        <v>0</v>
      </c>
      <c r="H6057">
        <f t="shared" si="417"/>
        <v>31.845093514650909</v>
      </c>
      <c r="I6057" s="177">
        <v>45261</v>
      </c>
      <c r="J6057" s="73">
        <v>32.943807324724226</v>
      </c>
      <c r="K6057" s="177">
        <v>45383</v>
      </c>
      <c r="L6057" s="219">
        <v>32.352799237035939</v>
      </c>
      <c r="M6057" s="177">
        <v>45452</v>
      </c>
      <c r="N6057" s="221">
        <v>31.845093514650909</v>
      </c>
      <c r="O6057" s="70"/>
    </row>
    <row r="6058" spans="1:15">
      <c r="A6058" s="12">
        <f t="shared" si="414"/>
        <v>0</v>
      </c>
      <c r="B6058" t="str">
        <f>YEAR(C6058)&amp;VLOOKUP(MONTH(C6058),lookup!$G$2:$N$13,8)</f>
        <v>2024M10</v>
      </c>
      <c r="C6058" s="7">
        <f t="shared" si="416"/>
        <v>45595</v>
      </c>
      <c r="D6058" s="130">
        <v>0</v>
      </c>
      <c r="E6058">
        <f t="shared" si="413"/>
        <v>0</v>
      </c>
      <c r="F6058" s="130">
        <v>0</v>
      </c>
      <c r="G6058">
        <f t="shared" si="415"/>
        <v>0</v>
      </c>
      <c r="H6058">
        <f t="shared" si="417"/>
        <v>31.881467062026815</v>
      </c>
      <c r="I6058" s="177">
        <v>45261</v>
      </c>
      <c r="J6058" s="73">
        <v>32.966017146831653</v>
      </c>
      <c r="K6058" s="177">
        <v>45383</v>
      </c>
      <c r="L6058" s="219">
        <v>32.397804786200169</v>
      </c>
      <c r="M6058" s="177">
        <v>45452</v>
      </c>
      <c r="N6058" s="221">
        <v>31.881467062026815</v>
      </c>
      <c r="O6058" s="70"/>
    </row>
    <row r="6059" spans="1:15">
      <c r="A6059" s="12">
        <f t="shared" si="414"/>
        <v>0</v>
      </c>
      <c r="B6059" t="str">
        <f>YEAR(C6059)&amp;VLOOKUP(MONTH(C6059),lookup!$G$2:$N$13,8)</f>
        <v>2024M10</v>
      </c>
      <c r="C6059" s="7">
        <f t="shared" si="416"/>
        <v>45596</v>
      </c>
      <c r="D6059" s="130">
        <v>0</v>
      </c>
      <c r="E6059">
        <f t="shared" si="413"/>
        <v>0</v>
      </c>
      <c r="F6059" s="130">
        <v>0</v>
      </c>
      <c r="G6059">
        <f t="shared" si="415"/>
        <v>0</v>
      </c>
      <c r="H6059">
        <f t="shared" si="417"/>
        <v>31.924942561360695</v>
      </c>
      <c r="I6059" s="177">
        <v>45261</v>
      </c>
      <c r="J6059" s="73">
        <v>32.965086961271332</v>
      </c>
      <c r="K6059" s="177">
        <v>45383</v>
      </c>
      <c r="L6059" s="219">
        <v>32.447265003482585</v>
      </c>
      <c r="M6059" s="177">
        <v>45452</v>
      </c>
      <c r="N6059" s="221">
        <v>31.924942561360695</v>
      </c>
      <c r="O6059" s="70"/>
    </row>
    <row r="6060" spans="1:15">
      <c r="A6060" s="12">
        <f t="shared" si="414"/>
        <v>0</v>
      </c>
      <c r="B6060" t="str">
        <f>YEAR(C6060)&amp;VLOOKUP(MONTH(C6060),lookup!$G$2:$N$13,8)</f>
        <v>2024M11</v>
      </c>
      <c r="C6060" s="7">
        <f t="shared" si="416"/>
        <v>45597</v>
      </c>
      <c r="D6060" s="130">
        <v>0</v>
      </c>
      <c r="E6060">
        <f t="shared" si="413"/>
        <v>0</v>
      </c>
      <c r="F6060" s="130">
        <v>0</v>
      </c>
      <c r="G6060">
        <f t="shared" si="415"/>
        <v>0</v>
      </c>
      <c r="H6060">
        <f t="shared" si="417"/>
        <v>31.945563138186305</v>
      </c>
      <c r="I6060" s="177">
        <v>45261</v>
      </c>
      <c r="J6060" s="73">
        <v>32.97350022820374</v>
      </c>
      <c r="K6060" s="177">
        <v>45383</v>
      </c>
      <c r="L6060" s="219">
        <v>32.461544526821854</v>
      </c>
      <c r="M6060" s="177">
        <v>45452</v>
      </c>
      <c r="N6060" s="221">
        <v>31.945563138186305</v>
      </c>
      <c r="O6060" s="70"/>
    </row>
    <row r="6061" spans="1:15">
      <c r="A6061" s="12">
        <f t="shared" si="414"/>
        <v>0</v>
      </c>
      <c r="B6061" t="str">
        <f>YEAR(C6061)&amp;VLOOKUP(MONTH(C6061),lookup!$G$2:$N$13,8)</f>
        <v>2024M11</v>
      </c>
      <c r="C6061" s="7">
        <f t="shared" si="416"/>
        <v>45598</v>
      </c>
      <c r="D6061" s="130">
        <v>0</v>
      </c>
      <c r="E6061">
        <f t="shared" ref="E6061:E6124" si="418">AVERAGE(SUM(D6054:D6061)/8,SUM(D6056:D6061)/6)</f>
        <v>0</v>
      </c>
      <c r="F6061" s="130">
        <v>0</v>
      </c>
      <c r="G6061">
        <f t="shared" si="415"/>
        <v>0</v>
      </c>
      <c r="H6061">
        <f t="shared" si="417"/>
        <v>31.986734622560046</v>
      </c>
      <c r="I6061" s="177">
        <v>45261</v>
      </c>
      <c r="J6061" s="73">
        <v>32.981699879511218</v>
      </c>
      <c r="K6061" s="177">
        <v>45383</v>
      </c>
      <c r="L6061" s="219">
        <v>32.461713550303706</v>
      </c>
      <c r="M6061" s="177">
        <v>45452</v>
      </c>
      <c r="N6061" s="221">
        <v>31.986734622560046</v>
      </c>
      <c r="O6061" s="70"/>
    </row>
    <row r="6062" spans="1:15">
      <c r="A6062" s="12">
        <f t="shared" si="414"/>
        <v>0</v>
      </c>
      <c r="B6062" t="str">
        <f>YEAR(C6062)&amp;VLOOKUP(MONTH(C6062),lookup!$G$2:$N$13,8)</f>
        <v>2024M11</v>
      </c>
      <c r="C6062" s="7">
        <f t="shared" si="416"/>
        <v>45599</v>
      </c>
      <c r="D6062" s="130">
        <v>0</v>
      </c>
      <c r="E6062">
        <f t="shared" si="418"/>
        <v>0</v>
      </c>
      <c r="F6062" s="130">
        <v>0</v>
      </c>
      <c r="G6062">
        <f t="shared" si="415"/>
        <v>0</v>
      </c>
      <c r="H6062">
        <f t="shared" si="417"/>
        <v>32.023706815924029</v>
      </c>
      <c r="I6062" s="177">
        <v>45261</v>
      </c>
      <c r="J6062" s="73">
        <v>32.993954312721044</v>
      </c>
      <c r="K6062" s="177">
        <v>45383</v>
      </c>
      <c r="L6062" s="219">
        <v>32.435458101210955</v>
      </c>
      <c r="M6062" s="177">
        <v>45452</v>
      </c>
      <c r="N6062" s="221">
        <v>32.023706815924029</v>
      </c>
      <c r="O6062" s="70"/>
    </row>
    <row r="6063" spans="1:15">
      <c r="A6063" s="12">
        <f t="shared" si="414"/>
        <v>0</v>
      </c>
      <c r="B6063" t="str">
        <f>YEAR(C6063)&amp;VLOOKUP(MONTH(C6063),lookup!$G$2:$N$13,8)</f>
        <v>2024M11</v>
      </c>
      <c r="C6063" s="7">
        <f t="shared" si="416"/>
        <v>45600</v>
      </c>
      <c r="D6063" s="130">
        <v>0</v>
      </c>
      <c r="E6063">
        <f t="shared" si="418"/>
        <v>0</v>
      </c>
      <c r="F6063" s="130">
        <v>0</v>
      </c>
      <c r="G6063">
        <f t="shared" si="415"/>
        <v>0</v>
      </c>
      <c r="H6063">
        <f t="shared" si="417"/>
        <v>32.033872752276174</v>
      </c>
      <c r="I6063" s="177">
        <v>45261</v>
      </c>
      <c r="J6063" s="73">
        <v>33.030984315404474</v>
      </c>
      <c r="K6063" s="177">
        <v>45383</v>
      </c>
      <c r="L6063" s="219">
        <v>32.391940629829612</v>
      </c>
      <c r="M6063" s="177">
        <v>45452</v>
      </c>
      <c r="N6063" s="221">
        <v>32.033872752276174</v>
      </c>
      <c r="O6063" s="70"/>
    </row>
    <row r="6064" spans="1:15">
      <c r="A6064" s="12">
        <f t="shared" ref="A6064:A6127" si="419">IF(D6064+D6065=D6064,IF(D6064+D6065&gt;0,1,0),0)</f>
        <v>0</v>
      </c>
      <c r="B6064" t="str">
        <f>YEAR(C6064)&amp;VLOOKUP(MONTH(C6064),lookup!$G$2:$N$13,8)</f>
        <v>2024M11</v>
      </c>
      <c r="C6064" s="7">
        <f t="shared" si="416"/>
        <v>45601</v>
      </c>
      <c r="D6064" s="130">
        <v>0</v>
      </c>
      <c r="E6064">
        <f t="shared" si="418"/>
        <v>0</v>
      </c>
      <c r="F6064" s="130">
        <v>0</v>
      </c>
      <c r="G6064">
        <f t="shared" si="415"/>
        <v>0</v>
      </c>
      <c r="H6064">
        <f t="shared" si="417"/>
        <v>31.991629077483413</v>
      </c>
      <c r="I6064" s="177">
        <v>45261</v>
      </c>
      <c r="J6064" s="73">
        <v>33.061093105965256</v>
      </c>
      <c r="K6064" s="177">
        <v>45383</v>
      </c>
      <c r="L6064" s="219">
        <v>32.361943221374204</v>
      </c>
      <c r="M6064" s="177">
        <v>45452</v>
      </c>
      <c r="N6064" s="221">
        <v>31.991629077483413</v>
      </c>
      <c r="O6064" s="70"/>
    </row>
    <row r="6065" spans="1:15">
      <c r="A6065" s="12">
        <f t="shared" si="419"/>
        <v>0</v>
      </c>
      <c r="B6065" t="str">
        <f>YEAR(C6065)&amp;VLOOKUP(MONTH(C6065),lookup!$G$2:$N$13,8)</f>
        <v>2024M11</v>
      </c>
      <c r="C6065" s="7">
        <f t="shared" si="416"/>
        <v>45602</v>
      </c>
      <c r="D6065" s="130">
        <v>0</v>
      </c>
      <c r="E6065">
        <f t="shared" si="418"/>
        <v>0</v>
      </c>
      <c r="F6065" s="130">
        <v>0</v>
      </c>
      <c r="G6065">
        <f t="shared" si="415"/>
        <v>0</v>
      </c>
      <c r="H6065">
        <f t="shared" si="417"/>
        <v>31.982070919706985</v>
      </c>
      <c r="I6065" s="177">
        <v>45261</v>
      </c>
      <c r="J6065" s="73">
        <v>33.097543389782622</v>
      </c>
      <c r="K6065" s="177">
        <v>45383</v>
      </c>
      <c r="L6065" s="219">
        <v>32.349435458849946</v>
      </c>
      <c r="M6065" s="177">
        <v>45452</v>
      </c>
      <c r="N6065" s="221">
        <v>31.982070919706985</v>
      </c>
      <c r="O6065" s="70"/>
    </row>
    <row r="6066" spans="1:15">
      <c r="A6066" s="12">
        <f t="shared" si="419"/>
        <v>0</v>
      </c>
      <c r="B6066" t="str">
        <f>YEAR(C6066)&amp;VLOOKUP(MONTH(C6066),lookup!$G$2:$N$13,8)</f>
        <v>2024M11</v>
      </c>
      <c r="C6066" s="7">
        <f t="shared" si="416"/>
        <v>45603</v>
      </c>
      <c r="D6066" s="130">
        <v>0</v>
      </c>
      <c r="E6066">
        <f t="shared" si="418"/>
        <v>0</v>
      </c>
      <c r="F6066" s="130">
        <v>0</v>
      </c>
      <c r="G6066">
        <f t="shared" si="415"/>
        <v>0</v>
      </c>
      <c r="H6066">
        <f t="shared" si="417"/>
        <v>31.948501434837855</v>
      </c>
      <c r="I6066" s="177">
        <v>45261</v>
      </c>
      <c r="J6066" s="73">
        <v>33.059143455372485</v>
      </c>
      <c r="K6066" s="177">
        <v>45383</v>
      </c>
      <c r="L6066" s="219">
        <v>32.316806072806074</v>
      </c>
      <c r="M6066" s="177">
        <v>45452</v>
      </c>
      <c r="N6066" s="221">
        <v>31.948501434837855</v>
      </c>
      <c r="O6066" s="70"/>
    </row>
    <row r="6067" spans="1:15">
      <c r="A6067" s="12">
        <f t="shared" si="419"/>
        <v>0</v>
      </c>
      <c r="B6067" t="str">
        <f>YEAR(C6067)&amp;VLOOKUP(MONTH(C6067),lookup!$G$2:$N$13,8)</f>
        <v>2024M11</v>
      </c>
      <c r="C6067" s="7">
        <f t="shared" si="416"/>
        <v>45604</v>
      </c>
      <c r="D6067" s="130">
        <v>0</v>
      </c>
      <c r="E6067">
        <f t="shared" si="418"/>
        <v>0</v>
      </c>
      <c r="F6067" s="130">
        <v>0</v>
      </c>
      <c r="G6067">
        <f t="shared" si="415"/>
        <v>0</v>
      </c>
      <c r="H6067">
        <f t="shared" si="417"/>
        <v>31.91379225228053</v>
      </c>
      <c r="I6067" s="177">
        <v>45261</v>
      </c>
      <c r="J6067" s="73">
        <v>32.977708434799609</v>
      </c>
      <c r="K6067" s="177">
        <v>45383</v>
      </c>
      <c r="L6067" s="219">
        <v>32.271422034231747</v>
      </c>
      <c r="M6067" s="177">
        <v>45452</v>
      </c>
      <c r="N6067" s="221">
        <v>31.91379225228053</v>
      </c>
      <c r="O6067" s="70"/>
    </row>
    <row r="6068" spans="1:15">
      <c r="A6068" s="12">
        <f t="shared" si="419"/>
        <v>0</v>
      </c>
      <c r="B6068" t="str">
        <f>YEAR(C6068)&amp;VLOOKUP(MONTH(C6068),lookup!$G$2:$N$13,8)</f>
        <v>2024M11</v>
      </c>
      <c r="C6068" s="7">
        <f t="shared" si="416"/>
        <v>45605</v>
      </c>
      <c r="D6068" s="130">
        <v>0</v>
      </c>
      <c r="E6068">
        <f t="shared" si="418"/>
        <v>0</v>
      </c>
      <c r="F6068" s="130">
        <v>0</v>
      </c>
      <c r="G6068">
        <f t="shared" si="415"/>
        <v>0</v>
      </c>
      <c r="H6068">
        <f t="shared" si="417"/>
        <v>31.900019961916051</v>
      </c>
      <c r="I6068" s="177">
        <v>45261</v>
      </c>
      <c r="J6068" s="73">
        <v>32.903935113772903</v>
      </c>
      <c r="K6068" s="177">
        <v>45383</v>
      </c>
      <c r="L6068" s="219">
        <v>32.23540031732427</v>
      </c>
      <c r="M6068" s="177">
        <v>45452</v>
      </c>
      <c r="N6068" s="221">
        <v>31.900019961916051</v>
      </c>
      <c r="O6068" s="70"/>
    </row>
    <row r="6069" spans="1:15">
      <c r="A6069" s="12">
        <f t="shared" si="419"/>
        <v>0</v>
      </c>
      <c r="B6069" t="str">
        <f>YEAR(C6069)&amp;VLOOKUP(MONTH(C6069),lookup!$G$2:$N$13,8)</f>
        <v>2024M11</v>
      </c>
      <c r="C6069" s="7">
        <f t="shared" si="416"/>
        <v>45606</v>
      </c>
      <c r="D6069" s="130">
        <v>0</v>
      </c>
      <c r="E6069">
        <f t="shared" si="418"/>
        <v>0</v>
      </c>
      <c r="F6069" s="130">
        <v>0</v>
      </c>
      <c r="G6069">
        <f t="shared" si="415"/>
        <v>0</v>
      </c>
      <c r="H6069">
        <f t="shared" si="417"/>
        <v>31.895142612667222</v>
      </c>
      <c r="I6069" s="177">
        <v>45261</v>
      </c>
      <c r="J6069" s="73">
        <v>32.829595379757016</v>
      </c>
      <c r="K6069" s="177">
        <v>45383</v>
      </c>
      <c r="L6069" s="219">
        <v>32.215835149171177</v>
      </c>
      <c r="M6069" s="177">
        <v>45452</v>
      </c>
      <c r="N6069" s="221">
        <v>31.895142612667222</v>
      </c>
      <c r="O6069" s="70"/>
    </row>
    <row r="6070" spans="1:15">
      <c r="A6070" s="12">
        <f t="shared" si="419"/>
        <v>0</v>
      </c>
      <c r="B6070" t="str">
        <f>YEAR(C6070)&amp;VLOOKUP(MONTH(C6070),lookup!$G$2:$N$13,8)</f>
        <v>2024M11</v>
      </c>
      <c r="C6070" s="7">
        <f t="shared" si="416"/>
        <v>45607</v>
      </c>
      <c r="D6070" s="130">
        <v>0</v>
      </c>
      <c r="E6070">
        <f t="shared" si="418"/>
        <v>0</v>
      </c>
      <c r="F6070" s="130">
        <v>0</v>
      </c>
      <c r="G6070">
        <f t="shared" si="415"/>
        <v>0</v>
      </c>
      <c r="H6070">
        <f t="shared" si="417"/>
        <v>31.885836747500434</v>
      </c>
      <c r="I6070" s="177">
        <v>45261</v>
      </c>
      <c r="J6070" s="73">
        <v>32.732824812177306</v>
      </c>
      <c r="K6070" s="177">
        <v>45383</v>
      </c>
      <c r="L6070" s="219">
        <v>32.21385528536409</v>
      </c>
      <c r="M6070" s="177">
        <v>45452</v>
      </c>
      <c r="N6070" s="221">
        <v>31.885836747500434</v>
      </c>
      <c r="O6070" s="70"/>
    </row>
    <row r="6071" spans="1:15">
      <c r="A6071" s="12">
        <f t="shared" si="419"/>
        <v>0</v>
      </c>
      <c r="B6071" t="str">
        <f>YEAR(C6071)&amp;VLOOKUP(MONTH(C6071),lookup!$G$2:$N$13,8)</f>
        <v>2024M11</v>
      </c>
      <c r="C6071" s="7">
        <f t="shared" si="416"/>
        <v>45608</v>
      </c>
      <c r="D6071" s="130">
        <v>0</v>
      </c>
      <c r="E6071">
        <f t="shared" si="418"/>
        <v>0</v>
      </c>
      <c r="F6071" s="130">
        <v>0</v>
      </c>
      <c r="G6071">
        <f t="shared" si="415"/>
        <v>0</v>
      </c>
      <c r="H6071">
        <f t="shared" si="417"/>
        <v>31.850835139359535</v>
      </c>
      <c r="I6071" s="177">
        <v>45261</v>
      </c>
      <c r="J6071" s="73">
        <v>32.624151934745996</v>
      </c>
      <c r="K6071" s="177">
        <v>45383</v>
      </c>
      <c r="L6071" s="219">
        <v>32.218135702529047</v>
      </c>
      <c r="M6071" s="177">
        <v>45452</v>
      </c>
      <c r="N6071" s="221">
        <v>31.850835139359535</v>
      </c>
      <c r="O6071" s="70"/>
    </row>
    <row r="6072" spans="1:15">
      <c r="A6072" s="12">
        <f t="shared" si="419"/>
        <v>0</v>
      </c>
      <c r="B6072" t="str">
        <f>YEAR(C6072)&amp;VLOOKUP(MONTH(C6072),lookup!$G$2:$N$13,8)</f>
        <v>2024M11</v>
      </c>
      <c r="C6072" s="7">
        <f t="shared" si="416"/>
        <v>45609</v>
      </c>
      <c r="D6072" s="130">
        <v>0</v>
      </c>
      <c r="E6072">
        <f t="shared" si="418"/>
        <v>0</v>
      </c>
      <c r="F6072" s="130">
        <v>0</v>
      </c>
      <c r="G6072">
        <f t="shared" si="415"/>
        <v>0</v>
      </c>
      <c r="H6072">
        <f t="shared" si="417"/>
        <v>31.852096051322693</v>
      </c>
      <c r="I6072" s="177">
        <v>45261</v>
      </c>
      <c r="J6072" s="73">
        <v>32.554222834958878</v>
      </c>
      <c r="K6072" s="177">
        <v>45383</v>
      </c>
      <c r="L6072" s="219">
        <v>32.215328698823484</v>
      </c>
      <c r="M6072" s="177">
        <v>45452</v>
      </c>
      <c r="N6072" s="221">
        <v>31.852096051322693</v>
      </c>
      <c r="O6072" s="70"/>
    </row>
    <row r="6073" spans="1:15">
      <c r="A6073" s="12">
        <f t="shared" si="419"/>
        <v>0</v>
      </c>
      <c r="B6073" t="str">
        <f>YEAR(C6073)&amp;VLOOKUP(MONTH(C6073),lookup!$G$2:$N$13,8)</f>
        <v>2024M11</v>
      </c>
      <c r="C6073" s="7">
        <f t="shared" si="416"/>
        <v>45610</v>
      </c>
      <c r="D6073" s="130">
        <v>0</v>
      </c>
      <c r="E6073">
        <f t="shared" si="418"/>
        <v>0</v>
      </c>
      <c r="F6073" s="130">
        <v>0</v>
      </c>
      <c r="G6073">
        <f t="shared" si="415"/>
        <v>0</v>
      </c>
      <c r="H6073">
        <f t="shared" si="417"/>
        <v>31.819295538092174</v>
      </c>
      <c r="I6073" s="177">
        <v>45261</v>
      </c>
      <c r="J6073" s="73">
        <v>32.506921694575873</v>
      </c>
      <c r="K6073" s="177">
        <v>45383</v>
      </c>
      <c r="L6073" s="219">
        <v>32.182302850837864</v>
      </c>
      <c r="M6073" s="177">
        <v>45452</v>
      </c>
      <c r="N6073" s="221">
        <v>31.819295538092174</v>
      </c>
      <c r="O6073" s="70"/>
    </row>
    <row r="6074" spans="1:15">
      <c r="A6074" s="12">
        <f t="shared" si="419"/>
        <v>0</v>
      </c>
      <c r="B6074" t="str">
        <f>YEAR(C6074)&amp;VLOOKUP(MONTH(C6074),lookup!$G$2:$N$13,8)</f>
        <v>2024M11</v>
      </c>
      <c r="C6074" s="7">
        <f t="shared" si="416"/>
        <v>45611</v>
      </c>
      <c r="D6074" s="130">
        <v>0</v>
      </c>
      <c r="E6074">
        <f t="shared" si="418"/>
        <v>0</v>
      </c>
      <c r="F6074" s="130">
        <v>0</v>
      </c>
      <c r="G6074">
        <f t="shared" si="415"/>
        <v>0</v>
      </c>
      <c r="H6074">
        <f t="shared" si="417"/>
        <v>31.826537095241058</v>
      </c>
      <c r="I6074" s="177">
        <v>45261</v>
      </c>
      <c r="J6074" s="73">
        <v>32.471259973451019</v>
      </c>
      <c r="K6074" s="177">
        <v>45383</v>
      </c>
      <c r="L6074" s="219">
        <v>32.172260468915852</v>
      </c>
      <c r="M6074" s="177">
        <v>45452</v>
      </c>
      <c r="N6074" s="221">
        <v>31.826537095241058</v>
      </c>
      <c r="O6074" s="70"/>
    </row>
    <row r="6075" spans="1:15">
      <c r="A6075" s="12">
        <f t="shared" si="419"/>
        <v>0</v>
      </c>
      <c r="B6075" t="str">
        <f>YEAR(C6075)&amp;VLOOKUP(MONTH(C6075),lookup!$G$2:$N$13,8)</f>
        <v>2024M11</v>
      </c>
      <c r="C6075" s="7">
        <f t="shared" si="416"/>
        <v>45612</v>
      </c>
      <c r="D6075" s="130">
        <v>0</v>
      </c>
      <c r="E6075">
        <f t="shared" si="418"/>
        <v>0</v>
      </c>
      <c r="F6075" s="130">
        <v>0</v>
      </c>
      <c r="G6075">
        <f t="shared" si="415"/>
        <v>0</v>
      </c>
      <c r="H6075">
        <f t="shared" si="417"/>
        <v>31.869801853348019</v>
      </c>
      <c r="I6075" s="177">
        <v>45261</v>
      </c>
      <c r="J6075" s="73">
        <v>32.463735871459541</v>
      </c>
      <c r="K6075" s="177">
        <v>45383</v>
      </c>
      <c r="L6075" s="219">
        <v>32.197290809980366</v>
      </c>
      <c r="M6075" s="177">
        <v>45452</v>
      </c>
      <c r="N6075" s="221">
        <v>31.869801853348019</v>
      </c>
      <c r="O6075" s="70"/>
    </row>
    <row r="6076" spans="1:15">
      <c r="A6076" s="12">
        <f t="shared" si="419"/>
        <v>0</v>
      </c>
      <c r="B6076" t="str">
        <f>YEAR(C6076)&amp;VLOOKUP(MONTH(C6076),lookup!$G$2:$N$13,8)</f>
        <v>2024M11</v>
      </c>
      <c r="C6076" s="7">
        <f t="shared" si="416"/>
        <v>45613</v>
      </c>
      <c r="D6076" s="130">
        <v>0</v>
      </c>
      <c r="E6076">
        <f t="shared" si="418"/>
        <v>0</v>
      </c>
      <c r="F6076" s="130">
        <v>0</v>
      </c>
      <c r="G6076">
        <f t="shared" si="415"/>
        <v>0</v>
      </c>
      <c r="H6076">
        <f t="shared" si="417"/>
        <v>31.914120256994938</v>
      </c>
      <c r="I6076" s="177">
        <v>45261</v>
      </c>
      <c r="J6076" s="73">
        <v>32.479542497283276</v>
      </c>
      <c r="K6076" s="177">
        <v>45383</v>
      </c>
      <c r="L6076" s="219">
        <v>32.238161654150808</v>
      </c>
      <c r="M6076" s="177">
        <v>45452</v>
      </c>
      <c r="N6076" s="221">
        <v>31.914120256994938</v>
      </c>
      <c r="O6076" s="70"/>
    </row>
    <row r="6077" spans="1:15">
      <c r="A6077" s="12">
        <f t="shared" si="419"/>
        <v>0</v>
      </c>
      <c r="B6077" t="str">
        <f>YEAR(C6077)&amp;VLOOKUP(MONTH(C6077),lookup!$G$2:$N$13,8)</f>
        <v>2024M11</v>
      </c>
      <c r="C6077" s="7">
        <f t="shared" si="416"/>
        <v>45614</v>
      </c>
      <c r="D6077" s="130">
        <v>0</v>
      </c>
      <c r="E6077">
        <f t="shared" si="418"/>
        <v>0</v>
      </c>
      <c r="F6077" s="130">
        <v>0</v>
      </c>
      <c r="G6077">
        <f t="shared" si="415"/>
        <v>0</v>
      </c>
      <c r="H6077">
        <f t="shared" si="417"/>
        <v>31.933938254477873</v>
      </c>
      <c r="I6077" s="177">
        <v>45261</v>
      </c>
      <c r="J6077" s="73">
        <v>32.47747595814478</v>
      </c>
      <c r="K6077" s="177">
        <v>45383</v>
      </c>
      <c r="L6077" s="219">
        <v>32.281850563859521</v>
      </c>
      <c r="M6077" s="177">
        <v>45452</v>
      </c>
      <c r="N6077" s="221">
        <v>31.933938254477873</v>
      </c>
      <c r="O6077" s="70"/>
    </row>
    <row r="6078" spans="1:15">
      <c r="A6078" s="12">
        <f t="shared" si="419"/>
        <v>0</v>
      </c>
      <c r="B6078" t="str">
        <f>YEAR(C6078)&amp;VLOOKUP(MONTH(C6078),lookup!$G$2:$N$13,8)</f>
        <v>2024M11</v>
      </c>
      <c r="C6078" s="7">
        <f t="shared" si="416"/>
        <v>45615</v>
      </c>
      <c r="D6078" s="130">
        <v>0</v>
      </c>
      <c r="E6078">
        <f t="shared" si="418"/>
        <v>0</v>
      </c>
      <c r="F6078" s="130">
        <v>0</v>
      </c>
      <c r="G6078">
        <f t="shared" si="415"/>
        <v>0</v>
      </c>
      <c r="H6078">
        <f t="shared" si="417"/>
        <v>31.940743610749443</v>
      </c>
      <c r="I6078" s="177">
        <v>45261</v>
      </c>
      <c r="J6078" s="73">
        <v>32.47056649905457</v>
      </c>
      <c r="K6078" s="177">
        <v>45383</v>
      </c>
      <c r="L6078" s="219">
        <v>32.30671693950152</v>
      </c>
      <c r="M6078" s="177">
        <v>45452</v>
      </c>
      <c r="N6078" s="221">
        <v>31.940743610749443</v>
      </c>
      <c r="O6078" s="70"/>
    </row>
    <row r="6079" spans="1:15">
      <c r="A6079" s="12">
        <f t="shared" si="419"/>
        <v>0</v>
      </c>
      <c r="B6079" t="str">
        <f>YEAR(C6079)&amp;VLOOKUP(MONTH(C6079),lookup!$G$2:$N$13,8)</f>
        <v>2024M11</v>
      </c>
      <c r="C6079" s="7">
        <f t="shared" si="416"/>
        <v>45616</v>
      </c>
      <c r="D6079" s="130">
        <v>0</v>
      </c>
      <c r="E6079">
        <f t="shared" si="418"/>
        <v>0</v>
      </c>
      <c r="F6079" s="130">
        <v>0</v>
      </c>
      <c r="G6079">
        <f t="shared" si="415"/>
        <v>0</v>
      </c>
      <c r="H6079">
        <f t="shared" si="417"/>
        <v>31.950588973448106</v>
      </c>
      <c r="I6079" s="177">
        <v>45261</v>
      </c>
      <c r="J6079" s="73">
        <v>32.477701347864844</v>
      </c>
      <c r="K6079" s="177">
        <v>45383</v>
      </c>
      <c r="L6079" s="219">
        <v>32.314816008391929</v>
      </c>
      <c r="M6079" s="177">
        <v>45452</v>
      </c>
      <c r="N6079" s="221">
        <v>31.950588973448106</v>
      </c>
      <c r="O6079" s="70"/>
    </row>
    <row r="6080" spans="1:15">
      <c r="A6080" s="12">
        <f t="shared" si="419"/>
        <v>0</v>
      </c>
      <c r="B6080" t="str">
        <f>YEAR(C6080)&amp;VLOOKUP(MONTH(C6080),lookup!$G$2:$N$13,8)</f>
        <v>2024M11</v>
      </c>
      <c r="C6080" s="7">
        <f t="shared" si="416"/>
        <v>45617</v>
      </c>
      <c r="D6080" s="130">
        <v>0</v>
      </c>
      <c r="E6080">
        <f t="shared" si="418"/>
        <v>0</v>
      </c>
      <c r="F6080" s="130">
        <v>0</v>
      </c>
      <c r="G6080">
        <f t="shared" si="415"/>
        <v>0</v>
      </c>
      <c r="H6080">
        <f t="shared" si="417"/>
        <v>31.963894914101836</v>
      </c>
      <c r="I6080" s="177">
        <v>45261</v>
      </c>
      <c r="J6080" s="73">
        <v>32.505488291518908</v>
      </c>
      <c r="K6080" s="177">
        <v>45383</v>
      </c>
      <c r="L6080" s="219">
        <v>32.319665159198529</v>
      </c>
      <c r="M6080" s="177">
        <v>45452</v>
      </c>
      <c r="N6080" s="221">
        <v>31.963894914101836</v>
      </c>
      <c r="O6080" s="70"/>
    </row>
    <row r="6081" spans="1:15">
      <c r="A6081" s="12">
        <f t="shared" si="419"/>
        <v>0</v>
      </c>
      <c r="B6081" t="str">
        <f>YEAR(C6081)&amp;VLOOKUP(MONTH(C6081),lookup!$G$2:$N$13,8)</f>
        <v>2024M11</v>
      </c>
      <c r="C6081" s="7">
        <f t="shared" si="416"/>
        <v>45618</v>
      </c>
      <c r="D6081" s="130">
        <v>0</v>
      </c>
      <c r="E6081">
        <f t="shared" si="418"/>
        <v>0</v>
      </c>
      <c r="F6081" s="130">
        <v>0</v>
      </c>
      <c r="G6081">
        <f t="shared" si="415"/>
        <v>0</v>
      </c>
      <c r="H6081">
        <f t="shared" si="417"/>
        <v>32.006374617290966</v>
      </c>
      <c r="I6081" s="177">
        <v>45261</v>
      </c>
      <c r="J6081" s="73">
        <v>32.549169813314165</v>
      </c>
      <c r="K6081" s="177">
        <v>45383</v>
      </c>
      <c r="L6081" s="219">
        <v>32.344608236374846</v>
      </c>
      <c r="M6081" s="177">
        <v>45452</v>
      </c>
      <c r="N6081" s="221">
        <v>32.006374617290966</v>
      </c>
      <c r="O6081" s="70"/>
    </row>
    <row r="6082" spans="1:15">
      <c r="A6082" s="12">
        <f t="shared" si="419"/>
        <v>0</v>
      </c>
      <c r="B6082" t="str">
        <f>YEAR(C6082)&amp;VLOOKUP(MONTH(C6082),lookup!$G$2:$N$13,8)</f>
        <v>2024M11</v>
      </c>
      <c r="C6082" s="7">
        <f t="shared" si="416"/>
        <v>45619</v>
      </c>
      <c r="D6082" s="130">
        <v>0</v>
      </c>
      <c r="E6082">
        <f t="shared" si="418"/>
        <v>0</v>
      </c>
      <c r="F6082" s="130">
        <v>0</v>
      </c>
      <c r="G6082">
        <f t="shared" si="415"/>
        <v>0</v>
      </c>
      <c r="H6082">
        <f t="shared" si="417"/>
        <v>32.034211376939886</v>
      </c>
      <c r="I6082" s="177">
        <v>45261</v>
      </c>
      <c r="J6082" s="73">
        <v>32.588946452807036</v>
      </c>
      <c r="K6082" s="177">
        <v>45383</v>
      </c>
      <c r="L6082" s="219">
        <v>32.361509705357314</v>
      </c>
      <c r="M6082" s="177">
        <v>45452</v>
      </c>
      <c r="N6082" s="221">
        <v>32.034211376939886</v>
      </c>
      <c r="O6082" s="70"/>
    </row>
    <row r="6083" spans="1:15">
      <c r="A6083" s="12">
        <f t="shared" si="419"/>
        <v>0</v>
      </c>
      <c r="B6083" t="str">
        <f>YEAR(C6083)&amp;VLOOKUP(MONTH(C6083),lookup!$G$2:$N$13,8)</f>
        <v>2024M11</v>
      </c>
      <c r="C6083" s="7">
        <f t="shared" si="416"/>
        <v>45620</v>
      </c>
      <c r="D6083" s="130">
        <v>0</v>
      </c>
      <c r="E6083">
        <f t="shared" si="418"/>
        <v>0</v>
      </c>
      <c r="F6083" s="130">
        <v>0</v>
      </c>
      <c r="G6083">
        <f t="shared" si="415"/>
        <v>0</v>
      </c>
      <c r="H6083">
        <f t="shared" si="417"/>
        <v>32.04195428850543</v>
      </c>
      <c r="I6083" s="177">
        <v>45261</v>
      </c>
      <c r="J6083" s="73">
        <v>32.636803497446763</v>
      </c>
      <c r="K6083" s="177">
        <v>45383</v>
      </c>
      <c r="L6083" s="219">
        <v>32.379264920227527</v>
      </c>
      <c r="M6083" s="177">
        <v>45452</v>
      </c>
      <c r="N6083" s="221">
        <v>32.04195428850543</v>
      </c>
      <c r="O6083" s="70"/>
    </row>
    <row r="6084" spans="1:15">
      <c r="A6084" s="12">
        <f t="shared" si="419"/>
        <v>0</v>
      </c>
      <c r="B6084" t="str">
        <f>YEAR(C6084)&amp;VLOOKUP(MONTH(C6084),lookup!$G$2:$N$13,8)</f>
        <v>2024M11</v>
      </c>
      <c r="C6084" s="7">
        <f t="shared" si="416"/>
        <v>45621</v>
      </c>
      <c r="D6084" s="130">
        <v>0</v>
      </c>
      <c r="E6084">
        <f t="shared" si="418"/>
        <v>0</v>
      </c>
      <c r="F6084" s="130">
        <v>0</v>
      </c>
      <c r="G6084">
        <f t="shared" si="415"/>
        <v>0</v>
      </c>
      <c r="H6084">
        <f t="shared" si="417"/>
        <v>32.052316124127756</v>
      </c>
      <c r="I6084" s="177">
        <v>45261</v>
      </c>
      <c r="J6084" s="73">
        <v>32.693009399123063</v>
      </c>
      <c r="K6084" s="177">
        <v>45383</v>
      </c>
      <c r="L6084" s="219">
        <v>32.410721362407585</v>
      </c>
      <c r="M6084" s="177">
        <v>45452</v>
      </c>
      <c r="N6084" s="221">
        <v>32.052316124127756</v>
      </c>
      <c r="O6084" s="70"/>
    </row>
    <row r="6085" spans="1:15">
      <c r="A6085" s="12">
        <f t="shared" si="419"/>
        <v>0</v>
      </c>
      <c r="B6085" t="str">
        <f>YEAR(C6085)&amp;VLOOKUP(MONTH(C6085),lookup!$G$2:$N$13,8)</f>
        <v>2024M11</v>
      </c>
      <c r="C6085" s="7">
        <f t="shared" si="416"/>
        <v>45622</v>
      </c>
      <c r="D6085" s="130">
        <v>0</v>
      </c>
      <c r="E6085">
        <f t="shared" si="418"/>
        <v>0</v>
      </c>
      <c r="F6085" s="130">
        <v>0</v>
      </c>
      <c r="G6085">
        <f t="shared" si="415"/>
        <v>0</v>
      </c>
      <c r="H6085">
        <f t="shared" si="417"/>
        <v>32.035821142839929</v>
      </c>
      <c r="I6085" s="177">
        <v>45261</v>
      </c>
      <c r="J6085" s="73">
        <v>32.754530467287864</v>
      </c>
      <c r="K6085" s="177">
        <v>45383</v>
      </c>
      <c r="L6085" s="219">
        <v>32.402000329645766</v>
      </c>
      <c r="M6085" s="177">
        <v>45452</v>
      </c>
      <c r="N6085" s="221">
        <v>32.035821142839929</v>
      </c>
      <c r="O6085" s="70"/>
    </row>
    <row r="6086" spans="1:15">
      <c r="A6086" s="12">
        <f t="shared" si="419"/>
        <v>0</v>
      </c>
      <c r="B6086" t="str">
        <f>YEAR(C6086)&amp;VLOOKUP(MONTH(C6086),lookup!$G$2:$N$13,8)</f>
        <v>2024M11</v>
      </c>
      <c r="C6086" s="7">
        <f t="shared" si="416"/>
        <v>45623</v>
      </c>
      <c r="D6086" s="130">
        <v>0</v>
      </c>
      <c r="E6086">
        <f t="shared" si="418"/>
        <v>0</v>
      </c>
      <c r="F6086" s="130">
        <v>0</v>
      </c>
      <c r="G6086">
        <f t="shared" ref="G6086:G6149" si="420">AVERAGE(SUM(F6079:F6086)/8,SUM(F6081:F6086)/6)</f>
        <v>0</v>
      </c>
      <c r="H6086">
        <f t="shared" si="417"/>
        <v>32.001319239343694</v>
      </c>
      <c r="I6086" s="177">
        <v>45261</v>
      </c>
      <c r="J6086" s="73">
        <v>32.79827852662806</v>
      </c>
      <c r="K6086" s="177">
        <v>45383</v>
      </c>
      <c r="L6086" s="219">
        <v>32.361756688916081</v>
      </c>
      <c r="M6086" s="177">
        <v>45452</v>
      </c>
      <c r="N6086" s="221">
        <v>32.001319239343694</v>
      </c>
      <c r="O6086" s="70"/>
    </row>
    <row r="6087" spans="1:15">
      <c r="A6087" s="12">
        <f t="shared" si="419"/>
        <v>0</v>
      </c>
      <c r="B6087" t="str">
        <f>YEAR(C6087)&amp;VLOOKUP(MONTH(C6087),lookup!$G$2:$N$13,8)</f>
        <v>2024M11</v>
      </c>
      <c r="C6087" s="7">
        <f t="shared" si="416"/>
        <v>45624</v>
      </c>
      <c r="D6087" s="130">
        <v>0</v>
      </c>
      <c r="E6087">
        <f t="shared" si="418"/>
        <v>0</v>
      </c>
      <c r="F6087" s="130">
        <v>0</v>
      </c>
      <c r="G6087">
        <f t="shared" si="420"/>
        <v>0</v>
      </c>
      <c r="H6087">
        <f t="shared" si="417"/>
        <v>31.978785771946388</v>
      </c>
      <c r="I6087" s="177">
        <v>45261</v>
      </c>
      <c r="J6087" s="73">
        <v>32.846351593572876</v>
      </c>
      <c r="K6087" s="177">
        <v>45383</v>
      </c>
      <c r="L6087" s="219">
        <v>32.32584303906642</v>
      </c>
      <c r="M6087" s="177">
        <v>45452</v>
      </c>
      <c r="N6087" s="221">
        <v>31.978785771946388</v>
      </c>
      <c r="O6087" s="70"/>
    </row>
    <row r="6088" spans="1:15">
      <c r="A6088" s="12">
        <f t="shared" si="419"/>
        <v>0</v>
      </c>
      <c r="B6088" t="str">
        <f>YEAR(C6088)&amp;VLOOKUP(MONTH(C6088),lookup!$G$2:$N$13,8)</f>
        <v>2024M11</v>
      </c>
      <c r="C6088" s="7">
        <f t="shared" si="416"/>
        <v>45625</v>
      </c>
      <c r="D6088" s="130">
        <v>0</v>
      </c>
      <c r="E6088">
        <f t="shared" si="418"/>
        <v>0</v>
      </c>
      <c r="F6088" s="130">
        <v>0</v>
      </c>
      <c r="G6088">
        <f t="shared" si="420"/>
        <v>0</v>
      </c>
      <c r="H6088">
        <f t="shared" si="417"/>
        <v>31.960290412814821</v>
      </c>
      <c r="I6088" s="177">
        <v>45261</v>
      </c>
      <c r="J6088" s="73">
        <v>32.886909452940515</v>
      </c>
      <c r="K6088" s="177">
        <v>45383</v>
      </c>
      <c r="L6088" s="219">
        <v>32.292838746811334</v>
      </c>
      <c r="M6088" s="177">
        <v>45452</v>
      </c>
      <c r="N6088" s="221">
        <v>31.960290412814821</v>
      </c>
      <c r="O6088" s="70"/>
    </row>
    <row r="6089" spans="1:15">
      <c r="A6089" s="12">
        <f t="shared" si="419"/>
        <v>0</v>
      </c>
      <c r="B6089" t="str">
        <f>YEAR(C6089)&amp;VLOOKUP(MONTH(C6089),lookup!$G$2:$N$13,8)</f>
        <v>2024M11</v>
      </c>
      <c r="C6089" s="7">
        <f t="shared" si="416"/>
        <v>45626</v>
      </c>
      <c r="D6089" s="130">
        <v>0</v>
      </c>
      <c r="E6089">
        <f t="shared" si="418"/>
        <v>0</v>
      </c>
      <c r="F6089" s="130">
        <v>0</v>
      </c>
      <c r="G6089">
        <f t="shared" si="420"/>
        <v>0</v>
      </c>
      <c r="H6089">
        <f t="shared" si="417"/>
        <v>31.935601363844086</v>
      </c>
      <c r="I6089" s="177">
        <v>45261</v>
      </c>
      <c r="J6089" s="73">
        <v>32.909187442625694</v>
      </c>
      <c r="K6089" s="177">
        <v>45383</v>
      </c>
      <c r="L6089" s="219">
        <v>32.267404563100492</v>
      </c>
      <c r="M6089" s="177">
        <v>45452</v>
      </c>
      <c r="N6089" s="221">
        <v>31.935601363844086</v>
      </c>
      <c r="O6089" s="70"/>
    </row>
    <row r="6090" spans="1:15">
      <c r="A6090" s="12">
        <f t="shared" si="419"/>
        <v>0</v>
      </c>
      <c r="B6090" t="str">
        <f>YEAR(C6090)&amp;VLOOKUP(MONTH(C6090),lookup!$G$2:$N$13,8)</f>
        <v>2024M12</v>
      </c>
      <c r="C6090" s="7">
        <f t="shared" si="416"/>
        <v>45627</v>
      </c>
      <c r="D6090" s="130">
        <v>0</v>
      </c>
      <c r="E6090">
        <f t="shared" si="418"/>
        <v>0</v>
      </c>
      <c r="F6090" s="130">
        <v>0</v>
      </c>
      <c r="G6090">
        <f t="shared" si="420"/>
        <v>0</v>
      </c>
      <c r="H6090">
        <f t="shared" si="417"/>
        <v>31.926958023541324</v>
      </c>
      <c r="I6090" s="177">
        <v>45261</v>
      </c>
      <c r="J6090" s="73">
        <v>32.947409095712665</v>
      </c>
      <c r="K6090" s="177">
        <v>45383</v>
      </c>
      <c r="L6090" s="219">
        <v>32.288008630304716</v>
      </c>
      <c r="M6090" s="177">
        <v>45452</v>
      </c>
      <c r="N6090" s="221">
        <v>31.926958023541324</v>
      </c>
      <c r="O6090" s="70"/>
    </row>
    <row r="6091" spans="1:15">
      <c r="A6091" s="12">
        <f t="shared" si="419"/>
        <v>0</v>
      </c>
      <c r="B6091" t="str">
        <f>YEAR(C6091)&amp;VLOOKUP(MONTH(C6091),lookup!$G$2:$N$13,8)</f>
        <v>2024M12</v>
      </c>
      <c r="C6091" s="7">
        <f t="shared" si="416"/>
        <v>45628</v>
      </c>
      <c r="D6091" s="130">
        <v>0</v>
      </c>
      <c r="E6091">
        <f t="shared" si="418"/>
        <v>0</v>
      </c>
      <c r="F6091" s="130">
        <v>0</v>
      </c>
      <c r="G6091">
        <f t="shared" si="420"/>
        <v>0</v>
      </c>
      <c r="H6091">
        <f t="shared" si="417"/>
        <v>31.916002928068227</v>
      </c>
      <c r="I6091" s="177">
        <v>45261</v>
      </c>
      <c r="J6091" s="73">
        <v>32.921898917644512</v>
      </c>
      <c r="K6091" s="177">
        <v>45383</v>
      </c>
      <c r="L6091" s="219">
        <v>32.305304851578462</v>
      </c>
      <c r="M6091" s="177">
        <v>45452</v>
      </c>
      <c r="N6091" s="221">
        <v>31.916002928068227</v>
      </c>
      <c r="O6091" s="70"/>
    </row>
    <row r="6092" spans="1:15">
      <c r="A6092" s="12">
        <f t="shared" si="419"/>
        <v>0</v>
      </c>
      <c r="B6092" t="str">
        <f>YEAR(C6092)&amp;VLOOKUP(MONTH(C6092),lookup!$G$2:$N$13,8)</f>
        <v>2024M12</v>
      </c>
      <c r="C6092" s="7">
        <f t="shared" ref="C6092:C6155" si="421">C6091+1</f>
        <v>45629</v>
      </c>
      <c r="D6092" s="130">
        <v>0</v>
      </c>
      <c r="E6092">
        <f t="shared" si="418"/>
        <v>0</v>
      </c>
      <c r="F6092" s="130">
        <v>0</v>
      </c>
      <c r="G6092">
        <f t="shared" si="420"/>
        <v>0</v>
      </c>
      <c r="H6092">
        <f t="shared" si="417"/>
        <v>31.885794956818177</v>
      </c>
      <c r="I6092" s="177">
        <v>45261</v>
      </c>
      <c r="J6092" s="73">
        <v>32.881172045116848</v>
      </c>
      <c r="K6092" s="177">
        <v>45383</v>
      </c>
      <c r="L6092" s="219">
        <v>32.289785657520831</v>
      </c>
      <c r="M6092" s="177">
        <v>45452</v>
      </c>
      <c r="N6092" s="221">
        <v>31.885794956818177</v>
      </c>
      <c r="O6092" s="70"/>
    </row>
    <row r="6093" spans="1:15">
      <c r="A6093" s="12">
        <f t="shared" si="419"/>
        <v>0</v>
      </c>
      <c r="B6093" t="str">
        <f>YEAR(C6093)&amp;VLOOKUP(MONTH(C6093),lookup!$G$2:$N$13,8)</f>
        <v>2024M12</v>
      </c>
      <c r="C6093" s="7">
        <f t="shared" si="421"/>
        <v>45630</v>
      </c>
      <c r="D6093" s="130">
        <v>0</v>
      </c>
      <c r="E6093">
        <f t="shared" si="418"/>
        <v>0</v>
      </c>
      <c r="F6093" s="130">
        <v>0</v>
      </c>
      <c r="G6093">
        <f t="shared" si="420"/>
        <v>0</v>
      </c>
      <c r="H6093">
        <f t="shared" si="417"/>
        <v>31.870444854076396</v>
      </c>
      <c r="I6093" s="177">
        <v>45261</v>
      </c>
      <c r="J6093" s="73">
        <v>32.819050170642505</v>
      </c>
      <c r="K6093" s="177">
        <v>45383</v>
      </c>
      <c r="L6093" s="219">
        <v>32.283270260217314</v>
      </c>
      <c r="M6093" s="177">
        <v>45452</v>
      </c>
      <c r="N6093" s="221">
        <v>31.870444854076396</v>
      </c>
      <c r="O6093" s="70"/>
    </row>
    <row r="6094" spans="1:15">
      <c r="A6094" s="12">
        <f t="shared" si="419"/>
        <v>0</v>
      </c>
      <c r="B6094" t="str">
        <f>YEAR(C6094)&amp;VLOOKUP(MONTH(C6094),lookup!$G$2:$N$13,8)</f>
        <v>2024M12</v>
      </c>
      <c r="C6094" s="7">
        <f t="shared" si="421"/>
        <v>45631</v>
      </c>
      <c r="D6094" s="130">
        <v>0</v>
      </c>
      <c r="E6094">
        <f t="shared" si="418"/>
        <v>0</v>
      </c>
      <c r="F6094" s="130">
        <v>0</v>
      </c>
      <c r="G6094">
        <f t="shared" si="420"/>
        <v>0</v>
      </c>
      <c r="H6094">
        <f t="shared" si="417"/>
        <v>31.907384700679813</v>
      </c>
      <c r="I6094" s="177">
        <v>45261</v>
      </c>
      <c r="J6094" s="73">
        <v>32.761887273432855</v>
      </c>
      <c r="K6094" s="177">
        <v>45383</v>
      </c>
      <c r="L6094" s="219">
        <v>32.318095471153818</v>
      </c>
      <c r="M6094" s="177">
        <v>45452</v>
      </c>
      <c r="N6094" s="221">
        <v>31.907384700679813</v>
      </c>
      <c r="O6094" s="70"/>
    </row>
    <row r="6095" spans="1:15">
      <c r="A6095" s="12">
        <f t="shared" si="419"/>
        <v>0</v>
      </c>
      <c r="B6095" t="str">
        <f>YEAR(C6095)&amp;VLOOKUP(MONTH(C6095),lookup!$G$2:$N$13,8)</f>
        <v>2024M12</v>
      </c>
      <c r="C6095" s="7">
        <f t="shared" si="421"/>
        <v>45632</v>
      </c>
      <c r="D6095" s="130">
        <v>0</v>
      </c>
      <c r="E6095">
        <f t="shared" si="418"/>
        <v>0</v>
      </c>
      <c r="F6095" s="130">
        <v>0</v>
      </c>
      <c r="G6095">
        <f t="shared" si="420"/>
        <v>0</v>
      </c>
      <c r="H6095">
        <f t="shared" si="417"/>
        <v>31.93953024619038</v>
      </c>
      <c r="I6095" s="177">
        <v>45261</v>
      </c>
      <c r="J6095" s="73">
        <v>32.696014574240181</v>
      </c>
      <c r="K6095" s="177">
        <v>45383</v>
      </c>
      <c r="L6095" s="219">
        <v>32.354451036950024</v>
      </c>
      <c r="M6095" s="177">
        <v>45452</v>
      </c>
      <c r="N6095" s="221">
        <v>31.93953024619038</v>
      </c>
      <c r="O6095" s="70"/>
    </row>
    <row r="6096" spans="1:15">
      <c r="A6096" s="12">
        <f t="shared" si="419"/>
        <v>0</v>
      </c>
      <c r="B6096" t="str">
        <f>YEAR(C6096)&amp;VLOOKUP(MONTH(C6096),lookup!$G$2:$N$13,8)</f>
        <v>2024M12</v>
      </c>
      <c r="C6096" s="7">
        <f t="shared" si="421"/>
        <v>45633</v>
      </c>
      <c r="D6096" s="130">
        <v>0</v>
      </c>
      <c r="E6096">
        <f t="shared" si="418"/>
        <v>0</v>
      </c>
      <c r="F6096" s="130">
        <v>0</v>
      </c>
      <c r="G6096">
        <f t="shared" si="420"/>
        <v>0</v>
      </c>
      <c r="H6096">
        <f t="shared" si="417"/>
        <v>31.960800234508437</v>
      </c>
      <c r="I6096" s="177">
        <v>45261</v>
      </c>
      <c r="J6096" s="73">
        <v>32.702604184497794</v>
      </c>
      <c r="K6096" s="177">
        <v>45383</v>
      </c>
      <c r="L6096" s="219">
        <v>32.404141641162894</v>
      </c>
      <c r="M6096" s="177">
        <v>45452</v>
      </c>
      <c r="N6096" s="221">
        <v>31.960800234508437</v>
      </c>
      <c r="O6096" s="70"/>
    </row>
    <row r="6097" spans="1:15">
      <c r="A6097" s="12">
        <f t="shared" si="419"/>
        <v>0</v>
      </c>
      <c r="B6097" t="str">
        <f>YEAR(C6097)&amp;VLOOKUP(MONTH(C6097),lookup!$G$2:$N$13,8)</f>
        <v>2024M12</v>
      </c>
      <c r="C6097" s="7">
        <f t="shared" si="421"/>
        <v>45634</v>
      </c>
      <c r="D6097" s="130">
        <v>0</v>
      </c>
      <c r="E6097">
        <f t="shared" si="418"/>
        <v>0</v>
      </c>
      <c r="F6097" s="130">
        <v>0</v>
      </c>
      <c r="G6097">
        <f t="shared" si="420"/>
        <v>0</v>
      </c>
      <c r="H6097">
        <f t="shared" si="417"/>
        <v>31.980945498530311</v>
      </c>
      <c r="I6097" s="177">
        <v>45261</v>
      </c>
      <c r="J6097" s="73">
        <v>32.772406999799884</v>
      </c>
      <c r="K6097" s="177">
        <v>45383</v>
      </c>
      <c r="L6097" s="219">
        <v>32.469760384720878</v>
      </c>
      <c r="M6097" s="177">
        <v>45452</v>
      </c>
      <c r="N6097" s="221">
        <v>31.980945498530311</v>
      </c>
      <c r="O6097" s="70"/>
    </row>
    <row r="6098" spans="1:15">
      <c r="A6098" s="12">
        <f t="shared" si="419"/>
        <v>0</v>
      </c>
      <c r="B6098" t="str">
        <f>YEAR(C6098)&amp;VLOOKUP(MONTH(C6098),lookup!$G$2:$N$13,8)</f>
        <v>2024M12</v>
      </c>
      <c r="C6098" s="7">
        <f t="shared" si="421"/>
        <v>45635</v>
      </c>
      <c r="D6098" s="130">
        <v>0</v>
      </c>
      <c r="E6098">
        <f t="shared" si="418"/>
        <v>0</v>
      </c>
      <c r="F6098" s="130">
        <v>0</v>
      </c>
      <c r="G6098">
        <f t="shared" si="420"/>
        <v>0</v>
      </c>
      <c r="H6098">
        <f t="shared" si="417"/>
        <v>31.978547734924195</v>
      </c>
      <c r="I6098" s="177">
        <v>45261</v>
      </c>
      <c r="J6098" s="73">
        <v>32.808230404972726</v>
      </c>
      <c r="K6098" s="177">
        <v>45383</v>
      </c>
      <c r="L6098" s="219">
        <v>32.484535493200106</v>
      </c>
      <c r="M6098" s="177">
        <v>45452</v>
      </c>
      <c r="N6098" s="221">
        <v>31.978547734924195</v>
      </c>
      <c r="O6098" s="70"/>
    </row>
    <row r="6099" spans="1:15">
      <c r="A6099" s="12">
        <f t="shared" si="419"/>
        <v>0</v>
      </c>
      <c r="B6099" t="str">
        <f>YEAR(C6099)&amp;VLOOKUP(MONTH(C6099),lookup!$G$2:$N$13,8)</f>
        <v>2024M12</v>
      </c>
      <c r="C6099" s="7">
        <f t="shared" si="421"/>
        <v>45636</v>
      </c>
      <c r="D6099" s="130">
        <v>0</v>
      </c>
      <c r="E6099">
        <f t="shared" si="418"/>
        <v>0</v>
      </c>
      <c r="F6099" s="130">
        <v>0</v>
      </c>
      <c r="G6099">
        <f t="shared" si="420"/>
        <v>0</v>
      </c>
      <c r="H6099">
        <f t="shared" si="417"/>
        <v>32.016868699300872</v>
      </c>
      <c r="I6099" s="177">
        <v>45261</v>
      </c>
      <c r="J6099" s="73">
        <v>32.857942119055231</v>
      </c>
      <c r="K6099" s="177">
        <v>45383</v>
      </c>
      <c r="L6099" s="219">
        <v>32.54247886172778</v>
      </c>
      <c r="M6099" s="177">
        <v>45452</v>
      </c>
      <c r="N6099" s="221">
        <v>32.016868699300872</v>
      </c>
      <c r="O6099" s="70"/>
    </row>
    <row r="6100" spans="1:15">
      <c r="A6100" s="12">
        <f t="shared" si="419"/>
        <v>0</v>
      </c>
      <c r="B6100" t="str">
        <f>YEAR(C6100)&amp;VLOOKUP(MONTH(C6100),lookup!$G$2:$N$13,8)</f>
        <v>2024M12</v>
      </c>
      <c r="C6100" s="7">
        <f t="shared" si="421"/>
        <v>45637</v>
      </c>
      <c r="D6100" s="130">
        <v>0</v>
      </c>
      <c r="E6100">
        <f t="shared" si="418"/>
        <v>0</v>
      </c>
      <c r="F6100" s="130">
        <v>0</v>
      </c>
      <c r="G6100">
        <f t="shared" si="420"/>
        <v>0</v>
      </c>
      <c r="H6100">
        <f t="shared" si="417"/>
        <v>32.075433523087504</v>
      </c>
      <c r="I6100" s="177">
        <v>45261</v>
      </c>
      <c r="J6100" s="73">
        <v>32.916531528108138</v>
      </c>
      <c r="K6100" s="177">
        <v>45383</v>
      </c>
      <c r="L6100" s="219">
        <v>32.615400578501671</v>
      </c>
      <c r="M6100" s="177">
        <v>45452</v>
      </c>
      <c r="N6100" s="221">
        <v>32.075433523087504</v>
      </c>
      <c r="O6100" s="70"/>
    </row>
    <row r="6101" spans="1:15">
      <c r="A6101" s="12">
        <f t="shared" si="419"/>
        <v>0</v>
      </c>
      <c r="B6101" t="str">
        <f>YEAR(C6101)&amp;VLOOKUP(MONTH(C6101),lookup!$G$2:$N$13,8)</f>
        <v>2024M12</v>
      </c>
      <c r="C6101" s="7">
        <f t="shared" si="421"/>
        <v>45638</v>
      </c>
      <c r="D6101" s="130">
        <v>0</v>
      </c>
      <c r="E6101">
        <f t="shared" si="418"/>
        <v>0</v>
      </c>
      <c r="F6101" s="130">
        <v>0</v>
      </c>
      <c r="G6101">
        <f t="shared" si="420"/>
        <v>0</v>
      </c>
      <c r="H6101">
        <f t="shared" si="417"/>
        <v>32.181054269073869</v>
      </c>
      <c r="I6101" s="177">
        <v>45261</v>
      </c>
      <c r="J6101" s="73">
        <v>32.984976554863536</v>
      </c>
      <c r="K6101" s="177">
        <v>45383</v>
      </c>
      <c r="L6101" s="219">
        <v>32.707775242834465</v>
      </c>
      <c r="M6101" s="177">
        <v>45452</v>
      </c>
      <c r="N6101" s="221">
        <v>32.181054269073869</v>
      </c>
      <c r="O6101" s="70"/>
    </row>
    <row r="6102" spans="1:15">
      <c r="A6102" s="12">
        <f t="shared" si="419"/>
        <v>0</v>
      </c>
      <c r="B6102" t="str">
        <f>YEAR(C6102)&amp;VLOOKUP(MONTH(C6102),lookup!$G$2:$N$13,8)</f>
        <v>2024M12</v>
      </c>
      <c r="C6102" s="7">
        <f t="shared" si="421"/>
        <v>45639</v>
      </c>
      <c r="D6102" s="130">
        <v>0</v>
      </c>
      <c r="E6102">
        <f t="shared" si="418"/>
        <v>0</v>
      </c>
      <c r="F6102" s="130">
        <v>0</v>
      </c>
      <c r="G6102">
        <f t="shared" si="420"/>
        <v>0</v>
      </c>
      <c r="H6102">
        <f t="shared" si="417"/>
        <v>32.212480224090761</v>
      </c>
      <c r="I6102" s="177">
        <v>45261</v>
      </c>
      <c r="J6102" s="73">
        <v>32.961013565212646</v>
      </c>
      <c r="K6102" s="177">
        <v>45383</v>
      </c>
      <c r="L6102" s="219">
        <v>32.73949051518855</v>
      </c>
      <c r="M6102" s="177">
        <v>45452</v>
      </c>
      <c r="N6102" s="221">
        <v>32.212480224090761</v>
      </c>
      <c r="O6102" s="70"/>
    </row>
    <row r="6103" spans="1:15">
      <c r="A6103" s="12">
        <f t="shared" si="419"/>
        <v>0</v>
      </c>
      <c r="B6103" t="str">
        <f>YEAR(C6103)&amp;VLOOKUP(MONTH(C6103),lookup!$G$2:$N$13,8)</f>
        <v>2024M12</v>
      </c>
      <c r="C6103" s="7">
        <f t="shared" si="421"/>
        <v>45640</v>
      </c>
      <c r="D6103" s="130">
        <v>0</v>
      </c>
      <c r="E6103">
        <f t="shared" si="418"/>
        <v>0</v>
      </c>
      <c r="F6103" s="130">
        <v>0</v>
      </c>
      <c r="G6103">
        <f t="shared" si="420"/>
        <v>0</v>
      </c>
      <c r="H6103">
        <f t="shared" si="417"/>
        <v>32.237866437621143</v>
      </c>
      <c r="I6103" s="177">
        <v>45261</v>
      </c>
      <c r="J6103" s="73">
        <v>32.851984640468636</v>
      </c>
      <c r="K6103" s="177">
        <v>45383</v>
      </c>
      <c r="L6103" s="219">
        <v>32.784699791255193</v>
      </c>
      <c r="M6103" s="177">
        <v>45452</v>
      </c>
      <c r="N6103" s="221">
        <v>32.237866437621143</v>
      </c>
      <c r="O6103" s="70"/>
    </row>
    <row r="6104" spans="1:15">
      <c r="A6104" s="12">
        <f t="shared" si="419"/>
        <v>0</v>
      </c>
      <c r="B6104" t="str">
        <f>YEAR(C6104)&amp;VLOOKUP(MONTH(C6104),lookup!$G$2:$N$13,8)</f>
        <v>2024M12</v>
      </c>
      <c r="C6104" s="7">
        <f t="shared" si="421"/>
        <v>45641</v>
      </c>
      <c r="D6104" s="130">
        <v>0</v>
      </c>
      <c r="E6104">
        <f t="shared" si="418"/>
        <v>0</v>
      </c>
      <c r="F6104" s="130">
        <v>0</v>
      </c>
      <c r="G6104">
        <f t="shared" si="420"/>
        <v>0</v>
      </c>
      <c r="H6104">
        <f t="shared" si="417"/>
        <v>32.164478064664138</v>
      </c>
      <c r="I6104" s="177">
        <v>45261</v>
      </c>
      <c r="J6104" s="73">
        <v>32.664162403739795</v>
      </c>
      <c r="K6104" s="177">
        <v>45383</v>
      </c>
      <c r="L6104" s="219">
        <v>32.725820220844376</v>
      </c>
      <c r="M6104" s="177">
        <v>45452</v>
      </c>
      <c r="N6104" s="221">
        <v>32.164478064664138</v>
      </c>
      <c r="O6104" s="70"/>
    </row>
    <row r="6105" spans="1:15">
      <c r="A6105" s="12">
        <f t="shared" si="419"/>
        <v>0</v>
      </c>
      <c r="B6105" t="str">
        <f>YEAR(C6105)&amp;VLOOKUP(MONTH(C6105),lookup!$G$2:$N$13,8)</f>
        <v>2024M12</v>
      </c>
      <c r="C6105" s="7">
        <f t="shared" si="421"/>
        <v>45642</v>
      </c>
      <c r="D6105" s="130">
        <v>0</v>
      </c>
      <c r="E6105">
        <f t="shared" si="418"/>
        <v>0</v>
      </c>
      <c r="F6105" s="130">
        <v>0</v>
      </c>
      <c r="G6105">
        <f t="shared" si="420"/>
        <v>0</v>
      </c>
      <c r="H6105">
        <f t="shared" ref="H6105:H6168" si="422">INDEX(J:AU,MATCH(C6105,C:C,0),MATCH($H$1,$J$1:$AU$1,0))*(IF(I6105=$Q$1,1,IF(K6105=$Q$1,1,IF(M6105=$Q$1,1,IF(O6105=$Q$1,1,0)))))</f>
        <v>32.138175716661998</v>
      </c>
      <c r="I6105" s="177">
        <v>45261</v>
      </c>
      <c r="J6105" s="73">
        <v>32.41378845351533</v>
      </c>
      <c r="K6105" s="177">
        <v>45383</v>
      </c>
      <c r="L6105" s="219">
        <v>32.612049877485433</v>
      </c>
      <c r="M6105" s="177">
        <v>45452</v>
      </c>
      <c r="N6105" s="221">
        <v>32.138175716661998</v>
      </c>
      <c r="O6105" s="70"/>
    </row>
    <row r="6106" spans="1:15">
      <c r="A6106" s="12">
        <f t="shared" si="419"/>
        <v>0</v>
      </c>
      <c r="B6106" t="str">
        <f>YEAR(C6106)&amp;VLOOKUP(MONTH(C6106),lookup!$G$2:$N$13,8)</f>
        <v>2024M12</v>
      </c>
      <c r="C6106" s="7">
        <f t="shared" si="421"/>
        <v>45643</v>
      </c>
      <c r="D6106" s="130">
        <v>0</v>
      </c>
      <c r="E6106">
        <f t="shared" si="418"/>
        <v>0</v>
      </c>
      <c r="F6106" s="130">
        <v>0</v>
      </c>
      <c r="G6106">
        <f t="shared" si="420"/>
        <v>0</v>
      </c>
      <c r="H6106">
        <f t="shared" si="422"/>
        <v>32.146980945732665</v>
      </c>
      <c r="I6106" s="177">
        <v>45261</v>
      </c>
      <c r="J6106" s="73">
        <v>32.191312224418887</v>
      </c>
      <c r="K6106" s="177">
        <v>45383</v>
      </c>
      <c r="L6106" s="219">
        <v>32.562076174123057</v>
      </c>
      <c r="M6106" s="177">
        <v>45452</v>
      </c>
      <c r="N6106" s="221">
        <v>32.146980945732665</v>
      </c>
      <c r="O6106" s="70"/>
    </row>
    <row r="6107" spans="1:15">
      <c r="A6107" s="12">
        <f t="shared" si="419"/>
        <v>0</v>
      </c>
      <c r="B6107" t="str">
        <f>YEAR(C6107)&amp;VLOOKUP(MONTH(C6107),lookup!$G$2:$N$13,8)</f>
        <v>2024M12</v>
      </c>
      <c r="C6107" s="7">
        <f t="shared" si="421"/>
        <v>45644</v>
      </c>
      <c r="D6107" s="130">
        <v>0</v>
      </c>
      <c r="E6107">
        <f t="shared" si="418"/>
        <v>0</v>
      </c>
      <c r="F6107" s="130">
        <v>0</v>
      </c>
      <c r="G6107">
        <f t="shared" si="420"/>
        <v>0</v>
      </c>
      <c r="H6107">
        <f t="shared" si="422"/>
        <v>32.188457778934144</v>
      </c>
      <c r="I6107" s="177">
        <v>45261</v>
      </c>
      <c r="J6107" s="73">
        <v>32.00611273609443</v>
      </c>
      <c r="K6107" s="177">
        <v>45383</v>
      </c>
      <c r="L6107" s="219">
        <v>32.529009182530416</v>
      </c>
      <c r="M6107" s="177">
        <v>45452</v>
      </c>
      <c r="N6107" s="221">
        <v>32.188457778934144</v>
      </c>
      <c r="O6107" s="70"/>
    </row>
    <row r="6108" spans="1:15">
      <c r="A6108" s="12">
        <f t="shared" si="419"/>
        <v>0</v>
      </c>
      <c r="B6108" t="str">
        <f>YEAR(C6108)&amp;VLOOKUP(MONTH(C6108),lookup!$G$2:$N$13,8)</f>
        <v>2024M12</v>
      </c>
      <c r="C6108" s="7">
        <f t="shared" si="421"/>
        <v>45645</v>
      </c>
      <c r="D6108" s="130">
        <v>0</v>
      </c>
      <c r="E6108">
        <f t="shared" si="418"/>
        <v>0</v>
      </c>
      <c r="F6108" s="130">
        <v>0</v>
      </c>
      <c r="G6108">
        <f t="shared" si="420"/>
        <v>0</v>
      </c>
      <c r="H6108">
        <f t="shared" si="422"/>
        <v>32.250238725083015</v>
      </c>
      <c r="I6108" s="177">
        <v>45261</v>
      </c>
      <c r="J6108" s="73">
        <v>31.844836879729439</v>
      </c>
      <c r="K6108" s="177">
        <v>45383</v>
      </c>
      <c r="L6108" s="219">
        <v>32.502405417743667</v>
      </c>
      <c r="M6108" s="177">
        <v>45452</v>
      </c>
      <c r="N6108" s="221">
        <v>32.250238725083015</v>
      </c>
      <c r="O6108" s="70"/>
    </row>
    <row r="6109" spans="1:15">
      <c r="A6109" s="12">
        <f t="shared" si="419"/>
        <v>0</v>
      </c>
      <c r="B6109" t="str">
        <f>YEAR(C6109)&amp;VLOOKUP(MONTH(C6109),lookup!$G$2:$N$13,8)</f>
        <v>2024M12</v>
      </c>
      <c r="C6109" s="7">
        <f t="shared" si="421"/>
        <v>45646</v>
      </c>
      <c r="D6109" s="130">
        <v>0</v>
      </c>
      <c r="E6109">
        <f t="shared" si="418"/>
        <v>0</v>
      </c>
      <c r="F6109" s="130">
        <v>0</v>
      </c>
      <c r="G6109">
        <f t="shared" si="420"/>
        <v>0</v>
      </c>
      <c r="H6109">
        <f t="shared" si="422"/>
        <v>32.247315896908013</v>
      </c>
      <c r="I6109" s="177">
        <v>45261</v>
      </c>
      <c r="J6109" s="73">
        <v>31.71927341433825</v>
      </c>
      <c r="K6109" s="177">
        <v>45383</v>
      </c>
      <c r="L6109" s="219">
        <v>32.458108028633156</v>
      </c>
      <c r="M6109" s="177">
        <v>45452</v>
      </c>
      <c r="N6109" s="221">
        <v>32.247315896908013</v>
      </c>
      <c r="O6109" s="70"/>
    </row>
    <row r="6110" spans="1:15">
      <c r="A6110" s="12">
        <f t="shared" si="419"/>
        <v>0</v>
      </c>
      <c r="B6110" t="str">
        <f>YEAR(C6110)&amp;VLOOKUP(MONTH(C6110),lookup!$G$2:$N$13,8)</f>
        <v>2024M12</v>
      </c>
      <c r="C6110" s="7">
        <f t="shared" si="421"/>
        <v>45647</v>
      </c>
      <c r="D6110" s="130">
        <v>0</v>
      </c>
      <c r="E6110">
        <f t="shared" si="418"/>
        <v>0</v>
      </c>
      <c r="F6110" s="130">
        <v>0</v>
      </c>
      <c r="G6110">
        <f t="shared" si="420"/>
        <v>0</v>
      </c>
      <c r="H6110">
        <f t="shared" si="422"/>
        <v>32.277888340709076</v>
      </c>
      <c r="I6110" s="177">
        <v>45261</v>
      </c>
      <c r="J6110" s="73">
        <v>31.66126769686942</v>
      </c>
      <c r="K6110" s="177">
        <v>45383</v>
      </c>
      <c r="L6110" s="219">
        <v>32.471241948566039</v>
      </c>
      <c r="M6110" s="177">
        <v>45452</v>
      </c>
      <c r="N6110" s="221">
        <v>32.277888340709076</v>
      </c>
      <c r="O6110" s="70"/>
    </row>
    <row r="6111" spans="1:15">
      <c r="A6111" s="12">
        <f t="shared" si="419"/>
        <v>0</v>
      </c>
      <c r="B6111" t="str">
        <f>YEAR(C6111)&amp;VLOOKUP(MONTH(C6111),lookup!$G$2:$N$13,8)</f>
        <v>2024M12</v>
      </c>
      <c r="C6111" s="7">
        <f t="shared" si="421"/>
        <v>45648</v>
      </c>
      <c r="D6111" s="130">
        <v>0</v>
      </c>
      <c r="E6111">
        <f t="shared" si="418"/>
        <v>0</v>
      </c>
      <c r="F6111" s="130">
        <v>0</v>
      </c>
      <c r="G6111">
        <f t="shared" si="420"/>
        <v>0</v>
      </c>
      <c r="H6111">
        <f t="shared" si="422"/>
        <v>32.26023094889468</v>
      </c>
      <c r="I6111" s="177">
        <v>45261</v>
      </c>
      <c r="J6111" s="73">
        <v>31.632937162054208</v>
      </c>
      <c r="K6111" s="177">
        <v>45383</v>
      </c>
      <c r="L6111" s="219">
        <v>32.426002724095902</v>
      </c>
      <c r="M6111" s="177">
        <v>45452</v>
      </c>
      <c r="N6111" s="221">
        <v>32.26023094889468</v>
      </c>
      <c r="O6111" s="70"/>
    </row>
    <row r="6112" spans="1:15">
      <c r="A6112" s="12">
        <f t="shared" si="419"/>
        <v>0</v>
      </c>
      <c r="B6112" t="str">
        <f>YEAR(C6112)&amp;VLOOKUP(MONTH(C6112),lookup!$G$2:$N$13,8)</f>
        <v>2024M12</v>
      </c>
      <c r="C6112" s="7">
        <f t="shared" si="421"/>
        <v>45649</v>
      </c>
      <c r="D6112" s="130">
        <v>0</v>
      </c>
      <c r="E6112">
        <f t="shared" si="418"/>
        <v>0</v>
      </c>
      <c r="F6112" s="130">
        <v>0</v>
      </c>
      <c r="G6112">
        <f t="shared" si="420"/>
        <v>0</v>
      </c>
      <c r="H6112">
        <f t="shared" si="422"/>
        <v>32.314790441403701</v>
      </c>
      <c r="I6112" s="177">
        <v>45261</v>
      </c>
      <c r="J6112" s="73">
        <v>31.602919583033344</v>
      </c>
      <c r="K6112" s="177">
        <v>45383</v>
      </c>
      <c r="L6112" s="219">
        <v>32.437683480170499</v>
      </c>
      <c r="M6112" s="177">
        <v>45452</v>
      </c>
      <c r="N6112" s="221">
        <v>32.314790441403701</v>
      </c>
      <c r="O6112" s="70"/>
    </row>
    <row r="6113" spans="1:15">
      <c r="A6113" s="12">
        <f t="shared" si="419"/>
        <v>0</v>
      </c>
      <c r="B6113" t="str">
        <f>YEAR(C6113)&amp;VLOOKUP(MONTH(C6113),lookup!$G$2:$N$13,8)</f>
        <v>2024M12</v>
      </c>
      <c r="C6113" s="7">
        <f t="shared" si="421"/>
        <v>45650</v>
      </c>
      <c r="D6113" s="130">
        <v>0</v>
      </c>
      <c r="E6113">
        <f t="shared" si="418"/>
        <v>0</v>
      </c>
      <c r="F6113" s="130">
        <v>0</v>
      </c>
      <c r="G6113">
        <f t="shared" si="420"/>
        <v>0</v>
      </c>
      <c r="H6113">
        <f t="shared" si="422"/>
        <v>32.382889546887704</v>
      </c>
      <c r="I6113" s="177">
        <v>45261</v>
      </c>
      <c r="J6113" s="73">
        <v>31.619373791928972</v>
      </c>
      <c r="K6113" s="177">
        <v>45383</v>
      </c>
      <c r="L6113" s="219">
        <v>32.529437312970479</v>
      </c>
      <c r="M6113" s="177">
        <v>45452</v>
      </c>
      <c r="N6113" s="221">
        <v>32.382889546887704</v>
      </c>
      <c r="O6113" s="70"/>
    </row>
    <row r="6114" spans="1:15">
      <c r="A6114" s="12">
        <f t="shared" si="419"/>
        <v>0</v>
      </c>
      <c r="B6114" t="str">
        <f>YEAR(C6114)&amp;VLOOKUP(MONTH(C6114),lookup!$G$2:$N$13,8)</f>
        <v>2024M12</v>
      </c>
      <c r="C6114" s="7">
        <f t="shared" si="421"/>
        <v>45651</v>
      </c>
      <c r="D6114" s="130">
        <v>0</v>
      </c>
      <c r="E6114">
        <f t="shared" si="418"/>
        <v>0</v>
      </c>
      <c r="F6114" s="130">
        <v>0</v>
      </c>
      <c r="G6114">
        <f t="shared" si="420"/>
        <v>0</v>
      </c>
      <c r="H6114">
        <f t="shared" si="422"/>
        <v>32.4333128522998</v>
      </c>
      <c r="I6114" s="177">
        <v>45261</v>
      </c>
      <c r="J6114" s="73">
        <v>31.599694729638749</v>
      </c>
      <c r="K6114" s="177">
        <v>45383</v>
      </c>
      <c r="L6114" s="219">
        <v>32.586855004879425</v>
      </c>
      <c r="M6114" s="177">
        <v>45452</v>
      </c>
      <c r="N6114" s="221">
        <v>32.4333128522998</v>
      </c>
      <c r="O6114" s="70"/>
    </row>
    <row r="6115" spans="1:15">
      <c r="A6115" s="12">
        <f t="shared" si="419"/>
        <v>0</v>
      </c>
      <c r="B6115" t="str">
        <f>YEAR(C6115)&amp;VLOOKUP(MONTH(C6115),lookup!$G$2:$N$13,8)</f>
        <v>2024M12</v>
      </c>
      <c r="C6115" s="7">
        <f t="shared" si="421"/>
        <v>45652</v>
      </c>
      <c r="D6115" s="130">
        <v>0</v>
      </c>
      <c r="E6115">
        <f t="shared" si="418"/>
        <v>0</v>
      </c>
      <c r="F6115" s="130">
        <v>0</v>
      </c>
      <c r="G6115">
        <f t="shared" si="420"/>
        <v>0</v>
      </c>
      <c r="H6115">
        <f t="shared" si="422"/>
        <v>32.429346902472545</v>
      </c>
      <c r="I6115" s="177">
        <v>45261</v>
      </c>
      <c r="J6115" s="73">
        <v>31.575407085413122</v>
      </c>
      <c r="K6115" s="177">
        <v>45383</v>
      </c>
      <c r="L6115" s="219">
        <v>32.592411752436035</v>
      </c>
      <c r="M6115" s="177">
        <v>45452</v>
      </c>
      <c r="N6115" s="221">
        <v>32.429346902472545</v>
      </c>
      <c r="O6115" s="70"/>
    </row>
    <row r="6116" spans="1:15">
      <c r="A6116" s="12">
        <f t="shared" si="419"/>
        <v>0</v>
      </c>
      <c r="B6116" t="str">
        <f>YEAR(C6116)&amp;VLOOKUP(MONTH(C6116),lookup!$G$2:$N$13,8)</f>
        <v>2024M12</v>
      </c>
      <c r="C6116" s="7">
        <f t="shared" si="421"/>
        <v>45653</v>
      </c>
      <c r="D6116" s="130">
        <v>0</v>
      </c>
      <c r="E6116">
        <f t="shared" si="418"/>
        <v>0</v>
      </c>
      <c r="F6116" s="130">
        <v>0</v>
      </c>
      <c r="G6116">
        <f t="shared" si="420"/>
        <v>0</v>
      </c>
      <c r="H6116">
        <f t="shared" si="422"/>
        <v>32.439888257764963</v>
      </c>
      <c r="I6116" s="177">
        <v>45261</v>
      </c>
      <c r="J6116" s="73">
        <v>31.596080015157664</v>
      </c>
      <c r="K6116" s="177">
        <v>45383</v>
      </c>
      <c r="L6116" s="219">
        <v>32.622815233879926</v>
      </c>
      <c r="M6116" s="177">
        <v>45452</v>
      </c>
      <c r="N6116" s="221">
        <v>32.439888257764963</v>
      </c>
      <c r="O6116" s="70"/>
    </row>
    <row r="6117" spans="1:15">
      <c r="A6117" s="12">
        <f t="shared" si="419"/>
        <v>0</v>
      </c>
      <c r="B6117" t="str">
        <f>YEAR(C6117)&amp;VLOOKUP(MONTH(C6117),lookup!$G$2:$N$13,8)</f>
        <v>2024M12</v>
      </c>
      <c r="C6117" s="7">
        <f t="shared" si="421"/>
        <v>45654</v>
      </c>
      <c r="D6117" s="130">
        <v>0</v>
      </c>
      <c r="E6117">
        <f t="shared" si="418"/>
        <v>0</v>
      </c>
      <c r="F6117" s="130">
        <v>0</v>
      </c>
      <c r="G6117">
        <f t="shared" si="420"/>
        <v>0</v>
      </c>
      <c r="H6117">
        <f t="shared" si="422"/>
        <v>32.441232585533804</v>
      </c>
      <c r="I6117" s="177">
        <v>45261</v>
      </c>
      <c r="J6117" s="73">
        <v>31.621811423246246</v>
      </c>
      <c r="K6117" s="177">
        <v>45383</v>
      </c>
      <c r="L6117" s="219">
        <v>32.629608743429642</v>
      </c>
      <c r="M6117" s="177">
        <v>45452</v>
      </c>
      <c r="N6117" s="221">
        <v>32.441232585533804</v>
      </c>
      <c r="O6117" s="70"/>
    </row>
    <row r="6118" spans="1:15">
      <c r="A6118" s="12">
        <f t="shared" si="419"/>
        <v>0</v>
      </c>
      <c r="B6118" t="str">
        <f>YEAR(C6118)&amp;VLOOKUP(MONTH(C6118),lookup!$G$2:$N$13,8)</f>
        <v>2024M12</v>
      </c>
      <c r="C6118" s="7">
        <f t="shared" si="421"/>
        <v>45655</v>
      </c>
      <c r="D6118" s="130">
        <v>0</v>
      </c>
      <c r="E6118">
        <f t="shared" si="418"/>
        <v>0</v>
      </c>
      <c r="F6118" s="130">
        <v>0</v>
      </c>
      <c r="G6118">
        <f t="shared" si="420"/>
        <v>0</v>
      </c>
      <c r="H6118">
        <f t="shared" si="422"/>
        <v>32.453175026763937</v>
      </c>
      <c r="I6118" s="177">
        <v>45261</v>
      </c>
      <c r="J6118" s="73">
        <v>31.640403752031155</v>
      </c>
      <c r="K6118" s="177">
        <v>45383</v>
      </c>
      <c r="L6118" s="219">
        <v>32.615810791917603</v>
      </c>
      <c r="M6118" s="177">
        <v>45452</v>
      </c>
      <c r="N6118" s="221">
        <v>32.453175026763937</v>
      </c>
      <c r="O6118" s="70"/>
    </row>
    <row r="6119" spans="1:15">
      <c r="A6119" s="12">
        <f t="shared" si="419"/>
        <v>0</v>
      </c>
      <c r="B6119" t="str">
        <f>YEAR(C6119)&amp;VLOOKUP(MONTH(C6119),lookup!$G$2:$N$13,8)</f>
        <v>2024M12</v>
      </c>
      <c r="C6119" s="7">
        <f t="shared" si="421"/>
        <v>45656</v>
      </c>
      <c r="D6119" s="130">
        <v>0</v>
      </c>
      <c r="E6119">
        <f t="shared" si="418"/>
        <v>0</v>
      </c>
      <c r="F6119" s="130">
        <v>0</v>
      </c>
      <c r="G6119">
        <f t="shared" si="420"/>
        <v>0</v>
      </c>
      <c r="H6119">
        <f t="shared" si="422"/>
        <v>32.501366588318518</v>
      </c>
      <c r="I6119" s="177">
        <v>45261</v>
      </c>
      <c r="J6119" s="73">
        <v>31.662048658842515</v>
      </c>
      <c r="K6119" s="177">
        <v>45383</v>
      </c>
      <c r="L6119" s="219">
        <v>32.657145368413502</v>
      </c>
      <c r="M6119" s="177">
        <v>45452</v>
      </c>
      <c r="N6119" s="221">
        <v>32.501366588318518</v>
      </c>
      <c r="O6119" s="70"/>
    </row>
    <row r="6120" spans="1:15">
      <c r="A6120" s="12">
        <f t="shared" si="419"/>
        <v>0</v>
      </c>
      <c r="B6120" t="str">
        <f>YEAR(C6120)&amp;VLOOKUP(MONTH(C6120),lookup!$G$2:$N$13,8)</f>
        <v>2024M12</v>
      </c>
      <c r="C6120" s="7">
        <f t="shared" si="421"/>
        <v>45657</v>
      </c>
      <c r="D6120" s="130">
        <v>0</v>
      </c>
      <c r="E6120">
        <f t="shared" si="418"/>
        <v>0</v>
      </c>
      <c r="F6120" s="130">
        <v>0</v>
      </c>
      <c r="G6120">
        <f t="shared" si="420"/>
        <v>0</v>
      </c>
      <c r="H6120">
        <f t="shared" si="422"/>
        <v>32.547848249344554</v>
      </c>
      <c r="I6120" s="177">
        <v>45261</v>
      </c>
      <c r="J6120" s="73">
        <v>31.685823563659106</v>
      </c>
      <c r="K6120" s="177">
        <v>45383</v>
      </c>
      <c r="L6120" s="219">
        <v>32.716493960994136</v>
      </c>
      <c r="M6120" s="177">
        <v>45452</v>
      </c>
      <c r="N6120" s="221">
        <v>32.547848249344554</v>
      </c>
      <c r="O6120" s="70"/>
    </row>
    <row r="6121" spans="1:15">
      <c r="A6121" s="12">
        <f t="shared" si="419"/>
        <v>0</v>
      </c>
      <c r="B6121" t="str">
        <f>YEAR(C6121)&amp;VLOOKUP(MONTH(C6121),lookup!$G$2:$N$13,8)</f>
        <v>2025M01</v>
      </c>
      <c r="C6121" s="7">
        <f t="shared" si="421"/>
        <v>45658</v>
      </c>
      <c r="D6121" s="130">
        <v>0</v>
      </c>
      <c r="E6121">
        <f t="shared" si="418"/>
        <v>0</v>
      </c>
      <c r="F6121" s="130">
        <v>0</v>
      </c>
      <c r="G6121">
        <f t="shared" si="420"/>
        <v>0</v>
      </c>
      <c r="H6121">
        <f t="shared" si="422"/>
        <v>32.572943933561284</v>
      </c>
      <c r="I6121" s="70"/>
      <c r="K6121" s="177">
        <v>45383</v>
      </c>
      <c r="L6121" s="219">
        <v>32.743915649788256</v>
      </c>
      <c r="M6121" s="177">
        <v>45452</v>
      </c>
      <c r="N6121" s="221">
        <v>32.572943933561284</v>
      </c>
      <c r="O6121" s="70"/>
    </row>
    <row r="6122" spans="1:15">
      <c r="A6122" s="12">
        <f t="shared" si="419"/>
        <v>0</v>
      </c>
      <c r="B6122" t="str">
        <f>YEAR(C6122)&amp;VLOOKUP(MONTH(C6122),lookup!$G$2:$N$13,8)</f>
        <v>2025M01</v>
      </c>
      <c r="C6122" s="7">
        <f t="shared" si="421"/>
        <v>45659</v>
      </c>
      <c r="D6122" s="130">
        <v>0</v>
      </c>
      <c r="E6122">
        <f t="shared" si="418"/>
        <v>0</v>
      </c>
      <c r="F6122" s="130">
        <v>0</v>
      </c>
      <c r="G6122">
        <f t="shared" si="420"/>
        <v>0</v>
      </c>
      <c r="H6122">
        <f t="shared" si="422"/>
        <v>32.578259004265021</v>
      </c>
      <c r="I6122" s="70"/>
      <c r="K6122" s="177">
        <v>45383</v>
      </c>
      <c r="L6122" s="219">
        <v>32.765462994387541</v>
      </c>
      <c r="M6122" s="177">
        <v>45452</v>
      </c>
      <c r="N6122" s="221">
        <v>32.578259004265021</v>
      </c>
      <c r="O6122" s="70"/>
    </row>
    <row r="6123" spans="1:15">
      <c r="A6123" s="12">
        <f t="shared" si="419"/>
        <v>0</v>
      </c>
      <c r="B6123" t="str">
        <f>YEAR(C6123)&amp;VLOOKUP(MONTH(C6123),lookup!$G$2:$N$13,8)</f>
        <v>2025M01</v>
      </c>
      <c r="C6123" s="7">
        <f t="shared" si="421"/>
        <v>45660</v>
      </c>
      <c r="D6123" s="130">
        <v>0</v>
      </c>
      <c r="E6123">
        <f t="shared" si="418"/>
        <v>0</v>
      </c>
      <c r="F6123" s="130">
        <v>0</v>
      </c>
      <c r="G6123">
        <f t="shared" si="420"/>
        <v>0</v>
      </c>
      <c r="H6123">
        <f t="shared" si="422"/>
        <v>32.599719293467849</v>
      </c>
      <c r="I6123" s="70"/>
      <c r="K6123" s="177">
        <v>45383</v>
      </c>
      <c r="L6123" s="219">
        <v>32.809348857871264</v>
      </c>
      <c r="M6123" s="177">
        <v>45452</v>
      </c>
      <c r="N6123" s="221">
        <v>32.599719293467849</v>
      </c>
      <c r="O6123" s="70"/>
    </row>
    <row r="6124" spans="1:15">
      <c r="A6124" s="12">
        <f t="shared" si="419"/>
        <v>0</v>
      </c>
      <c r="B6124" t="str">
        <f>YEAR(C6124)&amp;VLOOKUP(MONTH(C6124),lookup!$G$2:$N$13,8)</f>
        <v>2025M01</v>
      </c>
      <c r="C6124" s="7">
        <f t="shared" si="421"/>
        <v>45661</v>
      </c>
      <c r="D6124" s="130">
        <v>0</v>
      </c>
      <c r="E6124">
        <f t="shared" si="418"/>
        <v>0</v>
      </c>
      <c r="F6124" s="130">
        <v>0</v>
      </c>
      <c r="G6124">
        <f t="shared" si="420"/>
        <v>0</v>
      </c>
      <c r="H6124">
        <f t="shared" si="422"/>
        <v>32.603398462429531</v>
      </c>
      <c r="I6124" s="70"/>
      <c r="K6124" s="177">
        <v>45383</v>
      </c>
      <c r="L6124" s="219">
        <v>32.822636388863351</v>
      </c>
      <c r="M6124" s="177">
        <v>45452</v>
      </c>
      <c r="N6124" s="221">
        <v>32.603398462429531</v>
      </c>
      <c r="O6124" s="70"/>
    </row>
    <row r="6125" spans="1:15">
      <c r="A6125" s="12">
        <f t="shared" si="419"/>
        <v>0</v>
      </c>
      <c r="B6125" t="str">
        <f>YEAR(C6125)&amp;VLOOKUP(MONTH(C6125),lookup!$G$2:$N$13,8)</f>
        <v>2025M01</v>
      </c>
      <c r="C6125" s="7">
        <f t="shared" si="421"/>
        <v>45662</v>
      </c>
      <c r="D6125" s="130">
        <v>0</v>
      </c>
      <c r="E6125">
        <f t="shared" ref="E6125:E6188" si="423">AVERAGE(SUM(D6118:D6125)/8,SUM(D6120:D6125)/6)</f>
        <v>0</v>
      </c>
      <c r="F6125" s="130">
        <v>0</v>
      </c>
      <c r="G6125">
        <f t="shared" si="420"/>
        <v>0</v>
      </c>
      <c r="H6125">
        <f t="shared" si="422"/>
        <v>32.6280990594068</v>
      </c>
      <c r="I6125" s="70"/>
      <c r="K6125" s="177">
        <v>45383</v>
      </c>
      <c r="L6125" s="219">
        <v>32.853975016236276</v>
      </c>
      <c r="M6125" s="177">
        <v>45452</v>
      </c>
      <c r="N6125" s="221">
        <v>32.6280990594068</v>
      </c>
      <c r="O6125" s="70"/>
    </row>
    <row r="6126" spans="1:15">
      <c r="A6126" s="12">
        <f t="shared" si="419"/>
        <v>0</v>
      </c>
      <c r="B6126" t="str">
        <f>YEAR(C6126)&amp;VLOOKUP(MONTH(C6126),lookup!$G$2:$N$13,8)</f>
        <v>2025M01</v>
      </c>
      <c r="C6126" s="7">
        <f t="shared" si="421"/>
        <v>45663</v>
      </c>
      <c r="D6126" s="130">
        <v>0</v>
      </c>
      <c r="E6126">
        <f t="shared" si="423"/>
        <v>0</v>
      </c>
      <c r="F6126" s="130">
        <v>0</v>
      </c>
      <c r="G6126">
        <f t="shared" si="420"/>
        <v>0</v>
      </c>
      <c r="H6126">
        <f t="shared" si="422"/>
        <v>32.6955259860121</v>
      </c>
      <c r="I6126" s="70"/>
      <c r="K6126" s="177">
        <v>45383</v>
      </c>
      <c r="L6126" s="219">
        <v>32.947486973444661</v>
      </c>
      <c r="M6126" s="177">
        <v>45452</v>
      </c>
      <c r="N6126" s="221">
        <v>32.6955259860121</v>
      </c>
      <c r="O6126" s="70"/>
    </row>
    <row r="6127" spans="1:15">
      <c r="A6127" s="12">
        <f t="shared" si="419"/>
        <v>0</v>
      </c>
      <c r="B6127" t="str">
        <f>YEAR(C6127)&amp;VLOOKUP(MONTH(C6127),lookup!$G$2:$N$13,8)</f>
        <v>2025M01</v>
      </c>
      <c r="C6127" s="7">
        <f t="shared" si="421"/>
        <v>45664</v>
      </c>
      <c r="D6127" s="130">
        <v>0</v>
      </c>
      <c r="E6127">
        <f t="shared" si="423"/>
        <v>0</v>
      </c>
      <c r="F6127" s="130">
        <v>0</v>
      </c>
      <c r="G6127">
        <f t="shared" si="420"/>
        <v>0</v>
      </c>
      <c r="H6127">
        <f t="shared" si="422"/>
        <v>32.738536056383637</v>
      </c>
      <c r="I6127" s="70"/>
      <c r="K6127" s="177">
        <v>45383</v>
      </c>
      <c r="L6127" s="219">
        <v>33.018133656500133</v>
      </c>
      <c r="M6127" s="177">
        <v>45452</v>
      </c>
      <c r="N6127" s="221">
        <v>32.738536056383637</v>
      </c>
      <c r="O6127" s="70"/>
    </row>
    <row r="6128" spans="1:15">
      <c r="A6128" s="12">
        <f t="shared" ref="A6128:A6191" si="424">IF(D6128+D6129=D6128,IF(D6128+D6129&gt;0,1,0),0)</f>
        <v>0</v>
      </c>
      <c r="B6128" t="str">
        <f>YEAR(C6128)&amp;VLOOKUP(MONTH(C6128),lookup!$G$2:$N$13,8)</f>
        <v>2025M01</v>
      </c>
      <c r="C6128" s="7">
        <f t="shared" si="421"/>
        <v>45665</v>
      </c>
      <c r="D6128" s="130">
        <v>0</v>
      </c>
      <c r="E6128">
        <f t="shared" si="423"/>
        <v>0</v>
      </c>
      <c r="F6128" s="130">
        <v>0</v>
      </c>
      <c r="G6128">
        <f t="shared" si="420"/>
        <v>0</v>
      </c>
      <c r="H6128">
        <f t="shared" si="422"/>
        <v>32.773599728800278</v>
      </c>
      <c r="I6128" s="70"/>
      <c r="K6128" s="177">
        <v>45383</v>
      </c>
      <c r="L6128" s="219">
        <v>33.075649569172981</v>
      </c>
      <c r="M6128" s="177">
        <v>45452</v>
      </c>
      <c r="N6128" s="221">
        <v>32.773599728800278</v>
      </c>
      <c r="O6128" s="70"/>
    </row>
    <row r="6129" spans="1:15">
      <c r="A6129" s="12">
        <f t="shared" si="424"/>
        <v>0</v>
      </c>
      <c r="B6129" t="str">
        <f>YEAR(C6129)&amp;VLOOKUP(MONTH(C6129),lookup!$G$2:$N$13,8)</f>
        <v>2025M01</v>
      </c>
      <c r="C6129" s="7">
        <f t="shared" si="421"/>
        <v>45666</v>
      </c>
      <c r="D6129" s="130">
        <v>0</v>
      </c>
      <c r="E6129">
        <f t="shared" si="423"/>
        <v>0</v>
      </c>
      <c r="F6129" s="130">
        <v>0</v>
      </c>
      <c r="G6129">
        <f t="shared" si="420"/>
        <v>0</v>
      </c>
      <c r="H6129">
        <f t="shared" si="422"/>
        <v>32.752116855254748</v>
      </c>
      <c r="I6129" s="70"/>
      <c r="K6129" s="177">
        <v>45383</v>
      </c>
      <c r="L6129" s="219">
        <v>33.078050877260907</v>
      </c>
      <c r="M6129" s="177">
        <v>45452</v>
      </c>
      <c r="N6129" s="221">
        <v>32.752116855254748</v>
      </c>
      <c r="O6129" s="70"/>
    </row>
    <row r="6130" spans="1:15">
      <c r="A6130" s="12">
        <f t="shared" si="424"/>
        <v>0</v>
      </c>
      <c r="B6130" t="str">
        <f>YEAR(C6130)&amp;VLOOKUP(MONTH(C6130),lookup!$G$2:$N$13,8)</f>
        <v>2025M01</v>
      </c>
      <c r="C6130" s="7">
        <f t="shared" si="421"/>
        <v>45667</v>
      </c>
      <c r="D6130" s="130">
        <v>0</v>
      </c>
      <c r="E6130">
        <f t="shared" si="423"/>
        <v>0</v>
      </c>
      <c r="F6130" s="130">
        <v>0</v>
      </c>
      <c r="G6130">
        <f t="shared" si="420"/>
        <v>0</v>
      </c>
      <c r="H6130">
        <f t="shared" si="422"/>
        <v>32.729958451100011</v>
      </c>
      <c r="I6130" s="70"/>
      <c r="K6130" s="177">
        <v>45383</v>
      </c>
      <c r="L6130" s="219">
        <v>33.075272049527413</v>
      </c>
      <c r="M6130" s="177">
        <v>45452</v>
      </c>
      <c r="N6130" s="221">
        <v>32.729958451100011</v>
      </c>
      <c r="O6130" s="70"/>
    </row>
    <row r="6131" spans="1:15">
      <c r="A6131" s="12">
        <f t="shared" si="424"/>
        <v>0</v>
      </c>
      <c r="B6131" t="str">
        <f>YEAR(C6131)&amp;VLOOKUP(MONTH(C6131),lookup!$G$2:$N$13,8)</f>
        <v>2025M01</v>
      </c>
      <c r="C6131" s="7">
        <f t="shared" si="421"/>
        <v>45668</v>
      </c>
      <c r="D6131" s="130">
        <v>0</v>
      </c>
      <c r="E6131">
        <f t="shared" si="423"/>
        <v>0</v>
      </c>
      <c r="F6131" s="130">
        <v>0</v>
      </c>
      <c r="G6131">
        <f t="shared" si="420"/>
        <v>0</v>
      </c>
      <c r="H6131">
        <f t="shared" si="422"/>
        <v>32.686134055953403</v>
      </c>
      <c r="I6131" s="70"/>
      <c r="K6131" s="177">
        <v>45383</v>
      </c>
      <c r="L6131" s="219">
        <v>33.038074143328849</v>
      </c>
      <c r="M6131" s="177">
        <v>45452</v>
      </c>
      <c r="N6131" s="221">
        <v>32.686134055953403</v>
      </c>
      <c r="O6131" s="70"/>
    </row>
    <row r="6132" spans="1:15">
      <c r="A6132" s="12">
        <f t="shared" si="424"/>
        <v>0</v>
      </c>
      <c r="B6132" t="str">
        <f>YEAR(C6132)&amp;VLOOKUP(MONTH(C6132),lookup!$G$2:$N$13,8)</f>
        <v>2025M01</v>
      </c>
      <c r="C6132" s="7">
        <f t="shared" si="421"/>
        <v>45669</v>
      </c>
      <c r="D6132" s="130">
        <v>0</v>
      </c>
      <c r="E6132">
        <f t="shared" si="423"/>
        <v>0</v>
      </c>
      <c r="F6132" s="130">
        <v>0</v>
      </c>
      <c r="G6132">
        <f t="shared" si="420"/>
        <v>0</v>
      </c>
      <c r="H6132">
        <f t="shared" si="422"/>
        <v>32.679678698605798</v>
      </c>
      <c r="I6132" s="70"/>
      <c r="K6132" s="177">
        <v>45383</v>
      </c>
      <c r="L6132" s="219">
        <v>33.028928630221131</v>
      </c>
      <c r="M6132" s="177">
        <v>45452</v>
      </c>
      <c r="N6132" s="221">
        <v>32.679678698605798</v>
      </c>
      <c r="O6132" s="70"/>
    </row>
    <row r="6133" spans="1:15">
      <c r="A6133" s="12">
        <f t="shared" si="424"/>
        <v>0</v>
      </c>
      <c r="B6133" t="str">
        <f>YEAR(C6133)&amp;VLOOKUP(MONTH(C6133),lookup!$G$2:$N$13,8)</f>
        <v>2025M01</v>
      </c>
      <c r="C6133" s="7">
        <f t="shared" si="421"/>
        <v>45670</v>
      </c>
      <c r="D6133" s="130">
        <v>0</v>
      </c>
      <c r="E6133">
        <f t="shared" si="423"/>
        <v>0</v>
      </c>
      <c r="F6133" s="130">
        <v>0</v>
      </c>
      <c r="G6133">
        <f t="shared" si="420"/>
        <v>0</v>
      </c>
      <c r="H6133">
        <f t="shared" si="422"/>
        <v>32.682114343449818</v>
      </c>
      <c r="I6133" s="70"/>
      <c r="K6133" s="177">
        <v>45383</v>
      </c>
      <c r="L6133" s="219">
        <v>33.03906143857963</v>
      </c>
      <c r="M6133" s="177">
        <v>45452</v>
      </c>
      <c r="N6133" s="221">
        <v>32.682114343449818</v>
      </c>
      <c r="O6133" s="70"/>
    </row>
    <row r="6134" spans="1:15">
      <c r="A6134" s="12">
        <f t="shared" si="424"/>
        <v>0</v>
      </c>
      <c r="B6134" t="str">
        <f>YEAR(C6134)&amp;VLOOKUP(MONTH(C6134),lookup!$G$2:$N$13,8)</f>
        <v>2025M01</v>
      </c>
      <c r="C6134" s="7">
        <f t="shared" si="421"/>
        <v>45671</v>
      </c>
      <c r="D6134" s="130">
        <v>0</v>
      </c>
      <c r="E6134">
        <f t="shared" si="423"/>
        <v>0</v>
      </c>
      <c r="F6134" s="130">
        <v>0</v>
      </c>
      <c r="G6134">
        <f t="shared" si="420"/>
        <v>0</v>
      </c>
      <c r="H6134">
        <f t="shared" si="422"/>
        <v>32.650662139858596</v>
      </c>
      <c r="I6134" s="70"/>
      <c r="K6134" s="177">
        <v>45383</v>
      </c>
      <c r="L6134" s="219">
        <v>33.008500650122009</v>
      </c>
      <c r="M6134" s="177">
        <v>45452</v>
      </c>
      <c r="N6134" s="221">
        <v>32.650662139858596</v>
      </c>
      <c r="O6134" s="70"/>
    </row>
    <row r="6135" spans="1:15">
      <c r="A6135" s="12">
        <f t="shared" si="424"/>
        <v>0</v>
      </c>
      <c r="B6135" t="str">
        <f>YEAR(C6135)&amp;VLOOKUP(MONTH(C6135),lookup!$G$2:$N$13,8)</f>
        <v>2025M01</v>
      </c>
      <c r="C6135" s="7">
        <f t="shared" si="421"/>
        <v>45672</v>
      </c>
      <c r="D6135" s="130">
        <v>0</v>
      </c>
      <c r="E6135">
        <f t="shared" si="423"/>
        <v>0</v>
      </c>
      <c r="F6135" s="130">
        <v>0</v>
      </c>
      <c r="G6135">
        <f t="shared" si="420"/>
        <v>0</v>
      </c>
      <c r="H6135">
        <f t="shared" si="422"/>
        <v>32.610591321487703</v>
      </c>
      <c r="I6135" s="70"/>
      <c r="K6135" s="177">
        <v>45383</v>
      </c>
      <c r="L6135" s="219">
        <v>32.971101813074121</v>
      </c>
      <c r="M6135" s="177">
        <v>45452</v>
      </c>
      <c r="N6135" s="221">
        <v>32.610591321487703</v>
      </c>
      <c r="O6135" s="70"/>
    </row>
    <row r="6136" spans="1:15">
      <c r="A6136" s="12">
        <f t="shared" si="424"/>
        <v>0</v>
      </c>
      <c r="B6136" t="str">
        <f>YEAR(C6136)&amp;VLOOKUP(MONTH(C6136),lookup!$G$2:$N$13,8)</f>
        <v>2025M01</v>
      </c>
      <c r="C6136" s="7">
        <f t="shared" si="421"/>
        <v>45673</v>
      </c>
      <c r="D6136" s="130">
        <v>0</v>
      </c>
      <c r="E6136">
        <f t="shared" si="423"/>
        <v>0</v>
      </c>
      <c r="F6136" s="130">
        <v>0</v>
      </c>
      <c r="G6136">
        <f t="shared" si="420"/>
        <v>0</v>
      </c>
      <c r="H6136">
        <f t="shared" si="422"/>
        <v>32.542246863171265</v>
      </c>
      <c r="I6136" s="70"/>
      <c r="K6136" s="177">
        <v>45383</v>
      </c>
      <c r="L6136" s="219">
        <v>32.903908799856033</v>
      </c>
      <c r="M6136" s="177">
        <v>45452</v>
      </c>
      <c r="N6136" s="221">
        <v>32.542246863171265</v>
      </c>
      <c r="O6136" s="70"/>
    </row>
    <row r="6137" spans="1:15">
      <c r="A6137" s="12">
        <f t="shared" si="424"/>
        <v>0</v>
      </c>
      <c r="B6137" t="str">
        <f>YEAR(C6137)&amp;VLOOKUP(MONTH(C6137),lookup!$G$2:$N$13,8)</f>
        <v>2025M01</v>
      </c>
      <c r="C6137" s="7">
        <f t="shared" si="421"/>
        <v>45674</v>
      </c>
      <c r="D6137" s="130">
        <v>0</v>
      </c>
      <c r="E6137">
        <f t="shared" si="423"/>
        <v>0</v>
      </c>
      <c r="F6137" s="130">
        <v>0</v>
      </c>
      <c r="G6137">
        <f t="shared" si="420"/>
        <v>0</v>
      </c>
      <c r="H6137">
        <f t="shared" si="422"/>
        <v>32.497857068385116</v>
      </c>
      <c r="I6137" s="70"/>
      <c r="K6137" s="177">
        <v>45383</v>
      </c>
      <c r="L6137" s="219">
        <v>32.85823699383144</v>
      </c>
      <c r="M6137" s="177">
        <v>45452</v>
      </c>
      <c r="N6137" s="221">
        <v>32.497857068385116</v>
      </c>
      <c r="O6137" s="70"/>
    </row>
    <row r="6138" spans="1:15">
      <c r="A6138" s="12">
        <f t="shared" si="424"/>
        <v>0</v>
      </c>
      <c r="B6138" t="str">
        <f>YEAR(C6138)&amp;VLOOKUP(MONTH(C6138),lookup!$G$2:$N$13,8)</f>
        <v>2025M01</v>
      </c>
      <c r="C6138" s="7">
        <f t="shared" si="421"/>
        <v>45675</v>
      </c>
      <c r="D6138" s="130">
        <v>0</v>
      </c>
      <c r="E6138">
        <f t="shared" si="423"/>
        <v>0</v>
      </c>
      <c r="F6138" s="130">
        <v>0</v>
      </c>
      <c r="G6138">
        <f t="shared" si="420"/>
        <v>0</v>
      </c>
      <c r="H6138">
        <f t="shared" si="422"/>
        <v>32.455446438717097</v>
      </c>
      <c r="I6138" s="70"/>
      <c r="K6138" s="177">
        <v>45383</v>
      </c>
      <c r="L6138" s="219">
        <v>32.809435440690194</v>
      </c>
      <c r="M6138" s="177">
        <v>45452</v>
      </c>
      <c r="N6138" s="221">
        <v>32.455446438717097</v>
      </c>
      <c r="O6138" s="70"/>
    </row>
    <row r="6139" spans="1:15">
      <c r="A6139" s="12">
        <f t="shared" si="424"/>
        <v>0</v>
      </c>
      <c r="B6139" t="str">
        <f>YEAR(C6139)&amp;VLOOKUP(MONTH(C6139),lookup!$G$2:$N$13,8)</f>
        <v>2025M01</v>
      </c>
      <c r="C6139" s="7">
        <f t="shared" si="421"/>
        <v>45676</v>
      </c>
      <c r="D6139" s="130">
        <v>0</v>
      </c>
      <c r="E6139">
        <f t="shared" si="423"/>
        <v>0</v>
      </c>
      <c r="F6139" s="130">
        <v>0</v>
      </c>
      <c r="G6139">
        <f t="shared" si="420"/>
        <v>0</v>
      </c>
      <c r="H6139">
        <f t="shared" si="422"/>
        <v>32.447551881019635</v>
      </c>
      <c r="I6139" s="70"/>
      <c r="K6139" s="177">
        <v>45383</v>
      </c>
      <c r="L6139" s="219">
        <v>32.798113028251443</v>
      </c>
      <c r="M6139" s="177">
        <v>45452</v>
      </c>
      <c r="N6139" s="221">
        <v>32.447551881019635</v>
      </c>
      <c r="O6139" s="70"/>
    </row>
    <row r="6140" spans="1:15">
      <c r="A6140" s="12">
        <f t="shared" si="424"/>
        <v>0</v>
      </c>
      <c r="B6140" t="str">
        <f>YEAR(C6140)&amp;VLOOKUP(MONTH(C6140),lookup!$G$2:$N$13,8)</f>
        <v>2025M01</v>
      </c>
      <c r="C6140" s="7">
        <f t="shared" si="421"/>
        <v>45677</v>
      </c>
      <c r="D6140" s="130">
        <v>0</v>
      </c>
      <c r="E6140">
        <f t="shared" si="423"/>
        <v>0</v>
      </c>
      <c r="F6140" s="130">
        <v>0</v>
      </c>
      <c r="G6140">
        <f t="shared" si="420"/>
        <v>0</v>
      </c>
      <c r="H6140">
        <f t="shared" si="422"/>
        <v>32.427290105209373</v>
      </c>
      <c r="I6140" s="70"/>
      <c r="K6140" s="177">
        <v>45383</v>
      </c>
      <c r="L6140" s="219">
        <v>32.782063669269199</v>
      </c>
      <c r="M6140" s="177">
        <v>45452</v>
      </c>
      <c r="N6140" s="221">
        <v>32.427290105209373</v>
      </c>
      <c r="O6140" s="70"/>
    </row>
    <row r="6141" spans="1:15">
      <c r="A6141" s="12">
        <f t="shared" si="424"/>
        <v>0</v>
      </c>
      <c r="B6141" t="str">
        <f>YEAR(C6141)&amp;VLOOKUP(MONTH(C6141),lookup!$G$2:$N$13,8)</f>
        <v>2025M01</v>
      </c>
      <c r="C6141" s="7">
        <f t="shared" si="421"/>
        <v>45678</v>
      </c>
      <c r="D6141" s="130">
        <v>0</v>
      </c>
      <c r="E6141">
        <f t="shared" si="423"/>
        <v>0</v>
      </c>
      <c r="F6141" s="130">
        <v>0</v>
      </c>
      <c r="G6141">
        <f t="shared" si="420"/>
        <v>0</v>
      </c>
      <c r="H6141">
        <f t="shared" si="422"/>
        <v>32.385897030193107</v>
      </c>
      <c r="I6141" s="70"/>
      <c r="K6141" s="177">
        <v>45383</v>
      </c>
      <c r="L6141" s="219">
        <v>32.742377722361077</v>
      </c>
      <c r="M6141" s="177">
        <v>45452</v>
      </c>
      <c r="N6141" s="221">
        <v>32.385897030193107</v>
      </c>
      <c r="O6141" s="70"/>
    </row>
    <row r="6142" spans="1:15">
      <c r="A6142" s="12">
        <f t="shared" si="424"/>
        <v>0</v>
      </c>
      <c r="B6142" t="str">
        <f>YEAR(C6142)&amp;VLOOKUP(MONTH(C6142),lookup!$G$2:$N$13,8)</f>
        <v>2025M01</v>
      </c>
      <c r="C6142" s="7">
        <f t="shared" si="421"/>
        <v>45679</v>
      </c>
      <c r="D6142" s="130">
        <v>0</v>
      </c>
      <c r="E6142">
        <f t="shared" si="423"/>
        <v>0</v>
      </c>
      <c r="F6142" s="130">
        <v>0</v>
      </c>
      <c r="G6142">
        <f t="shared" si="420"/>
        <v>0</v>
      </c>
      <c r="H6142">
        <f t="shared" si="422"/>
        <v>32.332095949137013</v>
      </c>
      <c r="I6142" s="70"/>
      <c r="K6142" s="177">
        <v>45383</v>
      </c>
      <c r="L6142" s="219">
        <v>32.690474016666585</v>
      </c>
      <c r="M6142" s="177">
        <v>45452</v>
      </c>
      <c r="N6142" s="221">
        <v>32.332095949137013</v>
      </c>
      <c r="O6142" s="70"/>
    </row>
    <row r="6143" spans="1:15">
      <c r="A6143" s="12">
        <f t="shared" si="424"/>
        <v>0</v>
      </c>
      <c r="B6143" t="str">
        <f>YEAR(C6143)&amp;VLOOKUP(MONTH(C6143),lookup!$G$2:$N$13,8)</f>
        <v>2025M01</v>
      </c>
      <c r="C6143" s="7">
        <f t="shared" si="421"/>
        <v>45680</v>
      </c>
      <c r="D6143" s="130">
        <v>0</v>
      </c>
      <c r="E6143">
        <f t="shared" si="423"/>
        <v>0</v>
      </c>
      <c r="F6143" s="130">
        <v>0</v>
      </c>
      <c r="G6143">
        <f t="shared" si="420"/>
        <v>0</v>
      </c>
      <c r="H6143">
        <f t="shared" si="422"/>
        <v>32.276151576034856</v>
      </c>
      <c r="I6143" s="70"/>
      <c r="K6143" s="177">
        <v>45383</v>
      </c>
      <c r="L6143" s="219">
        <v>32.634464850117404</v>
      </c>
      <c r="M6143" s="177">
        <v>45452</v>
      </c>
      <c r="N6143" s="221">
        <v>32.276151576034856</v>
      </c>
      <c r="O6143" s="70"/>
    </row>
    <row r="6144" spans="1:15">
      <c r="A6144" s="12">
        <f t="shared" si="424"/>
        <v>0</v>
      </c>
      <c r="B6144" t="str">
        <f>YEAR(C6144)&amp;VLOOKUP(MONTH(C6144),lookup!$G$2:$N$13,8)</f>
        <v>2025M01</v>
      </c>
      <c r="C6144" s="7">
        <f t="shared" si="421"/>
        <v>45681</v>
      </c>
      <c r="D6144" s="130">
        <v>0</v>
      </c>
      <c r="E6144">
        <f t="shared" si="423"/>
        <v>0</v>
      </c>
      <c r="F6144" s="130">
        <v>0</v>
      </c>
      <c r="G6144">
        <f t="shared" si="420"/>
        <v>0</v>
      </c>
      <c r="H6144">
        <f t="shared" si="422"/>
        <v>32.233076865399468</v>
      </c>
      <c r="I6144" s="70"/>
      <c r="K6144" s="177">
        <v>45383</v>
      </c>
      <c r="L6144" s="219">
        <v>32.587582445631362</v>
      </c>
      <c r="M6144" s="177">
        <v>45452</v>
      </c>
      <c r="N6144" s="221">
        <v>32.233076865399468</v>
      </c>
      <c r="O6144" s="70"/>
    </row>
    <row r="6145" spans="1:15">
      <c r="A6145" s="12">
        <f t="shared" si="424"/>
        <v>0</v>
      </c>
      <c r="B6145" t="str">
        <f>YEAR(C6145)&amp;VLOOKUP(MONTH(C6145),lookup!$G$2:$N$13,8)</f>
        <v>2025M01</v>
      </c>
      <c r="C6145" s="7">
        <f t="shared" si="421"/>
        <v>45682</v>
      </c>
      <c r="D6145" s="130">
        <v>0</v>
      </c>
      <c r="E6145">
        <f t="shared" si="423"/>
        <v>0</v>
      </c>
      <c r="F6145" s="130">
        <v>0</v>
      </c>
      <c r="G6145">
        <f t="shared" si="420"/>
        <v>0</v>
      </c>
      <c r="H6145">
        <f t="shared" si="422"/>
        <v>32.184986446087343</v>
      </c>
      <c r="I6145" s="70"/>
      <c r="K6145" s="177">
        <v>45383</v>
      </c>
      <c r="L6145" s="219">
        <v>32.534404189745558</v>
      </c>
      <c r="M6145" s="177">
        <v>45452</v>
      </c>
      <c r="N6145" s="221">
        <v>32.184986446087343</v>
      </c>
      <c r="O6145" s="70"/>
    </row>
    <row r="6146" spans="1:15">
      <c r="A6146" s="12">
        <f t="shared" si="424"/>
        <v>0</v>
      </c>
      <c r="B6146" t="str">
        <f>YEAR(C6146)&amp;VLOOKUP(MONTH(C6146),lookup!$G$2:$N$13,8)</f>
        <v>2025M01</v>
      </c>
      <c r="C6146" s="7">
        <f t="shared" si="421"/>
        <v>45683</v>
      </c>
      <c r="D6146" s="130">
        <v>0</v>
      </c>
      <c r="E6146">
        <f t="shared" si="423"/>
        <v>0</v>
      </c>
      <c r="F6146" s="130">
        <v>0</v>
      </c>
      <c r="G6146">
        <f t="shared" si="420"/>
        <v>0</v>
      </c>
      <c r="H6146">
        <f t="shared" si="422"/>
        <v>32.147761775135898</v>
      </c>
      <c r="I6146" s="70"/>
      <c r="K6146" s="177">
        <v>45383</v>
      </c>
      <c r="L6146" s="219">
        <v>32.497333212744493</v>
      </c>
      <c r="M6146" s="177">
        <v>45452</v>
      </c>
      <c r="N6146" s="221">
        <v>32.147761775135898</v>
      </c>
      <c r="O6146" s="70"/>
    </row>
    <row r="6147" spans="1:15">
      <c r="A6147" s="12">
        <f t="shared" si="424"/>
        <v>0</v>
      </c>
      <c r="B6147" t="str">
        <f>YEAR(C6147)&amp;VLOOKUP(MONTH(C6147),lookup!$G$2:$N$13,8)</f>
        <v>2025M01</v>
      </c>
      <c r="C6147" s="7">
        <f t="shared" si="421"/>
        <v>45684</v>
      </c>
      <c r="D6147" s="130">
        <v>0</v>
      </c>
      <c r="E6147">
        <f t="shared" si="423"/>
        <v>0</v>
      </c>
      <c r="F6147" s="130">
        <v>0</v>
      </c>
      <c r="G6147">
        <f t="shared" si="420"/>
        <v>0</v>
      </c>
      <c r="H6147">
        <f t="shared" si="422"/>
        <v>32.093955730214496</v>
      </c>
      <c r="I6147" s="70"/>
      <c r="K6147" s="177">
        <v>45383</v>
      </c>
      <c r="L6147" s="219">
        <v>32.446201382332717</v>
      </c>
      <c r="M6147" s="177">
        <v>45452</v>
      </c>
      <c r="N6147" s="221">
        <v>32.093955730214496</v>
      </c>
      <c r="O6147" s="70"/>
    </row>
    <row r="6148" spans="1:15">
      <c r="A6148" s="12">
        <f t="shared" si="424"/>
        <v>0</v>
      </c>
      <c r="B6148" t="str">
        <f>YEAR(C6148)&amp;VLOOKUP(MONTH(C6148),lookup!$G$2:$N$13,8)</f>
        <v>2025M01</v>
      </c>
      <c r="C6148" s="7">
        <f t="shared" si="421"/>
        <v>45685</v>
      </c>
      <c r="D6148" s="130">
        <v>0</v>
      </c>
      <c r="E6148">
        <f t="shared" si="423"/>
        <v>0</v>
      </c>
      <c r="F6148" s="130">
        <v>0</v>
      </c>
      <c r="G6148">
        <f t="shared" si="420"/>
        <v>0</v>
      </c>
      <c r="H6148">
        <f t="shared" si="422"/>
        <v>32.023669942279597</v>
      </c>
      <c r="I6148" s="70"/>
      <c r="K6148" s="177">
        <v>45383</v>
      </c>
      <c r="L6148" s="219">
        <v>32.37742327095112</v>
      </c>
      <c r="M6148" s="177">
        <v>45452</v>
      </c>
      <c r="N6148" s="221">
        <v>32.023669942279597</v>
      </c>
      <c r="O6148" s="70"/>
    </row>
    <row r="6149" spans="1:15">
      <c r="A6149" s="12">
        <f t="shared" si="424"/>
        <v>0</v>
      </c>
      <c r="B6149" t="str">
        <f>YEAR(C6149)&amp;VLOOKUP(MONTH(C6149),lookup!$G$2:$N$13,8)</f>
        <v>2025M01</v>
      </c>
      <c r="C6149" s="7">
        <f t="shared" si="421"/>
        <v>45686</v>
      </c>
      <c r="D6149" s="130">
        <v>0</v>
      </c>
      <c r="E6149">
        <f t="shared" si="423"/>
        <v>0</v>
      </c>
      <c r="F6149" s="130">
        <v>0</v>
      </c>
      <c r="G6149">
        <f t="shared" si="420"/>
        <v>0</v>
      </c>
      <c r="H6149">
        <f t="shared" si="422"/>
        <v>31.946338556218706</v>
      </c>
      <c r="I6149" s="70"/>
      <c r="K6149" s="177">
        <v>45383</v>
      </c>
      <c r="L6149" s="219">
        <v>32.300721313891863</v>
      </c>
      <c r="M6149" s="177">
        <v>45452</v>
      </c>
      <c r="N6149" s="221">
        <v>31.946338556218706</v>
      </c>
      <c r="O6149" s="70"/>
    </row>
    <row r="6150" spans="1:15">
      <c r="A6150" s="12">
        <f t="shared" si="424"/>
        <v>0</v>
      </c>
      <c r="B6150" t="str">
        <f>YEAR(C6150)&amp;VLOOKUP(MONTH(C6150),lookup!$G$2:$N$13,8)</f>
        <v>2025M01</v>
      </c>
      <c r="C6150" s="7">
        <f t="shared" si="421"/>
        <v>45687</v>
      </c>
      <c r="D6150" s="130">
        <v>0</v>
      </c>
      <c r="E6150">
        <f t="shared" si="423"/>
        <v>0</v>
      </c>
      <c r="F6150" s="130">
        <v>0</v>
      </c>
      <c r="G6150">
        <f t="shared" ref="G6150:G6213" si="425">AVERAGE(SUM(F6143:F6150)/8,SUM(F6145:F6150)/6)</f>
        <v>0</v>
      </c>
      <c r="H6150">
        <f t="shared" si="422"/>
        <v>31.874402078946027</v>
      </c>
      <c r="I6150" s="70"/>
      <c r="K6150" s="177">
        <v>45383</v>
      </c>
      <c r="L6150" s="219">
        <v>32.226610705219336</v>
      </c>
      <c r="M6150" s="177">
        <v>45452</v>
      </c>
      <c r="N6150" s="221">
        <v>31.874402078946027</v>
      </c>
      <c r="O6150" s="70"/>
    </row>
    <row r="6151" spans="1:15">
      <c r="A6151" s="12">
        <f t="shared" si="424"/>
        <v>0</v>
      </c>
      <c r="B6151" t="str">
        <f>YEAR(C6151)&amp;VLOOKUP(MONTH(C6151),lookup!$G$2:$N$13,8)</f>
        <v>2025M01</v>
      </c>
      <c r="C6151" s="7">
        <f t="shared" si="421"/>
        <v>45688</v>
      </c>
      <c r="D6151" s="130">
        <v>0</v>
      </c>
      <c r="E6151">
        <f t="shared" si="423"/>
        <v>0</v>
      </c>
      <c r="F6151" s="130">
        <v>0</v>
      </c>
      <c r="G6151">
        <f t="shared" si="425"/>
        <v>0</v>
      </c>
      <c r="H6151">
        <f t="shared" si="422"/>
        <v>31.817905416809968</v>
      </c>
      <c r="I6151" s="70"/>
      <c r="K6151" s="177">
        <v>45383</v>
      </c>
      <c r="L6151" s="219">
        <v>32.165584709074189</v>
      </c>
      <c r="M6151" s="177">
        <v>45452</v>
      </c>
      <c r="N6151" s="221">
        <v>31.817905416809968</v>
      </c>
      <c r="O6151" s="70"/>
    </row>
    <row r="6152" spans="1:15">
      <c r="A6152" s="12">
        <f t="shared" si="424"/>
        <v>0</v>
      </c>
      <c r="B6152" t="str">
        <f>YEAR(C6152)&amp;VLOOKUP(MONTH(C6152),lookup!$G$2:$N$13,8)</f>
        <v>2025M02</v>
      </c>
      <c r="C6152" s="7">
        <f t="shared" si="421"/>
        <v>45689</v>
      </c>
      <c r="D6152" s="130">
        <v>0</v>
      </c>
      <c r="E6152">
        <f t="shared" si="423"/>
        <v>0</v>
      </c>
      <c r="F6152" s="130">
        <v>0</v>
      </c>
      <c r="G6152">
        <f t="shared" si="425"/>
        <v>0</v>
      </c>
      <c r="H6152">
        <f t="shared" si="422"/>
        <v>31.890241212668919</v>
      </c>
      <c r="I6152" s="70"/>
      <c r="K6152" s="177">
        <v>45383</v>
      </c>
      <c r="L6152" s="219">
        <v>32.225030604936016</v>
      </c>
      <c r="M6152" s="177">
        <v>45452</v>
      </c>
      <c r="N6152" s="221">
        <v>31.890241212668919</v>
      </c>
      <c r="O6152" s="70"/>
    </row>
    <row r="6153" spans="1:15">
      <c r="A6153" s="12">
        <f t="shared" si="424"/>
        <v>0</v>
      </c>
      <c r="B6153" t="str">
        <f>YEAR(C6153)&amp;VLOOKUP(MONTH(C6153),lookup!$G$2:$N$13,8)</f>
        <v>2025M02</v>
      </c>
      <c r="C6153" s="7">
        <f t="shared" si="421"/>
        <v>45690</v>
      </c>
      <c r="D6153" s="130">
        <v>0</v>
      </c>
      <c r="E6153">
        <f t="shared" si="423"/>
        <v>0</v>
      </c>
      <c r="F6153" s="130">
        <v>0</v>
      </c>
      <c r="G6153">
        <f t="shared" si="425"/>
        <v>0</v>
      </c>
      <c r="H6153">
        <f t="shared" si="422"/>
        <v>31.971467936385505</v>
      </c>
      <c r="I6153" s="70"/>
      <c r="K6153" s="177">
        <v>45383</v>
      </c>
      <c r="L6153" s="219">
        <v>32.297415240759321</v>
      </c>
      <c r="M6153" s="177">
        <v>45452</v>
      </c>
      <c r="N6153" s="221">
        <v>31.971467936385505</v>
      </c>
      <c r="O6153" s="70"/>
    </row>
    <row r="6154" spans="1:15">
      <c r="A6154" s="12">
        <f t="shared" si="424"/>
        <v>0</v>
      </c>
      <c r="B6154" t="str">
        <f>YEAR(C6154)&amp;VLOOKUP(MONTH(C6154),lookup!$G$2:$N$13,8)</f>
        <v>2025M02</v>
      </c>
      <c r="C6154" s="7">
        <f t="shared" si="421"/>
        <v>45691</v>
      </c>
      <c r="D6154" s="130">
        <v>0</v>
      </c>
      <c r="E6154">
        <f t="shared" si="423"/>
        <v>0</v>
      </c>
      <c r="F6154" s="130">
        <v>0</v>
      </c>
      <c r="G6154">
        <f t="shared" si="425"/>
        <v>0</v>
      </c>
      <c r="H6154">
        <f t="shared" si="422"/>
        <v>32.03581022189956</v>
      </c>
      <c r="I6154" s="70"/>
      <c r="K6154" s="177">
        <v>45383</v>
      </c>
      <c r="L6154" s="219">
        <v>32.353747037003764</v>
      </c>
      <c r="M6154" s="177">
        <v>45452</v>
      </c>
      <c r="N6154" s="221">
        <v>32.03581022189956</v>
      </c>
      <c r="O6154" s="70"/>
    </row>
    <row r="6155" spans="1:15">
      <c r="A6155" s="12">
        <f t="shared" si="424"/>
        <v>0</v>
      </c>
      <c r="B6155" t="str">
        <f>YEAR(C6155)&amp;VLOOKUP(MONTH(C6155),lookup!$G$2:$N$13,8)</f>
        <v>2025M02</v>
      </c>
      <c r="C6155" s="7">
        <f t="shared" si="421"/>
        <v>45692</v>
      </c>
      <c r="D6155" s="130">
        <v>0</v>
      </c>
      <c r="E6155">
        <f t="shared" si="423"/>
        <v>0</v>
      </c>
      <c r="F6155" s="130">
        <v>0</v>
      </c>
      <c r="G6155">
        <f t="shared" si="425"/>
        <v>0</v>
      </c>
      <c r="H6155">
        <f t="shared" si="422"/>
        <v>32.08761458758908</v>
      </c>
      <c r="I6155" s="70"/>
      <c r="K6155" s="177">
        <v>45383</v>
      </c>
      <c r="L6155" s="219">
        <v>32.396656200035615</v>
      </c>
      <c r="M6155" s="177">
        <v>45452</v>
      </c>
      <c r="N6155" s="221">
        <v>32.08761458758908</v>
      </c>
      <c r="O6155" s="70"/>
    </row>
    <row r="6156" spans="1:15">
      <c r="A6156" s="12">
        <f t="shared" si="424"/>
        <v>0</v>
      </c>
      <c r="B6156" t="str">
        <f>YEAR(C6156)&amp;VLOOKUP(MONTH(C6156),lookup!$G$2:$N$13,8)</f>
        <v>2025M02</v>
      </c>
      <c r="C6156" s="7">
        <f t="shared" ref="C6156:C6219" si="426">C6155+1</f>
        <v>45693</v>
      </c>
      <c r="D6156" s="130">
        <v>0</v>
      </c>
      <c r="E6156">
        <f t="shared" si="423"/>
        <v>0</v>
      </c>
      <c r="F6156" s="130">
        <v>0</v>
      </c>
      <c r="G6156">
        <f t="shared" si="425"/>
        <v>0</v>
      </c>
      <c r="H6156">
        <f t="shared" si="422"/>
        <v>32.137931995565062</v>
      </c>
      <c r="I6156" s="70"/>
      <c r="K6156" s="177">
        <v>45383</v>
      </c>
      <c r="L6156" s="219">
        <v>32.436250870693542</v>
      </c>
      <c r="M6156" s="177">
        <v>45452</v>
      </c>
      <c r="N6156" s="221">
        <v>32.137931995565062</v>
      </c>
      <c r="O6156" s="70"/>
    </row>
    <row r="6157" spans="1:15">
      <c r="A6157" s="12">
        <f t="shared" si="424"/>
        <v>0</v>
      </c>
      <c r="B6157" t="str">
        <f>YEAR(C6157)&amp;VLOOKUP(MONTH(C6157),lookup!$G$2:$N$13,8)</f>
        <v>2025M02</v>
      </c>
      <c r="C6157" s="7">
        <f t="shared" si="426"/>
        <v>45694</v>
      </c>
      <c r="D6157" s="130">
        <v>0</v>
      </c>
      <c r="E6157">
        <f t="shared" si="423"/>
        <v>0</v>
      </c>
      <c r="F6157" s="130">
        <v>0</v>
      </c>
      <c r="G6157">
        <f t="shared" si="425"/>
        <v>0</v>
      </c>
      <c r="H6157">
        <f t="shared" si="422"/>
        <v>32.198398043472679</v>
      </c>
      <c r="I6157" s="70"/>
      <c r="K6157" s="177">
        <v>45383</v>
      </c>
      <c r="L6157" s="219">
        <v>32.483317856072873</v>
      </c>
      <c r="M6157" s="177">
        <v>45452</v>
      </c>
      <c r="N6157" s="221">
        <v>32.198398043472679</v>
      </c>
      <c r="O6157" s="70"/>
    </row>
    <row r="6158" spans="1:15">
      <c r="A6158" s="12">
        <f t="shared" si="424"/>
        <v>0</v>
      </c>
      <c r="B6158" t="str">
        <f>YEAR(C6158)&amp;VLOOKUP(MONTH(C6158),lookup!$G$2:$N$13,8)</f>
        <v>2025M02</v>
      </c>
      <c r="C6158" s="7">
        <f t="shared" si="426"/>
        <v>45695</v>
      </c>
      <c r="D6158" s="130">
        <v>0</v>
      </c>
      <c r="E6158">
        <f t="shared" si="423"/>
        <v>0</v>
      </c>
      <c r="F6158" s="130">
        <v>0</v>
      </c>
      <c r="G6158">
        <f t="shared" si="425"/>
        <v>0</v>
      </c>
      <c r="H6158">
        <f t="shared" si="422"/>
        <v>32.280575827223416</v>
      </c>
      <c r="I6158" s="70"/>
      <c r="K6158" s="177">
        <v>45383</v>
      </c>
      <c r="L6158" s="219">
        <v>32.551685801304252</v>
      </c>
      <c r="M6158" s="177">
        <v>45452</v>
      </c>
      <c r="N6158" s="221">
        <v>32.280575827223416</v>
      </c>
      <c r="O6158" s="70"/>
    </row>
    <row r="6159" spans="1:15">
      <c r="A6159" s="12">
        <f t="shared" si="424"/>
        <v>0</v>
      </c>
      <c r="B6159" t="str">
        <f>YEAR(C6159)&amp;VLOOKUP(MONTH(C6159),lookup!$G$2:$N$13,8)</f>
        <v>2025M02</v>
      </c>
      <c r="C6159" s="7">
        <f t="shared" si="426"/>
        <v>45696</v>
      </c>
      <c r="D6159" s="130">
        <v>0</v>
      </c>
      <c r="E6159">
        <f t="shared" si="423"/>
        <v>0</v>
      </c>
      <c r="F6159" s="130">
        <v>0</v>
      </c>
      <c r="G6159">
        <f t="shared" si="425"/>
        <v>0</v>
      </c>
      <c r="H6159">
        <f t="shared" si="422"/>
        <v>32.432893506092</v>
      </c>
      <c r="I6159" s="70"/>
      <c r="K6159" s="177">
        <v>45383</v>
      </c>
      <c r="L6159" s="219">
        <v>32.68775138138583</v>
      </c>
      <c r="M6159" s="177">
        <v>45452</v>
      </c>
      <c r="N6159" s="221">
        <v>32.432893506092</v>
      </c>
      <c r="O6159" s="70"/>
    </row>
    <row r="6160" spans="1:15">
      <c r="A6160" s="12">
        <f t="shared" si="424"/>
        <v>0</v>
      </c>
      <c r="B6160" t="str">
        <f>YEAR(C6160)&amp;VLOOKUP(MONTH(C6160),lookup!$G$2:$N$13,8)</f>
        <v>2025M02</v>
      </c>
      <c r="C6160" s="7">
        <f t="shared" si="426"/>
        <v>45697</v>
      </c>
      <c r="D6160" s="130">
        <v>0</v>
      </c>
      <c r="E6160">
        <f t="shared" si="423"/>
        <v>0</v>
      </c>
      <c r="F6160" s="130">
        <v>0</v>
      </c>
      <c r="G6160">
        <f t="shared" si="425"/>
        <v>0</v>
      </c>
      <c r="H6160">
        <f t="shared" si="422"/>
        <v>32.495153298541069</v>
      </c>
      <c r="I6160" s="70"/>
      <c r="K6160" s="177">
        <v>45383</v>
      </c>
      <c r="L6160" s="219">
        <v>32.729477524793815</v>
      </c>
      <c r="M6160" s="177">
        <v>45452</v>
      </c>
      <c r="N6160" s="221">
        <v>32.495153298541069</v>
      </c>
      <c r="O6160" s="70"/>
    </row>
    <row r="6161" spans="1:15">
      <c r="A6161" s="12">
        <f t="shared" si="424"/>
        <v>0</v>
      </c>
      <c r="B6161" t="str">
        <f>YEAR(C6161)&amp;VLOOKUP(MONTH(C6161),lookup!$G$2:$N$13,8)</f>
        <v>2025M02</v>
      </c>
      <c r="C6161" s="7">
        <f t="shared" si="426"/>
        <v>45698</v>
      </c>
      <c r="D6161" s="130">
        <v>0</v>
      </c>
      <c r="E6161">
        <f t="shared" si="423"/>
        <v>0</v>
      </c>
      <c r="F6161" s="130">
        <v>0</v>
      </c>
      <c r="G6161">
        <f t="shared" si="425"/>
        <v>0</v>
      </c>
      <c r="H6161">
        <f t="shared" si="422"/>
        <v>32.542549655029752</v>
      </c>
      <c r="I6161" s="70"/>
      <c r="K6161" s="177">
        <v>45383</v>
      </c>
      <c r="L6161" s="219">
        <v>32.756402686148462</v>
      </c>
      <c r="M6161" s="177">
        <v>45452</v>
      </c>
      <c r="N6161" s="221">
        <v>32.542549655029752</v>
      </c>
      <c r="O6161" s="70"/>
    </row>
    <row r="6162" spans="1:15">
      <c r="A6162" s="12">
        <f t="shared" si="424"/>
        <v>0</v>
      </c>
      <c r="B6162" t="str">
        <f>YEAR(C6162)&amp;VLOOKUP(MONTH(C6162),lookup!$G$2:$N$13,8)</f>
        <v>2025M02</v>
      </c>
      <c r="C6162" s="7">
        <f t="shared" si="426"/>
        <v>45699</v>
      </c>
      <c r="D6162" s="130">
        <v>0</v>
      </c>
      <c r="E6162">
        <f t="shared" si="423"/>
        <v>0</v>
      </c>
      <c r="F6162" s="130">
        <v>0</v>
      </c>
      <c r="G6162">
        <f t="shared" si="425"/>
        <v>0</v>
      </c>
      <c r="H6162">
        <f t="shared" si="422"/>
        <v>32.582901937335016</v>
      </c>
      <c r="I6162" s="70"/>
      <c r="K6162" s="177">
        <v>45383</v>
      </c>
      <c r="L6162" s="219">
        <v>32.775004421870392</v>
      </c>
      <c r="M6162" s="177">
        <v>45452</v>
      </c>
      <c r="N6162" s="221">
        <v>32.582901937335016</v>
      </c>
      <c r="O6162" s="70"/>
    </row>
    <row r="6163" spans="1:15">
      <c r="A6163" s="12">
        <f t="shared" si="424"/>
        <v>0</v>
      </c>
      <c r="B6163" t="str">
        <f>YEAR(C6163)&amp;VLOOKUP(MONTH(C6163),lookup!$G$2:$N$13,8)</f>
        <v>2025M02</v>
      </c>
      <c r="C6163" s="7">
        <f t="shared" si="426"/>
        <v>45700</v>
      </c>
      <c r="D6163" s="130">
        <v>0</v>
      </c>
      <c r="E6163">
        <f t="shared" si="423"/>
        <v>0</v>
      </c>
      <c r="F6163" s="130">
        <v>0</v>
      </c>
      <c r="G6163">
        <f t="shared" si="425"/>
        <v>0</v>
      </c>
      <c r="H6163">
        <f t="shared" si="422"/>
        <v>32.627687413883329</v>
      </c>
      <c r="I6163" s="70"/>
      <c r="K6163" s="177">
        <v>45383</v>
      </c>
      <c r="L6163" s="219">
        <v>32.795807168015905</v>
      </c>
      <c r="M6163" s="177">
        <v>45452</v>
      </c>
      <c r="N6163" s="221">
        <v>32.627687413883329</v>
      </c>
      <c r="O6163" s="70"/>
    </row>
    <row r="6164" spans="1:15">
      <c r="A6164" s="12">
        <f t="shared" si="424"/>
        <v>0</v>
      </c>
      <c r="B6164" t="str">
        <f>YEAR(C6164)&amp;VLOOKUP(MONTH(C6164),lookup!$G$2:$N$13,8)</f>
        <v>2025M02</v>
      </c>
      <c r="C6164" s="7">
        <f t="shared" si="426"/>
        <v>45701</v>
      </c>
      <c r="D6164" s="130">
        <v>0</v>
      </c>
      <c r="E6164">
        <f t="shared" si="423"/>
        <v>0</v>
      </c>
      <c r="F6164" s="130">
        <v>0</v>
      </c>
      <c r="G6164">
        <f t="shared" si="425"/>
        <v>0</v>
      </c>
      <c r="H6164">
        <f t="shared" si="422"/>
        <v>32.682819436231384</v>
      </c>
      <c r="I6164" s="70"/>
      <c r="K6164" s="177">
        <v>45383</v>
      </c>
      <c r="L6164" s="219">
        <v>32.825239869861171</v>
      </c>
      <c r="M6164" s="177">
        <v>45452</v>
      </c>
      <c r="N6164" s="221">
        <v>32.682819436231384</v>
      </c>
      <c r="O6164" s="70"/>
    </row>
    <row r="6165" spans="1:15">
      <c r="A6165" s="12">
        <f t="shared" si="424"/>
        <v>0</v>
      </c>
      <c r="B6165" t="str">
        <f>YEAR(C6165)&amp;VLOOKUP(MONTH(C6165),lookup!$G$2:$N$13,8)</f>
        <v>2025M02</v>
      </c>
      <c r="C6165" s="7">
        <f t="shared" si="426"/>
        <v>45702</v>
      </c>
      <c r="D6165" s="130">
        <v>0</v>
      </c>
      <c r="E6165">
        <f t="shared" si="423"/>
        <v>0</v>
      </c>
      <c r="F6165" s="130">
        <v>0</v>
      </c>
      <c r="G6165">
        <f t="shared" si="425"/>
        <v>0</v>
      </c>
      <c r="H6165">
        <f t="shared" si="422"/>
        <v>32.796009935399539</v>
      </c>
      <c r="I6165" s="70"/>
      <c r="K6165" s="177">
        <v>45383</v>
      </c>
      <c r="L6165" s="219">
        <v>32.922873358366601</v>
      </c>
      <c r="M6165" s="177">
        <v>45452</v>
      </c>
      <c r="N6165" s="221">
        <v>32.796009935399539</v>
      </c>
      <c r="O6165" s="70"/>
    </row>
    <row r="6166" spans="1:15">
      <c r="A6166" s="12">
        <f t="shared" si="424"/>
        <v>0</v>
      </c>
      <c r="B6166" t="str">
        <f>YEAR(C6166)&amp;VLOOKUP(MONTH(C6166),lookup!$G$2:$N$13,8)</f>
        <v>2025M02</v>
      </c>
      <c r="C6166" s="7">
        <f t="shared" si="426"/>
        <v>45703</v>
      </c>
      <c r="D6166" s="130">
        <v>0</v>
      </c>
      <c r="E6166">
        <f t="shared" si="423"/>
        <v>0</v>
      </c>
      <c r="F6166" s="130">
        <v>0</v>
      </c>
      <c r="G6166">
        <f t="shared" si="425"/>
        <v>0</v>
      </c>
      <c r="H6166">
        <f t="shared" si="422"/>
        <v>32.904994133598692</v>
      </c>
      <c r="I6166" s="70"/>
      <c r="K6166" s="177">
        <v>45383</v>
      </c>
      <c r="L6166" s="219">
        <v>33.018828091229331</v>
      </c>
      <c r="M6166" s="177">
        <v>45452</v>
      </c>
      <c r="N6166" s="221">
        <v>32.904994133598692</v>
      </c>
      <c r="O6166" s="70"/>
    </row>
    <row r="6167" spans="1:15">
      <c r="A6167" s="12">
        <f t="shared" si="424"/>
        <v>0</v>
      </c>
      <c r="B6167" t="str">
        <f>YEAR(C6167)&amp;VLOOKUP(MONTH(C6167),lookup!$G$2:$N$13,8)</f>
        <v>2025M02</v>
      </c>
      <c r="C6167" s="7">
        <f t="shared" si="426"/>
        <v>45704</v>
      </c>
      <c r="D6167" s="130">
        <v>0</v>
      </c>
      <c r="E6167">
        <f t="shared" si="423"/>
        <v>0</v>
      </c>
      <c r="F6167" s="130">
        <v>0</v>
      </c>
      <c r="G6167">
        <f t="shared" si="425"/>
        <v>0</v>
      </c>
      <c r="H6167">
        <f t="shared" si="422"/>
        <v>32.960602715572016</v>
      </c>
      <c r="I6167" s="70"/>
      <c r="K6167" s="177">
        <v>45383</v>
      </c>
      <c r="L6167" s="219">
        <v>33.059379617720637</v>
      </c>
      <c r="M6167" s="177">
        <v>45452</v>
      </c>
      <c r="N6167" s="221">
        <v>32.960602715572016</v>
      </c>
      <c r="O6167" s="70"/>
    </row>
    <row r="6168" spans="1:15">
      <c r="A6168" s="12">
        <f t="shared" si="424"/>
        <v>0</v>
      </c>
      <c r="B6168" t="str">
        <f>YEAR(C6168)&amp;VLOOKUP(MONTH(C6168),lookup!$G$2:$N$13,8)</f>
        <v>2025M02</v>
      </c>
      <c r="C6168" s="7">
        <f t="shared" si="426"/>
        <v>45705</v>
      </c>
      <c r="D6168" s="130">
        <v>0</v>
      </c>
      <c r="E6168">
        <f t="shared" si="423"/>
        <v>0</v>
      </c>
      <c r="F6168" s="130">
        <v>0</v>
      </c>
      <c r="G6168">
        <f t="shared" si="425"/>
        <v>0</v>
      </c>
      <c r="H6168">
        <f t="shared" si="422"/>
        <v>33.016680648542675</v>
      </c>
      <c r="I6168" s="70"/>
      <c r="K6168" s="177">
        <v>45383</v>
      </c>
      <c r="L6168" s="219">
        <v>33.117436303294376</v>
      </c>
      <c r="M6168" s="177">
        <v>45452</v>
      </c>
      <c r="N6168" s="221">
        <v>33.016680648542675</v>
      </c>
      <c r="O6168" s="70"/>
    </row>
    <row r="6169" spans="1:15">
      <c r="A6169" s="12">
        <f t="shared" si="424"/>
        <v>0</v>
      </c>
      <c r="B6169" t="str">
        <f>YEAR(C6169)&amp;VLOOKUP(MONTH(C6169),lookup!$G$2:$N$13,8)</f>
        <v>2025M02</v>
      </c>
      <c r="C6169" s="7">
        <f t="shared" si="426"/>
        <v>45706</v>
      </c>
      <c r="D6169" s="130">
        <v>0</v>
      </c>
      <c r="E6169">
        <f t="shared" si="423"/>
        <v>0</v>
      </c>
      <c r="F6169" s="130">
        <v>0</v>
      </c>
      <c r="G6169">
        <f t="shared" si="425"/>
        <v>0</v>
      </c>
      <c r="H6169">
        <f t="shared" ref="H6169:H6232" si="427">INDEX(J:AU,MATCH(C6169,C:C,0),MATCH($H$1,$J$1:$AU$1,0))*(IF(I6169=$Q$1,1,IF(K6169=$Q$1,1,IF(M6169=$Q$1,1,IF(O6169=$Q$1,1,0)))))</f>
        <v>33.071380659315736</v>
      </c>
      <c r="I6169" s="70"/>
      <c r="K6169" s="177">
        <v>45383</v>
      </c>
      <c r="L6169" s="219">
        <v>33.172223046468851</v>
      </c>
      <c r="M6169" s="177">
        <v>45452</v>
      </c>
      <c r="N6169" s="221">
        <v>33.071380659315736</v>
      </c>
      <c r="O6169" s="70"/>
    </row>
    <row r="6170" spans="1:15">
      <c r="A6170" s="12">
        <f t="shared" si="424"/>
        <v>0</v>
      </c>
      <c r="B6170" t="str">
        <f>YEAR(C6170)&amp;VLOOKUP(MONTH(C6170),lookup!$G$2:$N$13,8)</f>
        <v>2025M02</v>
      </c>
      <c r="C6170" s="7">
        <f t="shared" si="426"/>
        <v>45707</v>
      </c>
      <c r="D6170" s="130">
        <v>0</v>
      </c>
      <c r="E6170">
        <f t="shared" si="423"/>
        <v>0</v>
      </c>
      <c r="F6170" s="130">
        <v>0</v>
      </c>
      <c r="G6170">
        <f t="shared" si="425"/>
        <v>0</v>
      </c>
      <c r="H6170">
        <f t="shared" si="427"/>
        <v>33.133594855848777</v>
      </c>
      <c r="I6170" s="70"/>
      <c r="K6170" s="177">
        <v>45383</v>
      </c>
      <c r="L6170" s="219">
        <v>33.232518630981339</v>
      </c>
      <c r="M6170" s="177">
        <v>45452</v>
      </c>
      <c r="N6170" s="221">
        <v>33.133594855848777</v>
      </c>
      <c r="O6170" s="70"/>
    </row>
    <row r="6171" spans="1:15">
      <c r="A6171" s="12">
        <f t="shared" si="424"/>
        <v>0</v>
      </c>
      <c r="B6171" t="str">
        <f>YEAR(C6171)&amp;VLOOKUP(MONTH(C6171),lookup!$G$2:$N$13,8)</f>
        <v>2025M02</v>
      </c>
      <c r="C6171" s="7">
        <f t="shared" si="426"/>
        <v>45708</v>
      </c>
      <c r="D6171" s="130">
        <v>0</v>
      </c>
      <c r="E6171">
        <f t="shared" si="423"/>
        <v>0</v>
      </c>
      <c r="F6171" s="130">
        <v>0</v>
      </c>
      <c r="G6171">
        <f t="shared" si="425"/>
        <v>0</v>
      </c>
      <c r="H6171">
        <f t="shared" si="427"/>
        <v>33.236536052213623</v>
      </c>
      <c r="I6171" s="70"/>
      <c r="K6171" s="177">
        <v>45383</v>
      </c>
      <c r="L6171" s="219">
        <v>33.332039332336919</v>
      </c>
      <c r="M6171" s="177">
        <v>45452</v>
      </c>
      <c r="N6171" s="221">
        <v>33.236536052213623</v>
      </c>
      <c r="O6171" s="70"/>
    </row>
    <row r="6172" spans="1:15">
      <c r="A6172" s="12">
        <f t="shared" si="424"/>
        <v>0</v>
      </c>
      <c r="B6172" t="str">
        <f>YEAR(C6172)&amp;VLOOKUP(MONTH(C6172),lookup!$G$2:$N$13,8)</f>
        <v>2025M02</v>
      </c>
      <c r="C6172" s="7">
        <f t="shared" si="426"/>
        <v>45709</v>
      </c>
      <c r="D6172" s="130">
        <v>0</v>
      </c>
      <c r="E6172">
        <f t="shared" si="423"/>
        <v>0</v>
      </c>
      <c r="F6172" s="130">
        <v>0</v>
      </c>
      <c r="G6172">
        <f t="shared" si="425"/>
        <v>0</v>
      </c>
      <c r="H6172">
        <f t="shared" si="427"/>
        <v>33.367004328390102</v>
      </c>
      <c r="I6172" s="70"/>
      <c r="K6172" s="177">
        <v>45383</v>
      </c>
      <c r="L6172" s="219">
        <v>33.465614948970298</v>
      </c>
      <c r="M6172" s="177">
        <v>45452</v>
      </c>
      <c r="N6172" s="221">
        <v>33.367004328390102</v>
      </c>
      <c r="O6172" s="70"/>
    </row>
    <row r="6173" spans="1:15">
      <c r="A6173" s="12">
        <f t="shared" si="424"/>
        <v>0</v>
      </c>
      <c r="B6173" t="str">
        <f>YEAR(C6173)&amp;VLOOKUP(MONTH(C6173),lookup!$G$2:$N$13,8)</f>
        <v>2025M02</v>
      </c>
      <c r="C6173" s="7">
        <f t="shared" si="426"/>
        <v>45710</v>
      </c>
      <c r="D6173" s="130">
        <v>0</v>
      </c>
      <c r="E6173">
        <f t="shared" si="423"/>
        <v>0</v>
      </c>
      <c r="F6173" s="130">
        <v>0</v>
      </c>
      <c r="G6173">
        <f t="shared" si="425"/>
        <v>0</v>
      </c>
      <c r="H6173">
        <f t="shared" si="427"/>
        <v>33.73707725082415</v>
      </c>
      <c r="I6173" s="70"/>
      <c r="K6173" s="177">
        <v>45383</v>
      </c>
      <c r="L6173" s="219">
        <v>33.833758953076405</v>
      </c>
      <c r="M6173" s="177">
        <v>45452</v>
      </c>
      <c r="N6173" s="221">
        <v>33.73707725082415</v>
      </c>
      <c r="O6173" s="70"/>
    </row>
    <row r="6174" spans="1:15">
      <c r="A6174" s="12">
        <f t="shared" si="424"/>
        <v>0</v>
      </c>
      <c r="B6174" t="str">
        <f>YEAR(C6174)&amp;VLOOKUP(MONTH(C6174),lookup!$G$2:$N$13,8)</f>
        <v>2025M02</v>
      </c>
      <c r="C6174" s="7">
        <f t="shared" si="426"/>
        <v>45711</v>
      </c>
      <c r="D6174" s="130">
        <v>0</v>
      </c>
      <c r="E6174">
        <f t="shared" si="423"/>
        <v>0</v>
      </c>
      <c r="F6174" s="130">
        <v>0</v>
      </c>
      <c r="G6174">
        <f t="shared" si="425"/>
        <v>0</v>
      </c>
      <c r="H6174">
        <f t="shared" si="427"/>
        <v>33.769412770884642</v>
      </c>
      <c r="I6174" s="70"/>
      <c r="K6174" s="177">
        <v>45383</v>
      </c>
      <c r="L6174" s="219">
        <v>33.882830605847126</v>
      </c>
      <c r="M6174" s="177">
        <v>45452</v>
      </c>
      <c r="N6174" s="221">
        <v>33.769412770884642</v>
      </c>
      <c r="O6174" s="70"/>
    </row>
    <row r="6175" spans="1:15">
      <c r="A6175" s="12">
        <f t="shared" si="424"/>
        <v>0</v>
      </c>
      <c r="B6175" t="str">
        <f>YEAR(C6175)&amp;VLOOKUP(MONTH(C6175),lookup!$G$2:$N$13,8)</f>
        <v>2025M02</v>
      </c>
      <c r="C6175" s="7">
        <f t="shared" si="426"/>
        <v>45712</v>
      </c>
      <c r="D6175" s="130">
        <v>0</v>
      </c>
      <c r="E6175">
        <f t="shared" si="423"/>
        <v>0</v>
      </c>
      <c r="F6175" s="130">
        <v>0</v>
      </c>
      <c r="G6175">
        <f t="shared" si="425"/>
        <v>0</v>
      </c>
      <c r="H6175">
        <f t="shared" si="427"/>
        <v>33.789876359114565</v>
      </c>
      <c r="I6175" s="70"/>
      <c r="K6175" s="177">
        <v>45383</v>
      </c>
      <c r="L6175" s="219">
        <v>33.931585115434515</v>
      </c>
      <c r="M6175" s="177">
        <v>45452</v>
      </c>
      <c r="N6175" s="221">
        <v>33.789876359114565</v>
      </c>
      <c r="O6175" s="70"/>
    </row>
    <row r="6176" spans="1:15">
      <c r="A6176" s="12">
        <f t="shared" si="424"/>
        <v>0</v>
      </c>
      <c r="B6176" t="str">
        <f>YEAR(C6176)&amp;VLOOKUP(MONTH(C6176),lookup!$G$2:$N$13,8)</f>
        <v>2025M02</v>
      </c>
      <c r="C6176" s="7">
        <f t="shared" si="426"/>
        <v>45713</v>
      </c>
      <c r="D6176" s="130">
        <v>0</v>
      </c>
      <c r="E6176">
        <f t="shared" si="423"/>
        <v>0</v>
      </c>
      <c r="F6176" s="130">
        <v>0</v>
      </c>
      <c r="G6176">
        <f t="shared" si="425"/>
        <v>0</v>
      </c>
      <c r="H6176">
        <f t="shared" si="427"/>
        <v>33.813965794708956</v>
      </c>
      <c r="I6176" s="70"/>
      <c r="K6176" s="177">
        <v>45383</v>
      </c>
      <c r="L6176" s="219">
        <v>33.967606732981189</v>
      </c>
      <c r="M6176" s="177">
        <v>45452</v>
      </c>
      <c r="N6176" s="221">
        <v>33.813965794708956</v>
      </c>
      <c r="O6176" s="70"/>
    </row>
    <row r="6177" spans="1:15">
      <c r="A6177" s="12">
        <f t="shared" si="424"/>
        <v>0</v>
      </c>
      <c r="B6177" t="str">
        <f>YEAR(C6177)&amp;VLOOKUP(MONTH(C6177),lookup!$G$2:$N$13,8)</f>
        <v>2025M02</v>
      </c>
      <c r="C6177" s="7">
        <f t="shared" si="426"/>
        <v>45714</v>
      </c>
      <c r="D6177" s="130">
        <v>0</v>
      </c>
      <c r="E6177">
        <f t="shared" si="423"/>
        <v>0</v>
      </c>
      <c r="F6177" s="130">
        <v>0</v>
      </c>
      <c r="G6177">
        <f t="shared" si="425"/>
        <v>0</v>
      </c>
      <c r="H6177">
        <f t="shared" si="427"/>
        <v>33.86106805974967</v>
      </c>
      <c r="I6177" s="70"/>
      <c r="K6177" s="177">
        <v>45383</v>
      </c>
      <c r="L6177" s="219">
        <v>34.026575809048772</v>
      </c>
      <c r="M6177" s="177">
        <v>45452</v>
      </c>
      <c r="N6177" s="221">
        <v>33.86106805974967</v>
      </c>
      <c r="O6177" s="70"/>
    </row>
    <row r="6178" spans="1:15">
      <c r="A6178" s="12">
        <f t="shared" si="424"/>
        <v>0</v>
      </c>
      <c r="B6178" t="str">
        <f>YEAR(C6178)&amp;VLOOKUP(MONTH(C6178),lookup!$G$2:$N$13,8)</f>
        <v>2025M02</v>
      </c>
      <c r="C6178" s="7">
        <f t="shared" si="426"/>
        <v>45715</v>
      </c>
      <c r="D6178" s="130">
        <v>0</v>
      </c>
      <c r="E6178">
        <f t="shared" si="423"/>
        <v>0</v>
      </c>
      <c r="F6178" s="130">
        <v>0</v>
      </c>
      <c r="G6178">
        <f t="shared" si="425"/>
        <v>0</v>
      </c>
      <c r="H6178">
        <f t="shared" si="427"/>
        <v>33.954222224511149</v>
      </c>
      <c r="I6178" s="70"/>
      <c r="K6178" s="177">
        <v>45383</v>
      </c>
      <c r="L6178" s="219">
        <v>34.119505523292176</v>
      </c>
      <c r="M6178" s="177">
        <v>45452</v>
      </c>
      <c r="N6178" s="221">
        <v>33.954222224511149</v>
      </c>
      <c r="O6178" s="70"/>
    </row>
    <row r="6179" spans="1:15">
      <c r="A6179" s="12">
        <f t="shared" si="424"/>
        <v>0</v>
      </c>
      <c r="B6179" t="str">
        <f>YEAR(C6179)&amp;VLOOKUP(MONTH(C6179),lookup!$G$2:$N$13,8)</f>
        <v>2025M02</v>
      </c>
      <c r="C6179" s="7">
        <f t="shared" si="426"/>
        <v>45716</v>
      </c>
      <c r="D6179" s="130">
        <v>0</v>
      </c>
      <c r="E6179">
        <f t="shared" si="423"/>
        <v>0</v>
      </c>
      <c r="F6179" s="130">
        <v>0</v>
      </c>
      <c r="G6179">
        <f t="shared" si="425"/>
        <v>0</v>
      </c>
      <c r="H6179">
        <f t="shared" si="427"/>
        <v>34.039084715326517</v>
      </c>
      <c r="I6179" s="70"/>
      <c r="K6179" s="177">
        <v>45383</v>
      </c>
      <c r="L6179" s="219">
        <v>34.204639404376977</v>
      </c>
      <c r="M6179" s="177">
        <v>45452</v>
      </c>
      <c r="N6179" s="221">
        <v>34.039084715326517</v>
      </c>
      <c r="O6179" s="70"/>
    </row>
    <row r="6180" spans="1:15">
      <c r="A6180" s="12">
        <f t="shared" si="424"/>
        <v>0</v>
      </c>
      <c r="B6180" t="str">
        <f>YEAR(C6180)&amp;VLOOKUP(MONTH(C6180),lookup!$G$2:$N$13,8)</f>
        <v>2025M03</v>
      </c>
      <c r="C6180" s="7">
        <f t="shared" si="426"/>
        <v>45717</v>
      </c>
      <c r="D6180" s="130">
        <v>0</v>
      </c>
      <c r="E6180">
        <f t="shared" si="423"/>
        <v>0</v>
      </c>
      <c r="F6180" s="130">
        <v>0</v>
      </c>
      <c r="G6180">
        <f t="shared" si="425"/>
        <v>0</v>
      </c>
      <c r="H6180">
        <f t="shared" si="427"/>
        <v>34.219724807570593</v>
      </c>
      <c r="I6180" s="70"/>
      <c r="K6180" s="177">
        <v>45383</v>
      </c>
      <c r="L6180" s="219">
        <v>34.371467941459045</v>
      </c>
      <c r="M6180" s="177">
        <v>45452</v>
      </c>
      <c r="N6180" s="221">
        <v>34.219724807570593</v>
      </c>
      <c r="O6180" s="70"/>
    </row>
    <row r="6181" spans="1:15">
      <c r="A6181" s="12">
        <f t="shared" si="424"/>
        <v>0</v>
      </c>
      <c r="B6181" t="str">
        <f>YEAR(C6181)&amp;VLOOKUP(MONTH(C6181),lookup!$G$2:$N$13,8)</f>
        <v>2025M03</v>
      </c>
      <c r="C6181" s="7">
        <f t="shared" si="426"/>
        <v>45718</v>
      </c>
      <c r="D6181" s="130">
        <v>0</v>
      </c>
      <c r="E6181">
        <f t="shared" si="423"/>
        <v>0</v>
      </c>
      <c r="F6181" s="130">
        <v>0</v>
      </c>
      <c r="G6181">
        <f t="shared" si="425"/>
        <v>0</v>
      </c>
      <c r="H6181">
        <f t="shared" si="427"/>
        <v>34.092480108434827</v>
      </c>
      <c r="I6181" s="70"/>
      <c r="K6181" s="177">
        <v>45383</v>
      </c>
      <c r="L6181" s="219">
        <v>34.243879108844787</v>
      </c>
      <c r="M6181" s="177">
        <v>45452</v>
      </c>
      <c r="N6181" s="221">
        <v>34.092480108434827</v>
      </c>
      <c r="O6181" s="70"/>
    </row>
    <row r="6182" spans="1:15">
      <c r="A6182" s="12">
        <f t="shared" si="424"/>
        <v>0</v>
      </c>
      <c r="B6182" t="str">
        <f>YEAR(C6182)&amp;VLOOKUP(MONTH(C6182),lookup!$G$2:$N$13,8)</f>
        <v>2025M03</v>
      </c>
      <c r="C6182" s="7">
        <f t="shared" si="426"/>
        <v>45719</v>
      </c>
      <c r="D6182" s="130">
        <v>0</v>
      </c>
      <c r="E6182">
        <f t="shared" si="423"/>
        <v>0</v>
      </c>
      <c r="F6182" s="130">
        <v>0</v>
      </c>
      <c r="G6182">
        <f t="shared" si="425"/>
        <v>0</v>
      </c>
      <c r="H6182">
        <f t="shared" si="427"/>
        <v>34.116365222145305</v>
      </c>
      <c r="I6182" s="70"/>
      <c r="K6182" s="177">
        <v>45383</v>
      </c>
      <c r="L6182" s="219">
        <v>34.26083831235281</v>
      </c>
      <c r="M6182" s="177">
        <v>45452</v>
      </c>
      <c r="N6182" s="221">
        <v>34.116365222145305</v>
      </c>
      <c r="O6182" s="70"/>
    </row>
    <row r="6183" spans="1:15">
      <c r="A6183" s="12">
        <f t="shared" si="424"/>
        <v>0</v>
      </c>
      <c r="B6183" t="str">
        <f>YEAR(C6183)&amp;VLOOKUP(MONTH(C6183),lookup!$G$2:$N$13,8)</f>
        <v>2025M03</v>
      </c>
      <c r="C6183" s="7">
        <f t="shared" si="426"/>
        <v>45720</v>
      </c>
      <c r="D6183" s="130">
        <v>0</v>
      </c>
      <c r="E6183">
        <f t="shared" si="423"/>
        <v>0</v>
      </c>
      <c r="F6183" s="130">
        <v>0</v>
      </c>
      <c r="G6183">
        <f t="shared" si="425"/>
        <v>0</v>
      </c>
      <c r="H6183">
        <f t="shared" si="427"/>
        <v>34.157118526463378</v>
      </c>
      <c r="I6183" s="70"/>
      <c r="K6183" s="177">
        <v>45383</v>
      </c>
      <c r="L6183" s="219">
        <v>34.288318741703691</v>
      </c>
      <c r="M6183" s="177">
        <v>45452</v>
      </c>
      <c r="N6183" s="221">
        <v>34.157118526463378</v>
      </c>
      <c r="O6183" s="70"/>
    </row>
    <row r="6184" spans="1:15">
      <c r="A6184" s="12">
        <f t="shared" si="424"/>
        <v>0</v>
      </c>
      <c r="B6184" t="str">
        <f>YEAR(C6184)&amp;VLOOKUP(MONTH(C6184),lookup!$G$2:$N$13,8)</f>
        <v>2025M03</v>
      </c>
      <c r="C6184" s="7">
        <f t="shared" si="426"/>
        <v>45721</v>
      </c>
      <c r="D6184" s="130">
        <v>0</v>
      </c>
      <c r="E6184">
        <f t="shared" si="423"/>
        <v>0</v>
      </c>
      <c r="F6184" s="130">
        <v>0</v>
      </c>
      <c r="G6184">
        <f t="shared" si="425"/>
        <v>0</v>
      </c>
      <c r="H6184">
        <f t="shared" si="427"/>
        <v>34.226521038569061</v>
      </c>
      <c r="I6184" s="70"/>
      <c r="K6184" s="177">
        <v>45383</v>
      </c>
      <c r="L6184" s="219">
        <v>34.349807338802982</v>
      </c>
      <c r="M6184" s="177">
        <v>45452</v>
      </c>
      <c r="N6184" s="221">
        <v>34.226521038569061</v>
      </c>
      <c r="O6184" s="70"/>
    </row>
    <row r="6185" spans="1:15">
      <c r="A6185" s="12">
        <f t="shared" si="424"/>
        <v>0</v>
      </c>
      <c r="B6185" t="str">
        <f>YEAR(C6185)&amp;VLOOKUP(MONTH(C6185),lookup!$G$2:$N$13,8)</f>
        <v>2025M03</v>
      </c>
      <c r="C6185" s="7">
        <f t="shared" si="426"/>
        <v>45722</v>
      </c>
      <c r="D6185" s="130">
        <v>0</v>
      </c>
      <c r="E6185">
        <f t="shared" si="423"/>
        <v>0</v>
      </c>
      <c r="F6185" s="130">
        <v>0</v>
      </c>
      <c r="G6185">
        <f t="shared" si="425"/>
        <v>0</v>
      </c>
      <c r="H6185">
        <f t="shared" si="427"/>
        <v>34.312453322422527</v>
      </c>
      <c r="I6185" s="70"/>
      <c r="K6185" s="177">
        <v>45383</v>
      </c>
      <c r="L6185" s="219">
        <v>34.420946803329656</v>
      </c>
      <c r="M6185" s="177">
        <v>45452</v>
      </c>
      <c r="N6185" s="221">
        <v>34.312453322422527</v>
      </c>
      <c r="O6185" s="70"/>
    </row>
    <row r="6186" spans="1:15">
      <c r="A6186" s="12">
        <f t="shared" si="424"/>
        <v>0</v>
      </c>
      <c r="B6186" t="str">
        <f>YEAR(C6186)&amp;VLOOKUP(MONTH(C6186),lookup!$G$2:$N$13,8)</f>
        <v>2025M03</v>
      </c>
      <c r="C6186" s="7">
        <f t="shared" si="426"/>
        <v>45723</v>
      </c>
      <c r="D6186" s="130">
        <v>0</v>
      </c>
      <c r="E6186">
        <f t="shared" si="423"/>
        <v>0</v>
      </c>
      <c r="F6186" s="130">
        <v>0</v>
      </c>
      <c r="G6186">
        <f t="shared" si="425"/>
        <v>0</v>
      </c>
      <c r="H6186">
        <f t="shared" si="427"/>
        <v>34.421444865606553</v>
      </c>
      <c r="I6186" s="70"/>
      <c r="K6186" s="177">
        <v>45383</v>
      </c>
      <c r="L6186" s="219">
        <v>34.516684431002908</v>
      </c>
      <c r="M6186" s="177">
        <v>45452</v>
      </c>
      <c r="N6186" s="221">
        <v>34.421444865606553</v>
      </c>
      <c r="O6186" s="70"/>
    </row>
    <row r="6187" spans="1:15">
      <c r="A6187" s="12">
        <f t="shared" si="424"/>
        <v>0</v>
      </c>
      <c r="B6187" t="str">
        <f>YEAR(C6187)&amp;VLOOKUP(MONTH(C6187),lookup!$G$2:$N$13,8)</f>
        <v>2025M03</v>
      </c>
      <c r="C6187" s="7">
        <f t="shared" si="426"/>
        <v>45724</v>
      </c>
      <c r="D6187" s="130">
        <v>0</v>
      </c>
      <c r="E6187">
        <f t="shared" si="423"/>
        <v>0</v>
      </c>
      <c r="F6187" s="130">
        <v>0</v>
      </c>
      <c r="G6187">
        <f t="shared" si="425"/>
        <v>0</v>
      </c>
      <c r="H6187">
        <f t="shared" si="427"/>
        <v>34.423733210708072</v>
      </c>
      <c r="I6187" s="70"/>
      <c r="K6187" s="177">
        <v>45383</v>
      </c>
      <c r="L6187" s="219">
        <v>34.505441893160103</v>
      </c>
      <c r="M6187" s="177">
        <v>45452</v>
      </c>
      <c r="N6187" s="221">
        <v>34.423733210708072</v>
      </c>
      <c r="O6187" s="70"/>
    </row>
    <row r="6188" spans="1:15">
      <c r="A6188" s="12">
        <f t="shared" si="424"/>
        <v>0</v>
      </c>
      <c r="B6188" t="str">
        <f>YEAR(C6188)&amp;VLOOKUP(MONTH(C6188),lookup!$G$2:$N$13,8)</f>
        <v>2025M03</v>
      </c>
      <c r="C6188" s="7">
        <f t="shared" si="426"/>
        <v>45725</v>
      </c>
      <c r="D6188" s="130">
        <v>0</v>
      </c>
      <c r="E6188">
        <f t="shared" si="423"/>
        <v>0</v>
      </c>
      <c r="F6188" s="130">
        <v>0</v>
      </c>
      <c r="G6188">
        <f t="shared" si="425"/>
        <v>0</v>
      </c>
      <c r="H6188">
        <f t="shared" si="427"/>
        <v>34.352360858493419</v>
      </c>
      <c r="I6188" s="70"/>
      <c r="K6188" s="177">
        <v>45383</v>
      </c>
      <c r="L6188" s="219">
        <v>34.430441971548852</v>
      </c>
      <c r="M6188" s="177">
        <v>45452</v>
      </c>
      <c r="N6188" s="221">
        <v>34.352360858493419</v>
      </c>
      <c r="O6188" s="70"/>
    </row>
    <row r="6189" spans="1:15">
      <c r="A6189" s="12">
        <f t="shared" si="424"/>
        <v>0</v>
      </c>
      <c r="B6189" t="str">
        <f>YEAR(C6189)&amp;VLOOKUP(MONTH(C6189),lookup!$G$2:$N$13,8)</f>
        <v>2025M03</v>
      </c>
      <c r="C6189" s="7">
        <f t="shared" si="426"/>
        <v>45726</v>
      </c>
      <c r="D6189" s="130">
        <v>0</v>
      </c>
      <c r="E6189">
        <f t="shared" ref="E6189:E6252" si="428">AVERAGE(SUM(D6182:D6189)/8,SUM(D6184:D6189)/6)</f>
        <v>0</v>
      </c>
      <c r="F6189" s="130">
        <v>0</v>
      </c>
      <c r="G6189">
        <f t="shared" si="425"/>
        <v>0</v>
      </c>
      <c r="H6189">
        <f t="shared" si="427"/>
        <v>34.365738591723812</v>
      </c>
      <c r="I6189" s="70"/>
      <c r="K6189" s="177">
        <v>45383</v>
      </c>
      <c r="L6189" s="219">
        <v>34.42866572991057</v>
      </c>
      <c r="M6189" s="177">
        <v>45452</v>
      </c>
      <c r="N6189" s="221">
        <v>34.365738591723812</v>
      </c>
      <c r="O6189" s="70"/>
    </row>
    <row r="6190" spans="1:15">
      <c r="A6190" s="12">
        <f t="shared" si="424"/>
        <v>0</v>
      </c>
      <c r="B6190" t="str">
        <f>YEAR(C6190)&amp;VLOOKUP(MONTH(C6190),lookup!$G$2:$N$13,8)</f>
        <v>2025M03</v>
      </c>
      <c r="C6190" s="7">
        <f t="shared" si="426"/>
        <v>45727</v>
      </c>
      <c r="D6190" s="130">
        <v>0</v>
      </c>
      <c r="E6190">
        <f t="shared" si="428"/>
        <v>0</v>
      </c>
      <c r="F6190" s="130">
        <v>0</v>
      </c>
      <c r="G6190">
        <f t="shared" si="425"/>
        <v>0</v>
      </c>
      <c r="H6190">
        <f t="shared" si="427"/>
        <v>34.401897053362568</v>
      </c>
      <c r="I6190" s="70"/>
      <c r="K6190" s="177">
        <v>45383</v>
      </c>
      <c r="L6190" s="219">
        <v>34.444217248366833</v>
      </c>
      <c r="M6190" s="177">
        <v>45452</v>
      </c>
      <c r="N6190" s="221">
        <v>34.401897053362568</v>
      </c>
      <c r="O6190" s="70"/>
    </row>
    <row r="6191" spans="1:15">
      <c r="A6191" s="12">
        <f t="shared" si="424"/>
        <v>0</v>
      </c>
      <c r="B6191" t="str">
        <f>YEAR(C6191)&amp;VLOOKUP(MONTH(C6191),lookup!$G$2:$N$13,8)</f>
        <v>2025M03</v>
      </c>
      <c r="C6191" s="7">
        <f t="shared" si="426"/>
        <v>45728</v>
      </c>
      <c r="D6191" s="130">
        <v>0</v>
      </c>
      <c r="E6191">
        <f t="shared" si="428"/>
        <v>0</v>
      </c>
      <c r="F6191" s="130">
        <v>0</v>
      </c>
      <c r="G6191">
        <f t="shared" si="425"/>
        <v>0</v>
      </c>
      <c r="H6191">
        <f t="shared" si="427"/>
        <v>34.460460719696279</v>
      </c>
      <c r="I6191" s="70"/>
      <c r="K6191" s="177">
        <v>45383</v>
      </c>
      <c r="L6191" s="219">
        <v>34.478792257457819</v>
      </c>
      <c r="M6191" s="177">
        <v>45452</v>
      </c>
      <c r="N6191" s="221">
        <v>34.460460719696279</v>
      </c>
      <c r="O6191" s="70"/>
    </row>
    <row r="6192" spans="1:15">
      <c r="A6192" s="12">
        <f t="shared" ref="A6192:A6255" si="429">IF(D6192+D6193=D6192,IF(D6192+D6193&gt;0,1,0),0)</f>
        <v>0</v>
      </c>
      <c r="B6192" t="str">
        <f>YEAR(C6192)&amp;VLOOKUP(MONTH(C6192),lookup!$G$2:$N$13,8)</f>
        <v>2025M03</v>
      </c>
      <c r="C6192" s="7">
        <f t="shared" si="426"/>
        <v>45729</v>
      </c>
      <c r="D6192" s="130">
        <v>0</v>
      </c>
      <c r="E6192">
        <f t="shared" si="428"/>
        <v>0</v>
      </c>
      <c r="F6192" s="130">
        <v>0</v>
      </c>
      <c r="G6192">
        <f t="shared" si="425"/>
        <v>0</v>
      </c>
      <c r="H6192">
        <f t="shared" si="427"/>
        <v>34.548721940443052</v>
      </c>
      <c r="I6192" s="70"/>
      <c r="K6192" s="177">
        <v>45383</v>
      </c>
      <c r="L6192" s="219">
        <v>34.550279238648287</v>
      </c>
      <c r="M6192" s="177">
        <v>45452</v>
      </c>
      <c r="N6192" s="221">
        <v>34.548721940443052</v>
      </c>
      <c r="O6192" s="70"/>
    </row>
    <row r="6193" spans="1:15">
      <c r="A6193" s="12">
        <f t="shared" si="429"/>
        <v>0</v>
      </c>
      <c r="B6193" t="str">
        <f>YEAR(C6193)&amp;VLOOKUP(MONTH(C6193),lookup!$G$2:$N$13,8)</f>
        <v>2025M03</v>
      </c>
      <c r="C6193" s="7">
        <f t="shared" si="426"/>
        <v>45730</v>
      </c>
      <c r="D6193" s="130">
        <v>0</v>
      </c>
      <c r="E6193">
        <f t="shared" si="428"/>
        <v>0</v>
      </c>
      <c r="F6193" s="130">
        <v>0</v>
      </c>
      <c r="G6193">
        <f t="shared" si="425"/>
        <v>0</v>
      </c>
      <c r="H6193">
        <f t="shared" si="427"/>
        <v>34.594701983348102</v>
      </c>
      <c r="I6193" s="70"/>
      <c r="K6193" s="177">
        <v>45383</v>
      </c>
      <c r="L6193" s="219">
        <v>34.580179945297722</v>
      </c>
      <c r="M6193" s="177">
        <v>45452</v>
      </c>
      <c r="N6193" s="221">
        <v>34.594701983348102</v>
      </c>
      <c r="O6193" s="70"/>
    </row>
    <row r="6194" spans="1:15">
      <c r="A6194" s="12">
        <f t="shared" si="429"/>
        <v>0</v>
      </c>
      <c r="B6194" t="str">
        <f>YEAR(C6194)&amp;VLOOKUP(MONTH(C6194),lookup!$G$2:$N$13,8)</f>
        <v>2025M03</v>
      </c>
      <c r="C6194" s="7">
        <f t="shared" si="426"/>
        <v>45731</v>
      </c>
      <c r="D6194" s="130">
        <v>0</v>
      </c>
      <c r="E6194">
        <f t="shared" si="428"/>
        <v>0</v>
      </c>
      <c r="F6194" s="130">
        <v>0</v>
      </c>
      <c r="G6194">
        <f t="shared" si="425"/>
        <v>0</v>
      </c>
      <c r="H6194">
        <f t="shared" si="427"/>
        <v>34.579524047754802</v>
      </c>
      <c r="I6194" s="70"/>
      <c r="K6194" s="177">
        <v>45383</v>
      </c>
      <c r="L6194" s="219">
        <v>34.53695091249638</v>
      </c>
      <c r="M6194" s="177">
        <v>45452</v>
      </c>
      <c r="N6194" s="221">
        <v>34.579524047754802</v>
      </c>
      <c r="O6194" s="70"/>
    </row>
    <row r="6195" spans="1:15">
      <c r="A6195" s="12">
        <f t="shared" si="429"/>
        <v>0</v>
      </c>
      <c r="B6195" t="str">
        <f>YEAR(C6195)&amp;VLOOKUP(MONTH(C6195),lookup!$G$2:$N$13,8)</f>
        <v>2025M03</v>
      </c>
      <c r="C6195" s="7">
        <f t="shared" si="426"/>
        <v>45732</v>
      </c>
      <c r="D6195" s="130">
        <v>0</v>
      </c>
      <c r="E6195">
        <f t="shared" si="428"/>
        <v>0</v>
      </c>
      <c r="F6195" s="130">
        <v>0</v>
      </c>
      <c r="G6195">
        <f t="shared" si="425"/>
        <v>0</v>
      </c>
      <c r="H6195">
        <f t="shared" si="427"/>
        <v>34.569707796206593</v>
      </c>
      <c r="I6195" s="70"/>
      <c r="K6195" s="177">
        <v>45383</v>
      </c>
      <c r="L6195" s="219">
        <v>34.499674518985479</v>
      </c>
      <c r="M6195" s="177">
        <v>45452</v>
      </c>
      <c r="N6195" s="221">
        <v>34.569707796206593</v>
      </c>
      <c r="O6195" s="70"/>
    </row>
    <row r="6196" spans="1:15">
      <c r="A6196" s="12">
        <f t="shared" si="429"/>
        <v>0</v>
      </c>
      <c r="B6196" t="str">
        <f>YEAR(C6196)&amp;VLOOKUP(MONTH(C6196),lookup!$G$2:$N$13,8)</f>
        <v>2025M03</v>
      </c>
      <c r="C6196" s="7">
        <f t="shared" si="426"/>
        <v>45733</v>
      </c>
      <c r="D6196" s="130">
        <v>0</v>
      </c>
      <c r="E6196">
        <f t="shared" si="428"/>
        <v>0</v>
      </c>
      <c r="F6196" s="130">
        <v>0</v>
      </c>
      <c r="G6196">
        <f t="shared" si="425"/>
        <v>0</v>
      </c>
      <c r="H6196">
        <f t="shared" si="427"/>
        <v>34.614020101075383</v>
      </c>
      <c r="I6196" s="70"/>
      <c r="K6196" s="177">
        <v>45383</v>
      </c>
      <c r="L6196" s="219">
        <v>34.51023257356092</v>
      </c>
      <c r="M6196" s="177">
        <v>45452</v>
      </c>
      <c r="N6196" s="221">
        <v>34.614020101075383</v>
      </c>
      <c r="O6196" s="70"/>
    </row>
    <row r="6197" spans="1:15">
      <c r="A6197" s="12">
        <f t="shared" si="429"/>
        <v>0</v>
      </c>
      <c r="B6197" t="str">
        <f>YEAR(C6197)&amp;VLOOKUP(MONTH(C6197),lookup!$G$2:$N$13,8)</f>
        <v>2025M03</v>
      </c>
      <c r="C6197" s="7">
        <f t="shared" si="426"/>
        <v>45734</v>
      </c>
      <c r="D6197" s="130">
        <v>0</v>
      </c>
      <c r="E6197">
        <f t="shared" si="428"/>
        <v>0</v>
      </c>
      <c r="F6197" s="130">
        <v>0</v>
      </c>
      <c r="G6197">
        <f t="shared" si="425"/>
        <v>0</v>
      </c>
      <c r="H6197">
        <f t="shared" si="427"/>
        <v>34.681324958083842</v>
      </c>
      <c r="I6197" s="70"/>
      <c r="K6197" s="177">
        <v>45383</v>
      </c>
      <c r="L6197" s="219">
        <v>34.540285735768045</v>
      </c>
      <c r="M6197" s="177">
        <v>45452</v>
      </c>
      <c r="N6197" s="221">
        <v>34.681324958083842</v>
      </c>
      <c r="O6197" s="70"/>
    </row>
    <row r="6198" spans="1:15">
      <c r="A6198" s="12">
        <f t="shared" si="429"/>
        <v>0</v>
      </c>
      <c r="B6198" t="str">
        <f>YEAR(C6198)&amp;VLOOKUP(MONTH(C6198),lookup!$G$2:$N$13,8)</f>
        <v>2025M03</v>
      </c>
      <c r="C6198" s="7">
        <f t="shared" si="426"/>
        <v>45735</v>
      </c>
      <c r="D6198" s="130">
        <v>0</v>
      </c>
      <c r="E6198">
        <f t="shared" si="428"/>
        <v>0</v>
      </c>
      <c r="F6198" s="130">
        <v>0</v>
      </c>
      <c r="G6198">
        <f t="shared" si="425"/>
        <v>0</v>
      </c>
      <c r="H6198">
        <f t="shared" si="427"/>
        <v>34.767648689654436</v>
      </c>
      <c r="I6198" s="70"/>
      <c r="K6198" s="177">
        <v>45383</v>
      </c>
      <c r="L6198" s="219">
        <v>34.597102505467056</v>
      </c>
      <c r="M6198" s="177">
        <v>45452</v>
      </c>
      <c r="N6198" s="221">
        <v>34.767648689654436</v>
      </c>
      <c r="O6198" s="70"/>
    </row>
    <row r="6199" spans="1:15">
      <c r="A6199" s="12">
        <f t="shared" si="429"/>
        <v>0</v>
      </c>
      <c r="B6199" t="str">
        <f>YEAR(C6199)&amp;VLOOKUP(MONTH(C6199),lookup!$G$2:$N$13,8)</f>
        <v>2025M03</v>
      </c>
      <c r="C6199" s="7">
        <f t="shared" si="426"/>
        <v>45736</v>
      </c>
      <c r="D6199" s="130">
        <v>0</v>
      </c>
      <c r="E6199">
        <f t="shared" si="428"/>
        <v>0</v>
      </c>
      <c r="F6199" s="130">
        <v>0</v>
      </c>
      <c r="G6199">
        <f t="shared" si="425"/>
        <v>0</v>
      </c>
      <c r="H6199">
        <f t="shared" si="427"/>
        <v>34.847706869456403</v>
      </c>
      <c r="I6199" s="70"/>
      <c r="K6199" s="177">
        <v>45383</v>
      </c>
      <c r="L6199" s="219">
        <v>34.651642665952927</v>
      </c>
      <c r="M6199" s="177">
        <v>45452</v>
      </c>
      <c r="N6199" s="221">
        <v>34.847706869456403</v>
      </c>
      <c r="O6199" s="70"/>
    </row>
    <row r="6200" spans="1:15">
      <c r="A6200" s="12">
        <f t="shared" si="429"/>
        <v>0</v>
      </c>
      <c r="B6200" t="str">
        <f>YEAR(C6200)&amp;VLOOKUP(MONTH(C6200),lookup!$G$2:$N$13,8)</f>
        <v>2025M03</v>
      </c>
      <c r="C6200" s="7">
        <f t="shared" si="426"/>
        <v>45737</v>
      </c>
      <c r="D6200" s="130">
        <v>0</v>
      </c>
      <c r="E6200">
        <f t="shared" si="428"/>
        <v>0</v>
      </c>
      <c r="F6200" s="130">
        <v>0</v>
      </c>
      <c r="G6200">
        <f t="shared" si="425"/>
        <v>0</v>
      </c>
      <c r="H6200">
        <f t="shared" si="427"/>
        <v>34.865853746176093</v>
      </c>
      <c r="I6200" s="70"/>
      <c r="K6200" s="177">
        <v>45383</v>
      </c>
      <c r="L6200" s="219">
        <v>34.644961842469293</v>
      </c>
      <c r="M6200" s="177">
        <v>45452</v>
      </c>
      <c r="N6200" s="221">
        <v>34.865853746176093</v>
      </c>
      <c r="O6200" s="70"/>
    </row>
    <row r="6201" spans="1:15">
      <c r="A6201" s="12">
        <f t="shared" si="429"/>
        <v>0</v>
      </c>
      <c r="B6201" t="str">
        <f>YEAR(C6201)&amp;VLOOKUP(MONTH(C6201),lookup!$G$2:$N$13,8)</f>
        <v>2025M03</v>
      </c>
      <c r="C6201" s="7">
        <f t="shared" si="426"/>
        <v>45738</v>
      </c>
      <c r="D6201" s="130">
        <v>0</v>
      </c>
      <c r="E6201">
        <f t="shared" si="428"/>
        <v>0</v>
      </c>
      <c r="F6201" s="130">
        <v>0</v>
      </c>
      <c r="G6201">
        <f t="shared" si="425"/>
        <v>0</v>
      </c>
      <c r="H6201">
        <f t="shared" si="427"/>
        <v>34.85588507860264</v>
      </c>
      <c r="I6201" s="70"/>
      <c r="K6201" s="177">
        <v>45383</v>
      </c>
      <c r="L6201" s="219">
        <v>34.653403838503323</v>
      </c>
      <c r="M6201" s="177">
        <v>45452</v>
      </c>
      <c r="N6201" s="221">
        <v>34.85588507860264</v>
      </c>
      <c r="O6201" s="70"/>
    </row>
    <row r="6202" spans="1:15">
      <c r="A6202" s="12">
        <f t="shared" si="429"/>
        <v>0</v>
      </c>
      <c r="B6202" t="str">
        <f>YEAR(C6202)&amp;VLOOKUP(MONTH(C6202),lookup!$G$2:$N$13,8)</f>
        <v>2025M03</v>
      </c>
      <c r="C6202" s="7">
        <f t="shared" si="426"/>
        <v>45739</v>
      </c>
      <c r="D6202" s="130">
        <v>0</v>
      </c>
      <c r="E6202">
        <f t="shared" si="428"/>
        <v>0</v>
      </c>
      <c r="F6202" s="130">
        <v>0</v>
      </c>
      <c r="G6202">
        <f t="shared" si="425"/>
        <v>0</v>
      </c>
      <c r="H6202">
        <f t="shared" si="427"/>
        <v>34.902609684358914</v>
      </c>
      <c r="I6202" s="70"/>
      <c r="K6202" s="177">
        <v>45383</v>
      </c>
      <c r="L6202" s="219">
        <v>34.688632165473997</v>
      </c>
      <c r="M6202" s="177">
        <v>45452</v>
      </c>
      <c r="N6202" s="221">
        <v>34.902609684358914</v>
      </c>
      <c r="O6202" s="70"/>
    </row>
    <row r="6203" spans="1:15">
      <c r="A6203" s="12">
        <f t="shared" si="429"/>
        <v>0</v>
      </c>
      <c r="B6203" t="str">
        <f>YEAR(C6203)&amp;VLOOKUP(MONTH(C6203),lookup!$G$2:$N$13,8)</f>
        <v>2025M03</v>
      </c>
      <c r="C6203" s="7">
        <f t="shared" si="426"/>
        <v>45740</v>
      </c>
      <c r="D6203" s="130">
        <v>0</v>
      </c>
      <c r="E6203">
        <f t="shared" si="428"/>
        <v>0</v>
      </c>
      <c r="F6203" s="130">
        <v>0</v>
      </c>
      <c r="G6203">
        <f t="shared" si="425"/>
        <v>0</v>
      </c>
      <c r="H6203">
        <f t="shared" si="427"/>
        <v>34.988530168156878</v>
      </c>
      <c r="I6203" s="70"/>
      <c r="K6203" s="177">
        <v>45383</v>
      </c>
      <c r="L6203" s="219">
        <v>34.758001508000376</v>
      </c>
      <c r="M6203" s="177">
        <v>45452</v>
      </c>
      <c r="N6203" s="221">
        <v>34.988530168156878</v>
      </c>
      <c r="O6203" s="70"/>
    </row>
    <row r="6204" spans="1:15">
      <c r="A6204" s="12">
        <f t="shared" si="429"/>
        <v>0</v>
      </c>
      <c r="B6204" t="str">
        <f>YEAR(C6204)&amp;VLOOKUP(MONTH(C6204),lookup!$G$2:$N$13,8)</f>
        <v>2025M03</v>
      </c>
      <c r="C6204" s="7">
        <f t="shared" si="426"/>
        <v>45741</v>
      </c>
      <c r="D6204" s="130">
        <v>0</v>
      </c>
      <c r="E6204">
        <f t="shared" si="428"/>
        <v>0</v>
      </c>
      <c r="F6204" s="130">
        <v>0</v>
      </c>
      <c r="G6204">
        <f t="shared" si="425"/>
        <v>0</v>
      </c>
      <c r="H6204">
        <f t="shared" si="427"/>
        <v>35.099878290789995</v>
      </c>
      <c r="I6204" s="70"/>
      <c r="K6204" s="177">
        <v>45383</v>
      </c>
      <c r="L6204" s="219">
        <v>34.826423277462688</v>
      </c>
      <c r="M6204" s="177">
        <v>45452</v>
      </c>
      <c r="N6204" s="221">
        <v>35.099878290789995</v>
      </c>
      <c r="O6204" s="70"/>
    </row>
    <row r="6205" spans="1:15">
      <c r="A6205" s="12">
        <f t="shared" si="429"/>
        <v>0</v>
      </c>
      <c r="B6205" t="str">
        <f>YEAR(C6205)&amp;VLOOKUP(MONTH(C6205),lookup!$G$2:$N$13,8)</f>
        <v>2025M03</v>
      </c>
      <c r="C6205" s="7">
        <f t="shared" si="426"/>
        <v>45742</v>
      </c>
      <c r="D6205" s="130">
        <v>0</v>
      </c>
      <c r="E6205">
        <f t="shared" si="428"/>
        <v>0</v>
      </c>
      <c r="F6205" s="130">
        <v>0</v>
      </c>
      <c r="G6205">
        <f t="shared" si="425"/>
        <v>0</v>
      </c>
      <c r="H6205">
        <f t="shared" si="427"/>
        <v>35.18759854852253</v>
      </c>
      <c r="I6205" s="70"/>
      <c r="K6205" s="177">
        <v>45383</v>
      </c>
      <c r="L6205" s="219">
        <v>34.907392736945901</v>
      </c>
      <c r="M6205" s="177">
        <v>45452</v>
      </c>
      <c r="N6205" s="221">
        <v>35.18759854852253</v>
      </c>
      <c r="O6205" s="70"/>
    </row>
    <row r="6206" spans="1:15">
      <c r="A6206" s="12">
        <f t="shared" si="429"/>
        <v>0</v>
      </c>
      <c r="B6206" t="str">
        <f>YEAR(C6206)&amp;VLOOKUP(MONTH(C6206),lookup!$G$2:$N$13,8)</f>
        <v>2025M03</v>
      </c>
      <c r="C6206" s="7">
        <f t="shared" si="426"/>
        <v>45743</v>
      </c>
      <c r="D6206" s="130">
        <v>0</v>
      </c>
      <c r="E6206">
        <f t="shared" si="428"/>
        <v>0</v>
      </c>
      <c r="F6206" s="130">
        <v>0</v>
      </c>
      <c r="G6206">
        <f t="shared" si="425"/>
        <v>0</v>
      </c>
      <c r="H6206">
        <f t="shared" si="427"/>
        <v>35.244637429317322</v>
      </c>
      <c r="I6206" s="70"/>
      <c r="K6206" s="177">
        <v>45383</v>
      </c>
      <c r="L6206" s="219">
        <v>34.956411885777868</v>
      </c>
      <c r="M6206" s="177">
        <v>45452</v>
      </c>
      <c r="N6206" s="221">
        <v>35.244637429317322</v>
      </c>
      <c r="O6206" s="70"/>
    </row>
    <row r="6207" spans="1:15">
      <c r="A6207" s="12">
        <f t="shared" si="429"/>
        <v>0</v>
      </c>
      <c r="B6207" t="str">
        <f>YEAR(C6207)&amp;VLOOKUP(MONTH(C6207),lookup!$G$2:$N$13,8)</f>
        <v>2025M03</v>
      </c>
      <c r="C6207" s="7">
        <f t="shared" si="426"/>
        <v>45744</v>
      </c>
      <c r="D6207" s="130">
        <v>0</v>
      </c>
      <c r="E6207">
        <f t="shared" si="428"/>
        <v>0</v>
      </c>
      <c r="F6207" s="130">
        <v>0</v>
      </c>
      <c r="G6207">
        <f t="shared" si="425"/>
        <v>0</v>
      </c>
      <c r="H6207">
        <f t="shared" si="427"/>
        <v>35.256220099389921</v>
      </c>
      <c r="I6207" s="70"/>
      <c r="K6207" s="177">
        <v>45383</v>
      </c>
      <c r="L6207" s="219">
        <v>34.957673394100134</v>
      </c>
      <c r="M6207" s="177">
        <v>45452</v>
      </c>
      <c r="N6207" s="221">
        <v>35.256220099389921</v>
      </c>
      <c r="O6207" s="70"/>
    </row>
    <row r="6208" spans="1:15">
      <c r="A6208" s="12">
        <f t="shared" si="429"/>
        <v>0</v>
      </c>
      <c r="B6208" t="str">
        <f>YEAR(C6208)&amp;VLOOKUP(MONTH(C6208),lookup!$G$2:$N$13,8)</f>
        <v>2025M03</v>
      </c>
      <c r="C6208" s="7">
        <f t="shared" si="426"/>
        <v>45745</v>
      </c>
      <c r="D6208" s="130">
        <v>0</v>
      </c>
      <c r="E6208">
        <f t="shared" si="428"/>
        <v>0</v>
      </c>
      <c r="F6208" s="130">
        <v>0</v>
      </c>
      <c r="G6208">
        <f t="shared" si="425"/>
        <v>0</v>
      </c>
      <c r="H6208">
        <f t="shared" si="427"/>
        <v>35.263833958810956</v>
      </c>
      <c r="I6208" s="70"/>
      <c r="K6208" s="177">
        <v>45383</v>
      </c>
      <c r="L6208" s="219">
        <v>34.979911180894412</v>
      </c>
      <c r="M6208" s="177">
        <v>45452</v>
      </c>
      <c r="N6208" s="221">
        <v>35.263833958810956</v>
      </c>
      <c r="O6208" s="70"/>
    </row>
    <row r="6209" spans="1:15">
      <c r="A6209" s="12">
        <f t="shared" si="429"/>
        <v>0</v>
      </c>
      <c r="B6209" t="str">
        <f>YEAR(C6209)&amp;VLOOKUP(MONTH(C6209),lookup!$G$2:$N$13,8)</f>
        <v>2025M03</v>
      </c>
      <c r="C6209" s="7">
        <f t="shared" si="426"/>
        <v>45746</v>
      </c>
      <c r="D6209" s="130">
        <v>0</v>
      </c>
      <c r="E6209">
        <f t="shared" si="428"/>
        <v>0</v>
      </c>
      <c r="F6209" s="130">
        <v>0</v>
      </c>
      <c r="G6209">
        <f t="shared" si="425"/>
        <v>0</v>
      </c>
      <c r="H6209">
        <f t="shared" si="427"/>
        <v>35.299686461430802</v>
      </c>
      <c r="I6209" s="70"/>
      <c r="K6209" s="177">
        <v>45383</v>
      </c>
      <c r="L6209" s="219">
        <v>34.983436607186228</v>
      </c>
      <c r="M6209" s="177">
        <v>45452</v>
      </c>
      <c r="N6209" s="221">
        <v>35.299686461430802</v>
      </c>
      <c r="O6209" s="70"/>
    </row>
    <row r="6210" spans="1:15">
      <c r="A6210" s="12">
        <f t="shared" si="429"/>
        <v>0</v>
      </c>
      <c r="B6210" t="str">
        <f>YEAR(C6210)&amp;VLOOKUP(MONTH(C6210),lookup!$G$2:$N$13,8)</f>
        <v>2025M03</v>
      </c>
      <c r="C6210" s="7">
        <f t="shared" si="426"/>
        <v>45747</v>
      </c>
      <c r="D6210" s="130">
        <v>0</v>
      </c>
      <c r="E6210">
        <f t="shared" si="428"/>
        <v>0</v>
      </c>
      <c r="F6210" s="130">
        <v>0</v>
      </c>
      <c r="G6210">
        <f t="shared" si="425"/>
        <v>0</v>
      </c>
      <c r="H6210">
        <f t="shared" si="427"/>
        <v>35.349313453823065</v>
      </c>
      <c r="I6210" s="70"/>
      <c r="K6210" s="177">
        <v>45383</v>
      </c>
      <c r="L6210" s="219">
        <v>35.015754846842341</v>
      </c>
      <c r="M6210" s="177">
        <v>45452</v>
      </c>
      <c r="N6210" s="221">
        <v>35.349313453823065</v>
      </c>
      <c r="O6210" s="70"/>
    </row>
    <row r="6211" spans="1:15">
      <c r="A6211" s="12">
        <f t="shared" si="429"/>
        <v>0</v>
      </c>
      <c r="B6211" t="str">
        <f>YEAR(C6211)&amp;VLOOKUP(MONTH(C6211),lookup!$G$2:$N$13,8)</f>
        <v>2025M04</v>
      </c>
      <c r="C6211" s="7">
        <f t="shared" si="426"/>
        <v>45748</v>
      </c>
      <c r="D6211" s="130">
        <v>0</v>
      </c>
      <c r="E6211">
        <f t="shared" si="428"/>
        <v>0</v>
      </c>
      <c r="F6211" s="130">
        <v>0</v>
      </c>
      <c r="G6211">
        <f t="shared" si="425"/>
        <v>0</v>
      </c>
      <c r="H6211">
        <f t="shared" si="427"/>
        <v>35.414536720167341</v>
      </c>
      <c r="I6211" s="70"/>
      <c r="K6211" s="70"/>
      <c r="M6211" s="177">
        <v>45452</v>
      </c>
      <c r="N6211" s="221">
        <v>35.414536720167341</v>
      </c>
      <c r="O6211" s="70"/>
    </row>
    <row r="6212" spans="1:15">
      <c r="A6212" s="12">
        <f t="shared" si="429"/>
        <v>0</v>
      </c>
      <c r="B6212" t="str">
        <f>YEAR(C6212)&amp;VLOOKUP(MONTH(C6212),lookup!$G$2:$N$13,8)</f>
        <v>2025M04</v>
      </c>
      <c r="C6212" s="7">
        <f t="shared" si="426"/>
        <v>45749</v>
      </c>
      <c r="D6212" s="130">
        <v>0</v>
      </c>
      <c r="E6212">
        <f t="shared" si="428"/>
        <v>0</v>
      </c>
      <c r="F6212" s="130">
        <v>0</v>
      </c>
      <c r="G6212">
        <f t="shared" si="425"/>
        <v>0</v>
      </c>
      <c r="H6212">
        <f t="shared" si="427"/>
        <v>35.452121382555319</v>
      </c>
      <c r="I6212" s="70"/>
      <c r="K6212" s="70"/>
      <c r="M6212" s="177">
        <v>45452</v>
      </c>
      <c r="N6212" s="221">
        <v>35.452121382555319</v>
      </c>
      <c r="O6212" s="70"/>
    </row>
    <row r="6213" spans="1:15">
      <c r="A6213" s="12">
        <f t="shared" si="429"/>
        <v>0</v>
      </c>
      <c r="B6213" t="str">
        <f>YEAR(C6213)&amp;VLOOKUP(MONTH(C6213),lookup!$G$2:$N$13,8)</f>
        <v>2025M04</v>
      </c>
      <c r="C6213" s="7">
        <f t="shared" si="426"/>
        <v>45750</v>
      </c>
      <c r="D6213" s="130">
        <v>0</v>
      </c>
      <c r="E6213">
        <f t="shared" si="428"/>
        <v>0</v>
      </c>
      <c r="F6213" s="130">
        <v>0</v>
      </c>
      <c r="G6213">
        <f t="shared" si="425"/>
        <v>0</v>
      </c>
      <c r="H6213">
        <f t="shared" si="427"/>
        <v>35.466519275482213</v>
      </c>
      <c r="I6213" s="70"/>
      <c r="K6213" s="70"/>
      <c r="M6213" s="177">
        <v>45452</v>
      </c>
      <c r="N6213" s="221">
        <v>35.466519275482213</v>
      </c>
      <c r="O6213" s="70"/>
    </row>
    <row r="6214" spans="1:15">
      <c r="A6214" s="12">
        <f t="shared" si="429"/>
        <v>0</v>
      </c>
      <c r="B6214" t="str">
        <f>YEAR(C6214)&amp;VLOOKUP(MONTH(C6214),lookup!$G$2:$N$13,8)</f>
        <v>2025M04</v>
      </c>
      <c r="C6214" s="7">
        <f t="shared" si="426"/>
        <v>45751</v>
      </c>
      <c r="D6214" s="130">
        <v>0</v>
      </c>
      <c r="E6214">
        <f t="shared" si="428"/>
        <v>0</v>
      </c>
      <c r="F6214" s="130">
        <v>0</v>
      </c>
      <c r="G6214">
        <f t="shared" ref="G6214:G6277" si="430">AVERAGE(SUM(F6207:F6214)/8,SUM(F6209:F6214)/6)</f>
        <v>0</v>
      </c>
      <c r="H6214">
        <f t="shared" si="427"/>
        <v>35.476203924611745</v>
      </c>
      <c r="I6214" s="70"/>
      <c r="K6214" s="70"/>
      <c r="M6214" s="177">
        <v>45452</v>
      </c>
      <c r="N6214" s="221">
        <v>35.476203924611745</v>
      </c>
      <c r="O6214" s="70"/>
    </row>
    <row r="6215" spans="1:15">
      <c r="A6215" s="12">
        <f t="shared" si="429"/>
        <v>0</v>
      </c>
      <c r="B6215" t="str">
        <f>YEAR(C6215)&amp;VLOOKUP(MONTH(C6215),lookup!$G$2:$N$13,8)</f>
        <v>2025M04</v>
      </c>
      <c r="C6215" s="7">
        <f t="shared" si="426"/>
        <v>45752</v>
      </c>
      <c r="D6215" s="130">
        <v>0</v>
      </c>
      <c r="E6215">
        <f t="shared" si="428"/>
        <v>0</v>
      </c>
      <c r="F6215" s="130">
        <v>0</v>
      </c>
      <c r="G6215">
        <f t="shared" si="430"/>
        <v>0</v>
      </c>
      <c r="H6215">
        <f t="shared" si="427"/>
        <v>35.488095241917037</v>
      </c>
      <c r="I6215" s="70"/>
      <c r="K6215" s="70"/>
      <c r="M6215" s="177">
        <v>45452</v>
      </c>
      <c r="N6215" s="221">
        <v>35.488095241917037</v>
      </c>
      <c r="O6215" s="70"/>
    </row>
    <row r="6216" spans="1:15">
      <c r="A6216" s="12">
        <f t="shared" si="429"/>
        <v>0</v>
      </c>
      <c r="B6216" t="str">
        <f>YEAR(C6216)&amp;VLOOKUP(MONTH(C6216),lookup!$G$2:$N$13,8)</f>
        <v>2025M04</v>
      </c>
      <c r="C6216" s="7">
        <f t="shared" si="426"/>
        <v>45753</v>
      </c>
      <c r="D6216" s="130">
        <v>0</v>
      </c>
      <c r="E6216">
        <f t="shared" si="428"/>
        <v>0</v>
      </c>
      <c r="F6216" s="130">
        <v>0</v>
      </c>
      <c r="G6216">
        <f t="shared" si="430"/>
        <v>0</v>
      </c>
      <c r="H6216">
        <f t="shared" si="427"/>
        <v>35.52115015836533</v>
      </c>
      <c r="I6216" s="70"/>
      <c r="K6216" s="70"/>
      <c r="M6216" s="177">
        <v>45452</v>
      </c>
      <c r="N6216" s="221">
        <v>35.52115015836533</v>
      </c>
      <c r="O6216" s="70"/>
    </row>
    <row r="6217" spans="1:15">
      <c r="A6217" s="12">
        <f t="shared" si="429"/>
        <v>0</v>
      </c>
      <c r="B6217" t="str">
        <f>YEAR(C6217)&amp;VLOOKUP(MONTH(C6217),lookup!$G$2:$N$13,8)</f>
        <v>2025M04</v>
      </c>
      <c r="C6217" s="7">
        <f t="shared" si="426"/>
        <v>45754</v>
      </c>
      <c r="D6217" s="130">
        <v>0</v>
      </c>
      <c r="E6217">
        <f t="shared" si="428"/>
        <v>0</v>
      </c>
      <c r="F6217" s="130">
        <v>0</v>
      </c>
      <c r="G6217">
        <f t="shared" si="430"/>
        <v>0</v>
      </c>
      <c r="H6217">
        <f t="shared" si="427"/>
        <v>35.617112068500226</v>
      </c>
      <c r="I6217" s="70"/>
      <c r="K6217" s="70"/>
      <c r="M6217" s="177">
        <v>45452</v>
      </c>
      <c r="N6217" s="221">
        <v>35.617112068500226</v>
      </c>
      <c r="O6217" s="70"/>
    </row>
    <row r="6218" spans="1:15">
      <c r="A6218" s="12">
        <f t="shared" si="429"/>
        <v>0</v>
      </c>
      <c r="B6218" t="str">
        <f>YEAR(C6218)&amp;VLOOKUP(MONTH(C6218),lookup!$G$2:$N$13,8)</f>
        <v>2025M04</v>
      </c>
      <c r="C6218" s="7">
        <f t="shared" si="426"/>
        <v>45755</v>
      </c>
      <c r="D6218" s="130">
        <v>0</v>
      </c>
      <c r="E6218">
        <f t="shared" si="428"/>
        <v>0</v>
      </c>
      <c r="F6218" s="130">
        <v>0</v>
      </c>
      <c r="G6218">
        <f t="shared" si="430"/>
        <v>0</v>
      </c>
      <c r="H6218">
        <f t="shared" si="427"/>
        <v>35.70722242976975</v>
      </c>
      <c r="I6218" s="70"/>
      <c r="K6218" s="70"/>
      <c r="M6218" s="177">
        <v>45452</v>
      </c>
      <c r="N6218" s="221">
        <v>35.70722242976975</v>
      </c>
      <c r="O6218" s="70"/>
    </row>
    <row r="6219" spans="1:15">
      <c r="A6219" s="12">
        <f t="shared" si="429"/>
        <v>0</v>
      </c>
      <c r="B6219" t="str">
        <f>YEAR(C6219)&amp;VLOOKUP(MONTH(C6219),lookup!$G$2:$N$13,8)</f>
        <v>2025M04</v>
      </c>
      <c r="C6219" s="7">
        <f t="shared" si="426"/>
        <v>45756</v>
      </c>
      <c r="D6219" s="130">
        <v>0</v>
      </c>
      <c r="E6219">
        <f t="shared" si="428"/>
        <v>0</v>
      </c>
      <c r="F6219" s="130">
        <v>0</v>
      </c>
      <c r="G6219">
        <f t="shared" si="430"/>
        <v>0</v>
      </c>
      <c r="H6219">
        <f t="shared" si="427"/>
        <v>35.746103516453509</v>
      </c>
      <c r="I6219" s="70"/>
      <c r="K6219" s="70"/>
      <c r="M6219" s="177">
        <v>45452</v>
      </c>
      <c r="N6219" s="221">
        <v>35.746103516453509</v>
      </c>
      <c r="O6219" s="70"/>
    </row>
    <row r="6220" spans="1:15">
      <c r="A6220" s="12">
        <f t="shared" si="429"/>
        <v>0</v>
      </c>
      <c r="B6220" t="str">
        <f>YEAR(C6220)&amp;VLOOKUP(MONTH(C6220),lookup!$G$2:$N$13,8)</f>
        <v>2025M04</v>
      </c>
      <c r="C6220" s="7">
        <f t="shared" ref="C6220:C6283" si="431">C6219+1</f>
        <v>45757</v>
      </c>
      <c r="D6220" s="130">
        <v>0</v>
      </c>
      <c r="E6220">
        <f t="shared" si="428"/>
        <v>0</v>
      </c>
      <c r="F6220" s="130">
        <v>0</v>
      </c>
      <c r="G6220">
        <f t="shared" si="430"/>
        <v>0</v>
      </c>
      <c r="H6220">
        <f t="shared" si="427"/>
        <v>35.760856999031091</v>
      </c>
      <c r="I6220" s="70"/>
      <c r="K6220" s="70"/>
      <c r="M6220" s="177">
        <v>45452</v>
      </c>
      <c r="N6220" s="221">
        <v>35.760856999031091</v>
      </c>
      <c r="O6220" s="70"/>
    </row>
    <row r="6221" spans="1:15">
      <c r="A6221" s="12">
        <f t="shared" si="429"/>
        <v>0</v>
      </c>
      <c r="B6221" t="str">
        <f>YEAR(C6221)&amp;VLOOKUP(MONTH(C6221),lookup!$G$2:$N$13,8)</f>
        <v>2025M04</v>
      </c>
      <c r="C6221" s="7">
        <f t="shared" si="431"/>
        <v>45758</v>
      </c>
      <c r="D6221" s="130">
        <v>0</v>
      </c>
      <c r="E6221">
        <f t="shared" si="428"/>
        <v>0</v>
      </c>
      <c r="F6221" s="130">
        <v>0</v>
      </c>
      <c r="G6221">
        <f t="shared" si="430"/>
        <v>0</v>
      </c>
      <c r="H6221">
        <f t="shared" si="427"/>
        <v>35.78429723525047</v>
      </c>
      <c r="I6221" s="70"/>
      <c r="K6221" s="70"/>
      <c r="M6221" s="177">
        <v>45452</v>
      </c>
      <c r="N6221" s="221">
        <v>35.78429723525047</v>
      </c>
      <c r="O6221" s="70"/>
    </row>
    <row r="6222" spans="1:15">
      <c r="A6222" s="12">
        <f t="shared" si="429"/>
        <v>0</v>
      </c>
      <c r="B6222" t="str">
        <f>YEAR(C6222)&amp;VLOOKUP(MONTH(C6222),lookup!$G$2:$N$13,8)</f>
        <v>2025M04</v>
      </c>
      <c r="C6222" s="7">
        <f t="shared" si="431"/>
        <v>45759</v>
      </c>
      <c r="D6222" s="130">
        <v>0</v>
      </c>
      <c r="E6222">
        <f t="shared" si="428"/>
        <v>0</v>
      </c>
      <c r="F6222" s="130">
        <v>0</v>
      </c>
      <c r="G6222">
        <f t="shared" si="430"/>
        <v>0</v>
      </c>
      <c r="H6222">
        <f t="shared" si="427"/>
        <v>35.809485848406794</v>
      </c>
      <c r="I6222" s="70"/>
      <c r="K6222" s="70"/>
      <c r="M6222" s="177">
        <v>45452</v>
      </c>
      <c r="N6222" s="221">
        <v>35.809485848406794</v>
      </c>
      <c r="O6222" s="70"/>
    </row>
    <row r="6223" spans="1:15">
      <c r="A6223" s="12">
        <f t="shared" si="429"/>
        <v>0</v>
      </c>
      <c r="B6223" t="str">
        <f>YEAR(C6223)&amp;VLOOKUP(MONTH(C6223),lookup!$G$2:$N$13,8)</f>
        <v>2025M04</v>
      </c>
      <c r="C6223" s="7">
        <f t="shared" si="431"/>
        <v>45760</v>
      </c>
      <c r="D6223" s="130">
        <v>0</v>
      </c>
      <c r="E6223">
        <f t="shared" si="428"/>
        <v>0</v>
      </c>
      <c r="F6223" s="130">
        <v>0</v>
      </c>
      <c r="G6223">
        <f t="shared" si="430"/>
        <v>0</v>
      </c>
      <c r="H6223">
        <f t="shared" si="427"/>
        <v>35.867980258046707</v>
      </c>
      <c r="I6223" s="70"/>
      <c r="K6223" s="70"/>
      <c r="M6223" s="177">
        <v>45452</v>
      </c>
      <c r="N6223" s="221">
        <v>35.867980258046707</v>
      </c>
      <c r="O6223" s="70"/>
    </row>
    <row r="6224" spans="1:15">
      <c r="A6224" s="12">
        <f t="shared" si="429"/>
        <v>0</v>
      </c>
      <c r="B6224" t="str">
        <f>YEAR(C6224)&amp;VLOOKUP(MONTH(C6224),lookup!$G$2:$N$13,8)</f>
        <v>2025M04</v>
      </c>
      <c r="C6224" s="7">
        <f t="shared" si="431"/>
        <v>45761</v>
      </c>
      <c r="D6224" s="130">
        <v>0</v>
      </c>
      <c r="E6224">
        <f t="shared" si="428"/>
        <v>0</v>
      </c>
      <c r="F6224" s="130">
        <v>0</v>
      </c>
      <c r="G6224">
        <f t="shared" si="430"/>
        <v>0</v>
      </c>
      <c r="H6224">
        <f t="shared" si="427"/>
        <v>35.955199847570618</v>
      </c>
      <c r="I6224" s="70"/>
      <c r="K6224" s="70"/>
      <c r="M6224" s="177">
        <v>45452</v>
      </c>
      <c r="N6224" s="221">
        <v>35.955199847570618</v>
      </c>
      <c r="O6224" s="70"/>
    </row>
    <row r="6225" spans="1:15">
      <c r="A6225" s="12">
        <f t="shared" si="429"/>
        <v>0</v>
      </c>
      <c r="B6225" t="str">
        <f>YEAR(C6225)&amp;VLOOKUP(MONTH(C6225),lookup!$G$2:$N$13,8)</f>
        <v>2025M04</v>
      </c>
      <c r="C6225" s="7">
        <f t="shared" si="431"/>
        <v>45762</v>
      </c>
      <c r="D6225" s="130">
        <v>0</v>
      </c>
      <c r="E6225">
        <f t="shared" si="428"/>
        <v>0</v>
      </c>
      <c r="F6225" s="130">
        <v>0</v>
      </c>
      <c r="G6225">
        <f t="shared" si="430"/>
        <v>0</v>
      </c>
      <c r="H6225">
        <f t="shared" si="427"/>
        <v>36.007429404437154</v>
      </c>
      <c r="I6225" s="70"/>
      <c r="K6225" s="70"/>
      <c r="M6225" s="177">
        <v>45452</v>
      </c>
      <c r="N6225" s="221">
        <v>36.007429404437154</v>
      </c>
      <c r="O6225" s="70"/>
    </row>
    <row r="6226" spans="1:15">
      <c r="A6226" s="12">
        <f t="shared" si="429"/>
        <v>0</v>
      </c>
      <c r="B6226" t="str">
        <f>YEAR(C6226)&amp;VLOOKUP(MONTH(C6226),lookup!$G$2:$N$13,8)</f>
        <v>2025M04</v>
      </c>
      <c r="C6226" s="7">
        <f t="shared" si="431"/>
        <v>45763</v>
      </c>
      <c r="D6226" s="130">
        <v>0</v>
      </c>
      <c r="E6226">
        <f t="shared" si="428"/>
        <v>0</v>
      </c>
      <c r="F6226" s="130">
        <v>0</v>
      </c>
      <c r="G6226">
        <f t="shared" si="430"/>
        <v>0</v>
      </c>
      <c r="H6226">
        <f t="shared" si="427"/>
        <v>36.021631359675368</v>
      </c>
      <c r="I6226" s="70"/>
      <c r="K6226" s="70"/>
      <c r="M6226" s="177">
        <v>45452</v>
      </c>
      <c r="N6226" s="221">
        <v>36.021631359675368</v>
      </c>
      <c r="O6226" s="70"/>
    </row>
    <row r="6227" spans="1:15">
      <c r="A6227" s="12">
        <f t="shared" si="429"/>
        <v>0</v>
      </c>
      <c r="B6227" t="str">
        <f>YEAR(C6227)&amp;VLOOKUP(MONTH(C6227),lookup!$G$2:$N$13,8)</f>
        <v>2025M04</v>
      </c>
      <c r="C6227" s="7">
        <f t="shared" si="431"/>
        <v>45764</v>
      </c>
      <c r="D6227" s="130">
        <v>0</v>
      </c>
      <c r="E6227">
        <f t="shared" si="428"/>
        <v>0</v>
      </c>
      <c r="F6227" s="130">
        <v>0</v>
      </c>
      <c r="G6227">
        <f t="shared" si="430"/>
        <v>0</v>
      </c>
      <c r="H6227">
        <f t="shared" si="427"/>
        <v>36.040871445519343</v>
      </c>
      <c r="I6227" s="70"/>
      <c r="K6227" s="70"/>
      <c r="M6227" s="177">
        <v>45452</v>
      </c>
      <c r="N6227" s="221">
        <v>36.040871445519343</v>
      </c>
      <c r="O6227" s="70"/>
    </row>
    <row r="6228" spans="1:15">
      <c r="A6228" s="12">
        <f t="shared" si="429"/>
        <v>0</v>
      </c>
      <c r="B6228" t="str">
        <f>YEAR(C6228)&amp;VLOOKUP(MONTH(C6228),lookup!$G$2:$N$13,8)</f>
        <v>2025M04</v>
      </c>
      <c r="C6228" s="7">
        <f t="shared" si="431"/>
        <v>45765</v>
      </c>
      <c r="D6228" s="130">
        <v>0</v>
      </c>
      <c r="E6228">
        <f t="shared" si="428"/>
        <v>0</v>
      </c>
      <c r="F6228" s="130">
        <v>0</v>
      </c>
      <c r="G6228">
        <f t="shared" si="430"/>
        <v>0</v>
      </c>
      <c r="H6228">
        <f t="shared" si="427"/>
        <v>36.065368228392352</v>
      </c>
      <c r="I6228" s="70"/>
      <c r="K6228" s="70"/>
      <c r="M6228" s="177">
        <v>45452</v>
      </c>
      <c r="N6228" s="221">
        <v>36.065368228392352</v>
      </c>
      <c r="O6228" s="70"/>
    </row>
    <row r="6229" spans="1:15">
      <c r="A6229" s="12">
        <f t="shared" si="429"/>
        <v>0</v>
      </c>
      <c r="B6229" t="str">
        <f>YEAR(C6229)&amp;VLOOKUP(MONTH(C6229),lookup!$G$2:$N$13,8)</f>
        <v>2025M04</v>
      </c>
      <c r="C6229" s="7">
        <f t="shared" si="431"/>
        <v>45766</v>
      </c>
      <c r="D6229" s="130">
        <v>0</v>
      </c>
      <c r="E6229">
        <f t="shared" si="428"/>
        <v>0</v>
      </c>
      <c r="F6229" s="130">
        <v>0</v>
      </c>
      <c r="G6229">
        <f t="shared" si="430"/>
        <v>0</v>
      </c>
      <c r="H6229">
        <f t="shared" si="427"/>
        <v>36.107523551125951</v>
      </c>
      <c r="I6229" s="70"/>
      <c r="K6229" s="70"/>
      <c r="M6229" s="177">
        <v>45452</v>
      </c>
      <c r="N6229" s="221">
        <v>36.107523551125951</v>
      </c>
      <c r="O6229" s="70"/>
    </row>
    <row r="6230" spans="1:15">
      <c r="A6230" s="12">
        <f t="shared" si="429"/>
        <v>0</v>
      </c>
      <c r="B6230" t="str">
        <f>YEAR(C6230)&amp;VLOOKUP(MONTH(C6230),lookup!$G$2:$N$13,8)</f>
        <v>2025M04</v>
      </c>
      <c r="C6230" s="7">
        <f t="shared" si="431"/>
        <v>45767</v>
      </c>
      <c r="D6230" s="130">
        <v>0</v>
      </c>
      <c r="E6230">
        <f t="shared" si="428"/>
        <v>0</v>
      </c>
      <c r="F6230" s="130">
        <v>0</v>
      </c>
      <c r="G6230">
        <f t="shared" si="430"/>
        <v>0</v>
      </c>
      <c r="H6230">
        <f t="shared" si="427"/>
        <v>36.180926978204731</v>
      </c>
      <c r="I6230" s="70"/>
      <c r="K6230" s="70"/>
      <c r="M6230" s="177">
        <v>45452</v>
      </c>
      <c r="N6230" s="221">
        <v>36.180926978204731</v>
      </c>
      <c r="O6230" s="70"/>
    </row>
    <row r="6231" spans="1:15">
      <c r="A6231" s="12">
        <f t="shared" si="429"/>
        <v>0</v>
      </c>
      <c r="B6231" t="str">
        <f>YEAR(C6231)&amp;VLOOKUP(MONTH(C6231),lookup!$G$2:$N$13,8)</f>
        <v>2025M04</v>
      </c>
      <c r="C6231" s="7">
        <f t="shared" si="431"/>
        <v>45768</v>
      </c>
      <c r="D6231" s="130">
        <v>0</v>
      </c>
      <c r="E6231">
        <f t="shared" si="428"/>
        <v>0</v>
      </c>
      <c r="F6231" s="130">
        <v>0</v>
      </c>
      <c r="G6231">
        <f t="shared" si="430"/>
        <v>0</v>
      </c>
      <c r="H6231">
        <f t="shared" si="427"/>
        <v>36.258990389555912</v>
      </c>
      <c r="I6231" s="70"/>
      <c r="K6231" s="70"/>
      <c r="M6231" s="177">
        <v>45452</v>
      </c>
      <c r="N6231" s="221">
        <v>36.258990389555912</v>
      </c>
      <c r="O6231" s="70"/>
    </row>
    <row r="6232" spans="1:15">
      <c r="A6232" s="12">
        <f t="shared" si="429"/>
        <v>0</v>
      </c>
      <c r="B6232" t="str">
        <f>YEAR(C6232)&amp;VLOOKUP(MONTH(C6232),lookup!$G$2:$N$13,8)</f>
        <v>2025M04</v>
      </c>
      <c r="C6232" s="7">
        <f t="shared" si="431"/>
        <v>45769</v>
      </c>
      <c r="D6232" s="130">
        <v>0</v>
      </c>
      <c r="E6232">
        <f t="shared" si="428"/>
        <v>0</v>
      </c>
      <c r="F6232" s="130">
        <v>0</v>
      </c>
      <c r="G6232">
        <f t="shared" si="430"/>
        <v>0</v>
      </c>
      <c r="H6232">
        <f t="shared" si="427"/>
        <v>36.318372504802774</v>
      </c>
      <c r="I6232" s="70"/>
      <c r="K6232" s="70"/>
      <c r="M6232" s="177">
        <v>45452</v>
      </c>
      <c r="N6232" s="221">
        <v>36.318372504802774</v>
      </c>
      <c r="O6232" s="70"/>
    </row>
    <row r="6233" spans="1:15">
      <c r="A6233" s="12">
        <f t="shared" si="429"/>
        <v>0</v>
      </c>
      <c r="B6233" t="str">
        <f>YEAR(C6233)&amp;VLOOKUP(MONTH(C6233),lookup!$G$2:$N$13,8)</f>
        <v>2025M04</v>
      </c>
      <c r="C6233" s="7">
        <f t="shared" si="431"/>
        <v>45770</v>
      </c>
      <c r="D6233" s="130">
        <v>0</v>
      </c>
      <c r="E6233">
        <f t="shared" si="428"/>
        <v>0</v>
      </c>
      <c r="F6233" s="130">
        <v>0</v>
      </c>
      <c r="G6233">
        <f t="shared" si="430"/>
        <v>0</v>
      </c>
      <c r="H6233">
        <f t="shared" ref="H6233:H6296" si="432">INDEX(J:AU,MATCH(C6233,C:C,0),MATCH($H$1,$J$1:$AU$1,0))*(IF(I6233=$Q$1,1,IF(K6233=$Q$1,1,IF(M6233=$Q$1,1,IF(O6233=$Q$1,1,0)))))</f>
        <v>36.363518125086202</v>
      </c>
      <c r="I6233" s="70"/>
      <c r="K6233" s="70"/>
      <c r="M6233" s="177">
        <v>45452</v>
      </c>
      <c r="N6233" s="221">
        <v>36.363518125086202</v>
      </c>
      <c r="O6233" s="70"/>
    </row>
    <row r="6234" spans="1:15">
      <c r="A6234" s="12">
        <f t="shared" si="429"/>
        <v>0</v>
      </c>
      <c r="B6234" t="str">
        <f>YEAR(C6234)&amp;VLOOKUP(MONTH(C6234),lookup!$G$2:$N$13,8)</f>
        <v>2025M04</v>
      </c>
      <c r="C6234" s="7">
        <f t="shared" si="431"/>
        <v>45771</v>
      </c>
      <c r="D6234" s="130">
        <v>0</v>
      </c>
      <c r="E6234">
        <f t="shared" si="428"/>
        <v>0</v>
      </c>
      <c r="F6234" s="130">
        <v>0</v>
      </c>
      <c r="G6234">
        <f t="shared" si="430"/>
        <v>0</v>
      </c>
      <c r="H6234">
        <f t="shared" si="432"/>
        <v>36.413732294636887</v>
      </c>
      <c r="I6234" s="70"/>
      <c r="K6234" s="70"/>
      <c r="M6234" s="177">
        <v>45452</v>
      </c>
      <c r="N6234" s="221">
        <v>36.413732294636887</v>
      </c>
      <c r="O6234" s="70"/>
    </row>
    <row r="6235" spans="1:15">
      <c r="A6235" s="12">
        <f t="shared" si="429"/>
        <v>0</v>
      </c>
      <c r="B6235" t="str">
        <f>YEAR(C6235)&amp;VLOOKUP(MONTH(C6235),lookup!$G$2:$N$13,8)</f>
        <v>2025M04</v>
      </c>
      <c r="C6235" s="7">
        <f t="shared" si="431"/>
        <v>45772</v>
      </c>
      <c r="D6235" s="130">
        <v>0</v>
      </c>
      <c r="E6235">
        <f t="shared" si="428"/>
        <v>0</v>
      </c>
      <c r="F6235" s="130">
        <v>0</v>
      </c>
      <c r="G6235">
        <f t="shared" si="430"/>
        <v>0</v>
      </c>
      <c r="H6235">
        <f t="shared" si="432"/>
        <v>36.475568785004668</v>
      </c>
      <c r="I6235" s="70"/>
      <c r="K6235" s="70"/>
      <c r="M6235" s="177">
        <v>45452</v>
      </c>
      <c r="N6235" s="221">
        <v>36.475568785004668</v>
      </c>
      <c r="O6235" s="70"/>
    </row>
    <row r="6236" spans="1:15">
      <c r="A6236" s="12">
        <f t="shared" si="429"/>
        <v>0</v>
      </c>
      <c r="B6236" t="str">
        <f>YEAR(C6236)&amp;VLOOKUP(MONTH(C6236),lookup!$G$2:$N$13,8)</f>
        <v>2025M04</v>
      </c>
      <c r="C6236" s="7">
        <f t="shared" si="431"/>
        <v>45773</v>
      </c>
      <c r="D6236" s="130">
        <v>0</v>
      </c>
      <c r="E6236">
        <f t="shared" si="428"/>
        <v>0</v>
      </c>
      <c r="F6236" s="130">
        <v>0</v>
      </c>
      <c r="G6236">
        <f t="shared" si="430"/>
        <v>0</v>
      </c>
      <c r="H6236">
        <f t="shared" si="432"/>
        <v>36.559734720504807</v>
      </c>
      <c r="I6236" s="70"/>
      <c r="K6236" s="70"/>
      <c r="M6236" s="177">
        <v>45452</v>
      </c>
      <c r="N6236" s="221">
        <v>36.559734720504807</v>
      </c>
      <c r="O6236" s="70"/>
    </row>
    <row r="6237" spans="1:15">
      <c r="A6237" s="12">
        <f t="shared" si="429"/>
        <v>0</v>
      </c>
      <c r="B6237" t="str">
        <f>YEAR(C6237)&amp;VLOOKUP(MONTH(C6237),lookup!$G$2:$N$13,8)</f>
        <v>2025M04</v>
      </c>
      <c r="C6237" s="7">
        <f t="shared" si="431"/>
        <v>45774</v>
      </c>
      <c r="D6237" s="130">
        <v>0</v>
      </c>
      <c r="E6237">
        <f t="shared" si="428"/>
        <v>0</v>
      </c>
      <c r="F6237" s="130">
        <v>0</v>
      </c>
      <c r="G6237">
        <f t="shared" si="430"/>
        <v>0</v>
      </c>
      <c r="H6237">
        <f t="shared" si="432"/>
        <v>36.658331263202115</v>
      </c>
      <c r="I6237" s="70"/>
      <c r="K6237" s="70"/>
      <c r="M6237" s="177">
        <v>45452</v>
      </c>
      <c r="N6237" s="221">
        <v>36.658331263202115</v>
      </c>
      <c r="O6237" s="70"/>
    </row>
    <row r="6238" spans="1:15">
      <c r="A6238" s="12">
        <f t="shared" si="429"/>
        <v>0</v>
      </c>
      <c r="B6238" t="str">
        <f>YEAR(C6238)&amp;VLOOKUP(MONTH(C6238),lookup!$G$2:$N$13,8)</f>
        <v>2025M04</v>
      </c>
      <c r="C6238" s="7">
        <f t="shared" si="431"/>
        <v>45775</v>
      </c>
      <c r="D6238" s="130">
        <v>0</v>
      </c>
      <c r="E6238">
        <f t="shared" si="428"/>
        <v>0</v>
      </c>
      <c r="F6238" s="130">
        <v>0</v>
      </c>
      <c r="G6238">
        <f t="shared" si="430"/>
        <v>0</v>
      </c>
      <c r="H6238">
        <f t="shared" si="432"/>
        <v>36.740875174968444</v>
      </c>
      <c r="I6238" s="70"/>
      <c r="K6238" s="70"/>
      <c r="M6238" s="177">
        <v>45452</v>
      </c>
      <c r="N6238" s="221">
        <v>36.740875174968444</v>
      </c>
      <c r="O6238" s="70"/>
    </row>
    <row r="6239" spans="1:15">
      <c r="A6239" s="12">
        <f t="shared" si="429"/>
        <v>0</v>
      </c>
      <c r="B6239" t="str">
        <f>YEAR(C6239)&amp;VLOOKUP(MONTH(C6239),lookup!$G$2:$N$13,8)</f>
        <v>2025M04</v>
      </c>
      <c r="C6239" s="7">
        <f t="shared" si="431"/>
        <v>45776</v>
      </c>
      <c r="D6239" s="130">
        <v>0</v>
      </c>
      <c r="E6239">
        <f t="shared" si="428"/>
        <v>0</v>
      </c>
      <c r="F6239" s="130">
        <v>0</v>
      </c>
      <c r="G6239">
        <f t="shared" si="430"/>
        <v>0</v>
      </c>
      <c r="H6239">
        <f t="shared" si="432"/>
        <v>36.749052541710185</v>
      </c>
      <c r="I6239" s="70"/>
      <c r="K6239" s="70"/>
      <c r="M6239" s="177">
        <v>45452</v>
      </c>
      <c r="N6239" s="221">
        <v>36.749052541710185</v>
      </c>
      <c r="O6239" s="70"/>
    </row>
    <row r="6240" spans="1:15">
      <c r="A6240" s="12">
        <f t="shared" si="429"/>
        <v>0</v>
      </c>
      <c r="B6240" t="str">
        <f>YEAR(C6240)&amp;VLOOKUP(MONTH(C6240),lookup!$G$2:$N$13,8)</f>
        <v>2025M04</v>
      </c>
      <c r="C6240" s="7">
        <f t="shared" si="431"/>
        <v>45777</v>
      </c>
      <c r="D6240" s="130">
        <v>0</v>
      </c>
      <c r="E6240">
        <f t="shared" si="428"/>
        <v>0</v>
      </c>
      <c r="F6240" s="130">
        <v>0</v>
      </c>
      <c r="G6240">
        <f t="shared" si="430"/>
        <v>0</v>
      </c>
      <c r="H6240">
        <f t="shared" si="432"/>
        <v>36.749943917190492</v>
      </c>
      <c r="I6240" s="70"/>
      <c r="K6240" s="70"/>
      <c r="M6240" s="177">
        <v>45452</v>
      </c>
      <c r="N6240" s="221">
        <v>36.749943917190492</v>
      </c>
      <c r="O6240" s="70"/>
    </row>
    <row r="6241" spans="1:15">
      <c r="A6241" s="12">
        <f t="shared" si="429"/>
        <v>0</v>
      </c>
      <c r="B6241" t="str">
        <f>YEAR(C6241)&amp;VLOOKUP(MONTH(C6241),lookup!$G$2:$N$13,8)</f>
        <v>2025M05</v>
      </c>
      <c r="C6241" s="7">
        <f t="shared" si="431"/>
        <v>45778</v>
      </c>
      <c r="D6241" s="130">
        <v>0</v>
      </c>
      <c r="E6241">
        <f t="shared" si="428"/>
        <v>0</v>
      </c>
      <c r="F6241" s="130">
        <v>0</v>
      </c>
      <c r="G6241">
        <f t="shared" si="430"/>
        <v>0</v>
      </c>
      <c r="H6241">
        <f t="shared" si="432"/>
        <v>36.765115057976438</v>
      </c>
      <c r="I6241" s="70"/>
      <c r="K6241" s="70"/>
      <c r="M6241" s="177">
        <v>45452</v>
      </c>
      <c r="N6241" s="221">
        <v>36.765115057976438</v>
      </c>
      <c r="O6241" s="70"/>
    </row>
    <row r="6242" spans="1:15">
      <c r="A6242" s="12">
        <f t="shared" si="429"/>
        <v>0</v>
      </c>
      <c r="B6242" t="str">
        <f>YEAR(C6242)&amp;VLOOKUP(MONTH(C6242),lookup!$G$2:$N$13,8)</f>
        <v>2025M05</v>
      </c>
      <c r="C6242" s="7">
        <f t="shared" si="431"/>
        <v>45779</v>
      </c>
      <c r="D6242" s="130">
        <v>0</v>
      </c>
      <c r="E6242">
        <f t="shared" si="428"/>
        <v>0</v>
      </c>
      <c r="F6242" s="130">
        <v>0</v>
      </c>
      <c r="G6242">
        <f t="shared" si="430"/>
        <v>0</v>
      </c>
      <c r="H6242">
        <f t="shared" si="432"/>
        <v>36.798520567742898</v>
      </c>
      <c r="I6242" s="70"/>
      <c r="K6242" s="70"/>
      <c r="M6242" s="177">
        <v>45452</v>
      </c>
      <c r="N6242" s="221">
        <v>36.798520567742898</v>
      </c>
      <c r="O6242" s="70"/>
    </row>
    <row r="6243" spans="1:15">
      <c r="A6243" s="12">
        <f t="shared" si="429"/>
        <v>0</v>
      </c>
      <c r="B6243" t="str">
        <f>YEAR(C6243)&amp;VLOOKUP(MONTH(C6243),lookup!$G$2:$N$13,8)</f>
        <v>2025M05</v>
      </c>
      <c r="C6243" s="7">
        <f t="shared" si="431"/>
        <v>45780</v>
      </c>
      <c r="D6243" s="130">
        <v>0</v>
      </c>
      <c r="E6243">
        <f t="shared" si="428"/>
        <v>0</v>
      </c>
      <c r="F6243" s="130">
        <v>0</v>
      </c>
      <c r="G6243">
        <f t="shared" si="430"/>
        <v>0</v>
      </c>
      <c r="H6243">
        <f t="shared" si="432"/>
        <v>36.850153321748664</v>
      </c>
      <c r="I6243" s="70"/>
      <c r="K6243" s="70"/>
      <c r="M6243" s="177">
        <v>45452</v>
      </c>
      <c r="N6243" s="221">
        <v>36.850153321748664</v>
      </c>
      <c r="O6243" s="70"/>
    </row>
    <row r="6244" spans="1:15">
      <c r="A6244" s="12">
        <f t="shared" si="429"/>
        <v>0</v>
      </c>
      <c r="B6244" t="str">
        <f>YEAR(C6244)&amp;VLOOKUP(MONTH(C6244),lookup!$G$2:$N$13,8)</f>
        <v>2025M05</v>
      </c>
      <c r="C6244" s="7">
        <f t="shared" si="431"/>
        <v>45781</v>
      </c>
      <c r="D6244" s="130">
        <v>0</v>
      </c>
      <c r="E6244">
        <f t="shared" si="428"/>
        <v>0</v>
      </c>
      <c r="F6244" s="130">
        <v>0</v>
      </c>
      <c r="G6244">
        <f t="shared" si="430"/>
        <v>0</v>
      </c>
      <c r="H6244">
        <f t="shared" si="432"/>
        <v>36.90201322746406</v>
      </c>
      <c r="I6244" s="70"/>
      <c r="K6244" s="70"/>
      <c r="M6244" s="177">
        <v>45452</v>
      </c>
      <c r="N6244" s="221">
        <v>36.90201322746406</v>
      </c>
      <c r="O6244" s="70"/>
    </row>
    <row r="6245" spans="1:15">
      <c r="A6245" s="12">
        <f t="shared" si="429"/>
        <v>0</v>
      </c>
      <c r="B6245" t="str">
        <f>YEAR(C6245)&amp;VLOOKUP(MONTH(C6245),lookup!$G$2:$N$13,8)</f>
        <v>2025M05</v>
      </c>
      <c r="C6245" s="7">
        <f t="shared" si="431"/>
        <v>45782</v>
      </c>
      <c r="D6245" s="130">
        <v>0</v>
      </c>
      <c r="E6245">
        <f t="shared" si="428"/>
        <v>0</v>
      </c>
      <c r="F6245" s="130">
        <v>0</v>
      </c>
      <c r="G6245">
        <f t="shared" si="430"/>
        <v>0</v>
      </c>
      <c r="H6245">
        <f t="shared" si="432"/>
        <v>36.934621056144294</v>
      </c>
      <c r="I6245" s="70"/>
      <c r="K6245" s="70"/>
      <c r="M6245" s="177">
        <v>45452</v>
      </c>
      <c r="N6245" s="221">
        <v>36.934621056144294</v>
      </c>
      <c r="O6245" s="70"/>
    </row>
    <row r="6246" spans="1:15">
      <c r="A6246" s="12">
        <f t="shared" si="429"/>
        <v>0</v>
      </c>
      <c r="B6246" t="str">
        <f>YEAR(C6246)&amp;VLOOKUP(MONTH(C6246),lookup!$G$2:$N$13,8)</f>
        <v>2025M05</v>
      </c>
      <c r="C6246" s="7">
        <f t="shared" si="431"/>
        <v>45783</v>
      </c>
      <c r="D6246" s="130">
        <v>0</v>
      </c>
      <c r="E6246">
        <f t="shared" si="428"/>
        <v>0</v>
      </c>
      <c r="F6246" s="130">
        <v>0</v>
      </c>
      <c r="G6246">
        <f t="shared" si="430"/>
        <v>0</v>
      </c>
      <c r="H6246">
        <f t="shared" si="432"/>
        <v>36.936105579496008</v>
      </c>
      <c r="I6246" s="70"/>
      <c r="K6246" s="70"/>
      <c r="M6246" s="177">
        <v>45452</v>
      </c>
      <c r="N6246" s="221">
        <v>36.936105579496008</v>
      </c>
      <c r="O6246" s="70"/>
    </row>
    <row r="6247" spans="1:15">
      <c r="A6247" s="12">
        <f t="shared" si="429"/>
        <v>0</v>
      </c>
      <c r="B6247" t="str">
        <f>YEAR(C6247)&amp;VLOOKUP(MONTH(C6247),lookup!$G$2:$N$13,8)</f>
        <v>2025M05</v>
      </c>
      <c r="C6247" s="7">
        <f t="shared" si="431"/>
        <v>45784</v>
      </c>
      <c r="D6247" s="130">
        <v>0</v>
      </c>
      <c r="E6247">
        <f t="shared" si="428"/>
        <v>0</v>
      </c>
      <c r="F6247" s="130">
        <v>0</v>
      </c>
      <c r="G6247">
        <f t="shared" si="430"/>
        <v>0</v>
      </c>
      <c r="H6247">
        <f t="shared" si="432"/>
        <v>36.963904806604432</v>
      </c>
      <c r="I6247" s="70"/>
      <c r="K6247" s="70"/>
      <c r="M6247" s="177">
        <v>45452</v>
      </c>
      <c r="N6247" s="221">
        <v>36.963904806604432</v>
      </c>
      <c r="O6247" s="70"/>
    </row>
    <row r="6248" spans="1:15">
      <c r="A6248" s="12">
        <f t="shared" si="429"/>
        <v>0</v>
      </c>
      <c r="B6248" t="str">
        <f>YEAR(C6248)&amp;VLOOKUP(MONTH(C6248),lookup!$G$2:$N$13,8)</f>
        <v>2025M05</v>
      </c>
      <c r="C6248" s="7">
        <f t="shared" si="431"/>
        <v>45785</v>
      </c>
      <c r="D6248" s="130">
        <v>0</v>
      </c>
      <c r="E6248">
        <f t="shared" si="428"/>
        <v>0</v>
      </c>
      <c r="F6248" s="130">
        <v>0</v>
      </c>
      <c r="G6248">
        <f t="shared" si="430"/>
        <v>0</v>
      </c>
      <c r="H6248">
        <f t="shared" si="432"/>
        <v>37.004961484732974</v>
      </c>
      <c r="I6248" s="70"/>
      <c r="K6248" s="70"/>
      <c r="M6248" s="177">
        <v>45452</v>
      </c>
      <c r="N6248" s="221">
        <v>37.004961484732974</v>
      </c>
      <c r="O6248" s="70"/>
    </row>
    <row r="6249" spans="1:15">
      <c r="A6249" s="12">
        <f t="shared" si="429"/>
        <v>0</v>
      </c>
      <c r="B6249" t="str">
        <f>YEAR(C6249)&amp;VLOOKUP(MONTH(C6249),lookup!$G$2:$N$13,8)</f>
        <v>2025M05</v>
      </c>
      <c r="C6249" s="7">
        <f t="shared" si="431"/>
        <v>45786</v>
      </c>
      <c r="D6249" s="130">
        <v>0</v>
      </c>
      <c r="E6249">
        <f t="shared" si="428"/>
        <v>0</v>
      </c>
      <c r="F6249" s="130">
        <v>0</v>
      </c>
      <c r="G6249">
        <f t="shared" si="430"/>
        <v>0</v>
      </c>
      <c r="H6249">
        <f t="shared" si="432"/>
        <v>37.047693212278524</v>
      </c>
      <c r="I6249" s="70"/>
      <c r="K6249" s="70"/>
      <c r="M6249" s="177">
        <v>45452</v>
      </c>
      <c r="N6249" s="221">
        <v>37.047693212278524</v>
      </c>
      <c r="O6249" s="70"/>
    </row>
    <row r="6250" spans="1:15">
      <c r="A6250" s="12">
        <f t="shared" si="429"/>
        <v>0</v>
      </c>
      <c r="B6250" t="str">
        <f>YEAR(C6250)&amp;VLOOKUP(MONTH(C6250),lookup!$G$2:$N$13,8)</f>
        <v>2025M05</v>
      </c>
      <c r="C6250" s="7">
        <f t="shared" si="431"/>
        <v>45787</v>
      </c>
      <c r="D6250" s="130">
        <v>0</v>
      </c>
      <c r="E6250">
        <f t="shared" si="428"/>
        <v>0</v>
      </c>
      <c r="F6250" s="130">
        <v>0</v>
      </c>
      <c r="G6250">
        <f t="shared" si="430"/>
        <v>0</v>
      </c>
      <c r="H6250">
        <f t="shared" si="432"/>
        <v>37.083729098733762</v>
      </c>
      <c r="I6250" s="70"/>
      <c r="K6250" s="70"/>
      <c r="M6250" s="177">
        <v>45452</v>
      </c>
      <c r="N6250" s="221">
        <v>37.083729098733762</v>
      </c>
      <c r="O6250" s="70"/>
    </row>
    <row r="6251" spans="1:15">
      <c r="A6251" s="12">
        <f t="shared" si="429"/>
        <v>0</v>
      </c>
      <c r="B6251" t="str">
        <f>YEAR(C6251)&amp;VLOOKUP(MONTH(C6251),lookup!$G$2:$N$13,8)</f>
        <v>2025M05</v>
      </c>
      <c r="C6251" s="7">
        <f t="shared" si="431"/>
        <v>45788</v>
      </c>
      <c r="D6251" s="130">
        <v>0</v>
      </c>
      <c r="E6251">
        <f t="shared" si="428"/>
        <v>0</v>
      </c>
      <c r="F6251" s="130">
        <v>0</v>
      </c>
      <c r="G6251">
        <f t="shared" si="430"/>
        <v>0</v>
      </c>
      <c r="H6251">
        <f t="shared" si="432"/>
        <v>37.110205030706183</v>
      </c>
      <c r="I6251" s="70"/>
      <c r="K6251" s="70"/>
      <c r="M6251" s="177">
        <v>45452</v>
      </c>
      <c r="N6251" s="221">
        <v>37.110205030706183</v>
      </c>
      <c r="O6251" s="70"/>
    </row>
    <row r="6252" spans="1:15">
      <c r="A6252" s="12">
        <f t="shared" si="429"/>
        <v>0</v>
      </c>
      <c r="B6252" t="str">
        <f>YEAR(C6252)&amp;VLOOKUP(MONTH(C6252),lookup!$G$2:$N$13,8)</f>
        <v>2025M05</v>
      </c>
      <c r="C6252" s="7">
        <f t="shared" si="431"/>
        <v>45789</v>
      </c>
      <c r="D6252" s="130">
        <v>0</v>
      </c>
      <c r="E6252">
        <f t="shared" si="428"/>
        <v>0</v>
      </c>
      <c r="F6252" s="130">
        <v>0</v>
      </c>
      <c r="G6252">
        <f t="shared" si="430"/>
        <v>0</v>
      </c>
      <c r="H6252">
        <f t="shared" si="432"/>
        <v>37.104929748174108</v>
      </c>
      <c r="I6252" s="70"/>
      <c r="K6252" s="70"/>
      <c r="M6252" s="177">
        <v>45452</v>
      </c>
      <c r="N6252" s="221">
        <v>37.104929748174108</v>
      </c>
      <c r="O6252" s="70"/>
    </row>
    <row r="6253" spans="1:15">
      <c r="A6253" s="12">
        <f t="shared" si="429"/>
        <v>0</v>
      </c>
      <c r="B6253" t="str">
        <f>YEAR(C6253)&amp;VLOOKUP(MONTH(C6253),lookup!$G$2:$N$13,8)</f>
        <v>2025M05</v>
      </c>
      <c r="C6253" s="7">
        <f t="shared" si="431"/>
        <v>45790</v>
      </c>
      <c r="D6253" s="130">
        <v>0</v>
      </c>
      <c r="E6253">
        <f t="shared" ref="E6253:E6316" si="433">AVERAGE(SUM(D6246:D6253)/8,SUM(D6248:D6253)/6)</f>
        <v>0</v>
      </c>
      <c r="F6253" s="130">
        <v>0</v>
      </c>
      <c r="G6253">
        <f t="shared" si="430"/>
        <v>0</v>
      </c>
      <c r="H6253">
        <f t="shared" si="432"/>
        <v>37.097319108328364</v>
      </c>
      <c r="I6253" s="70"/>
      <c r="K6253" s="70"/>
      <c r="M6253" s="177">
        <v>45452</v>
      </c>
      <c r="N6253" s="221">
        <v>37.097319108328364</v>
      </c>
      <c r="O6253" s="70"/>
    </row>
    <row r="6254" spans="1:15">
      <c r="A6254" s="12">
        <f t="shared" si="429"/>
        <v>0</v>
      </c>
      <c r="B6254" t="str">
        <f>YEAR(C6254)&amp;VLOOKUP(MONTH(C6254),lookup!$G$2:$N$13,8)</f>
        <v>2025M05</v>
      </c>
      <c r="C6254" s="7">
        <f t="shared" si="431"/>
        <v>45791</v>
      </c>
      <c r="D6254" s="130">
        <v>0</v>
      </c>
      <c r="E6254">
        <f t="shared" si="433"/>
        <v>0</v>
      </c>
      <c r="F6254" s="130">
        <v>0</v>
      </c>
      <c r="G6254">
        <f t="shared" si="430"/>
        <v>0</v>
      </c>
      <c r="H6254">
        <f t="shared" si="432"/>
        <v>37.066126265110462</v>
      </c>
      <c r="I6254" s="70"/>
      <c r="K6254" s="70"/>
      <c r="M6254" s="177">
        <v>45452</v>
      </c>
      <c r="N6254" s="221">
        <v>37.066126265110462</v>
      </c>
      <c r="O6254" s="70"/>
    </row>
    <row r="6255" spans="1:15">
      <c r="A6255" s="12">
        <f t="shared" si="429"/>
        <v>0</v>
      </c>
      <c r="B6255" t="str">
        <f>YEAR(C6255)&amp;VLOOKUP(MONTH(C6255),lookup!$G$2:$N$13,8)</f>
        <v>2025M05</v>
      </c>
      <c r="C6255" s="7">
        <f t="shared" si="431"/>
        <v>45792</v>
      </c>
      <c r="D6255" s="130">
        <v>0</v>
      </c>
      <c r="E6255">
        <f t="shared" si="433"/>
        <v>0</v>
      </c>
      <c r="F6255" s="130">
        <v>0</v>
      </c>
      <c r="G6255">
        <f t="shared" si="430"/>
        <v>0</v>
      </c>
      <c r="H6255">
        <f t="shared" si="432"/>
        <v>37.027588651832275</v>
      </c>
      <c r="I6255" s="70"/>
      <c r="K6255" s="70"/>
      <c r="M6255" s="177">
        <v>45452</v>
      </c>
      <c r="N6255" s="221">
        <v>37.027588651832275</v>
      </c>
      <c r="O6255" s="70"/>
    </row>
    <row r="6256" spans="1:15">
      <c r="A6256" s="12">
        <f t="shared" ref="A6256:A6319" si="434">IF(D6256+D6257=D6256,IF(D6256+D6257&gt;0,1,0),0)</f>
        <v>0</v>
      </c>
      <c r="B6256" t="str">
        <f>YEAR(C6256)&amp;VLOOKUP(MONTH(C6256),lookup!$G$2:$N$13,8)</f>
        <v>2025M05</v>
      </c>
      <c r="C6256" s="7">
        <f t="shared" si="431"/>
        <v>45793</v>
      </c>
      <c r="D6256" s="130">
        <v>0</v>
      </c>
      <c r="E6256">
        <f t="shared" si="433"/>
        <v>0</v>
      </c>
      <c r="F6256" s="130">
        <v>0</v>
      </c>
      <c r="G6256">
        <f t="shared" si="430"/>
        <v>0</v>
      </c>
      <c r="H6256">
        <f t="shared" si="432"/>
        <v>36.994110140705516</v>
      </c>
      <c r="I6256" s="70"/>
      <c r="K6256" s="70"/>
      <c r="M6256" s="177">
        <v>45452</v>
      </c>
      <c r="N6256" s="221">
        <v>36.994110140705516</v>
      </c>
      <c r="O6256" s="70"/>
    </row>
    <row r="6257" spans="1:15">
      <c r="A6257" s="12">
        <f t="shared" si="434"/>
        <v>0</v>
      </c>
      <c r="B6257" t="str">
        <f>YEAR(C6257)&amp;VLOOKUP(MONTH(C6257),lookup!$G$2:$N$13,8)</f>
        <v>2025M05</v>
      </c>
      <c r="C6257" s="7">
        <f t="shared" si="431"/>
        <v>45794</v>
      </c>
      <c r="D6257" s="130">
        <v>0</v>
      </c>
      <c r="E6257">
        <f t="shared" si="433"/>
        <v>0</v>
      </c>
      <c r="F6257" s="130">
        <v>0</v>
      </c>
      <c r="G6257">
        <f t="shared" si="430"/>
        <v>0</v>
      </c>
      <c r="H6257">
        <f t="shared" si="432"/>
        <v>36.958835184003838</v>
      </c>
      <c r="I6257" s="70"/>
      <c r="K6257" s="70"/>
      <c r="M6257" s="177">
        <v>45452</v>
      </c>
      <c r="N6257" s="221">
        <v>36.958835184003838</v>
      </c>
      <c r="O6257" s="70"/>
    </row>
    <row r="6258" spans="1:15">
      <c r="A6258" s="12">
        <f t="shared" si="434"/>
        <v>0</v>
      </c>
      <c r="B6258" t="str">
        <f>YEAR(C6258)&amp;VLOOKUP(MONTH(C6258),lookup!$G$2:$N$13,8)</f>
        <v>2025M05</v>
      </c>
      <c r="C6258" s="7">
        <f t="shared" si="431"/>
        <v>45795</v>
      </c>
      <c r="D6258" s="130">
        <v>0</v>
      </c>
      <c r="E6258">
        <f t="shared" si="433"/>
        <v>0</v>
      </c>
      <c r="F6258" s="130">
        <v>0</v>
      </c>
      <c r="G6258">
        <f t="shared" si="430"/>
        <v>0</v>
      </c>
      <c r="H6258">
        <f t="shared" si="432"/>
        <v>36.895023625155602</v>
      </c>
      <c r="I6258" s="70"/>
      <c r="K6258" s="70"/>
      <c r="M6258" s="177">
        <v>45452</v>
      </c>
      <c r="N6258" s="221">
        <v>36.895023625155602</v>
      </c>
      <c r="O6258" s="70"/>
    </row>
    <row r="6259" spans="1:15">
      <c r="A6259" s="12">
        <f t="shared" si="434"/>
        <v>0</v>
      </c>
      <c r="B6259" t="str">
        <f>YEAR(C6259)&amp;VLOOKUP(MONTH(C6259),lookup!$G$2:$N$13,8)</f>
        <v>2025M05</v>
      </c>
      <c r="C6259" s="7">
        <f t="shared" si="431"/>
        <v>45796</v>
      </c>
      <c r="D6259" s="130">
        <v>0</v>
      </c>
      <c r="E6259">
        <f t="shared" si="433"/>
        <v>0</v>
      </c>
      <c r="F6259" s="130">
        <v>0</v>
      </c>
      <c r="G6259">
        <f t="shared" si="430"/>
        <v>0</v>
      </c>
      <c r="H6259">
        <f t="shared" si="432"/>
        <v>36.814534352246135</v>
      </c>
      <c r="I6259" s="70"/>
      <c r="K6259" s="70"/>
      <c r="M6259" s="177">
        <v>45452</v>
      </c>
      <c r="N6259" s="221">
        <v>36.814534352246135</v>
      </c>
      <c r="O6259" s="70"/>
    </row>
    <row r="6260" spans="1:15">
      <c r="A6260" s="12">
        <f t="shared" si="434"/>
        <v>0</v>
      </c>
      <c r="B6260" t="str">
        <f>YEAR(C6260)&amp;VLOOKUP(MONTH(C6260),lookup!$G$2:$N$13,8)</f>
        <v>2025M05</v>
      </c>
      <c r="C6260" s="7">
        <f t="shared" si="431"/>
        <v>45797</v>
      </c>
      <c r="D6260" s="130">
        <v>0</v>
      </c>
      <c r="E6260">
        <f t="shared" si="433"/>
        <v>0</v>
      </c>
      <c r="F6260" s="130">
        <v>0</v>
      </c>
      <c r="G6260">
        <f t="shared" si="430"/>
        <v>0</v>
      </c>
      <c r="H6260">
        <f t="shared" si="432"/>
        <v>36.734635761017152</v>
      </c>
      <c r="I6260" s="70"/>
      <c r="K6260" s="70"/>
      <c r="M6260" s="177">
        <v>45452</v>
      </c>
      <c r="N6260" s="221">
        <v>36.734635761017152</v>
      </c>
      <c r="O6260" s="70"/>
    </row>
    <row r="6261" spans="1:15">
      <c r="A6261" s="12">
        <f t="shared" si="434"/>
        <v>0</v>
      </c>
      <c r="B6261" t="str">
        <f>YEAR(C6261)&amp;VLOOKUP(MONTH(C6261),lookup!$G$2:$N$13,8)</f>
        <v>2025M05</v>
      </c>
      <c r="C6261" s="7">
        <f t="shared" si="431"/>
        <v>45798</v>
      </c>
      <c r="D6261" s="130">
        <v>0</v>
      </c>
      <c r="E6261">
        <f t="shared" si="433"/>
        <v>0</v>
      </c>
      <c r="F6261" s="130">
        <v>0</v>
      </c>
      <c r="G6261">
        <f t="shared" si="430"/>
        <v>0</v>
      </c>
      <c r="H6261">
        <f t="shared" si="432"/>
        <v>36.650140694803959</v>
      </c>
      <c r="I6261" s="70"/>
      <c r="K6261" s="70"/>
      <c r="M6261" s="177">
        <v>45452</v>
      </c>
      <c r="N6261" s="221">
        <v>36.650140694803959</v>
      </c>
      <c r="O6261" s="70"/>
    </row>
    <row r="6262" spans="1:15">
      <c r="A6262" s="12">
        <f t="shared" si="434"/>
        <v>0</v>
      </c>
      <c r="B6262" t="str">
        <f>YEAR(C6262)&amp;VLOOKUP(MONTH(C6262),lookup!$G$2:$N$13,8)</f>
        <v>2025M05</v>
      </c>
      <c r="C6262" s="7">
        <f t="shared" si="431"/>
        <v>45799</v>
      </c>
      <c r="D6262" s="130">
        <v>0</v>
      </c>
      <c r="E6262">
        <f t="shared" si="433"/>
        <v>0</v>
      </c>
      <c r="F6262" s="130">
        <v>0</v>
      </c>
      <c r="G6262">
        <f t="shared" si="430"/>
        <v>0</v>
      </c>
      <c r="H6262">
        <f t="shared" si="432"/>
        <v>36.582877503274801</v>
      </c>
      <c r="I6262" s="70"/>
      <c r="K6262" s="70"/>
      <c r="M6262" s="177">
        <v>45452</v>
      </c>
      <c r="N6262" s="221">
        <v>36.582877503274801</v>
      </c>
      <c r="O6262" s="70"/>
    </row>
    <row r="6263" spans="1:15">
      <c r="A6263" s="12">
        <f t="shared" si="434"/>
        <v>0</v>
      </c>
      <c r="B6263" t="str">
        <f>YEAR(C6263)&amp;VLOOKUP(MONTH(C6263),lookup!$G$2:$N$13,8)</f>
        <v>2025M05</v>
      </c>
      <c r="C6263" s="7">
        <f t="shared" si="431"/>
        <v>45800</v>
      </c>
      <c r="D6263" s="130">
        <v>0</v>
      </c>
      <c r="E6263">
        <f t="shared" si="433"/>
        <v>0</v>
      </c>
      <c r="F6263" s="130">
        <v>0</v>
      </c>
      <c r="G6263">
        <f t="shared" si="430"/>
        <v>0</v>
      </c>
      <c r="H6263">
        <f t="shared" si="432"/>
        <v>36.527692606232641</v>
      </c>
      <c r="I6263" s="70"/>
      <c r="K6263" s="70"/>
      <c r="M6263" s="177">
        <v>45452</v>
      </c>
      <c r="N6263" s="221">
        <v>36.527692606232641</v>
      </c>
      <c r="O6263" s="70"/>
    </row>
    <row r="6264" spans="1:15">
      <c r="A6264" s="12">
        <f t="shared" si="434"/>
        <v>0</v>
      </c>
      <c r="B6264" t="str">
        <f>YEAR(C6264)&amp;VLOOKUP(MONTH(C6264),lookup!$G$2:$N$13,8)</f>
        <v>2025M05</v>
      </c>
      <c r="C6264" s="7">
        <f t="shared" si="431"/>
        <v>45801</v>
      </c>
      <c r="D6264" s="130">
        <v>0</v>
      </c>
      <c r="E6264">
        <f t="shared" si="433"/>
        <v>0</v>
      </c>
      <c r="F6264" s="130">
        <v>0</v>
      </c>
      <c r="G6264">
        <f t="shared" si="430"/>
        <v>0</v>
      </c>
      <c r="H6264">
        <f t="shared" si="432"/>
        <v>36.454954595443169</v>
      </c>
      <c r="I6264" s="70"/>
      <c r="K6264" s="70"/>
      <c r="M6264" s="177">
        <v>45452</v>
      </c>
      <c r="N6264" s="221">
        <v>36.454954595443169</v>
      </c>
      <c r="O6264" s="70"/>
    </row>
    <row r="6265" spans="1:15">
      <c r="A6265" s="12">
        <f t="shared" si="434"/>
        <v>0</v>
      </c>
      <c r="B6265" t="str">
        <f>YEAR(C6265)&amp;VLOOKUP(MONTH(C6265),lookup!$G$2:$N$13,8)</f>
        <v>2025M05</v>
      </c>
      <c r="C6265" s="7">
        <f t="shared" si="431"/>
        <v>45802</v>
      </c>
      <c r="D6265" s="130">
        <v>0</v>
      </c>
      <c r="E6265">
        <f t="shared" si="433"/>
        <v>0</v>
      </c>
      <c r="F6265" s="130">
        <v>0</v>
      </c>
      <c r="G6265">
        <f t="shared" si="430"/>
        <v>0</v>
      </c>
      <c r="H6265">
        <f t="shared" si="432"/>
        <v>36.359953204950777</v>
      </c>
      <c r="I6265" s="70"/>
      <c r="K6265" s="70"/>
      <c r="M6265" s="177">
        <v>45452</v>
      </c>
      <c r="N6265" s="221">
        <v>36.359953204950777</v>
      </c>
      <c r="O6265" s="70"/>
    </row>
    <row r="6266" spans="1:15">
      <c r="A6266" s="12">
        <f t="shared" si="434"/>
        <v>0</v>
      </c>
      <c r="B6266" t="str">
        <f>YEAR(C6266)&amp;VLOOKUP(MONTH(C6266),lookup!$G$2:$N$13,8)</f>
        <v>2025M05</v>
      </c>
      <c r="C6266" s="7">
        <f t="shared" si="431"/>
        <v>45803</v>
      </c>
      <c r="D6266" s="130">
        <v>0</v>
      </c>
      <c r="E6266">
        <f t="shared" si="433"/>
        <v>0</v>
      </c>
      <c r="F6266" s="130">
        <v>0</v>
      </c>
      <c r="G6266">
        <f t="shared" si="430"/>
        <v>0</v>
      </c>
      <c r="H6266">
        <f t="shared" si="432"/>
        <v>36.254706257130515</v>
      </c>
      <c r="I6266" s="70"/>
      <c r="K6266" s="70"/>
      <c r="M6266" s="177">
        <v>45452</v>
      </c>
      <c r="N6266" s="221">
        <v>36.254706257130515</v>
      </c>
      <c r="O6266" s="70"/>
    </row>
    <row r="6267" spans="1:15">
      <c r="A6267" s="12">
        <f t="shared" si="434"/>
        <v>0</v>
      </c>
      <c r="B6267" t="str">
        <f>YEAR(C6267)&amp;VLOOKUP(MONTH(C6267),lookup!$G$2:$N$13,8)</f>
        <v>2025M05</v>
      </c>
      <c r="C6267" s="7">
        <f t="shared" si="431"/>
        <v>45804</v>
      </c>
      <c r="D6267" s="130">
        <v>0</v>
      </c>
      <c r="E6267">
        <f t="shared" si="433"/>
        <v>0</v>
      </c>
      <c r="F6267" s="130">
        <v>0</v>
      </c>
      <c r="G6267">
        <f t="shared" si="430"/>
        <v>0</v>
      </c>
      <c r="H6267">
        <f t="shared" si="432"/>
        <v>36.147604160666454</v>
      </c>
      <c r="I6267" s="70"/>
      <c r="K6267" s="70"/>
      <c r="M6267" s="177">
        <v>45452</v>
      </c>
      <c r="N6267" s="221">
        <v>36.147604160666454</v>
      </c>
      <c r="O6267" s="70"/>
    </row>
    <row r="6268" spans="1:15">
      <c r="A6268" s="12">
        <f t="shared" si="434"/>
        <v>0</v>
      </c>
      <c r="B6268" t="str">
        <f>YEAR(C6268)&amp;VLOOKUP(MONTH(C6268),lookup!$G$2:$N$13,8)</f>
        <v>2025M05</v>
      </c>
      <c r="C6268" s="7">
        <f t="shared" si="431"/>
        <v>45805</v>
      </c>
      <c r="D6268" s="130">
        <v>0</v>
      </c>
      <c r="E6268">
        <f t="shared" si="433"/>
        <v>0</v>
      </c>
      <c r="F6268" s="130">
        <v>0</v>
      </c>
      <c r="G6268">
        <f t="shared" si="430"/>
        <v>0</v>
      </c>
      <c r="H6268">
        <f t="shared" si="432"/>
        <v>36.049383100820343</v>
      </c>
      <c r="I6268" s="70"/>
      <c r="K6268" s="70"/>
      <c r="M6268" s="177">
        <v>45452</v>
      </c>
      <c r="N6268" s="221">
        <v>36.049383100820343</v>
      </c>
      <c r="O6268" s="70"/>
    </row>
    <row r="6269" spans="1:15">
      <c r="A6269" s="12">
        <f t="shared" si="434"/>
        <v>0</v>
      </c>
      <c r="B6269" t="str">
        <f>YEAR(C6269)&amp;VLOOKUP(MONTH(C6269),lookup!$G$2:$N$13,8)</f>
        <v>2025M05</v>
      </c>
      <c r="C6269" s="7">
        <f t="shared" si="431"/>
        <v>45806</v>
      </c>
      <c r="D6269" s="130">
        <v>0</v>
      </c>
      <c r="E6269">
        <f t="shared" si="433"/>
        <v>0</v>
      </c>
      <c r="F6269" s="130">
        <v>0</v>
      </c>
      <c r="G6269">
        <f t="shared" si="430"/>
        <v>0</v>
      </c>
      <c r="H6269">
        <f t="shared" si="432"/>
        <v>35.980737429377783</v>
      </c>
      <c r="I6269" s="70"/>
      <c r="K6269" s="70"/>
      <c r="M6269" s="177">
        <v>45452</v>
      </c>
      <c r="N6269" s="221">
        <v>35.980737429377783</v>
      </c>
      <c r="O6269" s="70"/>
    </row>
    <row r="6270" spans="1:15">
      <c r="A6270" s="12">
        <f t="shared" si="434"/>
        <v>0</v>
      </c>
      <c r="B6270" t="str">
        <f>YEAR(C6270)&amp;VLOOKUP(MONTH(C6270),lookup!$G$2:$N$13,8)</f>
        <v>2025M05</v>
      </c>
      <c r="C6270" s="7">
        <f t="shared" si="431"/>
        <v>45807</v>
      </c>
      <c r="D6270" s="130">
        <v>0</v>
      </c>
      <c r="E6270">
        <f t="shared" si="433"/>
        <v>0</v>
      </c>
      <c r="F6270" s="130">
        <v>0</v>
      </c>
      <c r="G6270">
        <f t="shared" si="430"/>
        <v>0</v>
      </c>
      <c r="H6270">
        <f t="shared" si="432"/>
        <v>35.907442206976029</v>
      </c>
      <c r="I6270" s="70"/>
      <c r="K6270" s="70"/>
      <c r="M6270" s="177">
        <v>45452</v>
      </c>
      <c r="N6270" s="221">
        <v>35.907442206976029</v>
      </c>
      <c r="O6270" s="70"/>
    </row>
    <row r="6271" spans="1:15">
      <c r="A6271" s="12">
        <f t="shared" si="434"/>
        <v>0</v>
      </c>
      <c r="B6271" t="str">
        <f>YEAR(C6271)&amp;VLOOKUP(MONTH(C6271),lookup!$G$2:$N$13,8)</f>
        <v>2025M05</v>
      </c>
      <c r="C6271" s="7">
        <f t="shared" si="431"/>
        <v>45808</v>
      </c>
      <c r="D6271" s="130">
        <v>0</v>
      </c>
      <c r="E6271">
        <f t="shared" si="433"/>
        <v>0</v>
      </c>
      <c r="F6271" s="130">
        <v>0</v>
      </c>
      <c r="G6271">
        <f t="shared" si="430"/>
        <v>0</v>
      </c>
      <c r="H6271">
        <f t="shared" si="432"/>
        <v>35.841336792628489</v>
      </c>
      <c r="I6271" s="70"/>
      <c r="K6271" s="70"/>
      <c r="M6271" s="177">
        <v>45452</v>
      </c>
      <c r="N6271" s="221">
        <v>35.841336792628489</v>
      </c>
      <c r="O6271" s="70"/>
    </row>
    <row r="6272" spans="1:15">
      <c r="A6272" s="12">
        <f t="shared" si="434"/>
        <v>0</v>
      </c>
      <c r="B6272" t="str">
        <f>YEAR(C6272)&amp;VLOOKUP(MONTH(C6272),lookup!$G$2:$N$13,8)</f>
        <v>2025M06</v>
      </c>
      <c r="C6272" s="7">
        <f t="shared" si="431"/>
        <v>45809</v>
      </c>
      <c r="D6272" s="130">
        <v>0</v>
      </c>
      <c r="E6272">
        <f t="shared" si="433"/>
        <v>0</v>
      </c>
      <c r="F6272" s="130">
        <v>0</v>
      </c>
      <c r="G6272">
        <f t="shared" si="430"/>
        <v>0</v>
      </c>
      <c r="H6272">
        <f t="shared" si="432"/>
        <v>35.821165855350031</v>
      </c>
      <c r="I6272" s="70"/>
      <c r="K6272" s="70"/>
      <c r="M6272" s="177">
        <v>45452</v>
      </c>
      <c r="N6272" s="221">
        <v>35.821165855350031</v>
      </c>
      <c r="O6272" s="70"/>
    </row>
    <row r="6273" spans="1:15">
      <c r="A6273" s="12">
        <f t="shared" si="434"/>
        <v>0</v>
      </c>
      <c r="B6273" t="str">
        <f>YEAR(C6273)&amp;VLOOKUP(MONTH(C6273),lookup!$G$2:$N$13,8)</f>
        <v>2025M06</v>
      </c>
      <c r="C6273" s="7">
        <f t="shared" si="431"/>
        <v>45810</v>
      </c>
      <c r="D6273" s="130">
        <v>0</v>
      </c>
      <c r="E6273">
        <f t="shared" si="433"/>
        <v>0</v>
      </c>
      <c r="F6273" s="130">
        <v>0</v>
      </c>
      <c r="G6273">
        <f t="shared" si="430"/>
        <v>0</v>
      </c>
      <c r="H6273">
        <f t="shared" si="432"/>
        <v>35.794539990961439</v>
      </c>
      <c r="I6273" s="70"/>
      <c r="K6273" s="70"/>
      <c r="M6273" s="177">
        <v>45452</v>
      </c>
      <c r="N6273" s="221">
        <v>35.794539990961439</v>
      </c>
      <c r="O6273" s="70"/>
    </row>
    <row r="6274" spans="1:15">
      <c r="A6274" s="12">
        <f t="shared" si="434"/>
        <v>0</v>
      </c>
      <c r="B6274" t="str">
        <f>YEAR(C6274)&amp;VLOOKUP(MONTH(C6274),lookup!$G$2:$N$13,8)</f>
        <v>2025M06</v>
      </c>
      <c r="C6274" s="7">
        <f t="shared" si="431"/>
        <v>45811</v>
      </c>
      <c r="D6274" s="130">
        <v>0</v>
      </c>
      <c r="E6274">
        <f t="shared" si="433"/>
        <v>0</v>
      </c>
      <c r="F6274" s="130">
        <v>0</v>
      </c>
      <c r="G6274">
        <f t="shared" si="430"/>
        <v>0</v>
      </c>
      <c r="H6274">
        <f t="shared" si="432"/>
        <v>35.777717956534573</v>
      </c>
      <c r="I6274" s="70"/>
      <c r="K6274" s="70"/>
      <c r="M6274" s="177">
        <v>45452</v>
      </c>
      <c r="N6274" s="221">
        <v>35.777717956534573</v>
      </c>
      <c r="O6274" s="70"/>
    </row>
    <row r="6275" spans="1:15">
      <c r="A6275" s="12">
        <f t="shared" si="434"/>
        <v>0</v>
      </c>
      <c r="B6275" t="str">
        <f>YEAR(C6275)&amp;VLOOKUP(MONTH(C6275),lookup!$G$2:$N$13,8)</f>
        <v>2025M06</v>
      </c>
      <c r="C6275" s="7">
        <f t="shared" si="431"/>
        <v>45812</v>
      </c>
      <c r="D6275" s="130">
        <v>0</v>
      </c>
      <c r="E6275">
        <f t="shared" si="433"/>
        <v>0</v>
      </c>
      <c r="F6275" s="130">
        <v>0</v>
      </c>
      <c r="G6275">
        <f t="shared" si="430"/>
        <v>0</v>
      </c>
      <c r="H6275">
        <f t="shared" si="432"/>
        <v>35.772454113317963</v>
      </c>
      <c r="I6275" s="70"/>
      <c r="K6275" s="70"/>
      <c r="M6275" s="177">
        <v>45452</v>
      </c>
      <c r="N6275" s="221">
        <v>35.772454113317963</v>
      </c>
      <c r="O6275" s="70"/>
    </row>
    <row r="6276" spans="1:15">
      <c r="A6276" s="12">
        <f t="shared" si="434"/>
        <v>0</v>
      </c>
      <c r="B6276" t="str">
        <f>YEAR(C6276)&amp;VLOOKUP(MONTH(C6276),lookup!$G$2:$N$13,8)</f>
        <v>2025M06</v>
      </c>
      <c r="C6276" s="7">
        <f t="shared" si="431"/>
        <v>45813</v>
      </c>
      <c r="D6276" s="130">
        <v>0</v>
      </c>
      <c r="E6276">
        <f t="shared" si="433"/>
        <v>0</v>
      </c>
      <c r="F6276" s="130">
        <v>0</v>
      </c>
      <c r="G6276">
        <f t="shared" si="430"/>
        <v>0</v>
      </c>
      <c r="H6276">
        <f t="shared" si="432"/>
        <v>35.783243524387345</v>
      </c>
      <c r="I6276" s="70"/>
      <c r="K6276" s="70"/>
      <c r="M6276" s="177">
        <v>45452</v>
      </c>
      <c r="N6276" s="221">
        <v>35.783243524387345</v>
      </c>
      <c r="O6276" s="70"/>
    </row>
    <row r="6277" spans="1:15">
      <c r="A6277" s="12">
        <f t="shared" si="434"/>
        <v>0</v>
      </c>
      <c r="B6277" t="str">
        <f>YEAR(C6277)&amp;VLOOKUP(MONTH(C6277),lookup!$G$2:$N$13,8)</f>
        <v>2025M06</v>
      </c>
      <c r="C6277" s="7">
        <f t="shared" si="431"/>
        <v>45814</v>
      </c>
      <c r="D6277" s="130">
        <v>0</v>
      </c>
      <c r="E6277">
        <f t="shared" si="433"/>
        <v>0</v>
      </c>
      <c r="F6277" s="130">
        <v>0</v>
      </c>
      <c r="G6277">
        <f t="shared" si="430"/>
        <v>0</v>
      </c>
      <c r="H6277">
        <f t="shared" si="432"/>
        <v>35.774261311126168</v>
      </c>
      <c r="I6277" s="70"/>
      <c r="K6277" s="70"/>
      <c r="M6277" s="177">
        <v>45452</v>
      </c>
      <c r="N6277" s="221">
        <v>35.774261311126168</v>
      </c>
      <c r="O6277" s="70"/>
    </row>
    <row r="6278" spans="1:15">
      <c r="A6278" s="12">
        <f t="shared" si="434"/>
        <v>0</v>
      </c>
      <c r="B6278" t="str">
        <f>YEAR(C6278)&amp;VLOOKUP(MONTH(C6278),lookup!$G$2:$N$13,8)</f>
        <v>2025M06</v>
      </c>
      <c r="C6278" s="7">
        <f t="shared" si="431"/>
        <v>45815</v>
      </c>
      <c r="D6278" s="130">
        <v>0</v>
      </c>
      <c r="E6278">
        <f t="shared" si="433"/>
        <v>0</v>
      </c>
      <c r="F6278" s="130">
        <v>0</v>
      </c>
      <c r="G6278">
        <f t="shared" ref="G6278:G6341" si="435">AVERAGE(SUM(F6271:F6278)/8,SUM(F6273:F6278)/6)</f>
        <v>0</v>
      </c>
      <c r="H6278">
        <f t="shared" si="432"/>
        <v>35.764960070604772</v>
      </c>
      <c r="I6278" s="70"/>
      <c r="K6278" s="70"/>
      <c r="M6278" s="177">
        <v>45452</v>
      </c>
      <c r="N6278" s="221">
        <v>35.764960070604772</v>
      </c>
      <c r="O6278" s="70"/>
    </row>
    <row r="6279" spans="1:15">
      <c r="A6279" s="12">
        <f t="shared" si="434"/>
        <v>0</v>
      </c>
      <c r="B6279" t="str">
        <f>YEAR(C6279)&amp;VLOOKUP(MONTH(C6279),lookup!$G$2:$N$13,8)</f>
        <v>2025M06</v>
      </c>
      <c r="C6279" s="7">
        <f t="shared" si="431"/>
        <v>45816</v>
      </c>
      <c r="D6279" s="130">
        <v>0</v>
      </c>
      <c r="E6279">
        <f t="shared" si="433"/>
        <v>0</v>
      </c>
      <c r="F6279" s="130">
        <v>0</v>
      </c>
      <c r="G6279">
        <f t="shared" si="435"/>
        <v>0</v>
      </c>
      <c r="H6279">
        <f t="shared" si="432"/>
        <v>35.756684841828609</v>
      </c>
      <c r="I6279" s="70"/>
      <c r="K6279" s="70"/>
      <c r="M6279" s="177">
        <v>45452</v>
      </c>
      <c r="N6279" s="221">
        <v>35.756684841828609</v>
      </c>
      <c r="O6279" s="70"/>
    </row>
    <row r="6280" spans="1:15">
      <c r="A6280" s="12">
        <f t="shared" si="434"/>
        <v>0</v>
      </c>
      <c r="B6280" t="str">
        <f>YEAR(C6280)&amp;VLOOKUP(MONTH(C6280),lookup!$G$2:$N$13,8)</f>
        <v>2025M06</v>
      </c>
      <c r="C6280" s="7">
        <f t="shared" si="431"/>
        <v>45817</v>
      </c>
      <c r="D6280" s="130">
        <v>0</v>
      </c>
      <c r="E6280">
        <f t="shared" si="433"/>
        <v>0</v>
      </c>
      <c r="F6280" s="130">
        <v>0</v>
      </c>
      <c r="G6280">
        <f t="shared" si="435"/>
        <v>0</v>
      </c>
      <c r="H6280">
        <f t="shared" si="432"/>
        <v>35.724793905989067</v>
      </c>
      <c r="I6280" s="70"/>
      <c r="K6280" s="70"/>
      <c r="M6280" s="177">
        <v>45452</v>
      </c>
      <c r="N6280" s="221">
        <v>35.724793905989067</v>
      </c>
      <c r="O6280" s="70"/>
    </row>
    <row r="6281" spans="1:15">
      <c r="A6281" s="12">
        <f t="shared" si="434"/>
        <v>0</v>
      </c>
      <c r="B6281" t="str">
        <f>YEAR(C6281)&amp;VLOOKUP(MONTH(C6281),lookup!$G$2:$N$13,8)</f>
        <v>2025M06</v>
      </c>
      <c r="C6281" s="7">
        <f t="shared" si="431"/>
        <v>45818</v>
      </c>
      <c r="D6281" s="130">
        <v>0</v>
      </c>
      <c r="E6281">
        <f t="shared" si="433"/>
        <v>0</v>
      </c>
      <c r="F6281" s="130">
        <v>0</v>
      </c>
      <c r="G6281">
        <f t="shared" si="435"/>
        <v>0</v>
      </c>
      <c r="H6281">
        <f t="shared" si="432"/>
        <v>35.672991691841602</v>
      </c>
      <c r="I6281" s="70"/>
      <c r="K6281" s="70"/>
      <c r="M6281" s="177">
        <v>45452</v>
      </c>
      <c r="N6281" s="221">
        <v>35.672991691841602</v>
      </c>
      <c r="O6281" s="70"/>
    </row>
    <row r="6282" spans="1:15">
      <c r="A6282" s="12">
        <f t="shared" si="434"/>
        <v>0</v>
      </c>
      <c r="B6282" t="str">
        <f>YEAR(C6282)&amp;VLOOKUP(MONTH(C6282),lookup!$G$2:$N$13,8)</f>
        <v>2025M06</v>
      </c>
      <c r="C6282" s="7">
        <f t="shared" si="431"/>
        <v>45819</v>
      </c>
      <c r="D6282" s="130">
        <v>0</v>
      </c>
      <c r="E6282">
        <f t="shared" si="433"/>
        <v>0</v>
      </c>
      <c r="F6282" s="130">
        <v>0</v>
      </c>
      <c r="G6282">
        <f t="shared" si="435"/>
        <v>0</v>
      </c>
      <c r="H6282">
        <f t="shared" si="432"/>
        <v>35.634870293646877</v>
      </c>
      <c r="I6282" s="70"/>
      <c r="K6282" s="70"/>
      <c r="M6282" s="177">
        <v>45452</v>
      </c>
      <c r="N6282" s="221">
        <v>35.634870293646877</v>
      </c>
      <c r="O6282" s="70"/>
    </row>
    <row r="6283" spans="1:15">
      <c r="A6283" s="12">
        <f t="shared" si="434"/>
        <v>0</v>
      </c>
      <c r="B6283" t="str">
        <f>YEAR(C6283)&amp;VLOOKUP(MONTH(C6283),lookup!$G$2:$N$13,8)</f>
        <v>2025M06</v>
      </c>
      <c r="C6283" s="7">
        <f t="shared" si="431"/>
        <v>45820</v>
      </c>
      <c r="D6283" s="130">
        <v>0</v>
      </c>
      <c r="E6283">
        <f t="shared" si="433"/>
        <v>0</v>
      </c>
      <c r="F6283" s="130">
        <v>0</v>
      </c>
      <c r="G6283">
        <f t="shared" si="435"/>
        <v>0</v>
      </c>
      <c r="H6283">
        <f t="shared" si="432"/>
        <v>35.585502384400947</v>
      </c>
      <c r="I6283" s="70"/>
      <c r="K6283" s="70"/>
      <c r="M6283" s="177">
        <v>45452</v>
      </c>
      <c r="N6283" s="221">
        <v>35.585502384400947</v>
      </c>
      <c r="O6283" s="70"/>
    </row>
    <row r="6284" spans="1:15">
      <c r="A6284" s="12">
        <f t="shared" si="434"/>
        <v>0</v>
      </c>
      <c r="B6284" t="str">
        <f>YEAR(C6284)&amp;VLOOKUP(MONTH(C6284),lookup!$G$2:$N$13,8)</f>
        <v>2025M06</v>
      </c>
      <c r="C6284" s="7">
        <f t="shared" ref="C6284:C6347" si="436">C6283+1</f>
        <v>45821</v>
      </c>
      <c r="D6284" s="130">
        <v>0</v>
      </c>
      <c r="E6284">
        <f t="shared" si="433"/>
        <v>0</v>
      </c>
      <c r="F6284" s="130">
        <v>0</v>
      </c>
      <c r="G6284">
        <f t="shared" si="435"/>
        <v>0</v>
      </c>
      <c r="H6284">
        <f t="shared" si="432"/>
        <v>35.52122403361512</v>
      </c>
      <c r="I6284" s="70"/>
      <c r="K6284" s="70"/>
      <c r="M6284" s="177">
        <v>45452</v>
      </c>
      <c r="N6284" s="221">
        <v>35.52122403361512</v>
      </c>
      <c r="O6284" s="70"/>
    </row>
    <row r="6285" spans="1:15">
      <c r="A6285" s="12">
        <f t="shared" si="434"/>
        <v>0</v>
      </c>
      <c r="B6285" t="str">
        <f>YEAR(C6285)&amp;VLOOKUP(MONTH(C6285),lookup!$G$2:$N$13,8)</f>
        <v>2025M06</v>
      </c>
      <c r="C6285" s="7">
        <f t="shared" si="436"/>
        <v>45822</v>
      </c>
      <c r="D6285" s="130">
        <v>0</v>
      </c>
      <c r="E6285">
        <f t="shared" si="433"/>
        <v>0</v>
      </c>
      <c r="F6285" s="130">
        <v>0</v>
      </c>
      <c r="G6285">
        <f t="shared" si="435"/>
        <v>0</v>
      </c>
      <c r="H6285">
        <f t="shared" si="432"/>
        <v>35.459330400208891</v>
      </c>
      <c r="I6285" s="70"/>
      <c r="K6285" s="70"/>
      <c r="M6285" s="177">
        <v>45452</v>
      </c>
      <c r="N6285" s="221">
        <v>35.459330400208891</v>
      </c>
      <c r="O6285" s="70"/>
    </row>
    <row r="6286" spans="1:15">
      <c r="A6286" s="12">
        <f t="shared" si="434"/>
        <v>0</v>
      </c>
      <c r="B6286" t="str">
        <f>YEAR(C6286)&amp;VLOOKUP(MONTH(C6286),lookup!$G$2:$N$13,8)</f>
        <v>2025M06</v>
      </c>
      <c r="C6286" s="7">
        <f t="shared" si="436"/>
        <v>45823</v>
      </c>
      <c r="D6286" s="130">
        <v>0</v>
      </c>
      <c r="E6286">
        <f t="shared" si="433"/>
        <v>0</v>
      </c>
      <c r="F6286" s="130">
        <v>0</v>
      </c>
      <c r="G6286">
        <f t="shared" si="435"/>
        <v>0</v>
      </c>
      <c r="H6286">
        <f t="shared" si="432"/>
        <v>35.365731069384346</v>
      </c>
      <c r="I6286" s="70"/>
      <c r="K6286" s="70"/>
      <c r="M6286" s="177">
        <v>45452</v>
      </c>
      <c r="N6286" s="221">
        <v>35.365731069384346</v>
      </c>
      <c r="O6286" s="70"/>
    </row>
    <row r="6287" spans="1:15">
      <c r="A6287" s="12">
        <f t="shared" si="434"/>
        <v>0</v>
      </c>
      <c r="B6287" t="str">
        <f>YEAR(C6287)&amp;VLOOKUP(MONTH(C6287),lookup!$G$2:$N$13,8)</f>
        <v>2025M06</v>
      </c>
      <c r="C6287" s="7">
        <f t="shared" si="436"/>
        <v>45824</v>
      </c>
      <c r="D6287" s="130">
        <v>0</v>
      </c>
      <c r="E6287">
        <f t="shared" si="433"/>
        <v>0</v>
      </c>
      <c r="F6287" s="130">
        <v>0</v>
      </c>
      <c r="G6287">
        <f t="shared" si="435"/>
        <v>0</v>
      </c>
      <c r="H6287">
        <f t="shared" si="432"/>
        <v>35.25563664747208</v>
      </c>
      <c r="I6287" s="70"/>
      <c r="K6287" s="70"/>
      <c r="M6287" s="177">
        <v>45452</v>
      </c>
      <c r="N6287" s="221">
        <v>35.25563664747208</v>
      </c>
      <c r="O6287" s="70"/>
    </row>
    <row r="6288" spans="1:15">
      <c r="A6288" s="12">
        <f t="shared" si="434"/>
        <v>0</v>
      </c>
      <c r="B6288" t="str">
        <f>YEAR(C6288)&amp;VLOOKUP(MONTH(C6288),lookup!$G$2:$N$13,8)</f>
        <v>2025M06</v>
      </c>
      <c r="C6288" s="7">
        <f t="shared" si="436"/>
        <v>45825</v>
      </c>
      <c r="D6288" s="130">
        <v>0</v>
      </c>
      <c r="E6288">
        <f t="shared" si="433"/>
        <v>0</v>
      </c>
      <c r="F6288" s="130">
        <v>0</v>
      </c>
      <c r="G6288">
        <f t="shared" si="435"/>
        <v>0</v>
      </c>
      <c r="H6288">
        <f t="shared" si="432"/>
        <v>35.150755511341359</v>
      </c>
      <c r="I6288" s="70"/>
      <c r="K6288" s="70"/>
      <c r="M6288" s="177">
        <v>45452</v>
      </c>
      <c r="N6288" s="221">
        <v>35.150755511341359</v>
      </c>
      <c r="O6288" s="70"/>
    </row>
    <row r="6289" spans="1:15">
      <c r="A6289" s="12">
        <f t="shared" si="434"/>
        <v>0</v>
      </c>
      <c r="B6289" t="str">
        <f>YEAR(C6289)&amp;VLOOKUP(MONTH(C6289),lookup!$G$2:$N$13,8)</f>
        <v>2025M06</v>
      </c>
      <c r="C6289" s="7">
        <f t="shared" si="436"/>
        <v>45826</v>
      </c>
      <c r="D6289" s="130">
        <v>0</v>
      </c>
      <c r="E6289">
        <f t="shared" si="433"/>
        <v>0</v>
      </c>
      <c r="F6289" s="130">
        <v>0</v>
      </c>
      <c r="G6289">
        <f t="shared" si="435"/>
        <v>0</v>
      </c>
      <c r="H6289">
        <f t="shared" si="432"/>
        <v>35.062028070743949</v>
      </c>
      <c r="I6289" s="70"/>
      <c r="K6289" s="70"/>
      <c r="M6289" s="177">
        <v>45452</v>
      </c>
      <c r="N6289" s="221">
        <v>35.062028070743949</v>
      </c>
      <c r="O6289" s="70"/>
    </row>
    <row r="6290" spans="1:15">
      <c r="A6290" s="12">
        <f t="shared" si="434"/>
        <v>0</v>
      </c>
      <c r="B6290" t="str">
        <f>YEAR(C6290)&amp;VLOOKUP(MONTH(C6290),lookup!$G$2:$N$13,8)</f>
        <v>2025M06</v>
      </c>
      <c r="C6290" s="7">
        <f t="shared" si="436"/>
        <v>45827</v>
      </c>
      <c r="D6290" s="130">
        <v>0</v>
      </c>
      <c r="E6290">
        <f t="shared" si="433"/>
        <v>0</v>
      </c>
      <c r="F6290" s="130">
        <v>0</v>
      </c>
      <c r="G6290">
        <f t="shared" si="435"/>
        <v>0</v>
      </c>
      <c r="H6290">
        <f t="shared" si="432"/>
        <v>34.953285691616266</v>
      </c>
      <c r="I6290" s="70"/>
      <c r="K6290" s="70"/>
      <c r="M6290" s="177">
        <v>45452</v>
      </c>
      <c r="N6290" s="221">
        <v>34.953285691616266</v>
      </c>
      <c r="O6290" s="70"/>
    </row>
    <row r="6291" spans="1:15">
      <c r="A6291" s="12">
        <f t="shared" si="434"/>
        <v>0</v>
      </c>
      <c r="B6291" t="str">
        <f>YEAR(C6291)&amp;VLOOKUP(MONTH(C6291),lookup!$G$2:$N$13,8)</f>
        <v>2025M06</v>
      </c>
      <c r="C6291" s="7">
        <f t="shared" si="436"/>
        <v>45828</v>
      </c>
      <c r="D6291" s="130">
        <v>0</v>
      </c>
      <c r="E6291">
        <f t="shared" si="433"/>
        <v>0</v>
      </c>
      <c r="F6291" s="130">
        <v>0</v>
      </c>
      <c r="G6291">
        <f t="shared" si="435"/>
        <v>0</v>
      </c>
      <c r="H6291">
        <f t="shared" si="432"/>
        <v>34.850896710747911</v>
      </c>
      <c r="I6291" s="70"/>
      <c r="K6291" s="70"/>
      <c r="M6291" s="177">
        <v>45452</v>
      </c>
      <c r="N6291" s="221">
        <v>34.850896710747911</v>
      </c>
      <c r="O6291" s="70"/>
    </row>
    <row r="6292" spans="1:15">
      <c r="A6292" s="12">
        <f t="shared" si="434"/>
        <v>0</v>
      </c>
      <c r="B6292" t="str">
        <f>YEAR(C6292)&amp;VLOOKUP(MONTH(C6292),lookup!$G$2:$N$13,8)</f>
        <v>2025M06</v>
      </c>
      <c r="C6292" s="7">
        <f t="shared" si="436"/>
        <v>45829</v>
      </c>
      <c r="D6292" s="130">
        <v>0</v>
      </c>
      <c r="E6292">
        <f t="shared" si="433"/>
        <v>0</v>
      </c>
      <c r="F6292" s="130">
        <v>0</v>
      </c>
      <c r="G6292">
        <f t="shared" si="435"/>
        <v>0</v>
      </c>
      <c r="H6292">
        <f t="shared" si="432"/>
        <v>34.758899088580172</v>
      </c>
      <c r="I6292" s="70"/>
      <c r="K6292" s="70"/>
      <c r="M6292" s="177">
        <v>45452</v>
      </c>
      <c r="N6292" s="221">
        <v>34.758899088580172</v>
      </c>
      <c r="O6292" s="70"/>
    </row>
    <row r="6293" spans="1:15">
      <c r="A6293" s="12">
        <f t="shared" si="434"/>
        <v>0</v>
      </c>
      <c r="B6293" t="str">
        <f>YEAR(C6293)&amp;VLOOKUP(MONTH(C6293),lookup!$G$2:$N$13,8)</f>
        <v>2025M06</v>
      </c>
      <c r="C6293" s="7">
        <f t="shared" si="436"/>
        <v>45830</v>
      </c>
      <c r="D6293" s="130">
        <v>0</v>
      </c>
      <c r="E6293">
        <f t="shared" si="433"/>
        <v>0</v>
      </c>
      <c r="F6293" s="130">
        <v>0</v>
      </c>
      <c r="G6293">
        <f t="shared" si="435"/>
        <v>0</v>
      </c>
      <c r="H6293">
        <f t="shared" si="432"/>
        <v>34.649890598837708</v>
      </c>
      <c r="I6293" s="70"/>
      <c r="K6293" s="70"/>
      <c r="M6293" s="177">
        <v>45452</v>
      </c>
      <c r="N6293" s="221">
        <v>34.649890598837708</v>
      </c>
      <c r="O6293" s="70"/>
    </row>
    <row r="6294" spans="1:15">
      <c r="A6294" s="12">
        <f t="shared" si="434"/>
        <v>0</v>
      </c>
      <c r="B6294" t="str">
        <f>YEAR(C6294)&amp;VLOOKUP(MONTH(C6294),lookup!$G$2:$N$13,8)</f>
        <v>2025M06</v>
      </c>
      <c r="C6294" s="7">
        <f t="shared" si="436"/>
        <v>45831</v>
      </c>
      <c r="D6294" s="130">
        <v>0</v>
      </c>
      <c r="E6294">
        <f t="shared" si="433"/>
        <v>0</v>
      </c>
      <c r="F6294" s="130">
        <v>0</v>
      </c>
      <c r="G6294">
        <f t="shared" si="435"/>
        <v>0</v>
      </c>
      <c r="H6294">
        <f t="shared" si="432"/>
        <v>34.548977711202014</v>
      </c>
      <c r="I6294" s="70"/>
      <c r="K6294" s="70"/>
      <c r="M6294" s="177">
        <v>45452</v>
      </c>
      <c r="N6294" s="221">
        <v>34.548977711202014</v>
      </c>
      <c r="O6294" s="70"/>
    </row>
    <row r="6295" spans="1:15">
      <c r="A6295" s="12">
        <f t="shared" si="434"/>
        <v>0</v>
      </c>
      <c r="B6295" t="str">
        <f>YEAR(C6295)&amp;VLOOKUP(MONTH(C6295),lookup!$G$2:$N$13,8)</f>
        <v>2025M06</v>
      </c>
      <c r="C6295" s="7">
        <f t="shared" si="436"/>
        <v>45832</v>
      </c>
      <c r="D6295" s="130">
        <v>0</v>
      </c>
      <c r="E6295">
        <f t="shared" si="433"/>
        <v>0</v>
      </c>
      <c r="F6295" s="130">
        <v>0</v>
      </c>
      <c r="G6295">
        <f t="shared" si="435"/>
        <v>0</v>
      </c>
      <c r="H6295">
        <f t="shared" si="432"/>
        <v>34.468774835119852</v>
      </c>
      <c r="I6295" s="70"/>
      <c r="K6295" s="70"/>
      <c r="M6295" s="177">
        <v>45452</v>
      </c>
      <c r="N6295" s="221">
        <v>34.468774835119852</v>
      </c>
      <c r="O6295" s="70"/>
    </row>
    <row r="6296" spans="1:15">
      <c r="A6296" s="12">
        <f t="shared" si="434"/>
        <v>0</v>
      </c>
      <c r="B6296" t="str">
        <f>YEAR(C6296)&amp;VLOOKUP(MONTH(C6296),lookup!$G$2:$N$13,8)</f>
        <v>2025M06</v>
      </c>
      <c r="C6296" s="7">
        <f t="shared" si="436"/>
        <v>45833</v>
      </c>
      <c r="D6296" s="130">
        <v>0</v>
      </c>
      <c r="E6296">
        <f t="shared" si="433"/>
        <v>0</v>
      </c>
      <c r="F6296" s="130">
        <v>0</v>
      </c>
      <c r="G6296">
        <f t="shared" si="435"/>
        <v>0</v>
      </c>
      <c r="H6296">
        <f t="shared" si="432"/>
        <v>34.39203503070862</v>
      </c>
      <c r="I6296" s="70"/>
      <c r="K6296" s="70"/>
      <c r="M6296" s="177">
        <v>45452</v>
      </c>
      <c r="N6296" s="221">
        <v>34.39203503070862</v>
      </c>
      <c r="O6296" s="70"/>
    </row>
    <row r="6297" spans="1:15">
      <c r="A6297" s="12">
        <f t="shared" si="434"/>
        <v>0</v>
      </c>
      <c r="B6297" t="str">
        <f>YEAR(C6297)&amp;VLOOKUP(MONTH(C6297),lookup!$G$2:$N$13,8)</f>
        <v>2025M06</v>
      </c>
      <c r="C6297" s="7">
        <f t="shared" si="436"/>
        <v>45834</v>
      </c>
      <c r="D6297" s="130">
        <v>0</v>
      </c>
      <c r="E6297">
        <f t="shared" si="433"/>
        <v>0</v>
      </c>
      <c r="F6297" s="130">
        <v>0</v>
      </c>
      <c r="G6297">
        <f t="shared" si="435"/>
        <v>0</v>
      </c>
      <c r="H6297">
        <f t="shared" ref="H6297:H6360" si="437">INDEX(J:AU,MATCH(C6297,C:C,0),MATCH($H$1,$J$1:$AU$1,0))*(IF(I6297=$Q$1,1,IF(K6297=$Q$1,1,IF(M6297=$Q$1,1,IF(O6297=$Q$1,1,0)))))</f>
        <v>34.308901534446292</v>
      </c>
      <c r="I6297" s="70"/>
      <c r="K6297" s="70"/>
      <c r="M6297" s="177">
        <v>45452</v>
      </c>
      <c r="N6297" s="221">
        <v>34.308901534446292</v>
      </c>
      <c r="O6297" s="70"/>
    </row>
    <row r="6298" spans="1:15">
      <c r="A6298" s="12">
        <f t="shared" si="434"/>
        <v>0</v>
      </c>
      <c r="B6298" t="str">
        <f>YEAR(C6298)&amp;VLOOKUP(MONTH(C6298),lookup!$G$2:$N$13,8)</f>
        <v>2025M06</v>
      </c>
      <c r="C6298" s="7">
        <f t="shared" si="436"/>
        <v>45835</v>
      </c>
      <c r="D6298" s="130">
        <v>0</v>
      </c>
      <c r="E6298">
        <f t="shared" si="433"/>
        <v>0</v>
      </c>
      <c r="F6298" s="130">
        <v>0</v>
      </c>
      <c r="G6298">
        <f t="shared" si="435"/>
        <v>0</v>
      </c>
      <c r="H6298">
        <f t="shared" si="437"/>
        <v>34.228652437730453</v>
      </c>
      <c r="I6298" s="70"/>
      <c r="K6298" s="70"/>
      <c r="M6298" s="177">
        <v>45452</v>
      </c>
      <c r="N6298" s="221">
        <v>34.228652437730453</v>
      </c>
      <c r="O6298" s="70"/>
    </row>
    <row r="6299" spans="1:15">
      <c r="A6299" s="12">
        <f t="shared" si="434"/>
        <v>0</v>
      </c>
      <c r="B6299" t="str">
        <f>YEAR(C6299)&amp;VLOOKUP(MONTH(C6299),lookup!$G$2:$N$13,8)</f>
        <v>2025M06</v>
      </c>
      <c r="C6299" s="7">
        <f t="shared" si="436"/>
        <v>45836</v>
      </c>
      <c r="D6299" s="130">
        <v>0</v>
      </c>
      <c r="E6299">
        <f t="shared" si="433"/>
        <v>0</v>
      </c>
      <c r="F6299" s="130">
        <v>0</v>
      </c>
      <c r="G6299">
        <f t="shared" si="435"/>
        <v>0</v>
      </c>
      <c r="H6299">
        <f t="shared" si="437"/>
        <v>34.137661429894003</v>
      </c>
      <c r="I6299" s="70"/>
      <c r="K6299" s="70"/>
      <c r="M6299" s="177">
        <v>45452</v>
      </c>
      <c r="N6299" s="221">
        <v>34.137661429894003</v>
      </c>
      <c r="O6299" s="70"/>
    </row>
    <row r="6300" spans="1:15">
      <c r="A6300" s="12">
        <f t="shared" si="434"/>
        <v>0</v>
      </c>
      <c r="B6300" t="str">
        <f>YEAR(C6300)&amp;VLOOKUP(MONTH(C6300),lookup!$G$2:$N$13,8)</f>
        <v>2025M06</v>
      </c>
      <c r="C6300" s="7">
        <f t="shared" si="436"/>
        <v>45837</v>
      </c>
      <c r="D6300" s="130">
        <v>0</v>
      </c>
      <c r="E6300">
        <f t="shared" si="433"/>
        <v>0</v>
      </c>
      <c r="F6300" s="130">
        <v>0</v>
      </c>
      <c r="G6300">
        <f t="shared" si="435"/>
        <v>0</v>
      </c>
      <c r="H6300">
        <f t="shared" si="437"/>
        <v>34.035885397064071</v>
      </c>
      <c r="I6300" s="70"/>
      <c r="K6300" s="70"/>
      <c r="M6300" s="177">
        <v>45452</v>
      </c>
      <c r="N6300" s="221">
        <v>34.035885397064071</v>
      </c>
      <c r="O6300" s="70"/>
    </row>
    <row r="6301" spans="1:15">
      <c r="A6301" s="12">
        <f t="shared" si="434"/>
        <v>0</v>
      </c>
      <c r="B6301" t="str">
        <f>YEAR(C6301)&amp;VLOOKUP(MONTH(C6301),lookup!$G$2:$N$13,8)</f>
        <v>2025M06</v>
      </c>
      <c r="C6301" s="7">
        <f t="shared" si="436"/>
        <v>45838</v>
      </c>
      <c r="D6301" s="130">
        <v>0</v>
      </c>
      <c r="E6301">
        <f t="shared" si="433"/>
        <v>0</v>
      </c>
      <c r="F6301" s="130">
        <v>0</v>
      </c>
      <c r="G6301">
        <f t="shared" si="435"/>
        <v>0</v>
      </c>
      <c r="H6301">
        <f t="shared" si="437"/>
        <v>33.950156838305467</v>
      </c>
      <c r="I6301" s="70"/>
      <c r="K6301" s="70"/>
      <c r="M6301" s="177">
        <v>45452</v>
      </c>
      <c r="N6301" s="221">
        <v>33.950156838305467</v>
      </c>
      <c r="O6301" s="70"/>
    </row>
    <row r="6302" spans="1:15">
      <c r="A6302" s="12">
        <f t="shared" si="434"/>
        <v>0</v>
      </c>
      <c r="B6302" t="str">
        <f>YEAR(C6302)&amp;VLOOKUP(MONTH(C6302),lookup!$G$2:$N$13,8)</f>
        <v>2025M07</v>
      </c>
      <c r="C6302" s="7">
        <f t="shared" si="436"/>
        <v>45839</v>
      </c>
      <c r="D6302" s="130">
        <v>0</v>
      </c>
      <c r="E6302">
        <f t="shared" si="433"/>
        <v>0</v>
      </c>
      <c r="F6302" s="130">
        <v>0</v>
      </c>
      <c r="G6302">
        <f t="shared" si="435"/>
        <v>0</v>
      </c>
      <c r="H6302">
        <f t="shared" si="437"/>
        <v>0</v>
      </c>
      <c r="I6302" s="70"/>
      <c r="K6302" s="70"/>
      <c r="O6302" s="70"/>
    </row>
    <row r="6303" spans="1:15">
      <c r="A6303" s="12">
        <f t="shared" si="434"/>
        <v>0</v>
      </c>
      <c r="B6303" t="str">
        <f>YEAR(C6303)&amp;VLOOKUP(MONTH(C6303),lookup!$G$2:$N$13,8)</f>
        <v>2025M07</v>
      </c>
      <c r="C6303" s="7">
        <f t="shared" si="436"/>
        <v>45840</v>
      </c>
      <c r="D6303" s="130">
        <v>0</v>
      </c>
      <c r="E6303">
        <f t="shared" si="433"/>
        <v>0</v>
      </c>
      <c r="F6303" s="130">
        <v>0</v>
      </c>
      <c r="G6303">
        <f t="shared" si="435"/>
        <v>0</v>
      </c>
      <c r="H6303">
        <f t="shared" si="437"/>
        <v>0</v>
      </c>
      <c r="I6303" s="70"/>
      <c r="K6303" s="70"/>
      <c r="O6303" s="70"/>
    </row>
    <row r="6304" spans="1:15">
      <c r="A6304" s="12">
        <f t="shared" si="434"/>
        <v>0</v>
      </c>
      <c r="B6304" t="str">
        <f>YEAR(C6304)&amp;VLOOKUP(MONTH(C6304),lookup!$G$2:$N$13,8)</f>
        <v>2025M07</v>
      </c>
      <c r="C6304" s="7">
        <f t="shared" si="436"/>
        <v>45841</v>
      </c>
      <c r="D6304" s="130">
        <v>0</v>
      </c>
      <c r="E6304">
        <f t="shared" si="433"/>
        <v>0</v>
      </c>
      <c r="F6304" s="130">
        <v>0</v>
      </c>
      <c r="G6304">
        <f t="shared" si="435"/>
        <v>0</v>
      </c>
      <c r="H6304">
        <f t="shared" si="437"/>
        <v>0</v>
      </c>
      <c r="I6304" s="70"/>
      <c r="K6304" s="70"/>
      <c r="O6304" s="70"/>
    </row>
    <row r="6305" spans="1:15">
      <c r="A6305" s="12">
        <f t="shared" si="434"/>
        <v>0</v>
      </c>
      <c r="B6305" t="str">
        <f>YEAR(C6305)&amp;VLOOKUP(MONTH(C6305),lookup!$G$2:$N$13,8)</f>
        <v>2025M07</v>
      </c>
      <c r="C6305" s="7">
        <f t="shared" si="436"/>
        <v>45842</v>
      </c>
      <c r="D6305" s="130">
        <v>0</v>
      </c>
      <c r="E6305">
        <f t="shared" si="433"/>
        <v>0</v>
      </c>
      <c r="F6305" s="130">
        <v>0</v>
      </c>
      <c r="G6305">
        <f t="shared" si="435"/>
        <v>0</v>
      </c>
      <c r="H6305">
        <f t="shared" si="437"/>
        <v>0</v>
      </c>
      <c r="I6305" s="70"/>
      <c r="K6305" s="70"/>
      <c r="O6305" s="70"/>
    </row>
    <row r="6306" spans="1:15">
      <c r="A6306" s="12">
        <f t="shared" si="434"/>
        <v>0</v>
      </c>
      <c r="B6306" t="str">
        <f>YEAR(C6306)&amp;VLOOKUP(MONTH(C6306),lookup!$G$2:$N$13,8)</f>
        <v>2025M07</v>
      </c>
      <c r="C6306" s="7">
        <f t="shared" si="436"/>
        <v>45843</v>
      </c>
      <c r="D6306" s="130">
        <v>0</v>
      </c>
      <c r="E6306">
        <f t="shared" si="433"/>
        <v>0</v>
      </c>
      <c r="F6306" s="130">
        <v>0</v>
      </c>
      <c r="G6306">
        <f t="shared" si="435"/>
        <v>0</v>
      </c>
      <c r="H6306">
        <f t="shared" si="437"/>
        <v>0</v>
      </c>
      <c r="I6306" s="70"/>
      <c r="K6306" s="70"/>
      <c r="O6306" s="70"/>
    </row>
    <row r="6307" spans="1:15">
      <c r="A6307" s="12">
        <f t="shared" si="434"/>
        <v>0</v>
      </c>
      <c r="B6307" t="str">
        <f>YEAR(C6307)&amp;VLOOKUP(MONTH(C6307),lookup!$G$2:$N$13,8)</f>
        <v>2025M07</v>
      </c>
      <c r="C6307" s="7">
        <f t="shared" si="436"/>
        <v>45844</v>
      </c>
      <c r="D6307" s="130">
        <v>0</v>
      </c>
      <c r="E6307">
        <f t="shared" si="433"/>
        <v>0</v>
      </c>
      <c r="F6307" s="130">
        <v>0</v>
      </c>
      <c r="G6307">
        <f t="shared" si="435"/>
        <v>0</v>
      </c>
      <c r="H6307">
        <f t="shared" si="437"/>
        <v>0</v>
      </c>
      <c r="I6307" s="70"/>
      <c r="K6307" s="70"/>
      <c r="O6307" s="70"/>
    </row>
    <row r="6308" spans="1:15">
      <c r="A6308" s="12">
        <f t="shared" si="434"/>
        <v>0</v>
      </c>
      <c r="B6308" t="str">
        <f>YEAR(C6308)&amp;VLOOKUP(MONTH(C6308),lookup!$G$2:$N$13,8)</f>
        <v>2025M07</v>
      </c>
      <c r="C6308" s="7">
        <f t="shared" si="436"/>
        <v>45845</v>
      </c>
      <c r="D6308" s="130">
        <v>0</v>
      </c>
      <c r="E6308">
        <f t="shared" si="433"/>
        <v>0</v>
      </c>
      <c r="F6308" s="130">
        <v>0</v>
      </c>
      <c r="G6308">
        <f t="shared" si="435"/>
        <v>0</v>
      </c>
      <c r="H6308">
        <f t="shared" si="437"/>
        <v>0</v>
      </c>
      <c r="I6308" s="70"/>
      <c r="K6308" s="70"/>
      <c r="O6308" s="70"/>
    </row>
    <row r="6309" spans="1:15">
      <c r="A6309" s="12">
        <f t="shared" si="434"/>
        <v>0</v>
      </c>
      <c r="B6309" t="str">
        <f>YEAR(C6309)&amp;VLOOKUP(MONTH(C6309),lookup!$G$2:$N$13,8)</f>
        <v>2025M07</v>
      </c>
      <c r="C6309" s="7">
        <f t="shared" si="436"/>
        <v>45846</v>
      </c>
      <c r="D6309" s="130">
        <v>0</v>
      </c>
      <c r="E6309">
        <f t="shared" si="433"/>
        <v>0</v>
      </c>
      <c r="F6309" s="130">
        <v>0</v>
      </c>
      <c r="G6309">
        <f t="shared" si="435"/>
        <v>0</v>
      </c>
      <c r="H6309">
        <f t="shared" si="437"/>
        <v>0</v>
      </c>
      <c r="I6309" s="70"/>
      <c r="K6309" s="70"/>
      <c r="O6309" s="70"/>
    </row>
    <row r="6310" spans="1:15">
      <c r="A6310" s="12">
        <f t="shared" si="434"/>
        <v>0</v>
      </c>
      <c r="B6310" t="str">
        <f>YEAR(C6310)&amp;VLOOKUP(MONTH(C6310),lookup!$G$2:$N$13,8)</f>
        <v>2025M07</v>
      </c>
      <c r="C6310" s="7">
        <f t="shared" si="436"/>
        <v>45847</v>
      </c>
      <c r="D6310" s="130">
        <v>0</v>
      </c>
      <c r="E6310">
        <f t="shared" si="433"/>
        <v>0</v>
      </c>
      <c r="F6310" s="130">
        <v>0</v>
      </c>
      <c r="G6310">
        <f t="shared" si="435"/>
        <v>0</v>
      </c>
      <c r="H6310">
        <f t="shared" si="437"/>
        <v>0</v>
      </c>
      <c r="I6310" s="70"/>
      <c r="K6310" s="70"/>
      <c r="O6310" s="70"/>
    </row>
    <row r="6311" spans="1:15">
      <c r="A6311" s="12">
        <f t="shared" si="434"/>
        <v>0</v>
      </c>
      <c r="B6311" t="str">
        <f>YEAR(C6311)&amp;VLOOKUP(MONTH(C6311),lookup!$G$2:$N$13,8)</f>
        <v>2025M07</v>
      </c>
      <c r="C6311" s="7">
        <f t="shared" si="436"/>
        <v>45848</v>
      </c>
      <c r="D6311" s="130">
        <v>0</v>
      </c>
      <c r="E6311">
        <f t="shared" si="433"/>
        <v>0</v>
      </c>
      <c r="F6311" s="130">
        <v>0</v>
      </c>
      <c r="G6311">
        <f t="shared" si="435"/>
        <v>0</v>
      </c>
      <c r="H6311">
        <f t="shared" si="437"/>
        <v>0</v>
      </c>
      <c r="I6311" s="70"/>
      <c r="K6311" s="70"/>
      <c r="O6311" s="70"/>
    </row>
    <row r="6312" spans="1:15">
      <c r="A6312" s="12">
        <f t="shared" si="434"/>
        <v>0</v>
      </c>
      <c r="B6312" t="str">
        <f>YEAR(C6312)&amp;VLOOKUP(MONTH(C6312),lookup!$G$2:$N$13,8)</f>
        <v>2025M07</v>
      </c>
      <c r="C6312" s="7">
        <f t="shared" si="436"/>
        <v>45849</v>
      </c>
      <c r="D6312" s="130">
        <v>0</v>
      </c>
      <c r="E6312">
        <f t="shared" si="433"/>
        <v>0</v>
      </c>
      <c r="F6312" s="130">
        <v>0</v>
      </c>
      <c r="G6312">
        <f t="shared" si="435"/>
        <v>0</v>
      </c>
      <c r="H6312">
        <f t="shared" si="437"/>
        <v>0</v>
      </c>
      <c r="I6312" s="70"/>
      <c r="K6312" s="70"/>
      <c r="O6312" s="70"/>
    </row>
    <row r="6313" spans="1:15">
      <c r="A6313" s="12">
        <f t="shared" si="434"/>
        <v>0</v>
      </c>
      <c r="B6313" t="str">
        <f>YEAR(C6313)&amp;VLOOKUP(MONTH(C6313),lookup!$G$2:$N$13,8)</f>
        <v>2025M07</v>
      </c>
      <c r="C6313" s="7">
        <f t="shared" si="436"/>
        <v>45850</v>
      </c>
      <c r="D6313" s="130">
        <v>0</v>
      </c>
      <c r="E6313">
        <f t="shared" si="433"/>
        <v>0</v>
      </c>
      <c r="F6313" s="130">
        <v>0</v>
      </c>
      <c r="G6313">
        <f t="shared" si="435"/>
        <v>0</v>
      </c>
      <c r="H6313">
        <f t="shared" si="437"/>
        <v>0</v>
      </c>
      <c r="I6313" s="70"/>
      <c r="K6313" s="70"/>
      <c r="O6313" s="70"/>
    </row>
    <row r="6314" spans="1:15">
      <c r="A6314" s="12">
        <f t="shared" si="434"/>
        <v>0</v>
      </c>
      <c r="B6314" t="str">
        <f>YEAR(C6314)&amp;VLOOKUP(MONTH(C6314),lookup!$G$2:$N$13,8)</f>
        <v>2025M07</v>
      </c>
      <c r="C6314" s="7">
        <f t="shared" si="436"/>
        <v>45851</v>
      </c>
      <c r="D6314" s="130">
        <v>0</v>
      </c>
      <c r="E6314">
        <f t="shared" si="433"/>
        <v>0</v>
      </c>
      <c r="F6314" s="130">
        <v>0</v>
      </c>
      <c r="G6314">
        <f t="shared" si="435"/>
        <v>0</v>
      </c>
      <c r="H6314">
        <f t="shared" si="437"/>
        <v>0</v>
      </c>
      <c r="I6314" s="70"/>
      <c r="K6314" s="70"/>
      <c r="O6314" s="70"/>
    </row>
    <row r="6315" spans="1:15">
      <c r="A6315" s="12">
        <f t="shared" si="434"/>
        <v>0</v>
      </c>
      <c r="B6315" t="str">
        <f>YEAR(C6315)&amp;VLOOKUP(MONTH(C6315),lookup!$G$2:$N$13,8)</f>
        <v>2025M07</v>
      </c>
      <c r="C6315" s="7">
        <f t="shared" si="436"/>
        <v>45852</v>
      </c>
      <c r="D6315" s="130">
        <v>0</v>
      </c>
      <c r="E6315">
        <f t="shared" si="433"/>
        <v>0</v>
      </c>
      <c r="F6315" s="130">
        <v>0</v>
      </c>
      <c r="G6315">
        <f t="shared" si="435"/>
        <v>0</v>
      </c>
      <c r="H6315">
        <f t="shared" si="437"/>
        <v>0</v>
      </c>
      <c r="I6315" s="70"/>
      <c r="K6315" s="70"/>
      <c r="O6315" s="70"/>
    </row>
    <row r="6316" spans="1:15">
      <c r="A6316" s="12">
        <f t="shared" si="434"/>
        <v>0</v>
      </c>
      <c r="B6316" t="str">
        <f>YEAR(C6316)&amp;VLOOKUP(MONTH(C6316),lookup!$G$2:$N$13,8)</f>
        <v>2025M07</v>
      </c>
      <c r="C6316" s="7">
        <f t="shared" si="436"/>
        <v>45853</v>
      </c>
      <c r="D6316" s="130">
        <v>0</v>
      </c>
      <c r="E6316">
        <f t="shared" si="433"/>
        <v>0</v>
      </c>
      <c r="F6316" s="130">
        <v>0</v>
      </c>
      <c r="G6316">
        <f t="shared" si="435"/>
        <v>0</v>
      </c>
      <c r="H6316">
        <f t="shared" si="437"/>
        <v>0</v>
      </c>
      <c r="I6316" s="70"/>
      <c r="K6316" s="70"/>
      <c r="O6316" s="70"/>
    </row>
    <row r="6317" spans="1:15">
      <c r="A6317" s="12">
        <f t="shared" si="434"/>
        <v>0</v>
      </c>
      <c r="B6317" t="str">
        <f>YEAR(C6317)&amp;VLOOKUP(MONTH(C6317),lookup!$G$2:$N$13,8)</f>
        <v>2025M07</v>
      </c>
      <c r="C6317" s="7">
        <f t="shared" si="436"/>
        <v>45854</v>
      </c>
      <c r="D6317" s="130">
        <v>0</v>
      </c>
      <c r="E6317">
        <f t="shared" ref="E6317:E6380" si="438">AVERAGE(SUM(D6310:D6317)/8,SUM(D6312:D6317)/6)</f>
        <v>0</v>
      </c>
      <c r="F6317" s="130">
        <v>0</v>
      </c>
      <c r="G6317">
        <f t="shared" si="435"/>
        <v>0</v>
      </c>
      <c r="H6317">
        <f t="shared" si="437"/>
        <v>0</v>
      </c>
      <c r="I6317" s="70"/>
      <c r="K6317" s="70"/>
      <c r="O6317" s="70"/>
    </row>
    <row r="6318" spans="1:15">
      <c r="A6318" s="12">
        <f t="shared" si="434"/>
        <v>0</v>
      </c>
      <c r="B6318" t="str">
        <f>YEAR(C6318)&amp;VLOOKUP(MONTH(C6318),lookup!$G$2:$N$13,8)</f>
        <v>2025M07</v>
      </c>
      <c r="C6318" s="7">
        <f t="shared" si="436"/>
        <v>45855</v>
      </c>
      <c r="D6318" s="130">
        <v>0</v>
      </c>
      <c r="E6318">
        <f t="shared" si="438"/>
        <v>0</v>
      </c>
      <c r="F6318" s="130">
        <v>0</v>
      </c>
      <c r="G6318">
        <f t="shared" si="435"/>
        <v>0</v>
      </c>
      <c r="H6318">
        <f t="shared" si="437"/>
        <v>0</v>
      </c>
      <c r="I6318" s="70"/>
      <c r="K6318" s="70"/>
      <c r="O6318" s="70"/>
    </row>
    <row r="6319" spans="1:15">
      <c r="A6319" s="12">
        <f t="shared" si="434"/>
        <v>0</v>
      </c>
      <c r="B6319" t="str">
        <f>YEAR(C6319)&amp;VLOOKUP(MONTH(C6319),lookup!$G$2:$N$13,8)</f>
        <v>2025M07</v>
      </c>
      <c r="C6319" s="7">
        <f t="shared" si="436"/>
        <v>45856</v>
      </c>
      <c r="D6319" s="130">
        <v>0</v>
      </c>
      <c r="E6319">
        <f t="shared" si="438"/>
        <v>0</v>
      </c>
      <c r="F6319" s="130">
        <v>0</v>
      </c>
      <c r="G6319">
        <f t="shared" si="435"/>
        <v>0</v>
      </c>
      <c r="H6319">
        <f t="shared" si="437"/>
        <v>0</v>
      </c>
      <c r="I6319" s="70"/>
      <c r="K6319" s="70"/>
      <c r="O6319" s="70"/>
    </row>
    <row r="6320" spans="1:15">
      <c r="A6320" s="12">
        <f t="shared" ref="A6320:A6383" si="439">IF(D6320+D6321=D6320,IF(D6320+D6321&gt;0,1,0),0)</f>
        <v>0</v>
      </c>
      <c r="B6320" t="str">
        <f>YEAR(C6320)&amp;VLOOKUP(MONTH(C6320),lookup!$G$2:$N$13,8)</f>
        <v>2025M07</v>
      </c>
      <c r="C6320" s="7">
        <f t="shared" si="436"/>
        <v>45857</v>
      </c>
      <c r="D6320" s="130">
        <v>0</v>
      </c>
      <c r="E6320">
        <f t="shared" si="438"/>
        <v>0</v>
      </c>
      <c r="F6320" s="130">
        <v>0</v>
      </c>
      <c r="G6320">
        <f t="shared" si="435"/>
        <v>0</v>
      </c>
      <c r="H6320">
        <f t="shared" si="437"/>
        <v>0</v>
      </c>
      <c r="I6320" s="70"/>
      <c r="K6320" s="70"/>
      <c r="O6320" s="70"/>
    </row>
    <row r="6321" spans="1:15">
      <c r="A6321" s="12">
        <f t="shared" si="439"/>
        <v>0</v>
      </c>
      <c r="B6321" t="str">
        <f>YEAR(C6321)&amp;VLOOKUP(MONTH(C6321),lookup!$G$2:$N$13,8)</f>
        <v>2025M07</v>
      </c>
      <c r="C6321" s="7">
        <f t="shared" si="436"/>
        <v>45858</v>
      </c>
      <c r="D6321" s="130">
        <v>0</v>
      </c>
      <c r="E6321">
        <f t="shared" si="438"/>
        <v>0</v>
      </c>
      <c r="F6321" s="130">
        <v>0</v>
      </c>
      <c r="G6321">
        <f t="shared" si="435"/>
        <v>0</v>
      </c>
      <c r="H6321">
        <f t="shared" si="437"/>
        <v>0</v>
      </c>
      <c r="I6321" s="70"/>
      <c r="K6321" s="70"/>
      <c r="O6321" s="70"/>
    </row>
    <row r="6322" spans="1:15">
      <c r="A6322" s="12">
        <f t="shared" si="439"/>
        <v>0</v>
      </c>
      <c r="B6322" t="str">
        <f>YEAR(C6322)&amp;VLOOKUP(MONTH(C6322),lookup!$G$2:$N$13,8)</f>
        <v>2025M07</v>
      </c>
      <c r="C6322" s="7">
        <f t="shared" si="436"/>
        <v>45859</v>
      </c>
      <c r="D6322" s="130">
        <v>0</v>
      </c>
      <c r="E6322">
        <f t="shared" si="438"/>
        <v>0</v>
      </c>
      <c r="F6322" s="130">
        <v>0</v>
      </c>
      <c r="G6322">
        <f t="shared" si="435"/>
        <v>0</v>
      </c>
      <c r="H6322">
        <f t="shared" si="437"/>
        <v>0</v>
      </c>
      <c r="I6322" s="70"/>
      <c r="K6322" s="70"/>
      <c r="O6322" s="70"/>
    </row>
    <row r="6323" spans="1:15">
      <c r="A6323" s="12">
        <f t="shared" si="439"/>
        <v>0</v>
      </c>
      <c r="B6323" t="str">
        <f>YEAR(C6323)&amp;VLOOKUP(MONTH(C6323),lookup!$G$2:$N$13,8)</f>
        <v>2025M07</v>
      </c>
      <c r="C6323" s="7">
        <f t="shared" si="436"/>
        <v>45860</v>
      </c>
      <c r="D6323" s="130">
        <v>0</v>
      </c>
      <c r="E6323">
        <f t="shared" si="438"/>
        <v>0</v>
      </c>
      <c r="F6323" s="130">
        <v>0</v>
      </c>
      <c r="G6323">
        <f t="shared" si="435"/>
        <v>0</v>
      </c>
      <c r="H6323">
        <f t="shared" si="437"/>
        <v>0</v>
      </c>
      <c r="I6323" s="70"/>
      <c r="K6323" s="70"/>
      <c r="O6323" s="70"/>
    </row>
    <row r="6324" spans="1:15">
      <c r="A6324" s="12">
        <f t="shared" si="439"/>
        <v>0</v>
      </c>
      <c r="B6324" t="str">
        <f>YEAR(C6324)&amp;VLOOKUP(MONTH(C6324),lookup!$G$2:$N$13,8)</f>
        <v>2025M07</v>
      </c>
      <c r="C6324" s="7">
        <f t="shared" si="436"/>
        <v>45861</v>
      </c>
      <c r="D6324" s="130">
        <v>0</v>
      </c>
      <c r="E6324">
        <f t="shared" si="438"/>
        <v>0</v>
      </c>
      <c r="F6324" s="130">
        <v>0</v>
      </c>
      <c r="G6324">
        <f t="shared" si="435"/>
        <v>0</v>
      </c>
      <c r="H6324">
        <f t="shared" si="437"/>
        <v>0</v>
      </c>
      <c r="I6324" s="70"/>
      <c r="K6324" s="70"/>
      <c r="O6324" s="70"/>
    </row>
    <row r="6325" spans="1:15">
      <c r="A6325" s="12">
        <f t="shared" si="439"/>
        <v>0</v>
      </c>
      <c r="B6325" t="str">
        <f>YEAR(C6325)&amp;VLOOKUP(MONTH(C6325),lookup!$G$2:$N$13,8)</f>
        <v>2025M07</v>
      </c>
      <c r="C6325" s="7">
        <f t="shared" si="436"/>
        <v>45862</v>
      </c>
      <c r="D6325" s="130">
        <v>0</v>
      </c>
      <c r="E6325">
        <f t="shared" si="438"/>
        <v>0</v>
      </c>
      <c r="F6325" s="130">
        <v>0</v>
      </c>
      <c r="G6325">
        <f t="shared" si="435"/>
        <v>0</v>
      </c>
      <c r="H6325">
        <f t="shared" si="437"/>
        <v>0</v>
      </c>
      <c r="I6325" s="70"/>
      <c r="K6325" s="70"/>
      <c r="O6325" s="70"/>
    </row>
    <row r="6326" spans="1:15">
      <c r="A6326" s="12">
        <f t="shared" si="439"/>
        <v>0</v>
      </c>
      <c r="B6326" t="str">
        <f>YEAR(C6326)&amp;VLOOKUP(MONTH(C6326),lookup!$G$2:$N$13,8)</f>
        <v>2025M07</v>
      </c>
      <c r="C6326" s="7">
        <f t="shared" si="436"/>
        <v>45863</v>
      </c>
      <c r="D6326" s="130">
        <v>0</v>
      </c>
      <c r="E6326">
        <f t="shared" si="438"/>
        <v>0</v>
      </c>
      <c r="F6326" s="130">
        <v>0</v>
      </c>
      <c r="G6326">
        <f t="shared" si="435"/>
        <v>0</v>
      </c>
      <c r="H6326">
        <f t="shared" si="437"/>
        <v>0</v>
      </c>
      <c r="I6326" s="70"/>
      <c r="K6326" s="70"/>
      <c r="O6326" s="70"/>
    </row>
    <row r="6327" spans="1:15">
      <c r="A6327" s="12">
        <f t="shared" si="439"/>
        <v>0</v>
      </c>
      <c r="B6327" t="str">
        <f>YEAR(C6327)&amp;VLOOKUP(MONTH(C6327),lookup!$G$2:$N$13,8)</f>
        <v>2025M07</v>
      </c>
      <c r="C6327" s="7">
        <f t="shared" si="436"/>
        <v>45864</v>
      </c>
      <c r="D6327" s="130">
        <v>0</v>
      </c>
      <c r="E6327">
        <f t="shared" si="438"/>
        <v>0</v>
      </c>
      <c r="F6327" s="130">
        <v>0</v>
      </c>
      <c r="G6327">
        <f t="shared" si="435"/>
        <v>0</v>
      </c>
      <c r="H6327">
        <f t="shared" si="437"/>
        <v>0</v>
      </c>
      <c r="I6327" s="70"/>
      <c r="K6327" s="70"/>
      <c r="O6327" s="70"/>
    </row>
    <row r="6328" spans="1:15">
      <c r="A6328" s="12">
        <f t="shared" si="439"/>
        <v>0</v>
      </c>
      <c r="B6328" t="str">
        <f>YEAR(C6328)&amp;VLOOKUP(MONTH(C6328),lookup!$G$2:$N$13,8)</f>
        <v>2025M07</v>
      </c>
      <c r="C6328" s="7">
        <f t="shared" si="436"/>
        <v>45865</v>
      </c>
      <c r="D6328" s="130">
        <v>0</v>
      </c>
      <c r="E6328">
        <f t="shared" si="438"/>
        <v>0</v>
      </c>
      <c r="F6328" s="130">
        <v>0</v>
      </c>
      <c r="G6328">
        <f t="shared" si="435"/>
        <v>0</v>
      </c>
      <c r="H6328">
        <f t="shared" si="437"/>
        <v>0</v>
      </c>
      <c r="I6328" s="70"/>
      <c r="K6328" s="70"/>
      <c r="O6328" s="70"/>
    </row>
    <row r="6329" spans="1:15">
      <c r="A6329" s="12">
        <f t="shared" si="439"/>
        <v>0</v>
      </c>
      <c r="B6329" t="str">
        <f>YEAR(C6329)&amp;VLOOKUP(MONTH(C6329),lookup!$G$2:$N$13,8)</f>
        <v>2025M07</v>
      </c>
      <c r="C6329" s="7">
        <f t="shared" si="436"/>
        <v>45866</v>
      </c>
      <c r="D6329" s="130">
        <v>0</v>
      </c>
      <c r="E6329">
        <f t="shared" si="438"/>
        <v>0</v>
      </c>
      <c r="F6329" s="130">
        <v>0</v>
      </c>
      <c r="G6329">
        <f t="shared" si="435"/>
        <v>0</v>
      </c>
      <c r="H6329">
        <f t="shared" si="437"/>
        <v>0</v>
      </c>
      <c r="I6329" s="70"/>
      <c r="K6329" s="70"/>
      <c r="O6329" s="70"/>
    </row>
    <row r="6330" spans="1:15">
      <c r="A6330" s="12">
        <f t="shared" si="439"/>
        <v>0</v>
      </c>
      <c r="B6330" t="str">
        <f>YEAR(C6330)&amp;VLOOKUP(MONTH(C6330),lookup!$G$2:$N$13,8)</f>
        <v>2025M07</v>
      </c>
      <c r="C6330" s="7">
        <f t="shared" si="436"/>
        <v>45867</v>
      </c>
      <c r="D6330" s="130">
        <v>0</v>
      </c>
      <c r="E6330">
        <f t="shared" si="438"/>
        <v>0</v>
      </c>
      <c r="F6330" s="130">
        <v>0</v>
      </c>
      <c r="G6330">
        <f t="shared" si="435"/>
        <v>0</v>
      </c>
      <c r="H6330">
        <f t="shared" si="437"/>
        <v>0</v>
      </c>
      <c r="I6330" s="70"/>
      <c r="K6330" s="70"/>
      <c r="O6330" s="70"/>
    </row>
    <row r="6331" spans="1:15">
      <c r="A6331" s="12">
        <f t="shared" si="439"/>
        <v>0</v>
      </c>
      <c r="B6331" t="str">
        <f>YEAR(C6331)&amp;VLOOKUP(MONTH(C6331),lookup!$G$2:$N$13,8)</f>
        <v>2025M07</v>
      </c>
      <c r="C6331" s="7">
        <f t="shared" si="436"/>
        <v>45868</v>
      </c>
      <c r="D6331" s="130">
        <v>0</v>
      </c>
      <c r="E6331">
        <f t="shared" si="438"/>
        <v>0</v>
      </c>
      <c r="F6331" s="130">
        <v>0</v>
      </c>
      <c r="G6331">
        <f t="shared" si="435"/>
        <v>0</v>
      </c>
      <c r="H6331">
        <f t="shared" si="437"/>
        <v>0</v>
      </c>
      <c r="I6331" s="70"/>
      <c r="K6331" s="70"/>
      <c r="O6331" s="70"/>
    </row>
    <row r="6332" spans="1:15">
      <c r="A6332" s="12">
        <f t="shared" si="439"/>
        <v>0</v>
      </c>
      <c r="B6332" t="str">
        <f>YEAR(C6332)&amp;VLOOKUP(MONTH(C6332),lookup!$G$2:$N$13,8)</f>
        <v>2025M07</v>
      </c>
      <c r="C6332" s="7">
        <f t="shared" si="436"/>
        <v>45869</v>
      </c>
      <c r="D6332" s="130">
        <v>0</v>
      </c>
      <c r="E6332">
        <f t="shared" si="438"/>
        <v>0</v>
      </c>
      <c r="F6332" s="130">
        <v>0</v>
      </c>
      <c r="G6332">
        <f t="shared" si="435"/>
        <v>0</v>
      </c>
      <c r="H6332">
        <f t="shared" si="437"/>
        <v>0</v>
      </c>
      <c r="I6332" s="70"/>
      <c r="K6332" s="70"/>
      <c r="O6332" s="70"/>
    </row>
    <row r="6333" spans="1:15">
      <c r="A6333" s="12">
        <f t="shared" si="439"/>
        <v>0</v>
      </c>
      <c r="B6333" t="str">
        <f>YEAR(C6333)&amp;VLOOKUP(MONTH(C6333),lookup!$G$2:$N$13,8)</f>
        <v>2025M08</v>
      </c>
      <c r="C6333" s="7">
        <f t="shared" si="436"/>
        <v>45870</v>
      </c>
      <c r="D6333" s="130">
        <v>0</v>
      </c>
      <c r="E6333">
        <f t="shared" si="438"/>
        <v>0</v>
      </c>
      <c r="F6333" s="130">
        <v>0</v>
      </c>
      <c r="G6333">
        <f t="shared" si="435"/>
        <v>0</v>
      </c>
      <c r="H6333">
        <f t="shared" si="437"/>
        <v>0</v>
      </c>
      <c r="I6333" s="70"/>
      <c r="K6333" s="70"/>
      <c r="O6333" s="70"/>
    </row>
    <row r="6334" spans="1:15">
      <c r="A6334" s="12">
        <f t="shared" si="439"/>
        <v>0</v>
      </c>
      <c r="B6334" t="str">
        <f>YEAR(C6334)&amp;VLOOKUP(MONTH(C6334),lookup!$G$2:$N$13,8)</f>
        <v>2025M08</v>
      </c>
      <c r="C6334" s="7">
        <f t="shared" si="436"/>
        <v>45871</v>
      </c>
      <c r="D6334" s="130">
        <v>0</v>
      </c>
      <c r="E6334">
        <f t="shared" si="438"/>
        <v>0</v>
      </c>
      <c r="F6334" s="130">
        <v>0</v>
      </c>
      <c r="G6334">
        <f t="shared" si="435"/>
        <v>0</v>
      </c>
      <c r="H6334">
        <f t="shared" si="437"/>
        <v>0</v>
      </c>
      <c r="I6334" s="70"/>
      <c r="K6334" s="70"/>
      <c r="O6334" s="70"/>
    </row>
    <row r="6335" spans="1:15">
      <c r="A6335" s="12">
        <f t="shared" si="439"/>
        <v>0</v>
      </c>
      <c r="B6335" t="str">
        <f>YEAR(C6335)&amp;VLOOKUP(MONTH(C6335),lookup!$G$2:$N$13,8)</f>
        <v>2025M08</v>
      </c>
      <c r="C6335" s="7">
        <f t="shared" si="436"/>
        <v>45872</v>
      </c>
      <c r="D6335" s="130">
        <v>0</v>
      </c>
      <c r="E6335">
        <f t="shared" si="438"/>
        <v>0</v>
      </c>
      <c r="F6335" s="130">
        <v>0</v>
      </c>
      <c r="G6335">
        <f t="shared" si="435"/>
        <v>0</v>
      </c>
      <c r="H6335">
        <f t="shared" si="437"/>
        <v>0</v>
      </c>
      <c r="I6335" s="70"/>
      <c r="K6335" s="70"/>
      <c r="O6335" s="70"/>
    </row>
    <row r="6336" spans="1:15">
      <c r="A6336" s="12">
        <f t="shared" si="439"/>
        <v>0</v>
      </c>
      <c r="B6336" t="str">
        <f>YEAR(C6336)&amp;VLOOKUP(MONTH(C6336),lookup!$G$2:$N$13,8)</f>
        <v>2025M08</v>
      </c>
      <c r="C6336" s="7">
        <f t="shared" si="436"/>
        <v>45873</v>
      </c>
      <c r="D6336" s="130">
        <v>0</v>
      </c>
      <c r="E6336">
        <f t="shared" si="438"/>
        <v>0</v>
      </c>
      <c r="F6336" s="130">
        <v>0</v>
      </c>
      <c r="G6336">
        <f t="shared" si="435"/>
        <v>0</v>
      </c>
      <c r="H6336">
        <f t="shared" si="437"/>
        <v>0</v>
      </c>
      <c r="I6336" s="70"/>
      <c r="K6336" s="70"/>
      <c r="O6336" s="70"/>
    </row>
    <row r="6337" spans="1:15">
      <c r="A6337" s="12">
        <f t="shared" si="439"/>
        <v>0</v>
      </c>
      <c r="B6337" t="str">
        <f>YEAR(C6337)&amp;VLOOKUP(MONTH(C6337),lookup!$G$2:$N$13,8)</f>
        <v>2025M08</v>
      </c>
      <c r="C6337" s="7">
        <f t="shared" si="436"/>
        <v>45874</v>
      </c>
      <c r="D6337" s="130">
        <v>0</v>
      </c>
      <c r="E6337">
        <f t="shared" si="438"/>
        <v>0</v>
      </c>
      <c r="F6337" s="130">
        <v>0</v>
      </c>
      <c r="G6337">
        <f t="shared" si="435"/>
        <v>0</v>
      </c>
      <c r="H6337">
        <f t="shared" si="437"/>
        <v>0</v>
      </c>
      <c r="I6337" s="70"/>
      <c r="K6337" s="70"/>
      <c r="O6337" s="70"/>
    </row>
    <row r="6338" spans="1:15">
      <c r="A6338" s="12">
        <f t="shared" si="439"/>
        <v>0</v>
      </c>
      <c r="B6338" t="str">
        <f>YEAR(C6338)&amp;VLOOKUP(MONTH(C6338),lookup!$G$2:$N$13,8)</f>
        <v>2025M08</v>
      </c>
      <c r="C6338" s="7">
        <f t="shared" si="436"/>
        <v>45875</v>
      </c>
      <c r="D6338" s="130">
        <v>0</v>
      </c>
      <c r="E6338">
        <f t="shared" si="438"/>
        <v>0</v>
      </c>
      <c r="F6338" s="130">
        <v>0</v>
      </c>
      <c r="G6338">
        <f t="shared" si="435"/>
        <v>0</v>
      </c>
      <c r="H6338">
        <f t="shared" si="437"/>
        <v>0</v>
      </c>
      <c r="I6338" s="70"/>
      <c r="K6338" s="70"/>
      <c r="O6338" s="70"/>
    </row>
    <row r="6339" spans="1:15">
      <c r="A6339" s="12">
        <f t="shared" si="439"/>
        <v>0</v>
      </c>
      <c r="B6339" t="str">
        <f>YEAR(C6339)&amp;VLOOKUP(MONTH(C6339),lookup!$G$2:$N$13,8)</f>
        <v>2025M08</v>
      </c>
      <c r="C6339" s="7">
        <f t="shared" si="436"/>
        <v>45876</v>
      </c>
      <c r="D6339" s="130">
        <v>0</v>
      </c>
      <c r="E6339">
        <f t="shared" si="438"/>
        <v>0</v>
      </c>
      <c r="F6339" s="130">
        <v>0</v>
      </c>
      <c r="G6339">
        <f t="shared" si="435"/>
        <v>0</v>
      </c>
      <c r="H6339">
        <f t="shared" si="437"/>
        <v>0</v>
      </c>
      <c r="I6339" s="70"/>
      <c r="K6339" s="70"/>
      <c r="O6339" s="70"/>
    </row>
    <row r="6340" spans="1:15">
      <c r="A6340" s="12">
        <f t="shared" si="439"/>
        <v>0</v>
      </c>
      <c r="B6340" t="str">
        <f>YEAR(C6340)&amp;VLOOKUP(MONTH(C6340),lookup!$G$2:$N$13,8)</f>
        <v>2025M08</v>
      </c>
      <c r="C6340" s="7">
        <f t="shared" si="436"/>
        <v>45877</v>
      </c>
      <c r="D6340" s="130">
        <v>0</v>
      </c>
      <c r="E6340">
        <f t="shared" si="438"/>
        <v>0</v>
      </c>
      <c r="F6340" s="130">
        <v>0</v>
      </c>
      <c r="G6340">
        <f t="shared" si="435"/>
        <v>0</v>
      </c>
      <c r="H6340">
        <f t="shared" si="437"/>
        <v>0</v>
      </c>
      <c r="I6340" s="70"/>
      <c r="K6340" s="70"/>
      <c r="O6340" s="70"/>
    </row>
    <row r="6341" spans="1:15">
      <c r="A6341" s="12">
        <f t="shared" si="439"/>
        <v>0</v>
      </c>
      <c r="B6341" t="str">
        <f>YEAR(C6341)&amp;VLOOKUP(MONTH(C6341),lookup!$G$2:$N$13,8)</f>
        <v>2025M08</v>
      </c>
      <c r="C6341" s="7">
        <f t="shared" si="436"/>
        <v>45878</v>
      </c>
      <c r="D6341" s="130">
        <v>0</v>
      </c>
      <c r="E6341">
        <f t="shared" si="438"/>
        <v>0</v>
      </c>
      <c r="F6341" s="130">
        <v>0</v>
      </c>
      <c r="G6341">
        <f t="shared" si="435"/>
        <v>0</v>
      </c>
      <c r="H6341">
        <f t="shared" si="437"/>
        <v>0</v>
      </c>
      <c r="I6341" s="70"/>
      <c r="K6341" s="70"/>
      <c r="O6341" s="70"/>
    </row>
    <row r="6342" spans="1:15">
      <c r="A6342" s="12">
        <f t="shared" si="439"/>
        <v>0</v>
      </c>
      <c r="B6342" t="str">
        <f>YEAR(C6342)&amp;VLOOKUP(MONTH(C6342),lookup!$G$2:$N$13,8)</f>
        <v>2025M08</v>
      </c>
      <c r="C6342" s="7">
        <f t="shared" si="436"/>
        <v>45879</v>
      </c>
      <c r="D6342" s="130">
        <v>0</v>
      </c>
      <c r="E6342">
        <f t="shared" si="438"/>
        <v>0</v>
      </c>
      <c r="F6342" s="130">
        <v>0</v>
      </c>
      <c r="G6342">
        <f t="shared" ref="G6342:G6405" si="440">AVERAGE(SUM(F6335:F6342)/8,SUM(F6337:F6342)/6)</f>
        <v>0</v>
      </c>
      <c r="H6342">
        <f t="shared" si="437"/>
        <v>0</v>
      </c>
      <c r="I6342" s="70"/>
      <c r="K6342" s="70"/>
      <c r="O6342" s="70"/>
    </row>
    <row r="6343" spans="1:15">
      <c r="A6343" s="12">
        <f t="shared" si="439"/>
        <v>0</v>
      </c>
      <c r="B6343" t="str">
        <f>YEAR(C6343)&amp;VLOOKUP(MONTH(C6343),lookup!$G$2:$N$13,8)</f>
        <v>2025M08</v>
      </c>
      <c r="C6343" s="7">
        <f t="shared" si="436"/>
        <v>45880</v>
      </c>
      <c r="D6343" s="130">
        <v>0</v>
      </c>
      <c r="E6343">
        <f t="shared" si="438"/>
        <v>0</v>
      </c>
      <c r="F6343" s="130">
        <v>0</v>
      </c>
      <c r="G6343">
        <f t="shared" si="440"/>
        <v>0</v>
      </c>
      <c r="H6343">
        <f t="shared" si="437"/>
        <v>0</v>
      </c>
      <c r="I6343" s="70"/>
      <c r="K6343" s="70"/>
      <c r="O6343" s="70"/>
    </row>
    <row r="6344" spans="1:15">
      <c r="A6344" s="12">
        <f t="shared" si="439"/>
        <v>0</v>
      </c>
      <c r="B6344" t="str">
        <f>YEAR(C6344)&amp;VLOOKUP(MONTH(C6344),lookup!$G$2:$N$13,8)</f>
        <v>2025M08</v>
      </c>
      <c r="C6344" s="7">
        <f t="shared" si="436"/>
        <v>45881</v>
      </c>
      <c r="D6344" s="130">
        <v>0</v>
      </c>
      <c r="E6344">
        <f t="shared" si="438"/>
        <v>0</v>
      </c>
      <c r="F6344" s="130">
        <v>0</v>
      </c>
      <c r="G6344">
        <f t="shared" si="440"/>
        <v>0</v>
      </c>
      <c r="H6344">
        <f t="shared" si="437"/>
        <v>0</v>
      </c>
      <c r="I6344" s="70"/>
      <c r="K6344" s="70"/>
      <c r="O6344" s="70"/>
    </row>
    <row r="6345" spans="1:15">
      <c r="A6345" s="12">
        <f t="shared" si="439"/>
        <v>0</v>
      </c>
      <c r="B6345" t="str">
        <f>YEAR(C6345)&amp;VLOOKUP(MONTH(C6345),lookup!$G$2:$N$13,8)</f>
        <v>2025M08</v>
      </c>
      <c r="C6345" s="7">
        <f t="shared" si="436"/>
        <v>45882</v>
      </c>
      <c r="D6345" s="130">
        <v>0</v>
      </c>
      <c r="E6345">
        <f t="shared" si="438"/>
        <v>0</v>
      </c>
      <c r="F6345" s="130">
        <v>0</v>
      </c>
      <c r="G6345">
        <f t="shared" si="440"/>
        <v>0</v>
      </c>
      <c r="H6345">
        <f t="shared" si="437"/>
        <v>0</v>
      </c>
      <c r="I6345" s="70"/>
      <c r="K6345" s="70"/>
      <c r="O6345" s="70"/>
    </row>
    <row r="6346" spans="1:15">
      <c r="A6346" s="12">
        <f t="shared" si="439"/>
        <v>0</v>
      </c>
      <c r="B6346" t="str">
        <f>YEAR(C6346)&amp;VLOOKUP(MONTH(C6346),lookup!$G$2:$N$13,8)</f>
        <v>2025M08</v>
      </c>
      <c r="C6346" s="7">
        <f t="shared" si="436"/>
        <v>45883</v>
      </c>
      <c r="D6346" s="130">
        <v>0</v>
      </c>
      <c r="E6346">
        <f t="shared" si="438"/>
        <v>0</v>
      </c>
      <c r="F6346" s="130">
        <v>0</v>
      </c>
      <c r="G6346">
        <f t="shared" si="440"/>
        <v>0</v>
      </c>
      <c r="H6346">
        <f t="shared" si="437"/>
        <v>0</v>
      </c>
      <c r="I6346" s="70"/>
      <c r="K6346" s="70"/>
      <c r="O6346" s="70"/>
    </row>
    <row r="6347" spans="1:15">
      <c r="A6347" s="12">
        <f t="shared" si="439"/>
        <v>0</v>
      </c>
      <c r="B6347" t="str">
        <f>YEAR(C6347)&amp;VLOOKUP(MONTH(C6347),lookup!$G$2:$N$13,8)</f>
        <v>2025M08</v>
      </c>
      <c r="C6347" s="7">
        <f t="shared" si="436"/>
        <v>45884</v>
      </c>
      <c r="D6347" s="130">
        <v>0</v>
      </c>
      <c r="E6347">
        <f t="shared" si="438"/>
        <v>0</v>
      </c>
      <c r="F6347" s="130">
        <v>0</v>
      </c>
      <c r="G6347">
        <f t="shared" si="440"/>
        <v>0</v>
      </c>
      <c r="H6347">
        <f t="shared" si="437"/>
        <v>0</v>
      </c>
      <c r="I6347" s="70"/>
      <c r="K6347" s="70"/>
      <c r="O6347" s="70"/>
    </row>
    <row r="6348" spans="1:15">
      <c r="A6348" s="12">
        <f t="shared" si="439"/>
        <v>0</v>
      </c>
      <c r="B6348" t="str">
        <f>YEAR(C6348)&amp;VLOOKUP(MONTH(C6348),lookup!$G$2:$N$13,8)</f>
        <v>2025M08</v>
      </c>
      <c r="C6348" s="7">
        <f t="shared" ref="C6348:C6411" si="441">C6347+1</f>
        <v>45885</v>
      </c>
      <c r="D6348" s="130">
        <v>0</v>
      </c>
      <c r="E6348">
        <f t="shared" si="438"/>
        <v>0</v>
      </c>
      <c r="F6348" s="130">
        <v>0</v>
      </c>
      <c r="G6348">
        <f t="shared" si="440"/>
        <v>0</v>
      </c>
      <c r="H6348">
        <f t="shared" si="437"/>
        <v>0</v>
      </c>
      <c r="I6348" s="70"/>
      <c r="K6348" s="70"/>
      <c r="O6348" s="70"/>
    </row>
    <row r="6349" spans="1:15">
      <c r="A6349" s="12">
        <f t="shared" si="439"/>
        <v>0</v>
      </c>
      <c r="B6349" t="str">
        <f>YEAR(C6349)&amp;VLOOKUP(MONTH(C6349),lookup!$G$2:$N$13,8)</f>
        <v>2025M08</v>
      </c>
      <c r="C6349" s="7">
        <f t="shared" si="441"/>
        <v>45886</v>
      </c>
      <c r="D6349" s="130">
        <v>0</v>
      </c>
      <c r="E6349">
        <f t="shared" si="438"/>
        <v>0</v>
      </c>
      <c r="F6349" s="130">
        <v>0</v>
      </c>
      <c r="G6349">
        <f t="shared" si="440"/>
        <v>0</v>
      </c>
      <c r="H6349">
        <f t="shared" si="437"/>
        <v>0</v>
      </c>
      <c r="I6349" s="70"/>
      <c r="K6349" s="70"/>
      <c r="O6349" s="70"/>
    </row>
    <row r="6350" spans="1:15">
      <c r="A6350" s="12">
        <f t="shared" si="439"/>
        <v>0</v>
      </c>
      <c r="B6350" t="str">
        <f>YEAR(C6350)&amp;VLOOKUP(MONTH(C6350),lookup!$G$2:$N$13,8)</f>
        <v>2025M08</v>
      </c>
      <c r="C6350" s="7">
        <f t="shared" si="441"/>
        <v>45887</v>
      </c>
      <c r="D6350" s="130">
        <v>0</v>
      </c>
      <c r="E6350">
        <f t="shared" si="438"/>
        <v>0</v>
      </c>
      <c r="F6350" s="130">
        <v>0</v>
      </c>
      <c r="G6350">
        <f t="shared" si="440"/>
        <v>0</v>
      </c>
      <c r="H6350">
        <f t="shared" si="437"/>
        <v>0</v>
      </c>
      <c r="I6350" s="70"/>
      <c r="K6350" s="70"/>
      <c r="O6350" s="70"/>
    </row>
    <row r="6351" spans="1:15">
      <c r="A6351" s="12">
        <f t="shared" si="439"/>
        <v>0</v>
      </c>
      <c r="B6351" t="str">
        <f>YEAR(C6351)&amp;VLOOKUP(MONTH(C6351),lookup!$G$2:$N$13,8)</f>
        <v>2025M08</v>
      </c>
      <c r="C6351" s="7">
        <f t="shared" si="441"/>
        <v>45888</v>
      </c>
      <c r="D6351" s="130">
        <v>0</v>
      </c>
      <c r="E6351">
        <f t="shared" si="438"/>
        <v>0</v>
      </c>
      <c r="F6351" s="130">
        <v>0</v>
      </c>
      <c r="G6351">
        <f t="shared" si="440"/>
        <v>0</v>
      </c>
      <c r="H6351">
        <f t="shared" si="437"/>
        <v>0</v>
      </c>
      <c r="I6351" s="70"/>
      <c r="K6351" s="70"/>
      <c r="O6351" s="70"/>
    </row>
    <row r="6352" spans="1:15">
      <c r="A6352" s="12">
        <f t="shared" si="439"/>
        <v>0</v>
      </c>
      <c r="B6352" t="str">
        <f>YEAR(C6352)&amp;VLOOKUP(MONTH(C6352),lookup!$G$2:$N$13,8)</f>
        <v>2025M08</v>
      </c>
      <c r="C6352" s="7">
        <f t="shared" si="441"/>
        <v>45889</v>
      </c>
      <c r="D6352" s="130">
        <v>0</v>
      </c>
      <c r="E6352">
        <f t="shared" si="438"/>
        <v>0</v>
      </c>
      <c r="F6352" s="130">
        <v>0</v>
      </c>
      <c r="G6352">
        <f t="shared" si="440"/>
        <v>0</v>
      </c>
      <c r="H6352">
        <f t="shared" si="437"/>
        <v>0</v>
      </c>
      <c r="I6352" s="70"/>
      <c r="K6352" s="70"/>
      <c r="O6352" s="70"/>
    </row>
    <row r="6353" spans="1:15">
      <c r="A6353" s="12">
        <f t="shared" si="439"/>
        <v>0</v>
      </c>
      <c r="B6353" t="str">
        <f>YEAR(C6353)&amp;VLOOKUP(MONTH(C6353),lookup!$G$2:$N$13,8)</f>
        <v>2025M08</v>
      </c>
      <c r="C6353" s="7">
        <f t="shared" si="441"/>
        <v>45890</v>
      </c>
      <c r="D6353" s="130">
        <v>0</v>
      </c>
      <c r="E6353">
        <f t="shared" si="438"/>
        <v>0</v>
      </c>
      <c r="F6353" s="130">
        <v>0</v>
      </c>
      <c r="G6353">
        <f t="shared" si="440"/>
        <v>0</v>
      </c>
      <c r="H6353">
        <f t="shared" si="437"/>
        <v>0</v>
      </c>
      <c r="I6353" s="70"/>
      <c r="K6353" s="70"/>
      <c r="O6353" s="70"/>
    </row>
    <row r="6354" spans="1:15">
      <c r="A6354" s="12">
        <f t="shared" si="439"/>
        <v>0</v>
      </c>
      <c r="B6354" t="str">
        <f>YEAR(C6354)&amp;VLOOKUP(MONTH(C6354),lookup!$G$2:$N$13,8)</f>
        <v>2025M08</v>
      </c>
      <c r="C6354" s="7">
        <f t="shared" si="441"/>
        <v>45891</v>
      </c>
      <c r="D6354" s="130">
        <v>0</v>
      </c>
      <c r="E6354">
        <f t="shared" si="438"/>
        <v>0</v>
      </c>
      <c r="F6354" s="130">
        <v>0</v>
      </c>
      <c r="G6354">
        <f t="shared" si="440"/>
        <v>0</v>
      </c>
      <c r="H6354">
        <f t="shared" si="437"/>
        <v>0</v>
      </c>
      <c r="I6354" s="70"/>
      <c r="K6354" s="70"/>
      <c r="O6354" s="70"/>
    </row>
    <row r="6355" spans="1:15">
      <c r="A6355" s="12">
        <f t="shared" si="439"/>
        <v>0</v>
      </c>
      <c r="B6355" t="str">
        <f>YEAR(C6355)&amp;VLOOKUP(MONTH(C6355),lookup!$G$2:$N$13,8)</f>
        <v>2025M08</v>
      </c>
      <c r="C6355" s="7">
        <f t="shared" si="441"/>
        <v>45892</v>
      </c>
      <c r="D6355" s="130">
        <v>0</v>
      </c>
      <c r="E6355">
        <f t="shared" si="438"/>
        <v>0</v>
      </c>
      <c r="F6355" s="130">
        <v>0</v>
      </c>
      <c r="G6355">
        <f t="shared" si="440"/>
        <v>0</v>
      </c>
      <c r="H6355">
        <f t="shared" si="437"/>
        <v>0</v>
      </c>
      <c r="I6355" s="70"/>
      <c r="K6355" s="70"/>
      <c r="O6355" s="70"/>
    </row>
    <row r="6356" spans="1:15">
      <c r="A6356" s="12">
        <f t="shared" si="439"/>
        <v>0</v>
      </c>
      <c r="B6356" t="str">
        <f>YEAR(C6356)&amp;VLOOKUP(MONTH(C6356),lookup!$G$2:$N$13,8)</f>
        <v>2025M08</v>
      </c>
      <c r="C6356" s="7">
        <f t="shared" si="441"/>
        <v>45893</v>
      </c>
      <c r="D6356" s="130">
        <v>0</v>
      </c>
      <c r="E6356">
        <f t="shared" si="438"/>
        <v>0</v>
      </c>
      <c r="F6356" s="130">
        <v>0</v>
      </c>
      <c r="G6356">
        <f t="shared" si="440"/>
        <v>0</v>
      </c>
      <c r="H6356">
        <f t="shared" si="437"/>
        <v>0</v>
      </c>
      <c r="I6356" s="70"/>
      <c r="K6356" s="70"/>
      <c r="O6356" s="70"/>
    </row>
    <row r="6357" spans="1:15">
      <c r="A6357" s="12">
        <f t="shared" si="439"/>
        <v>0</v>
      </c>
      <c r="B6357" t="str">
        <f>YEAR(C6357)&amp;VLOOKUP(MONTH(C6357),lookup!$G$2:$N$13,8)</f>
        <v>2025M08</v>
      </c>
      <c r="C6357" s="7">
        <f t="shared" si="441"/>
        <v>45894</v>
      </c>
      <c r="D6357" s="130">
        <v>0</v>
      </c>
      <c r="E6357">
        <f t="shared" si="438"/>
        <v>0</v>
      </c>
      <c r="F6357" s="130">
        <v>0</v>
      </c>
      <c r="G6357">
        <f t="shared" si="440"/>
        <v>0</v>
      </c>
      <c r="H6357">
        <f t="shared" si="437"/>
        <v>0</v>
      </c>
      <c r="I6357" s="70"/>
      <c r="K6357" s="70"/>
      <c r="O6357" s="70"/>
    </row>
    <row r="6358" spans="1:15">
      <c r="A6358" s="12">
        <f t="shared" si="439"/>
        <v>0</v>
      </c>
      <c r="B6358" t="str">
        <f>YEAR(C6358)&amp;VLOOKUP(MONTH(C6358),lookup!$G$2:$N$13,8)</f>
        <v>2025M08</v>
      </c>
      <c r="C6358" s="7">
        <f t="shared" si="441"/>
        <v>45895</v>
      </c>
      <c r="D6358" s="130">
        <v>0</v>
      </c>
      <c r="E6358">
        <f t="shared" si="438"/>
        <v>0</v>
      </c>
      <c r="F6358" s="130">
        <v>0</v>
      </c>
      <c r="G6358">
        <f t="shared" si="440"/>
        <v>0</v>
      </c>
      <c r="H6358">
        <f t="shared" si="437"/>
        <v>0</v>
      </c>
      <c r="I6358" s="70"/>
      <c r="K6358" s="70"/>
      <c r="O6358" s="70"/>
    </row>
    <row r="6359" spans="1:15">
      <c r="A6359" s="12">
        <f t="shared" si="439"/>
        <v>0</v>
      </c>
      <c r="B6359" t="str">
        <f>YEAR(C6359)&amp;VLOOKUP(MONTH(C6359),lookup!$G$2:$N$13,8)</f>
        <v>2025M08</v>
      </c>
      <c r="C6359" s="7">
        <f t="shared" si="441"/>
        <v>45896</v>
      </c>
      <c r="D6359" s="130">
        <v>0</v>
      </c>
      <c r="E6359">
        <f t="shared" si="438"/>
        <v>0</v>
      </c>
      <c r="F6359" s="130">
        <v>0</v>
      </c>
      <c r="G6359">
        <f t="shared" si="440"/>
        <v>0</v>
      </c>
      <c r="H6359">
        <f t="shared" si="437"/>
        <v>0</v>
      </c>
      <c r="I6359" s="70"/>
      <c r="K6359" s="70"/>
      <c r="O6359" s="70"/>
    </row>
    <row r="6360" spans="1:15">
      <c r="A6360" s="12">
        <f t="shared" si="439"/>
        <v>0</v>
      </c>
      <c r="B6360" t="str">
        <f>YEAR(C6360)&amp;VLOOKUP(MONTH(C6360),lookup!$G$2:$N$13,8)</f>
        <v>2025M08</v>
      </c>
      <c r="C6360" s="7">
        <f t="shared" si="441"/>
        <v>45897</v>
      </c>
      <c r="D6360" s="130">
        <v>0</v>
      </c>
      <c r="E6360">
        <f t="shared" si="438"/>
        <v>0</v>
      </c>
      <c r="F6360" s="130">
        <v>0</v>
      </c>
      <c r="G6360">
        <f t="shared" si="440"/>
        <v>0</v>
      </c>
      <c r="H6360">
        <f t="shared" si="437"/>
        <v>0</v>
      </c>
      <c r="I6360" s="70"/>
      <c r="K6360" s="70"/>
      <c r="O6360" s="70"/>
    </row>
    <row r="6361" spans="1:15">
      <c r="A6361" s="12">
        <f t="shared" si="439"/>
        <v>0</v>
      </c>
      <c r="B6361" t="str">
        <f>YEAR(C6361)&amp;VLOOKUP(MONTH(C6361),lookup!$G$2:$N$13,8)</f>
        <v>2025M08</v>
      </c>
      <c r="C6361" s="7">
        <f t="shared" si="441"/>
        <v>45898</v>
      </c>
      <c r="D6361" s="130">
        <v>0</v>
      </c>
      <c r="E6361">
        <f t="shared" si="438"/>
        <v>0</v>
      </c>
      <c r="F6361" s="130">
        <v>0</v>
      </c>
      <c r="G6361">
        <f t="shared" si="440"/>
        <v>0</v>
      </c>
      <c r="H6361">
        <f t="shared" ref="H6361:H6424" si="442">INDEX(J:AU,MATCH(C6361,C:C,0),MATCH($H$1,$J$1:$AU$1,0))*(IF(I6361=$Q$1,1,IF(K6361=$Q$1,1,IF(M6361=$Q$1,1,IF(O6361=$Q$1,1,0)))))</f>
        <v>0</v>
      </c>
      <c r="I6361" s="70"/>
      <c r="K6361" s="70"/>
      <c r="O6361" s="70"/>
    </row>
    <row r="6362" spans="1:15">
      <c r="A6362" s="12">
        <f t="shared" si="439"/>
        <v>0</v>
      </c>
      <c r="B6362" t="str">
        <f>YEAR(C6362)&amp;VLOOKUP(MONTH(C6362),lookup!$G$2:$N$13,8)</f>
        <v>2025M08</v>
      </c>
      <c r="C6362" s="7">
        <f t="shared" si="441"/>
        <v>45899</v>
      </c>
      <c r="D6362" s="130">
        <v>0</v>
      </c>
      <c r="E6362">
        <f t="shared" si="438"/>
        <v>0</v>
      </c>
      <c r="F6362" s="130">
        <v>0</v>
      </c>
      <c r="G6362">
        <f t="shared" si="440"/>
        <v>0</v>
      </c>
      <c r="H6362">
        <f t="shared" si="442"/>
        <v>0</v>
      </c>
      <c r="I6362" s="70"/>
      <c r="K6362" s="70"/>
      <c r="O6362" s="70"/>
    </row>
    <row r="6363" spans="1:15">
      <c r="A6363" s="12">
        <f t="shared" si="439"/>
        <v>0</v>
      </c>
      <c r="B6363" t="str">
        <f>YEAR(C6363)&amp;VLOOKUP(MONTH(C6363),lookup!$G$2:$N$13,8)</f>
        <v>2025M08</v>
      </c>
      <c r="C6363" s="7">
        <f t="shared" si="441"/>
        <v>45900</v>
      </c>
      <c r="D6363" s="130">
        <v>0</v>
      </c>
      <c r="E6363">
        <f t="shared" si="438"/>
        <v>0</v>
      </c>
      <c r="F6363" s="130">
        <v>0</v>
      </c>
      <c r="G6363">
        <f t="shared" si="440"/>
        <v>0</v>
      </c>
      <c r="H6363">
        <f t="shared" si="442"/>
        <v>0</v>
      </c>
      <c r="I6363" s="70"/>
      <c r="K6363" s="70"/>
      <c r="O6363" s="70"/>
    </row>
    <row r="6364" spans="1:15">
      <c r="A6364" s="12">
        <f t="shared" si="439"/>
        <v>0</v>
      </c>
      <c r="B6364" t="str">
        <f>YEAR(C6364)&amp;VLOOKUP(MONTH(C6364),lookup!$G$2:$N$13,8)</f>
        <v>2025M09</v>
      </c>
      <c r="C6364" s="7">
        <f t="shared" si="441"/>
        <v>45901</v>
      </c>
      <c r="D6364" s="130">
        <v>0</v>
      </c>
      <c r="E6364">
        <f t="shared" si="438"/>
        <v>0</v>
      </c>
      <c r="F6364" s="130">
        <v>0</v>
      </c>
      <c r="G6364">
        <f t="shared" si="440"/>
        <v>0</v>
      </c>
      <c r="H6364">
        <f t="shared" si="442"/>
        <v>0</v>
      </c>
      <c r="I6364" s="70"/>
      <c r="K6364" s="70"/>
      <c r="O6364" s="70"/>
    </row>
    <row r="6365" spans="1:15">
      <c r="A6365" s="12">
        <f t="shared" si="439"/>
        <v>0</v>
      </c>
      <c r="B6365" t="str">
        <f>YEAR(C6365)&amp;VLOOKUP(MONTH(C6365),lookup!$G$2:$N$13,8)</f>
        <v>2025M09</v>
      </c>
      <c r="C6365" s="7">
        <f t="shared" si="441"/>
        <v>45902</v>
      </c>
      <c r="D6365" s="130">
        <v>0</v>
      </c>
      <c r="E6365">
        <f t="shared" si="438"/>
        <v>0</v>
      </c>
      <c r="F6365" s="130">
        <v>0</v>
      </c>
      <c r="G6365">
        <f t="shared" si="440"/>
        <v>0</v>
      </c>
      <c r="H6365">
        <f t="shared" si="442"/>
        <v>0</v>
      </c>
      <c r="I6365" s="70"/>
      <c r="K6365" s="70"/>
      <c r="O6365" s="70"/>
    </row>
    <row r="6366" spans="1:15">
      <c r="A6366" s="12">
        <f t="shared" si="439"/>
        <v>0</v>
      </c>
      <c r="B6366" t="str">
        <f>YEAR(C6366)&amp;VLOOKUP(MONTH(C6366),lookup!$G$2:$N$13,8)</f>
        <v>2025M09</v>
      </c>
      <c r="C6366" s="7">
        <f t="shared" si="441"/>
        <v>45903</v>
      </c>
      <c r="D6366" s="130">
        <v>0</v>
      </c>
      <c r="E6366">
        <f t="shared" si="438"/>
        <v>0</v>
      </c>
      <c r="F6366" s="130">
        <v>0</v>
      </c>
      <c r="G6366">
        <f t="shared" si="440"/>
        <v>0</v>
      </c>
      <c r="H6366">
        <f t="shared" si="442"/>
        <v>0</v>
      </c>
      <c r="I6366" s="70"/>
      <c r="K6366" s="70"/>
      <c r="O6366" s="70"/>
    </row>
    <row r="6367" spans="1:15">
      <c r="A6367" s="12">
        <f t="shared" si="439"/>
        <v>0</v>
      </c>
      <c r="B6367" t="str">
        <f>YEAR(C6367)&amp;VLOOKUP(MONTH(C6367),lookup!$G$2:$N$13,8)</f>
        <v>2025M09</v>
      </c>
      <c r="C6367" s="7">
        <f t="shared" si="441"/>
        <v>45904</v>
      </c>
      <c r="D6367" s="130">
        <v>0</v>
      </c>
      <c r="E6367">
        <f t="shared" si="438"/>
        <v>0</v>
      </c>
      <c r="F6367" s="130">
        <v>0</v>
      </c>
      <c r="G6367">
        <f t="shared" si="440"/>
        <v>0</v>
      </c>
      <c r="H6367">
        <f t="shared" si="442"/>
        <v>0</v>
      </c>
      <c r="I6367" s="70"/>
      <c r="K6367" s="70"/>
      <c r="O6367" s="70"/>
    </row>
    <row r="6368" spans="1:15">
      <c r="A6368" s="12">
        <f t="shared" si="439"/>
        <v>0</v>
      </c>
      <c r="B6368" t="str">
        <f>YEAR(C6368)&amp;VLOOKUP(MONTH(C6368),lookup!$G$2:$N$13,8)</f>
        <v>2025M09</v>
      </c>
      <c r="C6368" s="7">
        <f t="shared" si="441"/>
        <v>45905</v>
      </c>
      <c r="D6368" s="130">
        <v>0</v>
      </c>
      <c r="E6368">
        <f t="shared" si="438"/>
        <v>0</v>
      </c>
      <c r="F6368" s="130">
        <v>0</v>
      </c>
      <c r="G6368">
        <f t="shared" si="440"/>
        <v>0</v>
      </c>
      <c r="H6368">
        <f t="shared" si="442"/>
        <v>0</v>
      </c>
      <c r="I6368" s="70"/>
      <c r="K6368" s="70"/>
      <c r="O6368" s="70"/>
    </row>
    <row r="6369" spans="1:15">
      <c r="A6369" s="12">
        <f t="shared" si="439"/>
        <v>0</v>
      </c>
      <c r="B6369" t="str">
        <f>YEAR(C6369)&amp;VLOOKUP(MONTH(C6369),lookup!$G$2:$N$13,8)</f>
        <v>2025M09</v>
      </c>
      <c r="C6369" s="7">
        <f t="shared" si="441"/>
        <v>45906</v>
      </c>
      <c r="D6369" s="130">
        <v>0</v>
      </c>
      <c r="E6369">
        <f t="shared" si="438"/>
        <v>0</v>
      </c>
      <c r="F6369" s="130">
        <v>0</v>
      </c>
      <c r="G6369">
        <f t="shared" si="440"/>
        <v>0</v>
      </c>
      <c r="H6369">
        <f t="shared" si="442"/>
        <v>0</v>
      </c>
      <c r="I6369" s="70"/>
      <c r="K6369" s="70"/>
      <c r="O6369" s="70"/>
    </row>
    <row r="6370" spans="1:15">
      <c r="A6370" s="12">
        <f t="shared" si="439"/>
        <v>0</v>
      </c>
      <c r="B6370" t="str">
        <f>YEAR(C6370)&amp;VLOOKUP(MONTH(C6370),lookup!$G$2:$N$13,8)</f>
        <v>2025M09</v>
      </c>
      <c r="C6370" s="7">
        <f t="shared" si="441"/>
        <v>45907</v>
      </c>
      <c r="D6370" s="130">
        <v>0</v>
      </c>
      <c r="E6370">
        <f t="shared" si="438"/>
        <v>0</v>
      </c>
      <c r="F6370" s="130">
        <v>0</v>
      </c>
      <c r="G6370">
        <f t="shared" si="440"/>
        <v>0</v>
      </c>
      <c r="H6370">
        <f t="shared" si="442"/>
        <v>0</v>
      </c>
      <c r="I6370" s="70"/>
      <c r="K6370" s="70"/>
      <c r="O6370" s="70"/>
    </row>
    <row r="6371" spans="1:15">
      <c r="A6371" s="12">
        <f t="shared" si="439"/>
        <v>0</v>
      </c>
      <c r="B6371" t="str">
        <f>YEAR(C6371)&amp;VLOOKUP(MONTH(C6371),lookup!$G$2:$N$13,8)</f>
        <v>2025M09</v>
      </c>
      <c r="C6371" s="7">
        <f t="shared" si="441"/>
        <v>45908</v>
      </c>
      <c r="D6371" s="130">
        <v>0</v>
      </c>
      <c r="E6371">
        <f t="shared" si="438"/>
        <v>0</v>
      </c>
      <c r="F6371" s="130">
        <v>0</v>
      </c>
      <c r="G6371">
        <f t="shared" si="440"/>
        <v>0</v>
      </c>
      <c r="H6371">
        <f t="shared" si="442"/>
        <v>0</v>
      </c>
      <c r="I6371" s="70"/>
      <c r="K6371" s="70"/>
      <c r="O6371" s="70"/>
    </row>
    <row r="6372" spans="1:15">
      <c r="A6372" s="12">
        <f t="shared" si="439"/>
        <v>0</v>
      </c>
      <c r="B6372" t="str">
        <f>YEAR(C6372)&amp;VLOOKUP(MONTH(C6372),lookup!$G$2:$N$13,8)</f>
        <v>2025M09</v>
      </c>
      <c r="C6372" s="7">
        <f t="shared" si="441"/>
        <v>45909</v>
      </c>
      <c r="D6372" s="130">
        <v>0</v>
      </c>
      <c r="E6372">
        <f t="shared" si="438"/>
        <v>0</v>
      </c>
      <c r="F6372" s="130">
        <v>0</v>
      </c>
      <c r="G6372">
        <f t="shared" si="440"/>
        <v>0</v>
      </c>
      <c r="H6372">
        <f t="shared" si="442"/>
        <v>0</v>
      </c>
      <c r="I6372" s="70"/>
      <c r="K6372" s="70"/>
      <c r="O6372" s="70"/>
    </row>
    <row r="6373" spans="1:15">
      <c r="A6373" s="12">
        <f t="shared" si="439"/>
        <v>0</v>
      </c>
      <c r="B6373" t="str">
        <f>YEAR(C6373)&amp;VLOOKUP(MONTH(C6373),lookup!$G$2:$N$13,8)</f>
        <v>2025M09</v>
      </c>
      <c r="C6373" s="7">
        <f t="shared" si="441"/>
        <v>45910</v>
      </c>
      <c r="D6373" s="130">
        <v>0</v>
      </c>
      <c r="E6373">
        <f t="shared" si="438"/>
        <v>0</v>
      </c>
      <c r="F6373" s="130">
        <v>0</v>
      </c>
      <c r="G6373">
        <f t="shared" si="440"/>
        <v>0</v>
      </c>
      <c r="H6373">
        <f t="shared" si="442"/>
        <v>0</v>
      </c>
      <c r="I6373" s="70"/>
      <c r="K6373" s="70"/>
      <c r="O6373" s="70"/>
    </row>
    <row r="6374" spans="1:15">
      <c r="A6374" s="12">
        <f t="shared" si="439"/>
        <v>0</v>
      </c>
      <c r="B6374" t="str">
        <f>YEAR(C6374)&amp;VLOOKUP(MONTH(C6374),lookup!$G$2:$N$13,8)</f>
        <v>2025M09</v>
      </c>
      <c r="C6374" s="7">
        <f t="shared" si="441"/>
        <v>45911</v>
      </c>
      <c r="D6374" s="130">
        <v>0</v>
      </c>
      <c r="E6374">
        <f t="shared" si="438"/>
        <v>0</v>
      </c>
      <c r="F6374" s="130">
        <v>0</v>
      </c>
      <c r="G6374">
        <f t="shared" si="440"/>
        <v>0</v>
      </c>
      <c r="H6374">
        <f t="shared" si="442"/>
        <v>0</v>
      </c>
      <c r="I6374" s="70"/>
      <c r="K6374" s="70"/>
      <c r="O6374" s="70"/>
    </row>
    <row r="6375" spans="1:15">
      <c r="A6375" s="12">
        <f t="shared" si="439"/>
        <v>0</v>
      </c>
      <c r="B6375" t="str">
        <f>YEAR(C6375)&amp;VLOOKUP(MONTH(C6375),lookup!$G$2:$N$13,8)</f>
        <v>2025M09</v>
      </c>
      <c r="C6375" s="7">
        <f t="shared" si="441"/>
        <v>45912</v>
      </c>
      <c r="D6375" s="130">
        <v>0</v>
      </c>
      <c r="E6375">
        <f t="shared" si="438"/>
        <v>0</v>
      </c>
      <c r="F6375" s="130">
        <v>0</v>
      </c>
      <c r="G6375">
        <f t="shared" si="440"/>
        <v>0</v>
      </c>
      <c r="H6375">
        <f t="shared" si="442"/>
        <v>0</v>
      </c>
      <c r="I6375" s="70"/>
      <c r="K6375" s="70"/>
      <c r="O6375" s="70"/>
    </row>
    <row r="6376" spans="1:15">
      <c r="A6376" s="12">
        <f t="shared" si="439"/>
        <v>0</v>
      </c>
      <c r="B6376" t="str">
        <f>YEAR(C6376)&amp;VLOOKUP(MONTH(C6376),lookup!$G$2:$N$13,8)</f>
        <v>2025M09</v>
      </c>
      <c r="C6376" s="7">
        <f t="shared" si="441"/>
        <v>45913</v>
      </c>
      <c r="D6376" s="130">
        <v>0</v>
      </c>
      <c r="E6376">
        <f t="shared" si="438"/>
        <v>0</v>
      </c>
      <c r="F6376" s="130">
        <v>0</v>
      </c>
      <c r="G6376">
        <f t="shared" si="440"/>
        <v>0</v>
      </c>
      <c r="H6376">
        <f t="shared" si="442"/>
        <v>0</v>
      </c>
      <c r="I6376" s="70"/>
      <c r="K6376" s="70"/>
      <c r="O6376" s="70"/>
    </row>
    <row r="6377" spans="1:15">
      <c r="A6377" s="12">
        <f t="shared" si="439"/>
        <v>0</v>
      </c>
      <c r="B6377" t="str">
        <f>YEAR(C6377)&amp;VLOOKUP(MONTH(C6377),lookup!$G$2:$N$13,8)</f>
        <v>2025M09</v>
      </c>
      <c r="C6377" s="7">
        <f t="shared" si="441"/>
        <v>45914</v>
      </c>
      <c r="D6377" s="130">
        <v>0</v>
      </c>
      <c r="E6377">
        <f t="shared" si="438"/>
        <v>0</v>
      </c>
      <c r="F6377" s="130">
        <v>0</v>
      </c>
      <c r="G6377">
        <f t="shared" si="440"/>
        <v>0</v>
      </c>
      <c r="H6377">
        <f t="shared" si="442"/>
        <v>0</v>
      </c>
      <c r="I6377" s="70"/>
      <c r="K6377" s="70"/>
      <c r="O6377" s="70"/>
    </row>
    <row r="6378" spans="1:15">
      <c r="A6378" s="12">
        <f t="shared" si="439"/>
        <v>0</v>
      </c>
      <c r="B6378" t="str">
        <f>YEAR(C6378)&amp;VLOOKUP(MONTH(C6378),lookup!$G$2:$N$13,8)</f>
        <v>2025M09</v>
      </c>
      <c r="C6378" s="7">
        <f t="shared" si="441"/>
        <v>45915</v>
      </c>
      <c r="D6378" s="130">
        <v>0</v>
      </c>
      <c r="E6378">
        <f t="shared" si="438"/>
        <v>0</v>
      </c>
      <c r="F6378" s="130">
        <v>0</v>
      </c>
      <c r="G6378">
        <f t="shared" si="440"/>
        <v>0</v>
      </c>
      <c r="H6378">
        <f t="shared" si="442"/>
        <v>0</v>
      </c>
      <c r="I6378" s="70"/>
      <c r="K6378" s="70"/>
      <c r="O6378" s="70"/>
    </row>
    <row r="6379" spans="1:15">
      <c r="A6379" s="12">
        <f t="shared" si="439"/>
        <v>0</v>
      </c>
      <c r="B6379" t="str">
        <f>YEAR(C6379)&amp;VLOOKUP(MONTH(C6379),lookup!$G$2:$N$13,8)</f>
        <v>2025M09</v>
      </c>
      <c r="C6379" s="7">
        <f t="shared" si="441"/>
        <v>45916</v>
      </c>
      <c r="D6379" s="130">
        <v>0</v>
      </c>
      <c r="E6379">
        <f t="shared" si="438"/>
        <v>0</v>
      </c>
      <c r="F6379" s="130">
        <v>0</v>
      </c>
      <c r="G6379">
        <f t="shared" si="440"/>
        <v>0</v>
      </c>
      <c r="H6379">
        <f t="shared" si="442"/>
        <v>0</v>
      </c>
      <c r="I6379" s="70"/>
      <c r="K6379" s="70"/>
      <c r="O6379" s="70"/>
    </row>
    <row r="6380" spans="1:15">
      <c r="A6380" s="12">
        <f t="shared" si="439"/>
        <v>0</v>
      </c>
      <c r="B6380" t="str">
        <f>YEAR(C6380)&amp;VLOOKUP(MONTH(C6380),lookup!$G$2:$N$13,8)</f>
        <v>2025M09</v>
      </c>
      <c r="C6380" s="7">
        <f t="shared" si="441"/>
        <v>45917</v>
      </c>
      <c r="D6380" s="130">
        <v>0</v>
      </c>
      <c r="E6380">
        <f t="shared" si="438"/>
        <v>0</v>
      </c>
      <c r="F6380" s="130">
        <v>0</v>
      </c>
      <c r="G6380">
        <f t="shared" si="440"/>
        <v>0</v>
      </c>
      <c r="H6380">
        <f t="shared" si="442"/>
        <v>0</v>
      </c>
      <c r="I6380" s="70"/>
      <c r="K6380" s="70"/>
      <c r="O6380" s="70"/>
    </row>
    <row r="6381" spans="1:15">
      <c r="A6381" s="12">
        <f t="shared" si="439"/>
        <v>0</v>
      </c>
      <c r="B6381" t="str">
        <f>YEAR(C6381)&amp;VLOOKUP(MONTH(C6381),lookup!$G$2:$N$13,8)</f>
        <v>2025M09</v>
      </c>
      <c r="C6381" s="7">
        <f t="shared" si="441"/>
        <v>45918</v>
      </c>
      <c r="D6381" s="130">
        <v>0</v>
      </c>
      <c r="E6381">
        <f t="shared" ref="E6381:E6444" si="443">AVERAGE(SUM(D6374:D6381)/8,SUM(D6376:D6381)/6)</f>
        <v>0</v>
      </c>
      <c r="F6381" s="130">
        <v>0</v>
      </c>
      <c r="G6381">
        <f t="shared" si="440"/>
        <v>0</v>
      </c>
      <c r="H6381">
        <f t="shared" si="442"/>
        <v>0</v>
      </c>
      <c r="I6381" s="70"/>
      <c r="K6381" s="70"/>
      <c r="O6381" s="70"/>
    </row>
    <row r="6382" spans="1:15">
      <c r="A6382" s="12">
        <f t="shared" si="439"/>
        <v>0</v>
      </c>
      <c r="B6382" t="str">
        <f>YEAR(C6382)&amp;VLOOKUP(MONTH(C6382),lookup!$G$2:$N$13,8)</f>
        <v>2025M09</v>
      </c>
      <c r="C6382" s="7">
        <f t="shared" si="441"/>
        <v>45919</v>
      </c>
      <c r="D6382" s="130">
        <v>0</v>
      </c>
      <c r="E6382">
        <f t="shared" si="443"/>
        <v>0</v>
      </c>
      <c r="F6382" s="130">
        <v>0</v>
      </c>
      <c r="G6382">
        <f t="shared" si="440"/>
        <v>0</v>
      </c>
      <c r="H6382">
        <f t="shared" si="442"/>
        <v>0</v>
      </c>
      <c r="I6382" s="70"/>
      <c r="K6382" s="70"/>
      <c r="O6382" s="70"/>
    </row>
    <row r="6383" spans="1:15">
      <c r="A6383" s="12">
        <f t="shared" si="439"/>
        <v>0</v>
      </c>
      <c r="B6383" t="str">
        <f>YEAR(C6383)&amp;VLOOKUP(MONTH(C6383),lookup!$G$2:$N$13,8)</f>
        <v>2025M09</v>
      </c>
      <c r="C6383" s="7">
        <f t="shared" si="441"/>
        <v>45920</v>
      </c>
      <c r="D6383" s="130">
        <v>0</v>
      </c>
      <c r="E6383">
        <f t="shared" si="443"/>
        <v>0</v>
      </c>
      <c r="F6383" s="130">
        <v>0</v>
      </c>
      <c r="G6383">
        <f t="shared" si="440"/>
        <v>0</v>
      </c>
      <c r="H6383">
        <f t="shared" si="442"/>
        <v>0</v>
      </c>
      <c r="I6383" s="70"/>
      <c r="K6383" s="70"/>
      <c r="O6383" s="70"/>
    </row>
    <row r="6384" spans="1:15">
      <c r="A6384" s="12">
        <f t="shared" ref="A6384:A6447" si="444">IF(D6384+D6385=D6384,IF(D6384+D6385&gt;0,1,0),0)</f>
        <v>0</v>
      </c>
      <c r="B6384" t="str">
        <f>YEAR(C6384)&amp;VLOOKUP(MONTH(C6384),lookup!$G$2:$N$13,8)</f>
        <v>2025M09</v>
      </c>
      <c r="C6384" s="7">
        <f t="shared" si="441"/>
        <v>45921</v>
      </c>
      <c r="D6384" s="130">
        <v>0</v>
      </c>
      <c r="E6384">
        <f t="shared" si="443"/>
        <v>0</v>
      </c>
      <c r="F6384" s="130">
        <v>0</v>
      </c>
      <c r="G6384">
        <f t="shared" si="440"/>
        <v>0</v>
      </c>
      <c r="H6384">
        <f t="shared" si="442"/>
        <v>0</v>
      </c>
      <c r="I6384" s="70"/>
      <c r="K6384" s="70"/>
      <c r="O6384" s="70"/>
    </row>
    <row r="6385" spans="1:15">
      <c r="A6385" s="12">
        <f t="shared" si="444"/>
        <v>0</v>
      </c>
      <c r="B6385" t="str">
        <f>YEAR(C6385)&amp;VLOOKUP(MONTH(C6385),lookup!$G$2:$N$13,8)</f>
        <v>2025M09</v>
      </c>
      <c r="C6385" s="7">
        <f t="shared" si="441"/>
        <v>45922</v>
      </c>
      <c r="D6385" s="130">
        <v>0</v>
      </c>
      <c r="E6385">
        <f t="shared" si="443"/>
        <v>0</v>
      </c>
      <c r="F6385" s="130">
        <v>0</v>
      </c>
      <c r="G6385">
        <f t="shared" si="440"/>
        <v>0</v>
      </c>
      <c r="H6385">
        <f t="shared" si="442"/>
        <v>0</v>
      </c>
      <c r="I6385" s="70"/>
      <c r="K6385" s="70"/>
      <c r="O6385" s="70"/>
    </row>
    <row r="6386" spans="1:15">
      <c r="A6386" s="12">
        <f t="shared" si="444"/>
        <v>0</v>
      </c>
      <c r="B6386" t="str">
        <f>YEAR(C6386)&amp;VLOOKUP(MONTH(C6386),lookup!$G$2:$N$13,8)</f>
        <v>2025M09</v>
      </c>
      <c r="C6386" s="7">
        <f t="shared" si="441"/>
        <v>45923</v>
      </c>
      <c r="D6386" s="130">
        <v>0</v>
      </c>
      <c r="E6386">
        <f t="shared" si="443"/>
        <v>0</v>
      </c>
      <c r="F6386" s="130">
        <v>0</v>
      </c>
      <c r="G6386">
        <f t="shared" si="440"/>
        <v>0</v>
      </c>
      <c r="H6386">
        <f t="shared" si="442"/>
        <v>0</v>
      </c>
      <c r="I6386" s="70"/>
      <c r="K6386" s="70"/>
      <c r="O6386" s="70"/>
    </row>
    <row r="6387" spans="1:15">
      <c r="A6387" s="12">
        <f t="shared" si="444"/>
        <v>0</v>
      </c>
      <c r="B6387" t="str">
        <f>YEAR(C6387)&amp;VLOOKUP(MONTH(C6387),lookup!$G$2:$N$13,8)</f>
        <v>2025M09</v>
      </c>
      <c r="C6387" s="7">
        <f t="shared" si="441"/>
        <v>45924</v>
      </c>
      <c r="D6387" s="130">
        <v>0</v>
      </c>
      <c r="E6387">
        <f t="shared" si="443"/>
        <v>0</v>
      </c>
      <c r="F6387" s="130">
        <v>0</v>
      </c>
      <c r="G6387">
        <f t="shared" si="440"/>
        <v>0</v>
      </c>
      <c r="H6387">
        <f t="shared" si="442"/>
        <v>0</v>
      </c>
      <c r="I6387" s="70"/>
      <c r="K6387" s="70"/>
      <c r="O6387" s="70"/>
    </row>
    <row r="6388" spans="1:15">
      <c r="A6388" s="12">
        <f t="shared" si="444"/>
        <v>0</v>
      </c>
      <c r="B6388" t="str">
        <f>YEAR(C6388)&amp;VLOOKUP(MONTH(C6388),lookup!$G$2:$N$13,8)</f>
        <v>2025M09</v>
      </c>
      <c r="C6388" s="7">
        <f t="shared" si="441"/>
        <v>45925</v>
      </c>
      <c r="D6388" s="130">
        <v>0</v>
      </c>
      <c r="E6388">
        <f t="shared" si="443"/>
        <v>0</v>
      </c>
      <c r="F6388" s="130">
        <v>0</v>
      </c>
      <c r="G6388">
        <f t="shared" si="440"/>
        <v>0</v>
      </c>
      <c r="H6388">
        <f t="shared" si="442"/>
        <v>0</v>
      </c>
      <c r="I6388" s="70"/>
      <c r="K6388" s="70"/>
      <c r="O6388" s="70"/>
    </row>
    <row r="6389" spans="1:15">
      <c r="A6389" s="12">
        <f t="shared" si="444"/>
        <v>0</v>
      </c>
      <c r="B6389" t="str">
        <f>YEAR(C6389)&amp;VLOOKUP(MONTH(C6389),lookup!$G$2:$N$13,8)</f>
        <v>2025M09</v>
      </c>
      <c r="C6389" s="7">
        <f t="shared" si="441"/>
        <v>45926</v>
      </c>
      <c r="D6389" s="130">
        <v>0</v>
      </c>
      <c r="E6389">
        <f t="shared" si="443"/>
        <v>0</v>
      </c>
      <c r="F6389" s="130">
        <v>0</v>
      </c>
      <c r="G6389">
        <f t="shared" si="440"/>
        <v>0</v>
      </c>
      <c r="H6389">
        <f t="shared" si="442"/>
        <v>0</v>
      </c>
      <c r="I6389" s="70"/>
      <c r="K6389" s="70"/>
      <c r="O6389" s="70"/>
    </row>
    <row r="6390" spans="1:15">
      <c r="A6390" s="12">
        <f t="shared" si="444"/>
        <v>0</v>
      </c>
      <c r="B6390" t="str">
        <f>YEAR(C6390)&amp;VLOOKUP(MONTH(C6390),lookup!$G$2:$N$13,8)</f>
        <v>2025M09</v>
      </c>
      <c r="C6390" s="7">
        <f t="shared" si="441"/>
        <v>45927</v>
      </c>
      <c r="D6390" s="130">
        <v>0</v>
      </c>
      <c r="E6390">
        <f t="shared" si="443"/>
        <v>0</v>
      </c>
      <c r="F6390" s="130">
        <v>0</v>
      </c>
      <c r="G6390">
        <f t="shared" si="440"/>
        <v>0</v>
      </c>
      <c r="H6390">
        <f t="shared" si="442"/>
        <v>0</v>
      </c>
      <c r="I6390" s="70"/>
      <c r="K6390" s="70"/>
      <c r="O6390" s="70"/>
    </row>
    <row r="6391" spans="1:15">
      <c r="A6391" s="12">
        <f t="shared" si="444"/>
        <v>0</v>
      </c>
      <c r="B6391" t="str">
        <f>YEAR(C6391)&amp;VLOOKUP(MONTH(C6391),lookup!$G$2:$N$13,8)</f>
        <v>2025M09</v>
      </c>
      <c r="C6391" s="7">
        <f t="shared" si="441"/>
        <v>45928</v>
      </c>
      <c r="D6391" s="130">
        <v>0</v>
      </c>
      <c r="E6391">
        <f t="shared" si="443"/>
        <v>0</v>
      </c>
      <c r="F6391" s="130">
        <v>0</v>
      </c>
      <c r="G6391">
        <f t="shared" si="440"/>
        <v>0</v>
      </c>
      <c r="H6391">
        <f t="shared" si="442"/>
        <v>0</v>
      </c>
      <c r="I6391" s="70"/>
      <c r="K6391" s="70"/>
      <c r="O6391" s="70"/>
    </row>
    <row r="6392" spans="1:15">
      <c r="A6392" s="12">
        <f t="shared" si="444"/>
        <v>0</v>
      </c>
      <c r="B6392" t="str">
        <f>YEAR(C6392)&amp;VLOOKUP(MONTH(C6392),lookup!$G$2:$N$13,8)</f>
        <v>2025M09</v>
      </c>
      <c r="C6392" s="7">
        <f t="shared" si="441"/>
        <v>45929</v>
      </c>
      <c r="D6392" s="130">
        <v>0</v>
      </c>
      <c r="E6392">
        <f t="shared" si="443"/>
        <v>0</v>
      </c>
      <c r="F6392" s="130">
        <v>0</v>
      </c>
      <c r="G6392">
        <f t="shared" si="440"/>
        <v>0</v>
      </c>
      <c r="H6392">
        <f t="shared" si="442"/>
        <v>0</v>
      </c>
      <c r="I6392" s="70"/>
      <c r="K6392" s="70"/>
      <c r="O6392" s="70"/>
    </row>
    <row r="6393" spans="1:15">
      <c r="A6393" s="12">
        <f t="shared" si="444"/>
        <v>0</v>
      </c>
      <c r="B6393" t="str">
        <f>YEAR(C6393)&amp;VLOOKUP(MONTH(C6393),lookup!$G$2:$N$13,8)</f>
        <v>2025M09</v>
      </c>
      <c r="C6393" s="7">
        <f t="shared" si="441"/>
        <v>45930</v>
      </c>
      <c r="D6393" s="130">
        <v>0</v>
      </c>
      <c r="E6393">
        <f t="shared" si="443"/>
        <v>0</v>
      </c>
      <c r="F6393" s="130">
        <v>0</v>
      </c>
      <c r="G6393">
        <f t="shared" si="440"/>
        <v>0</v>
      </c>
      <c r="H6393">
        <f t="shared" si="442"/>
        <v>0</v>
      </c>
      <c r="I6393" s="70"/>
      <c r="K6393" s="70"/>
      <c r="O6393" s="70"/>
    </row>
    <row r="6394" spans="1:15">
      <c r="A6394" s="12">
        <f t="shared" si="444"/>
        <v>0</v>
      </c>
      <c r="B6394" t="str">
        <f>YEAR(C6394)&amp;VLOOKUP(MONTH(C6394),lookup!$G$2:$N$13,8)</f>
        <v>2025M10</v>
      </c>
      <c r="C6394" s="7">
        <f t="shared" si="441"/>
        <v>45931</v>
      </c>
      <c r="D6394" s="130">
        <v>0</v>
      </c>
      <c r="E6394">
        <f t="shared" si="443"/>
        <v>0</v>
      </c>
      <c r="F6394" s="130">
        <v>0</v>
      </c>
      <c r="G6394">
        <f t="shared" si="440"/>
        <v>0</v>
      </c>
      <c r="H6394">
        <f t="shared" si="442"/>
        <v>0</v>
      </c>
      <c r="I6394" s="70"/>
      <c r="K6394" s="70"/>
      <c r="O6394" s="70"/>
    </row>
    <row r="6395" spans="1:15">
      <c r="A6395" s="12">
        <f t="shared" si="444"/>
        <v>0</v>
      </c>
      <c r="B6395" t="str">
        <f>YEAR(C6395)&amp;VLOOKUP(MONTH(C6395),lookup!$G$2:$N$13,8)</f>
        <v>2025M10</v>
      </c>
      <c r="C6395" s="7">
        <f t="shared" si="441"/>
        <v>45932</v>
      </c>
      <c r="D6395" s="130">
        <v>0</v>
      </c>
      <c r="E6395">
        <f t="shared" si="443"/>
        <v>0</v>
      </c>
      <c r="F6395" s="130">
        <v>0</v>
      </c>
      <c r="G6395">
        <f t="shared" si="440"/>
        <v>0</v>
      </c>
      <c r="H6395">
        <f t="shared" si="442"/>
        <v>0</v>
      </c>
      <c r="I6395" s="70"/>
      <c r="K6395" s="70"/>
      <c r="O6395" s="70"/>
    </row>
    <row r="6396" spans="1:15">
      <c r="A6396" s="12">
        <f t="shared" si="444"/>
        <v>0</v>
      </c>
      <c r="B6396" t="str">
        <f>YEAR(C6396)&amp;VLOOKUP(MONTH(C6396),lookup!$G$2:$N$13,8)</f>
        <v>2025M10</v>
      </c>
      <c r="C6396" s="7">
        <f t="shared" si="441"/>
        <v>45933</v>
      </c>
      <c r="D6396" s="130">
        <v>0</v>
      </c>
      <c r="E6396">
        <f t="shared" si="443"/>
        <v>0</v>
      </c>
      <c r="F6396" s="130">
        <v>0</v>
      </c>
      <c r="G6396">
        <f t="shared" si="440"/>
        <v>0</v>
      </c>
      <c r="H6396">
        <f t="shared" si="442"/>
        <v>0</v>
      </c>
      <c r="I6396" s="70"/>
      <c r="K6396" s="70"/>
      <c r="O6396" s="70"/>
    </row>
    <row r="6397" spans="1:15">
      <c r="A6397" s="12">
        <f t="shared" si="444"/>
        <v>0</v>
      </c>
      <c r="B6397" t="str">
        <f>YEAR(C6397)&amp;VLOOKUP(MONTH(C6397),lookup!$G$2:$N$13,8)</f>
        <v>2025M10</v>
      </c>
      <c r="C6397" s="7">
        <f t="shared" si="441"/>
        <v>45934</v>
      </c>
      <c r="D6397" s="130">
        <v>0</v>
      </c>
      <c r="E6397">
        <f t="shared" si="443"/>
        <v>0</v>
      </c>
      <c r="F6397" s="130">
        <v>0</v>
      </c>
      <c r="G6397">
        <f t="shared" si="440"/>
        <v>0</v>
      </c>
      <c r="H6397">
        <f t="shared" si="442"/>
        <v>0</v>
      </c>
      <c r="I6397" s="70"/>
      <c r="K6397" s="70"/>
      <c r="O6397" s="70"/>
    </row>
    <row r="6398" spans="1:15">
      <c r="A6398" s="12">
        <f t="shared" si="444"/>
        <v>0</v>
      </c>
      <c r="B6398" t="str">
        <f>YEAR(C6398)&amp;VLOOKUP(MONTH(C6398),lookup!$G$2:$N$13,8)</f>
        <v>2025M10</v>
      </c>
      <c r="C6398" s="7">
        <f t="shared" si="441"/>
        <v>45935</v>
      </c>
      <c r="D6398" s="130">
        <v>0</v>
      </c>
      <c r="E6398">
        <f t="shared" si="443"/>
        <v>0</v>
      </c>
      <c r="F6398" s="130">
        <v>0</v>
      </c>
      <c r="G6398">
        <f t="shared" si="440"/>
        <v>0</v>
      </c>
      <c r="H6398">
        <f t="shared" si="442"/>
        <v>0</v>
      </c>
      <c r="I6398" s="70"/>
      <c r="K6398" s="70"/>
      <c r="O6398" s="70"/>
    </row>
    <row r="6399" spans="1:15">
      <c r="A6399" s="12">
        <f t="shared" si="444"/>
        <v>0</v>
      </c>
      <c r="B6399" t="str">
        <f>YEAR(C6399)&amp;VLOOKUP(MONTH(C6399),lookup!$G$2:$N$13,8)</f>
        <v>2025M10</v>
      </c>
      <c r="C6399" s="7">
        <f t="shared" si="441"/>
        <v>45936</v>
      </c>
      <c r="D6399" s="130">
        <v>0</v>
      </c>
      <c r="E6399">
        <f t="shared" si="443"/>
        <v>0</v>
      </c>
      <c r="F6399" s="130">
        <v>0</v>
      </c>
      <c r="G6399">
        <f t="shared" si="440"/>
        <v>0</v>
      </c>
      <c r="H6399">
        <f t="shared" si="442"/>
        <v>0</v>
      </c>
      <c r="I6399" s="70"/>
      <c r="K6399" s="70"/>
      <c r="O6399" s="70"/>
    </row>
    <row r="6400" spans="1:15">
      <c r="A6400" s="12">
        <f t="shared" si="444"/>
        <v>0</v>
      </c>
      <c r="B6400" t="str">
        <f>YEAR(C6400)&amp;VLOOKUP(MONTH(C6400),lookup!$G$2:$N$13,8)</f>
        <v>2025M10</v>
      </c>
      <c r="C6400" s="7">
        <f t="shared" si="441"/>
        <v>45937</v>
      </c>
      <c r="D6400" s="130">
        <v>0</v>
      </c>
      <c r="E6400">
        <f t="shared" si="443"/>
        <v>0</v>
      </c>
      <c r="F6400" s="130">
        <v>0</v>
      </c>
      <c r="G6400">
        <f t="shared" si="440"/>
        <v>0</v>
      </c>
      <c r="H6400">
        <f t="shared" si="442"/>
        <v>0</v>
      </c>
      <c r="I6400" s="70"/>
      <c r="K6400" s="70"/>
      <c r="O6400" s="70"/>
    </row>
    <row r="6401" spans="1:15">
      <c r="A6401" s="12">
        <f t="shared" si="444"/>
        <v>0</v>
      </c>
      <c r="B6401" t="str">
        <f>YEAR(C6401)&amp;VLOOKUP(MONTH(C6401),lookup!$G$2:$N$13,8)</f>
        <v>2025M10</v>
      </c>
      <c r="C6401" s="7">
        <f t="shared" si="441"/>
        <v>45938</v>
      </c>
      <c r="D6401" s="130">
        <v>0</v>
      </c>
      <c r="E6401">
        <f t="shared" si="443"/>
        <v>0</v>
      </c>
      <c r="F6401" s="130">
        <v>0</v>
      </c>
      <c r="G6401">
        <f t="shared" si="440"/>
        <v>0</v>
      </c>
      <c r="H6401">
        <f t="shared" si="442"/>
        <v>0</v>
      </c>
      <c r="I6401" s="70"/>
      <c r="K6401" s="70"/>
      <c r="O6401" s="70"/>
    </row>
    <row r="6402" spans="1:15">
      <c r="A6402" s="12">
        <f t="shared" si="444"/>
        <v>0</v>
      </c>
      <c r="B6402" t="str">
        <f>YEAR(C6402)&amp;VLOOKUP(MONTH(C6402),lookup!$G$2:$N$13,8)</f>
        <v>2025M10</v>
      </c>
      <c r="C6402" s="7">
        <f t="shared" si="441"/>
        <v>45939</v>
      </c>
      <c r="D6402" s="130">
        <v>0</v>
      </c>
      <c r="E6402">
        <f t="shared" si="443"/>
        <v>0</v>
      </c>
      <c r="F6402" s="130">
        <v>0</v>
      </c>
      <c r="G6402">
        <f t="shared" si="440"/>
        <v>0</v>
      </c>
      <c r="H6402">
        <f t="shared" si="442"/>
        <v>0</v>
      </c>
      <c r="I6402" s="70"/>
      <c r="K6402" s="70"/>
      <c r="O6402" s="70"/>
    </row>
    <row r="6403" spans="1:15">
      <c r="A6403" s="12">
        <f t="shared" si="444"/>
        <v>0</v>
      </c>
      <c r="B6403" t="str">
        <f>YEAR(C6403)&amp;VLOOKUP(MONTH(C6403),lookup!$G$2:$N$13,8)</f>
        <v>2025M10</v>
      </c>
      <c r="C6403" s="7">
        <f t="shared" si="441"/>
        <v>45940</v>
      </c>
      <c r="D6403" s="130">
        <v>0</v>
      </c>
      <c r="E6403">
        <f t="shared" si="443"/>
        <v>0</v>
      </c>
      <c r="F6403" s="130">
        <v>0</v>
      </c>
      <c r="G6403">
        <f t="shared" si="440"/>
        <v>0</v>
      </c>
      <c r="H6403">
        <f t="shared" si="442"/>
        <v>0</v>
      </c>
      <c r="I6403" s="70"/>
      <c r="K6403" s="70"/>
      <c r="O6403" s="70"/>
    </row>
    <row r="6404" spans="1:15">
      <c r="A6404" s="12">
        <f t="shared" si="444"/>
        <v>0</v>
      </c>
      <c r="B6404" t="str">
        <f>YEAR(C6404)&amp;VLOOKUP(MONTH(C6404),lookup!$G$2:$N$13,8)</f>
        <v>2025M10</v>
      </c>
      <c r="C6404" s="7">
        <f t="shared" si="441"/>
        <v>45941</v>
      </c>
      <c r="D6404" s="130">
        <v>0</v>
      </c>
      <c r="E6404">
        <f t="shared" si="443"/>
        <v>0</v>
      </c>
      <c r="F6404" s="130">
        <v>0</v>
      </c>
      <c r="G6404">
        <f t="shared" si="440"/>
        <v>0</v>
      </c>
      <c r="H6404">
        <f t="shared" si="442"/>
        <v>0</v>
      </c>
      <c r="I6404" s="70"/>
      <c r="K6404" s="70"/>
      <c r="O6404" s="70"/>
    </row>
    <row r="6405" spans="1:15">
      <c r="A6405" s="12">
        <f t="shared" si="444"/>
        <v>0</v>
      </c>
      <c r="B6405" t="str">
        <f>YEAR(C6405)&amp;VLOOKUP(MONTH(C6405),lookup!$G$2:$N$13,8)</f>
        <v>2025M10</v>
      </c>
      <c r="C6405" s="7">
        <f t="shared" si="441"/>
        <v>45942</v>
      </c>
      <c r="D6405" s="130">
        <v>0</v>
      </c>
      <c r="E6405">
        <f t="shared" si="443"/>
        <v>0</v>
      </c>
      <c r="F6405" s="130">
        <v>0</v>
      </c>
      <c r="G6405">
        <f t="shared" si="440"/>
        <v>0</v>
      </c>
      <c r="H6405">
        <f t="shared" si="442"/>
        <v>0</v>
      </c>
      <c r="I6405" s="70"/>
      <c r="K6405" s="70"/>
      <c r="O6405" s="70"/>
    </row>
    <row r="6406" spans="1:15">
      <c r="A6406" s="12">
        <f t="shared" si="444"/>
        <v>0</v>
      </c>
      <c r="B6406" t="str">
        <f>YEAR(C6406)&amp;VLOOKUP(MONTH(C6406),lookup!$G$2:$N$13,8)</f>
        <v>2025M10</v>
      </c>
      <c r="C6406" s="7">
        <f t="shared" si="441"/>
        <v>45943</v>
      </c>
      <c r="D6406" s="130">
        <v>0</v>
      </c>
      <c r="E6406">
        <f t="shared" si="443"/>
        <v>0</v>
      </c>
      <c r="F6406" s="130">
        <v>0</v>
      </c>
      <c r="G6406">
        <f t="shared" ref="G6406:G6469" si="445">AVERAGE(SUM(F6399:F6406)/8,SUM(F6401:F6406)/6)</f>
        <v>0</v>
      </c>
      <c r="H6406">
        <f t="shared" si="442"/>
        <v>0</v>
      </c>
      <c r="I6406" s="70"/>
      <c r="K6406" s="70"/>
      <c r="O6406" s="70"/>
    </row>
    <row r="6407" spans="1:15">
      <c r="A6407" s="12">
        <f t="shared" si="444"/>
        <v>0</v>
      </c>
      <c r="B6407" t="str">
        <f>YEAR(C6407)&amp;VLOOKUP(MONTH(C6407),lookup!$G$2:$N$13,8)</f>
        <v>2025M10</v>
      </c>
      <c r="C6407" s="7">
        <f t="shared" si="441"/>
        <v>45944</v>
      </c>
      <c r="D6407" s="130">
        <v>0</v>
      </c>
      <c r="E6407">
        <f t="shared" si="443"/>
        <v>0</v>
      </c>
      <c r="F6407" s="130">
        <v>0</v>
      </c>
      <c r="G6407">
        <f t="shared" si="445"/>
        <v>0</v>
      </c>
      <c r="H6407">
        <f t="shared" si="442"/>
        <v>0</v>
      </c>
      <c r="I6407" s="70"/>
      <c r="K6407" s="70"/>
      <c r="O6407" s="70"/>
    </row>
    <row r="6408" spans="1:15">
      <c r="A6408" s="12">
        <f t="shared" si="444"/>
        <v>0</v>
      </c>
      <c r="B6408" t="str">
        <f>YEAR(C6408)&amp;VLOOKUP(MONTH(C6408),lookup!$G$2:$N$13,8)</f>
        <v>2025M10</v>
      </c>
      <c r="C6408" s="7">
        <f t="shared" si="441"/>
        <v>45945</v>
      </c>
      <c r="D6408" s="130">
        <v>0</v>
      </c>
      <c r="E6408">
        <f t="shared" si="443"/>
        <v>0</v>
      </c>
      <c r="F6408" s="130">
        <v>0</v>
      </c>
      <c r="G6408">
        <f t="shared" si="445"/>
        <v>0</v>
      </c>
      <c r="H6408">
        <f t="shared" si="442"/>
        <v>0</v>
      </c>
      <c r="I6408" s="70"/>
      <c r="K6408" s="70"/>
      <c r="O6408" s="70"/>
    </row>
    <row r="6409" spans="1:15">
      <c r="A6409" s="12">
        <f t="shared" si="444"/>
        <v>0</v>
      </c>
      <c r="B6409" t="str">
        <f>YEAR(C6409)&amp;VLOOKUP(MONTH(C6409),lookup!$G$2:$N$13,8)</f>
        <v>2025M10</v>
      </c>
      <c r="C6409" s="7">
        <f t="shared" si="441"/>
        <v>45946</v>
      </c>
      <c r="D6409" s="130">
        <v>0</v>
      </c>
      <c r="E6409">
        <f t="shared" si="443"/>
        <v>0</v>
      </c>
      <c r="F6409" s="130">
        <v>0</v>
      </c>
      <c r="G6409">
        <f t="shared" si="445"/>
        <v>0</v>
      </c>
      <c r="H6409">
        <f t="shared" si="442"/>
        <v>0</v>
      </c>
      <c r="I6409" s="70"/>
      <c r="K6409" s="70"/>
      <c r="O6409" s="70"/>
    </row>
    <row r="6410" spans="1:15">
      <c r="A6410" s="12">
        <f t="shared" si="444"/>
        <v>0</v>
      </c>
      <c r="B6410" t="str">
        <f>YEAR(C6410)&amp;VLOOKUP(MONTH(C6410),lookup!$G$2:$N$13,8)</f>
        <v>2025M10</v>
      </c>
      <c r="C6410" s="7">
        <f t="shared" si="441"/>
        <v>45947</v>
      </c>
      <c r="D6410" s="130">
        <v>0</v>
      </c>
      <c r="E6410">
        <f t="shared" si="443"/>
        <v>0</v>
      </c>
      <c r="F6410" s="130">
        <v>0</v>
      </c>
      <c r="G6410">
        <f t="shared" si="445"/>
        <v>0</v>
      </c>
      <c r="H6410">
        <f t="shared" si="442"/>
        <v>0</v>
      </c>
      <c r="I6410" s="70"/>
      <c r="K6410" s="70"/>
      <c r="O6410" s="70"/>
    </row>
    <row r="6411" spans="1:15">
      <c r="A6411" s="12">
        <f t="shared" si="444"/>
        <v>0</v>
      </c>
      <c r="B6411" t="str">
        <f>YEAR(C6411)&amp;VLOOKUP(MONTH(C6411),lookup!$G$2:$N$13,8)</f>
        <v>2025M10</v>
      </c>
      <c r="C6411" s="7">
        <f t="shared" si="441"/>
        <v>45948</v>
      </c>
      <c r="D6411" s="130">
        <v>0</v>
      </c>
      <c r="E6411">
        <f t="shared" si="443"/>
        <v>0</v>
      </c>
      <c r="F6411" s="130">
        <v>0</v>
      </c>
      <c r="G6411">
        <f t="shared" si="445"/>
        <v>0</v>
      </c>
      <c r="H6411">
        <f t="shared" si="442"/>
        <v>0</v>
      </c>
      <c r="I6411" s="70"/>
      <c r="K6411" s="70"/>
      <c r="O6411" s="70"/>
    </row>
    <row r="6412" spans="1:15">
      <c r="A6412" s="12">
        <f t="shared" si="444"/>
        <v>0</v>
      </c>
      <c r="B6412" t="str">
        <f>YEAR(C6412)&amp;VLOOKUP(MONTH(C6412),lookup!$G$2:$N$13,8)</f>
        <v>2025M10</v>
      </c>
      <c r="C6412" s="7">
        <f t="shared" ref="C6412:C6475" si="446">C6411+1</f>
        <v>45949</v>
      </c>
      <c r="D6412" s="130">
        <v>0</v>
      </c>
      <c r="E6412">
        <f t="shared" si="443"/>
        <v>0</v>
      </c>
      <c r="F6412" s="130">
        <v>0</v>
      </c>
      <c r="G6412">
        <f t="shared" si="445"/>
        <v>0</v>
      </c>
      <c r="H6412">
        <f t="shared" si="442"/>
        <v>0</v>
      </c>
      <c r="I6412" s="70"/>
      <c r="K6412" s="70"/>
      <c r="O6412" s="70"/>
    </row>
    <row r="6413" spans="1:15">
      <c r="A6413" s="12">
        <f t="shared" si="444"/>
        <v>0</v>
      </c>
      <c r="B6413" t="str">
        <f>YEAR(C6413)&amp;VLOOKUP(MONTH(C6413),lookup!$G$2:$N$13,8)</f>
        <v>2025M10</v>
      </c>
      <c r="C6413" s="7">
        <f t="shared" si="446"/>
        <v>45950</v>
      </c>
      <c r="D6413" s="130">
        <v>0</v>
      </c>
      <c r="E6413">
        <f t="shared" si="443"/>
        <v>0</v>
      </c>
      <c r="F6413" s="130">
        <v>0</v>
      </c>
      <c r="G6413">
        <f t="shared" si="445"/>
        <v>0</v>
      </c>
      <c r="H6413">
        <f t="shared" si="442"/>
        <v>0</v>
      </c>
      <c r="I6413" s="70"/>
      <c r="K6413" s="70"/>
      <c r="O6413" s="70"/>
    </row>
    <row r="6414" spans="1:15">
      <c r="A6414" s="12">
        <f t="shared" si="444"/>
        <v>0</v>
      </c>
      <c r="B6414" t="str">
        <f>YEAR(C6414)&amp;VLOOKUP(MONTH(C6414),lookup!$G$2:$N$13,8)</f>
        <v>2025M10</v>
      </c>
      <c r="C6414" s="7">
        <f t="shared" si="446"/>
        <v>45951</v>
      </c>
      <c r="D6414" s="130">
        <v>0</v>
      </c>
      <c r="E6414">
        <f t="shared" si="443"/>
        <v>0</v>
      </c>
      <c r="F6414" s="130">
        <v>0</v>
      </c>
      <c r="G6414">
        <f t="shared" si="445"/>
        <v>0</v>
      </c>
      <c r="H6414">
        <f t="shared" si="442"/>
        <v>0</v>
      </c>
      <c r="I6414" s="70"/>
      <c r="K6414" s="70"/>
      <c r="O6414" s="70"/>
    </row>
    <row r="6415" spans="1:15">
      <c r="A6415" s="12">
        <f t="shared" si="444"/>
        <v>0</v>
      </c>
      <c r="B6415" t="str">
        <f>YEAR(C6415)&amp;VLOOKUP(MONTH(C6415),lookup!$G$2:$N$13,8)</f>
        <v>2025M10</v>
      </c>
      <c r="C6415" s="7">
        <f t="shared" si="446"/>
        <v>45952</v>
      </c>
      <c r="D6415" s="130">
        <v>0</v>
      </c>
      <c r="E6415">
        <f t="shared" si="443"/>
        <v>0</v>
      </c>
      <c r="F6415" s="130">
        <v>0</v>
      </c>
      <c r="G6415">
        <f t="shared" si="445"/>
        <v>0</v>
      </c>
      <c r="H6415">
        <f t="shared" si="442"/>
        <v>0</v>
      </c>
      <c r="I6415" s="70"/>
      <c r="K6415" s="70"/>
      <c r="O6415" s="70"/>
    </row>
    <row r="6416" spans="1:15">
      <c r="A6416" s="12">
        <f t="shared" si="444"/>
        <v>0</v>
      </c>
      <c r="B6416" t="str">
        <f>YEAR(C6416)&amp;VLOOKUP(MONTH(C6416),lookup!$G$2:$N$13,8)</f>
        <v>2025M10</v>
      </c>
      <c r="C6416" s="7">
        <f t="shared" si="446"/>
        <v>45953</v>
      </c>
      <c r="D6416" s="130">
        <v>0</v>
      </c>
      <c r="E6416">
        <f t="shared" si="443"/>
        <v>0</v>
      </c>
      <c r="F6416" s="130">
        <v>0</v>
      </c>
      <c r="G6416">
        <f t="shared" si="445"/>
        <v>0</v>
      </c>
      <c r="H6416">
        <f t="shared" si="442"/>
        <v>0</v>
      </c>
      <c r="I6416" s="70"/>
      <c r="K6416" s="70"/>
      <c r="O6416" s="70"/>
    </row>
    <row r="6417" spans="1:15">
      <c r="A6417" s="12">
        <f t="shared" si="444"/>
        <v>0</v>
      </c>
      <c r="B6417" t="str">
        <f>YEAR(C6417)&amp;VLOOKUP(MONTH(C6417),lookup!$G$2:$N$13,8)</f>
        <v>2025M10</v>
      </c>
      <c r="C6417" s="7">
        <f t="shared" si="446"/>
        <v>45954</v>
      </c>
      <c r="D6417" s="130">
        <v>0</v>
      </c>
      <c r="E6417">
        <f t="shared" si="443"/>
        <v>0</v>
      </c>
      <c r="F6417" s="130">
        <v>0</v>
      </c>
      <c r="G6417">
        <f t="shared" si="445"/>
        <v>0</v>
      </c>
      <c r="H6417">
        <f t="shared" si="442"/>
        <v>0</v>
      </c>
      <c r="I6417" s="70"/>
      <c r="K6417" s="70"/>
      <c r="O6417" s="70"/>
    </row>
    <row r="6418" spans="1:15">
      <c r="A6418" s="12">
        <f t="shared" si="444"/>
        <v>0</v>
      </c>
      <c r="B6418" t="str">
        <f>YEAR(C6418)&amp;VLOOKUP(MONTH(C6418),lookup!$G$2:$N$13,8)</f>
        <v>2025M10</v>
      </c>
      <c r="C6418" s="7">
        <f t="shared" si="446"/>
        <v>45955</v>
      </c>
      <c r="D6418" s="130">
        <v>0</v>
      </c>
      <c r="E6418">
        <f t="shared" si="443"/>
        <v>0</v>
      </c>
      <c r="F6418" s="130">
        <v>0</v>
      </c>
      <c r="G6418">
        <f t="shared" si="445"/>
        <v>0</v>
      </c>
      <c r="H6418">
        <f t="shared" si="442"/>
        <v>0</v>
      </c>
      <c r="I6418" s="70"/>
      <c r="K6418" s="70"/>
      <c r="O6418" s="70"/>
    </row>
    <row r="6419" spans="1:15">
      <c r="A6419" s="12">
        <f t="shared" si="444"/>
        <v>0</v>
      </c>
      <c r="B6419" t="str">
        <f>YEAR(C6419)&amp;VLOOKUP(MONTH(C6419),lookup!$G$2:$N$13,8)</f>
        <v>2025M10</v>
      </c>
      <c r="C6419" s="7">
        <f t="shared" si="446"/>
        <v>45956</v>
      </c>
      <c r="D6419" s="130">
        <v>0</v>
      </c>
      <c r="E6419">
        <f t="shared" si="443"/>
        <v>0</v>
      </c>
      <c r="F6419" s="130">
        <v>0</v>
      </c>
      <c r="G6419">
        <f t="shared" si="445"/>
        <v>0</v>
      </c>
      <c r="H6419">
        <f t="shared" si="442"/>
        <v>0</v>
      </c>
      <c r="I6419" s="70"/>
      <c r="K6419" s="70"/>
      <c r="O6419" s="70"/>
    </row>
    <row r="6420" spans="1:15">
      <c r="A6420" s="12">
        <f t="shared" si="444"/>
        <v>0</v>
      </c>
      <c r="B6420" t="str">
        <f>YEAR(C6420)&amp;VLOOKUP(MONTH(C6420),lookup!$G$2:$N$13,8)</f>
        <v>2025M10</v>
      </c>
      <c r="C6420" s="7">
        <f t="shared" si="446"/>
        <v>45957</v>
      </c>
      <c r="D6420" s="130">
        <v>0</v>
      </c>
      <c r="E6420">
        <f t="shared" si="443"/>
        <v>0</v>
      </c>
      <c r="F6420" s="130">
        <v>0</v>
      </c>
      <c r="G6420">
        <f t="shared" si="445"/>
        <v>0</v>
      </c>
      <c r="H6420">
        <f t="shared" si="442"/>
        <v>0</v>
      </c>
      <c r="I6420" s="70"/>
      <c r="K6420" s="70"/>
      <c r="O6420" s="70"/>
    </row>
    <row r="6421" spans="1:15">
      <c r="A6421" s="12">
        <f t="shared" si="444"/>
        <v>0</v>
      </c>
      <c r="B6421" t="str">
        <f>YEAR(C6421)&amp;VLOOKUP(MONTH(C6421),lookup!$G$2:$N$13,8)</f>
        <v>2025M10</v>
      </c>
      <c r="C6421" s="7">
        <f t="shared" si="446"/>
        <v>45958</v>
      </c>
      <c r="D6421" s="130">
        <v>0</v>
      </c>
      <c r="E6421">
        <f t="shared" si="443"/>
        <v>0</v>
      </c>
      <c r="F6421" s="130">
        <v>0</v>
      </c>
      <c r="G6421">
        <f t="shared" si="445"/>
        <v>0</v>
      </c>
      <c r="H6421">
        <f t="shared" si="442"/>
        <v>0</v>
      </c>
      <c r="I6421" s="70"/>
      <c r="K6421" s="70"/>
      <c r="O6421" s="70"/>
    </row>
    <row r="6422" spans="1:15">
      <c r="A6422" s="12">
        <f t="shared" si="444"/>
        <v>0</v>
      </c>
      <c r="B6422" t="str">
        <f>YEAR(C6422)&amp;VLOOKUP(MONTH(C6422),lookup!$G$2:$N$13,8)</f>
        <v>2025M10</v>
      </c>
      <c r="C6422" s="7">
        <f t="shared" si="446"/>
        <v>45959</v>
      </c>
      <c r="D6422" s="130">
        <v>0</v>
      </c>
      <c r="E6422">
        <f t="shared" si="443"/>
        <v>0</v>
      </c>
      <c r="F6422" s="130">
        <v>0</v>
      </c>
      <c r="G6422">
        <f t="shared" si="445"/>
        <v>0</v>
      </c>
      <c r="H6422">
        <f t="shared" si="442"/>
        <v>0</v>
      </c>
      <c r="I6422" s="70"/>
      <c r="K6422" s="70"/>
      <c r="O6422" s="70"/>
    </row>
    <row r="6423" spans="1:15">
      <c r="A6423" s="12">
        <f t="shared" si="444"/>
        <v>0</v>
      </c>
      <c r="B6423" t="str">
        <f>YEAR(C6423)&amp;VLOOKUP(MONTH(C6423),lookup!$G$2:$N$13,8)</f>
        <v>2025M10</v>
      </c>
      <c r="C6423" s="7">
        <f t="shared" si="446"/>
        <v>45960</v>
      </c>
      <c r="D6423" s="130">
        <v>0</v>
      </c>
      <c r="E6423">
        <f t="shared" si="443"/>
        <v>0</v>
      </c>
      <c r="F6423" s="130">
        <v>0</v>
      </c>
      <c r="G6423">
        <f t="shared" si="445"/>
        <v>0</v>
      </c>
      <c r="H6423">
        <f t="shared" si="442"/>
        <v>0</v>
      </c>
      <c r="I6423" s="70"/>
      <c r="K6423" s="70"/>
      <c r="O6423" s="70"/>
    </row>
    <row r="6424" spans="1:15">
      <c r="A6424" s="12">
        <f t="shared" si="444"/>
        <v>0</v>
      </c>
      <c r="B6424" t="str">
        <f>YEAR(C6424)&amp;VLOOKUP(MONTH(C6424),lookup!$G$2:$N$13,8)</f>
        <v>2025M10</v>
      </c>
      <c r="C6424" s="7">
        <f t="shared" si="446"/>
        <v>45961</v>
      </c>
      <c r="D6424" s="130">
        <v>0</v>
      </c>
      <c r="E6424">
        <f t="shared" si="443"/>
        <v>0</v>
      </c>
      <c r="F6424" s="130">
        <v>0</v>
      </c>
      <c r="G6424">
        <f t="shared" si="445"/>
        <v>0</v>
      </c>
      <c r="H6424">
        <f t="shared" si="442"/>
        <v>0</v>
      </c>
      <c r="I6424" s="70"/>
      <c r="K6424" s="70"/>
      <c r="O6424" s="70"/>
    </row>
    <row r="6425" spans="1:15">
      <c r="A6425" s="12">
        <f t="shared" si="444"/>
        <v>0</v>
      </c>
      <c r="B6425" t="str">
        <f>YEAR(C6425)&amp;VLOOKUP(MONTH(C6425),lookup!$G$2:$N$13,8)</f>
        <v>2025M11</v>
      </c>
      <c r="C6425" s="7">
        <f t="shared" si="446"/>
        <v>45962</v>
      </c>
      <c r="D6425" s="130">
        <v>0</v>
      </c>
      <c r="E6425">
        <f t="shared" si="443"/>
        <v>0</v>
      </c>
      <c r="F6425" s="130">
        <v>0</v>
      </c>
      <c r="G6425">
        <f t="shared" si="445"/>
        <v>0</v>
      </c>
      <c r="H6425">
        <f t="shared" ref="H6425:H6488" si="447">INDEX(J:AU,MATCH(C6425,C:C,0),MATCH($H$1,$J$1:$AU$1,0))*(IF(I6425=$Q$1,1,IF(K6425=$Q$1,1,IF(M6425=$Q$1,1,IF(O6425=$Q$1,1,0)))))</f>
        <v>0</v>
      </c>
      <c r="I6425" s="70"/>
      <c r="K6425" s="70"/>
      <c r="O6425" s="70"/>
    </row>
    <row r="6426" spans="1:15">
      <c r="A6426" s="12">
        <f t="shared" si="444"/>
        <v>0</v>
      </c>
      <c r="B6426" t="str">
        <f>YEAR(C6426)&amp;VLOOKUP(MONTH(C6426),lookup!$G$2:$N$13,8)</f>
        <v>2025M11</v>
      </c>
      <c r="C6426" s="7">
        <f t="shared" si="446"/>
        <v>45963</v>
      </c>
      <c r="D6426" s="130">
        <v>0</v>
      </c>
      <c r="E6426">
        <f t="shared" si="443"/>
        <v>0</v>
      </c>
      <c r="F6426" s="130">
        <v>0</v>
      </c>
      <c r="G6426">
        <f t="shared" si="445"/>
        <v>0</v>
      </c>
      <c r="H6426">
        <f t="shared" si="447"/>
        <v>0</v>
      </c>
      <c r="I6426" s="70"/>
      <c r="K6426" s="70"/>
      <c r="O6426" s="70"/>
    </row>
    <row r="6427" spans="1:15">
      <c r="A6427" s="12">
        <f t="shared" si="444"/>
        <v>0</v>
      </c>
      <c r="B6427" t="str">
        <f>YEAR(C6427)&amp;VLOOKUP(MONTH(C6427),lookup!$G$2:$N$13,8)</f>
        <v>2025M11</v>
      </c>
      <c r="C6427" s="7">
        <f t="shared" si="446"/>
        <v>45964</v>
      </c>
      <c r="D6427" s="130">
        <v>0</v>
      </c>
      <c r="E6427">
        <f t="shared" si="443"/>
        <v>0</v>
      </c>
      <c r="F6427" s="130">
        <v>0</v>
      </c>
      <c r="G6427">
        <f t="shared" si="445"/>
        <v>0</v>
      </c>
      <c r="H6427">
        <f t="shared" si="447"/>
        <v>0</v>
      </c>
      <c r="I6427" s="70"/>
      <c r="K6427" s="70"/>
      <c r="O6427" s="70"/>
    </row>
    <row r="6428" spans="1:15">
      <c r="A6428" s="12">
        <f t="shared" si="444"/>
        <v>0</v>
      </c>
      <c r="B6428" t="str">
        <f>YEAR(C6428)&amp;VLOOKUP(MONTH(C6428),lookup!$G$2:$N$13,8)</f>
        <v>2025M11</v>
      </c>
      <c r="C6428" s="7">
        <f t="shared" si="446"/>
        <v>45965</v>
      </c>
      <c r="D6428" s="130">
        <v>0</v>
      </c>
      <c r="E6428">
        <f t="shared" si="443"/>
        <v>0</v>
      </c>
      <c r="F6428" s="130">
        <v>0</v>
      </c>
      <c r="G6428">
        <f t="shared" si="445"/>
        <v>0</v>
      </c>
      <c r="H6428">
        <f t="shared" si="447"/>
        <v>0</v>
      </c>
      <c r="I6428" s="70"/>
      <c r="K6428" s="70"/>
      <c r="O6428" s="70"/>
    </row>
    <row r="6429" spans="1:15">
      <c r="A6429" s="12">
        <f t="shared" si="444"/>
        <v>0</v>
      </c>
      <c r="B6429" t="str">
        <f>YEAR(C6429)&amp;VLOOKUP(MONTH(C6429),lookup!$G$2:$N$13,8)</f>
        <v>2025M11</v>
      </c>
      <c r="C6429" s="7">
        <f t="shared" si="446"/>
        <v>45966</v>
      </c>
      <c r="D6429" s="130">
        <v>0</v>
      </c>
      <c r="E6429">
        <f t="shared" si="443"/>
        <v>0</v>
      </c>
      <c r="F6429" s="130">
        <v>0</v>
      </c>
      <c r="G6429">
        <f t="shared" si="445"/>
        <v>0</v>
      </c>
      <c r="H6429">
        <f t="shared" si="447"/>
        <v>0</v>
      </c>
      <c r="I6429" s="70"/>
      <c r="K6429" s="70"/>
      <c r="O6429" s="70"/>
    </row>
    <row r="6430" spans="1:15">
      <c r="A6430" s="12">
        <f t="shared" si="444"/>
        <v>0</v>
      </c>
      <c r="B6430" t="str">
        <f>YEAR(C6430)&amp;VLOOKUP(MONTH(C6430),lookup!$G$2:$N$13,8)</f>
        <v>2025M11</v>
      </c>
      <c r="C6430" s="7">
        <f t="shared" si="446"/>
        <v>45967</v>
      </c>
      <c r="D6430" s="130">
        <v>0</v>
      </c>
      <c r="E6430">
        <f t="shared" si="443"/>
        <v>0</v>
      </c>
      <c r="F6430" s="130">
        <v>0</v>
      </c>
      <c r="G6430">
        <f t="shared" si="445"/>
        <v>0</v>
      </c>
      <c r="H6430">
        <f t="shared" si="447"/>
        <v>0</v>
      </c>
      <c r="I6430" s="70"/>
      <c r="K6430" s="70"/>
      <c r="O6430" s="70"/>
    </row>
    <row r="6431" spans="1:15">
      <c r="A6431" s="12">
        <f t="shared" si="444"/>
        <v>0</v>
      </c>
      <c r="B6431" t="str">
        <f>YEAR(C6431)&amp;VLOOKUP(MONTH(C6431),lookup!$G$2:$N$13,8)</f>
        <v>2025M11</v>
      </c>
      <c r="C6431" s="7">
        <f t="shared" si="446"/>
        <v>45968</v>
      </c>
      <c r="D6431" s="130">
        <v>0</v>
      </c>
      <c r="E6431">
        <f t="shared" si="443"/>
        <v>0</v>
      </c>
      <c r="F6431" s="130">
        <v>0</v>
      </c>
      <c r="G6431">
        <f t="shared" si="445"/>
        <v>0</v>
      </c>
      <c r="H6431">
        <f t="shared" si="447"/>
        <v>0</v>
      </c>
      <c r="I6431" s="70"/>
      <c r="K6431" s="70"/>
      <c r="O6431" s="70"/>
    </row>
    <row r="6432" spans="1:15">
      <c r="A6432" s="12">
        <f t="shared" si="444"/>
        <v>0</v>
      </c>
      <c r="B6432" t="str">
        <f>YEAR(C6432)&amp;VLOOKUP(MONTH(C6432),lookup!$G$2:$N$13,8)</f>
        <v>2025M11</v>
      </c>
      <c r="C6432" s="7">
        <f t="shared" si="446"/>
        <v>45969</v>
      </c>
      <c r="D6432" s="130">
        <v>0</v>
      </c>
      <c r="E6432">
        <f t="shared" si="443"/>
        <v>0</v>
      </c>
      <c r="F6432" s="130">
        <v>0</v>
      </c>
      <c r="G6432">
        <f t="shared" si="445"/>
        <v>0</v>
      </c>
      <c r="H6432">
        <f t="shared" si="447"/>
        <v>0</v>
      </c>
      <c r="I6432" s="70"/>
      <c r="K6432" s="70"/>
      <c r="O6432" s="70"/>
    </row>
    <row r="6433" spans="1:15">
      <c r="A6433" s="12">
        <f t="shared" si="444"/>
        <v>0</v>
      </c>
      <c r="B6433" t="str">
        <f>YEAR(C6433)&amp;VLOOKUP(MONTH(C6433),lookup!$G$2:$N$13,8)</f>
        <v>2025M11</v>
      </c>
      <c r="C6433" s="7">
        <f t="shared" si="446"/>
        <v>45970</v>
      </c>
      <c r="D6433" s="130">
        <v>0</v>
      </c>
      <c r="E6433">
        <f t="shared" si="443"/>
        <v>0</v>
      </c>
      <c r="F6433" s="130">
        <v>0</v>
      </c>
      <c r="G6433">
        <f t="shared" si="445"/>
        <v>0</v>
      </c>
      <c r="H6433">
        <f t="shared" si="447"/>
        <v>0</v>
      </c>
      <c r="I6433" s="70"/>
      <c r="K6433" s="70"/>
      <c r="O6433" s="70"/>
    </row>
    <row r="6434" spans="1:15">
      <c r="A6434" s="12">
        <f t="shared" si="444"/>
        <v>0</v>
      </c>
      <c r="B6434" t="str">
        <f>YEAR(C6434)&amp;VLOOKUP(MONTH(C6434),lookup!$G$2:$N$13,8)</f>
        <v>2025M11</v>
      </c>
      <c r="C6434" s="7">
        <f t="shared" si="446"/>
        <v>45971</v>
      </c>
      <c r="D6434" s="130">
        <v>0</v>
      </c>
      <c r="E6434">
        <f t="shared" si="443"/>
        <v>0</v>
      </c>
      <c r="F6434" s="130">
        <v>0</v>
      </c>
      <c r="G6434">
        <f t="shared" si="445"/>
        <v>0</v>
      </c>
      <c r="H6434">
        <f t="shared" si="447"/>
        <v>0</v>
      </c>
      <c r="I6434" s="70"/>
      <c r="K6434" s="70"/>
      <c r="O6434" s="70"/>
    </row>
    <row r="6435" spans="1:15">
      <c r="A6435" s="12">
        <f t="shared" si="444"/>
        <v>0</v>
      </c>
      <c r="B6435" t="str">
        <f>YEAR(C6435)&amp;VLOOKUP(MONTH(C6435),lookup!$G$2:$N$13,8)</f>
        <v>2025M11</v>
      </c>
      <c r="C6435" s="7">
        <f t="shared" si="446"/>
        <v>45972</v>
      </c>
      <c r="D6435" s="130">
        <v>0</v>
      </c>
      <c r="E6435">
        <f t="shared" si="443"/>
        <v>0</v>
      </c>
      <c r="F6435" s="130">
        <v>0</v>
      </c>
      <c r="G6435">
        <f t="shared" si="445"/>
        <v>0</v>
      </c>
      <c r="H6435">
        <f t="shared" si="447"/>
        <v>0</v>
      </c>
      <c r="I6435" s="70"/>
      <c r="K6435" s="70"/>
      <c r="O6435" s="70"/>
    </row>
    <row r="6436" spans="1:15">
      <c r="A6436" s="12">
        <f t="shared" si="444"/>
        <v>0</v>
      </c>
      <c r="B6436" t="str">
        <f>YEAR(C6436)&amp;VLOOKUP(MONTH(C6436),lookup!$G$2:$N$13,8)</f>
        <v>2025M11</v>
      </c>
      <c r="C6436" s="7">
        <f t="shared" si="446"/>
        <v>45973</v>
      </c>
      <c r="D6436" s="130">
        <v>0</v>
      </c>
      <c r="E6436">
        <f t="shared" si="443"/>
        <v>0</v>
      </c>
      <c r="F6436" s="130">
        <v>0</v>
      </c>
      <c r="G6436">
        <f t="shared" si="445"/>
        <v>0</v>
      </c>
      <c r="H6436">
        <f t="shared" si="447"/>
        <v>0</v>
      </c>
      <c r="I6436" s="70"/>
      <c r="K6436" s="70"/>
      <c r="O6436" s="70"/>
    </row>
    <row r="6437" spans="1:15">
      <c r="A6437" s="12">
        <f t="shared" si="444"/>
        <v>0</v>
      </c>
      <c r="B6437" t="str">
        <f>YEAR(C6437)&amp;VLOOKUP(MONTH(C6437),lookup!$G$2:$N$13,8)</f>
        <v>2025M11</v>
      </c>
      <c r="C6437" s="7">
        <f t="shared" si="446"/>
        <v>45974</v>
      </c>
      <c r="D6437" s="130">
        <v>0</v>
      </c>
      <c r="E6437">
        <f t="shared" si="443"/>
        <v>0</v>
      </c>
      <c r="F6437" s="130">
        <v>0</v>
      </c>
      <c r="G6437">
        <f t="shared" si="445"/>
        <v>0</v>
      </c>
      <c r="H6437">
        <f t="shared" si="447"/>
        <v>0</v>
      </c>
      <c r="I6437" s="70"/>
      <c r="K6437" s="70"/>
      <c r="O6437" s="70"/>
    </row>
    <row r="6438" spans="1:15">
      <c r="A6438" s="12">
        <f t="shared" si="444"/>
        <v>0</v>
      </c>
      <c r="B6438" t="str">
        <f>YEAR(C6438)&amp;VLOOKUP(MONTH(C6438),lookup!$G$2:$N$13,8)</f>
        <v>2025M11</v>
      </c>
      <c r="C6438" s="7">
        <f t="shared" si="446"/>
        <v>45975</v>
      </c>
      <c r="D6438" s="130">
        <v>0</v>
      </c>
      <c r="E6438">
        <f t="shared" si="443"/>
        <v>0</v>
      </c>
      <c r="F6438" s="130">
        <v>0</v>
      </c>
      <c r="G6438">
        <f t="shared" si="445"/>
        <v>0</v>
      </c>
      <c r="H6438">
        <f t="shared" si="447"/>
        <v>0</v>
      </c>
      <c r="I6438" s="70"/>
      <c r="K6438" s="70"/>
      <c r="O6438" s="70"/>
    </row>
    <row r="6439" spans="1:15">
      <c r="A6439" s="12">
        <f t="shared" si="444"/>
        <v>0</v>
      </c>
      <c r="B6439" t="str">
        <f>YEAR(C6439)&amp;VLOOKUP(MONTH(C6439),lookup!$G$2:$N$13,8)</f>
        <v>2025M11</v>
      </c>
      <c r="C6439" s="7">
        <f t="shared" si="446"/>
        <v>45976</v>
      </c>
      <c r="D6439" s="130">
        <v>0</v>
      </c>
      <c r="E6439">
        <f t="shared" si="443"/>
        <v>0</v>
      </c>
      <c r="F6439" s="130">
        <v>0</v>
      </c>
      <c r="G6439">
        <f t="shared" si="445"/>
        <v>0</v>
      </c>
      <c r="H6439">
        <f t="shared" si="447"/>
        <v>0</v>
      </c>
      <c r="I6439" s="70"/>
      <c r="K6439" s="70"/>
      <c r="O6439" s="70"/>
    </row>
    <row r="6440" spans="1:15">
      <c r="A6440" s="12">
        <f t="shared" si="444"/>
        <v>0</v>
      </c>
      <c r="B6440" t="str">
        <f>YEAR(C6440)&amp;VLOOKUP(MONTH(C6440),lookup!$G$2:$N$13,8)</f>
        <v>2025M11</v>
      </c>
      <c r="C6440" s="7">
        <f t="shared" si="446"/>
        <v>45977</v>
      </c>
      <c r="D6440" s="130">
        <v>0</v>
      </c>
      <c r="E6440">
        <f t="shared" si="443"/>
        <v>0</v>
      </c>
      <c r="F6440" s="130">
        <v>0</v>
      </c>
      <c r="G6440">
        <f t="shared" si="445"/>
        <v>0</v>
      </c>
      <c r="H6440">
        <f t="shared" si="447"/>
        <v>0</v>
      </c>
      <c r="I6440" s="70"/>
      <c r="K6440" s="70"/>
      <c r="O6440" s="70"/>
    </row>
    <row r="6441" spans="1:15">
      <c r="A6441" s="12">
        <f t="shared" si="444"/>
        <v>0</v>
      </c>
      <c r="B6441" t="str">
        <f>YEAR(C6441)&amp;VLOOKUP(MONTH(C6441),lookup!$G$2:$N$13,8)</f>
        <v>2025M11</v>
      </c>
      <c r="C6441" s="7">
        <f t="shared" si="446"/>
        <v>45978</v>
      </c>
      <c r="D6441" s="130">
        <v>0</v>
      </c>
      <c r="E6441">
        <f t="shared" si="443"/>
        <v>0</v>
      </c>
      <c r="F6441" s="130">
        <v>0</v>
      </c>
      <c r="G6441">
        <f t="shared" si="445"/>
        <v>0</v>
      </c>
      <c r="H6441">
        <f t="shared" si="447"/>
        <v>0</v>
      </c>
      <c r="I6441" s="70"/>
      <c r="K6441" s="70"/>
      <c r="O6441" s="70"/>
    </row>
    <row r="6442" spans="1:15">
      <c r="A6442" s="12">
        <f t="shared" si="444"/>
        <v>0</v>
      </c>
      <c r="B6442" t="str">
        <f>YEAR(C6442)&amp;VLOOKUP(MONTH(C6442),lookup!$G$2:$N$13,8)</f>
        <v>2025M11</v>
      </c>
      <c r="C6442" s="7">
        <f t="shared" si="446"/>
        <v>45979</v>
      </c>
      <c r="D6442" s="130">
        <v>0</v>
      </c>
      <c r="E6442">
        <f t="shared" si="443"/>
        <v>0</v>
      </c>
      <c r="F6442" s="130">
        <v>0</v>
      </c>
      <c r="G6442">
        <f t="shared" si="445"/>
        <v>0</v>
      </c>
      <c r="H6442">
        <f t="shared" si="447"/>
        <v>0</v>
      </c>
      <c r="I6442" s="70"/>
      <c r="K6442" s="70"/>
      <c r="O6442" s="70"/>
    </row>
    <row r="6443" spans="1:15">
      <c r="A6443" s="12">
        <f t="shared" si="444"/>
        <v>0</v>
      </c>
      <c r="B6443" t="str">
        <f>YEAR(C6443)&amp;VLOOKUP(MONTH(C6443),lookup!$G$2:$N$13,8)</f>
        <v>2025M11</v>
      </c>
      <c r="C6443" s="7">
        <f t="shared" si="446"/>
        <v>45980</v>
      </c>
      <c r="D6443" s="130">
        <v>0</v>
      </c>
      <c r="E6443">
        <f t="shared" si="443"/>
        <v>0</v>
      </c>
      <c r="F6443" s="130">
        <v>0</v>
      </c>
      <c r="G6443">
        <f t="shared" si="445"/>
        <v>0</v>
      </c>
      <c r="H6443">
        <f t="shared" si="447"/>
        <v>0</v>
      </c>
      <c r="I6443" s="70"/>
      <c r="K6443" s="70"/>
      <c r="O6443" s="70"/>
    </row>
    <row r="6444" spans="1:15">
      <c r="A6444" s="12">
        <f t="shared" si="444"/>
        <v>0</v>
      </c>
      <c r="B6444" t="str">
        <f>YEAR(C6444)&amp;VLOOKUP(MONTH(C6444),lookup!$G$2:$N$13,8)</f>
        <v>2025M11</v>
      </c>
      <c r="C6444" s="7">
        <f t="shared" si="446"/>
        <v>45981</v>
      </c>
      <c r="D6444" s="130">
        <v>0</v>
      </c>
      <c r="E6444">
        <f t="shared" si="443"/>
        <v>0</v>
      </c>
      <c r="F6444" s="130">
        <v>0</v>
      </c>
      <c r="G6444">
        <f t="shared" si="445"/>
        <v>0</v>
      </c>
      <c r="H6444">
        <f t="shared" si="447"/>
        <v>0</v>
      </c>
      <c r="I6444" s="70"/>
      <c r="K6444" s="70"/>
      <c r="O6444" s="70"/>
    </row>
    <row r="6445" spans="1:15">
      <c r="A6445" s="12">
        <f t="shared" si="444"/>
        <v>0</v>
      </c>
      <c r="B6445" t="str">
        <f>YEAR(C6445)&amp;VLOOKUP(MONTH(C6445),lookup!$G$2:$N$13,8)</f>
        <v>2025M11</v>
      </c>
      <c r="C6445" s="7">
        <f t="shared" si="446"/>
        <v>45982</v>
      </c>
      <c r="D6445" s="130">
        <v>0</v>
      </c>
      <c r="E6445">
        <f t="shared" ref="E6445:E6508" si="448">AVERAGE(SUM(D6438:D6445)/8,SUM(D6440:D6445)/6)</f>
        <v>0</v>
      </c>
      <c r="F6445" s="130">
        <v>0</v>
      </c>
      <c r="G6445">
        <f t="shared" si="445"/>
        <v>0</v>
      </c>
      <c r="H6445">
        <f t="shared" si="447"/>
        <v>0</v>
      </c>
      <c r="I6445" s="70"/>
      <c r="K6445" s="70"/>
      <c r="O6445" s="70"/>
    </row>
    <row r="6446" spans="1:15">
      <c r="A6446" s="12">
        <f t="shared" si="444"/>
        <v>0</v>
      </c>
      <c r="B6446" t="str">
        <f>YEAR(C6446)&amp;VLOOKUP(MONTH(C6446),lookup!$G$2:$N$13,8)</f>
        <v>2025M11</v>
      </c>
      <c r="C6446" s="7">
        <f t="shared" si="446"/>
        <v>45983</v>
      </c>
      <c r="D6446" s="130">
        <v>0</v>
      </c>
      <c r="E6446">
        <f t="shared" si="448"/>
        <v>0</v>
      </c>
      <c r="F6446" s="130">
        <v>0</v>
      </c>
      <c r="G6446">
        <f t="shared" si="445"/>
        <v>0</v>
      </c>
      <c r="H6446">
        <f t="shared" si="447"/>
        <v>0</v>
      </c>
      <c r="I6446" s="70"/>
      <c r="K6446" s="70"/>
      <c r="O6446" s="70"/>
    </row>
    <row r="6447" spans="1:15">
      <c r="A6447" s="12">
        <f t="shared" si="444"/>
        <v>0</v>
      </c>
      <c r="B6447" t="str">
        <f>YEAR(C6447)&amp;VLOOKUP(MONTH(C6447),lookup!$G$2:$N$13,8)</f>
        <v>2025M11</v>
      </c>
      <c r="C6447" s="7">
        <f t="shared" si="446"/>
        <v>45984</v>
      </c>
      <c r="D6447" s="130">
        <v>0</v>
      </c>
      <c r="E6447">
        <f t="shared" si="448"/>
        <v>0</v>
      </c>
      <c r="F6447" s="130">
        <v>0</v>
      </c>
      <c r="G6447">
        <f t="shared" si="445"/>
        <v>0</v>
      </c>
      <c r="H6447">
        <f t="shared" si="447"/>
        <v>0</v>
      </c>
      <c r="I6447" s="70"/>
      <c r="K6447" s="70"/>
      <c r="O6447" s="70"/>
    </row>
    <row r="6448" spans="1:15">
      <c r="A6448" s="12">
        <f t="shared" ref="A6448:A6511" si="449">IF(D6448+D6449=D6448,IF(D6448+D6449&gt;0,1,0),0)</f>
        <v>0</v>
      </c>
      <c r="B6448" t="str">
        <f>YEAR(C6448)&amp;VLOOKUP(MONTH(C6448),lookup!$G$2:$N$13,8)</f>
        <v>2025M11</v>
      </c>
      <c r="C6448" s="7">
        <f t="shared" si="446"/>
        <v>45985</v>
      </c>
      <c r="D6448" s="130">
        <v>0</v>
      </c>
      <c r="E6448">
        <f t="shared" si="448"/>
        <v>0</v>
      </c>
      <c r="F6448" s="130">
        <v>0</v>
      </c>
      <c r="G6448">
        <f t="shared" si="445"/>
        <v>0</v>
      </c>
      <c r="H6448">
        <f t="shared" si="447"/>
        <v>0</v>
      </c>
      <c r="I6448" s="70"/>
      <c r="K6448" s="70"/>
      <c r="O6448" s="70"/>
    </row>
    <row r="6449" spans="1:15">
      <c r="A6449" s="12">
        <f t="shared" si="449"/>
        <v>0</v>
      </c>
      <c r="B6449" t="str">
        <f>YEAR(C6449)&amp;VLOOKUP(MONTH(C6449),lookup!$G$2:$N$13,8)</f>
        <v>2025M11</v>
      </c>
      <c r="C6449" s="7">
        <f t="shared" si="446"/>
        <v>45986</v>
      </c>
      <c r="D6449" s="130">
        <v>0</v>
      </c>
      <c r="E6449">
        <f t="shared" si="448"/>
        <v>0</v>
      </c>
      <c r="F6449" s="130">
        <v>0</v>
      </c>
      <c r="G6449">
        <f t="shared" si="445"/>
        <v>0</v>
      </c>
      <c r="H6449">
        <f t="shared" si="447"/>
        <v>0</v>
      </c>
      <c r="I6449" s="70"/>
      <c r="K6449" s="70"/>
      <c r="O6449" s="70"/>
    </row>
    <row r="6450" spans="1:15">
      <c r="A6450" s="12">
        <f t="shared" si="449"/>
        <v>0</v>
      </c>
      <c r="B6450" t="str">
        <f>YEAR(C6450)&amp;VLOOKUP(MONTH(C6450),lookup!$G$2:$N$13,8)</f>
        <v>2025M11</v>
      </c>
      <c r="C6450" s="7">
        <f t="shared" si="446"/>
        <v>45987</v>
      </c>
      <c r="D6450" s="130">
        <v>0</v>
      </c>
      <c r="E6450">
        <f t="shared" si="448"/>
        <v>0</v>
      </c>
      <c r="F6450" s="130">
        <v>0</v>
      </c>
      <c r="G6450">
        <f t="shared" si="445"/>
        <v>0</v>
      </c>
      <c r="H6450">
        <f t="shared" si="447"/>
        <v>0</v>
      </c>
      <c r="I6450" s="70"/>
      <c r="K6450" s="70"/>
      <c r="O6450" s="70"/>
    </row>
    <row r="6451" spans="1:15">
      <c r="A6451" s="12">
        <f t="shared" si="449"/>
        <v>0</v>
      </c>
      <c r="B6451" t="str">
        <f>YEAR(C6451)&amp;VLOOKUP(MONTH(C6451),lookup!$G$2:$N$13,8)</f>
        <v>2025M11</v>
      </c>
      <c r="C6451" s="7">
        <f t="shared" si="446"/>
        <v>45988</v>
      </c>
      <c r="D6451" s="130">
        <v>0</v>
      </c>
      <c r="E6451">
        <f t="shared" si="448"/>
        <v>0</v>
      </c>
      <c r="F6451" s="130">
        <v>0</v>
      </c>
      <c r="G6451">
        <f t="shared" si="445"/>
        <v>0</v>
      </c>
      <c r="H6451">
        <f t="shared" si="447"/>
        <v>0</v>
      </c>
      <c r="I6451" s="70"/>
      <c r="K6451" s="70"/>
      <c r="O6451" s="70"/>
    </row>
    <row r="6452" spans="1:15">
      <c r="A6452" s="12">
        <f t="shared" si="449"/>
        <v>0</v>
      </c>
      <c r="B6452" t="str">
        <f>YEAR(C6452)&amp;VLOOKUP(MONTH(C6452),lookup!$G$2:$N$13,8)</f>
        <v>2025M11</v>
      </c>
      <c r="C6452" s="7">
        <f t="shared" si="446"/>
        <v>45989</v>
      </c>
      <c r="D6452" s="130">
        <v>0</v>
      </c>
      <c r="E6452">
        <f t="shared" si="448"/>
        <v>0</v>
      </c>
      <c r="F6452" s="130">
        <v>0</v>
      </c>
      <c r="G6452">
        <f t="shared" si="445"/>
        <v>0</v>
      </c>
      <c r="H6452">
        <f t="shared" si="447"/>
        <v>0</v>
      </c>
      <c r="I6452" s="70"/>
      <c r="K6452" s="70"/>
      <c r="O6452" s="70"/>
    </row>
    <row r="6453" spans="1:15">
      <c r="A6453" s="12">
        <f t="shared" si="449"/>
        <v>0</v>
      </c>
      <c r="B6453" t="str">
        <f>YEAR(C6453)&amp;VLOOKUP(MONTH(C6453),lookup!$G$2:$N$13,8)</f>
        <v>2025M11</v>
      </c>
      <c r="C6453" s="7">
        <f t="shared" si="446"/>
        <v>45990</v>
      </c>
      <c r="D6453" s="130">
        <v>0</v>
      </c>
      <c r="E6453">
        <f t="shared" si="448"/>
        <v>0</v>
      </c>
      <c r="F6453" s="130">
        <v>0</v>
      </c>
      <c r="G6453">
        <f t="shared" si="445"/>
        <v>0</v>
      </c>
      <c r="H6453">
        <f t="shared" si="447"/>
        <v>0</v>
      </c>
      <c r="I6453" s="70"/>
      <c r="K6453" s="70"/>
      <c r="O6453" s="70"/>
    </row>
    <row r="6454" spans="1:15">
      <c r="A6454" s="12">
        <f t="shared" si="449"/>
        <v>0</v>
      </c>
      <c r="B6454" t="str">
        <f>YEAR(C6454)&amp;VLOOKUP(MONTH(C6454),lookup!$G$2:$N$13,8)</f>
        <v>2025M11</v>
      </c>
      <c r="C6454" s="7">
        <f t="shared" si="446"/>
        <v>45991</v>
      </c>
      <c r="D6454" s="130">
        <v>0</v>
      </c>
      <c r="E6454">
        <f t="shared" si="448"/>
        <v>0</v>
      </c>
      <c r="F6454" s="130">
        <v>0</v>
      </c>
      <c r="G6454">
        <f t="shared" si="445"/>
        <v>0</v>
      </c>
      <c r="H6454">
        <f t="shared" si="447"/>
        <v>0</v>
      </c>
      <c r="I6454" s="70"/>
      <c r="K6454" s="70"/>
      <c r="O6454" s="70"/>
    </row>
    <row r="6455" spans="1:15">
      <c r="A6455" s="12">
        <f t="shared" si="449"/>
        <v>0</v>
      </c>
      <c r="B6455" t="str">
        <f>YEAR(C6455)&amp;VLOOKUP(MONTH(C6455),lookup!$G$2:$N$13,8)</f>
        <v>2025M12</v>
      </c>
      <c r="C6455" s="7">
        <f t="shared" si="446"/>
        <v>45992</v>
      </c>
      <c r="D6455" s="130">
        <v>0</v>
      </c>
      <c r="E6455">
        <f t="shared" si="448"/>
        <v>0</v>
      </c>
      <c r="F6455" s="130">
        <v>0</v>
      </c>
      <c r="G6455">
        <f t="shared" si="445"/>
        <v>0</v>
      </c>
      <c r="H6455">
        <f t="shared" si="447"/>
        <v>0</v>
      </c>
      <c r="I6455" s="70"/>
      <c r="K6455" s="70"/>
      <c r="O6455" s="70"/>
    </row>
    <row r="6456" spans="1:15">
      <c r="A6456" s="12">
        <f t="shared" si="449"/>
        <v>0</v>
      </c>
      <c r="B6456" t="str">
        <f>YEAR(C6456)&amp;VLOOKUP(MONTH(C6456),lookup!$G$2:$N$13,8)</f>
        <v>2025M12</v>
      </c>
      <c r="C6456" s="7">
        <f t="shared" si="446"/>
        <v>45993</v>
      </c>
      <c r="D6456" s="130">
        <v>0</v>
      </c>
      <c r="E6456">
        <f t="shared" si="448"/>
        <v>0</v>
      </c>
      <c r="F6456" s="130">
        <v>0</v>
      </c>
      <c r="G6456">
        <f t="shared" si="445"/>
        <v>0</v>
      </c>
      <c r="H6456">
        <f t="shared" si="447"/>
        <v>0</v>
      </c>
      <c r="I6456" s="70"/>
      <c r="K6456" s="70"/>
      <c r="O6456" s="70"/>
    </row>
    <row r="6457" spans="1:15">
      <c r="A6457" s="12">
        <f t="shared" si="449"/>
        <v>0</v>
      </c>
      <c r="B6457" t="str">
        <f>YEAR(C6457)&amp;VLOOKUP(MONTH(C6457),lookup!$G$2:$N$13,8)</f>
        <v>2025M12</v>
      </c>
      <c r="C6457" s="7">
        <f t="shared" si="446"/>
        <v>45994</v>
      </c>
      <c r="D6457" s="130">
        <v>0</v>
      </c>
      <c r="E6457">
        <f t="shared" si="448"/>
        <v>0</v>
      </c>
      <c r="F6457" s="130">
        <v>0</v>
      </c>
      <c r="G6457">
        <f t="shared" si="445"/>
        <v>0</v>
      </c>
      <c r="H6457">
        <f t="shared" si="447"/>
        <v>0</v>
      </c>
      <c r="I6457" s="70"/>
      <c r="K6457" s="70"/>
      <c r="O6457" s="70"/>
    </row>
    <row r="6458" spans="1:15">
      <c r="A6458" s="12">
        <f t="shared" si="449"/>
        <v>0</v>
      </c>
      <c r="B6458" t="str">
        <f>YEAR(C6458)&amp;VLOOKUP(MONTH(C6458),lookup!$G$2:$N$13,8)</f>
        <v>2025M12</v>
      </c>
      <c r="C6458" s="7">
        <f t="shared" si="446"/>
        <v>45995</v>
      </c>
      <c r="D6458" s="130">
        <v>0</v>
      </c>
      <c r="E6458">
        <f t="shared" si="448"/>
        <v>0</v>
      </c>
      <c r="F6458" s="130">
        <v>0</v>
      </c>
      <c r="G6458">
        <f t="shared" si="445"/>
        <v>0</v>
      </c>
      <c r="H6458">
        <f t="shared" si="447"/>
        <v>0</v>
      </c>
      <c r="I6458" s="70"/>
      <c r="K6458" s="70"/>
      <c r="O6458" s="70"/>
    </row>
    <row r="6459" spans="1:15">
      <c r="A6459" s="12">
        <f t="shared" si="449"/>
        <v>0</v>
      </c>
      <c r="B6459" t="str">
        <f>YEAR(C6459)&amp;VLOOKUP(MONTH(C6459),lookup!$G$2:$N$13,8)</f>
        <v>2025M12</v>
      </c>
      <c r="C6459" s="7">
        <f t="shared" si="446"/>
        <v>45996</v>
      </c>
      <c r="D6459" s="130">
        <v>0</v>
      </c>
      <c r="E6459">
        <f t="shared" si="448"/>
        <v>0</v>
      </c>
      <c r="F6459" s="130">
        <v>0</v>
      </c>
      <c r="G6459">
        <f t="shared" si="445"/>
        <v>0</v>
      </c>
      <c r="H6459">
        <f t="shared" si="447"/>
        <v>0</v>
      </c>
      <c r="I6459" s="70"/>
      <c r="K6459" s="70"/>
      <c r="O6459" s="70"/>
    </row>
    <row r="6460" spans="1:15">
      <c r="A6460" s="12">
        <f t="shared" si="449"/>
        <v>0</v>
      </c>
      <c r="B6460" t="str">
        <f>YEAR(C6460)&amp;VLOOKUP(MONTH(C6460),lookup!$G$2:$N$13,8)</f>
        <v>2025M12</v>
      </c>
      <c r="C6460" s="7">
        <f t="shared" si="446"/>
        <v>45997</v>
      </c>
      <c r="D6460" s="130">
        <v>0</v>
      </c>
      <c r="E6460">
        <f t="shared" si="448"/>
        <v>0</v>
      </c>
      <c r="F6460" s="130">
        <v>0</v>
      </c>
      <c r="G6460">
        <f t="shared" si="445"/>
        <v>0</v>
      </c>
      <c r="H6460">
        <f t="shared" si="447"/>
        <v>0</v>
      </c>
      <c r="I6460" s="70"/>
      <c r="K6460" s="70"/>
      <c r="O6460" s="70"/>
    </row>
    <row r="6461" spans="1:15">
      <c r="A6461" s="12">
        <f t="shared" si="449"/>
        <v>0</v>
      </c>
      <c r="B6461" t="str">
        <f>YEAR(C6461)&amp;VLOOKUP(MONTH(C6461),lookup!$G$2:$N$13,8)</f>
        <v>2025M12</v>
      </c>
      <c r="C6461" s="7">
        <f t="shared" si="446"/>
        <v>45998</v>
      </c>
      <c r="D6461" s="130">
        <v>0</v>
      </c>
      <c r="E6461">
        <f t="shared" si="448"/>
        <v>0</v>
      </c>
      <c r="F6461" s="130">
        <v>0</v>
      </c>
      <c r="G6461">
        <f t="shared" si="445"/>
        <v>0</v>
      </c>
      <c r="H6461">
        <f t="shared" si="447"/>
        <v>0</v>
      </c>
      <c r="I6461" s="70"/>
      <c r="K6461" s="70"/>
      <c r="O6461" s="70"/>
    </row>
    <row r="6462" spans="1:15">
      <c r="A6462" s="12">
        <f t="shared" si="449"/>
        <v>0</v>
      </c>
      <c r="B6462" t="str">
        <f>YEAR(C6462)&amp;VLOOKUP(MONTH(C6462),lookup!$G$2:$N$13,8)</f>
        <v>2025M12</v>
      </c>
      <c r="C6462" s="7">
        <f t="shared" si="446"/>
        <v>45999</v>
      </c>
      <c r="D6462" s="130">
        <v>0</v>
      </c>
      <c r="E6462">
        <f t="shared" si="448"/>
        <v>0</v>
      </c>
      <c r="F6462" s="130">
        <v>0</v>
      </c>
      <c r="G6462">
        <f t="shared" si="445"/>
        <v>0</v>
      </c>
      <c r="H6462">
        <f t="shared" si="447"/>
        <v>0</v>
      </c>
      <c r="I6462" s="70"/>
      <c r="K6462" s="70"/>
      <c r="O6462" s="70"/>
    </row>
    <row r="6463" spans="1:15">
      <c r="A6463" s="12">
        <f t="shared" si="449"/>
        <v>0</v>
      </c>
      <c r="B6463" t="str">
        <f>YEAR(C6463)&amp;VLOOKUP(MONTH(C6463),lookup!$G$2:$N$13,8)</f>
        <v>2025M12</v>
      </c>
      <c r="C6463" s="7">
        <f t="shared" si="446"/>
        <v>46000</v>
      </c>
      <c r="D6463" s="130">
        <v>0</v>
      </c>
      <c r="E6463">
        <f t="shared" si="448"/>
        <v>0</v>
      </c>
      <c r="F6463" s="130">
        <v>0</v>
      </c>
      <c r="G6463">
        <f t="shared" si="445"/>
        <v>0</v>
      </c>
      <c r="H6463">
        <f t="shared" si="447"/>
        <v>0</v>
      </c>
      <c r="I6463" s="70"/>
      <c r="K6463" s="70"/>
      <c r="O6463" s="70"/>
    </row>
    <row r="6464" spans="1:15">
      <c r="A6464" s="12">
        <f t="shared" si="449"/>
        <v>0</v>
      </c>
      <c r="B6464" t="str">
        <f>YEAR(C6464)&amp;VLOOKUP(MONTH(C6464),lookup!$G$2:$N$13,8)</f>
        <v>2025M12</v>
      </c>
      <c r="C6464" s="7">
        <f t="shared" si="446"/>
        <v>46001</v>
      </c>
      <c r="D6464" s="130">
        <v>0</v>
      </c>
      <c r="E6464">
        <f t="shared" si="448"/>
        <v>0</v>
      </c>
      <c r="F6464" s="130">
        <v>0</v>
      </c>
      <c r="G6464">
        <f t="shared" si="445"/>
        <v>0</v>
      </c>
      <c r="H6464">
        <f t="shared" si="447"/>
        <v>0</v>
      </c>
      <c r="I6464" s="70"/>
      <c r="K6464" s="70"/>
      <c r="O6464" s="70"/>
    </row>
    <row r="6465" spans="1:15">
      <c r="A6465" s="12">
        <f t="shared" si="449"/>
        <v>0</v>
      </c>
      <c r="B6465" t="str">
        <f>YEAR(C6465)&amp;VLOOKUP(MONTH(C6465),lookup!$G$2:$N$13,8)</f>
        <v>2025M12</v>
      </c>
      <c r="C6465" s="7">
        <f t="shared" si="446"/>
        <v>46002</v>
      </c>
      <c r="D6465" s="130">
        <v>0</v>
      </c>
      <c r="E6465">
        <f t="shared" si="448"/>
        <v>0</v>
      </c>
      <c r="F6465" s="130">
        <v>0</v>
      </c>
      <c r="G6465">
        <f t="shared" si="445"/>
        <v>0</v>
      </c>
      <c r="H6465">
        <f t="shared" si="447"/>
        <v>0</v>
      </c>
      <c r="I6465" s="70"/>
      <c r="K6465" s="70"/>
      <c r="O6465" s="70"/>
    </row>
    <row r="6466" spans="1:15">
      <c r="A6466" s="12">
        <f t="shared" si="449"/>
        <v>0</v>
      </c>
      <c r="B6466" t="str">
        <f>YEAR(C6466)&amp;VLOOKUP(MONTH(C6466),lookup!$G$2:$N$13,8)</f>
        <v>2025M12</v>
      </c>
      <c r="C6466" s="7">
        <f t="shared" si="446"/>
        <v>46003</v>
      </c>
      <c r="D6466" s="130">
        <v>0</v>
      </c>
      <c r="E6466">
        <f t="shared" si="448"/>
        <v>0</v>
      </c>
      <c r="F6466" s="130">
        <v>0</v>
      </c>
      <c r="G6466">
        <f t="shared" si="445"/>
        <v>0</v>
      </c>
      <c r="H6466">
        <f t="shared" si="447"/>
        <v>0</v>
      </c>
      <c r="I6466" s="70"/>
      <c r="K6466" s="70"/>
      <c r="O6466" s="70"/>
    </row>
    <row r="6467" spans="1:15">
      <c r="A6467" s="12">
        <f t="shared" si="449"/>
        <v>0</v>
      </c>
      <c r="B6467" t="str">
        <f>YEAR(C6467)&amp;VLOOKUP(MONTH(C6467),lookup!$G$2:$N$13,8)</f>
        <v>2025M12</v>
      </c>
      <c r="C6467" s="7">
        <f t="shared" si="446"/>
        <v>46004</v>
      </c>
      <c r="D6467" s="130">
        <v>0</v>
      </c>
      <c r="E6467">
        <f t="shared" si="448"/>
        <v>0</v>
      </c>
      <c r="F6467" s="130">
        <v>0</v>
      </c>
      <c r="G6467">
        <f t="shared" si="445"/>
        <v>0</v>
      </c>
      <c r="H6467">
        <f t="shared" si="447"/>
        <v>0</v>
      </c>
      <c r="I6467" s="70"/>
      <c r="K6467" s="70"/>
      <c r="O6467" s="70"/>
    </row>
    <row r="6468" spans="1:15">
      <c r="A6468" s="12">
        <f t="shared" si="449"/>
        <v>0</v>
      </c>
      <c r="B6468" t="str">
        <f>YEAR(C6468)&amp;VLOOKUP(MONTH(C6468),lookup!$G$2:$N$13,8)</f>
        <v>2025M12</v>
      </c>
      <c r="C6468" s="7">
        <f t="shared" si="446"/>
        <v>46005</v>
      </c>
      <c r="D6468" s="130">
        <v>0</v>
      </c>
      <c r="E6468">
        <f t="shared" si="448"/>
        <v>0</v>
      </c>
      <c r="F6468" s="130">
        <v>0</v>
      </c>
      <c r="G6468">
        <f t="shared" si="445"/>
        <v>0</v>
      </c>
      <c r="H6468">
        <f t="shared" si="447"/>
        <v>0</v>
      </c>
      <c r="I6468" s="70"/>
      <c r="K6468" s="70"/>
      <c r="O6468" s="70"/>
    </row>
    <row r="6469" spans="1:15">
      <c r="A6469" s="12">
        <f t="shared" si="449"/>
        <v>0</v>
      </c>
      <c r="B6469" t="str">
        <f>YEAR(C6469)&amp;VLOOKUP(MONTH(C6469),lookup!$G$2:$N$13,8)</f>
        <v>2025M12</v>
      </c>
      <c r="C6469" s="7">
        <f t="shared" si="446"/>
        <v>46006</v>
      </c>
      <c r="D6469" s="130">
        <v>0</v>
      </c>
      <c r="E6469">
        <f t="shared" si="448"/>
        <v>0</v>
      </c>
      <c r="F6469" s="130">
        <v>0</v>
      </c>
      <c r="G6469">
        <f t="shared" si="445"/>
        <v>0</v>
      </c>
      <c r="H6469">
        <f t="shared" si="447"/>
        <v>0</v>
      </c>
      <c r="I6469" s="70"/>
      <c r="K6469" s="70"/>
      <c r="O6469" s="70"/>
    </row>
    <row r="6470" spans="1:15">
      <c r="A6470" s="12">
        <f t="shared" si="449"/>
        <v>0</v>
      </c>
      <c r="B6470" t="str">
        <f>YEAR(C6470)&amp;VLOOKUP(MONTH(C6470),lookup!$G$2:$N$13,8)</f>
        <v>2025M12</v>
      </c>
      <c r="C6470" s="7">
        <f t="shared" si="446"/>
        <v>46007</v>
      </c>
      <c r="D6470" s="130">
        <v>0</v>
      </c>
      <c r="E6470">
        <f t="shared" si="448"/>
        <v>0</v>
      </c>
      <c r="F6470" s="130">
        <v>0</v>
      </c>
      <c r="G6470">
        <f t="shared" ref="G6470:G6533" si="450">AVERAGE(SUM(F6463:F6470)/8,SUM(F6465:F6470)/6)</f>
        <v>0</v>
      </c>
      <c r="H6470">
        <f t="shared" si="447"/>
        <v>0</v>
      </c>
      <c r="I6470" s="70"/>
      <c r="K6470" s="70"/>
      <c r="O6470" s="70"/>
    </row>
    <row r="6471" spans="1:15">
      <c r="A6471" s="12">
        <f t="shared" si="449"/>
        <v>0</v>
      </c>
      <c r="B6471" t="str">
        <f>YEAR(C6471)&amp;VLOOKUP(MONTH(C6471),lookup!$G$2:$N$13,8)</f>
        <v>2025M12</v>
      </c>
      <c r="C6471" s="7">
        <f t="shared" si="446"/>
        <v>46008</v>
      </c>
      <c r="D6471" s="130">
        <v>0</v>
      </c>
      <c r="E6471">
        <f t="shared" si="448"/>
        <v>0</v>
      </c>
      <c r="F6471" s="130">
        <v>0</v>
      </c>
      <c r="G6471">
        <f t="shared" si="450"/>
        <v>0</v>
      </c>
      <c r="H6471">
        <f t="shared" si="447"/>
        <v>0</v>
      </c>
      <c r="I6471" s="70"/>
      <c r="K6471" s="70"/>
      <c r="O6471" s="70"/>
    </row>
    <row r="6472" spans="1:15">
      <c r="A6472" s="12">
        <f t="shared" si="449"/>
        <v>0</v>
      </c>
      <c r="B6472" t="str">
        <f>YEAR(C6472)&amp;VLOOKUP(MONTH(C6472),lookup!$G$2:$N$13,8)</f>
        <v>2025M12</v>
      </c>
      <c r="C6472" s="7">
        <f t="shared" si="446"/>
        <v>46009</v>
      </c>
      <c r="D6472" s="130">
        <v>0</v>
      </c>
      <c r="E6472">
        <f t="shared" si="448"/>
        <v>0</v>
      </c>
      <c r="F6472" s="130">
        <v>0</v>
      </c>
      <c r="G6472">
        <f t="shared" si="450"/>
        <v>0</v>
      </c>
      <c r="H6472">
        <f t="shared" si="447"/>
        <v>0</v>
      </c>
      <c r="I6472" s="70"/>
      <c r="K6472" s="70"/>
      <c r="O6472" s="70"/>
    </row>
    <row r="6473" spans="1:15">
      <c r="A6473" s="12">
        <f t="shared" si="449"/>
        <v>0</v>
      </c>
      <c r="B6473" t="str">
        <f>YEAR(C6473)&amp;VLOOKUP(MONTH(C6473),lookup!$G$2:$N$13,8)</f>
        <v>2025M12</v>
      </c>
      <c r="C6473" s="7">
        <f t="shared" si="446"/>
        <v>46010</v>
      </c>
      <c r="D6473" s="130">
        <v>0</v>
      </c>
      <c r="E6473">
        <f t="shared" si="448"/>
        <v>0</v>
      </c>
      <c r="F6473" s="130">
        <v>0</v>
      </c>
      <c r="G6473">
        <f t="shared" si="450"/>
        <v>0</v>
      </c>
      <c r="H6473">
        <f t="shared" si="447"/>
        <v>0</v>
      </c>
      <c r="I6473" s="70"/>
      <c r="K6473" s="70"/>
      <c r="O6473" s="70"/>
    </row>
    <row r="6474" spans="1:15">
      <c r="A6474" s="12">
        <f t="shared" si="449"/>
        <v>0</v>
      </c>
      <c r="B6474" t="str">
        <f>YEAR(C6474)&amp;VLOOKUP(MONTH(C6474),lookup!$G$2:$N$13,8)</f>
        <v>2025M12</v>
      </c>
      <c r="C6474" s="7">
        <f t="shared" si="446"/>
        <v>46011</v>
      </c>
      <c r="D6474" s="130">
        <v>0</v>
      </c>
      <c r="E6474">
        <f t="shared" si="448"/>
        <v>0</v>
      </c>
      <c r="F6474" s="130">
        <v>0</v>
      </c>
      <c r="G6474">
        <f t="shared" si="450"/>
        <v>0</v>
      </c>
      <c r="H6474">
        <f t="shared" si="447"/>
        <v>0</v>
      </c>
      <c r="I6474" s="70"/>
      <c r="K6474" s="70"/>
      <c r="O6474" s="70"/>
    </row>
    <row r="6475" spans="1:15">
      <c r="A6475" s="12">
        <f t="shared" si="449"/>
        <v>0</v>
      </c>
      <c r="B6475" t="str">
        <f>YEAR(C6475)&amp;VLOOKUP(MONTH(C6475),lookup!$G$2:$N$13,8)</f>
        <v>2025M12</v>
      </c>
      <c r="C6475" s="7">
        <f t="shared" si="446"/>
        <v>46012</v>
      </c>
      <c r="D6475" s="130">
        <v>0</v>
      </c>
      <c r="E6475">
        <f t="shared" si="448"/>
        <v>0</v>
      </c>
      <c r="F6475" s="130">
        <v>0</v>
      </c>
      <c r="G6475">
        <f t="shared" si="450"/>
        <v>0</v>
      </c>
      <c r="H6475">
        <f t="shared" si="447"/>
        <v>0</v>
      </c>
      <c r="I6475" s="70"/>
      <c r="K6475" s="70"/>
      <c r="O6475" s="70"/>
    </row>
    <row r="6476" spans="1:15">
      <c r="A6476" s="12">
        <f t="shared" si="449"/>
        <v>0</v>
      </c>
      <c r="B6476" t="str">
        <f>YEAR(C6476)&amp;VLOOKUP(MONTH(C6476),lookup!$G$2:$N$13,8)</f>
        <v>2025M12</v>
      </c>
      <c r="C6476" s="7">
        <f t="shared" ref="C6476:C6539" si="451">C6475+1</f>
        <v>46013</v>
      </c>
      <c r="D6476" s="130">
        <v>0</v>
      </c>
      <c r="E6476">
        <f t="shared" si="448"/>
        <v>0</v>
      </c>
      <c r="F6476" s="130">
        <v>0</v>
      </c>
      <c r="G6476">
        <f t="shared" si="450"/>
        <v>0</v>
      </c>
      <c r="H6476">
        <f t="shared" si="447"/>
        <v>0</v>
      </c>
      <c r="I6476" s="70"/>
      <c r="K6476" s="70"/>
      <c r="O6476" s="70"/>
    </row>
    <row r="6477" spans="1:15">
      <c r="A6477" s="12">
        <f t="shared" si="449"/>
        <v>0</v>
      </c>
      <c r="B6477" t="str">
        <f>YEAR(C6477)&amp;VLOOKUP(MONTH(C6477),lookup!$G$2:$N$13,8)</f>
        <v>2025M12</v>
      </c>
      <c r="C6477" s="7">
        <f t="shared" si="451"/>
        <v>46014</v>
      </c>
      <c r="D6477" s="130">
        <v>0</v>
      </c>
      <c r="E6477">
        <f t="shared" si="448"/>
        <v>0</v>
      </c>
      <c r="F6477" s="130">
        <v>0</v>
      </c>
      <c r="G6477">
        <f t="shared" si="450"/>
        <v>0</v>
      </c>
      <c r="H6477">
        <f t="shared" si="447"/>
        <v>0</v>
      </c>
      <c r="I6477" s="70"/>
      <c r="K6477" s="70"/>
      <c r="O6477" s="70"/>
    </row>
    <row r="6478" spans="1:15">
      <c r="A6478" s="12">
        <f t="shared" si="449"/>
        <v>0</v>
      </c>
      <c r="B6478" t="str">
        <f>YEAR(C6478)&amp;VLOOKUP(MONTH(C6478),lookup!$G$2:$N$13,8)</f>
        <v>2025M12</v>
      </c>
      <c r="C6478" s="7">
        <f t="shared" si="451"/>
        <v>46015</v>
      </c>
      <c r="D6478" s="130">
        <v>0</v>
      </c>
      <c r="E6478">
        <f t="shared" si="448"/>
        <v>0</v>
      </c>
      <c r="F6478" s="130">
        <v>0</v>
      </c>
      <c r="G6478">
        <f t="shared" si="450"/>
        <v>0</v>
      </c>
      <c r="H6478">
        <f t="shared" si="447"/>
        <v>0</v>
      </c>
      <c r="I6478" s="70"/>
      <c r="K6478" s="70"/>
      <c r="O6478" s="70"/>
    </row>
    <row r="6479" spans="1:15">
      <c r="A6479" s="12">
        <f t="shared" si="449"/>
        <v>0</v>
      </c>
      <c r="B6479" t="str">
        <f>YEAR(C6479)&amp;VLOOKUP(MONTH(C6479),lookup!$G$2:$N$13,8)</f>
        <v>2025M12</v>
      </c>
      <c r="C6479" s="7">
        <f t="shared" si="451"/>
        <v>46016</v>
      </c>
      <c r="D6479" s="130">
        <v>0</v>
      </c>
      <c r="E6479">
        <f t="shared" si="448"/>
        <v>0</v>
      </c>
      <c r="F6479" s="130">
        <v>0</v>
      </c>
      <c r="G6479">
        <f t="shared" si="450"/>
        <v>0</v>
      </c>
      <c r="H6479">
        <f t="shared" si="447"/>
        <v>0</v>
      </c>
      <c r="I6479" s="70"/>
      <c r="K6479" s="70"/>
      <c r="O6479" s="70"/>
    </row>
    <row r="6480" spans="1:15">
      <c r="A6480" s="12">
        <f t="shared" si="449"/>
        <v>0</v>
      </c>
      <c r="B6480" t="str">
        <f>YEAR(C6480)&amp;VLOOKUP(MONTH(C6480),lookup!$G$2:$N$13,8)</f>
        <v>2025M12</v>
      </c>
      <c r="C6480" s="7">
        <f t="shared" si="451"/>
        <v>46017</v>
      </c>
      <c r="D6480" s="130">
        <v>0</v>
      </c>
      <c r="E6480">
        <f t="shared" si="448"/>
        <v>0</v>
      </c>
      <c r="F6480" s="130">
        <v>0</v>
      </c>
      <c r="G6480">
        <f t="shared" si="450"/>
        <v>0</v>
      </c>
      <c r="H6480">
        <f t="shared" si="447"/>
        <v>0</v>
      </c>
      <c r="I6480" s="70"/>
      <c r="K6480" s="70"/>
      <c r="O6480" s="70"/>
    </row>
    <row r="6481" spans="1:15">
      <c r="A6481" s="12">
        <f t="shared" si="449"/>
        <v>0</v>
      </c>
      <c r="B6481" t="str">
        <f>YEAR(C6481)&amp;VLOOKUP(MONTH(C6481),lookup!$G$2:$N$13,8)</f>
        <v>2025M12</v>
      </c>
      <c r="C6481" s="7">
        <f t="shared" si="451"/>
        <v>46018</v>
      </c>
      <c r="D6481" s="130">
        <v>0</v>
      </c>
      <c r="E6481">
        <f t="shared" si="448"/>
        <v>0</v>
      </c>
      <c r="F6481" s="130">
        <v>0</v>
      </c>
      <c r="G6481">
        <f t="shared" si="450"/>
        <v>0</v>
      </c>
      <c r="H6481">
        <f t="shared" si="447"/>
        <v>0</v>
      </c>
      <c r="I6481" s="70"/>
      <c r="K6481" s="70"/>
      <c r="O6481" s="70"/>
    </row>
    <row r="6482" spans="1:15">
      <c r="A6482" s="12">
        <f t="shared" si="449"/>
        <v>0</v>
      </c>
      <c r="B6482" t="str">
        <f>YEAR(C6482)&amp;VLOOKUP(MONTH(C6482),lookup!$G$2:$N$13,8)</f>
        <v>2025M12</v>
      </c>
      <c r="C6482" s="7">
        <f t="shared" si="451"/>
        <v>46019</v>
      </c>
      <c r="D6482" s="130">
        <v>0</v>
      </c>
      <c r="E6482">
        <f t="shared" si="448"/>
        <v>0</v>
      </c>
      <c r="F6482" s="130">
        <v>0</v>
      </c>
      <c r="G6482">
        <f t="shared" si="450"/>
        <v>0</v>
      </c>
      <c r="H6482">
        <f t="shared" si="447"/>
        <v>0</v>
      </c>
      <c r="I6482" s="70"/>
      <c r="K6482" s="70"/>
      <c r="O6482" s="70"/>
    </row>
    <row r="6483" spans="1:15">
      <c r="A6483" s="12">
        <f t="shared" si="449"/>
        <v>0</v>
      </c>
      <c r="B6483" t="str">
        <f>YEAR(C6483)&amp;VLOOKUP(MONTH(C6483),lookup!$G$2:$N$13,8)</f>
        <v>2025M12</v>
      </c>
      <c r="C6483" s="7">
        <f t="shared" si="451"/>
        <v>46020</v>
      </c>
      <c r="D6483" s="130">
        <v>0</v>
      </c>
      <c r="E6483">
        <f t="shared" si="448"/>
        <v>0</v>
      </c>
      <c r="F6483" s="130">
        <v>0</v>
      </c>
      <c r="G6483">
        <f t="shared" si="450"/>
        <v>0</v>
      </c>
      <c r="H6483">
        <f t="shared" si="447"/>
        <v>0</v>
      </c>
      <c r="I6483" s="70"/>
      <c r="K6483" s="70"/>
      <c r="O6483" s="70"/>
    </row>
    <row r="6484" spans="1:15">
      <c r="A6484" s="12">
        <f t="shared" si="449"/>
        <v>0</v>
      </c>
      <c r="B6484" t="str">
        <f>YEAR(C6484)&amp;VLOOKUP(MONTH(C6484),lookup!$G$2:$N$13,8)</f>
        <v>2025M12</v>
      </c>
      <c r="C6484" s="7">
        <f t="shared" si="451"/>
        <v>46021</v>
      </c>
      <c r="D6484" s="130">
        <v>0</v>
      </c>
      <c r="E6484">
        <f t="shared" si="448"/>
        <v>0</v>
      </c>
      <c r="F6484" s="130">
        <v>0</v>
      </c>
      <c r="G6484">
        <f t="shared" si="450"/>
        <v>0</v>
      </c>
      <c r="H6484">
        <f t="shared" si="447"/>
        <v>0</v>
      </c>
      <c r="I6484" s="70"/>
      <c r="K6484" s="70"/>
      <c r="O6484" s="70"/>
    </row>
    <row r="6485" spans="1:15">
      <c r="A6485" s="12">
        <f t="shared" si="449"/>
        <v>0</v>
      </c>
      <c r="B6485" t="str">
        <f>YEAR(C6485)&amp;VLOOKUP(MONTH(C6485),lookup!$G$2:$N$13,8)</f>
        <v>2025M12</v>
      </c>
      <c r="C6485" s="7">
        <f t="shared" si="451"/>
        <v>46022</v>
      </c>
      <c r="D6485" s="130">
        <v>0</v>
      </c>
      <c r="E6485">
        <f t="shared" si="448"/>
        <v>0</v>
      </c>
      <c r="F6485" s="130">
        <v>0</v>
      </c>
      <c r="G6485">
        <f t="shared" si="450"/>
        <v>0</v>
      </c>
      <c r="H6485">
        <f t="shared" si="447"/>
        <v>0</v>
      </c>
      <c r="I6485" s="70"/>
      <c r="K6485" s="70"/>
      <c r="O6485" s="70"/>
    </row>
    <row r="6486" spans="1:15">
      <c r="A6486" s="12">
        <f t="shared" si="449"/>
        <v>0</v>
      </c>
      <c r="B6486" t="str">
        <f>YEAR(C6486)&amp;VLOOKUP(MONTH(C6486),lookup!$G$2:$N$13,8)</f>
        <v>2026M01</v>
      </c>
      <c r="C6486" s="7">
        <f t="shared" si="451"/>
        <v>46023</v>
      </c>
      <c r="D6486" s="130">
        <v>0</v>
      </c>
      <c r="E6486">
        <f t="shared" si="448"/>
        <v>0</v>
      </c>
      <c r="F6486" s="130">
        <v>0</v>
      </c>
      <c r="G6486">
        <f t="shared" si="450"/>
        <v>0</v>
      </c>
      <c r="H6486">
        <f t="shared" si="447"/>
        <v>0</v>
      </c>
      <c r="I6486" s="70"/>
      <c r="K6486" s="70"/>
      <c r="O6486" s="70"/>
    </row>
    <row r="6487" spans="1:15">
      <c r="A6487" s="12">
        <f t="shared" si="449"/>
        <v>0</v>
      </c>
      <c r="B6487" t="str">
        <f>YEAR(C6487)&amp;VLOOKUP(MONTH(C6487),lookup!$G$2:$N$13,8)</f>
        <v>2026M01</v>
      </c>
      <c r="C6487" s="7">
        <f t="shared" si="451"/>
        <v>46024</v>
      </c>
      <c r="D6487" s="130">
        <v>0</v>
      </c>
      <c r="E6487">
        <f t="shared" si="448"/>
        <v>0</v>
      </c>
      <c r="F6487" s="130">
        <v>0</v>
      </c>
      <c r="G6487">
        <f t="shared" si="450"/>
        <v>0</v>
      </c>
      <c r="H6487">
        <f t="shared" si="447"/>
        <v>0</v>
      </c>
      <c r="I6487" s="70"/>
      <c r="K6487" s="70"/>
      <c r="O6487" s="70"/>
    </row>
    <row r="6488" spans="1:15">
      <c r="A6488" s="12">
        <f t="shared" si="449"/>
        <v>0</v>
      </c>
      <c r="B6488" t="str">
        <f>YEAR(C6488)&amp;VLOOKUP(MONTH(C6488),lookup!$G$2:$N$13,8)</f>
        <v>2026M01</v>
      </c>
      <c r="C6488" s="7">
        <f t="shared" si="451"/>
        <v>46025</v>
      </c>
      <c r="D6488" s="130">
        <v>0</v>
      </c>
      <c r="E6488">
        <f t="shared" si="448"/>
        <v>0</v>
      </c>
      <c r="F6488" s="130">
        <v>0</v>
      </c>
      <c r="G6488">
        <f t="shared" si="450"/>
        <v>0</v>
      </c>
      <c r="H6488">
        <f t="shared" si="447"/>
        <v>0</v>
      </c>
      <c r="I6488" s="70"/>
      <c r="K6488" s="70"/>
      <c r="O6488" s="70"/>
    </row>
    <row r="6489" spans="1:15">
      <c r="A6489" s="12">
        <f t="shared" si="449"/>
        <v>0</v>
      </c>
      <c r="B6489" t="str">
        <f>YEAR(C6489)&amp;VLOOKUP(MONTH(C6489),lookup!$G$2:$N$13,8)</f>
        <v>2026M01</v>
      </c>
      <c r="C6489" s="7">
        <f t="shared" si="451"/>
        <v>46026</v>
      </c>
      <c r="D6489" s="130">
        <v>0</v>
      </c>
      <c r="E6489">
        <f t="shared" si="448"/>
        <v>0</v>
      </c>
      <c r="F6489" s="130">
        <v>0</v>
      </c>
      <c r="G6489">
        <f t="shared" si="450"/>
        <v>0</v>
      </c>
      <c r="H6489">
        <f t="shared" ref="H6489:H6552" si="452">INDEX(J:AU,MATCH(C6489,C:C,0),MATCH($H$1,$J$1:$AU$1,0))*(IF(I6489=$Q$1,1,IF(K6489=$Q$1,1,IF(M6489=$Q$1,1,IF(O6489=$Q$1,1,0)))))</f>
        <v>0</v>
      </c>
      <c r="I6489" s="70"/>
      <c r="K6489" s="70"/>
      <c r="O6489" s="70"/>
    </row>
    <row r="6490" spans="1:15">
      <c r="A6490" s="12">
        <f t="shared" si="449"/>
        <v>0</v>
      </c>
      <c r="B6490" t="str">
        <f>YEAR(C6490)&amp;VLOOKUP(MONTH(C6490),lookup!$G$2:$N$13,8)</f>
        <v>2026M01</v>
      </c>
      <c r="C6490" s="7">
        <f t="shared" si="451"/>
        <v>46027</v>
      </c>
      <c r="D6490" s="130">
        <v>0</v>
      </c>
      <c r="E6490">
        <f t="shared" si="448"/>
        <v>0</v>
      </c>
      <c r="F6490" s="130">
        <v>0</v>
      </c>
      <c r="G6490">
        <f t="shared" si="450"/>
        <v>0</v>
      </c>
      <c r="H6490">
        <f t="shared" si="452"/>
        <v>0</v>
      </c>
      <c r="I6490" s="70"/>
      <c r="K6490" s="70"/>
      <c r="O6490" s="70"/>
    </row>
    <row r="6491" spans="1:15">
      <c r="A6491" s="12">
        <f t="shared" si="449"/>
        <v>0</v>
      </c>
      <c r="B6491" t="str">
        <f>YEAR(C6491)&amp;VLOOKUP(MONTH(C6491),lookup!$G$2:$N$13,8)</f>
        <v>2026M01</v>
      </c>
      <c r="C6491" s="7">
        <f t="shared" si="451"/>
        <v>46028</v>
      </c>
      <c r="D6491" s="130">
        <v>0</v>
      </c>
      <c r="E6491">
        <f t="shared" si="448"/>
        <v>0</v>
      </c>
      <c r="F6491" s="130">
        <v>0</v>
      </c>
      <c r="G6491">
        <f t="shared" si="450"/>
        <v>0</v>
      </c>
      <c r="H6491">
        <f t="shared" si="452"/>
        <v>0</v>
      </c>
      <c r="I6491" s="70"/>
      <c r="K6491" s="70"/>
      <c r="O6491" s="70"/>
    </row>
    <row r="6492" spans="1:15">
      <c r="A6492" s="12">
        <f t="shared" si="449"/>
        <v>0</v>
      </c>
      <c r="B6492" t="str">
        <f>YEAR(C6492)&amp;VLOOKUP(MONTH(C6492),lookup!$G$2:$N$13,8)</f>
        <v>2026M01</v>
      </c>
      <c r="C6492" s="7">
        <f t="shared" si="451"/>
        <v>46029</v>
      </c>
      <c r="D6492" s="130">
        <v>0</v>
      </c>
      <c r="E6492">
        <f t="shared" si="448"/>
        <v>0</v>
      </c>
      <c r="F6492" s="130">
        <v>0</v>
      </c>
      <c r="G6492">
        <f t="shared" si="450"/>
        <v>0</v>
      </c>
      <c r="H6492">
        <f t="shared" si="452"/>
        <v>0</v>
      </c>
      <c r="I6492" s="70"/>
      <c r="K6492" s="70"/>
      <c r="O6492" s="70"/>
    </row>
    <row r="6493" spans="1:15">
      <c r="A6493" s="12">
        <f t="shared" si="449"/>
        <v>0</v>
      </c>
      <c r="B6493" t="str">
        <f>YEAR(C6493)&amp;VLOOKUP(MONTH(C6493),lookup!$G$2:$N$13,8)</f>
        <v>2026M01</v>
      </c>
      <c r="C6493" s="7">
        <f t="shared" si="451"/>
        <v>46030</v>
      </c>
      <c r="D6493" s="130">
        <v>0</v>
      </c>
      <c r="E6493">
        <f t="shared" si="448"/>
        <v>0</v>
      </c>
      <c r="F6493" s="130">
        <v>0</v>
      </c>
      <c r="G6493">
        <f t="shared" si="450"/>
        <v>0</v>
      </c>
      <c r="H6493">
        <f t="shared" si="452"/>
        <v>0</v>
      </c>
      <c r="I6493" s="70"/>
      <c r="K6493" s="70"/>
      <c r="O6493" s="70"/>
    </row>
    <row r="6494" spans="1:15">
      <c r="A6494" s="12">
        <f t="shared" si="449"/>
        <v>0</v>
      </c>
      <c r="B6494" t="str">
        <f>YEAR(C6494)&amp;VLOOKUP(MONTH(C6494),lookup!$G$2:$N$13,8)</f>
        <v>2026M01</v>
      </c>
      <c r="C6494" s="7">
        <f t="shared" si="451"/>
        <v>46031</v>
      </c>
      <c r="D6494" s="130">
        <v>0</v>
      </c>
      <c r="E6494">
        <f t="shared" si="448"/>
        <v>0</v>
      </c>
      <c r="F6494" s="130">
        <v>0</v>
      </c>
      <c r="G6494">
        <f t="shared" si="450"/>
        <v>0</v>
      </c>
      <c r="H6494">
        <f t="shared" si="452"/>
        <v>0</v>
      </c>
      <c r="I6494" s="70"/>
      <c r="K6494" s="70"/>
      <c r="O6494" s="70"/>
    </row>
    <row r="6495" spans="1:15">
      <c r="A6495" s="12">
        <f t="shared" si="449"/>
        <v>0</v>
      </c>
      <c r="B6495" t="str">
        <f>YEAR(C6495)&amp;VLOOKUP(MONTH(C6495),lookup!$G$2:$N$13,8)</f>
        <v>2026M01</v>
      </c>
      <c r="C6495" s="7">
        <f t="shared" si="451"/>
        <v>46032</v>
      </c>
      <c r="D6495" s="130">
        <v>0</v>
      </c>
      <c r="E6495">
        <f t="shared" si="448"/>
        <v>0</v>
      </c>
      <c r="F6495" s="130">
        <v>0</v>
      </c>
      <c r="G6495">
        <f t="shared" si="450"/>
        <v>0</v>
      </c>
      <c r="H6495">
        <f t="shared" si="452"/>
        <v>0</v>
      </c>
      <c r="I6495" s="70"/>
      <c r="K6495" s="70"/>
      <c r="O6495" s="70"/>
    </row>
    <row r="6496" spans="1:15">
      <c r="A6496" s="12">
        <f t="shared" si="449"/>
        <v>0</v>
      </c>
      <c r="B6496" t="str">
        <f>YEAR(C6496)&amp;VLOOKUP(MONTH(C6496),lookup!$G$2:$N$13,8)</f>
        <v>2026M01</v>
      </c>
      <c r="C6496" s="7">
        <f t="shared" si="451"/>
        <v>46033</v>
      </c>
      <c r="D6496" s="130">
        <v>0</v>
      </c>
      <c r="E6496">
        <f t="shared" si="448"/>
        <v>0</v>
      </c>
      <c r="F6496" s="130">
        <v>0</v>
      </c>
      <c r="G6496">
        <f t="shared" si="450"/>
        <v>0</v>
      </c>
      <c r="H6496">
        <f t="shared" si="452"/>
        <v>0</v>
      </c>
      <c r="I6496" s="70"/>
      <c r="K6496" s="70"/>
      <c r="O6496" s="70"/>
    </row>
    <row r="6497" spans="1:15">
      <c r="A6497" s="12">
        <f t="shared" si="449"/>
        <v>0</v>
      </c>
      <c r="B6497" t="str">
        <f>YEAR(C6497)&amp;VLOOKUP(MONTH(C6497),lookup!$G$2:$N$13,8)</f>
        <v>2026M01</v>
      </c>
      <c r="C6497" s="7">
        <f t="shared" si="451"/>
        <v>46034</v>
      </c>
      <c r="D6497" s="130">
        <v>0</v>
      </c>
      <c r="E6497">
        <f t="shared" si="448"/>
        <v>0</v>
      </c>
      <c r="F6497" s="130">
        <v>0</v>
      </c>
      <c r="G6497">
        <f t="shared" si="450"/>
        <v>0</v>
      </c>
      <c r="H6497">
        <f t="shared" si="452"/>
        <v>0</v>
      </c>
      <c r="I6497" s="70"/>
      <c r="K6497" s="70"/>
      <c r="O6497" s="70"/>
    </row>
    <row r="6498" spans="1:15">
      <c r="A6498" s="12">
        <f t="shared" si="449"/>
        <v>0</v>
      </c>
      <c r="B6498" t="str">
        <f>YEAR(C6498)&amp;VLOOKUP(MONTH(C6498),lookup!$G$2:$N$13,8)</f>
        <v>2026M01</v>
      </c>
      <c r="C6498" s="7">
        <f t="shared" si="451"/>
        <v>46035</v>
      </c>
      <c r="D6498" s="130">
        <v>0</v>
      </c>
      <c r="E6498">
        <f t="shared" si="448"/>
        <v>0</v>
      </c>
      <c r="F6498" s="130">
        <v>0</v>
      </c>
      <c r="G6498">
        <f t="shared" si="450"/>
        <v>0</v>
      </c>
      <c r="H6498">
        <f t="shared" si="452"/>
        <v>0</v>
      </c>
      <c r="I6498" s="70"/>
      <c r="K6498" s="70"/>
      <c r="O6498" s="70"/>
    </row>
    <row r="6499" spans="1:15">
      <c r="A6499" s="12">
        <f t="shared" si="449"/>
        <v>0</v>
      </c>
      <c r="B6499" t="str">
        <f>YEAR(C6499)&amp;VLOOKUP(MONTH(C6499),lookup!$G$2:$N$13,8)</f>
        <v>2026M01</v>
      </c>
      <c r="C6499" s="7">
        <f t="shared" si="451"/>
        <v>46036</v>
      </c>
      <c r="D6499" s="130">
        <v>0</v>
      </c>
      <c r="E6499">
        <f t="shared" si="448"/>
        <v>0</v>
      </c>
      <c r="F6499" s="130">
        <v>0</v>
      </c>
      <c r="G6499">
        <f t="shared" si="450"/>
        <v>0</v>
      </c>
      <c r="H6499">
        <f t="shared" si="452"/>
        <v>0</v>
      </c>
      <c r="I6499" s="70"/>
      <c r="K6499" s="70"/>
      <c r="O6499" s="70"/>
    </row>
    <row r="6500" spans="1:15">
      <c r="A6500" s="12">
        <f t="shared" si="449"/>
        <v>0</v>
      </c>
      <c r="B6500" t="str">
        <f>YEAR(C6500)&amp;VLOOKUP(MONTH(C6500),lookup!$G$2:$N$13,8)</f>
        <v>2026M01</v>
      </c>
      <c r="C6500" s="7">
        <f t="shared" si="451"/>
        <v>46037</v>
      </c>
      <c r="D6500" s="130">
        <v>0</v>
      </c>
      <c r="E6500">
        <f t="shared" si="448"/>
        <v>0</v>
      </c>
      <c r="F6500" s="130">
        <v>0</v>
      </c>
      <c r="G6500">
        <f t="shared" si="450"/>
        <v>0</v>
      </c>
      <c r="H6500">
        <f t="shared" si="452"/>
        <v>0</v>
      </c>
      <c r="I6500" s="70"/>
      <c r="K6500" s="70"/>
      <c r="O6500" s="70"/>
    </row>
    <row r="6501" spans="1:15">
      <c r="A6501" s="12">
        <f t="shared" si="449"/>
        <v>0</v>
      </c>
      <c r="B6501" t="str">
        <f>YEAR(C6501)&amp;VLOOKUP(MONTH(C6501),lookup!$G$2:$N$13,8)</f>
        <v>2026M01</v>
      </c>
      <c r="C6501" s="7">
        <f t="shared" si="451"/>
        <v>46038</v>
      </c>
      <c r="D6501" s="130">
        <v>0</v>
      </c>
      <c r="E6501">
        <f t="shared" si="448"/>
        <v>0</v>
      </c>
      <c r="F6501" s="130">
        <v>0</v>
      </c>
      <c r="G6501">
        <f t="shared" si="450"/>
        <v>0</v>
      </c>
      <c r="H6501">
        <f t="shared" si="452"/>
        <v>0</v>
      </c>
      <c r="I6501" s="70"/>
      <c r="K6501" s="70"/>
      <c r="O6501" s="70"/>
    </row>
    <row r="6502" spans="1:15">
      <c r="A6502" s="12">
        <f t="shared" si="449"/>
        <v>0</v>
      </c>
      <c r="B6502" t="str">
        <f>YEAR(C6502)&amp;VLOOKUP(MONTH(C6502),lookup!$G$2:$N$13,8)</f>
        <v>2026M01</v>
      </c>
      <c r="C6502" s="7">
        <f t="shared" si="451"/>
        <v>46039</v>
      </c>
      <c r="D6502" s="130">
        <v>0</v>
      </c>
      <c r="E6502">
        <f t="shared" si="448"/>
        <v>0</v>
      </c>
      <c r="F6502" s="130">
        <v>0</v>
      </c>
      <c r="G6502">
        <f t="shared" si="450"/>
        <v>0</v>
      </c>
      <c r="H6502">
        <f t="shared" si="452"/>
        <v>0</v>
      </c>
      <c r="I6502" s="70"/>
      <c r="K6502" s="70"/>
      <c r="O6502" s="70"/>
    </row>
    <row r="6503" spans="1:15">
      <c r="A6503" s="12">
        <f t="shared" si="449"/>
        <v>0</v>
      </c>
      <c r="B6503" t="str">
        <f>YEAR(C6503)&amp;VLOOKUP(MONTH(C6503),lookup!$G$2:$N$13,8)</f>
        <v>2026M01</v>
      </c>
      <c r="C6503" s="7">
        <f t="shared" si="451"/>
        <v>46040</v>
      </c>
      <c r="D6503" s="130">
        <v>0</v>
      </c>
      <c r="E6503">
        <f t="shared" si="448"/>
        <v>0</v>
      </c>
      <c r="F6503" s="130">
        <v>0</v>
      </c>
      <c r="G6503">
        <f t="shared" si="450"/>
        <v>0</v>
      </c>
      <c r="H6503">
        <f t="shared" si="452"/>
        <v>0</v>
      </c>
      <c r="I6503" s="70"/>
      <c r="K6503" s="70"/>
      <c r="O6503" s="70"/>
    </row>
    <row r="6504" spans="1:15">
      <c r="A6504" s="12">
        <f t="shared" si="449"/>
        <v>0</v>
      </c>
      <c r="B6504" t="str">
        <f>YEAR(C6504)&amp;VLOOKUP(MONTH(C6504),lookup!$G$2:$N$13,8)</f>
        <v>2026M01</v>
      </c>
      <c r="C6504" s="7">
        <f t="shared" si="451"/>
        <v>46041</v>
      </c>
      <c r="D6504" s="130">
        <v>0</v>
      </c>
      <c r="E6504">
        <f t="shared" si="448"/>
        <v>0</v>
      </c>
      <c r="F6504" s="130">
        <v>0</v>
      </c>
      <c r="G6504">
        <f t="shared" si="450"/>
        <v>0</v>
      </c>
      <c r="H6504">
        <f t="shared" si="452"/>
        <v>0</v>
      </c>
      <c r="I6504" s="70"/>
      <c r="K6504" s="70"/>
      <c r="O6504" s="70"/>
    </row>
    <row r="6505" spans="1:15">
      <c r="A6505" s="12">
        <f t="shared" si="449"/>
        <v>0</v>
      </c>
      <c r="B6505" t="str">
        <f>YEAR(C6505)&amp;VLOOKUP(MONTH(C6505),lookup!$G$2:$N$13,8)</f>
        <v>2026M01</v>
      </c>
      <c r="C6505" s="7">
        <f t="shared" si="451"/>
        <v>46042</v>
      </c>
      <c r="D6505" s="130">
        <v>0</v>
      </c>
      <c r="E6505">
        <f t="shared" si="448"/>
        <v>0</v>
      </c>
      <c r="F6505" s="130">
        <v>0</v>
      </c>
      <c r="G6505">
        <f t="shared" si="450"/>
        <v>0</v>
      </c>
      <c r="H6505">
        <f t="shared" si="452"/>
        <v>0</v>
      </c>
      <c r="I6505" s="70"/>
      <c r="K6505" s="70"/>
      <c r="O6505" s="70"/>
    </row>
    <row r="6506" spans="1:15">
      <c r="A6506" s="12">
        <f t="shared" si="449"/>
        <v>0</v>
      </c>
      <c r="B6506" t="str">
        <f>YEAR(C6506)&amp;VLOOKUP(MONTH(C6506),lookup!$G$2:$N$13,8)</f>
        <v>2026M01</v>
      </c>
      <c r="C6506" s="7">
        <f t="shared" si="451"/>
        <v>46043</v>
      </c>
      <c r="D6506" s="130">
        <v>0</v>
      </c>
      <c r="E6506">
        <f t="shared" si="448"/>
        <v>0</v>
      </c>
      <c r="F6506" s="130">
        <v>0</v>
      </c>
      <c r="G6506">
        <f t="shared" si="450"/>
        <v>0</v>
      </c>
      <c r="H6506">
        <f t="shared" si="452"/>
        <v>0</v>
      </c>
      <c r="I6506" s="70"/>
      <c r="K6506" s="70"/>
      <c r="O6506" s="70"/>
    </row>
    <row r="6507" spans="1:15">
      <c r="A6507" s="12">
        <f t="shared" si="449"/>
        <v>0</v>
      </c>
      <c r="B6507" t="str">
        <f>YEAR(C6507)&amp;VLOOKUP(MONTH(C6507),lookup!$G$2:$N$13,8)</f>
        <v>2026M01</v>
      </c>
      <c r="C6507" s="7">
        <f t="shared" si="451"/>
        <v>46044</v>
      </c>
      <c r="D6507" s="130">
        <v>0</v>
      </c>
      <c r="E6507">
        <f t="shared" si="448"/>
        <v>0</v>
      </c>
      <c r="F6507" s="130">
        <v>0</v>
      </c>
      <c r="G6507">
        <f t="shared" si="450"/>
        <v>0</v>
      </c>
      <c r="H6507">
        <f t="shared" si="452"/>
        <v>0</v>
      </c>
      <c r="I6507" s="70"/>
      <c r="K6507" s="70"/>
      <c r="O6507" s="70"/>
    </row>
    <row r="6508" spans="1:15">
      <c r="A6508" s="12">
        <f t="shared" si="449"/>
        <v>0</v>
      </c>
      <c r="B6508" t="str">
        <f>YEAR(C6508)&amp;VLOOKUP(MONTH(C6508),lookup!$G$2:$N$13,8)</f>
        <v>2026M01</v>
      </c>
      <c r="C6508" s="7">
        <f t="shared" si="451"/>
        <v>46045</v>
      </c>
      <c r="D6508" s="130">
        <v>0</v>
      </c>
      <c r="E6508">
        <f t="shared" si="448"/>
        <v>0</v>
      </c>
      <c r="F6508" s="130">
        <v>0</v>
      </c>
      <c r="G6508">
        <f t="shared" si="450"/>
        <v>0</v>
      </c>
      <c r="H6508">
        <f t="shared" si="452"/>
        <v>0</v>
      </c>
      <c r="I6508" s="70"/>
      <c r="K6508" s="70"/>
      <c r="O6508" s="70"/>
    </row>
    <row r="6509" spans="1:15">
      <c r="A6509" s="12">
        <f t="shared" si="449"/>
        <v>0</v>
      </c>
      <c r="B6509" t="str">
        <f>YEAR(C6509)&amp;VLOOKUP(MONTH(C6509),lookup!$G$2:$N$13,8)</f>
        <v>2026M01</v>
      </c>
      <c r="C6509" s="7">
        <f t="shared" si="451"/>
        <v>46046</v>
      </c>
      <c r="D6509" s="130">
        <v>0</v>
      </c>
      <c r="E6509">
        <f t="shared" ref="E6509:E6572" si="453">AVERAGE(SUM(D6502:D6509)/8,SUM(D6504:D6509)/6)</f>
        <v>0</v>
      </c>
      <c r="F6509" s="130">
        <v>0</v>
      </c>
      <c r="G6509">
        <f t="shared" si="450"/>
        <v>0</v>
      </c>
      <c r="H6509">
        <f t="shared" si="452"/>
        <v>0</v>
      </c>
      <c r="I6509" s="70"/>
      <c r="K6509" s="70"/>
      <c r="O6509" s="70"/>
    </row>
    <row r="6510" spans="1:15">
      <c r="A6510" s="12">
        <f t="shared" si="449"/>
        <v>0</v>
      </c>
      <c r="B6510" t="str">
        <f>YEAR(C6510)&amp;VLOOKUP(MONTH(C6510),lookup!$G$2:$N$13,8)</f>
        <v>2026M01</v>
      </c>
      <c r="C6510" s="7">
        <f t="shared" si="451"/>
        <v>46047</v>
      </c>
      <c r="D6510" s="130">
        <v>0</v>
      </c>
      <c r="E6510">
        <f t="shared" si="453"/>
        <v>0</v>
      </c>
      <c r="F6510" s="130">
        <v>0</v>
      </c>
      <c r="G6510">
        <f t="shared" si="450"/>
        <v>0</v>
      </c>
      <c r="H6510">
        <f t="shared" si="452"/>
        <v>0</v>
      </c>
      <c r="I6510" s="70"/>
      <c r="K6510" s="70"/>
      <c r="O6510" s="70"/>
    </row>
    <row r="6511" spans="1:15">
      <c r="A6511" s="12">
        <f t="shared" si="449"/>
        <v>0</v>
      </c>
      <c r="B6511" t="str">
        <f>YEAR(C6511)&amp;VLOOKUP(MONTH(C6511),lookup!$G$2:$N$13,8)</f>
        <v>2026M01</v>
      </c>
      <c r="C6511" s="7">
        <f t="shared" si="451"/>
        <v>46048</v>
      </c>
      <c r="D6511" s="130">
        <v>0</v>
      </c>
      <c r="E6511">
        <f t="shared" si="453"/>
        <v>0</v>
      </c>
      <c r="F6511" s="130">
        <v>0</v>
      </c>
      <c r="G6511">
        <f t="shared" si="450"/>
        <v>0</v>
      </c>
      <c r="H6511">
        <f t="shared" si="452"/>
        <v>0</v>
      </c>
      <c r="I6511" s="70"/>
      <c r="K6511" s="70"/>
      <c r="O6511" s="70"/>
    </row>
    <row r="6512" spans="1:15">
      <c r="A6512" s="12">
        <f t="shared" ref="A6512:A6575" si="454">IF(D6512+D6513=D6512,IF(D6512+D6513&gt;0,1,0),0)</f>
        <v>0</v>
      </c>
      <c r="B6512" t="str">
        <f>YEAR(C6512)&amp;VLOOKUP(MONTH(C6512),lookup!$G$2:$N$13,8)</f>
        <v>2026M01</v>
      </c>
      <c r="C6512" s="7">
        <f t="shared" si="451"/>
        <v>46049</v>
      </c>
      <c r="D6512" s="130">
        <v>0</v>
      </c>
      <c r="E6512">
        <f t="shared" si="453"/>
        <v>0</v>
      </c>
      <c r="F6512" s="130">
        <v>0</v>
      </c>
      <c r="G6512">
        <f t="shared" si="450"/>
        <v>0</v>
      </c>
      <c r="H6512">
        <f t="shared" si="452"/>
        <v>0</v>
      </c>
      <c r="I6512" s="70"/>
      <c r="K6512" s="70"/>
      <c r="O6512" s="70"/>
    </row>
    <row r="6513" spans="1:15">
      <c r="A6513" s="12">
        <f t="shared" si="454"/>
        <v>0</v>
      </c>
      <c r="B6513" t="str">
        <f>YEAR(C6513)&amp;VLOOKUP(MONTH(C6513),lookup!$G$2:$N$13,8)</f>
        <v>2026M01</v>
      </c>
      <c r="C6513" s="7">
        <f t="shared" si="451"/>
        <v>46050</v>
      </c>
      <c r="D6513" s="130">
        <v>0</v>
      </c>
      <c r="E6513">
        <f t="shared" si="453"/>
        <v>0</v>
      </c>
      <c r="F6513" s="130">
        <v>0</v>
      </c>
      <c r="G6513">
        <f t="shared" si="450"/>
        <v>0</v>
      </c>
      <c r="H6513">
        <f t="shared" si="452"/>
        <v>0</v>
      </c>
      <c r="I6513" s="70"/>
      <c r="K6513" s="70"/>
      <c r="O6513" s="70"/>
    </row>
    <row r="6514" spans="1:15">
      <c r="A6514" s="12">
        <f t="shared" si="454"/>
        <v>0</v>
      </c>
      <c r="B6514" t="str">
        <f>YEAR(C6514)&amp;VLOOKUP(MONTH(C6514),lookup!$G$2:$N$13,8)</f>
        <v>2026M01</v>
      </c>
      <c r="C6514" s="7">
        <f t="shared" si="451"/>
        <v>46051</v>
      </c>
      <c r="D6514" s="130">
        <v>0</v>
      </c>
      <c r="E6514">
        <f t="shared" si="453"/>
        <v>0</v>
      </c>
      <c r="F6514" s="130">
        <v>0</v>
      </c>
      <c r="G6514">
        <f t="shared" si="450"/>
        <v>0</v>
      </c>
      <c r="H6514">
        <f t="shared" si="452"/>
        <v>0</v>
      </c>
      <c r="I6514" s="70"/>
      <c r="K6514" s="70"/>
      <c r="O6514" s="70"/>
    </row>
    <row r="6515" spans="1:15">
      <c r="A6515" s="12">
        <f t="shared" si="454"/>
        <v>0</v>
      </c>
      <c r="B6515" t="str">
        <f>YEAR(C6515)&amp;VLOOKUP(MONTH(C6515),lookup!$G$2:$N$13,8)</f>
        <v>2026M01</v>
      </c>
      <c r="C6515" s="7">
        <f t="shared" si="451"/>
        <v>46052</v>
      </c>
      <c r="D6515" s="130">
        <v>0</v>
      </c>
      <c r="E6515">
        <f t="shared" si="453"/>
        <v>0</v>
      </c>
      <c r="F6515" s="130">
        <v>0</v>
      </c>
      <c r="G6515">
        <f t="shared" si="450"/>
        <v>0</v>
      </c>
      <c r="H6515">
        <f t="shared" si="452"/>
        <v>0</v>
      </c>
      <c r="I6515" s="70"/>
      <c r="K6515" s="70"/>
      <c r="O6515" s="70"/>
    </row>
    <row r="6516" spans="1:15">
      <c r="A6516" s="12">
        <f t="shared" si="454"/>
        <v>0</v>
      </c>
      <c r="B6516" t="str">
        <f>YEAR(C6516)&amp;VLOOKUP(MONTH(C6516),lookup!$G$2:$N$13,8)</f>
        <v>2026M01</v>
      </c>
      <c r="C6516" s="7">
        <f t="shared" si="451"/>
        <v>46053</v>
      </c>
      <c r="D6516" s="130">
        <v>0</v>
      </c>
      <c r="E6516">
        <f t="shared" si="453"/>
        <v>0</v>
      </c>
      <c r="F6516" s="130">
        <v>0</v>
      </c>
      <c r="G6516">
        <f t="shared" si="450"/>
        <v>0</v>
      </c>
      <c r="H6516">
        <f t="shared" si="452"/>
        <v>0</v>
      </c>
      <c r="I6516" s="70"/>
      <c r="K6516" s="70"/>
      <c r="O6516" s="70"/>
    </row>
    <row r="6517" spans="1:15">
      <c r="A6517" s="12">
        <f t="shared" si="454"/>
        <v>0</v>
      </c>
      <c r="B6517" t="str">
        <f>YEAR(C6517)&amp;VLOOKUP(MONTH(C6517),lookup!$G$2:$N$13,8)</f>
        <v>2026M02</v>
      </c>
      <c r="C6517" s="7">
        <f t="shared" si="451"/>
        <v>46054</v>
      </c>
      <c r="D6517" s="130">
        <v>0</v>
      </c>
      <c r="E6517">
        <f t="shared" si="453"/>
        <v>0</v>
      </c>
      <c r="F6517" s="130">
        <v>0</v>
      </c>
      <c r="G6517">
        <f t="shared" si="450"/>
        <v>0</v>
      </c>
      <c r="H6517">
        <f t="shared" si="452"/>
        <v>0</v>
      </c>
      <c r="I6517" s="70"/>
      <c r="K6517" s="70"/>
      <c r="O6517" s="70"/>
    </row>
    <row r="6518" spans="1:15">
      <c r="A6518" s="12">
        <f t="shared" si="454"/>
        <v>0</v>
      </c>
      <c r="B6518" t="str">
        <f>YEAR(C6518)&amp;VLOOKUP(MONTH(C6518),lookup!$G$2:$N$13,8)</f>
        <v>2026M02</v>
      </c>
      <c r="C6518" s="7">
        <f t="shared" si="451"/>
        <v>46055</v>
      </c>
      <c r="D6518" s="130">
        <v>0</v>
      </c>
      <c r="E6518">
        <f t="shared" si="453"/>
        <v>0</v>
      </c>
      <c r="F6518" s="130">
        <v>0</v>
      </c>
      <c r="G6518">
        <f t="shared" si="450"/>
        <v>0</v>
      </c>
      <c r="H6518">
        <f t="shared" si="452"/>
        <v>0</v>
      </c>
      <c r="I6518" s="70"/>
      <c r="K6518" s="70"/>
      <c r="O6518" s="70"/>
    </row>
    <row r="6519" spans="1:15">
      <c r="A6519" s="12">
        <f t="shared" si="454"/>
        <v>0</v>
      </c>
      <c r="B6519" t="str">
        <f>YEAR(C6519)&amp;VLOOKUP(MONTH(C6519),lookup!$G$2:$N$13,8)</f>
        <v>2026M02</v>
      </c>
      <c r="C6519" s="7">
        <f t="shared" si="451"/>
        <v>46056</v>
      </c>
      <c r="D6519" s="130">
        <v>0</v>
      </c>
      <c r="E6519">
        <f t="shared" si="453"/>
        <v>0</v>
      </c>
      <c r="F6519" s="130">
        <v>0</v>
      </c>
      <c r="G6519">
        <f t="shared" si="450"/>
        <v>0</v>
      </c>
      <c r="H6519">
        <f t="shared" si="452"/>
        <v>0</v>
      </c>
      <c r="I6519" s="70"/>
      <c r="K6519" s="70"/>
      <c r="O6519" s="70"/>
    </row>
    <row r="6520" spans="1:15">
      <c r="A6520" s="12">
        <f t="shared" si="454"/>
        <v>0</v>
      </c>
      <c r="B6520" t="str">
        <f>YEAR(C6520)&amp;VLOOKUP(MONTH(C6520),lookup!$G$2:$N$13,8)</f>
        <v>2026M02</v>
      </c>
      <c r="C6520" s="7">
        <f t="shared" si="451"/>
        <v>46057</v>
      </c>
      <c r="D6520" s="130">
        <v>0</v>
      </c>
      <c r="E6520">
        <f t="shared" si="453"/>
        <v>0</v>
      </c>
      <c r="F6520" s="130">
        <v>0</v>
      </c>
      <c r="G6520">
        <f t="shared" si="450"/>
        <v>0</v>
      </c>
      <c r="H6520">
        <f t="shared" si="452"/>
        <v>0</v>
      </c>
      <c r="I6520" s="70"/>
      <c r="K6520" s="70"/>
      <c r="O6520" s="70"/>
    </row>
    <row r="6521" spans="1:15">
      <c r="A6521" s="12">
        <f t="shared" si="454"/>
        <v>0</v>
      </c>
      <c r="B6521" t="str">
        <f>YEAR(C6521)&amp;VLOOKUP(MONTH(C6521),lookup!$G$2:$N$13,8)</f>
        <v>2026M02</v>
      </c>
      <c r="C6521" s="7">
        <f t="shared" si="451"/>
        <v>46058</v>
      </c>
      <c r="D6521" s="130">
        <v>0</v>
      </c>
      <c r="E6521">
        <f t="shared" si="453"/>
        <v>0</v>
      </c>
      <c r="F6521" s="130">
        <v>0</v>
      </c>
      <c r="G6521">
        <f t="shared" si="450"/>
        <v>0</v>
      </c>
      <c r="H6521">
        <f t="shared" si="452"/>
        <v>0</v>
      </c>
      <c r="I6521" s="70"/>
      <c r="K6521" s="70"/>
      <c r="O6521" s="70"/>
    </row>
    <row r="6522" spans="1:15">
      <c r="A6522" s="12">
        <f t="shared" si="454"/>
        <v>0</v>
      </c>
      <c r="B6522" t="str">
        <f>YEAR(C6522)&amp;VLOOKUP(MONTH(C6522),lookup!$G$2:$N$13,8)</f>
        <v>2026M02</v>
      </c>
      <c r="C6522" s="7">
        <f t="shared" si="451"/>
        <v>46059</v>
      </c>
      <c r="D6522" s="130">
        <v>0</v>
      </c>
      <c r="E6522">
        <f t="shared" si="453"/>
        <v>0</v>
      </c>
      <c r="F6522" s="130">
        <v>0</v>
      </c>
      <c r="G6522">
        <f t="shared" si="450"/>
        <v>0</v>
      </c>
      <c r="H6522">
        <f t="shared" si="452"/>
        <v>0</v>
      </c>
      <c r="I6522" s="70"/>
      <c r="K6522" s="70"/>
      <c r="O6522" s="70"/>
    </row>
    <row r="6523" spans="1:15">
      <c r="A6523" s="12">
        <f t="shared" si="454"/>
        <v>0</v>
      </c>
      <c r="B6523" t="str">
        <f>YEAR(C6523)&amp;VLOOKUP(MONTH(C6523),lookup!$G$2:$N$13,8)</f>
        <v>2026M02</v>
      </c>
      <c r="C6523" s="7">
        <f t="shared" si="451"/>
        <v>46060</v>
      </c>
      <c r="D6523" s="130">
        <v>0</v>
      </c>
      <c r="E6523">
        <f t="shared" si="453"/>
        <v>0</v>
      </c>
      <c r="F6523" s="130">
        <v>0</v>
      </c>
      <c r="G6523">
        <f t="shared" si="450"/>
        <v>0</v>
      </c>
      <c r="H6523">
        <f t="shared" si="452"/>
        <v>0</v>
      </c>
      <c r="I6523" s="70"/>
      <c r="K6523" s="70"/>
      <c r="O6523" s="70"/>
    </row>
    <row r="6524" spans="1:15">
      <c r="A6524" s="12">
        <f t="shared" si="454"/>
        <v>0</v>
      </c>
      <c r="B6524" t="str">
        <f>YEAR(C6524)&amp;VLOOKUP(MONTH(C6524),lookup!$G$2:$N$13,8)</f>
        <v>2026M02</v>
      </c>
      <c r="C6524" s="7">
        <f t="shared" si="451"/>
        <v>46061</v>
      </c>
      <c r="D6524" s="130">
        <v>0</v>
      </c>
      <c r="E6524">
        <f t="shared" si="453"/>
        <v>0</v>
      </c>
      <c r="F6524" s="130">
        <v>0</v>
      </c>
      <c r="G6524">
        <f t="shared" si="450"/>
        <v>0</v>
      </c>
      <c r="H6524">
        <f t="shared" si="452"/>
        <v>0</v>
      </c>
      <c r="I6524" s="70"/>
      <c r="K6524" s="70"/>
      <c r="O6524" s="70"/>
    </row>
    <row r="6525" spans="1:15">
      <c r="A6525" s="12">
        <f t="shared" si="454"/>
        <v>0</v>
      </c>
      <c r="B6525" t="str">
        <f>YEAR(C6525)&amp;VLOOKUP(MONTH(C6525),lookup!$G$2:$N$13,8)</f>
        <v>2026M02</v>
      </c>
      <c r="C6525" s="7">
        <f t="shared" si="451"/>
        <v>46062</v>
      </c>
      <c r="D6525" s="130">
        <v>0</v>
      </c>
      <c r="E6525">
        <f t="shared" si="453"/>
        <v>0</v>
      </c>
      <c r="F6525" s="130">
        <v>0</v>
      </c>
      <c r="G6525">
        <f t="shared" si="450"/>
        <v>0</v>
      </c>
      <c r="H6525">
        <f t="shared" si="452"/>
        <v>0</v>
      </c>
      <c r="I6525" s="70"/>
      <c r="K6525" s="70"/>
      <c r="O6525" s="70"/>
    </row>
    <row r="6526" spans="1:15">
      <c r="A6526" s="12">
        <f t="shared" si="454"/>
        <v>0</v>
      </c>
      <c r="B6526" t="str">
        <f>YEAR(C6526)&amp;VLOOKUP(MONTH(C6526),lookup!$G$2:$N$13,8)</f>
        <v>2026M02</v>
      </c>
      <c r="C6526" s="7">
        <f t="shared" si="451"/>
        <v>46063</v>
      </c>
      <c r="D6526" s="130">
        <v>0</v>
      </c>
      <c r="E6526">
        <f t="shared" si="453"/>
        <v>0</v>
      </c>
      <c r="F6526" s="130">
        <v>0</v>
      </c>
      <c r="G6526">
        <f t="shared" si="450"/>
        <v>0</v>
      </c>
      <c r="H6526">
        <f t="shared" si="452"/>
        <v>0</v>
      </c>
      <c r="I6526" s="70"/>
      <c r="K6526" s="70"/>
      <c r="O6526" s="70"/>
    </row>
    <row r="6527" spans="1:15">
      <c r="A6527" s="12">
        <f t="shared" si="454"/>
        <v>0</v>
      </c>
      <c r="B6527" t="str">
        <f>YEAR(C6527)&amp;VLOOKUP(MONTH(C6527),lookup!$G$2:$N$13,8)</f>
        <v>2026M02</v>
      </c>
      <c r="C6527" s="7">
        <f t="shared" si="451"/>
        <v>46064</v>
      </c>
      <c r="D6527" s="130">
        <v>0</v>
      </c>
      <c r="E6527">
        <f t="shared" si="453"/>
        <v>0</v>
      </c>
      <c r="F6527" s="130">
        <v>0</v>
      </c>
      <c r="G6527">
        <f t="shared" si="450"/>
        <v>0</v>
      </c>
      <c r="H6527">
        <f t="shared" si="452"/>
        <v>0</v>
      </c>
      <c r="I6527" s="70"/>
      <c r="K6527" s="70"/>
      <c r="O6527" s="70"/>
    </row>
    <row r="6528" spans="1:15">
      <c r="A6528" s="12">
        <f t="shared" si="454"/>
        <v>0</v>
      </c>
      <c r="B6528" t="str">
        <f>YEAR(C6528)&amp;VLOOKUP(MONTH(C6528),lookup!$G$2:$N$13,8)</f>
        <v>2026M02</v>
      </c>
      <c r="C6528" s="7">
        <f t="shared" si="451"/>
        <v>46065</v>
      </c>
      <c r="D6528" s="130">
        <v>0</v>
      </c>
      <c r="E6528">
        <f t="shared" si="453"/>
        <v>0</v>
      </c>
      <c r="F6528" s="130">
        <v>0</v>
      </c>
      <c r="G6528">
        <f t="shared" si="450"/>
        <v>0</v>
      </c>
      <c r="H6528">
        <f t="shared" si="452"/>
        <v>0</v>
      </c>
      <c r="I6528" s="70"/>
      <c r="K6528" s="70"/>
      <c r="O6528" s="70"/>
    </row>
    <row r="6529" spans="1:15">
      <c r="A6529" s="12">
        <f t="shared" si="454"/>
        <v>0</v>
      </c>
      <c r="B6529" t="str">
        <f>YEAR(C6529)&amp;VLOOKUP(MONTH(C6529),lookup!$G$2:$N$13,8)</f>
        <v>2026M02</v>
      </c>
      <c r="C6529" s="7">
        <f t="shared" si="451"/>
        <v>46066</v>
      </c>
      <c r="D6529" s="130">
        <v>0</v>
      </c>
      <c r="E6529">
        <f t="shared" si="453"/>
        <v>0</v>
      </c>
      <c r="F6529" s="130">
        <v>0</v>
      </c>
      <c r="G6529">
        <f t="shared" si="450"/>
        <v>0</v>
      </c>
      <c r="H6529">
        <f t="shared" si="452"/>
        <v>0</v>
      </c>
      <c r="I6529" s="70"/>
      <c r="K6529" s="70"/>
      <c r="O6529" s="70"/>
    </row>
    <row r="6530" spans="1:15">
      <c r="A6530" s="12">
        <f t="shared" si="454"/>
        <v>0</v>
      </c>
      <c r="B6530" t="str">
        <f>YEAR(C6530)&amp;VLOOKUP(MONTH(C6530),lookup!$G$2:$N$13,8)</f>
        <v>2026M02</v>
      </c>
      <c r="C6530" s="7">
        <f t="shared" si="451"/>
        <v>46067</v>
      </c>
      <c r="D6530" s="130">
        <v>0</v>
      </c>
      <c r="E6530">
        <f t="shared" si="453"/>
        <v>0</v>
      </c>
      <c r="F6530" s="130">
        <v>0</v>
      </c>
      <c r="G6530">
        <f t="shared" si="450"/>
        <v>0</v>
      </c>
      <c r="H6530">
        <f t="shared" si="452"/>
        <v>0</v>
      </c>
      <c r="I6530" s="70"/>
      <c r="K6530" s="70"/>
      <c r="O6530" s="70"/>
    </row>
    <row r="6531" spans="1:15">
      <c r="A6531" s="12">
        <f t="shared" si="454"/>
        <v>0</v>
      </c>
      <c r="B6531" t="str">
        <f>YEAR(C6531)&amp;VLOOKUP(MONTH(C6531),lookup!$G$2:$N$13,8)</f>
        <v>2026M02</v>
      </c>
      <c r="C6531" s="7">
        <f t="shared" si="451"/>
        <v>46068</v>
      </c>
      <c r="D6531" s="130">
        <v>0</v>
      </c>
      <c r="E6531">
        <f t="shared" si="453"/>
        <v>0</v>
      </c>
      <c r="F6531" s="130">
        <v>0</v>
      </c>
      <c r="G6531">
        <f t="shared" si="450"/>
        <v>0</v>
      </c>
      <c r="H6531">
        <f t="shared" si="452"/>
        <v>0</v>
      </c>
      <c r="I6531" s="70"/>
      <c r="K6531" s="70"/>
      <c r="O6531" s="70"/>
    </row>
    <row r="6532" spans="1:15">
      <c r="A6532" s="12">
        <f t="shared" si="454"/>
        <v>0</v>
      </c>
      <c r="B6532" t="str">
        <f>YEAR(C6532)&amp;VLOOKUP(MONTH(C6532),lookup!$G$2:$N$13,8)</f>
        <v>2026M02</v>
      </c>
      <c r="C6532" s="7">
        <f t="shared" si="451"/>
        <v>46069</v>
      </c>
      <c r="D6532" s="130">
        <v>0</v>
      </c>
      <c r="E6532">
        <f t="shared" si="453"/>
        <v>0</v>
      </c>
      <c r="F6532" s="130">
        <v>0</v>
      </c>
      <c r="G6532">
        <f t="shared" si="450"/>
        <v>0</v>
      </c>
      <c r="H6532">
        <f t="shared" si="452"/>
        <v>0</v>
      </c>
      <c r="I6532" s="70"/>
      <c r="K6532" s="70"/>
      <c r="O6532" s="70"/>
    </row>
    <row r="6533" spans="1:15">
      <c r="A6533" s="12">
        <f t="shared" si="454"/>
        <v>0</v>
      </c>
      <c r="B6533" t="str">
        <f>YEAR(C6533)&amp;VLOOKUP(MONTH(C6533),lookup!$G$2:$N$13,8)</f>
        <v>2026M02</v>
      </c>
      <c r="C6533" s="7">
        <f t="shared" si="451"/>
        <v>46070</v>
      </c>
      <c r="D6533" s="130">
        <v>0</v>
      </c>
      <c r="E6533">
        <f t="shared" si="453"/>
        <v>0</v>
      </c>
      <c r="F6533" s="130">
        <v>0</v>
      </c>
      <c r="G6533">
        <f t="shared" si="450"/>
        <v>0</v>
      </c>
      <c r="H6533">
        <f t="shared" si="452"/>
        <v>0</v>
      </c>
      <c r="I6533" s="70"/>
      <c r="K6533" s="70"/>
      <c r="O6533" s="70"/>
    </row>
    <row r="6534" spans="1:15">
      <c r="A6534" s="12">
        <f t="shared" si="454"/>
        <v>0</v>
      </c>
      <c r="B6534" t="str">
        <f>YEAR(C6534)&amp;VLOOKUP(MONTH(C6534),lookup!$G$2:$N$13,8)</f>
        <v>2026M02</v>
      </c>
      <c r="C6534" s="7">
        <f t="shared" si="451"/>
        <v>46071</v>
      </c>
      <c r="D6534" s="130">
        <v>0</v>
      </c>
      <c r="E6534">
        <f t="shared" si="453"/>
        <v>0</v>
      </c>
      <c r="F6534" s="130">
        <v>0</v>
      </c>
      <c r="G6534">
        <f t="shared" ref="G6534:G6597" si="455">AVERAGE(SUM(F6527:F6534)/8,SUM(F6529:F6534)/6)</f>
        <v>0</v>
      </c>
      <c r="H6534">
        <f t="shared" si="452"/>
        <v>0</v>
      </c>
      <c r="I6534" s="70"/>
      <c r="K6534" s="70"/>
      <c r="O6534" s="70"/>
    </row>
    <row r="6535" spans="1:15">
      <c r="A6535" s="12">
        <f t="shared" si="454"/>
        <v>0</v>
      </c>
      <c r="B6535" t="str">
        <f>YEAR(C6535)&amp;VLOOKUP(MONTH(C6535),lookup!$G$2:$N$13,8)</f>
        <v>2026M02</v>
      </c>
      <c r="C6535" s="7">
        <f t="shared" si="451"/>
        <v>46072</v>
      </c>
      <c r="D6535" s="130">
        <v>0</v>
      </c>
      <c r="E6535">
        <f t="shared" si="453"/>
        <v>0</v>
      </c>
      <c r="F6535" s="130">
        <v>0</v>
      </c>
      <c r="G6535">
        <f t="shared" si="455"/>
        <v>0</v>
      </c>
      <c r="H6535">
        <f t="shared" si="452"/>
        <v>0</v>
      </c>
      <c r="I6535" s="70"/>
      <c r="K6535" s="70"/>
      <c r="O6535" s="70"/>
    </row>
    <row r="6536" spans="1:15">
      <c r="A6536" s="12">
        <f t="shared" si="454"/>
        <v>0</v>
      </c>
      <c r="B6536" t="str">
        <f>YEAR(C6536)&amp;VLOOKUP(MONTH(C6536),lookup!$G$2:$N$13,8)</f>
        <v>2026M02</v>
      </c>
      <c r="C6536" s="7">
        <f t="shared" si="451"/>
        <v>46073</v>
      </c>
      <c r="D6536" s="130">
        <v>0</v>
      </c>
      <c r="E6536">
        <f t="shared" si="453"/>
        <v>0</v>
      </c>
      <c r="F6536" s="130">
        <v>0</v>
      </c>
      <c r="G6536">
        <f t="shared" si="455"/>
        <v>0</v>
      </c>
      <c r="H6536">
        <f t="shared" si="452"/>
        <v>0</v>
      </c>
      <c r="I6536" s="70"/>
      <c r="K6536" s="70"/>
      <c r="O6536" s="70"/>
    </row>
    <row r="6537" spans="1:15">
      <c r="A6537" s="12">
        <f t="shared" si="454"/>
        <v>0</v>
      </c>
      <c r="B6537" t="str">
        <f>YEAR(C6537)&amp;VLOOKUP(MONTH(C6537),lookup!$G$2:$N$13,8)</f>
        <v>2026M02</v>
      </c>
      <c r="C6537" s="7">
        <f t="shared" si="451"/>
        <v>46074</v>
      </c>
      <c r="D6537" s="130">
        <v>0</v>
      </c>
      <c r="E6537">
        <f t="shared" si="453"/>
        <v>0</v>
      </c>
      <c r="F6537" s="130">
        <v>0</v>
      </c>
      <c r="G6537">
        <f t="shared" si="455"/>
        <v>0</v>
      </c>
      <c r="H6537">
        <f t="shared" si="452"/>
        <v>0</v>
      </c>
      <c r="I6537" s="70"/>
      <c r="K6537" s="70"/>
      <c r="O6537" s="70"/>
    </row>
    <row r="6538" spans="1:15">
      <c r="A6538" s="12">
        <f t="shared" si="454"/>
        <v>0</v>
      </c>
      <c r="B6538" t="str">
        <f>YEAR(C6538)&amp;VLOOKUP(MONTH(C6538),lookup!$G$2:$N$13,8)</f>
        <v>2026M02</v>
      </c>
      <c r="C6538" s="7">
        <f t="shared" si="451"/>
        <v>46075</v>
      </c>
      <c r="D6538" s="130">
        <v>0</v>
      </c>
      <c r="E6538">
        <f t="shared" si="453"/>
        <v>0</v>
      </c>
      <c r="F6538" s="130">
        <v>0</v>
      </c>
      <c r="G6538">
        <f t="shared" si="455"/>
        <v>0</v>
      </c>
      <c r="H6538">
        <f t="shared" si="452"/>
        <v>0</v>
      </c>
      <c r="I6538" s="70"/>
      <c r="K6538" s="70"/>
      <c r="O6538" s="70"/>
    </row>
    <row r="6539" spans="1:15">
      <c r="A6539" s="12">
        <f t="shared" si="454"/>
        <v>0</v>
      </c>
      <c r="B6539" t="str">
        <f>YEAR(C6539)&amp;VLOOKUP(MONTH(C6539),lookup!$G$2:$N$13,8)</f>
        <v>2026M02</v>
      </c>
      <c r="C6539" s="7">
        <f t="shared" si="451"/>
        <v>46076</v>
      </c>
      <c r="D6539" s="130">
        <v>0</v>
      </c>
      <c r="E6539">
        <f t="shared" si="453"/>
        <v>0</v>
      </c>
      <c r="F6539" s="130">
        <v>0</v>
      </c>
      <c r="G6539">
        <f t="shared" si="455"/>
        <v>0</v>
      </c>
      <c r="H6539">
        <f t="shared" si="452"/>
        <v>0</v>
      </c>
      <c r="I6539" s="70"/>
      <c r="K6539" s="70"/>
      <c r="O6539" s="70"/>
    </row>
    <row r="6540" spans="1:15">
      <c r="A6540" s="12">
        <f t="shared" si="454"/>
        <v>0</v>
      </c>
      <c r="B6540" t="str">
        <f>YEAR(C6540)&amp;VLOOKUP(MONTH(C6540),lookup!$G$2:$N$13,8)</f>
        <v>2026M02</v>
      </c>
      <c r="C6540" s="7">
        <f t="shared" ref="C6540:C6603" si="456">C6539+1</f>
        <v>46077</v>
      </c>
      <c r="D6540" s="130">
        <v>0</v>
      </c>
      <c r="E6540">
        <f t="shared" si="453"/>
        <v>0</v>
      </c>
      <c r="F6540" s="130">
        <v>0</v>
      </c>
      <c r="G6540">
        <f t="shared" si="455"/>
        <v>0</v>
      </c>
      <c r="H6540">
        <f t="shared" si="452"/>
        <v>0</v>
      </c>
      <c r="I6540" s="70"/>
      <c r="K6540" s="70"/>
      <c r="O6540" s="70"/>
    </row>
    <row r="6541" spans="1:15">
      <c r="A6541" s="12">
        <f t="shared" si="454"/>
        <v>0</v>
      </c>
      <c r="B6541" t="str">
        <f>YEAR(C6541)&amp;VLOOKUP(MONTH(C6541),lookup!$G$2:$N$13,8)</f>
        <v>2026M02</v>
      </c>
      <c r="C6541" s="7">
        <f t="shared" si="456"/>
        <v>46078</v>
      </c>
      <c r="D6541" s="130">
        <v>0</v>
      </c>
      <c r="E6541">
        <f t="shared" si="453"/>
        <v>0</v>
      </c>
      <c r="F6541" s="130">
        <v>0</v>
      </c>
      <c r="G6541">
        <f t="shared" si="455"/>
        <v>0</v>
      </c>
      <c r="H6541">
        <f t="shared" si="452"/>
        <v>0</v>
      </c>
      <c r="I6541" s="70"/>
      <c r="K6541" s="70"/>
      <c r="O6541" s="70"/>
    </row>
    <row r="6542" spans="1:15">
      <c r="A6542" s="12">
        <f t="shared" si="454"/>
        <v>0</v>
      </c>
      <c r="B6542" t="str">
        <f>YEAR(C6542)&amp;VLOOKUP(MONTH(C6542),lookup!$G$2:$N$13,8)</f>
        <v>2026M02</v>
      </c>
      <c r="C6542" s="7">
        <f t="shared" si="456"/>
        <v>46079</v>
      </c>
      <c r="D6542" s="130">
        <v>0</v>
      </c>
      <c r="E6542">
        <f t="shared" si="453"/>
        <v>0</v>
      </c>
      <c r="F6542" s="130">
        <v>0</v>
      </c>
      <c r="G6542">
        <f t="shared" si="455"/>
        <v>0</v>
      </c>
      <c r="H6542">
        <f t="shared" si="452"/>
        <v>0</v>
      </c>
      <c r="I6542" s="70"/>
      <c r="K6542" s="70"/>
      <c r="O6542" s="70"/>
    </row>
    <row r="6543" spans="1:15">
      <c r="A6543" s="12">
        <f t="shared" si="454"/>
        <v>0</v>
      </c>
      <c r="B6543" t="str">
        <f>YEAR(C6543)&amp;VLOOKUP(MONTH(C6543),lookup!$G$2:$N$13,8)</f>
        <v>2026M02</v>
      </c>
      <c r="C6543" s="7">
        <f t="shared" si="456"/>
        <v>46080</v>
      </c>
      <c r="D6543" s="130">
        <v>0</v>
      </c>
      <c r="E6543">
        <f t="shared" si="453"/>
        <v>0</v>
      </c>
      <c r="F6543" s="130">
        <v>0</v>
      </c>
      <c r="G6543">
        <f t="shared" si="455"/>
        <v>0</v>
      </c>
      <c r="H6543">
        <f t="shared" si="452"/>
        <v>0</v>
      </c>
      <c r="I6543" s="70"/>
      <c r="K6543" s="70"/>
      <c r="O6543" s="70"/>
    </row>
    <row r="6544" spans="1:15">
      <c r="A6544" s="12">
        <f t="shared" si="454"/>
        <v>0</v>
      </c>
      <c r="B6544" t="str">
        <f>YEAR(C6544)&amp;VLOOKUP(MONTH(C6544),lookup!$G$2:$N$13,8)</f>
        <v>2026M02</v>
      </c>
      <c r="C6544" s="7">
        <f t="shared" si="456"/>
        <v>46081</v>
      </c>
      <c r="D6544" s="130">
        <v>0</v>
      </c>
      <c r="E6544">
        <f t="shared" si="453"/>
        <v>0</v>
      </c>
      <c r="F6544" s="130">
        <v>0</v>
      </c>
      <c r="G6544">
        <f t="shared" si="455"/>
        <v>0</v>
      </c>
      <c r="H6544">
        <f t="shared" si="452"/>
        <v>0</v>
      </c>
      <c r="I6544" s="70"/>
      <c r="K6544" s="70"/>
      <c r="O6544" s="70"/>
    </row>
    <row r="6545" spans="1:15">
      <c r="A6545" s="12">
        <f t="shared" si="454"/>
        <v>0</v>
      </c>
      <c r="B6545" t="str">
        <f>YEAR(C6545)&amp;VLOOKUP(MONTH(C6545),lookup!$G$2:$N$13,8)</f>
        <v>2026M03</v>
      </c>
      <c r="C6545" s="7">
        <f t="shared" si="456"/>
        <v>46082</v>
      </c>
      <c r="D6545" s="130">
        <v>0</v>
      </c>
      <c r="E6545">
        <f t="shared" si="453"/>
        <v>0</v>
      </c>
      <c r="F6545" s="130">
        <v>0</v>
      </c>
      <c r="G6545">
        <f t="shared" si="455"/>
        <v>0</v>
      </c>
      <c r="H6545">
        <f t="shared" si="452"/>
        <v>0</v>
      </c>
      <c r="I6545" s="70"/>
      <c r="K6545" s="70"/>
      <c r="O6545" s="70"/>
    </row>
    <row r="6546" spans="1:15">
      <c r="A6546" s="12">
        <f t="shared" si="454"/>
        <v>0</v>
      </c>
      <c r="B6546" t="str">
        <f>YEAR(C6546)&amp;VLOOKUP(MONTH(C6546),lookup!$G$2:$N$13,8)</f>
        <v>2026M03</v>
      </c>
      <c r="C6546" s="7">
        <f t="shared" si="456"/>
        <v>46083</v>
      </c>
      <c r="D6546" s="130">
        <v>0</v>
      </c>
      <c r="E6546">
        <f t="shared" si="453"/>
        <v>0</v>
      </c>
      <c r="F6546" s="130">
        <v>0</v>
      </c>
      <c r="G6546">
        <f t="shared" si="455"/>
        <v>0</v>
      </c>
      <c r="H6546">
        <f t="shared" si="452"/>
        <v>0</v>
      </c>
      <c r="I6546" s="70"/>
      <c r="K6546" s="70"/>
      <c r="O6546" s="70"/>
    </row>
    <row r="6547" spans="1:15">
      <c r="A6547" s="12">
        <f t="shared" si="454"/>
        <v>0</v>
      </c>
      <c r="B6547" t="str">
        <f>YEAR(C6547)&amp;VLOOKUP(MONTH(C6547),lookup!$G$2:$N$13,8)</f>
        <v>2026M03</v>
      </c>
      <c r="C6547" s="7">
        <f t="shared" si="456"/>
        <v>46084</v>
      </c>
      <c r="D6547" s="130">
        <v>0</v>
      </c>
      <c r="E6547">
        <f t="shared" si="453"/>
        <v>0</v>
      </c>
      <c r="F6547" s="130">
        <v>0</v>
      </c>
      <c r="G6547">
        <f t="shared" si="455"/>
        <v>0</v>
      </c>
      <c r="H6547">
        <f t="shared" si="452"/>
        <v>0</v>
      </c>
      <c r="I6547" s="70"/>
      <c r="K6547" s="70"/>
      <c r="O6547" s="70"/>
    </row>
    <row r="6548" spans="1:15">
      <c r="A6548" s="12">
        <f t="shared" si="454"/>
        <v>0</v>
      </c>
      <c r="B6548" t="str">
        <f>YEAR(C6548)&amp;VLOOKUP(MONTH(C6548),lookup!$G$2:$N$13,8)</f>
        <v>2026M03</v>
      </c>
      <c r="C6548" s="7">
        <f t="shared" si="456"/>
        <v>46085</v>
      </c>
      <c r="D6548" s="130">
        <v>0</v>
      </c>
      <c r="E6548">
        <f t="shared" si="453"/>
        <v>0</v>
      </c>
      <c r="F6548" s="130">
        <v>0</v>
      </c>
      <c r="G6548">
        <f t="shared" si="455"/>
        <v>0</v>
      </c>
      <c r="H6548">
        <f t="shared" si="452"/>
        <v>0</v>
      </c>
      <c r="I6548" s="70"/>
      <c r="K6548" s="70"/>
      <c r="O6548" s="70"/>
    </row>
    <row r="6549" spans="1:15">
      <c r="A6549" s="12">
        <f t="shared" si="454"/>
        <v>0</v>
      </c>
      <c r="B6549" t="str">
        <f>YEAR(C6549)&amp;VLOOKUP(MONTH(C6549),lookup!$G$2:$N$13,8)</f>
        <v>2026M03</v>
      </c>
      <c r="C6549" s="7">
        <f t="shared" si="456"/>
        <v>46086</v>
      </c>
      <c r="D6549" s="130">
        <v>0</v>
      </c>
      <c r="E6549">
        <f t="shared" si="453"/>
        <v>0</v>
      </c>
      <c r="F6549" s="130">
        <v>0</v>
      </c>
      <c r="G6549">
        <f t="shared" si="455"/>
        <v>0</v>
      </c>
      <c r="H6549">
        <f t="shared" si="452"/>
        <v>0</v>
      </c>
      <c r="I6549" s="70"/>
      <c r="K6549" s="70"/>
      <c r="O6549" s="70"/>
    </row>
    <row r="6550" spans="1:15">
      <c r="A6550" s="12">
        <f t="shared" si="454"/>
        <v>0</v>
      </c>
      <c r="B6550" t="str">
        <f>YEAR(C6550)&amp;VLOOKUP(MONTH(C6550),lookup!$G$2:$N$13,8)</f>
        <v>2026M03</v>
      </c>
      <c r="C6550" s="7">
        <f t="shared" si="456"/>
        <v>46087</v>
      </c>
      <c r="D6550" s="130">
        <v>0</v>
      </c>
      <c r="E6550">
        <f t="shared" si="453"/>
        <v>0</v>
      </c>
      <c r="F6550" s="130">
        <v>0</v>
      </c>
      <c r="G6550">
        <f t="shared" si="455"/>
        <v>0</v>
      </c>
      <c r="H6550">
        <f t="shared" si="452"/>
        <v>0</v>
      </c>
      <c r="I6550" s="70"/>
      <c r="K6550" s="70"/>
      <c r="O6550" s="70"/>
    </row>
    <row r="6551" spans="1:15">
      <c r="A6551" s="12">
        <f t="shared" si="454"/>
        <v>0</v>
      </c>
      <c r="B6551" t="str">
        <f>YEAR(C6551)&amp;VLOOKUP(MONTH(C6551),lookup!$G$2:$N$13,8)</f>
        <v>2026M03</v>
      </c>
      <c r="C6551" s="7">
        <f t="shared" si="456"/>
        <v>46088</v>
      </c>
      <c r="D6551" s="130">
        <v>0</v>
      </c>
      <c r="E6551">
        <f t="shared" si="453"/>
        <v>0</v>
      </c>
      <c r="F6551" s="130">
        <v>0</v>
      </c>
      <c r="G6551">
        <f t="shared" si="455"/>
        <v>0</v>
      </c>
      <c r="H6551">
        <f t="shared" si="452"/>
        <v>0</v>
      </c>
      <c r="I6551" s="70"/>
      <c r="K6551" s="70"/>
      <c r="O6551" s="70"/>
    </row>
    <row r="6552" spans="1:15">
      <c r="A6552" s="12">
        <f t="shared" si="454"/>
        <v>0</v>
      </c>
      <c r="B6552" t="str">
        <f>YEAR(C6552)&amp;VLOOKUP(MONTH(C6552),lookup!$G$2:$N$13,8)</f>
        <v>2026M03</v>
      </c>
      <c r="C6552" s="7">
        <f t="shared" si="456"/>
        <v>46089</v>
      </c>
      <c r="D6552" s="130">
        <v>0</v>
      </c>
      <c r="E6552">
        <f t="shared" si="453"/>
        <v>0</v>
      </c>
      <c r="F6552" s="130">
        <v>0</v>
      </c>
      <c r="G6552">
        <f t="shared" si="455"/>
        <v>0</v>
      </c>
      <c r="H6552">
        <f t="shared" si="452"/>
        <v>0</v>
      </c>
      <c r="I6552" s="70"/>
      <c r="K6552" s="70"/>
      <c r="O6552" s="70"/>
    </row>
    <row r="6553" spans="1:15">
      <c r="A6553" s="12">
        <f t="shared" si="454"/>
        <v>0</v>
      </c>
      <c r="B6553" t="str">
        <f>YEAR(C6553)&amp;VLOOKUP(MONTH(C6553),lookup!$G$2:$N$13,8)</f>
        <v>2026M03</v>
      </c>
      <c r="C6553" s="7">
        <f t="shared" si="456"/>
        <v>46090</v>
      </c>
      <c r="D6553" s="130">
        <v>0</v>
      </c>
      <c r="E6553">
        <f t="shared" si="453"/>
        <v>0</v>
      </c>
      <c r="F6553" s="130">
        <v>0</v>
      </c>
      <c r="G6553">
        <f t="shared" si="455"/>
        <v>0</v>
      </c>
      <c r="H6553">
        <f t="shared" ref="H6553:H6616" si="457">INDEX(J:AU,MATCH(C6553,C:C,0),MATCH($H$1,$J$1:$AU$1,0))*(IF(I6553=$Q$1,1,IF(K6553=$Q$1,1,IF(M6553=$Q$1,1,IF(O6553=$Q$1,1,0)))))</f>
        <v>0</v>
      </c>
      <c r="I6553" s="70"/>
      <c r="K6553" s="70"/>
      <c r="O6553" s="70"/>
    </row>
    <row r="6554" spans="1:15">
      <c r="A6554" s="12">
        <f t="shared" si="454"/>
        <v>0</v>
      </c>
      <c r="B6554" t="str">
        <f>YEAR(C6554)&amp;VLOOKUP(MONTH(C6554),lookup!$G$2:$N$13,8)</f>
        <v>2026M03</v>
      </c>
      <c r="C6554" s="7">
        <f t="shared" si="456"/>
        <v>46091</v>
      </c>
      <c r="D6554" s="130">
        <v>0</v>
      </c>
      <c r="E6554">
        <f t="shared" si="453"/>
        <v>0</v>
      </c>
      <c r="F6554" s="130">
        <v>0</v>
      </c>
      <c r="G6554">
        <f t="shared" si="455"/>
        <v>0</v>
      </c>
      <c r="H6554">
        <f t="shared" si="457"/>
        <v>0</v>
      </c>
      <c r="I6554" s="70"/>
      <c r="K6554" s="70"/>
      <c r="O6554" s="70"/>
    </row>
    <row r="6555" spans="1:15">
      <c r="A6555" s="12">
        <f t="shared" si="454"/>
        <v>0</v>
      </c>
      <c r="B6555" t="str">
        <f>YEAR(C6555)&amp;VLOOKUP(MONTH(C6555),lookup!$G$2:$N$13,8)</f>
        <v>2026M03</v>
      </c>
      <c r="C6555" s="7">
        <f t="shared" si="456"/>
        <v>46092</v>
      </c>
      <c r="D6555" s="130">
        <v>0</v>
      </c>
      <c r="E6555">
        <f t="shared" si="453"/>
        <v>0</v>
      </c>
      <c r="F6555" s="130">
        <v>0</v>
      </c>
      <c r="G6555">
        <f t="shared" si="455"/>
        <v>0</v>
      </c>
      <c r="H6555">
        <f t="shared" si="457"/>
        <v>0</v>
      </c>
      <c r="I6555" s="70"/>
      <c r="K6555" s="70"/>
      <c r="O6555" s="70"/>
    </row>
    <row r="6556" spans="1:15">
      <c r="A6556" s="12">
        <f t="shared" si="454"/>
        <v>0</v>
      </c>
      <c r="B6556" t="str">
        <f>YEAR(C6556)&amp;VLOOKUP(MONTH(C6556),lookup!$G$2:$N$13,8)</f>
        <v>2026M03</v>
      </c>
      <c r="C6556" s="7">
        <f t="shared" si="456"/>
        <v>46093</v>
      </c>
      <c r="D6556" s="130">
        <v>0</v>
      </c>
      <c r="E6556">
        <f t="shared" si="453"/>
        <v>0</v>
      </c>
      <c r="F6556" s="130">
        <v>0</v>
      </c>
      <c r="G6556">
        <f t="shared" si="455"/>
        <v>0</v>
      </c>
      <c r="H6556">
        <f t="shared" si="457"/>
        <v>0</v>
      </c>
      <c r="I6556" s="70"/>
      <c r="K6556" s="70"/>
      <c r="O6556" s="70"/>
    </row>
    <row r="6557" spans="1:15">
      <c r="A6557" s="12">
        <f t="shared" si="454"/>
        <v>0</v>
      </c>
      <c r="B6557" t="str">
        <f>YEAR(C6557)&amp;VLOOKUP(MONTH(C6557),lookup!$G$2:$N$13,8)</f>
        <v>2026M03</v>
      </c>
      <c r="C6557" s="7">
        <f t="shared" si="456"/>
        <v>46094</v>
      </c>
      <c r="D6557" s="130">
        <v>0</v>
      </c>
      <c r="E6557">
        <f t="shared" si="453"/>
        <v>0</v>
      </c>
      <c r="F6557" s="130">
        <v>0</v>
      </c>
      <c r="G6557">
        <f t="shared" si="455"/>
        <v>0</v>
      </c>
      <c r="H6557">
        <f t="shared" si="457"/>
        <v>0</v>
      </c>
      <c r="I6557" s="70"/>
      <c r="K6557" s="70"/>
      <c r="O6557" s="70"/>
    </row>
    <row r="6558" spans="1:15">
      <c r="A6558" s="12">
        <f t="shared" si="454"/>
        <v>0</v>
      </c>
      <c r="B6558" t="str">
        <f>YEAR(C6558)&amp;VLOOKUP(MONTH(C6558),lookup!$G$2:$N$13,8)</f>
        <v>2026M03</v>
      </c>
      <c r="C6558" s="7">
        <f t="shared" si="456"/>
        <v>46095</v>
      </c>
      <c r="D6558" s="130">
        <v>0</v>
      </c>
      <c r="E6558">
        <f t="shared" si="453"/>
        <v>0</v>
      </c>
      <c r="F6558" s="130">
        <v>0</v>
      </c>
      <c r="G6558">
        <f t="shared" si="455"/>
        <v>0</v>
      </c>
      <c r="H6558">
        <f t="shared" si="457"/>
        <v>0</v>
      </c>
      <c r="I6558" s="70"/>
      <c r="K6558" s="70"/>
      <c r="O6558" s="70"/>
    </row>
    <row r="6559" spans="1:15">
      <c r="A6559" s="12">
        <f t="shared" si="454"/>
        <v>0</v>
      </c>
      <c r="B6559" t="str">
        <f>YEAR(C6559)&amp;VLOOKUP(MONTH(C6559),lookup!$G$2:$N$13,8)</f>
        <v>2026M03</v>
      </c>
      <c r="C6559" s="7">
        <f t="shared" si="456"/>
        <v>46096</v>
      </c>
      <c r="D6559" s="130">
        <v>0</v>
      </c>
      <c r="E6559">
        <f t="shared" si="453"/>
        <v>0</v>
      </c>
      <c r="F6559" s="130">
        <v>0</v>
      </c>
      <c r="G6559">
        <f t="shared" si="455"/>
        <v>0</v>
      </c>
      <c r="H6559">
        <f t="shared" si="457"/>
        <v>0</v>
      </c>
      <c r="I6559" s="70"/>
      <c r="K6559" s="70"/>
      <c r="O6559" s="70"/>
    </row>
    <row r="6560" spans="1:15">
      <c r="A6560" s="12">
        <f t="shared" si="454"/>
        <v>0</v>
      </c>
      <c r="B6560" t="str">
        <f>YEAR(C6560)&amp;VLOOKUP(MONTH(C6560),lookup!$G$2:$N$13,8)</f>
        <v>2026M03</v>
      </c>
      <c r="C6560" s="7">
        <f t="shared" si="456"/>
        <v>46097</v>
      </c>
      <c r="D6560" s="130">
        <v>0</v>
      </c>
      <c r="E6560">
        <f t="shared" si="453"/>
        <v>0</v>
      </c>
      <c r="F6560" s="130">
        <v>0</v>
      </c>
      <c r="G6560">
        <f t="shared" si="455"/>
        <v>0</v>
      </c>
      <c r="H6560">
        <f t="shared" si="457"/>
        <v>0</v>
      </c>
      <c r="I6560" s="70"/>
      <c r="K6560" s="70"/>
      <c r="O6560" s="70"/>
    </row>
    <row r="6561" spans="1:15">
      <c r="A6561" s="12">
        <f t="shared" si="454"/>
        <v>0</v>
      </c>
      <c r="B6561" t="str">
        <f>YEAR(C6561)&amp;VLOOKUP(MONTH(C6561),lookup!$G$2:$N$13,8)</f>
        <v>2026M03</v>
      </c>
      <c r="C6561" s="7">
        <f t="shared" si="456"/>
        <v>46098</v>
      </c>
      <c r="D6561" s="130">
        <v>0</v>
      </c>
      <c r="E6561">
        <f t="shared" si="453"/>
        <v>0</v>
      </c>
      <c r="F6561" s="130">
        <v>0</v>
      </c>
      <c r="G6561">
        <f t="shared" si="455"/>
        <v>0</v>
      </c>
      <c r="H6561">
        <f t="shared" si="457"/>
        <v>0</v>
      </c>
      <c r="I6561" s="70"/>
      <c r="K6561" s="70"/>
      <c r="O6561" s="70"/>
    </row>
    <row r="6562" spans="1:15">
      <c r="A6562" s="12">
        <f t="shared" si="454"/>
        <v>0</v>
      </c>
      <c r="B6562" t="str">
        <f>YEAR(C6562)&amp;VLOOKUP(MONTH(C6562),lookup!$G$2:$N$13,8)</f>
        <v>2026M03</v>
      </c>
      <c r="C6562" s="7">
        <f t="shared" si="456"/>
        <v>46099</v>
      </c>
      <c r="D6562" s="130">
        <v>0</v>
      </c>
      <c r="E6562">
        <f t="shared" si="453"/>
        <v>0</v>
      </c>
      <c r="F6562" s="130">
        <v>0</v>
      </c>
      <c r="G6562">
        <f t="shared" si="455"/>
        <v>0</v>
      </c>
      <c r="H6562">
        <f t="shared" si="457"/>
        <v>0</v>
      </c>
      <c r="I6562" s="70"/>
      <c r="K6562" s="70"/>
      <c r="O6562" s="70"/>
    </row>
    <row r="6563" spans="1:15">
      <c r="A6563" s="12">
        <f t="shared" si="454"/>
        <v>0</v>
      </c>
      <c r="B6563" t="str">
        <f>YEAR(C6563)&amp;VLOOKUP(MONTH(C6563),lookup!$G$2:$N$13,8)</f>
        <v>2026M03</v>
      </c>
      <c r="C6563" s="7">
        <f t="shared" si="456"/>
        <v>46100</v>
      </c>
      <c r="D6563" s="130">
        <v>0</v>
      </c>
      <c r="E6563">
        <f t="shared" si="453"/>
        <v>0</v>
      </c>
      <c r="F6563" s="130">
        <v>0</v>
      </c>
      <c r="G6563">
        <f t="shared" si="455"/>
        <v>0</v>
      </c>
      <c r="H6563">
        <f t="shared" si="457"/>
        <v>0</v>
      </c>
      <c r="I6563" s="70"/>
      <c r="K6563" s="70"/>
      <c r="O6563" s="70"/>
    </row>
    <row r="6564" spans="1:15">
      <c r="A6564" s="12">
        <f t="shared" si="454"/>
        <v>0</v>
      </c>
      <c r="B6564" t="str">
        <f>YEAR(C6564)&amp;VLOOKUP(MONTH(C6564),lookup!$G$2:$N$13,8)</f>
        <v>2026M03</v>
      </c>
      <c r="C6564" s="7">
        <f t="shared" si="456"/>
        <v>46101</v>
      </c>
      <c r="D6564" s="130">
        <v>0</v>
      </c>
      <c r="E6564">
        <f t="shared" si="453"/>
        <v>0</v>
      </c>
      <c r="F6564" s="130">
        <v>0</v>
      </c>
      <c r="G6564">
        <f t="shared" si="455"/>
        <v>0</v>
      </c>
      <c r="H6564">
        <f t="shared" si="457"/>
        <v>0</v>
      </c>
      <c r="I6564" s="70"/>
      <c r="K6564" s="70"/>
      <c r="O6564" s="70"/>
    </row>
    <row r="6565" spans="1:15">
      <c r="A6565" s="12">
        <f t="shared" si="454"/>
        <v>0</v>
      </c>
      <c r="B6565" t="str">
        <f>YEAR(C6565)&amp;VLOOKUP(MONTH(C6565),lookup!$G$2:$N$13,8)</f>
        <v>2026M03</v>
      </c>
      <c r="C6565" s="7">
        <f t="shared" si="456"/>
        <v>46102</v>
      </c>
      <c r="D6565" s="130">
        <v>0</v>
      </c>
      <c r="E6565">
        <f t="shared" si="453"/>
        <v>0</v>
      </c>
      <c r="F6565" s="130">
        <v>0</v>
      </c>
      <c r="G6565">
        <f t="shared" si="455"/>
        <v>0</v>
      </c>
      <c r="H6565">
        <f t="shared" si="457"/>
        <v>0</v>
      </c>
      <c r="I6565" s="70"/>
      <c r="K6565" s="70"/>
      <c r="O6565" s="70"/>
    </row>
    <row r="6566" spans="1:15">
      <c r="A6566" s="12">
        <f t="shared" si="454"/>
        <v>0</v>
      </c>
      <c r="B6566" t="str">
        <f>YEAR(C6566)&amp;VLOOKUP(MONTH(C6566),lookup!$G$2:$N$13,8)</f>
        <v>2026M03</v>
      </c>
      <c r="C6566" s="7">
        <f t="shared" si="456"/>
        <v>46103</v>
      </c>
      <c r="D6566" s="130">
        <v>0</v>
      </c>
      <c r="E6566">
        <f t="shared" si="453"/>
        <v>0</v>
      </c>
      <c r="F6566" s="130">
        <v>0</v>
      </c>
      <c r="G6566">
        <f t="shared" si="455"/>
        <v>0</v>
      </c>
      <c r="H6566">
        <f t="shared" si="457"/>
        <v>0</v>
      </c>
      <c r="I6566" s="70"/>
      <c r="K6566" s="70"/>
      <c r="O6566" s="70"/>
    </row>
    <row r="6567" spans="1:15">
      <c r="A6567" s="12">
        <f t="shared" si="454"/>
        <v>0</v>
      </c>
      <c r="B6567" t="str">
        <f>YEAR(C6567)&amp;VLOOKUP(MONTH(C6567),lookup!$G$2:$N$13,8)</f>
        <v>2026M03</v>
      </c>
      <c r="C6567" s="7">
        <f t="shared" si="456"/>
        <v>46104</v>
      </c>
      <c r="D6567" s="130">
        <v>0</v>
      </c>
      <c r="E6567">
        <f t="shared" si="453"/>
        <v>0</v>
      </c>
      <c r="F6567" s="130">
        <v>0</v>
      </c>
      <c r="G6567">
        <f t="shared" si="455"/>
        <v>0</v>
      </c>
      <c r="H6567">
        <f t="shared" si="457"/>
        <v>0</v>
      </c>
      <c r="I6567" s="70"/>
      <c r="K6567" s="70"/>
      <c r="O6567" s="70"/>
    </row>
    <row r="6568" spans="1:15">
      <c r="A6568" s="12">
        <f t="shared" si="454"/>
        <v>0</v>
      </c>
      <c r="B6568" t="str">
        <f>YEAR(C6568)&amp;VLOOKUP(MONTH(C6568),lookup!$G$2:$N$13,8)</f>
        <v>2026M03</v>
      </c>
      <c r="C6568" s="7">
        <f t="shared" si="456"/>
        <v>46105</v>
      </c>
      <c r="D6568" s="130">
        <v>0</v>
      </c>
      <c r="E6568">
        <f t="shared" si="453"/>
        <v>0</v>
      </c>
      <c r="F6568" s="130">
        <v>0</v>
      </c>
      <c r="G6568">
        <f t="shared" si="455"/>
        <v>0</v>
      </c>
      <c r="H6568">
        <f t="shared" si="457"/>
        <v>0</v>
      </c>
      <c r="I6568" s="70"/>
      <c r="K6568" s="70"/>
      <c r="O6568" s="70"/>
    </row>
    <row r="6569" spans="1:15">
      <c r="A6569" s="12">
        <f t="shared" si="454"/>
        <v>0</v>
      </c>
      <c r="B6569" t="str">
        <f>YEAR(C6569)&amp;VLOOKUP(MONTH(C6569),lookup!$G$2:$N$13,8)</f>
        <v>2026M03</v>
      </c>
      <c r="C6569" s="7">
        <f t="shared" si="456"/>
        <v>46106</v>
      </c>
      <c r="D6569" s="130">
        <v>0</v>
      </c>
      <c r="E6569">
        <f t="shared" si="453"/>
        <v>0</v>
      </c>
      <c r="F6569" s="130">
        <v>0</v>
      </c>
      <c r="G6569">
        <f t="shared" si="455"/>
        <v>0</v>
      </c>
      <c r="H6569">
        <f t="shared" si="457"/>
        <v>0</v>
      </c>
      <c r="I6569" s="70"/>
      <c r="K6569" s="70"/>
      <c r="O6569" s="70"/>
    </row>
    <row r="6570" spans="1:15">
      <c r="A6570" s="12">
        <f t="shared" si="454"/>
        <v>0</v>
      </c>
      <c r="B6570" t="str">
        <f>YEAR(C6570)&amp;VLOOKUP(MONTH(C6570),lookup!$G$2:$N$13,8)</f>
        <v>2026M03</v>
      </c>
      <c r="C6570" s="7">
        <f t="shared" si="456"/>
        <v>46107</v>
      </c>
      <c r="D6570" s="130">
        <v>0</v>
      </c>
      <c r="E6570">
        <f t="shared" si="453"/>
        <v>0</v>
      </c>
      <c r="F6570" s="130">
        <v>0</v>
      </c>
      <c r="G6570">
        <f t="shared" si="455"/>
        <v>0</v>
      </c>
      <c r="H6570">
        <f t="shared" si="457"/>
        <v>0</v>
      </c>
      <c r="I6570" s="70"/>
      <c r="K6570" s="70"/>
      <c r="O6570" s="70"/>
    </row>
    <row r="6571" spans="1:15">
      <c r="A6571" s="12">
        <f t="shared" si="454"/>
        <v>0</v>
      </c>
      <c r="B6571" t="str">
        <f>YEAR(C6571)&amp;VLOOKUP(MONTH(C6571),lookup!$G$2:$N$13,8)</f>
        <v>2026M03</v>
      </c>
      <c r="C6571" s="7">
        <f t="shared" si="456"/>
        <v>46108</v>
      </c>
      <c r="D6571" s="130">
        <v>0</v>
      </c>
      <c r="E6571">
        <f t="shared" si="453"/>
        <v>0</v>
      </c>
      <c r="F6571" s="130">
        <v>0</v>
      </c>
      <c r="G6571">
        <f t="shared" si="455"/>
        <v>0</v>
      </c>
      <c r="H6571">
        <f t="shared" si="457"/>
        <v>0</v>
      </c>
      <c r="I6571" s="70"/>
      <c r="K6571" s="70"/>
      <c r="O6571" s="70"/>
    </row>
    <row r="6572" spans="1:15">
      <c r="A6572" s="12">
        <f t="shared" si="454"/>
        <v>0</v>
      </c>
      <c r="B6572" t="str">
        <f>YEAR(C6572)&amp;VLOOKUP(MONTH(C6572),lookup!$G$2:$N$13,8)</f>
        <v>2026M03</v>
      </c>
      <c r="C6572" s="7">
        <f t="shared" si="456"/>
        <v>46109</v>
      </c>
      <c r="D6572" s="130">
        <v>0</v>
      </c>
      <c r="E6572">
        <f t="shared" si="453"/>
        <v>0</v>
      </c>
      <c r="F6572" s="130">
        <v>0</v>
      </c>
      <c r="G6572">
        <f t="shared" si="455"/>
        <v>0</v>
      </c>
      <c r="H6572">
        <f t="shared" si="457"/>
        <v>0</v>
      </c>
      <c r="I6572" s="70"/>
      <c r="K6572" s="70"/>
      <c r="O6572" s="70"/>
    </row>
    <row r="6573" spans="1:15">
      <c r="A6573" s="12">
        <f t="shared" si="454"/>
        <v>0</v>
      </c>
      <c r="B6573" t="str">
        <f>YEAR(C6573)&amp;VLOOKUP(MONTH(C6573),lookup!$G$2:$N$13,8)</f>
        <v>2026M03</v>
      </c>
      <c r="C6573" s="7">
        <f t="shared" si="456"/>
        <v>46110</v>
      </c>
      <c r="D6573" s="130">
        <v>0</v>
      </c>
      <c r="E6573">
        <f t="shared" ref="E6573:E6636" si="458">AVERAGE(SUM(D6566:D6573)/8,SUM(D6568:D6573)/6)</f>
        <v>0</v>
      </c>
      <c r="F6573" s="130">
        <v>0</v>
      </c>
      <c r="G6573">
        <f t="shared" si="455"/>
        <v>0</v>
      </c>
      <c r="H6573">
        <f t="shared" si="457"/>
        <v>0</v>
      </c>
      <c r="I6573" s="70"/>
      <c r="K6573" s="70"/>
      <c r="O6573" s="70"/>
    </row>
    <row r="6574" spans="1:15">
      <c r="A6574" s="12">
        <f t="shared" si="454"/>
        <v>0</v>
      </c>
      <c r="B6574" t="str">
        <f>YEAR(C6574)&amp;VLOOKUP(MONTH(C6574),lookup!$G$2:$N$13,8)</f>
        <v>2026M03</v>
      </c>
      <c r="C6574" s="7">
        <f t="shared" si="456"/>
        <v>46111</v>
      </c>
      <c r="D6574" s="130">
        <v>0</v>
      </c>
      <c r="E6574">
        <f t="shared" si="458"/>
        <v>0</v>
      </c>
      <c r="F6574" s="130">
        <v>0</v>
      </c>
      <c r="G6574">
        <f t="shared" si="455"/>
        <v>0</v>
      </c>
      <c r="H6574">
        <f t="shared" si="457"/>
        <v>0</v>
      </c>
      <c r="I6574" s="70"/>
      <c r="K6574" s="70"/>
      <c r="O6574" s="70"/>
    </row>
    <row r="6575" spans="1:15">
      <c r="A6575" s="12">
        <f t="shared" si="454"/>
        <v>0</v>
      </c>
      <c r="B6575" t="str">
        <f>YEAR(C6575)&amp;VLOOKUP(MONTH(C6575),lookup!$G$2:$N$13,8)</f>
        <v>2026M03</v>
      </c>
      <c r="C6575" s="7">
        <f t="shared" si="456"/>
        <v>46112</v>
      </c>
      <c r="D6575" s="130">
        <v>0</v>
      </c>
      <c r="E6575">
        <f t="shared" si="458"/>
        <v>0</v>
      </c>
      <c r="F6575" s="130">
        <v>0</v>
      </c>
      <c r="G6575">
        <f t="shared" si="455"/>
        <v>0</v>
      </c>
      <c r="H6575">
        <f t="shared" si="457"/>
        <v>0</v>
      </c>
      <c r="I6575" s="70"/>
      <c r="K6575" s="70"/>
      <c r="O6575" s="70"/>
    </row>
    <row r="6576" spans="1:15">
      <c r="A6576" s="12">
        <f t="shared" ref="A6576:A6639" si="459">IF(D6576+D6577=D6576,IF(D6576+D6577&gt;0,1,0),0)</f>
        <v>0</v>
      </c>
      <c r="B6576" t="str">
        <f>YEAR(C6576)&amp;VLOOKUP(MONTH(C6576),lookup!$G$2:$N$13,8)</f>
        <v>2026M04</v>
      </c>
      <c r="C6576" s="7">
        <f t="shared" si="456"/>
        <v>46113</v>
      </c>
      <c r="D6576" s="130">
        <v>0</v>
      </c>
      <c r="E6576">
        <f t="shared" si="458"/>
        <v>0</v>
      </c>
      <c r="F6576" s="130">
        <v>0</v>
      </c>
      <c r="G6576">
        <f t="shared" si="455"/>
        <v>0</v>
      </c>
      <c r="H6576">
        <f t="shared" si="457"/>
        <v>0</v>
      </c>
      <c r="I6576" s="70"/>
      <c r="K6576" s="70"/>
      <c r="O6576" s="70"/>
    </row>
    <row r="6577" spans="1:15">
      <c r="A6577" s="12">
        <f t="shared" si="459"/>
        <v>0</v>
      </c>
      <c r="B6577" t="str">
        <f>YEAR(C6577)&amp;VLOOKUP(MONTH(C6577),lookup!$G$2:$N$13,8)</f>
        <v>2026M04</v>
      </c>
      <c r="C6577" s="7">
        <f t="shared" si="456"/>
        <v>46114</v>
      </c>
      <c r="D6577" s="130">
        <v>0</v>
      </c>
      <c r="E6577">
        <f t="shared" si="458"/>
        <v>0</v>
      </c>
      <c r="F6577" s="130">
        <v>0</v>
      </c>
      <c r="G6577">
        <f t="shared" si="455"/>
        <v>0</v>
      </c>
      <c r="H6577">
        <f t="shared" si="457"/>
        <v>0</v>
      </c>
      <c r="I6577" s="70"/>
      <c r="K6577" s="70"/>
      <c r="O6577" s="70"/>
    </row>
    <row r="6578" spans="1:15">
      <c r="A6578" s="12">
        <f t="shared" si="459"/>
        <v>0</v>
      </c>
      <c r="B6578" t="str">
        <f>YEAR(C6578)&amp;VLOOKUP(MONTH(C6578),lookup!$G$2:$N$13,8)</f>
        <v>2026M04</v>
      </c>
      <c r="C6578" s="7">
        <f t="shared" si="456"/>
        <v>46115</v>
      </c>
      <c r="D6578" s="130">
        <v>0</v>
      </c>
      <c r="E6578">
        <f t="shared" si="458"/>
        <v>0</v>
      </c>
      <c r="F6578" s="130">
        <v>0</v>
      </c>
      <c r="G6578">
        <f t="shared" si="455"/>
        <v>0</v>
      </c>
      <c r="H6578">
        <f t="shared" si="457"/>
        <v>0</v>
      </c>
      <c r="I6578" s="70"/>
      <c r="K6578" s="70"/>
      <c r="O6578" s="70"/>
    </row>
    <row r="6579" spans="1:15">
      <c r="A6579" s="12">
        <f t="shared" si="459"/>
        <v>0</v>
      </c>
      <c r="B6579" t="str">
        <f>YEAR(C6579)&amp;VLOOKUP(MONTH(C6579),lookup!$G$2:$N$13,8)</f>
        <v>2026M04</v>
      </c>
      <c r="C6579" s="7">
        <f t="shared" si="456"/>
        <v>46116</v>
      </c>
      <c r="D6579" s="130">
        <v>0</v>
      </c>
      <c r="E6579">
        <f t="shared" si="458"/>
        <v>0</v>
      </c>
      <c r="F6579" s="130">
        <v>0</v>
      </c>
      <c r="G6579">
        <f t="shared" si="455"/>
        <v>0</v>
      </c>
      <c r="H6579">
        <f t="shared" si="457"/>
        <v>0</v>
      </c>
      <c r="I6579" s="70"/>
      <c r="K6579" s="70"/>
      <c r="O6579" s="70"/>
    </row>
    <row r="6580" spans="1:15">
      <c r="A6580" s="12">
        <f t="shared" si="459"/>
        <v>0</v>
      </c>
      <c r="B6580" t="str">
        <f>YEAR(C6580)&amp;VLOOKUP(MONTH(C6580),lookup!$G$2:$N$13,8)</f>
        <v>2026M04</v>
      </c>
      <c r="C6580" s="7">
        <f t="shared" si="456"/>
        <v>46117</v>
      </c>
      <c r="D6580" s="130">
        <v>0</v>
      </c>
      <c r="E6580">
        <f t="shared" si="458"/>
        <v>0</v>
      </c>
      <c r="F6580" s="130">
        <v>0</v>
      </c>
      <c r="G6580">
        <f t="shared" si="455"/>
        <v>0</v>
      </c>
      <c r="H6580">
        <f t="shared" si="457"/>
        <v>0</v>
      </c>
      <c r="I6580" s="70"/>
      <c r="K6580" s="70"/>
      <c r="O6580" s="70"/>
    </row>
    <row r="6581" spans="1:15">
      <c r="A6581" s="12">
        <f t="shared" si="459"/>
        <v>0</v>
      </c>
      <c r="B6581" t="str">
        <f>YEAR(C6581)&amp;VLOOKUP(MONTH(C6581),lookup!$G$2:$N$13,8)</f>
        <v>2026M04</v>
      </c>
      <c r="C6581" s="7">
        <f t="shared" si="456"/>
        <v>46118</v>
      </c>
      <c r="D6581" s="130">
        <v>0</v>
      </c>
      <c r="E6581">
        <f t="shared" si="458"/>
        <v>0</v>
      </c>
      <c r="F6581" s="130">
        <v>0</v>
      </c>
      <c r="G6581">
        <f t="shared" si="455"/>
        <v>0</v>
      </c>
      <c r="H6581">
        <f t="shared" si="457"/>
        <v>0</v>
      </c>
      <c r="I6581" s="70"/>
      <c r="K6581" s="70"/>
      <c r="O6581" s="70"/>
    </row>
    <row r="6582" spans="1:15">
      <c r="A6582" s="12">
        <f t="shared" si="459"/>
        <v>0</v>
      </c>
      <c r="B6582" t="str">
        <f>YEAR(C6582)&amp;VLOOKUP(MONTH(C6582),lookup!$G$2:$N$13,8)</f>
        <v>2026M04</v>
      </c>
      <c r="C6582" s="7">
        <f t="shared" si="456"/>
        <v>46119</v>
      </c>
      <c r="D6582" s="130">
        <v>0</v>
      </c>
      <c r="E6582">
        <f t="shared" si="458"/>
        <v>0</v>
      </c>
      <c r="F6582" s="130">
        <v>0</v>
      </c>
      <c r="G6582">
        <f t="shared" si="455"/>
        <v>0</v>
      </c>
      <c r="H6582">
        <f t="shared" si="457"/>
        <v>0</v>
      </c>
      <c r="I6582" s="70"/>
      <c r="K6582" s="70"/>
      <c r="O6582" s="70"/>
    </row>
    <row r="6583" spans="1:15">
      <c r="A6583" s="12">
        <f t="shared" si="459"/>
        <v>0</v>
      </c>
      <c r="B6583" t="str">
        <f>YEAR(C6583)&amp;VLOOKUP(MONTH(C6583),lookup!$G$2:$N$13,8)</f>
        <v>2026M04</v>
      </c>
      <c r="C6583" s="7">
        <f t="shared" si="456"/>
        <v>46120</v>
      </c>
      <c r="D6583" s="130">
        <v>0</v>
      </c>
      <c r="E6583">
        <f t="shared" si="458"/>
        <v>0</v>
      </c>
      <c r="F6583" s="130">
        <v>0</v>
      </c>
      <c r="G6583">
        <f t="shared" si="455"/>
        <v>0</v>
      </c>
      <c r="H6583">
        <f t="shared" si="457"/>
        <v>0</v>
      </c>
      <c r="I6583" s="70"/>
      <c r="K6583" s="70"/>
      <c r="O6583" s="70"/>
    </row>
    <row r="6584" spans="1:15">
      <c r="A6584" s="12">
        <f t="shared" si="459"/>
        <v>0</v>
      </c>
      <c r="B6584" t="str">
        <f>YEAR(C6584)&amp;VLOOKUP(MONTH(C6584),lookup!$G$2:$N$13,8)</f>
        <v>2026M04</v>
      </c>
      <c r="C6584" s="7">
        <f t="shared" si="456"/>
        <v>46121</v>
      </c>
      <c r="D6584" s="130">
        <v>0</v>
      </c>
      <c r="E6584">
        <f t="shared" si="458"/>
        <v>0</v>
      </c>
      <c r="F6584" s="130">
        <v>0</v>
      </c>
      <c r="G6584">
        <f t="shared" si="455"/>
        <v>0</v>
      </c>
      <c r="H6584">
        <f t="shared" si="457"/>
        <v>0</v>
      </c>
      <c r="I6584" s="70"/>
      <c r="K6584" s="70"/>
      <c r="O6584" s="70"/>
    </row>
    <row r="6585" spans="1:15">
      <c r="A6585" s="12">
        <f t="shared" si="459"/>
        <v>0</v>
      </c>
      <c r="B6585" t="str">
        <f>YEAR(C6585)&amp;VLOOKUP(MONTH(C6585),lookup!$G$2:$N$13,8)</f>
        <v>2026M04</v>
      </c>
      <c r="C6585" s="7">
        <f t="shared" si="456"/>
        <v>46122</v>
      </c>
      <c r="D6585" s="130">
        <v>0</v>
      </c>
      <c r="E6585">
        <f t="shared" si="458"/>
        <v>0</v>
      </c>
      <c r="F6585" s="130">
        <v>0</v>
      </c>
      <c r="G6585">
        <f t="shared" si="455"/>
        <v>0</v>
      </c>
      <c r="H6585">
        <f t="shared" si="457"/>
        <v>0</v>
      </c>
      <c r="I6585" s="70"/>
      <c r="K6585" s="70"/>
      <c r="O6585" s="70"/>
    </row>
    <row r="6586" spans="1:15">
      <c r="A6586" s="12">
        <f t="shared" si="459"/>
        <v>0</v>
      </c>
      <c r="B6586" t="str">
        <f>YEAR(C6586)&amp;VLOOKUP(MONTH(C6586),lookup!$G$2:$N$13,8)</f>
        <v>2026M04</v>
      </c>
      <c r="C6586" s="7">
        <f t="shared" si="456"/>
        <v>46123</v>
      </c>
      <c r="D6586" s="130">
        <v>0</v>
      </c>
      <c r="E6586">
        <f t="shared" si="458"/>
        <v>0</v>
      </c>
      <c r="F6586" s="130">
        <v>0</v>
      </c>
      <c r="G6586">
        <f t="shared" si="455"/>
        <v>0</v>
      </c>
      <c r="H6586">
        <f t="shared" si="457"/>
        <v>0</v>
      </c>
      <c r="I6586" s="70"/>
      <c r="K6586" s="70"/>
      <c r="O6586" s="70"/>
    </row>
    <row r="6587" spans="1:15">
      <c r="A6587" s="12">
        <f t="shared" si="459"/>
        <v>0</v>
      </c>
      <c r="B6587" t="str">
        <f>YEAR(C6587)&amp;VLOOKUP(MONTH(C6587),lookup!$G$2:$N$13,8)</f>
        <v>2026M04</v>
      </c>
      <c r="C6587" s="7">
        <f t="shared" si="456"/>
        <v>46124</v>
      </c>
      <c r="D6587" s="130">
        <v>0</v>
      </c>
      <c r="E6587">
        <f t="shared" si="458"/>
        <v>0</v>
      </c>
      <c r="F6587" s="130">
        <v>0</v>
      </c>
      <c r="G6587">
        <f t="shared" si="455"/>
        <v>0</v>
      </c>
      <c r="H6587">
        <f t="shared" si="457"/>
        <v>0</v>
      </c>
      <c r="I6587" s="70"/>
      <c r="K6587" s="70"/>
      <c r="O6587" s="70"/>
    </row>
    <row r="6588" spans="1:15">
      <c r="A6588" s="12">
        <f t="shared" si="459"/>
        <v>0</v>
      </c>
      <c r="B6588" t="str">
        <f>YEAR(C6588)&amp;VLOOKUP(MONTH(C6588),lookup!$G$2:$N$13,8)</f>
        <v>2026M04</v>
      </c>
      <c r="C6588" s="7">
        <f t="shared" si="456"/>
        <v>46125</v>
      </c>
      <c r="D6588" s="130">
        <v>0</v>
      </c>
      <c r="E6588">
        <f t="shared" si="458"/>
        <v>0</v>
      </c>
      <c r="F6588" s="130">
        <v>0</v>
      </c>
      <c r="G6588">
        <f t="shared" si="455"/>
        <v>0</v>
      </c>
      <c r="H6588">
        <f t="shared" si="457"/>
        <v>0</v>
      </c>
      <c r="I6588" s="70"/>
      <c r="K6588" s="70"/>
      <c r="O6588" s="70"/>
    </row>
    <row r="6589" spans="1:15">
      <c r="A6589" s="12">
        <f t="shared" si="459"/>
        <v>0</v>
      </c>
      <c r="B6589" t="str">
        <f>YEAR(C6589)&amp;VLOOKUP(MONTH(C6589),lookup!$G$2:$N$13,8)</f>
        <v>2026M04</v>
      </c>
      <c r="C6589" s="7">
        <f t="shared" si="456"/>
        <v>46126</v>
      </c>
      <c r="D6589" s="130">
        <v>0</v>
      </c>
      <c r="E6589">
        <f t="shared" si="458"/>
        <v>0</v>
      </c>
      <c r="F6589" s="130">
        <v>0</v>
      </c>
      <c r="G6589">
        <f t="shared" si="455"/>
        <v>0</v>
      </c>
      <c r="H6589">
        <f t="shared" si="457"/>
        <v>0</v>
      </c>
      <c r="I6589" s="70"/>
      <c r="K6589" s="70"/>
      <c r="O6589" s="70"/>
    </row>
    <row r="6590" spans="1:15">
      <c r="A6590" s="12">
        <f t="shared" si="459"/>
        <v>0</v>
      </c>
      <c r="B6590" t="str">
        <f>YEAR(C6590)&amp;VLOOKUP(MONTH(C6590),lookup!$G$2:$N$13,8)</f>
        <v>2026M04</v>
      </c>
      <c r="C6590" s="7">
        <f t="shared" si="456"/>
        <v>46127</v>
      </c>
      <c r="D6590" s="130">
        <v>0</v>
      </c>
      <c r="E6590">
        <f t="shared" si="458"/>
        <v>0</v>
      </c>
      <c r="F6590" s="130">
        <v>0</v>
      </c>
      <c r="G6590">
        <f t="shared" si="455"/>
        <v>0</v>
      </c>
      <c r="H6590">
        <f t="shared" si="457"/>
        <v>0</v>
      </c>
      <c r="I6590" s="70"/>
      <c r="K6590" s="70"/>
      <c r="O6590" s="70"/>
    </row>
    <row r="6591" spans="1:15">
      <c r="A6591" s="12">
        <f t="shared" si="459"/>
        <v>0</v>
      </c>
      <c r="B6591" t="str">
        <f>YEAR(C6591)&amp;VLOOKUP(MONTH(C6591),lookup!$G$2:$N$13,8)</f>
        <v>2026M04</v>
      </c>
      <c r="C6591" s="7">
        <f t="shared" si="456"/>
        <v>46128</v>
      </c>
      <c r="D6591" s="130">
        <v>0</v>
      </c>
      <c r="E6591">
        <f t="shared" si="458"/>
        <v>0</v>
      </c>
      <c r="F6591" s="130">
        <v>0</v>
      </c>
      <c r="G6591">
        <f t="shared" si="455"/>
        <v>0</v>
      </c>
      <c r="H6591">
        <f t="shared" si="457"/>
        <v>0</v>
      </c>
      <c r="I6591" s="70"/>
      <c r="K6591" s="70"/>
      <c r="O6591" s="70"/>
    </row>
    <row r="6592" spans="1:15">
      <c r="A6592" s="12">
        <f t="shared" si="459"/>
        <v>0</v>
      </c>
      <c r="B6592" t="str">
        <f>YEAR(C6592)&amp;VLOOKUP(MONTH(C6592),lookup!$G$2:$N$13,8)</f>
        <v>2026M04</v>
      </c>
      <c r="C6592" s="7">
        <f t="shared" si="456"/>
        <v>46129</v>
      </c>
      <c r="D6592" s="130">
        <v>0</v>
      </c>
      <c r="E6592">
        <f t="shared" si="458"/>
        <v>0</v>
      </c>
      <c r="F6592" s="130">
        <v>0</v>
      </c>
      <c r="G6592">
        <f t="shared" si="455"/>
        <v>0</v>
      </c>
      <c r="H6592">
        <f t="shared" si="457"/>
        <v>0</v>
      </c>
      <c r="I6592" s="70"/>
      <c r="K6592" s="70"/>
      <c r="O6592" s="70"/>
    </row>
    <row r="6593" spans="1:15">
      <c r="A6593" s="12">
        <f t="shared" si="459"/>
        <v>0</v>
      </c>
      <c r="B6593" t="str">
        <f>YEAR(C6593)&amp;VLOOKUP(MONTH(C6593),lookup!$G$2:$N$13,8)</f>
        <v>2026M04</v>
      </c>
      <c r="C6593" s="7">
        <f t="shared" si="456"/>
        <v>46130</v>
      </c>
      <c r="D6593" s="130">
        <v>0</v>
      </c>
      <c r="E6593">
        <f t="shared" si="458"/>
        <v>0</v>
      </c>
      <c r="F6593" s="130">
        <v>0</v>
      </c>
      <c r="G6593">
        <f t="shared" si="455"/>
        <v>0</v>
      </c>
      <c r="H6593">
        <f t="shared" si="457"/>
        <v>0</v>
      </c>
      <c r="I6593" s="70"/>
      <c r="K6593" s="70"/>
      <c r="O6593" s="70"/>
    </row>
    <row r="6594" spans="1:15">
      <c r="A6594" s="12">
        <f t="shared" si="459"/>
        <v>0</v>
      </c>
      <c r="B6594" t="str">
        <f>YEAR(C6594)&amp;VLOOKUP(MONTH(C6594),lookup!$G$2:$N$13,8)</f>
        <v>2026M04</v>
      </c>
      <c r="C6594" s="7">
        <f t="shared" si="456"/>
        <v>46131</v>
      </c>
      <c r="D6594" s="130">
        <v>0</v>
      </c>
      <c r="E6594">
        <f t="shared" si="458"/>
        <v>0</v>
      </c>
      <c r="F6594" s="130">
        <v>0</v>
      </c>
      <c r="G6594">
        <f t="shared" si="455"/>
        <v>0</v>
      </c>
      <c r="H6594">
        <f t="shared" si="457"/>
        <v>0</v>
      </c>
      <c r="I6594" s="70"/>
      <c r="K6594" s="70"/>
      <c r="O6594" s="70"/>
    </row>
    <row r="6595" spans="1:15">
      <c r="A6595" s="12">
        <f t="shared" si="459"/>
        <v>0</v>
      </c>
      <c r="B6595" t="str">
        <f>YEAR(C6595)&amp;VLOOKUP(MONTH(C6595),lookup!$G$2:$N$13,8)</f>
        <v>2026M04</v>
      </c>
      <c r="C6595" s="7">
        <f t="shared" si="456"/>
        <v>46132</v>
      </c>
      <c r="D6595" s="130">
        <v>0</v>
      </c>
      <c r="E6595">
        <f t="shared" si="458"/>
        <v>0</v>
      </c>
      <c r="F6595" s="130">
        <v>0</v>
      </c>
      <c r="G6595">
        <f t="shared" si="455"/>
        <v>0</v>
      </c>
      <c r="H6595">
        <f t="shared" si="457"/>
        <v>0</v>
      </c>
      <c r="I6595" s="70"/>
      <c r="K6595" s="70"/>
      <c r="O6595" s="70"/>
    </row>
    <row r="6596" spans="1:15">
      <c r="A6596" s="12">
        <f t="shared" si="459"/>
        <v>0</v>
      </c>
      <c r="B6596" t="str">
        <f>YEAR(C6596)&amp;VLOOKUP(MONTH(C6596),lookup!$G$2:$N$13,8)</f>
        <v>2026M04</v>
      </c>
      <c r="C6596" s="7">
        <f t="shared" si="456"/>
        <v>46133</v>
      </c>
      <c r="D6596" s="130">
        <v>0</v>
      </c>
      <c r="E6596">
        <f t="shared" si="458"/>
        <v>0</v>
      </c>
      <c r="F6596" s="130">
        <v>0</v>
      </c>
      <c r="G6596">
        <f t="shared" si="455"/>
        <v>0</v>
      </c>
      <c r="H6596">
        <f t="shared" si="457"/>
        <v>0</v>
      </c>
      <c r="I6596" s="70"/>
      <c r="K6596" s="70"/>
      <c r="O6596" s="70"/>
    </row>
    <row r="6597" spans="1:15">
      <c r="A6597" s="12">
        <f t="shared" si="459"/>
        <v>0</v>
      </c>
      <c r="B6597" t="str">
        <f>YEAR(C6597)&amp;VLOOKUP(MONTH(C6597),lookup!$G$2:$N$13,8)</f>
        <v>2026M04</v>
      </c>
      <c r="C6597" s="7">
        <f t="shared" si="456"/>
        <v>46134</v>
      </c>
      <c r="D6597" s="130">
        <v>0</v>
      </c>
      <c r="E6597">
        <f t="shared" si="458"/>
        <v>0</v>
      </c>
      <c r="F6597" s="130">
        <v>0</v>
      </c>
      <c r="G6597">
        <f t="shared" si="455"/>
        <v>0</v>
      </c>
      <c r="H6597">
        <f t="shared" si="457"/>
        <v>0</v>
      </c>
      <c r="I6597" s="70"/>
      <c r="K6597" s="70"/>
      <c r="O6597" s="70"/>
    </row>
    <row r="6598" spans="1:15">
      <c r="A6598" s="12">
        <f t="shared" si="459"/>
        <v>0</v>
      </c>
      <c r="B6598" t="str">
        <f>YEAR(C6598)&amp;VLOOKUP(MONTH(C6598),lookup!$G$2:$N$13,8)</f>
        <v>2026M04</v>
      </c>
      <c r="C6598" s="7">
        <f t="shared" si="456"/>
        <v>46135</v>
      </c>
      <c r="D6598" s="130">
        <v>0</v>
      </c>
      <c r="E6598">
        <f t="shared" si="458"/>
        <v>0</v>
      </c>
      <c r="F6598" s="130">
        <v>0</v>
      </c>
      <c r="G6598">
        <f t="shared" ref="G6598:G6661" si="460">AVERAGE(SUM(F6591:F6598)/8,SUM(F6593:F6598)/6)</f>
        <v>0</v>
      </c>
      <c r="H6598">
        <f t="shared" si="457"/>
        <v>0</v>
      </c>
      <c r="I6598" s="70"/>
      <c r="K6598" s="70"/>
      <c r="O6598" s="70"/>
    </row>
    <row r="6599" spans="1:15">
      <c r="A6599" s="12">
        <f t="shared" si="459"/>
        <v>0</v>
      </c>
      <c r="B6599" t="str">
        <f>YEAR(C6599)&amp;VLOOKUP(MONTH(C6599),lookup!$G$2:$N$13,8)</f>
        <v>2026M04</v>
      </c>
      <c r="C6599" s="7">
        <f t="shared" si="456"/>
        <v>46136</v>
      </c>
      <c r="D6599" s="130">
        <v>0</v>
      </c>
      <c r="E6599">
        <f t="shared" si="458"/>
        <v>0</v>
      </c>
      <c r="F6599" s="130">
        <v>0</v>
      </c>
      <c r="G6599">
        <f t="shared" si="460"/>
        <v>0</v>
      </c>
      <c r="H6599">
        <f t="shared" si="457"/>
        <v>0</v>
      </c>
      <c r="I6599" s="70"/>
      <c r="K6599" s="70"/>
      <c r="O6599" s="70"/>
    </row>
    <row r="6600" spans="1:15">
      <c r="A6600" s="12">
        <f t="shared" si="459"/>
        <v>0</v>
      </c>
      <c r="B6600" t="str">
        <f>YEAR(C6600)&amp;VLOOKUP(MONTH(C6600),lookup!$G$2:$N$13,8)</f>
        <v>2026M04</v>
      </c>
      <c r="C6600" s="7">
        <f t="shared" si="456"/>
        <v>46137</v>
      </c>
      <c r="D6600" s="130">
        <v>0</v>
      </c>
      <c r="E6600">
        <f t="shared" si="458"/>
        <v>0</v>
      </c>
      <c r="F6600" s="130">
        <v>0</v>
      </c>
      <c r="G6600">
        <f t="shared" si="460"/>
        <v>0</v>
      </c>
      <c r="H6600">
        <f t="shared" si="457"/>
        <v>0</v>
      </c>
      <c r="I6600" s="70"/>
      <c r="K6600" s="70"/>
      <c r="O6600" s="70"/>
    </row>
    <row r="6601" spans="1:15">
      <c r="A6601" s="12">
        <f t="shared" si="459"/>
        <v>0</v>
      </c>
      <c r="B6601" t="str">
        <f>YEAR(C6601)&amp;VLOOKUP(MONTH(C6601),lookup!$G$2:$N$13,8)</f>
        <v>2026M04</v>
      </c>
      <c r="C6601" s="7">
        <f t="shared" si="456"/>
        <v>46138</v>
      </c>
      <c r="D6601" s="130">
        <v>0</v>
      </c>
      <c r="E6601">
        <f t="shared" si="458"/>
        <v>0</v>
      </c>
      <c r="F6601" s="130">
        <v>0</v>
      </c>
      <c r="G6601">
        <f t="shared" si="460"/>
        <v>0</v>
      </c>
      <c r="H6601">
        <f t="shared" si="457"/>
        <v>0</v>
      </c>
      <c r="I6601" s="70"/>
      <c r="K6601" s="70"/>
      <c r="O6601" s="70"/>
    </row>
    <row r="6602" spans="1:15">
      <c r="A6602" s="12">
        <f t="shared" si="459"/>
        <v>0</v>
      </c>
      <c r="B6602" t="str">
        <f>YEAR(C6602)&amp;VLOOKUP(MONTH(C6602),lookup!$G$2:$N$13,8)</f>
        <v>2026M04</v>
      </c>
      <c r="C6602" s="7">
        <f t="shared" si="456"/>
        <v>46139</v>
      </c>
      <c r="D6602" s="130">
        <v>0</v>
      </c>
      <c r="E6602">
        <f t="shared" si="458"/>
        <v>0</v>
      </c>
      <c r="F6602" s="130">
        <v>0</v>
      </c>
      <c r="G6602">
        <f t="shared" si="460"/>
        <v>0</v>
      </c>
      <c r="H6602">
        <f t="shared" si="457"/>
        <v>0</v>
      </c>
      <c r="I6602" s="70"/>
      <c r="K6602" s="70"/>
      <c r="O6602" s="70"/>
    </row>
    <row r="6603" spans="1:15">
      <c r="A6603" s="12">
        <f t="shared" si="459"/>
        <v>0</v>
      </c>
      <c r="B6603" t="str">
        <f>YEAR(C6603)&amp;VLOOKUP(MONTH(C6603),lookup!$G$2:$N$13,8)</f>
        <v>2026M04</v>
      </c>
      <c r="C6603" s="7">
        <f t="shared" si="456"/>
        <v>46140</v>
      </c>
      <c r="D6603" s="130">
        <v>0</v>
      </c>
      <c r="E6603">
        <f t="shared" si="458"/>
        <v>0</v>
      </c>
      <c r="F6603" s="130">
        <v>0</v>
      </c>
      <c r="G6603">
        <f t="shared" si="460"/>
        <v>0</v>
      </c>
      <c r="H6603">
        <f t="shared" si="457"/>
        <v>0</v>
      </c>
      <c r="I6603" s="70"/>
      <c r="K6603" s="70"/>
      <c r="O6603" s="70"/>
    </row>
    <row r="6604" spans="1:15">
      <c r="A6604" s="12">
        <f t="shared" si="459"/>
        <v>0</v>
      </c>
      <c r="B6604" t="str">
        <f>YEAR(C6604)&amp;VLOOKUP(MONTH(C6604),lookup!$G$2:$N$13,8)</f>
        <v>2026M04</v>
      </c>
      <c r="C6604" s="7">
        <f t="shared" ref="C6604:C6667" si="461">C6603+1</f>
        <v>46141</v>
      </c>
      <c r="D6604" s="130">
        <v>0</v>
      </c>
      <c r="E6604">
        <f t="shared" si="458"/>
        <v>0</v>
      </c>
      <c r="F6604" s="130">
        <v>0</v>
      </c>
      <c r="G6604">
        <f t="shared" si="460"/>
        <v>0</v>
      </c>
      <c r="H6604">
        <f t="shared" si="457"/>
        <v>0</v>
      </c>
      <c r="I6604" s="70"/>
      <c r="K6604" s="70"/>
      <c r="O6604" s="70"/>
    </row>
    <row r="6605" spans="1:15">
      <c r="A6605" s="12">
        <f t="shared" si="459"/>
        <v>0</v>
      </c>
      <c r="B6605" t="str">
        <f>YEAR(C6605)&amp;VLOOKUP(MONTH(C6605),lookup!$G$2:$N$13,8)</f>
        <v>2026M04</v>
      </c>
      <c r="C6605" s="7">
        <f t="shared" si="461"/>
        <v>46142</v>
      </c>
      <c r="D6605" s="130">
        <v>0</v>
      </c>
      <c r="E6605">
        <f t="shared" si="458"/>
        <v>0</v>
      </c>
      <c r="F6605" s="130">
        <v>0</v>
      </c>
      <c r="G6605">
        <f t="shared" si="460"/>
        <v>0</v>
      </c>
      <c r="H6605">
        <f t="shared" si="457"/>
        <v>0</v>
      </c>
      <c r="I6605" s="70"/>
      <c r="K6605" s="70"/>
      <c r="O6605" s="70"/>
    </row>
    <row r="6606" spans="1:15">
      <c r="A6606" s="12">
        <f t="shared" si="459"/>
        <v>0</v>
      </c>
      <c r="B6606" t="str">
        <f>YEAR(C6606)&amp;VLOOKUP(MONTH(C6606),lookup!$G$2:$N$13,8)</f>
        <v>2026M05</v>
      </c>
      <c r="C6606" s="7">
        <f t="shared" si="461"/>
        <v>46143</v>
      </c>
      <c r="D6606" s="130">
        <v>0</v>
      </c>
      <c r="E6606">
        <f t="shared" si="458"/>
        <v>0</v>
      </c>
      <c r="F6606" s="130">
        <v>0</v>
      </c>
      <c r="G6606">
        <f t="shared" si="460"/>
        <v>0</v>
      </c>
      <c r="H6606">
        <f t="shared" si="457"/>
        <v>0</v>
      </c>
      <c r="I6606" s="70"/>
      <c r="K6606" s="70"/>
      <c r="O6606" s="70"/>
    </row>
    <row r="6607" spans="1:15">
      <c r="A6607" s="12">
        <f t="shared" si="459"/>
        <v>0</v>
      </c>
      <c r="B6607" t="str">
        <f>YEAR(C6607)&amp;VLOOKUP(MONTH(C6607),lookup!$G$2:$N$13,8)</f>
        <v>2026M05</v>
      </c>
      <c r="C6607" s="7">
        <f t="shared" si="461"/>
        <v>46144</v>
      </c>
      <c r="D6607" s="130">
        <v>0</v>
      </c>
      <c r="E6607">
        <f t="shared" si="458"/>
        <v>0</v>
      </c>
      <c r="F6607" s="130">
        <v>0</v>
      </c>
      <c r="G6607">
        <f t="shared" si="460"/>
        <v>0</v>
      </c>
      <c r="H6607">
        <f t="shared" si="457"/>
        <v>0</v>
      </c>
      <c r="I6607" s="70"/>
      <c r="K6607" s="70"/>
      <c r="O6607" s="70"/>
    </row>
    <row r="6608" spans="1:15">
      <c r="A6608" s="12">
        <f t="shared" si="459"/>
        <v>0</v>
      </c>
      <c r="B6608" t="str">
        <f>YEAR(C6608)&amp;VLOOKUP(MONTH(C6608),lookup!$G$2:$N$13,8)</f>
        <v>2026M05</v>
      </c>
      <c r="C6608" s="7">
        <f t="shared" si="461"/>
        <v>46145</v>
      </c>
      <c r="D6608" s="130">
        <v>0</v>
      </c>
      <c r="E6608">
        <f t="shared" si="458"/>
        <v>0</v>
      </c>
      <c r="F6608" s="130">
        <v>0</v>
      </c>
      <c r="G6608">
        <f t="shared" si="460"/>
        <v>0</v>
      </c>
      <c r="H6608">
        <f t="shared" si="457"/>
        <v>0</v>
      </c>
      <c r="I6608" s="70"/>
      <c r="K6608" s="70"/>
      <c r="O6608" s="70"/>
    </row>
    <row r="6609" spans="1:15">
      <c r="A6609" s="12">
        <f t="shared" si="459"/>
        <v>0</v>
      </c>
      <c r="B6609" t="str">
        <f>YEAR(C6609)&amp;VLOOKUP(MONTH(C6609),lookup!$G$2:$N$13,8)</f>
        <v>2026M05</v>
      </c>
      <c r="C6609" s="7">
        <f t="shared" si="461"/>
        <v>46146</v>
      </c>
      <c r="D6609" s="130">
        <v>0</v>
      </c>
      <c r="E6609">
        <f t="shared" si="458"/>
        <v>0</v>
      </c>
      <c r="F6609" s="130">
        <v>0</v>
      </c>
      <c r="G6609">
        <f t="shared" si="460"/>
        <v>0</v>
      </c>
      <c r="H6609">
        <f t="shared" si="457"/>
        <v>0</v>
      </c>
      <c r="I6609" s="70"/>
      <c r="K6609" s="70"/>
      <c r="O6609" s="70"/>
    </row>
    <row r="6610" spans="1:15">
      <c r="A6610" s="12">
        <f t="shared" si="459"/>
        <v>0</v>
      </c>
      <c r="B6610" t="str">
        <f>YEAR(C6610)&amp;VLOOKUP(MONTH(C6610),lookup!$G$2:$N$13,8)</f>
        <v>2026M05</v>
      </c>
      <c r="C6610" s="7">
        <f t="shared" si="461"/>
        <v>46147</v>
      </c>
      <c r="D6610" s="130">
        <v>0</v>
      </c>
      <c r="E6610">
        <f t="shared" si="458"/>
        <v>0</v>
      </c>
      <c r="F6610" s="130">
        <v>0</v>
      </c>
      <c r="G6610">
        <f t="shared" si="460"/>
        <v>0</v>
      </c>
      <c r="H6610">
        <f t="shared" si="457"/>
        <v>0</v>
      </c>
      <c r="I6610" s="70"/>
      <c r="K6610" s="70"/>
      <c r="O6610" s="70"/>
    </row>
    <row r="6611" spans="1:15">
      <c r="A6611" s="12">
        <f t="shared" si="459"/>
        <v>0</v>
      </c>
      <c r="B6611" t="str">
        <f>YEAR(C6611)&amp;VLOOKUP(MONTH(C6611),lookup!$G$2:$N$13,8)</f>
        <v>2026M05</v>
      </c>
      <c r="C6611" s="7">
        <f t="shared" si="461"/>
        <v>46148</v>
      </c>
      <c r="D6611" s="130">
        <v>0</v>
      </c>
      <c r="E6611">
        <f t="shared" si="458"/>
        <v>0</v>
      </c>
      <c r="F6611" s="130">
        <v>0</v>
      </c>
      <c r="G6611">
        <f t="shared" si="460"/>
        <v>0</v>
      </c>
      <c r="H6611">
        <f t="shared" si="457"/>
        <v>0</v>
      </c>
      <c r="I6611" s="70"/>
      <c r="K6611" s="70"/>
      <c r="O6611" s="70"/>
    </row>
    <row r="6612" spans="1:15">
      <c r="A6612" s="12">
        <f t="shared" si="459"/>
        <v>0</v>
      </c>
      <c r="B6612" t="str">
        <f>YEAR(C6612)&amp;VLOOKUP(MONTH(C6612),lookup!$G$2:$N$13,8)</f>
        <v>2026M05</v>
      </c>
      <c r="C6612" s="7">
        <f t="shared" si="461"/>
        <v>46149</v>
      </c>
      <c r="D6612" s="130">
        <v>0</v>
      </c>
      <c r="E6612">
        <f t="shared" si="458"/>
        <v>0</v>
      </c>
      <c r="F6612" s="130">
        <v>0</v>
      </c>
      <c r="G6612">
        <f t="shared" si="460"/>
        <v>0</v>
      </c>
      <c r="H6612">
        <f t="shared" si="457"/>
        <v>0</v>
      </c>
      <c r="I6612" s="70"/>
      <c r="K6612" s="70"/>
      <c r="O6612" s="70"/>
    </row>
    <row r="6613" spans="1:15">
      <c r="A6613" s="12">
        <f t="shared" si="459"/>
        <v>0</v>
      </c>
      <c r="B6613" t="str">
        <f>YEAR(C6613)&amp;VLOOKUP(MONTH(C6613),lookup!$G$2:$N$13,8)</f>
        <v>2026M05</v>
      </c>
      <c r="C6613" s="7">
        <f t="shared" si="461"/>
        <v>46150</v>
      </c>
      <c r="D6613" s="130">
        <v>0</v>
      </c>
      <c r="E6613">
        <f t="shared" si="458"/>
        <v>0</v>
      </c>
      <c r="F6613" s="130">
        <v>0</v>
      </c>
      <c r="G6613">
        <f t="shared" si="460"/>
        <v>0</v>
      </c>
      <c r="H6613">
        <f t="shared" si="457"/>
        <v>0</v>
      </c>
      <c r="I6613" s="70"/>
      <c r="K6613" s="70"/>
      <c r="O6613" s="70"/>
    </row>
    <row r="6614" spans="1:15">
      <c r="A6614" s="12">
        <f t="shared" si="459"/>
        <v>0</v>
      </c>
      <c r="B6614" t="str">
        <f>YEAR(C6614)&amp;VLOOKUP(MONTH(C6614),lookup!$G$2:$N$13,8)</f>
        <v>2026M05</v>
      </c>
      <c r="C6614" s="7">
        <f t="shared" si="461"/>
        <v>46151</v>
      </c>
      <c r="D6614" s="130">
        <v>0</v>
      </c>
      <c r="E6614">
        <f t="shared" si="458"/>
        <v>0</v>
      </c>
      <c r="F6614" s="130">
        <v>0</v>
      </c>
      <c r="G6614">
        <f t="shared" si="460"/>
        <v>0</v>
      </c>
      <c r="H6614">
        <f t="shared" si="457"/>
        <v>0</v>
      </c>
      <c r="I6614" s="70"/>
      <c r="K6614" s="70"/>
      <c r="O6614" s="70"/>
    </row>
    <row r="6615" spans="1:15">
      <c r="A6615" s="12">
        <f t="shared" si="459"/>
        <v>0</v>
      </c>
      <c r="B6615" t="str">
        <f>YEAR(C6615)&amp;VLOOKUP(MONTH(C6615),lookup!$G$2:$N$13,8)</f>
        <v>2026M05</v>
      </c>
      <c r="C6615" s="7">
        <f t="shared" si="461"/>
        <v>46152</v>
      </c>
      <c r="D6615" s="130">
        <v>0</v>
      </c>
      <c r="E6615">
        <f t="shared" si="458"/>
        <v>0</v>
      </c>
      <c r="F6615" s="130">
        <v>0</v>
      </c>
      <c r="G6615">
        <f t="shared" si="460"/>
        <v>0</v>
      </c>
      <c r="H6615">
        <f t="shared" si="457"/>
        <v>0</v>
      </c>
      <c r="I6615" s="70"/>
      <c r="K6615" s="70"/>
      <c r="O6615" s="70"/>
    </row>
    <row r="6616" spans="1:15">
      <c r="A6616" s="12">
        <f t="shared" si="459"/>
        <v>0</v>
      </c>
      <c r="B6616" t="str">
        <f>YEAR(C6616)&amp;VLOOKUP(MONTH(C6616),lookup!$G$2:$N$13,8)</f>
        <v>2026M05</v>
      </c>
      <c r="C6616" s="7">
        <f t="shared" si="461"/>
        <v>46153</v>
      </c>
      <c r="D6616" s="130">
        <v>0</v>
      </c>
      <c r="E6616">
        <f t="shared" si="458"/>
        <v>0</v>
      </c>
      <c r="F6616" s="130">
        <v>0</v>
      </c>
      <c r="G6616">
        <f t="shared" si="460"/>
        <v>0</v>
      </c>
      <c r="H6616">
        <f t="shared" si="457"/>
        <v>0</v>
      </c>
      <c r="I6616" s="70"/>
      <c r="K6616" s="70"/>
      <c r="O6616" s="70"/>
    </row>
    <row r="6617" spans="1:15">
      <c r="A6617" s="12">
        <f t="shared" si="459"/>
        <v>0</v>
      </c>
      <c r="B6617" t="str">
        <f>YEAR(C6617)&amp;VLOOKUP(MONTH(C6617),lookup!$G$2:$N$13,8)</f>
        <v>2026M05</v>
      </c>
      <c r="C6617" s="7">
        <f t="shared" si="461"/>
        <v>46154</v>
      </c>
      <c r="D6617" s="130">
        <v>0</v>
      </c>
      <c r="E6617">
        <f t="shared" si="458"/>
        <v>0</v>
      </c>
      <c r="F6617" s="130">
        <v>0</v>
      </c>
      <c r="G6617">
        <f t="shared" si="460"/>
        <v>0</v>
      </c>
      <c r="H6617">
        <f t="shared" ref="H6617:H6680" si="462">INDEX(J:AU,MATCH(C6617,C:C,0),MATCH($H$1,$J$1:$AU$1,0))*(IF(I6617=$Q$1,1,IF(K6617=$Q$1,1,IF(M6617=$Q$1,1,IF(O6617=$Q$1,1,0)))))</f>
        <v>0</v>
      </c>
      <c r="I6617" s="70"/>
      <c r="K6617" s="70"/>
      <c r="O6617" s="70"/>
    </row>
    <row r="6618" spans="1:15">
      <c r="A6618" s="12">
        <f t="shared" si="459"/>
        <v>0</v>
      </c>
      <c r="B6618" t="str">
        <f>YEAR(C6618)&amp;VLOOKUP(MONTH(C6618),lookup!$G$2:$N$13,8)</f>
        <v>2026M05</v>
      </c>
      <c r="C6618" s="7">
        <f t="shared" si="461"/>
        <v>46155</v>
      </c>
      <c r="D6618" s="130">
        <v>0</v>
      </c>
      <c r="E6618">
        <f t="shared" si="458"/>
        <v>0</v>
      </c>
      <c r="F6618" s="130">
        <v>0</v>
      </c>
      <c r="G6618">
        <f t="shared" si="460"/>
        <v>0</v>
      </c>
      <c r="H6618">
        <f t="shared" si="462"/>
        <v>0</v>
      </c>
      <c r="I6618" s="70"/>
      <c r="K6618" s="70"/>
      <c r="O6618" s="70"/>
    </row>
    <row r="6619" spans="1:15">
      <c r="A6619" s="12">
        <f t="shared" si="459"/>
        <v>0</v>
      </c>
      <c r="B6619" t="str">
        <f>YEAR(C6619)&amp;VLOOKUP(MONTH(C6619),lookup!$G$2:$N$13,8)</f>
        <v>2026M05</v>
      </c>
      <c r="C6619" s="7">
        <f t="shared" si="461"/>
        <v>46156</v>
      </c>
      <c r="D6619" s="130">
        <v>0</v>
      </c>
      <c r="E6619">
        <f t="shared" si="458"/>
        <v>0</v>
      </c>
      <c r="F6619" s="130">
        <v>0</v>
      </c>
      <c r="G6619">
        <f t="shared" si="460"/>
        <v>0</v>
      </c>
      <c r="H6619">
        <f t="shared" si="462"/>
        <v>0</v>
      </c>
      <c r="I6619" s="70"/>
      <c r="K6619" s="70"/>
      <c r="O6619" s="70"/>
    </row>
    <row r="6620" spans="1:15">
      <c r="A6620" s="12">
        <f t="shared" si="459"/>
        <v>0</v>
      </c>
      <c r="B6620" t="str">
        <f>YEAR(C6620)&amp;VLOOKUP(MONTH(C6620),lookup!$G$2:$N$13,8)</f>
        <v>2026M05</v>
      </c>
      <c r="C6620" s="7">
        <f t="shared" si="461"/>
        <v>46157</v>
      </c>
      <c r="D6620" s="130">
        <v>0</v>
      </c>
      <c r="E6620">
        <f t="shared" si="458"/>
        <v>0</v>
      </c>
      <c r="F6620" s="130">
        <v>0</v>
      </c>
      <c r="G6620">
        <f t="shared" si="460"/>
        <v>0</v>
      </c>
      <c r="H6620">
        <f t="shared" si="462"/>
        <v>0</v>
      </c>
      <c r="I6620" s="70"/>
      <c r="K6620" s="70"/>
      <c r="O6620" s="70"/>
    </row>
    <row r="6621" spans="1:15">
      <c r="A6621" s="12">
        <f t="shared" si="459"/>
        <v>0</v>
      </c>
      <c r="B6621" t="str">
        <f>YEAR(C6621)&amp;VLOOKUP(MONTH(C6621),lookup!$G$2:$N$13,8)</f>
        <v>2026M05</v>
      </c>
      <c r="C6621" s="7">
        <f t="shared" si="461"/>
        <v>46158</v>
      </c>
      <c r="D6621" s="130">
        <v>0</v>
      </c>
      <c r="E6621">
        <f t="shared" si="458"/>
        <v>0</v>
      </c>
      <c r="F6621" s="130">
        <v>0</v>
      </c>
      <c r="G6621">
        <f t="shared" si="460"/>
        <v>0</v>
      </c>
      <c r="H6621">
        <f t="shared" si="462"/>
        <v>0</v>
      </c>
      <c r="I6621" s="70"/>
      <c r="K6621" s="70"/>
      <c r="O6621" s="70"/>
    </row>
    <row r="6622" spans="1:15">
      <c r="A6622" s="12">
        <f t="shared" si="459"/>
        <v>0</v>
      </c>
      <c r="B6622" t="str">
        <f>YEAR(C6622)&amp;VLOOKUP(MONTH(C6622),lookup!$G$2:$N$13,8)</f>
        <v>2026M05</v>
      </c>
      <c r="C6622" s="7">
        <f t="shared" si="461"/>
        <v>46159</v>
      </c>
      <c r="D6622" s="130">
        <v>0</v>
      </c>
      <c r="E6622">
        <f t="shared" si="458"/>
        <v>0</v>
      </c>
      <c r="F6622" s="130">
        <v>0</v>
      </c>
      <c r="G6622">
        <f t="shared" si="460"/>
        <v>0</v>
      </c>
      <c r="H6622">
        <f t="shared" si="462"/>
        <v>0</v>
      </c>
      <c r="I6622" s="70"/>
      <c r="K6622" s="70"/>
      <c r="O6622" s="70"/>
    </row>
    <row r="6623" spans="1:15">
      <c r="A6623" s="12">
        <f t="shared" si="459"/>
        <v>0</v>
      </c>
      <c r="B6623" t="str">
        <f>YEAR(C6623)&amp;VLOOKUP(MONTH(C6623),lookup!$G$2:$N$13,8)</f>
        <v>2026M05</v>
      </c>
      <c r="C6623" s="7">
        <f t="shared" si="461"/>
        <v>46160</v>
      </c>
      <c r="D6623" s="130">
        <v>0</v>
      </c>
      <c r="E6623">
        <f t="shared" si="458"/>
        <v>0</v>
      </c>
      <c r="F6623" s="130">
        <v>0</v>
      </c>
      <c r="G6623">
        <f t="shared" si="460"/>
        <v>0</v>
      </c>
      <c r="H6623">
        <f t="shared" si="462"/>
        <v>0</v>
      </c>
      <c r="I6623" s="70"/>
      <c r="K6623" s="70"/>
      <c r="O6623" s="70"/>
    </row>
    <row r="6624" spans="1:15">
      <c r="A6624" s="12">
        <f t="shared" si="459"/>
        <v>0</v>
      </c>
      <c r="B6624" t="str">
        <f>YEAR(C6624)&amp;VLOOKUP(MONTH(C6624),lookup!$G$2:$N$13,8)</f>
        <v>2026M05</v>
      </c>
      <c r="C6624" s="7">
        <f t="shared" si="461"/>
        <v>46161</v>
      </c>
      <c r="D6624" s="130">
        <v>0</v>
      </c>
      <c r="E6624">
        <f t="shared" si="458"/>
        <v>0</v>
      </c>
      <c r="F6624" s="130">
        <v>0</v>
      </c>
      <c r="G6624">
        <f t="shared" si="460"/>
        <v>0</v>
      </c>
      <c r="H6624">
        <f t="shared" si="462"/>
        <v>0</v>
      </c>
      <c r="I6624" s="70"/>
      <c r="K6624" s="70"/>
      <c r="O6624" s="70"/>
    </row>
    <row r="6625" spans="1:15">
      <c r="A6625" s="12">
        <f t="shared" si="459"/>
        <v>0</v>
      </c>
      <c r="B6625" t="str">
        <f>YEAR(C6625)&amp;VLOOKUP(MONTH(C6625),lookup!$G$2:$N$13,8)</f>
        <v>2026M05</v>
      </c>
      <c r="C6625" s="7">
        <f t="shared" si="461"/>
        <v>46162</v>
      </c>
      <c r="D6625" s="130">
        <v>0</v>
      </c>
      <c r="E6625">
        <f t="shared" si="458"/>
        <v>0</v>
      </c>
      <c r="F6625" s="130">
        <v>0</v>
      </c>
      <c r="G6625">
        <f t="shared" si="460"/>
        <v>0</v>
      </c>
      <c r="H6625">
        <f t="shared" si="462"/>
        <v>0</v>
      </c>
      <c r="I6625" s="70"/>
      <c r="K6625" s="70"/>
      <c r="O6625" s="70"/>
    </row>
    <row r="6626" spans="1:15">
      <c r="A6626" s="12">
        <f t="shared" si="459"/>
        <v>0</v>
      </c>
      <c r="B6626" t="str">
        <f>YEAR(C6626)&amp;VLOOKUP(MONTH(C6626),lookup!$G$2:$N$13,8)</f>
        <v>2026M05</v>
      </c>
      <c r="C6626" s="7">
        <f t="shared" si="461"/>
        <v>46163</v>
      </c>
      <c r="D6626" s="130">
        <v>0</v>
      </c>
      <c r="E6626">
        <f t="shared" si="458"/>
        <v>0</v>
      </c>
      <c r="F6626" s="130">
        <v>0</v>
      </c>
      <c r="G6626">
        <f t="shared" si="460"/>
        <v>0</v>
      </c>
      <c r="H6626">
        <f t="shared" si="462"/>
        <v>0</v>
      </c>
      <c r="I6626" s="70"/>
      <c r="K6626" s="70"/>
      <c r="O6626" s="70"/>
    </row>
    <row r="6627" spans="1:15">
      <c r="A6627" s="12">
        <f t="shared" si="459"/>
        <v>0</v>
      </c>
      <c r="B6627" t="str">
        <f>YEAR(C6627)&amp;VLOOKUP(MONTH(C6627),lookup!$G$2:$N$13,8)</f>
        <v>2026M05</v>
      </c>
      <c r="C6627" s="7">
        <f t="shared" si="461"/>
        <v>46164</v>
      </c>
      <c r="D6627" s="130">
        <v>0</v>
      </c>
      <c r="E6627">
        <f t="shared" si="458"/>
        <v>0</v>
      </c>
      <c r="F6627" s="130">
        <v>0</v>
      </c>
      <c r="G6627">
        <f t="shared" si="460"/>
        <v>0</v>
      </c>
      <c r="H6627">
        <f t="shared" si="462"/>
        <v>0</v>
      </c>
      <c r="I6627" s="70"/>
      <c r="K6627" s="70"/>
      <c r="O6627" s="70"/>
    </row>
    <row r="6628" spans="1:15">
      <c r="A6628" s="12">
        <f t="shared" si="459"/>
        <v>0</v>
      </c>
      <c r="B6628" t="str">
        <f>YEAR(C6628)&amp;VLOOKUP(MONTH(C6628),lookup!$G$2:$N$13,8)</f>
        <v>2026M05</v>
      </c>
      <c r="C6628" s="7">
        <f t="shared" si="461"/>
        <v>46165</v>
      </c>
      <c r="D6628" s="130">
        <v>0</v>
      </c>
      <c r="E6628">
        <f t="shared" si="458"/>
        <v>0</v>
      </c>
      <c r="F6628" s="130">
        <v>0</v>
      </c>
      <c r="G6628">
        <f t="shared" si="460"/>
        <v>0</v>
      </c>
      <c r="H6628">
        <f t="shared" si="462"/>
        <v>0</v>
      </c>
      <c r="I6628" s="70"/>
      <c r="K6628" s="70"/>
      <c r="O6628" s="70"/>
    </row>
    <row r="6629" spans="1:15">
      <c r="A6629" s="12">
        <f t="shared" si="459"/>
        <v>0</v>
      </c>
      <c r="B6629" t="str">
        <f>YEAR(C6629)&amp;VLOOKUP(MONTH(C6629),lookup!$G$2:$N$13,8)</f>
        <v>2026M05</v>
      </c>
      <c r="C6629" s="7">
        <f t="shared" si="461"/>
        <v>46166</v>
      </c>
      <c r="D6629" s="130">
        <v>0</v>
      </c>
      <c r="E6629">
        <f t="shared" si="458"/>
        <v>0</v>
      </c>
      <c r="F6629" s="130">
        <v>0</v>
      </c>
      <c r="G6629">
        <f t="shared" si="460"/>
        <v>0</v>
      </c>
      <c r="H6629">
        <f t="shared" si="462"/>
        <v>0</v>
      </c>
      <c r="I6629" s="70"/>
      <c r="K6629" s="70"/>
      <c r="O6629" s="70"/>
    </row>
    <row r="6630" spans="1:15">
      <c r="A6630" s="12">
        <f t="shared" si="459"/>
        <v>0</v>
      </c>
      <c r="B6630" t="str">
        <f>YEAR(C6630)&amp;VLOOKUP(MONTH(C6630),lookup!$G$2:$N$13,8)</f>
        <v>2026M05</v>
      </c>
      <c r="C6630" s="7">
        <f t="shared" si="461"/>
        <v>46167</v>
      </c>
      <c r="D6630" s="130">
        <v>0</v>
      </c>
      <c r="E6630">
        <f t="shared" si="458"/>
        <v>0</v>
      </c>
      <c r="F6630" s="130">
        <v>0</v>
      </c>
      <c r="G6630">
        <f t="shared" si="460"/>
        <v>0</v>
      </c>
      <c r="H6630">
        <f t="shared" si="462"/>
        <v>0</v>
      </c>
      <c r="I6630" s="70"/>
      <c r="K6630" s="70"/>
      <c r="O6630" s="70"/>
    </row>
    <row r="6631" spans="1:15">
      <c r="A6631" s="12">
        <f t="shared" si="459"/>
        <v>0</v>
      </c>
      <c r="B6631" t="str">
        <f>YEAR(C6631)&amp;VLOOKUP(MONTH(C6631),lookup!$G$2:$N$13,8)</f>
        <v>2026M05</v>
      </c>
      <c r="C6631" s="7">
        <f t="shared" si="461"/>
        <v>46168</v>
      </c>
      <c r="D6631" s="130">
        <v>0</v>
      </c>
      <c r="E6631">
        <f t="shared" si="458"/>
        <v>0</v>
      </c>
      <c r="F6631" s="130">
        <v>0</v>
      </c>
      <c r="G6631">
        <f t="shared" si="460"/>
        <v>0</v>
      </c>
      <c r="H6631">
        <f t="shared" si="462"/>
        <v>0</v>
      </c>
      <c r="I6631" s="70"/>
      <c r="K6631" s="70"/>
      <c r="O6631" s="70"/>
    </row>
    <row r="6632" spans="1:15">
      <c r="A6632" s="12">
        <f t="shared" si="459"/>
        <v>0</v>
      </c>
      <c r="B6632" t="str">
        <f>YEAR(C6632)&amp;VLOOKUP(MONTH(C6632),lookup!$G$2:$N$13,8)</f>
        <v>2026M05</v>
      </c>
      <c r="C6632" s="7">
        <f t="shared" si="461"/>
        <v>46169</v>
      </c>
      <c r="D6632" s="130">
        <v>0</v>
      </c>
      <c r="E6632">
        <f t="shared" si="458"/>
        <v>0</v>
      </c>
      <c r="F6632" s="130">
        <v>0</v>
      </c>
      <c r="G6632">
        <f t="shared" si="460"/>
        <v>0</v>
      </c>
      <c r="H6632">
        <f t="shared" si="462"/>
        <v>0</v>
      </c>
      <c r="I6632" s="70"/>
      <c r="K6632" s="70"/>
      <c r="O6632" s="70"/>
    </row>
    <row r="6633" spans="1:15">
      <c r="A6633" s="12">
        <f t="shared" si="459"/>
        <v>0</v>
      </c>
      <c r="B6633" t="str">
        <f>YEAR(C6633)&amp;VLOOKUP(MONTH(C6633),lookup!$G$2:$N$13,8)</f>
        <v>2026M05</v>
      </c>
      <c r="C6633" s="7">
        <f t="shared" si="461"/>
        <v>46170</v>
      </c>
      <c r="D6633" s="130">
        <v>0</v>
      </c>
      <c r="E6633">
        <f t="shared" si="458"/>
        <v>0</v>
      </c>
      <c r="F6633" s="130">
        <v>0</v>
      </c>
      <c r="G6633">
        <f t="shared" si="460"/>
        <v>0</v>
      </c>
      <c r="H6633">
        <f t="shared" si="462"/>
        <v>0</v>
      </c>
      <c r="I6633" s="70"/>
      <c r="K6633" s="70"/>
      <c r="O6633" s="70"/>
    </row>
    <row r="6634" spans="1:15">
      <c r="A6634" s="12">
        <f t="shared" si="459"/>
        <v>0</v>
      </c>
      <c r="B6634" t="str">
        <f>YEAR(C6634)&amp;VLOOKUP(MONTH(C6634),lookup!$G$2:$N$13,8)</f>
        <v>2026M05</v>
      </c>
      <c r="C6634" s="7">
        <f t="shared" si="461"/>
        <v>46171</v>
      </c>
      <c r="D6634" s="130">
        <v>0</v>
      </c>
      <c r="E6634">
        <f t="shared" si="458"/>
        <v>0</v>
      </c>
      <c r="F6634" s="130">
        <v>0</v>
      </c>
      <c r="G6634">
        <f t="shared" si="460"/>
        <v>0</v>
      </c>
      <c r="H6634">
        <f t="shared" si="462"/>
        <v>0</v>
      </c>
      <c r="I6634" s="70"/>
      <c r="K6634" s="70"/>
      <c r="O6634" s="70"/>
    </row>
    <row r="6635" spans="1:15">
      <c r="A6635" s="12">
        <f t="shared" si="459"/>
        <v>0</v>
      </c>
      <c r="B6635" t="str">
        <f>YEAR(C6635)&amp;VLOOKUP(MONTH(C6635),lookup!$G$2:$N$13,8)</f>
        <v>2026M05</v>
      </c>
      <c r="C6635" s="7">
        <f t="shared" si="461"/>
        <v>46172</v>
      </c>
      <c r="D6635" s="130">
        <v>0</v>
      </c>
      <c r="E6635">
        <f t="shared" si="458"/>
        <v>0</v>
      </c>
      <c r="F6635" s="130">
        <v>0</v>
      </c>
      <c r="G6635">
        <f t="shared" si="460"/>
        <v>0</v>
      </c>
      <c r="H6635">
        <f t="shared" si="462"/>
        <v>0</v>
      </c>
      <c r="I6635" s="70"/>
      <c r="K6635" s="70"/>
      <c r="O6635" s="70"/>
    </row>
    <row r="6636" spans="1:15">
      <c r="A6636" s="12">
        <f t="shared" si="459"/>
        <v>0</v>
      </c>
      <c r="B6636" t="str">
        <f>YEAR(C6636)&amp;VLOOKUP(MONTH(C6636),lookup!$G$2:$N$13,8)</f>
        <v>2026M05</v>
      </c>
      <c r="C6636" s="7">
        <f t="shared" si="461"/>
        <v>46173</v>
      </c>
      <c r="D6636" s="130">
        <v>0</v>
      </c>
      <c r="E6636">
        <f t="shared" si="458"/>
        <v>0</v>
      </c>
      <c r="F6636" s="130">
        <v>0</v>
      </c>
      <c r="G6636">
        <f t="shared" si="460"/>
        <v>0</v>
      </c>
      <c r="H6636">
        <f t="shared" si="462"/>
        <v>0</v>
      </c>
      <c r="I6636" s="70"/>
      <c r="K6636" s="70"/>
      <c r="O6636" s="70"/>
    </row>
    <row r="6637" spans="1:15">
      <c r="A6637" s="12">
        <f t="shared" si="459"/>
        <v>0</v>
      </c>
      <c r="B6637" t="str">
        <f>YEAR(C6637)&amp;VLOOKUP(MONTH(C6637),lookup!$G$2:$N$13,8)</f>
        <v>2026M06</v>
      </c>
      <c r="C6637" s="7">
        <f t="shared" si="461"/>
        <v>46174</v>
      </c>
      <c r="D6637" s="130">
        <v>0</v>
      </c>
      <c r="E6637">
        <f t="shared" ref="E6637:E6700" si="463">AVERAGE(SUM(D6630:D6637)/8,SUM(D6632:D6637)/6)</f>
        <v>0</v>
      </c>
      <c r="F6637" s="130">
        <v>0</v>
      </c>
      <c r="G6637">
        <f t="shared" si="460"/>
        <v>0</v>
      </c>
      <c r="H6637">
        <f t="shared" si="462"/>
        <v>0</v>
      </c>
      <c r="I6637" s="70"/>
      <c r="K6637" s="70"/>
      <c r="O6637" s="70"/>
    </row>
    <row r="6638" spans="1:15">
      <c r="A6638" s="12">
        <f t="shared" si="459"/>
        <v>0</v>
      </c>
      <c r="B6638" t="str">
        <f>YEAR(C6638)&amp;VLOOKUP(MONTH(C6638),lookup!$G$2:$N$13,8)</f>
        <v>2026M06</v>
      </c>
      <c r="C6638" s="7">
        <f t="shared" si="461"/>
        <v>46175</v>
      </c>
      <c r="D6638" s="130">
        <v>0</v>
      </c>
      <c r="E6638">
        <f t="shared" si="463"/>
        <v>0</v>
      </c>
      <c r="F6638" s="130">
        <v>0</v>
      </c>
      <c r="G6638">
        <f t="shared" si="460"/>
        <v>0</v>
      </c>
      <c r="H6638">
        <f t="shared" si="462"/>
        <v>0</v>
      </c>
      <c r="I6638" s="70"/>
      <c r="K6638" s="70"/>
      <c r="O6638" s="70"/>
    </row>
    <row r="6639" spans="1:15">
      <c r="A6639" s="12">
        <f t="shared" si="459"/>
        <v>0</v>
      </c>
      <c r="B6639" t="str">
        <f>YEAR(C6639)&amp;VLOOKUP(MONTH(C6639),lookup!$G$2:$N$13,8)</f>
        <v>2026M06</v>
      </c>
      <c r="C6639" s="7">
        <f t="shared" si="461"/>
        <v>46176</v>
      </c>
      <c r="D6639" s="130">
        <v>0</v>
      </c>
      <c r="E6639">
        <f t="shared" si="463"/>
        <v>0</v>
      </c>
      <c r="F6639" s="130">
        <v>0</v>
      </c>
      <c r="G6639">
        <f t="shared" si="460"/>
        <v>0</v>
      </c>
      <c r="H6639">
        <f t="shared" si="462"/>
        <v>0</v>
      </c>
      <c r="I6639" s="70"/>
      <c r="K6639" s="70"/>
      <c r="O6639" s="70"/>
    </row>
    <row r="6640" spans="1:15">
      <c r="A6640" s="12">
        <f t="shared" ref="A6640:A6703" si="464">IF(D6640+D6641=D6640,IF(D6640+D6641&gt;0,1,0),0)</f>
        <v>0</v>
      </c>
      <c r="B6640" t="str">
        <f>YEAR(C6640)&amp;VLOOKUP(MONTH(C6640),lookup!$G$2:$N$13,8)</f>
        <v>2026M06</v>
      </c>
      <c r="C6640" s="7">
        <f t="shared" si="461"/>
        <v>46177</v>
      </c>
      <c r="D6640" s="130">
        <v>0</v>
      </c>
      <c r="E6640">
        <f t="shared" si="463"/>
        <v>0</v>
      </c>
      <c r="F6640" s="130">
        <v>0</v>
      </c>
      <c r="G6640">
        <f t="shared" si="460"/>
        <v>0</v>
      </c>
      <c r="H6640">
        <f t="shared" si="462"/>
        <v>0</v>
      </c>
      <c r="I6640" s="70"/>
      <c r="K6640" s="70"/>
      <c r="O6640" s="70"/>
    </row>
    <row r="6641" spans="1:15">
      <c r="A6641" s="12">
        <f t="shared" si="464"/>
        <v>0</v>
      </c>
      <c r="B6641" t="str">
        <f>YEAR(C6641)&amp;VLOOKUP(MONTH(C6641),lookup!$G$2:$N$13,8)</f>
        <v>2026M06</v>
      </c>
      <c r="C6641" s="7">
        <f t="shared" si="461"/>
        <v>46178</v>
      </c>
      <c r="D6641" s="130">
        <v>0</v>
      </c>
      <c r="E6641">
        <f t="shared" si="463"/>
        <v>0</v>
      </c>
      <c r="F6641" s="130">
        <v>0</v>
      </c>
      <c r="G6641">
        <f t="shared" si="460"/>
        <v>0</v>
      </c>
      <c r="H6641">
        <f t="shared" si="462"/>
        <v>0</v>
      </c>
      <c r="I6641" s="70"/>
      <c r="K6641" s="70"/>
      <c r="O6641" s="70"/>
    </row>
    <row r="6642" spans="1:15">
      <c r="A6642" s="12">
        <f t="shared" si="464"/>
        <v>0</v>
      </c>
      <c r="B6642" t="str">
        <f>YEAR(C6642)&amp;VLOOKUP(MONTH(C6642),lookup!$G$2:$N$13,8)</f>
        <v>2026M06</v>
      </c>
      <c r="C6642" s="7">
        <f t="shared" si="461"/>
        <v>46179</v>
      </c>
      <c r="D6642" s="130">
        <v>0</v>
      </c>
      <c r="E6642">
        <f t="shared" si="463"/>
        <v>0</v>
      </c>
      <c r="F6642" s="130">
        <v>0</v>
      </c>
      <c r="G6642">
        <f t="shared" si="460"/>
        <v>0</v>
      </c>
      <c r="H6642">
        <f t="shared" si="462"/>
        <v>0</v>
      </c>
      <c r="I6642" s="70"/>
      <c r="K6642" s="70"/>
      <c r="O6642" s="70"/>
    </row>
    <row r="6643" spans="1:15">
      <c r="A6643" s="12">
        <f t="shared" si="464"/>
        <v>0</v>
      </c>
      <c r="B6643" t="str">
        <f>YEAR(C6643)&amp;VLOOKUP(MONTH(C6643),lookup!$G$2:$N$13,8)</f>
        <v>2026M06</v>
      </c>
      <c r="C6643" s="7">
        <f t="shared" si="461"/>
        <v>46180</v>
      </c>
      <c r="D6643" s="130">
        <v>0</v>
      </c>
      <c r="E6643">
        <f t="shared" si="463"/>
        <v>0</v>
      </c>
      <c r="F6643" s="130">
        <v>0</v>
      </c>
      <c r="G6643">
        <f t="shared" si="460"/>
        <v>0</v>
      </c>
      <c r="H6643">
        <f t="shared" si="462"/>
        <v>0</v>
      </c>
      <c r="I6643" s="70"/>
      <c r="K6643" s="70"/>
      <c r="O6643" s="70"/>
    </row>
    <row r="6644" spans="1:15">
      <c r="A6644" s="12">
        <f t="shared" si="464"/>
        <v>0</v>
      </c>
      <c r="B6644" t="str">
        <f>YEAR(C6644)&amp;VLOOKUP(MONTH(C6644),lookup!$G$2:$N$13,8)</f>
        <v>2026M06</v>
      </c>
      <c r="C6644" s="7">
        <f t="shared" si="461"/>
        <v>46181</v>
      </c>
      <c r="D6644" s="130">
        <v>0</v>
      </c>
      <c r="E6644">
        <f t="shared" si="463"/>
        <v>0</v>
      </c>
      <c r="F6644" s="130">
        <v>0</v>
      </c>
      <c r="G6644">
        <f t="shared" si="460"/>
        <v>0</v>
      </c>
      <c r="H6644">
        <f t="shared" si="462"/>
        <v>0</v>
      </c>
      <c r="I6644" s="70"/>
      <c r="K6644" s="70"/>
      <c r="O6644" s="70"/>
    </row>
    <row r="6645" spans="1:15">
      <c r="A6645" s="12">
        <f t="shared" si="464"/>
        <v>0</v>
      </c>
      <c r="B6645" t="str">
        <f>YEAR(C6645)&amp;VLOOKUP(MONTH(C6645),lookup!$G$2:$N$13,8)</f>
        <v>2026M06</v>
      </c>
      <c r="C6645" s="7">
        <f t="shared" si="461"/>
        <v>46182</v>
      </c>
      <c r="D6645" s="130">
        <v>0</v>
      </c>
      <c r="E6645">
        <f t="shared" si="463"/>
        <v>0</v>
      </c>
      <c r="F6645" s="130">
        <v>0</v>
      </c>
      <c r="G6645">
        <f t="shared" si="460"/>
        <v>0</v>
      </c>
      <c r="H6645">
        <f t="shared" si="462"/>
        <v>0</v>
      </c>
      <c r="I6645" s="70"/>
      <c r="K6645" s="70"/>
      <c r="O6645" s="70"/>
    </row>
    <row r="6646" spans="1:15">
      <c r="A6646" s="12">
        <f t="shared" si="464"/>
        <v>0</v>
      </c>
      <c r="B6646" t="str">
        <f>YEAR(C6646)&amp;VLOOKUP(MONTH(C6646),lookup!$G$2:$N$13,8)</f>
        <v>2026M06</v>
      </c>
      <c r="C6646" s="7">
        <f t="shared" si="461"/>
        <v>46183</v>
      </c>
      <c r="D6646" s="130">
        <v>0</v>
      </c>
      <c r="E6646">
        <f t="shared" si="463"/>
        <v>0</v>
      </c>
      <c r="F6646" s="130">
        <v>0</v>
      </c>
      <c r="G6646">
        <f t="shared" si="460"/>
        <v>0</v>
      </c>
      <c r="H6646">
        <f t="shared" si="462"/>
        <v>0</v>
      </c>
      <c r="I6646" s="70"/>
      <c r="K6646" s="70"/>
      <c r="O6646" s="70"/>
    </row>
    <row r="6647" spans="1:15">
      <c r="A6647" s="12">
        <f t="shared" si="464"/>
        <v>0</v>
      </c>
      <c r="B6647" t="str">
        <f>YEAR(C6647)&amp;VLOOKUP(MONTH(C6647),lookup!$G$2:$N$13,8)</f>
        <v>2026M06</v>
      </c>
      <c r="C6647" s="7">
        <f t="shared" si="461"/>
        <v>46184</v>
      </c>
      <c r="D6647" s="130">
        <v>0</v>
      </c>
      <c r="E6647">
        <f t="shared" si="463"/>
        <v>0</v>
      </c>
      <c r="F6647" s="130">
        <v>0</v>
      </c>
      <c r="G6647">
        <f t="shared" si="460"/>
        <v>0</v>
      </c>
      <c r="H6647">
        <f t="shared" si="462"/>
        <v>0</v>
      </c>
      <c r="I6647" s="70"/>
      <c r="K6647" s="70"/>
      <c r="O6647" s="70"/>
    </row>
    <row r="6648" spans="1:15">
      <c r="A6648" s="12">
        <f t="shared" si="464"/>
        <v>0</v>
      </c>
      <c r="B6648" t="str">
        <f>YEAR(C6648)&amp;VLOOKUP(MONTH(C6648),lookup!$G$2:$N$13,8)</f>
        <v>2026M06</v>
      </c>
      <c r="C6648" s="7">
        <f t="shared" si="461"/>
        <v>46185</v>
      </c>
      <c r="D6648" s="130">
        <v>0</v>
      </c>
      <c r="E6648">
        <f t="shared" si="463"/>
        <v>0</v>
      </c>
      <c r="F6648" s="130">
        <v>0</v>
      </c>
      <c r="G6648">
        <f t="shared" si="460"/>
        <v>0</v>
      </c>
      <c r="H6648">
        <f t="shared" si="462"/>
        <v>0</v>
      </c>
      <c r="I6648" s="70"/>
      <c r="K6648" s="70"/>
      <c r="O6648" s="70"/>
    </row>
    <row r="6649" spans="1:15">
      <c r="A6649" s="12">
        <f t="shared" si="464"/>
        <v>0</v>
      </c>
      <c r="B6649" t="str">
        <f>YEAR(C6649)&amp;VLOOKUP(MONTH(C6649),lookup!$G$2:$N$13,8)</f>
        <v>2026M06</v>
      </c>
      <c r="C6649" s="7">
        <f t="shared" si="461"/>
        <v>46186</v>
      </c>
      <c r="D6649" s="130">
        <v>0</v>
      </c>
      <c r="E6649">
        <f t="shared" si="463"/>
        <v>0</v>
      </c>
      <c r="F6649" s="130">
        <v>0</v>
      </c>
      <c r="G6649">
        <f t="shared" si="460"/>
        <v>0</v>
      </c>
      <c r="H6649">
        <f t="shared" si="462"/>
        <v>0</v>
      </c>
      <c r="I6649" s="70"/>
      <c r="K6649" s="70"/>
      <c r="O6649" s="70"/>
    </row>
    <row r="6650" spans="1:15">
      <c r="A6650" s="12">
        <f t="shared" si="464"/>
        <v>0</v>
      </c>
      <c r="B6650" t="str">
        <f>YEAR(C6650)&amp;VLOOKUP(MONTH(C6650),lookup!$G$2:$N$13,8)</f>
        <v>2026M06</v>
      </c>
      <c r="C6650" s="7">
        <f t="shared" si="461"/>
        <v>46187</v>
      </c>
      <c r="D6650" s="130">
        <v>0</v>
      </c>
      <c r="E6650">
        <f t="shared" si="463"/>
        <v>0</v>
      </c>
      <c r="F6650" s="130">
        <v>0</v>
      </c>
      <c r="G6650">
        <f t="shared" si="460"/>
        <v>0</v>
      </c>
      <c r="H6650">
        <f t="shared" si="462"/>
        <v>0</v>
      </c>
      <c r="I6650" s="70"/>
      <c r="K6650" s="70"/>
      <c r="O6650" s="70"/>
    </row>
    <row r="6651" spans="1:15">
      <c r="A6651" s="12">
        <f t="shared" si="464"/>
        <v>0</v>
      </c>
      <c r="B6651" t="str">
        <f>YEAR(C6651)&amp;VLOOKUP(MONTH(C6651),lookup!$G$2:$N$13,8)</f>
        <v>2026M06</v>
      </c>
      <c r="C6651" s="7">
        <f t="shared" si="461"/>
        <v>46188</v>
      </c>
      <c r="D6651" s="130">
        <v>0</v>
      </c>
      <c r="E6651">
        <f t="shared" si="463"/>
        <v>0</v>
      </c>
      <c r="F6651" s="130">
        <v>0</v>
      </c>
      <c r="G6651">
        <f t="shared" si="460"/>
        <v>0</v>
      </c>
      <c r="H6651">
        <f t="shared" si="462"/>
        <v>0</v>
      </c>
      <c r="I6651" s="70"/>
      <c r="K6651" s="70"/>
      <c r="O6651" s="70"/>
    </row>
    <row r="6652" spans="1:15">
      <c r="A6652" s="12">
        <f t="shared" si="464"/>
        <v>0</v>
      </c>
      <c r="B6652" t="str">
        <f>YEAR(C6652)&amp;VLOOKUP(MONTH(C6652),lookup!$G$2:$N$13,8)</f>
        <v>2026M06</v>
      </c>
      <c r="C6652" s="7">
        <f t="shared" si="461"/>
        <v>46189</v>
      </c>
      <c r="D6652" s="130">
        <v>0</v>
      </c>
      <c r="E6652">
        <f t="shared" si="463"/>
        <v>0</v>
      </c>
      <c r="F6652" s="130">
        <v>0</v>
      </c>
      <c r="G6652">
        <f t="shared" si="460"/>
        <v>0</v>
      </c>
      <c r="H6652">
        <f t="shared" si="462"/>
        <v>0</v>
      </c>
      <c r="I6652" s="70"/>
      <c r="K6652" s="70"/>
      <c r="O6652" s="70"/>
    </row>
    <row r="6653" spans="1:15">
      <c r="A6653" s="12">
        <f t="shared" si="464"/>
        <v>0</v>
      </c>
      <c r="B6653" t="str">
        <f>YEAR(C6653)&amp;VLOOKUP(MONTH(C6653),lookup!$G$2:$N$13,8)</f>
        <v>2026M06</v>
      </c>
      <c r="C6653" s="7">
        <f t="shared" si="461"/>
        <v>46190</v>
      </c>
      <c r="D6653" s="130">
        <v>0</v>
      </c>
      <c r="E6653">
        <f t="shared" si="463"/>
        <v>0</v>
      </c>
      <c r="F6653" s="130">
        <v>0</v>
      </c>
      <c r="G6653">
        <f t="shared" si="460"/>
        <v>0</v>
      </c>
      <c r="H6653">
        <f t="shared" si="462"/>
        <v>0</v>
      </c>
      <c r="I6653" s="70"/>
      <c r="K6653" s="70"/>
      <c r="O6653" s="70"/>
    </row>
    <row r="6654" spans="1:15">
      <c r="A6654" s="12">
        <f t="shared" si="464"/>
        <v>0</v>
      </c>
      <c r="B6654" t="str">
        <f>YEAR(C6654)&amp;VLOOKUP(MONTH(C6654),lookup!$G$2:$N$13,8)</f>
        <v>2026M06</v>
      </c>
      <c r="C6654" s="7">
        <f t="shared" si="461"/>
        <v>46191</v>
      </c>
      <c r="D6654" s="130">
        <v>0</v>
      </c>
      <c r="E6654">
        <f t="shared" si="463"/>
        <v>0</v>
      </c>
      <c r="F6654" s="130">
        <v>0</v>
      </c>
      <c r="G6654">
        <f t="shared" si="460"/>
        <v>0</v>
      </c>
      <c r="H6654">
        <f t="shared" si="462"/>
        <v>0</v>
      </c>
      <c r="I6654" s="70"/>
      <c r="K6654" s="70"/>
      <c r="O6654" s="70"/>
    </row>
    <row r="6655" spans="1:15">
      <c r="A6655" s="12">
        <f t="shared" si="464"/>
        <v>0</v>
      </c>
      <c r="B6655" t="str">
        <f>YEAR(C6655)&amp;VLOOKUP(MONTH(C6655),lookup!$G$2:$N$13,8)</f>
        <v>2026M06</v>
      </c>
      <c r="C6655" s="7">
        <f t="shared" si="461"/>
        <v>46192</v>
      </c>
      <c r="D6655" s="130">
        <v>0</v>
      </c>
      <c r="E6655">
        <f t="shared" si="463"/>
        <v>0</v>
      </c>
      <c r="F6655" s="130">
        <v>0</v>
      </c>
      <c r="G6655">
        <f t="shared" si="460"/>
        <v>0</v>
      </c>
      <c r="H6655">
        <f t="shared" si="462"/>
        <v>0</v>
      </c>
      <c r="I6655" s="70"/>
      <c r="K6655" s="70"/>
      <c r="O6655" s="70"/>
    </row>
    <row r="6656" spans="1:15">
      <c r="A6656" s="12">
        <f t="shared" si="464"/>
        <v>0</v>
      </c>
      <c r="B6656" t="str">
        <f>YEAR(C6656)&amp;VLOOKUP(MONTH(C6656),lookup!$G$2:$N$13,8)</f>
        <v>2026M06</v>
      </c>
      <c r="C6656" s="7">
        <f t="shared" si="461"/>
        <v>46193</v>
      </c>
      <c r="D6656" s="130">
        <v>0</v>
      </c>
      <c r="E6656">
        <f t="shared" si="463"/>
        <v>0</v>
      </c>
      <c r="F6656" s="130">
        <v>0</v>
      </c>
      <c r="G6656">
        <f t="shared" si="460"/>
        <v>0</v>
      </c>
      <c r="H6656">
        <f t="shared" si="462"/>
        <v>0</v>
      </c>
      <c r="I6656" s="70"/>
      <c r="K6656" s="70"/>
      <c r="O6656" s="70"/>
    </row>
    <row r="6657" spans="1:15">
      <c r="A6657" s="12">
        <f t="shared" si="464"/>
        <v>0</v>
      </c>
      <c r="B6657" t="str">
        <f>YEAR(C6657)&amp;VLOOKUP(MONTH(C6657),lookup!$G$2:$N$13,8)</f>
        <v>2026M06</v>
      </c>
      <c r="C6657" s="7">
        <f t="shared" si="461"/>
        <v>46194</v>
      </c>
      <c r="D6657" s="130">
        <v>0</v>
      </c>
      <c r="E6657">
        <f t="shared" si="463"/>
        <v>0</v>
      </c>
      <c r="F6657" s="130">
        <v>0</v>
      </c>
      <c r="G6657">
        <f t="shared" si="460"/>
        <v>0</v>
      </c>
      <c r="H6657">
        <f t="shared" si="462"/>
        <v>0</v>
      </c>
      <c r="I6657" s="70"/>
      <c r="K6657" s="70"/>
      <c r="O6657" s="70"/>
    </row>
    <row r="6658" spans="1:15">
      <c r="A6658" s="12">
        <f t="shared" si="464"/>
        <v>0</v>
      </c>
      <c r="B6658" t="str">
        <f>YEAR(C6658)&amp;VLOOKUP(MONTH(C6658),lookup!$G$2:$N$13,8)</f>
        <v>2026M06</v>
      </c>
      <c r="C6658" s="7">
        <f t="shared" si="461"/>
        <v>46195</v>
      </c>
      <c r="D6658" s="130">
        <v>0</v>
      </c>
      <c r="E6658">
        <f t="shared" si="463"/>
        <v>0</v>
      </c>
      <c r="F6658" s="130">
        <v>0</v>
      </c>
      <c r="G6658">
        <f t="shared" si="460"/>
        <v>0</v>
      </c>
      <c r="H6658">
        <f t="shared" si="462"/>
        <v>0</v>
      </c>
      <c r="I6658" s="70"/>
      <c r="K6658" s="70"/>
      <c r="O6658" s="70"/>
    </row>
    <row r="6659" spans="1:15">
      <c r="A6659" s="12">
        <f t="shared" si="464"/>
        <v>0</v>
      </c>
      <c r="B6659" t="str">
        <f>YEAR(C6659)&amp;VLOOKUP(MONTH(C6659),lookup!$G$2:$N$13,8)</f>
        <v>2026M06</v>
      </c>
      <c r="C6659" s="7">
        <f t="shared" si="461"/>
        <v>46196</v>
      </c>
      <c r="D6659" s="130">
        <v>0</v>
      </c>
      <c r="E6659">
        <f t="shared" si="463"/>
        <v>0</v>
      </c>
      <c r="F6659" s="130">
        <v>0</v>
      </c>
      <c r="G6659">
        <f t="shared" si="460"/>
        <v>0</v>
      </c>
      <c r="H6659">
        <f t="shared" si="462"/>
        <v>0</v>
      </c>
      <c r="I6659" s="70"/>
      <c r="K6659" s="70"/>
      <c r="O6659" s="70"/>
    </row>
    <row r="6660" spans="1:15">
      <c r="A6660" s="12">
        <f t="shared" si="464"/>
        <v>0</v>
      </c>
      <c r="B6660" t="str">
        <f>YEAR(C6660)&amp;VLOOKUP(MONTH(C6660),lookup!$G$2:$N$13,8)</f>
        <v>2026M06</v>
      </c>
      <c r="C6660" s="7">
        <f t="shared" si="461"/>
        <v>46197</v>
      </c>
      <c r="D6660" s="130">
        <v>0</v>
      </c>
      <c r="E6660">
        <f t="shared" si="463"/>
        <v>0</v>
      </c>
      <c r="F6660" s="130">
        <v>0</v>
      </c>
      <c r="G6660">
        <f t="shared" si="460"/>
        <v>0</v>
      </c>
      <c r="H6660">
        <f t="shared" si="462"/>
        <v>0</v>
      </c>
      <c r="I6660" s="70"/>
      <c r="K6660" s="70"/>
      <c r="O6660" s="70"/>
    </row>
    <row r="6661" spans="1:15">
      <c r="A6661" s="12">
        <f t="shared" si="464"/>
        <v>0</v>
      </c>
      <c r="B6661" t="str">
        <f>YEAR(C6661)&amp;VLOOKUP(MONTH(C6661),lookup!$G$2:$N$13,8)</f>
        <v>2026M06</v>
      </c>
      <c r="C6661" s="7">
        <f t="shared" si="461"/>
        <v>46198</v>
      </c>
      <c r="D6661" s="130">
        <v>0</v>
      </c>
      <c r="E6661">
        <f t="shared" si="463"/>
        <v>0</v>
      </c>
      <c r="F6661" s="130">
        <v>0</v>
      </c>
      <c r="G6661">
        <f t="shared" si="460"/>
        <v>0</v>
      </c>
      <c r="H6661">
        <f t="shared" si="462"/>
        <v>0</v>
      </c>
      <c r="I6661" s="70"/>
      <c r="K6661" s="70"/>
      <c r="O6661" s="70"/>
    </row>
    <row r="6662" spans="1:15">
      <c r="A6662" s="12">
        <f t="shared" si="464"/>
        <v>0</v>
      </c>
      <c r="B6662" t="str">
        <f>YEAR(C6662)&amp;VLOOKUP(MONTH(C6662),lookup!$G$2:$N$13,8)</f>
        <v>2026M06</v>
      </c>
      <c r="C6662" s="7">
        <f t="shared" si="461"/>
        <v>46199</v>
      </c>
      <c r="D6662" s="130">
        <v>0</v>
      </c>
      <c r="E6662">
        <f t="shared" si="463"/>
        <v>0</v>
      </c>
      <c r="F6662" s="130">
        <v>0</v>
      </c>
      <c r="G6662">
        <f t="shared" ref="G6662:G6725" si="465">AVERAGE(SUM(F6655:F6662)/8,SUM(F6657:F6662)/6)</f>
        <v>0</v>
      </c>
      <c r="H6662">
        <f t="shared" si="462"/>
        <v>0</v>
      </c>
      <c r="I6662" s="70"/>
      <c r="K6662" s="70"/>
      <c r="O6662" s="70"/>
    </row>
    <row r="6663" spans="1:15">
      <c r="A6663" s="12">
        <f t="shared" si="464"/>
        <v>0</v>
      </c>
      <c r="B6663" t="str">
        <f>YEAR(C6663)&amp;VLOOKUP(MONTH(C6663),lookup!$G$2:$N$13,8)</f>
        <v>2026M06</v>
      </c>
      <c r="C6663" s="7">
        <f t="shared" si="461"/>
        <v>46200</v>
      </c>
      <c r="D6663" s="130">
        <v>0</v>
      </c>
      <c r="E6663">
        <f t="shared" si="463"/>
        <v>0</v>
      </c>
      <c r="F6663" s="130">
        <v>0</v>
      </c>
      <c r="G6663">
        <f t="shared" si="465"/>
        <v>0</v>
      </c>
      <c r="H6663">
        <f t="shared" si="462"/>
        <v>0</v>
      </c>
      <c r="I6663" s="70"/>
      <c r="K6663" s="70"/>
      <c r="O6663" s="70"/>
    </row>
    <row r="6664" spans="1:15">
      <c r="A6664" s="12">
        <f t="shared" si="464"/>
        <v>0</v>
      </c>
      <c r="B6664" t="str">
        <f>YEAR(C6664)&amp;VLOOKUP(MONTH(C6664),lookup!$G$2:$N$13,8)</f>
        <v>2026M06</v>
      </c>
      <c r="C6664" s="7">
        <f t="shared" si="461"/>
        <v>46201</v>
      </c>
      <c r="D6664" s="130">
        <v>0</v>
      </c>
      <c r="E6664">
        <f t="shared" si="463"/>
        <v>0</v>
      </c>
      <c r="F6664" s="130">
        <v>0</v>
      </c>
      <c r="G6664">
        <f t="shared" si="465"/>
        <v>0</v>
      </c>
      <c r="H6664">
        <f t="shared" si="462"/>
        <v>0</v>
      </c>
      <c r="I6664" s="70"/>
      <c r="K6664" s="70"/>
      <c r="O6664" s="70"/>
    </row>
    <row r="6665" spans="1:15">
      <c r="A6665" s="12">
        <f t="shared" si="464"/>
        <v>0</v>
      </c>
      <c r="B6665" t="str">
        <f>YEAR(C6665)&amp;VLOOKUP(MONTH(C6665),lookup!$G$2:$N$13,8)</f>
        <v>2026M06</v>
      </c>
      <c r="C6665" s="7">
        <f t="shared" si="461"/>
        <v>46202</v>
      </c>
      <c r="D6665" s="130">
        <v>0</v>
      </c>
      <c r="E6665">
        <f t="shared" si="463"/>
        <v>0</v>
      </c>
      <c r="F6665" s="130">
        <v>0</v>
      </c>
      <c r="G6665">
        <f t="shared" si="465"/>
        <v>0</v>
      </c>
      <c r="H6665">
        <f t="shared" si="462"/>
        <v>0</v>
      </c>
      <c r="I6665" s="70"/>
      <c r="K6665" s="70"/>
      <c r="O6665" s="70"/>
    </row>
    <row r="6666" spans="1:15">
      <c r="A6666" s="12">
        <f t="shared" si="464"/>
        <v>0</v>
      </c>
      <c r="B6666" t="str">
        <f>YEAR(C6666)&amp;VLOOKUP(MONTH(C6666),lookup!$G$2:$N$13,8)</f>
        <v>2026M06</v>
      </c>
      <c r="C6666" s="7">
        <f t="shared" si="461"/>
        <v>46203</v>
      </c>
      <c r="D6666" s="130">
        <v>0</v>
      </c>
      <c r="E6666">
        <f t="shared" si="463"/>
        <v>0</v>
      </c>
      <c r="F6666" s="130">
        <v>0</v>
      </c>
      <c r="G6666">
        <f t="shared" si="465"/>
        <v>0</v>
      </c>
      <c r="H6666">
        <f t="shared" si="462"/>
        <v>0</v>
      </c>
      <c r="I6666" s="70"/>
      <c r="K6666" s="70"/>
      <c r="O6666" s="70"/>
    </row>
    <row r="6667" spans="1:15">
      <c r="A6667" s="12">
        <f t="shared" si="464"/>
        <v>0</v>
      </c>
      <c r="B6667" t="str">
        <f>YEAR(C6667)&amp;VLOOKUP(MONTH(C6667),lookup!$G$2:$N$13,8)</f>
        <v>2026M07</v>
      </c>
      <c r="C6667" s="7">
        <f t="shared" si="461"/>
        <v>46204</v>
      </c>
      <c r="D6667" s="130">
        <v>0</v>
      </c>
      <c r="E6667">
        <f t="shared" si="463"/>
        <v>0</v>
      </c>
      <c r="F6667" s="130">
        <v>0</v>
      </c>
      <c r="G6667">
        <f t="shared" si="465"/>
        <v>0</v>
      </c>
      <c r="H6667">
        <f t="shared" si="462"/>
        <v>0</v>
      </c>
      <c r="I6667" s="70"/>
      <c r="K6667" s="70"/>
      <c r="O6667" s="70"/>
    </row>
    <row r="6668" spans="1:15">
      <c r="A6668" s="12">
        <f t="shared" si="464"/>
        <v>0</v>
      </c>
      <c r="B6668" t="str">
        <f>YEAR(C6668)&amp;VLOOKUP(MONTH(C6668),lookup!$G$2:$N$13,8)</f>
        <v>2026M07</v>
      </c>
      <c r="C6668" s="7">
        <f t="shared" ref="C6668:C6731" si="466">C6667+1</f>
        <v>46205</v>
      </c>
      <c r="D6668" s="130">
        <v>0</v>
      </c>
      <c r="E6668">
        <f t="shared" si="463"/>
        <v>0</v>
      </c>
      <c r="F6668" s="130">
        <v>0</v>
      </c>
      <c r="G6668">
        <f t="shared" si="465"/>
        <v>0</v>
      </c>
      <c r="H6668">
        <f t="shared" si="462"/>
        <v>0</v>
      </c>
      <c r="I6668" s="70"/>
      <c r="K6668" s="70"/>
      <c r="O6668" s="70"/>
    </row>
    <row r="6669" spans="1:15">
      <c r="A6669" s="12">
        <f t="shared" si="464"/>
        <v>0</v>
      </c>
      <c r="B6669" t="str">
        <f>YEAR(C6669)&amp;VLOOKUP(MONTH(C6669),lookup!$G$2:$N$13,8)</f>
        <v>2026M07</v>
      </c>
      <c r="C6669" s="7">
        <f t="shared" si="466"/>
        <v>46206</v>
      </c>
      <c r="D6669" s="130">
        <v>0</v>
      </c>
      <c r="E6669">
        <f t="shared" si="463"/>
        <v>0</v>
      </c>
      <c r="F6669" s="130">
        <v>0</v>
      </c>
      <c r="G6669">
        <f t="shared" si="465"/>
        <v>0</v>
      </c>
      <c r="H6669">
        <f t="shared" si="462"/>
        <v>0</v>
      </c>
      <c r="I6669" s="70"/>
      <c r="K6669" s="70"/>
      <c r="O6669" s="70"/>
    </row>
    <row r="6670" spans="1:15">
      <c r="A6670" s="12">
        <f t="shared" si="464"/>
        <v>0</v>
      </c>
      <c r="B6670" t="str">
        <f>YEAR(C6670)&amp;VLOOKUP(MONTH(C6670),lookup!$G$2:$N$13,8)</f>
        <v>2026M07</v>
      </c>
      <c r="C6670" s="7">
        <f t="shared" si="466"/>
        <v>46207</v>
      </c>
      <c r="D6670" s="130">
        <v>0</v>
      </c>
      <c r="E6670">
        <f t="shared" si="463"/>
        <v>0</v>
      </c>
      <c r="F6670" s="130">
        <v>0</v>
      </c>
      <c r="G6670">
        <f t="shared" si="465"/>
        <v>0</v>
      </c>
      <c r="H6670">
        <f t="shared" si="462"/>
        <v>0</v>
      </c>
      <c r="I6670" s="70"/>
      <c r="K6670" s="70"/>
      <c r="O6670" s="70"/>
    </row>
    <row r="6671" spans="1:15">
      <c r="A6671" s="12">
        <f t="shared" si="464"/>
        <v>0</v>
      </c>
      <c r="B6671" t="str">
        <f>YEAR(C6671)&amp;VLOOKUP(MONTH(C6671),lookup!$G$2:$N$13,8)</f>
        <v>2026M07</v>
      </c>
      <c r="C6671" s="7">
        <f t="shared" si="466"/>
        <v>46208</v>
      </c>
      <c r="D6671" s="130">
        <v>0</v>
      </c>
      <c r="E6671">
        <f t="shared" si="463"/>
        <v>0</v>
      </c>
      <c r="F6671" s="130">
        <v>0</v>
      </c>
      <c r="G6671">
        <f t="shared" si="465"/>
        <v>0</v>
      </c>
      <c r="H6671">
        <f t="shared" si="462"/>
        <v>0</v>
      </c>
      <c r="I6671" s="70"/>
      <c r="K6671" s="70"/>
      <c r="O6671" s="70"/>
    </row>
    <row r="6672" spans="1:15">
      <c r="A6672" s="12">
        <f t="shared" si="464"/>
        <v>0</v>
      </c>
      <c r="B6672" t="str">
        <f>YEAR(C6672)&amp;VLOOKUP(MONTH(C6672),lookup!$G$2:$N$13,8)</f>
        <v>2026M07</v>
      </c>
      <c r="C6672" s="7">
        <f t="shared" si="466"/>
        <v>46209</v>
      </c>
      <c r="D6672" s="130">
        <v>0</v>
      </c>
      <c r="E6672">
        <f t="shared" si="463"/>
        <v>0</v>
      </c>
      <c r="F6672" s="130">
        <v>0</v>
      </c>
      <c r="G6672">
        <f t="shared" si="465"/>
        <v>0</v>
      </c>
      <c r="H6672">
        <f t="shared" si="462"/>
        <v>0</v>
      </c>
      <c r="I6672" s="70"/>
      <c r="K6672" s="70"/>
      <c r="O6672" s="70"/>
    </row>
    <row r="6673" spans="1:15">
      <c r="A6673" s="12">
        <f t="shared" si="464"/>
        <v>0</v>
      </c>
      <c r="B6673" t="str">
        <f>YEAR(C6673)&amp;VLOOKUP(MONTH(C6673),lookup!$G$2:$N$13,8)</f>
        <v>2026M07</v>
      </c>
      <c r="C6673" s="7">
        <f t="shared" si="466"/>
        <v>46210</v>
      </c>
      <c r="D6673" s="130">
        <v>0</v>
      </c>
      <c r="E6673">
        <f t="shared" si="463"/>
        <v>0</v>
      </c>
      <c r="F6673" s="130">
        <v>0</v>
      </c>
      <c r="G6673">
        <f t="shared" si="465"/>
        <v>0</v>
      </c>
      <c r="H6673">
        <f t="shared" si="462"/>
        <v>0</v>
      </c>
      <c r="I6673" s="70"/>
      <c r="K6673" s="70"/>
      <c r="O6673" s="70"/>
    </row>
    <row r="6674" spans="1:15">
      <c r="A6674" s="12">
        <f t="shared" si="464"/>
        <v>0</v>
      </c>
      <c r="B6674" t="str">
        <f>YEAR(C6674)&amp;VLOOKUP(MONTH(C6674),lookup!$G$2:$N$13,8)</f>
        <v>2026M07</v>
      </c>
      <c r="C6674" s="7">
        <f t="shared" si="466"/>
        <v>46211</v>
      </c>
      <c r="D6674" s="130">
        <v>0</v>
      </c>
      <c r="E6674">
        <f t="shared" si="463"/>
        <v>0</v>
      </c>
      <c r="F6674" s="130">
        <v>0</v>
      </c>
      <c r="G6674">
        <f t="shared" si="465"/>
        <v>0</v>
      </c>
      <c r="H6674">
        <f t="shared" si="462"/>
        <v>0</v>
      </c>
      <c r="I6674" s="70"/>
      <c r="K6674" s="70"/>
      <c r="O6674" s="70"/>
    </row>
    <row r="6675" spans="1:15">
      <c r="A6675" s="12">
        <f t="shared" si="464"/>
        <v>0</v>
      </c>
      <c r="B6675" t="str">
        <f>YEAR(C6675)&amp;VLOOKUP(MONTH(C6675),lookup!$G$2:$N$13,8)</f>
        <v>2026M07</v>
      </c>
      <c r="C6675" s="7">
        <f t="shared" si="466"/>
        <v>46212</v>
      </c>
      <c r="D6675" s="130">
        <v>0</v>
      </c>
      <c r="E6675">
        <f t="shared" si="463"/>
        <v>0</v>
      </c>
      <c r="F6675" s="130">
        <v>0</v>
      </c>
      <c r="G6675">
        <f t="shared" si="465"/>
        <v>0</v>
      </c>
      <c r="H6675">
        <f t="shared" si="462"/>
        <v>0</v>
      </c>
      <c r="I6675" s="70"/>
      <c r="K6675" s="70"/>
      <c r="O6675" s="70"/>
    </row>
    <row r="6676" spans="1:15">
      <c r="A6676" s="12">
        <f t="shared" si="464"/>
        <v>0</v>
      </c>
      <c r="B6676" t="str">
        <f>YEAR(C6676)&amp;VLOOKUP(MONTH(C6676),lookup!$G$2:$N$13,8)</f>
        <v>2026M07</v>
      </c>
      <c r="C6676" s="7">
        <f t="shared" si="466"/>
        <v>46213</v>
      </c>
      <c r="D6676" s="130">
        <v>0</v>
      </c>
      <c r="E6676">
        <f t="shared" si="463"/>
        <v>0</v>
      </c>
      <c r="F6676" s="130">
        <v>0</v>
      </c>
      <c r="G6676">
        <f t="shared" si="465"/>
        <v>0</v>
      </c>
      <c r="H6676">
        <f t="shared" si="462"/>
        <v>0</v>
      </c>
      <c r="I6676" s="70"/>
      <c r="K6676" s="70"/>
      <c r="O6676" s="70"/>
    </row>
    <row r="6677" spans="1:15">
      <c r="A6677" s="12">
        <f t="shared" si="464"/>
        <v>0</v>
      </c>
      <c r="B6677" t="str">
        <f>YEAR(C6677)&amp;VLOOKUP(MONTH(C6677),lookup!$G$2:$N$13,8)</f>
        <v>2026M07</v>
      </c>
      <c r="C6677" s="7">
        <f t="shared" si="466"/>
        <v>46214</v>
      </c>
      <c r="D6677" s="130">
        <v>0</v>
      </c>
      <c r="E6677">
        <f t="shared" si="463"/>
        <v>0</v>
      </c>
      <c r="F6677" s="130">
        <v>0</v>
      </c>
      <c r="G6677">
        <f t="shared" si="465"/>
        <v>0</v>
      </c>
      <c r="H6677">
        <f t="shared" si="462"/>
        <v>0</v>
      </c>
      <c r="I6677" s="70"/>
      <c r="K6677" s="70"/>
      <c r="O6677" s="70"/>
    </row>
    <row r="6678" spans="1:15">
      <c r="A6678" s="12">
        <f t="shared" si="464"/>
        <v>0</v>
      </c>
      <c r="B6678" t="str">
        <f>YEAR(C6678)&amp;VLOOKUP(MONTH(C6678),lookup!$G$2:$N$13,8)</f>
        <v>2026M07</v>
      </c>
      <c r="C6678" s="7">
        <f t="shared" si="466"/>
        <v>46215</v>
      </c>
      <c r="D6678" s="130">
        <v>0</v>
      </c>
      <c r="E6678">
        <f t="shared" si="463"/>
        <v>0</v>
      </c>
      <c r="F6678" s="130">
        <v>0</v>
      </c>
      <c r="G6678">
        <f t="shared" si="465"/>
        <v>0</v>
      </c>
      <c r="H6678">
        <f t="shared" si="462"/>
        <v>0</v>
      </c>
      <c r="I6678" s="70"/>
      <c r="K6678" s="70"/>
      <c r="O6678" s="70"/>
    </row>
    <row r="6679" spans="1:15">
      <c r="A6679" s="12">
        <f t="shared" si="464"/>
        <v>0</v>
      </c>
      <c r="B6679" t="str">
        <f>YEAR(C6679)&amp;VLOOKUP(MONTH(C6679),lookup!$G$2:$N$13,8)</f>
        <v>2026M07</v>
      </c>
      <c r="C6679" s="7">
        <f t="shared" si="466"/>
        <v>46216</v>
      </c>
      <c r="D6679" s="130">
        <v>0</v>
      </c>
      <c r="E6679">
        <f t="shared" si="463"/>
        <v>0</v>
      </c>
      <c r="F6679" s="130">
        <v>0</v>
      </c>
      <c r="G6679">
        <f t="shared" si="465"/>
        <v>0</v>
      </c>
      <c r="H6679">
        <f t="shared" si="462"/>
        <v>0</v>
      </c>
      <c r="I6679" s="70"/>
      <c r="K6679" s="70"/>
      <c r="O6679" s="70"/>
    </row>
    <row r="6680" spans="1:15">
      <c r="A6680" s="12">
        <f t="shared" si="464"/>
        <v>0</v>
      </c>
      <c r="B6680" t="str">
        <f>YEAR(C6680)&amp;VLOOKUP(MONTH(C6680),lookup!$G$2:$N$13,8)</f>
        <v>2026M07</v>
      </c>
      <c r="C6680" s="7">
        <f t="shared" si="466"/>
        <v>46217</v>
      </c>
      <c r="D6680" s="130">
        <v>0</v>
      </c>
      <c r="E6680">
        <f t="shared" si="463"/>
        <v>0</v>
      </c>
      <c r="F6680" s="130">
        <v>0</v>
      </c>
      <c r="G6680">
        <f t="shared" si="465"/>
        <v>0</v>
      </c>
      <c r="H6680">
        <f t="shared" si="462"/>
        <v>0</v>
      </c>
      <c r="I6680" s="70"/>
      <c r="K6680" s="70"/>
      <c r="O6680" s="70"/>
    </row>
    <row r="6681" spans="1:15">
      <c r="A6681" s="12">
        <f t="shared" si="464"/>
        <v>0</v>
      </c>
      <c r="B6681" t="str">
        <f>YEAR(C6681)&amp;VLOOKUP(MONTH(C6681),lookup!$G$2:$N$13,8)</f>
        <v>2026M07</v>
      </c>
      <c r="C6681" s="7">
        <f t="shared" si="466"/>
        <v>46218</v>
      </c>
      <c r="D6681" s="130">
        <v>0</v>
      </c>
      <c r="E6681">
        <f t="shared" si="463"/>
        <v>0</v>
      </c>
      <c r="F6681" s="130">
        <v>0</v>
      </c>
      <c r="G6681">
        <f t="shared" si="465"/>
        <v>0</v>
      </c>
      <c r="H6681">
        <f t="shared" ref="H6681:H6744" si="467">INDEX(J:AU,MATCH(C6681,C:C,0),MATCH($H$1,$J$1:$AU$1,0))*(IF(I6681=$Q$1,1,IF(K6681=$Q$1,1,IF(M6681=$Q$1,1,IF(O6681=$Q$1,1,0)))))</f>
        <v>0</v>
      </c>
      <c r="I6681" s="70"/>
      <c r="K6681" s="70"/>
      <c r="O6681" s="70"/>
    </row>
    <row r="6682" spans="1:15">
      <c r="A6682" s="12">
        <f t="shared" si="464"/>
        <v>0</v>
      </c>
      <c r="B6682" t="str">
        <f>YEAR(C6682)&amp;VLOOKUP(MONTH(C6682),lookup!$G$2:$N$13,8)</f>
        <v>2026M07</v>
      </c>
      <c r="C6682" s="7">
        <f t="shared" si="466"/>
        <v>46219</v>
      </c>
      <c r="D6682" s="130">
        <v>0</v>
      </c>
      <c r="E6682">
        <f t="shared" si="463"/>
        <v>0</v>
      </c>
      <c r="F6682" s="130">
        <v>0</v>
      </c>
      <c r="G6682">
        <f t="shared" si="465"/>
        <v>0</v>
      </c>
      <c r="H6682">
        <f t="shared" si="467"/>
        <v>0</v>
      </c>
      <c r="I6682" s="70"/>
      <c r="K6682" s="70"/>
      <c r="O6682" s="70"/>
    </row>
    <row r="6683" spans="1:15">
      <c r="A6683" s="12">
        <f t="shared" si="464"/>
        <v>0</v>
      </c>
      <c r="B6683" t="str">
        <f>YEAR(C6683)&amp;VLOOKUP(MONTH(C6683),lookup!$G$2:$N$13,8)</f>
        <v>2026M07</v>
      </c>
      <c r="C6683" s="7">
        <f t="shared" si="466"/>
        <v>46220</v>
      </c>
      <c r="D6683" s="130">
        <v>0</v>
      </c>
      <c r="E6683">
        <f t="shared" si="463"/>
        <v>0</v>
      </c>
      <c r="F6683" s="130">
        <v>0</v>
      </c>
      <c r="G6683">
        <f t="shared" si="465"/>
        <v>0</v>
      </c>
      <c r="H6683">
        <f t="shared" si="467"/>
        <v>0</v>
      </c>
      <c r="I6683" s="70"/>
      <c r="K6683" s="70"/>
      <c r="O6683" s="70"/>
    </row>
    <row r="6684" spans="1:15">
      <c r="A6684" s="12">
        <f t="shared" si="464"/>
        <v>0</v>
      </c>
      <c r="B6684" t="str">
        <f>YEAR(C6684)&amp;VLOOKUP(MONTH(C6684),lookup!$G$2:$N$13,8)</f>
        <v>2026M07</v>
      </c>
      <c r="C6684" s="7">
        <f t="shared" si="466"/>
        <v>46221</v>
      </c>
      <c r="D6684" s="130">
        <v>0</v>
      </c>
      <c r="E6684">
        <f t="shared" si="463"/>
        <v>0</v>
      </c>
      <c r="F6684" s="130">
        <v>0</v>
      </c>
      <c r="G6684">
        <f t="shared" si="465"/>
        <v>0</v>
      </c>
      <c r="H6684">
        <f t="shared" si="467"/>
        <v>0</v>
      </c>
      <c r="I6684" s="70"/>
      <c r="K6684" s="70"/>
      <c r="O6684" s="70"/>
    </row>
    <row r="6685" spans="1:15">
      <c r="A6685" s="12">
        <f t="shared" si="464"/>
        <v>0</v>
      </c>
      <c r="B6685" t="str">
        <f>YEAR(C6685)&amp;VLOOKUP(MONTH(C6685),lookup!$G$2:$N$13,8)</f>
        <v>2026M07</v>
      </c>
      <c r="C6685" s="7">
        <f t="shared" si="466"/>
        <v>46222</v>
      </c>
      <c r="D6685" s="130">
        <v>0</v>
      </c>
      <c r="E6685">
        <f t="shared" si="463"/>
        <v>0</v>
      </c>
      <c r="F6685" s="130">
        <v>0</v>
      </c>
      <c r="G6685">
        <f t="shared" si="465"/>
        <v>0</v>
      </c>
      <c r="H6685">
        <f t="shared" si="467"/>
        <v>0</v>
      </c>
      <c r="I6685" s="70"/>
      <c r="K6685" s="70"/>
      <c r="O6685" s="70"/>
    </row>
    <row r="6686" spans="1:15">
      <c r="A6686" s="12">
        <f t="shared" si="464"/>
        <v>0</v>
      </c>
      <c r="B6686" t="str">
        <f>YEAR(C6686)&amp;VLOOKUP(MONTH(C6686),lookup!$G$2:$N$13,8)</f>
        <v>2026M07</v>
      </c>
      <c r="C6686" s="7">
        <f t="shared" si="466"/>
        <v>46223</v>
      </c>
      <c r="D6686" s="130">
        <v>0</v>
      </c>
      <c r="E6686">
        <f t="shared" si="463"/>
        <v>0</v>
      </c>
      <c r="F6686" s="130">
        <v>0</v>
      </c>
      <c r="G6686">
        <f t="shared" si="465"/>
        <v>0</v>
      </c>
      <c r="H6686">
        <f t="shared" si="467"/>
        <v>0</v>
      </c>
      <c r="I6686" s="70"/>
      <c r="K6686" s="70"/>
      <c r="O6686" s="70"/>
    </row>
    <row r="6687" spans="1:15">
      <c r="A6687" s="12">
        <f t="shared" si="464"/>
        <v>0</v>
      </c>
      <c r="B6687" t="str">
        <f>YEAR(C6687)&amp;VLOOKUP(MONTH(C6687),lookup!$G$2:$N$13,8)</f>
        <v>2026M07</v>
      </c>
      <c r="C6687" s="7">
        <f t="shared" si="466"/>
        <v>46224</v>
      </c>
      <c r="D6687" s="130">
        <v>0</v>
      </c>
      <c r="E6687">
        <f t="shared" si="463"/>
        <v>0</v>
      </c>
      <c r="F6687" s="130">
        <v>0</v>
      </c>
      <c r="G6687">
        <f t="shared" si="465"/>
        <v>0</v>
      </c>
      <c r="H6687">
        <f t="shared" si="467"/>
        <v>0</v>
      </c>
      <c r="I6687" s="70"/>
      <c r="K6687" s="70"/>
      <c r="O6687" s="70"/>
    </row>
    <row r="6688" spans="1:15">
      <c r="A6688" s="12">
        <f t="shared" si="464"/>
        <v>0</v>
      </c>
      <c r="B6688" t="str">
        <f>YEAR(C6688)&amp;VLOOKUP(MONTH(C6688),lookup!$G$2:$N$13,8)</f>
        <v>2026M07</v>
      </c>
      <c r="C6688" s="7">
        <f t="shared" si="466"/>
        <v>46225</v>
      </c>
      <c r="D6688" s="130">
        <v>0</v>
      </c>
      <c r="E6688">
        <f t="shared" si="463"/>
        <v>0</v>
      </c>
      <c r="F6688" s="130">
        <v>0</v>
      </c>
      <c r="G6688">
        <f t="shared" si="465"/>
        <v>0</v>
      </c>
      <c r="H6688">
        <f t="shared" si="467"/>
        <v>0</v>
      </c>
      <c r="I6688" s="70"/>
      <c r="K6688" s="70"/>
      <c r="O6688" s="70"/>
    </row>
    <row r="6689" spans="1:15">
      <c r="A6689" s="12">
        <f t="shared" si="464"/>
        <v>0</v>
      </c>
      <c r="B6689" t="str">
        <f>YEAR(C6689)&amp;VLOOKUP(MONTH(C6689),lookup!$G$2:$N$13,8)</f>
        <v>2026M07</v>
      </c>
      <c r="C6689" s="7">
        <f t="shared" si="466"/>
        <v>46226</v>
      </c>
      <c r="D6689" s="130">
        <v>0</v>
      </c>
      <c r="E6689">
        <f t="shared" si="463"/>
        <v>0</v>
      </c>
      <c r="F6689" s="130">
        <v>0</v>
      </c>
      <c r="G6689">
        <f t="shared" si="465"/>
        <v>0</v>
      </c>
      <c r="H6689">
        <f t="shared" si="467"/>
        <v>0</v>
      </c>
      <c r="I6689" s="70"/>
      <c r="K6689" s="70"/>
      <c r="O6689" s="70"/>
    </row>
    <row r="6690" spans="1:15">
      <c r="A6690" s="12">
        <f t="shared" si="464"/>
        <v>0</v>
      </c>
      <c r="B6690" t="str">
        <f>YEAR(C6690)&amp;VLOOKUP(MONTH(C6690),lookup!$G$2:$N$13,8)</f>
        <v>2026M07</v>
      </c>
      <c r="C6690" s="7">
        <f t="shared" si="466"/>
        <v>46227</v>
      </c>
      <c r="D6690" s="130">
        <v>0</v>
      </c>
      <c r="E6690">
        <f t="shared" si="463"/>
        <v>0</v>
      </c>
      <c r="F6690" s="130">
        <v>0</v>
      </c>
      <c r="G6690">
        <f t="shared" si="465"/>
        <v>0</v>
      </c>
      <c r="H6690">
        <f t="shared" si="467"/>
        <v>0</v>
      </c>
      <c r="I6690" s="70"/>
      <c r="K6690" s="70"/>
      <c r="O6690" s="70"/>
    </row>
    <row r="6691" spans="1:15">
      <c r="A6691" s="12">
        <f t="shared" si="464"/>
        <v>0</v>
      </c>
      <c r="B6691" t="str">
        <f>YEAR(C6691)&amp;VLOOKUP(MONTH(C6691),lookup!$G$2:$N$13,8)</f>
        <v>2026M07</v>
      </c>
      <c r="C6691" s="7">
        <f t="shared" si="466"/>
        <v>46228</v>
      </c>
      <c r="D6691" s="130">
        <v>0</v>
      </c>
      <c r="E6691">
        <f t="shared" si="463"/>
        <v>0</v>
      </c>
      <c r="F6691" s="130">
        <v>0</v>
      </c>
      <c r="G6691">
        <f t="shared" si="465"/>
        <v>0</v>
      </c>
      <c r="H6691">
        <f t="shared" si="467"/>
        <v>0</v>
      </c>
      <c r="I6691" s="70"/>
      <c r="K6691" s="70"/>
      <c r="O6691" s="70"/>
    </row>
    <row r="6692" spans="1:15">
      <c r="A6692" s="12">
        <f t="shared" si="464"/>
        <v>0</v>
      </c>
      <c r="B6692" t="str">
        <f>YEAR(C6692)&amp;VLOOKUP(MONTH(C6692),lookup!$G$2:$N$13,8)</f>
        <v>2026M07</v>
      </c>
      <c r="C6692" s="7">
        <f t="shared" si="466"/>
        <v>46229</v>
      </c>
      <c r="D6692" s="130">
        <v>0</v>
      </c>
      <c r="E6692">
        <f t="shared" si="463"/>
        <v>0</v>
      </c>
      <c r="F6692" s="130">
        <v>0</v>
      </c>
      <c r="G6692">
        <f t="shared" si="465"/>
        <v>0</v>
      </c>
      <c r="H6692">
        <f t="shared" si="467"/>
        <v>0</v>
      </c>
      <c r="I6692" s="70"/>
      <c r="K6692" s="70"/>
      <c r="O6692" s="70"/>
    </row>
    <row r="6693" spans="1:15">
      <c r="A6693" s="12">
        <f t="shared" si="464"/>
        <v>0</v>
      </c>
      <c r="B6693" t="str">
        <f>YEAR(C6693)&amp;VLOOKUP(MONTH(C6693),lookup!$G$2:$N$13,8)</f>
        <v>2026M07</v>
      </c>
      <c r="C6693" s="7">
        <f t="shared" si="466"/>
        <v>46230</v>
      </c>
      <c r="D6693" s="130">
        <v>0</v>
      </c>
      <c r="E6693">
        <f t="shared" si="463"/>
        <v>0</v>
      </c>
      <c r="F6693" s="130">
        <v>0</v>
      </c>
      <c r="G6693">
        <f t="shared" si="465"/>
        <v>0</v>
      </c>
      <c r="H6693">
        <f t="shared" si="467"/>
        <v>0</v>
      </c>
      <c r="I6693" s="70"/>
      <c r="K6693" s="70"/>
      <c r="O6693" s="70"/>
    </row>
    <row r="6694" spans="1:15">
      <c r="A6694" s="12">
        <f t="shared" si="464"/>
        <v>0</v>
      </c>
      <c r="B6694" t="str">
        <f>YEAR(C6694)&amp;VLOOKUP(MONTH(C6694),lookup!$G$2:$N$13,8)</f>
        <v>2026M07</v>
      </c>
      <c r="C6694" s="7">
        <f t="shared" si="466"/>
        <v>46231</v>
      </c>
      <c r="D6694" s="130">
        <v>0</v>
      </c>
      <c r="E6694">
        <f t="shared" si="463"/>
        <v>0</v>
      </c>
      <c r="F6694" s="130">
        <v>0</v>
      </c>
      <c r="G6694">
        <f t="shared" si="465"/>
        <v>0</v>
      </c>
      <c r="H6694">
        <f t="shared" si="467"/>
        <v>0</v>
      </c>
      <c r="I6694" s="70"/>
      <c r="K6694" s="70"/>
      <c r="O6694" s="70"/>
    </row>
    <row r="6695" spans="1:15">
      <c r="A6695" s="12">
        <f t="shared" si="464"/>
        <v>0</v>
      </c>
      <c r="B6695" t="str">
        <f>YEAR(C6695)&amp;VLOOKUP(MONTH(C6695),lookup!$G$2:$N$13,8)</f>
        <v>2026M07</v>
      </c>
      <c r="C6695" s="7">
        <f t="shared" si="466"/>
        <v>46232</v>
      </c>
      <c r="D6695" s="130">
        <v>0</v>
      </c>
      <c r="E6695">
        <f t="shared" si="463"/>
        <v>0</v>
      </c>
      <c r="F6695" s="130">
        <v>0</v>
      </c>
      <c r="G6695">
        <f t="shared" si="465"/>
        <v>0</v>
      </c>
      <c r="H6695">
        <f t="shared" si="467"/>
        <v>0</v>
      </c>
      <c r="I6695" s="70"/>
      <c r="K6695" s="70"/>
      <c r="O6695" s="70"/>
    </row>
    <row r="6696" spans="1:15">
      <c r="A6696" s="12">
        <f t="shared" si="464"/>
        <v>0</v>
      </c>
      <c r="B6696" t="str">
        <f>YEAR(C6696)&amp;VLOOKUP(MONTH(C6696),lookup!$G$2:$N$13,8)</f>
        <v>2026M07</v>
      </c>
      <c r="C6696" s="7">
        <f t="shared" si="466"/>
        <v>46233</v>
      </c>
      <c r="D6696" s="130">
        <v>0</v>
      </c>
      <c r="E6696">
        <f t="shared" si="463"/>
        <v>0</v>
      </c>
      <c r="F6696" s="130">
        <v>0</v>
      </c>
      <c r="G6696">
        <f t="shared" si="465"/>
        <v>0</v>
      </c>
      <c r="H6696">
        <f t="shared" si="467"/>
        <v>0</v>
      </c>
      <c r="I6696" s="70"/>
      <c r="K6696" s="70"/>
      <c r="O6696" s="70"/>
    </row>
    <row r="6697" spans="1:15">
      <c r="A6697" s="12">
        <f t="shared" si="464"/>
        <v>0</v>
      </c>
      <c r="B6697" t="str">
        <f>YEAR(C6697)&amp;VLOOKUP(MONTH(C6697),lookup!$G$2:$N$13,8)</f>
        <v>2026M07</v>
      </c>
      <c r="C6697" s="7">
        <f t="shared" si="466"/>
        <v>46234</v>
      </c>
      <c r="D6697" s="130">
        <v>0</v>
      </c>
      <c r="E6697">
        <f t="shared" si="463"/>
        <v>0</v>
      </c>
      <c r="F6697" s="130">
        <v>0</v>
      </c>
      <c r="G6697">
        <f t="shared" si="465"/>
        <v>0</v>
      </c>
      <c r="H6697">
        <f t="shared" si="467"/>
        <v>0</v>
      </c>
      <c r="I6697" s="70"/>
      <c r="K6697" s="70"/>
      <c r="O6697" s="70"/>
    </row>
    <row r="6698" spans="1:15">
      <c r="A6698" s="12">
        <f t="shared" si="464"/>
        <v>0</v>
      </c>
      <c r="B6698" t="str">
        <f>YEAR(C6698)&amp;VLOOKUP(MONTH(C6698),lookup!$G$2:$N$13,8)</f>
        <v>2026M08</v>
      </c>
      <c r="C6698" s="7">
        <f t="shared" si="466"/>
        <v>46235</v>
      </c>
      <c r="D6698" s="130">
        <v>0</v>
      </c>
      <c r="E6698">
        <f t="shared" si="463"/>
        <v>0</v>
      </c>
      <c r="F6698" s="130">
        <v>0</v>
      </c>
      <c r="G6698">
        <f t="shared" si="465"/>
        <v>0</v>
      </c>
      <c r="H6698">
        <f t="shared" si="467"/>
        <v>0</v>
      </c>
      <c r="I6698" s="70"/>
      <c r="K6698" s="70"/>
      <c r="O6698" s="70"/>
    </row>
    <row r="6699" spans="1:15">
      <c r="A6699" s="12">
        <f t="shared" si="464"/>
        <v>0</v>
      </c>
      <c r="B6699" t="str">
        <f>YEAR(C6699)&amp;VLOOKUP(MONTH(C6699),lookup!$G$2:$N$13,8)</f>
        <v>2026M08</v>
      </c>
      <c r="C6699" s="7">
        <f t="shared" si="466"/>
        <v>46236</v>
      </c>
      <c r="D6699" s="130">
        <v>0</v>
      </c>
      <c r="E6699">
        <f t="shared" si="463"/>
        <v>0</v>
      </c>
      <c r="F6699" s="130">
        <v>0</v>
      </c>
      <c r="G6699">
        <f t="shared" si="465"/>
        <v>0</v>
      </c>
      <c r="H6699">
        <f t="shared" si="467"/>
        <v>0</v>
      </c>
      <c r="I6699" s="70"/>
      <c r="K6699" s="70"/>
      <c r="O6699" s="70"/>
    </row>
    <row r="6700" spans="1:15">
      <c r="A6700" s="12">
        <f t="shared" si="464"/>
        <v>0</v>
      </c>
      <c r="B6700" t="str">
        <f>YEAR(C6700)&amp;VLOOKUP(MONTH(C6700),lookup!$G$2:$N$13,8)</f>
        <v>2026M08</v>
      </c>
      <c r="C6700" s="7">
        <f t="shared" si="466"/>
        <v>46237</v>
      </c>
      <c r="D6700" s="130">
        <v>0</v>
      </c>
      <c r="E6700">
        <f t="shared" si="463"/>
        <v>0</v>
      </c>
      <c r="F6700" s="130">
        <v>0</v>
      </c>
      <c r="G6700">
        <f t="shared" si="465"/>
        <v>0</v>
      </c>
      <c r="H6700">
        <f t="shared" si="467"/>
        <v>0</v>
      </c>
      <c r="I6700" s="70"/>
      <c r="K6700" s="70"/>
      <c r="O6700" s="70"/>
    </row>
    <row r="6701" spans="1:15">
      <c r="A6701" s="12">
        <f t="shared" si="464"/>
        <v>0</v>
      </c>
      <c r="B6701" t="str">
        <f>YEAR(C6701)&amp;VLOOKUP(MONTH(C6701),lookup!$G$2:$N$13,8)</f>
        <v>2026M08</v>
      </c>
      <c r="C6701" s="7">
        <f t="shared" si="466"/>
        <v>46238</v>
      </c>
      <c r="D6701" s="130">
        <v>0</v>
      </c>
      <c r="E6701">
        <f t="shared" ref="E6701:E6764" si="468">AVERAGE(SUM(D6694:D6701)/8,SUM(D6696:D6701)/6)</f>
        <v>0</v>
      </c>
      <c r="F6701" s="130">
        <v>0</v>
      </c>
      <c r="G6701">
        <f t="shared" si="465"/>
        <v>0</v>
      </c>
      <c r="H6701">
        <f t="shared" si="467"/>
        <v>0</v>
      </c>
      <c r="I6701" s="70"/>
      <c r="K6701" s="70"/>
      <c r="O6701" s="70"/>
    </row>
    <row r="6702" spans="1:15">
      <c r="A6702" s="12">
        <f t="shared" si="464"/>
        <v>0</v>
      </c>
      <c r="B6702" t="str">
        <f>YEAR(C6702)&amp;VLOOKUP(MONTH(C6702),lookup!$G$2:$N$13,8)</f>
        <v>2026M08</v>
      </c>
      <c r="C6702" s="7">
        <f t="shared" si="466"/>
        <v>46239</v>
      </c>
      <c r="D6702" s="130">
        <v>0</v>
      </c>
      <c r="E6702">
        <f t="shared" si="468"/>
        <v>0</v>
      </c>
      <c r="F6702" s="130">
        <v>0</v>
      </c>
      <c r="G6702">
        <f t="shared" si="465"/>
        <v>0</v>
      </c>
      <c r="H6702">
        <f t="shared" si="467"/>
        <v>0</v>
      </c>
      <c r="I6702" s="70"/>
      <c r="K6702" s="70"/>
      <c r="O6702" s="70"/>
    </row>
    <row r="6703" spans="1:15">
      <c r="A6703" s="12">
        <f t="shared" si="464"/>
        <v>0</v>
      </c>
      <c r="B6703" t="str">
        <f>YEAR(C6703)&amp;VLOOKUP(MONTH(C6703),lookup!$G$2:$N$13,8)</f>
        <v>2026M08</v>
      </c>
      <c r="C6703" s="7">
        <f t="shared" si="466"/>
        <v>46240</v>
      </c>
      <c r="D6703" s="130">
        <v>0</v>
      </c>
      <c r="E6703">
        <f t="shared" si="468"/>
        <v>0</v>
      </c>
      <c r="F6703" s="130">
        <v>0</v>
      </c>
      <c r="G6703">
        <f t="shared" si="465"/>
        <v>0</v>
      </c>
      <c r="H6703">
        <f t="shared" si="467"/>
        <v>0</v>
      </c>
      <c r="I6703" s="70"/>
      <c r="K6703" s="70"/>
      <c r="O6703" s="70"/>
    </row>
    <row r="6704" spans="1:15">
      <c r="A6704" s="12">
        <f t="shared" ref="A6704:A6767" si="469">IF(D6704+D6705=D6704,IF(D6704+D6705&gt;0,1,0),0)</f>
        <v>0</v>
      </c>
      <c r="B6704" t="str">
        <f>YEAR(C6704)&amp;VLOOKUP(MONTH(C6704),lookup!$G$2:$N$13,8)</f>
        <v>2026M08</v>
      </c>
      <c r="C6704" s="7">
        <f t="shared" si="466"/>
        <v>46241</v>
      </c>
      <c r="D6704" s="130">
        <v>0</v>
      </c>
      <c r="E6704">
        <f t="shared" si="468"/>
        <v>0</v>
      </c>
      <c r="F6704" s="130">
        <v>0</v>
      </c>
      <c r="G6704">
        <f t="shared" si="465"/>
        <v>0</v>
      </c>
      <c r="H6704">
        <f t="shared" si="467"/>
        <v>0</v>
      </c>
      <c r="I6704" s="70"/>
      <c r="K6704" s="70"/>
      <c r="O6704" s="70"/>
    </row>
    <row r="6705" spans="1:15">
      <c r="A6705" s="12">
        <f t="shared" si="469"/>
        <v>0</v>
      </c>
      <c r="B6705" t="str">
        <f>YEAR(C6705)&amp;VLOOKUP(MONTH(C6705),lookup!$G$2:$N$13,8)</f>
        <v>2026M08</v>
      </c>
      <c r="C6705" s="7">
        <f t="shared" si="466"/>
        <v>46242</v>
      </c>
      <c r="D6705" s="130">
        <v>0</v>
      </c>
      <c r="E6705">
        <f t="shared" si="468"/>
        <v>0</v>
      </c>
      <c r="F6705" s="130">
        <v>0</v>
      </c>
      <c r="G6705">
        <f t="shared" si="465"/>
        <v>0</v>
      </c>
      <c r="H6705">
        <f t="shared" si="467"/>
        <v>0</v>
      </c>
      <c r="I6705" s="70"/>
      <c r="K6705" s="70"/>
      <c r="O6705" s="70"/>
    </row>
    <row r="6706" spans="1:15">
      <c r="A6706" s="12">
        <f t="shared" si="469"/>
        <v>0</v>
      </c>
      <c r="B6706" t="str">
        <f>YEAR(C6706)&amp;VLOOKUP(MONTH(C6706),lookup!$G$2:$N$13,8)</f>
        <v>2026M08</v>
      </c>
      <c r="C6706" s="7">
        <f t="shared" si="466"/>
        <v>46243</v>
      </c>
      <c r="D6706" s="130">
        <v>0</v>
      </c>
      <c r="E6706">
        <f t="shared" si="468"/>
        <v>0</v>
      </c>
      <c r="F6706" s="130">
        <v>0</v>
      </c>
      <c r="G6706">
        <f t="shared" si="465"/>
        <v>0</v>
      </c>
      <c r="H6706">
        <f t="shared" si="467"/>
        <v>0</v>
      </c>
      <c r="I6706" s="70"/>
      <c r="K6706" s="70"/>
      <c r="O6706" s="70"/>
    </row>
    <row r="6707" spans="1:15">
      <c r="A6707" s="12">
        <f t="shared" si="469"/>
        <v>0</v>
      </c>
      <c r="B6707" t="str">
        <f>YEAR(C6707)&amp;VLOOKUP(MONTH(C6707),lookup!$G$2:$N$13,8)</f>
        <v>2026M08</v>
      </c>
      <c r="C6707" s="7">
        <f t="shared" si="466"/>
        <v>46244</v>
      </c>
      <c r="D6707" s="130">
        <v>0</v>
      </c>
      <c r="E6707">
        <f t="shared" si="468"/>
        <v>0</v>
      </c>
      <c r="F6707" s="130">
        <v>0</v>
      </c>
      <c r="G6707">
        <f t="shared" si="465"/>
        <v>0</v>
      </c>
      <c r="H6707">
        <f t="shared" si="467"/>
        <v>0</v>
      </c>
      <c r="I6707" s="70"/>
      <c r="K6707" s="70"/>
      <c r="O6707" s="70"/>
    </row>
    <row r="6708" spans="1:15">
      <c r="A6708" s="12">
        <f t="shared" si="469"/>
        <v>0</v>
      </c>
      <c r="B6708" t="str">
        <f>YEAR(C6708)&amp;VLOOKUP(MONTH(C6708),lookup!$G$2:$N$13,8)</f>
        <v>2026M08</v>
      </c>
      <c r="C6708" s="7">
        <f t="shared" si="466"/>
        <v>46245</v>
      </c>
      <c r="D6708" s="130">
        <v>0</v>
      </c>
      <c r="E6708">
        <f t="shared" si="468"/>
        <v>0</v>
      </c>
      <c r="F6708" s="130">
        <v>0</v>
      </c>
      <c r="G6708">
        <f t="shared" si="465"/>
        <v>0</v>
      </c>
      <c r="H6708">
        <f t="shared" si="467"/>
        <v>0</v>
      </c>
      <c r="I6708" s="70"/>
      <c r="K6708" s="70"/>
      <c r="O6708" s="70"/>
    </row>
    <row r="6709" spans="1:15">
      <c r="A6709" s="12">
        <f t="shared" si="469"/>
        <v>0</v>
      </c>
      <c r="B6709" t="str">
        <f>YEAR(C6709)&amp;VLOOKUP(MONTH(C6709),lookup!$G$2:$N$13,8)</f>
        <v>2026M08</v>
      </c>
      <c r="C6709" s="7">
        <f t="shared" si="466"/>
        <v>46246</v>
      </c>
      <c r="D6709" s="130">
        <v>0</v>
      </c>
      <c r="E6709">
        <f t="shared" si="468"/>
        <v>0</v>
      </c>
      <c r="F6709" s="130">
        <v>0</v>
      </c>
      <c r="G6709">
        <f t="shared" si="465"/>
        <v>0</v>
      </c>
      <c r="H6709">
        <f t="shared" si="467"/>
        <v>0</v>
      </c>
      <c r="I6709" s="70"/>
      <c r="K6709" s="70"/>
      <c r="O6709" s="70"/>
    </row>
    <row r="6710" spans="1:15">
      <c r="A6710" s="12">
        <f t="shared" si="469"/>
        <v>0</v>
      </c>
      <c r="B6710" t="str">
        <f>YEAR(C6710)&amp;VLOOKUP(MONTH(C6710),lookup!$G$2:$N$13,8)</f>
        <v>2026M08</v>
      </c>
      <c r="C6710" s="7">
        <f t="shared" si="466"/>
        <v>46247</v>
      </c>
      <c r="D6710" s="130">
        <v>0</v>
      </c>
      <c r="E6710">
        <f t="shared" si="468"/>
        <v>0</v>
      </c>
      <c r="F6710" s="130">
        <v>0</v>
      </c>
      <c r="G6710">
        <f t="shared" si="465"/>
        <v>0</v>
      </c>
      <c r="H6710">
        <f t="shared" si="467"/>
        <v>0</v>
      </c>
      <c r="I6710" s="70"/>
      <c r="K6710" s="70"/>
      <c r="O6710" s="70"/>
    </row>
    <row r="6711" spans="1:15">
      <c r="A6711" s="12">
        <f t="shared" si="469"/>
        <v>0</v>
      </c>
      <c r="B6711" t="str">
        <f>YEAR(C6711)&amp;VLOOKUP(MONTH(C6711),lookup!$G$2:$N$13,8)</f>
        <v>2026M08</v>
      </c>
      <c r="C6711" s="7">
        <f t="shared" si="466"/>
        <v>46248</v>
      </c>
      <c r="D6711" s="130">
        <v>0</v>
      </c>
      <c r="E6711">
        <f t="shared" si="468"/>
        <v>0</v>
      </c>
      <c r="F6711" s="130">
        <v>0</v>
      </c>
      <c r="G6711">
        <f t="shared" si="465"/>
        <v>0</v>
      </c>
      <c r="H6711">
        <f t="shared" si="467"/>
        <v>0</v>
      </c>
      <c r="I6711" s="70"/>
      <c r="K6711" s="70"/>
      <c r="O6711" s="70"/>
    </row>
    <row r="6712" spans="1:15">
      <c r="A6712" s="12">
        <f t="shared" si="469"/>
        <v>0</v>
      </c>
      <c r="B6712" t="str">
        <f>YEAR(C6712)&amp;VLOOKUP(MONTH(C6712),lookup!$G$2:$N$13,8)</f>
        <v>2026M08</v>
      </c>
      <c r="C6712" s="7">
        <f t="shared" si="466"/>
        <v>46249</v>
      </c>
      <c r="D6712" s="130">
        <v>0</v>
      </c>
      <c r="E6712">
        <f t="shared" si="468"/>
        <v>0</v>
      </c>
      <c r="F6712" s="130">
        <v>0</v>
      </c>
      <c r="G6712">
        <f t="shared" si="465"/>
        <v>0</v>
      </c>
      <c r="H6712">
        <f t="shared" si="467"/>
        <v>0</v>
      </c>
      <c r="I6712" s="70"/>
      <c r="K6712" s="70"/>
      <c r="O6712" s="70"/>
    </row>
    <row r="6713" spans="1:15">
      <c r="A6713" s="12">
        <f t="shared" si="469"/>
        <v>0</v>
      </c>
      <c r="B6713" t="str">
        <f>YEAR(C6713)&amp;VLOOKUP(MONTH(C6713),lookup!$G$2:$N$13,8)</f>
        <v>2026M08</v>
      </c>
      <c r="C6713" s="7">
        <f t="shared" si="466"/>
        <v>46250</v>
      </c>
      <c r="D6713" s="130">
        <v>0</v>
      </c>
      <c r="E6713">
        <f t="shared" si="468"/>
        <v>0</v>
      </c>
      <c r="F6713" s="130">
        <v>0</v>
      </c>
      <c r="G6713">
        <f t="shared" si="465"/>
        <v>0</v>
      </c>
      <c r="H6713">
        <f t="shared" si="467"/>
        <v>0</v>
      </c>
      <c r="I6713" s="70"/>
      <c r="K6713" s="70"/>
      <c r="O6713" s="70"/>
    </row>
    <row r="6714" spans="1:15">
      <c r="A6714" s="12">
        <f t="shared" si="469"/>
        <v>0</v>
      </c>
      <c r="B6714" t="str">
        <f>YEAR(C6714)&amp;VLOOKUP(MONTH(C6714),lookup!$G$2:$N$13,8)</f>
        <v>2026M08</v>
      </c>
      <c r="C6714" s="7">
        <f t="shared" si="466"/>
        <v>46251</v>
      </c>
      <c r="D6714" s="130">
        <v>0</v>
      </c>
      <c r="E6714">
        <f t="shared" si="468"/>
        <v>0</v>
      </c>
      <c r="F6714" s="130">
        <v>0</v>
      </c>
      <c r="G6714">
        <f t="shared" si="465"/>
        <v>0</v>
      </c>
      <c r="H6714">
        <f t="shared" si="467"/>
        <v>0</v>
      </c>
      <c r="I6714" s="70"/>
      <c r="K6714" s="70"/>
      <c r="O6714" s="70"/>
    </row>
    <row r="6715" spans="1:15">
      <c r="A6715" s="12">
        <f t="shared" si="469"/>
        <v>0</v>
      </c>
      <c r="B6715" t="str">
        <f>YEAR(C6715)&amp;VLOOKUP(MONTH(C6715),lookup!$G$2:$N$13,8)</f>
        <v>2026M08</v>
      </c>
      <c r="C6715" s="7">
        <f t="shared" si="466"/>
        <v>46252</v>
      </c>
      <c r="D6715" s="130">
        <v>0</v>
      </c>
      <c r="E6715">
        <f t="shared" si="468"/>
        <v>0</v>
      </c>
      <c r="F6715" s="130">
        <v>0</v>
      </c>
      <c r="G6715">
        <f t="shared" si="465"/>
        <v>0</v>
      </c>
      <c r="H6715">
        <f t="shared" si="467"/>
        <v>0</v>
      </c>
      <c r="I6715" s="70"/>
      <c r="K6715" s="70"/>
      <c r="O6715" s="70"/>
    </row>
    <row r="6716" spans="1:15">
      <c r="A6716" s="12">
        <f t="shared" si="469"/>
        <v>0</v>
      </c>
      <c r="B6716" t="str">
        <f>YEAR(C6716)&amp;VLOOKUP(MONTH(C6716),lookup!$G$2:$N$13,8)</f>
        <v>2026M08</v>
      </c>
      <c r="C6716" s="7">
        <f t="shared" si="466"/>
        <v>46253</v>
      </c>
      <c r="D6716" s="130">
        <v>0</v>
      </c>
      <c r="E6716">
        <f t="shared" si="468"/>
        <v>0</v>
      </c>
      <c r="F6716" s="130">
        <v>0</v>
      </c>
      <c r="G6716">
        <f t="shared" si="465"/>
        <v>0</v>
      </c>
      <c r="H6716">
        <f t="shared" si="467"/>
        <v>0</v>
      </c>
      <c r="I6716" s="70"/>
      <c r="K6716" s="70"/>
      <c r="O6716" s="70"/>
    </row>
    <row r="6717" spans="1:15">
      <c r="A6717" s="12">
        <f t="shared" si="469"/>
        <v>0</v>
      </c>
      <c r="B6717" t="str">
        <f>YEAR(C6717)&amp;VLOOKUP(MONTH(C6717),lookup!$G$2:$N$13,8)</f>
        <v>2026M08</v>
      </c>
      <c r="C6717" s="7">
        <f t="shared" si="466"/>
        <v>46254</v>
      </c>
      <c r="D6717" s="130">
        <v>0</v>
      </c>
      <c r="E6717">
        <f t="shared" si="468"/>
        <v>0</v>
      </c>
      <c r="F6717" s="130">
        <v>0</v>
      </c>
      <c r="G6717">
        <f t="shared" si="465"/>
        <v>0</v>
      </c>
      <c r="H6717">
        <f t="shared" si="467"/>
        <v>0</v>
      </c>
      <c r="I6717" s="70"/>
      <c r="K6717" s="70"/>
      <c r="O6717" s="70"/>
    </row>
    <row r="6718" spans="1:15">
      <c r="A6718" s="12">
        <f t="shared" si="469"/>
        <v>0</v>
      </c>
      <c r="B6718" t="str">
        <f>YEAR(C6718)&amp;VLOOKUP(MONTH(C6718),lookup!$G$2:$N$13,8)</f>
        <v>2026M08</v>
      </c>
      <c r="C6718" s="7">
        <f t="shared" si="466"/>
        <v>46255</v>
      </c>
      <c r="D6718" s="130">
        <v>0</v>
      </c>
      <c r="E6718">
        <f t="shared" si="468"/>
        <v>0</v>
      </c>
      <c r="F6718" s="130">
        <v>0</v>
      </c>
      <c r="G6718">
        <f t="shared" si="465"/>
        <v>0</v>
      </c>
      <c r="H6718">
        <f t="shared" si="467"/>
        <v>0</v>
      </c>
      <c r="I6718" s="70"/>
      <c r="K6718" s="70"/>
      <c r="O6718" s="70"/>
    </row>
    <row r="6719" spans="1:15">
      <c r="A6719" s="12">
        <f t="shared" si="469"/>
        <v>0</v>
      </c>
      <c r="B6719" t="str">
        <f>YEAR(C6719)&amp;VLOOKUP(MONTH(C6719),lookup!$G$2:$N$13,8)</f>
        <v>2026M08</v>
      </c>
      <c r="C6719" s="7">
        <f t="shared" si="466"/>
        <v>46256</v>
      </c>
      <c r="D6719" s="130">
        <v>0</v>
      </c>
      <c r="E6719">
        <f t="shared" si="468"/>
        <v>0</v>
      </c>
      <c r="F6719" s="130">
        <v>0</v>
      </c>
      <c r="G6719">
        <f t="shared" si="465"/>
        <v>0</v>
      </c>
      <c r="H6719">
        <f t="shared" si="467"/>
        <v>0</v>
      </c>
      <c r="I6719" s="70"/>
      <c r="K6719" s="70"/>
      <c r="O6719" s="70"/>
    </row>
    <row r="6720" spans="1:15">
      <c r="A6720" s="12">
        <f t="shared" si="469"/>
        <v>0</v>
      </c>
      <c r="B6720" t="str">
        <f>YEAR(C6720)&amp;VLOOKUP(MONTH(C6720),lookup!$G$2:$N$13,8)</f>
        <v>2026M08</v>
      </c>
      <c r="C6720" s="7">
        <f t="shared" si="466"/>
        <v>46257</v>
      </c>
      <c r="D6720" s="130">
        <v>0</v>
      </c>
      <c r="E6720">
        <f t="shared" si="468"/>
        <v>0</v>
      </c>
      <c r="F6720" s="130">
        <v>0</v>
      </c>
      <c r="G6720">
        <f t="shared" si="465"/>
        <v>0</v>
      </c>
      <c r="H6720">
        <f t="shared" si="467"/>
        <v>0</v>
      </c>
      <c r="I6720" s="70"/>
      <c r="K6720" s="70"/>
      <c r="O6720" s="70"/>
    </row>
    <row r="6721" spans="1:15">
      <c r="A6721" s="12">
        <f t="shared" si="469"/>
        <v>0</v>
      </c>
      <c r="B6721" t="str">
        <f>YEAR(C6721)&amp;VLOOKUP(MONTH(C6721),lookup!$G$2:$N$13,8)</f>
        <v>2026M08</v>
      </c>
      <c r="C6721" s="7">
        <f t="shared" si="466"/>
        <v>46258</v>
      </c>
      <c r="D6721" s="130">
        <v>0</v>
      </c>
      <c r="E6721">
        <f t="shared" si="468"/>
        <v>0</v>
      </c>
      <c r="F6721" s="130">
        <v>0</v>
      </c>
      <c r="G6721">
        <f t="shared" si="465"/>
        <v>0</v>
      </c>
      <c r="H6721">
        <f t="shared" si="467"/>
        <v>0</v>
      </c>
      <c r="I6721" s="70"/>
      <c r="K6721" s="70"/>
      <c r="O6721" s="70"/>
    </row>
    <row r="6722" spans="1:15">
      <c r="A6722" s="12">
        <f t="shared" si="469"/>
        <v>0</v>
      </c>
      <c r="B6722" t="str">
        <f>YEAR(C6722)&amp;VLOOKUP(MONTH(C6722),lookup!$G$2:$N$13,8)</f>
        <v>2026M08</v>
      </c>
      <c r="C6722" s="7">
        <f t="shared" si="466"/>
        <v>46259</v>
      </c>
      <c r="D6722" s="130">
        <v>0</v>
      </c>
      <c r="E6722">
        <f t="shared" si="468"/>
        <v>0</v>
      </c>
      <c r="F6722" s="130">
        <v>0</v>
      </c>
      <c r="G6722">
        <f t="shared" si="465"/>
        <v>0</v>
      </c>
      <c r="H6722">
        <f t="shared" si="467"/>
        <v>0</v>
      </c>
      <c r="I6722" s="70"/>
      <c r="K6722" s="70"/>
      <c r="O6722" s="70"/>
    </row>
    <row r="6723" spans="1:15">
      <c r="A6723" s="12">
        <f t="shared" si="469"/>
        <v>0</v>
      </c>
      <c r="B6723" t="str">
        <f>YEAR(C6723)&amp;VLOOKUP(MONTH(C6723),lookup!$G$2:$N$13,8)</f>
        <v>2026M08</v>
      </c>
      <c r="C6723" s="7">
        <f t="shared" si="466"/>
        <v>46260</v>
      </c>
      <c r="D6723" s="130">
        <v>0</v>
      </c>
      <c r="E6723">
        <f t="shared" si="468"/>
        <v>0</v>
      </c>
      <c r="F6723" s="130">
        <v>0</v>
      </c>
      <c r="G6723">
        <f t="shared" si="465"/>
        <v>0</v>
      </c>
      <c r="H6723">
        <f t="shared" si="467"/>
        <v>0</v>
      </c>
      <c r="I6723" s="70"/>
      <c r="K6723" s="70"/>
      <c r="O6723" s="70"/>
    </row>
    <row r="6724" spans="1:15">
      <c r="A6724" s="12">
        <f t="shared" si="469"/>
        <v>0</v>
      </c>
      <c r="B6724" t="str">
        <f>YEAR(C6724)&amp;VLOOKUP(MONTH(C6724),lookup!$G$2:$N$13,8)</f>
        <v>2026M08</v>
      </c>
      <c r="C6724" s="7">
        <f t="shared" si="466"/>
        <v>46261</v>
      </c>
      <c r="D6724" s="130">
        <v>0</v>
      </c>
      <c r="E6724">
        <f t="shared" si="468"/>
        <v>0</v>
      </c>
      <c r="F6724" s="130">
        <v>0</v>
      </c>
      <c r="G6724">
        <f t="shared" si="465"/>
        <v>0</v>
      </c>
      <c r="H6724">
        <f t="shared" si="467"/>
        <v>0</v>
      </c>
      <c r="I6724" s="70"/>
      <c r="K6724" s="70"/>
      <c r="O6724" s="70"/>
    </row>
    <row r="6725" spans="1:15">
      <c r="A6725" s="12">
        <f t="shared" si="469"/>
        <v>0</v>
      </c>
      <c r="B6725" t="str">
        <f>YEAR(C6725)&amp;VLOOKUP(MONTH(C6725),lookup!$G$2:$N$13,8)</f>
        <v>2026M08</v>
      </c>
      <c r="C6725" s="7">
        <f t="shared" si="466"/>
        <v>46262</v>
      </c>
      <c r="D6725" s="130">
        <v>0</v>
      </c>
      <c r="E6725">
        <f t="shared" si="468"/>
        <v>0</v>
      </c>
      <c r="F6725" s="130">
        <v>0</v>
      </c>
      <c r="G6725">
        <f t="shared" si="465"/>
        <v>0</v>
      </c>
      <c r="H6725">
        <f t="shared" si="467"/>
        <v>0</v>
      </c>
      <c r="I6725" s="70"/>
      <c r="K6725" s="70"/>
      <c r="O6725" s="70"/>
    </row>
    <row r="6726" spans="1:15">
      <c r="A6726" s="12">
        <f t="shared" si="469"/>
        <v>0</v>
      </c>
      <c r="B6726" t="str">
        <f>YEAR(C6726)&amp;VLOOKUP(MONTH(C6726),lookup!$G$2:$N$13,8)</f>
        <v>2026M08</v>
      </c>
      <c r="C6726" s="7">
        <f t="shared" si="466"/>
        <v>46263</v>
      </c>
      <c r="D6726" s="130">
        <v>0</v>
      </c>
      <c r="E6726">
        <f t="shared" si="468"/>
        <v>0</v>
      </c>
      <c r="F6726" s="130">
        <v>0</v>
      </c>
      <c r="G6726">
        <f t="shared" ref="G6726:G6789" si="470">AVERAGE(SUM(F6719:F6726)/8,SUM(F6721:F6726)/6)</f>
        <v>0</v>
      </c>
      <c r="H6726">
        <f t="shared" si="467"/>
        <v>0</v>
      </c>
      <c r="I6726" s="70"/>
      <c r="K6726" s="70"/>
      <c r="O6726" s="70"/>
    </row>
    <row r="6727" spans="1:15">
      <c r="A6727" s="12">
        <f t="shared" si="469"/>
        <v>0</v>
      </c>
      <c r="B6727" t="str">
        <f>YEAR(C6727)&amp;VLOOKUP(MONTH(C6727),lookup!$G$2:$N$13,8)</f>
        <v>2026M08</v>
      </c>
      <c r="C6727" s="7">
        <f t="shared" si="466"/>
        <v>46264</v>
      </c>
      <c r="D6727" s="130">
        <v>0</v>
      </c>
      <c r="E6727">
        <f t="shared" si="468"/>
        <v>0</v>
      </c>
      <c r="F6727" s="130">
        <v>0</v>
      </c>
      <c r="G6727">
        <f t="shared" si="470"/>
        <v>0</v>
      </c>
      <c r="H6727">
        <f t="shared" si="467"/>
        <v>0</v>
      </c>
      <c r="I6727" s="70"/>
      <c r="K6727" s="70"/>
      <c r="O6727" s="70"/>
    </row>
    <row r="6728" spans="1:15">
      <c r="A6728" s="12">
        <f t="shared" si="469"/>
        <v>0</v>
      </c>
      <c r="B6728" t="str">
        <f>YEAR(C6728)&amp;VLOOKUP(MONTH(C6728),lookup!$G$2:$N$13,8)</f>
        <v>2026M08</v>
      </c>
      <c r="C6728" s="7">
        <f t="shared" si="466"/>
        <v>46265</v>
      </c>
      <c r="D6728" s="130">
        <v>0</v>
      </c>
      <c r="E6728">
        <f t="shared" si="468"/>
        <v>0</v>
      </c>
      <c r="F6728" s="130">
        <v>0</v>
      </c>
      <c r="G6728">
        <f t="shared" si="470"/>
        <v>0</v>
      </c>
      <c r="H6728">
        <f t="shared" si="467"/>
        <v>0</v>
      </c>
      <c r="I6728" s="70"/>
      <c r="K6728" s="70"/>
      <c r="O6728" s="70"/>
    </row>
    <row r="6729" spans="1:15">
      <c r="A6729" s="12">
        <f t="shared" si="469"/>
        <v>0</v>
      </c>
      <c r="B6729" t="str">
        <f>YEAR(C6729)&amp;VLOOKUP(MONTH(C6729),lookup!$G$2:$N$13,8)</f>
        <v>2026M09</v>
      </c>
      <c r="C6729" s="7">
        <f t="shared" si="466"/>
        <v>46266</v>
      </c>
      <c r="D6729" s="130">
        <v>0</v>
      </c>
      <c r="E6729">
        <f t="shared" si="468"/>
        <v>0</v>
      </c>
      <c r="F6729" s="130">
        <v>0</v>
      </c>
      <c r="G6729">
        <f t="shared" si="470"/>
        <v>0</v>
      </c>
      <c r="H6729">
        <f t="shared" si="467"/>
        <v>0</v>
      </c>
      <c r="I6729" s="70"/>
      <c r="K6729" s="70"/>
      <c r="O6729" s="70"/>
    </row>
    <row r="6730" spans="1:15">
      <c r="A6730" s="12">
        <f t="shared" si="469"/>
        <v>0</v>
      </c>
      <c r="B6730" t="str">
        <f>YEAR(C6730)&amp;VLOOKUP(MONTH(C6730),lookup!$G$2:$N$13,8)</f>
        <v>2026M09</v>
      </c>
      <c r="C6730" s="7">
        <f t="shared" si="466"/>
        <v>46267</v>
      </c>
      <c r="D6730" s="130">
        <v>0</v>
      </c>
      <c r="E6730">
        <f t="shared" si="468"/>
        <v>0</v>
      </c>
      <c r="F6730" s="130">
        <v>0</v>
      </c>
      <c r="G6730">
        <f t="shared" si="470"/>
        <v>0</v>
      </c>
      <c r="H6730">
        <f t="shared" si="467"/>
        <v>0</v>
      </c>
      <c r="I6730" s="70"/>
      <c r="K6730" s="70"/>
      <c r="O6730" s="70"/>
    </row>
    <row r="6731" spans="1:15">
      <c r="A6731" s="12">
        <f t="shared" si="469"/>
        <v>0</v>
      </c>
      <c r="B6731" t="str">
        <f>YEAR(C6731)&amp;VLOOKUP(MONTH(C6731),lookup!$G$2:$N$13,8)</f>
        <v>2026M09</v>
      </c>
      <c r="C6731" s="7">
        <f t="shared" si="466"/>
        <v>46268</v>
      </c>
      <c r="D6731" s="130">
        <v>0</v>
      </c>
      <c r="E6731">
        <f t="shared" si="468"/>
        <v>0</v>
      </c>
      <c r="F6731" s="130">
        <v>0</v>
      </c>
      <c r="G6731">
        <f t="shared" si="470"/>
        <v>0</v>
      </c>
      <c r="H6731">
        <f t="shared" si="467"/>
        <v>0</v>
      </c>
      <c r="I6731" s="70"/>
      <c r="K6731" s="70"/>
      <c r="O6731" s="70"/>
    </row>
    <row r="6732" spans="1:15">
      <c r="A6732" s="12">
        <f t="shared" si="469"/>
        <v>0</v>
      </c>
      <c r="B6732" t="str">
        <f>YEAR(C6732)&amp;VLOOKUP(MONTH(C6732),lookup!$G$2:$N$13,8)</f>
        <v>2026M09</v>
      </c>
      <c r="C6732" s="7">
        <f t="shared" ref="C6732:C6795" si="471">C6731+1</f>
        <v>46269</v>
      </c>
      <c r="D6732" s="130">
        <v>0</v>
      </c>
      <c r="E6732">
        <f t="shared" si="468"/>
        <v>0</v>
      </c>
      <c r="F6732" s="130">
        <v>0</v>
      </c>
      <c r="G6732">
        <f t="shared" si="470"/>
        <v>0</v>
      </c>
      <c r="H6732">
        <f t="shared" si="467"/>
        <v>0</v>
      </c>
      <c r="I6732" s="70"/>
      <c r="K6732" s="70"/>
      <c r="O6732" s="70"/>
    </row>
    <row r="6733" spans="1:15">
      <c r="A6733" s="12">
        <f t="shared" si="469"/>
        <v>0</v>
      </c>
      <c r="B6733" t="str">
        <f>YEAR(C6733)&amp;VLOOKUP(MONTH(C6733),lookup!$G$2:$N$13,8)</f>
        <v>2026M09</v>
      </c>
      <c r="C6733" s="7">
        <f t="shared" si="471"/>
        <v>46270</v>
      </c>
      <c r="D6733" s="130">
        <v>0</v>
      </c>
      <c r="E6733">
        <f t="shared" si="468"/>
        <v>0</v>
      </c>
      <c r="F6733" s="130">
        <v>0</v>
      </c>
      <c r="G6733">
        <f t="shared" si="470"/>
        <v>0</v>
      </c>
      <c r="H6733">
        <f t="shared" si="467"/>
        <v>0</v>
      </c>
      <c r="I6733" s="70"/>
      <c r="K6733" s="70"/>
      <c r="O6733" s="70"/>
    </row>
    <row r="6734" spans="1:15">
      <c r="A6734" s="12">
        <f t="shared" si="469"/>
        <v>0</v>
      </c>
      <c r="B6734" t="str">
        <f>YEAR(C6734)&amp;VLOOKUP(MONTH(C6734),lookup!$G$2:$N$13,8)</f>
        <v>2026M09</v>
      </c>
      <c r="C6734" s="7">
        <f t="shared" si="471"/>
        <v>46271</v>
      </c>
      <c r="D6734" s="130">
        <v>0</v>
      </c>
      <c r="E6734">
        <f t="shared" si="468"/>
        <v>0</v>
      </c>
      <c r="F6734" s="130">
        <v>0</v>
      </c>
      <c r="G6734">
        <f t="shared" si="470"/>
        <v>0</v>
      </c>
      <c r="H6734">
        <f t="shared" si="467"/>
        <v>0</v>
      </c>
      <c r="I6734" s="70"/>
      <c r="K6734" s="70"/>
      <c r="O6734" s="70"/>
    </row>
    <row r="6735" spans="1:15">
      <c r="A6735" s="12">
        <f t="shared" si="469"/>
        <v>0</v>
      </c>
      <c r="B6735" t="str">
        <f>YEAR(C6735)&amp;VLOOKUP(MONTH(C6735),lookup!$G$2:$N$13,8)</f>
        <v>2026M09</v>
      </c>
      <c r="C6735" s="7">
        <f t="shared" si="471"/>
        <v>46272</v>
      </c>
      <c r="D6735" s="130">
        <v>0</v>
      </c>
      <c r="E6735">
        <f t="shared" si="468"/>
        <v>0</v>
      </c>
      <c r="F6735" s="130">
        <v>0</v>
      </c>
      <c r="G6735">
        <f t="shared" si="470"/>
        <v>0</v>
      </c>
      <c r="H6735">
        <f t="shared" si="467"/>
        <v>0</v>
      </c>
      <c r="I6735" s="70"/>
      <c r="K6735" s="70"/>
      <c r="O6735" s="70"/>
    </row>
    <row r="6736" spans="1:15">
      <c r="A6736" s="12">
        <f t="shared" si="469"/>
        <v>0</v>
      </c>
      <c r="B6736" t="str">
        <f>YEAR(C6736)&amp;VLOOKUP(MONTH(C6736),lookup!$G$2:$N$13,8)</f>
        <v>2026M09</v>
      </c>
      <c r="C6736" s="7">
        <f t="shared" si="471"/>
        <v>46273</v>
      </c>
      <c r="D6736" s="130">
        <v>0</v>
      </c>
      <c r="E6736">
        <f t="shared" si="468"/>
        <v>0</v>
      </c>
      <c r="F6736" s="130">
        <v>0</v>
      </c>
      <c r="G6736">
        <f t="shared" si="470"/>
        <v>0</v>
      </c>
      <c r="H6736">
        <f t="shared" si="467"/>
        <v>0</v>
      </c>
      <c r="I6736" s="70"/>
      <c r="K6736" s="70"/>
      <c r="O6736" s="70"/>
    </row>
    <row r="6737" spans="1:15">
      <c r="A6737" s="12">
        <f t="shared" si="469"/>
        <v>0</v>
      </c>
      <c r="B6737" t="str">
        <f>YEAR(C6737)&amp;VLOOKUP(MONTH(C6737),lookup!$G$2:$N$13,8)</f>
        <v>2026M09</v>
      </c>
      <c r="C6737" s="7">
        <f t="shared" si="471"/>
        <v>46274</v>
      </c>
      <c r="D6737" s="130">
        <v>0</v>
      </c>
      <c r="E6737">
        <f t="shared" si="468"/>
        <v>0</v>
      </c>
      <c r="F6737" s="130">
        <v>0</v>
      </c>
      <c r="G6737">
        <f t="shared" si="470"/>
        <v>0</v>
      </c>
      <c r="H6737">
        <f t="shared" si="467"/>
        <v>0</v>
      </c>
      <c r="I6737" s="70"/>
      <c r="K6737" s="70"/>
      <c r="O6737" s="70"/>
    </row>
    <row r="6738" spans="1:15">
      <c r="A6738" s="12">
        <f t="shared" si="469"/>
        <v>0</v>
      </c>
      <c r="B6738" t="str">
        <f>YEAR(C6738)&amp;VLOOKUP(MONTH(C6738),lookup!$G$2:$N$13,8)</f>
        <v>2026M09</v>
      </c>
      <c r="C6738" s="7">
        <f t="shared" si="471"/>
        <v>46275</v>
      </c>
      <c r="D6738" s="130">
        <v>0</v>
      </c>
      <c r="E6738">
        <f t="shared" si="468"/>
        <v>0</v>
      </c>
      <c r="F6738" s="130">
        <v>0</v>
      </c>
      <c r="G6738">
        <f t="shared" si="470"/>
        <v>0</v>
      </c>
      <c r="H6738">
        <f t="shared" si="467"/>
        <v>0</v>
      </c>
      <c r="I6738" s="70"/>
      <c r="K6738" s="70"/>
      <c r="O6738" s="70"/>
    </row>
    <row r="6739" spans="1:15">
      <c r="A6739" s="12">
        <f t="shared" si="469"/>
        <v>0</v>
      </c>
      <c r="B6739" t="str">
        <f>YEAR(C6739)&amp;VLOOKUP(MONTH(C6739),lookup!$G$2:$N$13,8)</f>
        <v>2026M09</v>
      </c>
      <c r="C6739" s="7">
        <f t="shared" si="471"/>
        <v>46276</v>
      </c>
      <c r="D6739" s="130">
        <v>0</v>
      </c>
      <c r="E6739">
        <f t="shared" si="468"/>
        <v>0</v>
      </c>
      <c r="F6739" s="130">
        <v>0</v>
      </c>
      <c r="G6739">
        <f t="shared" si="470"/>
        <v>0</v>
      </c>
      <c r="H6739">
        <f t="shared" si="467"/>
        <v>0</v>
      </c>
      <c r="I6739" s="70"/>
      <c r="K6739" s="70"/>
      <c r="O6739" s="70"/>
    </row>
    <row r="6740" spans="1:15">
      <c r="A6740" s="12">
        <f t="shared" si="469"/>
        <v>0</v>
      </c>
      <c r="B6740" t="str">
        <f>YEAR(C6740)&amp;VLOOKUP(MONTH(C6740),lookup!$G$2:$N$13,8)</f>
        <v>2026M09</v>
      </c>
      <c r="C6740" s="7">
        <f t="shared" si="471"/>
        <v>46277</v>
      </c>
      <c r="D6740" s="130">
        <v>0</v>
      </c>
      <c r="E6740">
        <f t="shared" si="468"/>
        <v>0</v>
      </c>
      <c r="F6740" s="130">
        <v>0</v>
      </c>
      <c r="G6740">
        <f t="shared" si="470"/>
        <v>0</v>
      </c>
      <c r="H6740">
        <f t="shared" si="467"/>
        <v>0</v>
      </c>
      <c r="I6740" s="70"/>
      <c r="K6740" s="70"/>
      <c r="O6740" s="70"/>
    </row>
    <row r="6741" spans="1:15">
      <c r="A6741" s="12">
        <f t="shared" si="469"/>
        <v>0</v>
      </c>
      <c r="B6741" t="str">
        <f>YEAR(C6741)&amp;VLOOKUP(MONTH(C6741),lookup!$G$2:$N$13,8)</f>
        <v>2026M09</v>
      </c>
      <c r="C6741" s="7">
        <f t="shared" si="471"/>
        <v>46278</v>
      </c>
      <c r="D6741" s="130">
        <v>0</v>
      </c>
      <c r="E6741">
        <f t="shared" si="468"/>
        <v>0</v>
      </c>
      <c r="F6741" s="130">
        <v>0</v>
      </c>
      <c r="G6741">
        <f t="shared" si="470"/>
        <v>0</v>
      </c>
      <c r="H6741">
        <f t="shared" si="467"/>
        <v>0</v>
      </c>
      <c r="I6741" s="70"/>
      <c r="K6741" s="70"/>
      <c r="O6741" s="70"/>
    </row>
    <row r="6742" spans="1:15">
      <c r="A6742" s="12">
        <f t="shared" si="469"/>
        <v>0</v>
      </c>
      <c r="B6742" t="str">
        <f>YEAR(C6742)&amp;VLOOKUP(MONTH(C6742),lookup!$G$2:$N$13,8)</f>
        <v>2026M09</v>
      </c>
      <c r="C6742" s="7">
        <f t="shared" si="471"/>
        <v>46279</v>
      </c>
      <c r="D6742" s="130">
        <v>0</v>
      </c>
      <c r="E6742">
        <f t="shared" si="468"/>
        <v>0</v>
      </c>
      <c r="F6742" s="130">
        <v>0</v>
      </c>
      <c r="G6742">
        <f t="shared" si="470"/>
        <v>0</v>
      </c>
      <c r="H6742">
        <f t="shared" si="467"/>
        <v>0</v>
      </c>
      <c r="I6742" s="70"/>
      <c r="K6742" s="70"/>
      <c r="O6742" s="70"/>
    </row>
    <row r="6743" spans="1:15">
      <c r="A6743" s="12">
        <f t="shared" si="469"/>
        <v>0</v>
      </c>
      <c r="B6743" t="str">
        <f>YEAR(C6743)&amp;VLOOKUP(MONTH(C6743),lookup!$G$2:$N$13,8)</f>
        <v>2026M09</v>
      </c>
      <c r="C6743" s="7">
        <f t="shared" si="471"/>
        <v>46280</v>
      </c>
      <c r="D6743" s="130">
        <v>0</v>
      </c>
      <c r="E6743">
        <f t="shared" si="468"/>
        <v>0</v>
      </c>
      <c r="F6743" s="130">
        <v>0</v>
      </c>
      <c r="G6743">
        <f t="shared" si="470"/>
        <v>0</v>
      </c>
      <c r="H6743">
        <f t="shared" si="467"/>
        <v>0</v>
      </c>
      <c r="I6743" s="70"/>
      <c r="K6743" s="70"/>
      <c r="O6743" s="70"/>
    </row>
    <row r="6744" spans="1:15">
      <c r="A6744" s="12">
        <f t="shared" si="469"/>
        <v>0</v>
      </c>
      <c r="B6744" t="str">
        <f>YEAR(C6744)&amp;VLOOKUP(MONTH(C6744),lookup!$G$2:$N$13,8)</f>
        <v>2026M09</v>
      </c>
      <c r="C6744" s="7">
        <f t="shared" si="471"/>
        <v>46281</v>
      </c>
      <c r="D6744" s="130">
        <v>0</v>
      </c>
      <c r="E6744">
        <f t="shared" si="468"/>
        <v>0</v>
      </c>
      <c r="F6744" s="130">
        <v>0</v>
      </c>
      <c r="G6744">
        <f t="shared" si="470"/>
        <v>0</v>
      </c>
      <c r="H6744">
        <f t="shared" si="467"/>
        <v>0</v>
      </c>
      <c r="I6744" s="70"/>
      <c r="K6744" s="70"/>
      <c r="O6744" s="70"/>
    </row>
    <row r="6745" spans="1:15">
      <c r="A6745" s="12">
        <f t="shared" si="469"/>
        <v>0</v>
      </c>
      <c r="B6745" t="str">
        <f>YEAR(C6745)&amp;VLOOKUP(MONTH(C6745),lookup!$G$2:$N$13,8)</f>
        <v>2026M09</v>
      </c>
      <c r="C6745" s="7">
        <f t="shared" si="471"/>
        <v>46282</v>
      </c>
      <c r="D6745" s="130">
        <v>0</v>
      </c>
      <c r="E6745">
        <f t="shared" si="468"/>
        <v>0</v>
      </c>
      <c r="F6745" s="130">
        <v>0</v>
      </c>
      <c r="G6745">
        <f t="shared" si="470"/>
        <v>0</v>
      </c>
      <c r="H6745">
        <f t="shared" ref="H6745:H6808" si="472">INDEX(J:AU,MATCH(C6745,C:C,0),MATCH($H$1,$J$1:$AU$1,0))*(IF(I6745=$Q$1,1,IF(K6745=$Q$1,1,IF(M6745=$Q$1,1,IF(O6745=$Q$1,1,0)))))</f>
        <v>0</v>
      </c>
      <c r="I6745" s="70"/>
      <c r="K6745" s="70"/>
      <c r="O6745" s="70"/>
    </row>
    <row r="6746" spans="1:15">
      <c r="A6746" s="12">
        <f t="shared" si="469"/>
        <v>0</v>
      </c>
      <c r="B6746" t="str">
        <f>YEAR(C6746)&amp;VLOOKUP(MONTH(C6746),lookup!$G$2:$N$13,8)</f>
        <v>2026M09</v>
      </c>
      <c r="C6746" s="7">
        <f t="shared" si="471"/>
        <v>46283</v>
      </c>
      <c r="D6746" s="130">
        <v>0</v>
      </c>
      <c r="E6746">
        <f t="shared" si="468"/>
        <v>0</v>
      </c>
      <c r="F6746" s="130">
        <v>0</v>
      </c>
      <c r="G6746">
        <f t="shared" si="470"/>
        <v>0</v>
      </c>
      <c r="H6746">
        <f t="shared" si="472"/>
        <v>0</v>
      </c>
      <c r="I6746" s="70"/>
      <c r="K6746" s="70"/>
      <c r="O6746" s="70"/>
    </row>
    <row r="6747" spans="1:15">
      <c r="A6747" s="12">
        <f t="shared" si="469"/>
        <v>0</v>
      </c>
      <c r="B6747" t="str">
        <f>YEAR(C6747)&amp;VLOOKUP(MONTH(C6747),lookup!$G$2:$N$13,8)</f>
        <v>2026M09</v>
      </c>
      <c r="C6747" s="7">
        <f t="shared" si="471"/>
        <v>46284</v>
      </c>
      <c r="D6747" s="130">
        <v>0</v>
      </c>
      <c r="E6747">
        <f t="shared" si="468"/>
        <v>0</v>
      </c>
      <c r="F6747" s="130">
        <v>0</v>
      </c>
      <c r="G6747">
        <f t="shared" si="470"/>
        <v>0</v>
      </c>
      <c r="H6747">
        <f t="shared" si="472"/>
        <v>0</v>
      </c>
      <c r="I6747" s="70"/>
      <c r="K6747" s="70"/>
      <c r="O6747" s="70"/>
    </row>
    <row r="6748" spans="1:15">
      <c r="A6748" s="12">
        <f t="shared" si="469"/>
        <v>0</v>
      </c>
      <c r="B6748" t="str">
        <f>YEAR(C6748)&amp;VLOOKUP(MONTH(C6748),lookup!$G$2:$N$13,8)</f>
        <v>2026M09</v>
      </c>
      <c r="C6748" s="7">
        <f t="shared" si="471"/>
        <v>46285</v>
      </c>
      <c r="D6748" s="130">
        <v>0</v>
      </c>
      <c r="E6748">
        <f t="shared" si="468"/>
        <v>0</v>
      </c>
      <c r="F6748" s="130">
        <v>0</v>
      </c>
      <c r="G6748">
        <f t="shared" si="470"/>
        <v>0</v>
      </c>
      <c r="H6748">
        <f t="shared" si="472"/>
        <v>0</v>
      </c>
      <c r="I6748" s="70"/>
      <c r="K6748" s="70"/>
      <c r="O6748" s="70"/>
    </row>
    <row r="6749" spans="1:15">
      <c r="A6749" s="12">
        <f t="shared" si="469"/>
        <v>0</v>
      </c>
      <c r="B6749" t="str">
        <f>YEAR(C6749)&amp;VLOOKUP(MONTH(C6749),lookup!$G$2:$N$13,8)</f>
        <v>2026M09</v>
      </c>
      <c r="C6749" s="7">
        <f t="shared" si="471"/>
        <v>46286</v>
      </c>
      <c r="D6749" s="130">
        <v>0</v>
      </c>
      <c r="E6749">
        <f t="shared" si="468"/>
        <v>0</v>
      </c>
      <c r="F6749" s="130">
        <v>0</v>
      </c>
      <c r="G6749">
        <f t="shared" si="470"/>
        <v>0</v>
      </c>
      <c r="H6749">
        <f t="shared" si="472"/>
        <v>0</v>
      </c>
      <c r="I6749" s="70"/>
      <c r="K6749" s="70"/>
      <c r="O6749" s="70"/>
    </row>
    <row r="6750" spans="1:15">
      <c r="A6750" s="12">
        <f t="shared" si="469"/>
        <v>0</v>
      </c>
      <c r="B6750" t="str">
        <f>YEAR(C6750)&amp;VLOOKUP(MONTH(C6750),lookup!$G$2:$N$13,8)</f>
        <v>2026M09</v>
      </c>
      <c r="C6750" s="7">
        <f t="shared" si="471"/>
        <v>46287</v>
      </c>
      <c r="D6750" s="130">
        <v>0</v>
      </c>
      <c r="E6750">
        <f t="shared" si="468"/>
        <v>0</v>
      </c>
      <c r="F6750" s="130">
        <v>0</v>
      </c>
      <c r="G6750">
        <f t="shared" si="470"/>
        <v>0</v>
      </c>
      <c r="H6750">
        <f t="shared" si="472"/>
        <v>0</v>
      </c>
      <c r="I6750" s="70"/>
      <c r="K6750" s="70"/>
      <c r="O6750" s="70"/>
    </row>
    <row r="6751" spans="1:15">
      <c r="A6751" s="12">
        <f t="shared" si="469"/>
        <v>0</v>
      </c>
      <c r="B6751" t="str">
        <f>YEAR(C6751)&amp;VLOOKUP(MONTH(C6751),lookup!$G$2:$N$13,8)</f>
        <v>2026M09</v>
      </c>
      <c r="C6751" s="7">
        <f t="shared" si="471"/>
        <v>46288</v>
      </c>
      <c r="D6751" s="130">
        <v>0</v>
      </c>
      <c r="E6751">
        <f t="shared" si="468"/>
        <v>0</v>
      </c>
      <c r="F6751" s="130">
        <v>0</v>
      </c>
      <c r="G6751">
        <f t="shared" si="470"/>
        <v>0</v>
      </c>
      <c r="H6751">
        <f t="shared" si="472"/>
        <v>0</v>
      </c>
      <c r="I6751" s="70"/>
      <c r="K6751" s="70"/>
      <c r="O6751" s="70"/>
    </row>
    <row r="6752" spans="1:15">
      <c r="A6752" s="12">
        <f t="shared" si="469"/>
        <v>0</v>
      </c>
      <c r="B6752" t="str">
        <f>YEAR(C6752)&amp;VLOOKUP(MONTH(C6752),lookup!$G$2:$N$13,8)</f>
        <v>2026M09</v>
      </c>
      <c r="C6752" s="7">
        <f t="shared" si="471"/>
        <v>46289</v>
      </c>
      <c r="D6752" s="130">
        <v>0</v>
      </c>
      <c r="E6752">
        <f t="shared" si="468"/>
        <v>0</v>
      </c>
      <c r="F6752" s="130">
        <v>0</v>
      </c>
      <c r="G6752">
        <f t="shared" si="470"/>
        <v>0</v>
      </c>
      <c r="H6752">
        <f t="shared" si="472"/>
        <v>0</v>
      </c>
      <c r="I6752" s="70"/>
      <c r="K6752" s="70"/>
      <c r="O6752" s="70"/>
    </row>
    <row r="6753" spans="1:15">
      <c r="A6753" s="12">
        <f t="shared" si="469"/>
        <v>0</v>
      </c>
      <c r="B6753" t="str">
        <f>YEAR(C6753)&amp;VLOOKUP(MONTH(C6753),lookup!$G$2:$N$13,8)</f>
        <v>2026M09</v>
      </c>
      <c r="C6753" s="7">
        <f t="shared" si="471"/>
        <v>46290</v>
      </c>
      <c r="D6753" s="130">
        <v>0</v>
      </c>
      <c r="E6753">
        <f t="shared" si="468"/>
        <v>0</v>
      </c>
      <c r="F6753" s="130">
        <v>0</v>
      </c>
      <c r="G6753">
        <f t="shared" si="470"/>
        <v>0</v>
      </c>
      <c r="H6753">
        <f t="shared" si="472"/>
        <v>0</v>
      </c>
      <c r="I6753" s="70"/>
      <c r="K6753" s="70"/>
      <c r="O6753" s="70"/>
    </row>
    <row r="6754" spans="1:15">
      <c r="A6754" s="12">
        <f t="shared" si="469"/>
        <v>0</v>
      </c>
      <c r="B6754" t="str">
        <f>YEAR(C6754)&amp;VLOOKUP(MONTH(C6754),lookup!$G$2:$N$13,8)</f>
        <v>2026M09</v>
      </c>
      <c r="C6754" s="7">
        <f t="shared" si="471"/>
        <v>46291</v>
      </c>
      <c r="D6754" s="130">
        <v>0</v>
      </c>
      <c r="E6754">
        <f t="shared" si="468"/>
        <v>0</v>
      </c>
      <c r="F6754" s="130">
        <v>0</v>
      </c>
      <c r="G6754">
        <f t="shared" si="470"/>
        <v>0</v>
      </c>
      <c r="H6754">
        <f t="shared" si="472"/>
        <v>0</v>
      </c>
      <c r="I6754" s="70"/>
      <c r="K6754" s="70"/>
      <c r="O6754" s="70"/>
    </row>
    <row r="6755" spans="1:15">
      <c r="A6755" s="12">
        <f t="shared" si="469"/>
        <v>0</v>
      </c>
      <c r="B6755" t="str">
        <f>YEAR(C6755)&amp;VLOOKUP(MONTH(C6755),lookup!$G$2:$N$13,8)</f>
        <v>2026M09</v>
      </c>
      <c r="C6755" s="7">
        <f t="shared" si="471"/>
        <v>46292</v>
      </c>
      <c r="D6755" s="130">
        <v>0</v>
      </c>
      <c r="E6755">
        <f t="shared" si="468"/>
        <v>0</v>
      </c>
      <c r="F6755" s="130">
        <v>0</v>
      </c>
      <c r="G6755">
        <f t="shared" si="470"/>
        <v>0</v>
      </c>
      <c r="H6755">
        <f t="shared" si="472"/>
        <v>0</v>
      </c>
      <c r="I6755" s="70"/>
      <c r="K6755" s="70"/>
      <c r="O6755" s="70"/>
    </row>
    <row r="6756" spans="1:15">
      <c r="A6756" s="12">
        <f t="shared" si="469"/>
        <v>0</v>
      </c>
      <c r="B6756" t="str">
        <f>YEAR(C6756)&amp;VLOOKUP(MONTH(C6756),lookup!$G$2:$N$13,8)</f>
        <v>2026M09</v>
      </c>
      <c r="C6756" s="7">
        <f t="shared" si="471"/>
        <v>46293</v>
      </c>
      <c r="D6756" s="130">
        <v>0</v>
      </c>
      <c r="E6756">
        <f t="shared" si="468"/>
        <v>0</v>
      </c>
      <c r="F6756" s="130">
        <v>0</v>
      </c>
      <c r="G6756">
        <f t="shared" si="470"/>
        <v>0</v>
      </c>
      <c r="H6756">
        <f t="shared" si="472"/>
        <v>0</v>
      </c>
      <c r="I6756" s="70"/>
      <c r="K6756" s="70"/>
      <c r="O6756" s="70"/>
    </row>
    <row r="6757" spans="1:15">
      <c r="A6757" s="12">
        <f t="shared" si="469"/>
        <v>0</v>
      </c>
      <c r="B6757" t="str">
        <f>YEAR(C6757)&amp;VLOOKUP(MONTH(C6757),lookup!$G$2:$N$13,8)</f>
        <v>2026M09</v>
      </c>
      <c r="C6757" s="7">
        <f t="shared" si="471"/>
        <v>46294</v>
      </c>
      <c r="D6757" s="130">
        <v>0</v>
      </c>
      <c r="E6757">
        <f t="shared" si="468"/>
        <v>0</v>
      </c>
      <c r="F6757" s="130">
        <v>0</v>
      </c>
      <c r="G6757">
        <f t="shared" si="470"/>
        <v>0</v>
      </c>
      <c r="H6757">
        <f t="shared" si="472"/>
        <v>0</v>
      </c>
      <c r="I6757" s="70"/>
      <c r="K6757" s="70"/>
      <c r="O6757" s="70"/>
    </row>
    <row r="6758" spans="1:15">
      <c r="A6758" s="12">
        <f t="shared" si="469"/>
        <v>0</v>
      </c>
      <c r="B6758" t="str">
        <f>YEAR(C6758)&amp;VLOOKUP(MONTH(C6758),lookup!$G$2:$N$13,8)</f>
        <v>2026M09</v>
      </c>
      <c r="C6758" s="7">
        <f t="shared" si="471"/>
        <v>46295</v>
      </c>
      <c r="D6758" s="130">
        <v>0</v>
      </c>
      <c r="E6758">
        <f t="shared" si="468"/>
        <v>0</v>
      </c>
      <c r="F6758" s="130">
        <v>0</v>
      </c>
      <c r="G6758">
        <f t="shared" si="470"/>
        <v>0</v>
      </c>
      <c r="H6758">
        <f t="shared" si="472"/>
        <v>0</v>
      </c>
      <c r="I6758" s="70"/>
      <c r="K6758" s="70"/>
      <c r="O6758" s="70"/>
    </row>
    <row r="6759" spans="1:15">
      <c r="A6759" s="12">
        <f t="shared" si="469"/>
        <v>0</v>
      </c>
      <c r="B6759" t="str">
        <f>YEAR(C6759)&amp;VLOOKUP(MONTH(C6759),lookup!$G$2:$N$13,8)</f>
        <v>2026M10</v>
      </c>
      <c r="C6759" s="7">
        <f t="shared" si="471"/>
        <v>46296</v>
      </c>
      <c r="D6759" s="130">
        <v>0</v>
      </c>
      <c r="E6759">
        <f t="shared" si="468"/>
        <v>0</v>
      </c>
      <c r="F6759" s="130">
        <v>0</v>
      </c>
      <c r="G6759">
        <f t="shared" si="470"/>
        <v>0</v>
      </c>
      <c r="H6759">
        <f t="shared" si="472"/>
        <v>0</v>
      </c>
      <c r="I6759" s="70"/>
      <c r="K6759" s="70"/>
      <c r="O6759" s="70"/>
    </row>
    <row r="6760" spans="1:15">
      <c r="A6760" s="12">
        <f t="shared" si="469"/>
        <v>0</v>
      </c>
      <c r="B6760" t="str">
        <f>YEAR(C6760)&amp;VLOOKUP(MONTH(C6760),lookup!$G$2:$N$13,8)</f>
        <v>2026M10</v>
      </c>
      <c r="C6760" s="7">
        <f t="shared" si="471"/>
        <v>46297</v>
      </c>
      <c r="D6760" s="130">
        <v>0</v>
      </c>
      <c r="E6760">
        <f t="shared" si="468"/>
        <v>0</v>
      </c>
      <c r="F6760" s="130">
        <v>0</v>
      </c>
      <c r="G6760">
        <f t="shared" si="470"/>
        <v>0</v>
      </c>
      <c r="H6760">
        <f t="shared" si="472"/>
        <v>0</v>
      </c>
      <c r="I6760" s="70"/>
      <c r="K6760" s="70"/>
      <c r="O6760" s="70"/>
    </row>
    <row r="6761" spans="1:15">
      <c r="A6761" s="12">
        <f t="shared" si="469"/>
        <v>0</v>
      </c>
      <c r="B6761" t="str">
        <f>YEAR(C6761)&amp;VLOOKUP(MONTH(C6761),lookup!$G$2:$N$13,8)</f>
        <v>2026M10</v>
      </c>
      <c r="C6761" s="7">
        <f t="shared" si="471"/>
        <v>46298</v>
      </c>
      <c r="D6761" s="130">
        <v>0</v>
      </c>
      <c r="E6761">
        <f t="shared" si="468"/>
        <v>0</v>
      </c>
      <c r="F6761" s="130">
        <v>0</v>
      </c>
      <c r="G6761">
        <f t="shared" si="470"/>
        <v>0</v>
      </c>
      <c r="H6761">
        <f t="shared" si="472"/>
        <v>0</v>
      </c>
      <c r="I6761" s="70"/>
      <c r="K6761" s="70"/>
      <c r="O6761" s="70"/>
    </row>
    <row r="6762" spans="1:15">
      <c r="A6762" s="12">
        <f t="shared" si="469"/>
        <v>0</v>
      </c>
      <c r="B6762" t="str">
        <f>YEAR(C6762)&amp;VLOOKUP(MONTH(C6762),lookup!$G$2:$N$13,8)</f>
        <v>2026M10</v>
      </c>
      <c r="C6762" s="7">
        <f t="shared" si="471"/>
        <v>46299</v>
      </c>
      <c r="D6762" s="130">
        <v>0</v>
      </c>
      <c r="E6762">
        <f t="shared" si="468"/>
        <v>0</v>
      </c>
      <c r="F6762" s="130">
        <v>0</v>
      </c>
      <c r="G6762">
        <f t="shared" si="470"/>
        <v>0</v>
      </c>
      <c r="H6762">
        <f t="shared" si="472"/>
        <v>0</v>
      </c>
      <c r="I6762" s="70"/>
      <c r="K6762" s="70"/>
      <c r="O6762" s="70"/>
    </row>
    <row r="6763" spans="1:15">
      <c r="A6763" s="12">
        <f t="shared" si="469"/>
        <v>0</v>
      </c>
      <c r="B6763" t="str">
        <f>YEAR(C6763)&amp;VLOOKUP(MONTH(C6763),lookup!$G$2:$N$13,8)</f>
        <v>2026M10</v>
      </c>
      <c r="C6763" s="7">
        <f t="shared" si="471"/>
        <v>46300</v>
      </c>
      <c r="D6763" s="130">
        <v>0</v>
      </c>
      <c r="E6763">
        <f t="shared" si="468"/>
        <v>0</v>
      </c>
      <c r="F6763" s="130">
        <v>0</v>
      </c>
      <c r="G6763">
        <f t="shared" si="470"/>
        <v>0</v>
      </c>
      <c r="H6763">
        <f t="shared" si="472"/>
        <v>0</v>
      </c>
      <c r="I6763" s="70"/>
      <c r="K6763" s="70"/>
      <c r="O6763" s="70"/>
    </row>
    <row r="6764" spans="1:15">
      <c r="A6764" s="12">
        <f t="shared" si="469"/>
        <v>0</v>
      </c>
      <c r="B6764" t="str">
        <f>YEAR(C6764)&amp;VLOOKUP(MONTH(C6764),lookup!$G$2:$N$13,8)</f>
        <v>2026M10</v>
      </c>
      <c r="C6764" s="7">
        <f t="shared" si="471"/>
        <v>46301</v>
      </c>
      <c r="D6764" s="130">
        <v>0</v>
      </c>
      <c r="E6764">
        <f t="shared" si="468"/>
        <v>0</v>
      </c>
      <c r="F6764" s="130">
        <v>0</v>
      </c>
      <c r="G6764">
        <f t="shared" si="470"/>
        <v>0</v>
      </c>
      <c r="H6764">
        <f t="shared" si="472"/>
        <v>0</v>
      </c>
      <c r="I6764" s="70"/>
      <c r="K6764" s="70"/>
      <c r="O6764" s="70"/>
    </row>
    <row r="6765" spans="1:15">
      <c r="A6765" s="12">
        <f t="shared" si="469"/>
        <v>0</v>
      </c>
      <c r="B6765" t="str">
        <f>YEAR(C6765)&amp;VLOOKUP(MONTH(C6765),lookup!$G$2:$N$13,8)</f>
        <v>2026M10</v>
      </c>
      <c r="C6765" s="7">
        <f t="shared" si="471"/>
        <v>46302</v>
      </c>
      <c r="D6765" s="130">
        <v>0</v>
      </c>
      <c r="E6765">
        <f t="shared" ref="E6765:E6828" si="473">AVERAGE(SUM(D6758:D6765)/8,SUM(D6760:D6765)/6)</f>
        <v>0</v>
      </c>
      <c r="F6765" s="130">
        <v>0</v>
      </c>
      <c r="G6765">
        <f t="shared" si="470"/>
        <v>0</v>
      </c>
      <c r="H6765">
        <f t="shared" si="472"/>
        <v>0</v>
      </c>
      <c r="I6765" s="70"/>
      <c r="K6765" s="70"/>
      <c r="O6765" s="70"/>
    </row>
    <row r="6766" spans="1:15">
      <c r="A6766" s="12">
        <f t="shared" si="469"/>
        <v>0</v>
      </c>
      <c r="B6766" t="str">
        <f>YEAR(C6766)&amp;VLOOKUP(MONTH(C6766),lookup!$G$2:$N$13,8)</f>
        <v>2026M10</v>
      </c>
      <c r="C6766" s="7">
        <f t="shared" si="471"/>
        <v>46303</v>
      </c>
      <c r="D6766" s="130">
        <v>0</v>
      </c>
      <c r="E6766">
        <f t="shared" si="473"/>
        <v>0</v>
      </c>
      <c r="F6766" s="130">
        <v>0</v>
      </c>
      <c r="G6766">
        <f t="shared" si="470"/>
        <v>0</v>
      </c>
      <c r="H6766">
        <f t="shared" si="472"/>
        <v>0</v>
      </c>
      <c r="I6766" s="70"/>
      <c r="K6766" s="70"/>
      <c r="O6766" s="70"/>
    </row>
    <row r="6767" spans="1:15">
      <c r="A6767" s="12">
        <f t="shared" si="469"/>
        <v>0</v>
      </c>
      <c r="B6767" t="str">
        <f>YEAR(C6767)&amp;VLOOKUP(MONTH(C6767),lookup!$G$2:$N$13,8)</f>
        <v>2026M10</v>
      </c>
      <c r="C6767" s="7">
        <f t="shared" si="471"/>
        <v>46304</v>
      </c>
      <c r="D6767" s="130">
        <v>0</v>
      </c>
      <c r="E6767">
        <f t="shared" si="473"/>
        <v>0</v>
      </c>
      <c r="F6767" s="130">
        <v>0</v>
      </c>
      <c r="G6767">
        <f t="shared" si="470"/>
        <v>0</v>
      </c>
      <c r="H6767">
        <f t="shared" si="472"/>
        <v>0</v>
      </c>
      <c r="I6767" s="70"/>
      <c r="K6767" s="70"/>
      <c r="O6767" s="70"/>
    </row>
    <row r="6768" spans="1:15">
      <c r="A6768" s="12">
        <f t="shared" ref="A6768:A6831" si="474">IF(D6768+D6769=D6768,IF(D6768+D6769&gt;0,1,0),0)</f>
        <v>0</v>
      </c>
      <c r="B6768" t="str">
        <f>YEAR(C6768)&amp;VLOOKUP(MONTH(C6768),lookup!$G$2:$N$13,8)</f>
        <v>2026M10</v>
      </c>
      <c r="C6768" s="7">
        <f t="shared" si="471"/>
        <v>46305</v>
      </c>
      <c r="D6768" s="130">
        <v>0</v>
      </c>
      <c r="E6768">
        <f t="shared" si="473"/>
        <v>0</v>
      </c>
      <c r="F6768" s="130">
        <v>0</v>
      </c>
      <c r="G6768">
        <f t="shared" si="470"/>
        <v>0</v>
      </c>
      <c r="H6768">
        <f t="shared" si="472"/>
        <v>0</v>
      </c>
      <c r="I6768" s="70"/>
      <c r="K6768" s="70"/>
      <c r="O6768" s="70"/>
    </row>
    <row r="6769" spans="1:15">
      <c r="A6769" s="12">
        <f t="shared" si="474"/>
        <v>0</v>
      </c>
      <c r="B6769" t="str">
        <f>YEAR(C6769)&amp;VLOOKUP(MONTH(C6769),lookup!$G$2:$N$13,8)</f>
        <v>2026M10</v>
      </c>
      <c r="C6769" s="7">
        <f t="shared" si="471"/>
        <v>46306</v>
      </c>
      <c r="D6769" s="130">
        <v>0</v>
      </c>
      <c r="E6769">
        <f t="shared" si="473"/>
        <v>0</v>
      </c>
      <c r="F6769" s="130">
        <v>0</v>
      </c>
      <c r="G6769">
        <f t="shared" si="470"/>
        <v>0</v>
      </c>
      <c r="H6769">
        <f t="shared" si="472"/>
        <v>0</v>
      </c>
      <c r="I6769" s="70"/>
      <c r="K6769" s="70"/>
      <c r="O6769" s="70"/>
    </row>
    <row r="6770" spans="1:15">
      <c r="A6770" s="12">
        <f t="shared" si="474"/>
        <v>0</v>
      </c>
      <c r="B6770" t="str">
        <f>YEAR(C6770)&amp;VLOOKUP(MONTH(C6770),lookup!$G$2:$N$13,8)</f>
        <v>2026M10</v>
      </c>
      <c r="C6770" s="7">
        <f t="shared" si="471"/>
        <v>46307</v>
      </c>
      <c r="D6770" s="130">
        <v>0</v>
      </c>
      <c r="E6770">
        <f t="shared" si="473"/>
        <v>0</v>
      </c>
      <c r="F6770" s="130">
        <v>0</v>
      </c>
      <c r="G6770">
        <f t="shared" si="470"/>
        <v>0</v>
      </c>
      <c r="H6770">
        <f t="shared" si="472"/>
        <v>0</v>
      </c>
      <c r="I6770" s="70"/>
      <c r="K6770" s="70"/>
      <c r="O6770" s="70"/>
    </row>
    <row r="6771" spans="1:15">
      <c r="A6771" s="12">
        <f t="shared" si="474"/>
        <v>0</v>
      </c>
      <c r="B6771" t="str">
        <f>YEAR(C6771)&amp;VLOOKUP(MONTH(C6771),lookup!$G$2:$N$13,8)</f>
        <v>2026M10</v>
      </c>
      <c r="C6771" s="7">
        <f t="shared" si="471"/>
        <v>46308</v>
      </c>
      <c r="D6771" s="130">
        <v>0</v>
      </c>
      <c r="E6771">
        <f t="shared" si="473"/>
        <v>0</v>
      </c>
      <c r="F6771" s="130">
        <v>0</v>
      </c>
      <c r="G6771">
        <f t="shared" si="470"/>
        <v>0</v>
      </c>
      <c r="H6771">
        <f t="shared" si="472"/>
        <v>0</v>
      </c>
      <c r="I6771" s="70"/>
      <c r="K6771" s="70"/>
      <c r="O6771" s="70"/>
    </row>
    <row r="6772" spans="1:15">
      <c r="A6772" s="12">
        <f t="shared" si="474"/>
        <v>0</v>
      </c>
      <c r="B6772" t="str">
        <f>YEAR(C6772)&amp;VLOOKUP(MONTH(C6772),lookup!$G$2:$N$13,8)</f>
        <v>2026M10</v>
      </c>
      <c r="C6772" s="7">
        <f t="shared" si="471"/>
        <v>46309</v>
      </c>
      <c r="D6772" s="130">
        <v>0</v>
      </c>
      <c r="E6772">
        <f t="shared" si="473"/>
        <v>0</v>
      </c>
      <c r="F6772" s="130">
        <v>0</v>
      </c>
      <c r="G6772">
        <f t="shared" si="470"/>
        <v>0</v>
      </c>
      <c r="H6772">
        <f t="shared" si="472"/>
        <v>0</v>
      </c>
      <c r="I6772" s="70"/>
      <c r="K6772" s="70"/>
      <c r="O6772" s="70"/>
    </row>
    <row r="6773" spans="1:15">
      <c r="A6773" s="12">
        <f t="shared" si="474"/>
        <v>0</v>
      </c>
      <c r="B6773" t="str">
        <f>YEAR(C6773)&amp;VLOOKUP(MONTH(C6773),lookup!$G$2:$N$13,8)</f>
        <v>2026M10</v>
      </c>
      <c r="C6773" s="7">
        <f t="shared" si="471"/>
        <v>46310</v>
      </c>
      <c r="D6773" s="130">
        <v>0</v>
      </c>
      <c r="E6773">
        <f t="shared" si="473"/>
        <v>0</v>
      </c>
      <c r="F6773" s="130">
        <v>0</v>
      </c>
      <c r="G6773">
        <f t="shared" si="470"/>
        <v>0</v>
      </c>
      <c r="H6773">
        <f t="shared" si="472"/>
        <v>0</v>
      </c>
      <c r="I6773" s="70"/>
      <c r="K6773" s="70"/>
      <c r="O6773" s="70"/>
    </row>
    <row r="6774" spans="1:15">
      <c r="A6774" s="12">
        <f t="shared" si="474"/>
        <v>0</v>
      </c>
      <c r="B6774" t="str">
        <f>YEAR(C6774)&amp;VLOOKUP(MONTH(C6774),lookup!$G$2:$N$13,8)</f>
        <v>2026M10</v>
      </c>
      <c r="C6774" s="7">
        <f t="shared" si="471"/>
        <v>46311</v>
      </c>
      <c r="D6774" s="130">
        <v>0</v>
      </c>
      <c r="E6774">
        <f t="shared" si="473"/>
        <v>0</v>
      </c>
      <c r="F6774" s="130">
        <v>0</v>
      </c>
      <c r="G6774">
        <f t="shared" si="470"/>
        <v>0</v>
      </c>
      <c r="H6774">
        <f t="shared" si="472"/>
        <v>0</v>
      </c>
      <c r="I6774" s="70"/>
      <c r="K6774" s="70"/>
      <c r="O6774" s="70"/>
    </row>
    <row r="6775" spans="1:15">
      <c r="A6775" s="12">
        <f t="shared" si="474"/>
        <v>0</v>
      </c>
      <c r="B6775" t="str">
        <f>YEAR(C6775)&amp;VLOOKUP(MONTH(C6775),lookup!$G$2:$N$13,8)</f>
        <v>2026M10</v>
      </c>
      <c r="C6775" s="7">
        <f t="shared" si="471"/>
        <v>46312</v>
      </c>
      <c r="D6775" s="130">
        <v>0</v>
      </c>
      <c r="E6775">
        <f t="shared" si="473"/>
        <v>0</v>
      </c>
      <c r="F6775" s="130">
        <v>0</v>
      </c>
      <c r="G6775">
        <f t="shared" si="470"/>
        <v>0</v>
      </c>
      <c r="H6775">
        <f t="shared" si="472"/>
        <v>0</v>
      </c>
      <c r="I6775" s="70"/>
      <c r="K6775" s="70"/>
      <c r="O6775" s="70"/>
    </row>
    <row r="6776" spans="1:15">
      <c r="A6776" s="12">
        <f t="shared" si="474"/>
        <v>0</v>
      </c>
      <c r="B6776" t="str">
        <f>YEAR(C6776)&amp;VLOOKUP(MONTH(C6776),lookup!$G$2:$N$13,8)</f>
        <v>2026M10</v>
      </c>
      <c r="C6776" s="7">
        <f t="shared" si="471"/>
        <v>46313</v>
      </c>
      <c r="D6776" s="130">
        <v>0</v>
      </c>
      <c r="E6776">
        <f t="shared" si="473"/>
        <v>0</v>
      </c>
      <c r="F6776" s="130">
        <v>0</v>
      </c>
      <c r="G6776">
        <f t="shared" si="470"/>
        <v>0</v>
      </c>
      <c r="H6776">
        <f t="shared" si="472"/>
        <v>0</v>
      </c>
      <c r="I6776" s="70"/>
      <c r="K6776" s="70"/>
      <c r="O6776" s="70"/>
    </row>
    <row r="6777" spans="1:15">
      <c r="A6777" s="12">
        <f t="shared" si="474"/>
        <v>0</v>
      </c>
      <c r="B6777" t="str">
        <f>YEAR(C6777)&amp;VLOOKUP(MONTH(C6777),lookup!$G$2:$N$13,8)</f>
        <v>2026M10</v>
      </c>
      <c r="C6777" s="7">
        <f t="shared" si="471"/>
        <v>46314</v>
      </c>
      <c r="D6777" s="130">
        <v>0</v>
      </c>
      <c r="E6777">
        <f t="shared" si="473"/>
        <v>0</v>
      </c>
      <c r="F6777" s="130">
        <v>0</v>
      </c>
      <c r="G6777">
        <f t="shared" si="470"/>
        <v>0</v>
      </c>
      <c r="H6777">
        <f t="shared" si="472"/>
        <v>0</v>
      </c>
      <c r="I6777" s="70"/>
      <c r="K6777" s="70"/>
      <c r="O6777" s="70"/>
    </row>
    <row r="6778" spans="1:15">
      <c r="A6778" s="12">
        <f t="shared" si="474"/>
        <v>0</v>
      </c>
      <c r="B6778" t="str">
        <f>YEAR(C6778)&amp;VLOOKUP(MONTH(C6778),lookup!$G$2:$N$13,8)</f>
        <v>2026M10</v>
      </c>
      <c r="C6778" s="7">
        <f t="shared" si="471"/>
        <v>46315</v>
      </c>
      <c r="D6778" s="130">
        <v>0</v>
      </c>
      <c r="E6778">
        <f t="shared" si="473"/>
        <v>0</v>
      </c>
      <c r="F6778" s="130">
        <v>0</v>
      </c>
      <c r="G6778">
        <f t="shared" si="470"/>
        <v>0</v>
      </c>
      <c r="H6778">
        <f t="shared" si="472"/>
        <v>0</v>
      </c>
      <c r="I6778" s="70"/>
      <c r="K6778" s="70"/>
      <c r="O6778" s="70"/>
    </row>
    <row r="6779" spans="1:15">
      <c r="A6779" s="12">
        <f t="shared" si="474"/>
        <v>0</v>
      </c>
      <c r="B6779" t="str">
        <f>YEAR(C6779)&amp;VLOOKUP(MONTH(C6779),lookup!$G$2:$N$13,8)</f>
        <v>2026M10</v>
      </c>
      <c r="C6779" s="7">
        <f t="shared" si="471"/>
        <v>46316</v>
      </c>
      <c r="D6779" s="130">
        <v>0</v>
      </c>
      <c r="E6779">
        <f t="shared" si="473"/>
        <v>0</v>
      </c>
      <c r="F6779" s="130">
        <v>0</v>
      </c>
      <c r="G6779">
        <f t="shared" si="470"/>
        <v>0</v>
      </c>
      <c r="H6779">
        <f t="shared" si="472"/>
        <v>0</v>
      </c>
      <c r="I6779" s="70"/>
      <c r="K6779" s="70"/>
      <c r="O6779" s="70"/>
    </row>
    <row r="6780" spans="1:15">
      <c r="A6780" s="12">
        <f t="shared" si="474"/>
        <v>0</v>
      </c>
      <c r="B6780" t="str">
        <f>YEAR(C6780)&amp;VLOOKUP(MONTH(C6780),lookup!$G$2:$N$13,8)</f>
        <v>2026M10</v>
      </c>
      <c r="C6780" s="7">
        <f t="shared" si="471"/>
        <v>46317</v>
      </c>
      <c r="D6780" s="130">
        <v>0</v>
      </c>
      <c r="E6780">
        <f t="shared" si="473"/>
        <v>0</v>
      </c>
      <c r="F6780" s="130">
        <v>0</v>
      </c>
      <c r="G6780">
        <f t="shared" si="470"/>
        <v>0</v>
      </c>
      <c r="H6780">
        <f t="shared" si="472"/>
        <v>0</v>
      </c>
      <c r="I6780" s="70"/>
      <c r="K6780" s="70"/>
      <c r="O6780" s="70"/>
    </row>
    <row r="6781" spans="1:15">
      <c r="A6781" s="12">
        <f t="shared" si="474"/>
        <v>0</v>
      </c>
      <c r="B6781" t="str">
        <f>YEAR(C6781)&amp;VLOOKUP(MONTH(C6781),lookup!$G$2:$N$13,8)</f>
        <v>2026M10</v>
      </c>
      <c r="C6781" s="7">
        <f t="shared" si="471"/>
        <v>46318</v>
      </c>
      <c r="D6781" s="130">
        <v>0</v>
      </c>
      <c r="E6781">
        <f t="shared" si="473"/>
        <v>0</v>
      </c>
      <c r="F6781" s="130">
        <v>0</v>
      </c>
      <c r="G6781">
        <f t="shared" si="470"/>
        <v>0</v>
      </c>
      <c r="H6781">
        <f t="shared" si="472"/>
        <v>0</v>
      </c>
      <c r="I6781" s="70"/>
      <c r="K6781" s="70"/>
      <c r="O6781" s="70"/>
    </row>
    <row r="6782" spans="1:15">
      <c r="A6782" s="12">
        <f t="shared" si="474"/>
        <v>0</v>
      </c>
      <c r="B6782" t="str">
        <f>YEAR(C6782)&amp;VLOOKUP(MONTH(C6782),lookup!$G$2:$N$13,8)</f>
        <v>2026M10</v>
      </c>
      <c r="C6782" s="7">
        <f t="shared" si="471"/>
        <v>46319</v>
      </c>
      <c r="D6782" s="130">
        <v>0</v>
      </c>
      <c r="E6782">
        <f t="shared" si="473"/>
        <v>0</v>
      </c>
      <c r="F6782" s="130">
        <v>0</v>
      </c>
      <c r="G6782">
        <f t="shared" si="470"/>
        <v>0</v>
      </c>
      <c r="H6782">
        <f t="shared" si="472"/>
        <v>0</v>
      </c>
      <c r="I6782" s="70"/>
      <c r="K6782" s="70"/>
      <c r="O6782" s="70"/>
    </row>
    <row r="6783" spans="1:15">
      <c r="A6783" s="12">
        <f t="shared" si="474"/>
        <v>0</v>
      </c>
      <c r="B6783" t="str">
        <f>YEAR(C6783)&amp;VLOOKUP(MONTH(C6783),lookup!$G$2:$N$13,8)</f>
        <v>2026M10</v>
      </c>
      <c r="C6783" s="7">
        <f t="shared" si="471"/>
        <v>46320</v>
      </c>
      <c r="D6783" s="130">
        <v>0</v>
      </c>
      <c r="E6783">
        <f t="shared" si="473"/>
        <v>0</v>
      </c>
      <c r="F6783" s="130">
        <v>0</v>
      </c>
      <c r="G6783">
        <f t="shared" si="470"/>
        <v>0</v>
      </c>
      <c r="H6783">
        <f t="shared" si="472"/>
        <v>0</v>
      </c>
      <c r="I6783" s="70"/>
      <c r="K6783" s="70"/>
      <c r="O6783" s="70"/>
    </row>
    <row r="6784" spans="1:15">
      <c r="A6784" s="12">
        <f t="shared" si="474"/>
        <v>0</v>
      </c>
      <c r="B6784" t="str">
        <f>YEAR(C6784)&amp;VLOOKUP(MONTH(C6784),lookup!$G$2:$N$13,8)</f>
        <v>2026M10</v>
      </c>
      <c r="C6784" s="7">
        <f t="shared" si="471"/>
        <v>46321</v>
      </c>
      <c r="D6784" s="130">
        <v>0</v>
      </c>
      <c r="E6784">
        <f t="shared" si="473"/>
        <v>0</v>
      </c>
      <c r="F6784" s="130">
        <v>0</v>
      </c>
      <c r="G6784">
        <f t="shared" si="470"/>
        <v>0</v>
      </c>
      <c r="H6784">
        <f t="shared" si="472"/>
        <v>0</v>
      </c>
      <c r="I6784" s="70"/>
      <c r="K6784" s="70"/>
      <c r="O6784" s="70"/>
    </row>
    <row r="6785" spans="1:15">
      <c r="A6785" s="12">
        <f t="shared" si="474"/>
        <v>0</v>
      </c>
      <c r="B6785" t="str">
        <f>YEAR(C6785)&amp;VLOOKUP(MONTH(C6785),lookup!$G$2:$N$13,8)</f>
        <v>2026M10</v>
      </c>
      <c r="C6785" s="7">
        <f t="shared" si="471"/>
        <v>46322</v>
      </c>
      <c r="D6785" s="130">
        <v>0</v>
      </c>
      <c r="E6785">
        <f t="shared" si="473"/>
        <v>0</v>
      </c>
      <c r="F6785" s="130">
        <v>0</v>
      </c>
      <c r="G6785">
        <f t="shared" si="470"/>
        <v>0</v>
      </c>
      <c r="H6785">
        <f t="shared" si="472"/>
        <v>0</v>
      </c>
      <c r="I6785" s="70"/>
      <c r="K6785" s="70"/>
      <c r="O6785" s="70"/>
    </row>
    <row r="6786" spans="1:15">
      <c r="A6786" s="12">
        <f t="shared" si="474"/>
        <v>0</v>
      </c>
      <c r="B6786" t="str">
        <f>YEAR(C6786)&amp;VLOOKUP(MONTH(C6786),lookup!$G$2:$N$13,8)</f>
        <v>2026M10</v>
      </c>
      <c r="C6786" s="7">
        <f t="shared" si="471"/>
        <v>46323</v>
      </c>
      <c r="D6786" s="130">
        <v>0</v>
      </c>
      <c r="E6786">
        <f t="shared" si="473"/>
        <v>0</v>
      </c>
      <c r="F6786" s="130">
        <v>0</v>
      </c>
      <c r="G6786">
        <f t="shared" si="470"/>
        <v>0</v>
      </c>
      <c r="H6786">
        <f t="shared" si="472"/>
        <v>0</v>
      </c>
      <c r="I6786" s="70"/>
      <c r="K6786" s="70"/>
      <c r="O6786" s="70"/>
    </row>
    <row r="6787" spans="1:15">
      <c r="A6787" s="12">
        <f t="shared" si="474"/>
        <v>0</v>
      </c>
      <c r="B6787" t="str">
        <f>YEAR(C6787)&amp;VLOOKUP(MONTH(C6787),lookup!$G$2:$N$13,8)</f>
        <v>2026M10</v>
      </c>
      <c r="C6787" s="7">
        <f t="shared" si="471"/>
        <v>46324</v>
      </c>
      <c r="D6787" s="130">
        <v>0</v>
      </c>
      <c r="E6787">
        <f t="shared" si="473"/>
        <v>0</v>
      </c>
      <c r="F6787" s="130">
        <v>0</v>
      </c>
      <c r="G6787">
        <f t="shared" si="470"/>
        <v>0</v>
      </c>
      <c r="H6787">
        <f t="shared" si="472"/>
        <v>0</v>
      </c>
      <c r="I6787" s="70"/>
      <c r="K6787" s="70"/>
      <c r="O6787" s="70"/>
    </row>
    <row r="6788" spans="1:15">
      <c r="A6788" s="12">
        <f t="shared" si="474"/>
        <v>0</v>
      </c>
      <c r="B6788" t="str">
        <f>YEAR(C6788)&amp;VLOOKUP(MONTH(C6788),lookup!$G$2:$N$13,8)</f>
        <v>2026M10</v>
      </c>
      <c r="C6788" s="7">
        <f t="shared" si="471"/>
        <v>46325</v>
      </c>
      <c r="D6788" s="130">
        <v>0</v>
      </c>
      <c r="E6788">
        <f t="shared" si="473"/>
        <v>0</v>
      </c>
      <c r="F6788" s="130">
        <v>0</v>
      </c>
      <c r="G6788">
        <f t="shared" si="470"/>
        <v>0</v>
      </c>
      <c r="H6788">
        <f t="shared" si="472"/>
        <v>0</v>
      </c>
      <c r="I6788" s="70"/>
      <c r="K6788" s="70"/>
      <c r="O6788" s="70"/>
    </row>
    <row r="6789" spans="1:15">
      <c r="A6789" s="12">
        <f t="shared" si="474"/>
        <v>0</v>
      </c>
      <c r="B6789" t="str">
        <f>YEAR(C6789)&amp;VLOOKUP(MONTH(C6789),lookup!$G$2:$N$13,8)</f>
        <v>2026M10</v>
      </c>
      <c r="C6789" s="7">
        <f t="shared" si="471"/>
        <v>46326</v>
      </c>
      <c r="D6789" s="130">
        <v>0</v>
      </c>
      <c r="E6789">
        <f t="shared" si="473"/>
        <v>0</v>
      </c>
      <c r="F6789" s="130">
        <v>0</v>
      </c>
      <c r="G6789">
        <f t="shared" si="470"/>
        <v>0</v>
      </c>
      <c r="H6789">
        <f t="shared" si="472"/>
        <v>0</v>
      </c>
      <c r="I6789" s="70"/>
      <c r="K6789" s="70"/>
      <c r="O6789" s="70"/>
    </row>
    <row r="6790" spans="1:15">
      <c r="A6790" s="12">
        <f t="shared" si="474"/>
        <v>0</v>
      </c>
      <c r="B6790" t="str">
        <f>YEAR(C6790)&amp;VLOOKUP(MONTH(C6790),lookup!$G$2:$N$13,8)</f>
        <v>2026M11</v>
      </c>
      <c r="C6790" s="7">
        <f t="shared" si="471"/>
        <v>46327</v>
      </c>
      <c r="D6790" s="130">
        <v>0</v>
      </c>
      <c r="E6790">
        <f t="shared" si="473"/>
        <v>0</v>
      </c>
      <c r="F6790" s="130">
        <v>0</v>
      </c>
      <c r="G6790">
        <f t="shared" ref="G6790:G6853" si="475">AVERAGE(SUM(F6783:F6790)/8,SUM(F6785:F6790)/6)</f>
        <v>0</v>
      </c>
      <c r="H6790">
        <f t="shared" si="472"/>
        <v>0</v>
      </c>
      <c r="I6790" s="70"/>
      <c r="K6790" s="70"/>
      <c r="O6790" s="70"/>
    </row>
    <row r="6791" spans="1:15">
      <c r="A6791" s="12">
        <f t="shared" si="474"/>
        <v>0</v>
      </c>
      <c r="B6791" t="str">
        <f>YEAR(C6791)&amp;VLOOKUP(MONTH(C6791),lookup!$G$2:$N$13,8)</f>
        <v>2026M11</v>
      </c>
      <c r="C6791" s="7">
        <f t="shared" si="471"/>
        <v>46328</v>
      </c>
      <c r="D6791" s="130">
        <v>0</v>
      </c>
      <c r="E6791">
        <f t="shared" si="473"/>
        <v>0</v>
      </c>
      <c r="F6791" s="130">
        <v>0</v>
      </c>
      <c r="G6791">
        <f t="shared" si="475"/>
        <v>0</v>
      </c>
      <c r="H6791">
        <f t="shared" si="472"/>
        <v>0</v>
      </c>
      <c r="I6791" s="70"/>
      <c r="K6791" s="70"/>
      <c r="O6791" s="70"/>
    </row>
    <row r="6792" spans="1:15">
      <c r="A6792" s="12">
        <f t="shared" si="474"/>
        <v>0</v>
      </c>
      <c r="B6792" t="str">
        <f>YEAR(C6792)&amp;VLOOKUP(MONTH(C6792),lookup!$G$2:$N$13,8)</f>
        <v>2026M11</v>
      </c>
      <c r="C6792" s="7">
        <f t="shared" si="471"/>
        <v>46329</v>
      </c>
      <c r="D6792" s="130">
        <v>0</v>
      </c>
      <c r="E6792">
        <f t="shared" si="473"/>
        <v>0</v>
      </c>
      <c r="F6792" s="130">
        <v>0</v>
      </c>
      <c r="G6792">
        <f t="shared" si="475"/>
        <v>0</v>
      </c>
      <c r="H6792">
        <f t="shared" si="472"/>
        <v>0</v>
      </c>
      <c r="I6792" s="70"/>
      <c r="K6792" s="70"/>
      <c r="O6792" s="70"/>
    </row>
    <row r="6793" spans="1:15">
      <c r="A6793" s="12">
        <f t="shared" si="474"/>
        <v>0</v>
      </c>
      <c r="B6793" t="str">
        <f>YEAR(C6793)&amp;VLOOKUP(MONTH(C6793),lookup!$G$2:$N$13,8)</f>
        <v>2026M11</v>
      </c>
      <c r="C6793" s="7">
        <f t="shared" si="471"/>
        <v>46330</v>
      </c>
      <c r="D6793" s="130">
        <v>0</v>
      </c>
      <c r="E6793">
        <f t="shared" si="473"/>
        <v>0</v>
      </c>
      <c r="F6793" s="130">
        <v>0</v>
      </c>
      <c r="G6793">
        <f t="shared" si="475"/>
        <v>0</v>
      </c>
      <c r="H6793">
        <f t="shared" si="472"/>
        <v>0</v>
      </c>
      <c r="I6793" s="70"/>
      <c r="K6793" s="70"/>
      <c r="O6793" s="70"/>
    </row>
    <row r="6794" spans="1:15">
      <c r="A6794" s="12">
        <f t="shared" si="474"/>
        <v>0</v>
      </c>
      <c r="B6794" t="str">
        <f>YEAR(C6794)&amp;VLOOKUP(MONTH(C6794),lookup!$G$2:$N$13,8)</f>
        <v>2026M11</v>
      </c>
      <c r="C6794" s="7">
        <f t="shared" si="471"/>
        <v>46331</v>
      </c>
      <c r="D6794" s="130">
        <v>0</v>
      </c>
      <c r="E6794">
        <f t="shared" si="473"/>
        <v>0</v>
      </c>
      <c r="F6794" s="130">
        <v>0</v>
      </c>
      <c r="G6794">
        <f t="shared" si="475"/>
        <v>0</v>
      </c>
      <c r="H6794">
        <f t="shared" si="472"/>
        <v>0</v>
      </c>
      <c r="I6794" s="70"/>
      <c r="K6794" s="70"/>
      <c r="O6794" s="70"/>
    </row>
    <row r="6795" spans="1:15">
      <c r="A6795" s="12">
        <f t="shared" si="474"/>
        <v>0</v>
      </c>
      <c r="B6795" t="str">
        <f>YEAR(C6795)&amp;VLOOKUP(MONTH(C6795),lookup!$G$2:$N$13,8)</f>
        <v>2026M11</v>
      </c>
      <c r="C6795" s="7">
        <f t="shared" si="471"/>
        <v>46332</v>
      </c>
      <c r="D6795" s="130">
        <v>0</v>
      </c>
      <c r="E6795">
        <f t="shared" si="473"/>
        <v>0</v>
      </c>
      <c r="F6795" s="130">
        <v>0</v>
      </c>
      <c r="G6795">
        <f t="shared" si="475"/>
        <v>0</v>
      </c>
      <c r="H6795">
        <f t="shared" si="472"/>
        <v>0</v>
      </c>
      <c r="I6795" s="70"/>
      <c r="K6795" s="70"/>
      <c r="O6795" s="70"/>
    </row>
    <row r="6796" spans="1:15">
      <c r="A6796" s="12">
        <f t="shared" si="474"/>
        <v>0</v>
      </c>
      <c r="B6796" t="str">
        <f>YEAR(C6796)&amp;VLOOKUP(MONTH(C6796),lookup!$G$2:$N$13,8)</f>
        <v>2026M11</v>
      </c>
      <c r="C6796" s="7">
        <f t="shared" ref="C6796:C6859" si="476">C6795+1</f>
        <v>46333</v>
      </c>
      <c r="D6796" s="130">
        <v>0</v>
      </c>
      <c r="E6796">
        <f t="shared" si="473"/>
        <v>0</v>
      </c>
      <c r="F6796" s="130">
        <v>0</v>
      </c>
      <c r="G6796">
        <f t="shared" si="475"/>
        <v>0</v>
      </c>
      <c r="H6796">
        <f t="shared" si="472"/>
        <v>0</v>
      </c>
      <c r="I6796" s="70"/>
      <c r="K6796" s="70"/>
      <c r="O6796" s="70"/>
    </row>
    <row r="6797" spans="1:15">
      <c r="A6797" s="12">
        <f t="shared" si="474"/>
        <v>0</v>
      </c>
      <c r="B6797" t="str">
        <f>YEAR(C6797)&amp;VLOOKUP(MONTH(C6797),lookup!$G$2:$N$13,8)</f>
        <v>2026M11</v>
      </c>
      <c r="C6797" s="7">
        <f t="shared" si="476"/>
        <v>46334</v>
      </c>
      <c r="D6797" s="130">
        <v>0</v>
      </c>
      <c r="E6797">
        <f t="shared" si="473"/>
        <v>0</v>
      </c>
      <c r="F6797" s="130">
        <v>0</v>
      </c>
      <c r="G6797">
        <f t="shared" si="475"/>
        <v>0</v>
      </c>
      <c r="H6797">
        <f t="shared" si="472"/>
        <v>0</v>
      </c>
      <c r="I6797" s="70"/>
      <c r="K6797" s="70"/>
      <c r="O6797" s="70"/>
    </row>
    <row r="6798" spans="1:15">
      <c r="A6798" s="12">
        <f t="shared" si="474"/>
        <v>0</v>
      </c>
      <c r="B6798" t="str">
        <f>YEAR(C6798)&amp;VLOOKUP(MONTH(C6798),lookup!$G$2:$N$13,8)</f>
        <v>2026M11</v>
      </c>
      <c r="C6798" s="7">
        <f t="shared" si="476"/>
        <v>46335</v>
      </c>
      <c r="D6798" s="130">
        <v>0</v>
      </c>
      <c r="E6798">
        <f t="shared" si="473"/>
        <v>0</v>
      </c>
      <c r="F6798" s="130">
        <v>0</v>
      </c>
      <c r="G6798">
        <f t="shared" si="475"/>
        <v>0</v>
      </c>
      <c r="H6798">
        <f t="shared" si="472"/>
        <v>0</v>
      </c>
      <c r="I6798" s="70"/>
      <c r="K6798" s="70"/>
      <c r="O6798" s="70"/>
    </row>
    <row r="6799" spans="1:15">
      <c r="A6799" s="12">
        <f t="shared" si="474"/>
        <v>0</v>
      </c>
      <c r="B6799" t="str">
        <f>YEAR(C6799)&amp;VLOOKUP(MONTH(C6799),lookup!$G$2:$N$13,8)</f>
        <v>2026M11</v>
      </c>
      <c r="C6799" s="7">
        <f t="shared" si="476"/>
        <v>46336</v>
      </c>
      <c r="D6799" s="130">
        <v>0</v>
      </c>
      <c r="E6799">
        <f t="shared" si="473"/>
        <v>0</v>
      </c>
      <c r="F6799" s="130">
        <v>0</v>
      </c>
      <c r="G6799">
        <f t="shared" si="475"/>
        <v>0</v>
      </c>
      <c r="H6799">
        <f t="shared" si="472"/>
        <v>0</v>
      </c>
      <c r="I6799" s="70"/>
      <c r="K6799" s="70"/>
      <c r="O6799" s="70"/>
    </row>
    <row r="6800" spans="1:15">
      <c r="A6800" s="12">
        <f t="shared" si="474"/>
        <v>0</v>
      </c>
      <c r="B6800" t="str">
        <f>YEAR(C6800)&amp;VLOOKUP(MONTH(C6800),lookup!$G$2:$N$13,8)</f>
        <v>2026M11</v>
      </c>
      <c r="C6800" s="7">
        <f t="shared" si="476"/>
        <v>46337</v>
      </c>
      <c r="D6800" s="130">
        <v>0</v>
      </c>
      <c r="E6800">
        <f t="shared" si="473"/>
        <v>0</v>
      </c>
      <c r="F6800" s="130">
        <v>0</v>
      </c>
      <c r="G6800">
        <f t="shared" si="475"/>
        <v>0</v>
      </c>
      <c r="H6800">
        <f t="shared" si="472"/>
        <v>0</v>
      </c>
      <c r="I6800" s="70"/>
      <c r="K6800" s="70"/>
      <c r="O6800" s="70"/>
    </row>
    <row r="6801" spans="1:15">
      <c r="A6801" s="12">
        <f t="shared" si="474"/>
        <v>0</v>
      </c>
      <c r="B6801" t="str">
        <f>YEAR(C6801)&amp;VLOOKUP(MONTH(C6801),lookup!$G$2:$N$13,8)</f>
        <v>2026M11</v>
      </c>
      <c r="C6801" s="7">
        <f t="shared" si="476"/>
        <v>46338</v>
      </c>
      <c r="D6801" s="130">
        <v>0</v>
      </c>
      <c r="E6801">
        <f t="shared" si="473"/>
        <v>0</v>
      </c>
      <c r="F6801" s="130">
        <v>0</v>
      </c>
      <c r="G6801">
        <f t="shared" si="475"/>
        <v>0</v>
      </c>
      <c r="H6801">
        <f t="shared" si="472"/>
        <v>0</v>
      </c>
      <c r="I6801" s="70"/>
      <c r="K6801" s="70"/>
      <c r="O6801" s="70"/>
    </row>
    <row r="6802" spans="1:15">
      <c r="A6802" s="12">
        <f t="shared" si="474"/>
        <v>0</v>
      </c>
      <c r="B6802" t="str">
        <f>YEAR(C6802)&amp;VLOOKUP(MONTH(C6802),lookup!$G$2:$N$13,8)</f>
        <v>2026M11</v>
      </c>
      <c r="C6802" s="7">
        <f t="shared" si="476"/>
        <v>46339</v>
      </c>
      <c r="D6802" s="130">
        <v>0</v>
      </c>
      <c r="E6802">
        <f t="shared" si="473"/>
        <v>0</v>
      </c>
      <c r="F6802" s="130">
        <v>0</v>
      </c>
      <c r="G6802">
        <f t="shared" si="475"/>
        <v>0</v>
      </c>
      <c r="H6802">
        <f t="shared" si="472"/>
        <v>0</v>
      </c>
      <c r="I6802" s="70"/>
      <c r="K6802" s="70"/>
      <c r="O6802" s="70"/>
    </row>
    <row r="6803" spans="1:15">
      <c r="A6803" s="12">
        <f t="shared" si="474"/>
        <v>0</v>
      </c>
      <c r="B6803" t="str">
        <f>YEAR(C6803)&amp;VLOOKUP(MONTH(C6803),lookup!$G$2:$N$13,8)</f>
        <v>2026M11</v>
      </c>
      <c r="C6803" s="7">
        <f t="shared" si="476"/>
        <v>46340</v>
      </c>
      <c r="D6803" s="130">
        <v>0</v>
      </c>
      <c r="E6803">
        <f t="shared" si="473"/>
        <v>0</v>
      </c>
      <c r="F6803" s="130">
        <v>0</v>
      </c>
      <c r="G6803">
        <f t="shared" si="475"/>
        <v>0</v>
      </c>
      <c r="H6803">
        <f t="shared" si="472"/>
        <v>0</v>
      </c>
      <c r="I6803" s="70"/>
      <c r="K6803" s="70"/>
      <c r="O6803" s="70"/>
    </row>
    <row r="6804" spans="1:15">
      <c r="A6804" s="12">
        <f t="shared" si="474"/>
        <v>0</v>
      </c>
      <c r="B6804" t="str">
        <f>YEAR(C6804)&amp;VLOOKUP(MONTH(C6804),lookup!$G$2:$N$13,8)</f>
        <v>2026M11</v>
      </c>
      <c r="C6804" s="7">
        <f t="shared" si="476"/>
        <v>46341</v>
      </c>
      <c r="D6804" s="130">
        <v>0</v>
      </c>
      <c r="E6804">
        <f t="shared" si="473"/>
        <v>0</v>
      </c>
      <c r="F6804" s="130">
        <v>0</v>
      </c>
      <c r="G6804">
        <f t="shared" si="475"/>
        <v>0</v>
      </c>
      <c r="H6804">
        <f t="shared" si="472"/>
        <v>0</v>
      </c>
      <c r="I6804" s="70"/>
      <c r="K6804" s="70"/>
      <c r="O6804" s="70"/>
    </row>
    <row r="6805" spans="1:15">
      <c r="A6805" s="12">
        <f t="shared" si="474"/>
        <v>0</v>
      </c>
      <c r="B6805" t="str">
        <f>YEAR(C6805)&amp;VLOOKUP(MONTH(C6805),lookup!$G$2:$N$13,8)</f>
        <v>2026M11</v>
      </c>
      <c r="C6805" s="7">
        <f t="shared" si="476"/>
        <v>46342</v>
      </c>
      <c r="D6805" s="130">
        <v>0</v>
      </c>
      <c r="E6805">
        <f t="shared" si="473"/>
        <v>0</v>
      </c>
      <c r="F6805" s="130">
        <v>0</v>
      </c>
      <c r="G6805">
        <f t="shared" si="475"/>
        <v>0</v>
      </c>
      <c r="H6805">
        <f t="shared" si="472"/>
        <v>0</v>
      </c>
      <c r="I6805" s="70"/>
      <c r="K6805" s="70"/>
      <c r="O6805" s="70"/>
    </row>
    <row r="6806" spans="1:15">
      <c r="A6806" s="12">
        <f t="shared" si="474"/>
        <v>0</v>
      </c>
      <c r="B6806" t="str">
        <f>YEAR(C6806)&amp;VLOOKUP(MONTH(C6806),lookup!$G$2:$N$13,8)</f>
        <v>2026M11</v>
      </c>
      <c r="C6806" s="7">
        <f t="shared" si="476"/>
        <v>46343</v>
      </c>
      <c r="D6806" s="130">
        <v>0</v>
      </c>
      <c r="E6806">
        <f t="shared" si="473"/>
        <v>0</v>
      </c>
      <c r="F6806" s="130">
        <v>0</v>
      </c>
      <c r="G6806">
        <f t="shared" si="475"/>
        <v>0</v>
      </c>
      <c r="H6806">
        <f t="shared" si="472"/>
        <v>0</v>
      </c>
      <c r="I6806" s="70"/>
      <c r="K6806" s="70"/>
      <c r="O6806" s="70"/>
    </row>
    <row r="6807" spans="1:15">
      <c r="A6807" s="12">
        <f t="shared" si="474"/>
        <v>0</v>
      </c>
      <c r="B6807" t="str">
        <f>YEAR(C6807)&amp;VLOOKUP(MONTH(C6807),lookup!$G$2:$N$13,8)</f>
        <v>2026M11</v>
      </c>
      <c r="C6807" s="7">
        <f t="shared" si="476"/>
        <v>46344</v>
      </c>
      <c r="D6807" s="130">
        <v>0</v>
      </c>
      <c r="E6807">
        <f t="shared" si="473"/>
        <v>0</v>
      </c>
      <c r="F6807" s="130">
        <v>0</v>
      </c>
      <c r="G6807">
        <f t="shared" si="475"/>
        <v>0</v>
      </c>
      <c r="H6807">
        <f t="shared" si="472"/>
        <v>0</v>
      </c>
      <c r="I6807" s="70"/>
      <c r="K6807" s="70"/>
      <c r="O6807" s="70"/>
    </row>
    <row r="6808" spans="1:15">
      <c r="A6808" s="12">
        <f t="shared" si="474"/>
        <v>0</v>
      </c>
      <c r="B6808" t="str">
        <f>YEAR(C6808)&amp;VLOOKUP(MONTH(C6808),lookup!$G$2:$N$13,8)</f>
        <v>2026M11</v>
      </c>
      <c r="C6808" s="7">
        <f t="shared" si="476"/>
        <v>46345</v>
      </c>
      <c r="D6808" s="130">
        <v>0</v>
      </c>
      <c r="E6808">
        <f t="shared" si="473"/>
        <v>0</v>
      </c>
      <c r="F6808" s="130">
        <v>0</v>
      </c>
      <c r="G6808">
        <f t="shared" si="475"/>
        <v>0</v>
      </c>
      <c r="H6808">
        <f t="shared" si="472"/>
        <v>0</v>
      </c>
      <c r="I6808" s="70"/>
      <c r="K6808" s="70"/>
      <c r="O6808" s="70"/>
    </row>
    <row r="6809" spans="1:15">
      <c r="A6809" s="12">
        <f t="shared" si="474"/>
        <v>0</v>
      </c>
      <c r="B6809" t="str">
        <f>YEAR(C6809)&amp;VLOOKUP(MONTH(C6809),lookup!$G$2:$N$13,8)</f>
        <v>2026M11</v>
      </c>
      <c r="C6809" s="7">
        <f t="shared" si="476"/>
        <v>46346</v>
      </c>
      <c r="D6809" s="130">
        <v>0</v>
      </c>
      <c r="E6809">
        <f t="shared" si="473"/>
        <v>0</v>
      </c>
      <c r="F6809" s="130">
        <v>0</v>
      </c>
      <c r="G6809">
        <f t="shared" si="475"/>
        <v>0</v>
      </c>
      <c r="H6809">
        <f t="shared" ref="H6809:H6872" si="477">INDEX(J:AU,MATCH(C6809,C:C,0),MATCH($H$1,$J$1:$AU$1,0))*(IF(I6809=$Q$1,1,IF(K6809=$Q$1,1,IF(M6809=$Q$1,1,IF(O6809=$Q$1,1,0)))))</f>
        <v>0</v>
      </c>
      <c r="I6809" s="70"/>
      <c r="K6809" s="70"/>
      <c r="O6809" s="70"/>
    </row>
    <row r="6810" spans="1:15">
      <c r="A6810" s="12">
        <f t="shared" si="474"/>
        <v>0</v>
      </c>
      <c r="B6810" t="str">
        <f>YEAR(C6810)&amp;VLOOKUP(MONTH(C6810),lookup!$G$2:$N$13,8)</f>
        <v>2026M11</v>
      </c>
      <c r="C6810" s="7">
        <f t="shared" si="476"/>
        <v>46347</v>
      </c>
      <c r="D6810" s="130">
        <v>0</v>
      </c>
      <c r="E6810">
        <f t="shared" si="473"/>
        <v>0</v>
      </c>
      <c r="F6810" s="130">
        <v>0</v>
      </c>
      <c r="G6810">
        <f t="shared" si="475"/>
        <v>0</v>
      </c>
      <c r="H6810">
        <f t="shared" si="477"/>
        <v>0</v>
      </c>
      <c r="I6810" s="70"/>
      <c r="K6810" s="70"/>
      <c r="O6810" s="70"/>
    </row>
    <row r="6811" spans="1:15">
      <c r="A6811" s="12">
        <f t="shared" si="474"/>
        <v>0</v>
      </c>
      <c r="B6811" t="str">
        <f>YEAR(C6811)&amp;VLOOKUP(MONTH(C6811),lookup!$G$2:$N$13,8)</f>
        <v>2026M11</v>
      </c>
      <c r="C6811" s="7">
        <f t="shared" si="476"/>
        <v>46348</v>
      </c>
      <c r="D6811" s="130">
        <v>0</v>
      </c>
      <c r="E6811">
        <f t="shared" si="473"/>
        <v>0</v>
      </c>
      <c r="F6811" s="130">
        <v>0</v>
      </c>
      <c r="G6811">
        <f t="shared" si="475"/>
        <v>0</v>
      </c>
      <c r="H6811">
        <f t="shared" si="477"/>
        <v>0</v>
      </c>
      <c r="I6811" s="70"/>
      <c r="K6811" s="70"/>
      <c r="O6811" s="70"/>
    </row>
    <row r="6812" spans="1:15">
      <c r="A6812" s="12">
        <f t="shared" si="474"/>
        <v>0</v>
      </c>
      <c r="B6812" t="str">
        <f>YEAR(C6812)&amp;VLOOKUP(MONTH(C6812),lookup!$G$2:$N$13,8)</f>
        <v>2026M11</v>
      </c>
      <c r="C6812" s="7">
        <f t="shared" si="476"/>
        <v>46349</v>
      </c>
      <c r="D6812" s="130">
        <v>0</v>
      </c>
      <c r="E6812">
        <f t="shared" si="473"/>
        <v>0</v>
      </c>
      <c r="F6812" s="130">
        <v>0</v>
      </c>
      <c r="G6812">
        <f t="shared" si="475"/>
        <v>0</v>
      </c>
      <c r="H6812">
        <f t="shared" si="477"/>
        <v>0</v>
      </c>
      <c r="I6812" s="70"/>
      <c r="K6812" s="70"/>
      <c r="O6812" s="70"/>
    </row>
    <row r="6813" spans="1:15">
      <c r="A6813" s="12">
        <f t="shared" si="474"/>
        <v>0</v>
      </c>
      <c r="B6813" t="str">
        <f>YEAR(C6813)&amp;VLOOKUP(MONTH(C6813),lookup!$G$2:$N$13,8)</f>
        <v>2026M11</v>
      </c>
      <c r="C6813" s="7">
        <f t="shared" si="476"/>
        <v>46350</v>
      </c>
      <c r="D6813" s="130">
        <v>0</v>
      </c>
      <c r="E6813">
        <f t="shared" si="473"/>
        <v>0</v>
      </c>
      <c r="F6813" s="130">
        <v>0</v>
      </c>
      <c r="G6813">
        <f t="shared" si="475"/>
        <v>0</v>
      </c>
      <c r="H6813">
        <f t="shared" si="477"/>
        <v>0</v>
      </c>
      <c r="I6813" s="70"/>
      <c r="K6813" s="70"/>
      <c r="O6813" s="70"/>
    </row>
    <row r="6814" spans="1:15">
      <c r="A6814" s="12">
        <f t="shared" si="474"/>
        <v>0</v>
      </c>
      <c r="B6814" t="str">
        <f>YEAR(C6814)&amp;VLOOKUP(MONTH(C6814),lookup!$G$2:$N$13,8)</f>
        <v>2026M11</v>
      </c>
      <c r="C6814" s="7">
        <f t="shared" si="476"/>
        <v>46351</v>
      </c>
      <c r="D6814" s="130">
        <v>0</v>
      </c>
      <c r="E6814">
        <f t="shared" si="473"/>
        <v>0</v>
      </c>
      <c r="F6814" s="130">
        <v>0</v>
      </c>
      <c r="G6814">
        <f t="shared" si="475"/>
        <v>0</v>
      </c>
      <c r="H6814">
        <f t="shared" si="477"/>
        <v>0</v>
      </c>
      <c r="I6814" s="70"/>
      <c r="K6814" s="70"/>
      <c r="O6814" s="70"/>
    </row>
    <row r="6815" spans="1:15">
      <c r="A6815" s="12">
        <f t="shared" si="474"/>
        <v>0</v>
      </c>
      <c r="B6815" t="str">
        <f>YEAR(C6815)&amp;VLOOKUP(MONTH(C6815),lookup!$G$2:$N$13,8)</f>
        <v>2026M11</v>
      </c>
      <c r="C6815" s="7">
        <f t="shared" si="476"/>
        <v>46352</v>
      </c>
      <c r="D6815" s="130">
        <v>0</v>
      </c>
      <c r="E6815">
        <f t="shared" si="473"/>
        <v>0</v>
      </c>
      <c r="F6815" s="130">
        <v>0</v>
      </c>
      <c r="G6815">
        <f t="shared" si="475"/>
        <v>0</v>
      </c>
      <c r="H6815">
        <f t="shared" si="477"/>
        <v>0</v>
      </c>
      <c r="I6815" s="70"/>
      <c r="K6815" s="70"/>
      <c r="O6815" s="70"/>
    </row>
    <row r="6816" spans="1:15">
      <c r="A6816" s="12">
        <f t="shared" si="474"/>
        <v>0</v>
      </c>
      <c r="B6816" t="str">
        <f>YEAR(C6816)&amp;VLOOKUP(MONTH(C6816),lookup!$G$2:$N$13,8)</f>
        <v>2026M11</v>
      </c>
      <c r="C6816" s="7">
        <f t="shared" si="476"/>
        <v>46353</v>
      </c>
      <c r="D6816" s="130">
        <v>0</v>
      </c>
      <c r="E6816">
        <f t="shared" si="473"/>
        <v>0</v>
      </c>
      <c r="F6816" s="130">
        <v>0</v>
      </c>
      <c r="G6816">
        <f t="shared" si="475"/>
        <v>0</v>
      </c>
      <c r="H6816">
        <f t="shared" si="477"/>
        <v>0</v>
      </c>
      <c r="I6816" s="70"/>
      <c r="K6816" s="70"/>
      <c r="O6816" s="70"/>
    </row>
    <row r="6817" spans="1:15">
      <c r="A6817" s="12">
        <f t="shared" si="474"/>
        <v>0</v>
      </c>
      <c r="B6817" t="str">
        <f>YEAR(C6817)&amp;VLOOKUP(MONTH(C6817),lookup!$G$2:$N$13,8)</f>
        <v>2026M11</v>
      </c>
      <c r="C6817" s="7">
        <f t="shared" si="476"/>
        <v>46354</v>
      </c>
      <c r="D6817" s="130">
        <v>0</v>
      </c>
      <c r="E6817">
        <f t="shared" si="473"/>
        <v>0</v>
      </c>
      <c r="F6817" s="130">
        <v>0</v>
      </c>
      <c r="G6817">
        <f t="shared" si="475"/>
        <v>0</v>
      </c>
      <c r="H6817">
        <f t="shared" si="477"/>
        <v>0</v>
      </c>
      <c r="I6817" s="70"/>
      <c r="K6817" s="70"/>
      <c r="O6817" s="70"/>
    </row>
    <row r="6818" spans="1:15">
      <c r="A6818" s="12">
        <f t="shared" si="474"/>
        <v>0</v>
      </c>
      <c r="B6818" t="str">
        <f>YEAR(C6818)&amp;VLOOKUP(MONTH(C6818),lookup!$G$2:$N$13,8)</f>
        <v>2026M11</v>
      </c>
      <c r="C6818" s="7">
        <f t="shared" si="476"/>
        <v>46355</v>
      </c>
      <c r="D6818" s="130">
        <v>0</v>
      </c>
      <c r="E6818">
        <f t="shared" si="473"/>
        <v>0</v>
      </c>
      <c r="F6818" s="130">
        <v>0</v>
      </c>
      <c r="G6818">
        <f t="shared" si="475"/>
        <v>0</v>
      </c>
      <c r="H6818">
        <f t="shared" si="477"/>
        <v>0</v>
      </c>
      <c r="I6818" s="70"/>
      <c r="K6818" s="70"/>
      <c r="O6818" s="70"/>
    </row>
    <row r="6819" spans="1:15">
      <c r="A6819" s="12">
        <f t="shared" si="474"/>
        <v>0</v>
      </c>
      <c r="B6819" t="str">
        <f>YEAR(C6819)&amp;VLOOKUP(MONTH(C6819),lookup!$G$2:$N$13,8)</f>
        <v>2026M11</v>
      </c>
      <c r="C6819" s="7">
        <f t="shared" si="476"/>
        <v>46356</v>
      </c>
      <c r="D6819" s="130">
        <v>0</v>
      </c>
      <c r="E6819">
        <f t="shared" si="473"/>
        <v>0</v>
      </c>
      <c r="F6819" s="130">
        <v>0</v>
      </c>
      <c r="G6819">
        <f t="shared" si="475"/>
        <v>0</v>
      </c>
      <c r="H6819">
        <f t="shared" si="477"/>
        <v>0</v>
      </c>
      <c r="I6819" s="70"/>
      <c r="K6819" s="70"/>
      <c r="O6819" s="70"/>
    </row>
    <row r="6820" spans="1:15">
      <c r="A6820" s="12">
        <f t="shared" si="474"/>
        <v>0</v>
      </c>
      <c r="B6820" t="str">
        <f>YEAR(C6820)&amp;VLOOKUP(MONTH(C6820),lookup!$G$2:$N$13,8)</f>
        <v>2026M12</v>
      </c>
      <c r="C6820" s="7">
        <f t="shared" si="476"/>
        <v>46357</v>
      </c>
      <c r="D6820" s="130">
        <v>0</v>
      </c>
      <c r="E6820">
        <f t="shared" si="473"/>
        <v>0</v>
      </c>
      <c r="F6820" s="130">
        <v>0</v>
      </c>
      <c r="G6820">
        <f t="shared" si="475"/>
        <v>0</v>
      </c>
      <c r="H6820">
        <f t="shared" si="477"/>
        <v>0</v>
      </c>
      <c r="I6820" s="70"/>
      <c r="K6820" s="70"/>
      <c r="O6820" s="70"/>
    </row>
    <row r="6821" spans="1:15">
      <c r="A6821" s="12">
        <f t="shared" si="474"/>
        <v>0</v>
      </c>
      <c r="B6821" t="str">
        <f>YEAR(C6821)&amp;VLOOKUP(MONTH(C6821),lookup!$G$2:$N$13,8)</f>
        <v>2026M12</v>
      </c>
      <c r="C6821" s="7">
        <f t="shared" si="476"/>
        <v>46358</v>
      </c>
      <c r="D6821" s="130">
        <v>0</v>
      </c>
      <c r="E6821">
        <f t="shared" si="473"/>
        <v>0</v>
      </c>
      <c r="F6821" s="130">
        <v>0</v>
      </c>
      <c r="G6821">
        <f t="shared" si="475"/>
        <v>0</v>
      </c>
      <c r="H6821">
        <f t="shared" si="477"/>
        <v>0</v>
      </c>
      <c r="I6821" s="70"/>
      <c r="K6821" s="70"/>
      <c r="O6821" s="70"/>
    </row>
    <row r="6822" spans="1:15">
      <c r="A6822" s="12">
        <f t="shared" si="474"/>
        <v>0</v>
      </c>
      <c r="B6822" t="str">
        <f>YEAR(C6822)&amp;VLOOKUP(MONTH(C6822),lookup!$G$2:$N$13,8)</f>
        <v>2026M12</v>
      </c>
      <c r="C6822" s="7">
        <f t="shared" si="476"/>
        <v>46359</v>
      </c>
      <c r="D6822" s="130">
        <v>0</v>
      </c>
      <c r="E6822">
        <f t="shared" si="473"/>
        <v>0</v>
      </c>
      <c r="F6822" s="130">
        <v>0</v>
      </c>
      <c r="G6822">
        <f t="shared" si="475"/>
        <v>0</v>
      </c>
      <c r="H6822">
        <f t="shared" si="477"/>
        <v>0</v>
      </c>
      <c r="I6822" s="70"/>
      <c r="K6822" s="70"/>
      <c r="O6822" s="70"/>
    </row>
    <row r="6823" spans="1:15">
      <c r="A6823" s="12">
        <f t="shared" si="474"/>
        <v>0</v>
      </c>
      <c r="B6823" t="str">
        <f>YEAR(C6823)&amp;VLOOKUP(MONTH(C6823),lookup!$G$2:$N$13,8)</f>
        <v>2026M12</v>
      </c>
      <c r="C6823" s="7">
        <f t="shared" si="476"/>
        <v>46360</v>
      </c>
      <c r="D6823" s="130">
        <v>0</v>
      </c>
      <c r="E6823">
        <f t="shared" si="473"/>
        <v>0</v>
      </c>
      <c r="F6823" s="130">
        <v>0</v>
      </c>
      <c r="G6823">
        <f t="shared" si="475"/>
        <v>0</v>
      </c>
      <c r="H6823">
        <f t="shared" si="477"/>
        <v>0</v>
      </c>
      <c r="I6823" s="70"/>
      <c r="K6823" s="70"/>
      <c r="O6823" s="70"/>
    </row>
    <row r="6824" spans="1:15">
      <c r="A6824" s="12">
        <f t="shared" si="474"/>
        <v>0</v>
      </c>
      <c r="B6824" t="str">
        <f>YEAR(C6824)&amp;VLOOKUP(MONTH(C6824),lookup!$G$2:$N$13,8)</f>
        <v>2026M12</v>
      </c>
      <c r="C6824" s="7">
        <f t="shared" si="476"/>
        <v>46361</v>
      </c>
      <c r="D6824" s="130">
        <v>0</v>
      </c>
      <c r="E6824">
        <f t="shared" si="473"/>
        <v>0</v>
      </c>
      <c r="F6824" s="130">
        <v>0</v>
      </c>
      <c r="G6824">
        <f t="shared" si="475"/>
        <v>0</v>
      </c>
      <c r="H6824">
        <f t="shared" si="477"/>
        <v>0</v>
      </c>
      <c r="I6824" s="70"/>
      <c r="K6824" s="70"/>
      <c r="O6824" s="70"/>
    </row>
    <row r="6825" spans="1:15">
      <c r="A6825" s="12">
        <f t="shared" si="474"/>
        <v>0</v>
      </c>
      <c r="B6825" t="str">
        <f>YEAR(C6825)&amp;VLOOKUP(MONTH(C6825),lookup!$G$2:$N$13,8)</f>
        <v>2026M12</v>
      </c>
      <c r="C6825" s="7">
        <f t="shared" si="476"/>
        <v>46362</v>
      </c>
      <c r="D6825" s="130">
        <v>0</v>
      </c>
      <c r="E6825">
        <f t="shared" si="473"/>
        <v>0</v>
      </c>
      <c r="F6825" s="130">
        <v>0</v>
      </c>
      <c r="G6825">
        <f t="shared" si="475"/>
        <v>0</v>
      </c>
      <c r="H6825">
        <f t="shared" si="477"/>
        <v>0</v>
      </c>
      <c r="I6825" s="70"/>
      <c r="K6825" s="70"/>
      <c r="O6825" s="70"/>
    </row>
    <row r="6826" spans="1:15">
      <c r="A6826" s="12">
        <f t="shared" si="474"/>
        <v>0</v>
      </c>
      <c r="B6826" t="str">
        <f>YEAR(C6826)&amp;VLOOKUP(MONTH(C6826),lookup!$G$2:$N$13,8)</f>
        <v>2026M12</v>
      </c>
      <c r="C6826" s="7">
        <f t="shared" si="476"/>
        <v>46363</v>
      </c>
      <c r="D6826" s="130">
        <v>0</v>
      </c>
      <c r="E6826">
        <f t="shared" si="473"/>
        <v>0</v>
      </c>
      <c r="F6826" s="130">
        <v>0</v>
      </c>
      <c r="G6826">
        <f t="shared" si="475"/>
        <v>0</v>
      </c>
      <c r="H6826">
        <f t="shared" si="477"/>
        <v>0</v>
      </c>
      <c r="I6826" s="70"/>
      <c r="K6826" s="70"/>
      <c r="O6826" s="70"/>
    </row>
    <row r="6827" spans="1:15">
      <c r="A6827" s="12">
        <f t="shared" si="474"/>
        <v>0</v>
      </c>
      <c r="B6827" t="str">
        <f>YEAR(C6827)&amp;VLOOKUP(MONTH(C6827),lookup!$G$2:$N$13,8)</f>
        <v>2026M12</v>
      </c>
      <c r="C6827" s="7">
        <f t="shared" si="476"/>
        <v>46364</v>
      </c>
      <c r="D6827" s="130">
        <v>0</v>
      </c>
      <c r="E6827">
        <f t="shared" si="473"/>
        <v>0</v>
      </c>
      <c r="F6827" s="130">
        <v>0</v>
      </c>
      <c r="G6827">
        <f t="shared" si="475"/>
        <v>0</v>
      </c>
      <c r="H6827">
        <f t="shared" si="477"/>
        <v>0</v>
      </c>
      <c r="I6827" s="70"/>
      <c r="K6827" s="70"/>
      <c r="O6827" s="70"/>
    </row>
    <row r="6828" spans="1:15">
      <c r="A6828" s="12">
        <f t="shared" si="474"/>
        <v>0</v>
      </c>
      <c r="B6828" t="str">
        <f>YEAR(C6828)&amp;VLOOKUP(MONTH(C6828),lookup!$G$2:$N$13,8)</f>
        <v>2026M12</v>
      </c>
      <c r="C6828" s="7">
        <f t="shared" si="476"/>
        <v>46365</v>
      </c>
      <c r="D6828" s="130">
        <v>0</v>
      </c>
      <c r="E6828">
        <f t="shared" si="473"/>
        <v>0</v>
      </c>
      <c r="F6828" s="130">
        <v>0</v>
      </c>
      <c r="G6828">
        <f t="shared" si="475"/>
        <v>0</v>
      </c>
      <c r="H6828">
        <f t="shared" si="477"/>
        <v>0</v>
      </c>
      <c r="I6828" s="70"/>
      <c r="K6828" s="70"/>
      <c r="O6828" s="70"/>
    </row>
    <row r="6829" spans="1:15">
      <c r="A6829" s="12">
        <f t="shared" si="474"/>
        <v>0</v>
      </c>
      <c r="B6829" t="str">
        <f>YEAR(C6829)&amp;VLOOKUP(MONTH(C6829),lookup!$G$2:$N$13,8)</f>
        <v>2026M12</v>
      </c>
      <c r="C6829" s="7">
        <f t="shared" si="476"/>
        <v>46366</v>
      </c>
      <c r="D6829" s="130">
        <v>0</v>
      </c>
      <c r="E6829">
        <f t="shared" ref="E6829:E6892" si="478">AVERAGE(SUM(D6822:D6829)/8,SUM(D6824:D6829)/6)</f>
        <v>0</v>
      </c>
      <c r="F6829" s="130">
        <v>0</v>
      </c>
      <c r="G6829">
        <f t="shared" si="475"/>
        <v>0</v>
      </c>
      <c r="H6829">
        <f t="shared" si="477"/>
        <v>0</v>
      </c>
      <c r="I6829" s="70"/>
      <c r="K6829" s="70"/>
      <c r="O6829" s="70"/>
    </row>
    <row r="6830" spans="1:15">
      <c r="A6830" s="12">
        <f t="shared" si="474"/>
        <v>0</v>
      </c>
      <c r="B6830" t="str">
        <f>YEAR(C6830)&amp;VLOOKUP(MONTH(C6830),lookup!$G$2:$N$13,8)</f>
        <v>2026M12</v>
      </c>
      <c r="C6830" s="7">
        <f t="shared" si="476"/>
        <v>46367</v>
      </c>
      <c r="D6830" s="130">
        <v>0</v>
      </c>
      <c r="E6830">
        <f t="shared" si="478"/>
        <v>0</v>
      </c>
      <c r="F6830" s="130">
        <v>0</v>
      </c>
      <c r="G6830">
        <f t="shared" si="475"/>
        <v>0</v>
      </c>
      <c r="H6830">
        <f t="shared" si="477"/>
        <v>0</v>
      </c>
      <c r="I6830" s="70"/>
      <c r="K6830" s="70"/>
      <c r="O6830" s="70"/>
    </row>
    <row r="6831" spans="1:15">
      <c r="A6831" s="12">
        <f t="shared" si="474"/>
        <v>0</v>
      </c>
      <c r="B6831" t="str">
        <f>YEAR(C6831)&amp;VLOOKUP(MONTH(C6831),lookup!$G$2:$N$13,8)</f>
        <v>2026M12</v>
      </c>
      <c r="C6831" s="7">
        <f t="shared" si="476"/>
        <v>46368</v>
      </c>
      <c r="D6831" s="130">
        <v>0</v>
      </c>
      <c r="E6831">
        <f t="shared" si="478"/>
        <v>0</v>
      </c>
      <c r="F6831" s="130">
        <v>0</v>
      </c>
      <c r="G6831">
        <f t="shared" si="475"/>
        <v>0</v>
      </c>
      <c r="H6831">
        <f t="shared" si="477"/>
        <v>0</v>
      </c>
      <c r="I6831" s="70"/>
      <c r="K6831" s="70"/>
      <c r="O6831" s="70"/>
    </row>
    <row r="6832" spans="1:15">
      <c r="A6832" s="12">
        <f t="shared" ref="A6832:A6895" si="479">IF(D6832+D6833=D6832,IF(D6832+D6833&gt;0,1,0),0)</f>
        <v>0</v>
      </c>
      <c r="B6832" t="str">
        <f>YEAR(C6832)&amp;VLOOKUP(MONTH(C6832),lookup!$G$2:$N$13,8)</f>
        <v>2026M12</v>
      </c>
      <c r="C6832" s="7">
        <f t="shared" si="476"/>
        <v>46369</v>
      </c>
      <c r="D6832" s="130">
        <v>0</v>
      </c>
      <c r="E6832">
        <f t="shared" si="478"/>
        <v>0</v>
      </c>
      <c r="F6832" s="130">
        <v>0</v>
      </c>
      <c r="G6832">
        <f t="shared" si="475"/>
        <v>0</v>
      </c>
      <c r="H6832">
        <f t="shared" si="477"/>
        <v>0</v>
      </c>
      <c r="I6832" s="70"/>
      <c r="K6832" s="70"/>
      <c r="O6832" s="70"/>
    </row>
    <row r="6833" spans="1:15">
      <c r="A6833" s="12">
        <f t="shared" si="479"/>
        <v>0</v>
      </c>
      <c r="B6833" t="str">
        <f>YEAR(C6833)&amp;VLOOKUP(MONTH(C6833),lookup!$G$2:$N$13,8)</f>
        <v>2026M12</v>
      </c>
      <c r="C6833" s="7">
        <f t="shared" si="476"/>
        <v>46370</v>
      </c>
      <c r="D6833" s="130">
        <v>0</v>
      </c>
      <c r="E6833">
        <f t="shared" si="478"/>
        <v>0</v>
      </c>
      <c r="F6833" s="130">
        <v>0</v>
      </c>
      <c r="G6833">
        <f t="shared" si="475"/>
        <v>0</v>
      </c>
      <c r="H6833">
        <f t="shared" si="477"/>
        <v>0</v>
      </c>
      <c r="I6833" s="70"/>
      <c r="K6833" s="70"/>
      <c r="O6833" s="70"/>
    </row>
    <row r="6834" spans="1:15">
      <c r="A6834" s="12">
        <f t="shared" si="479"/>
        <v>0</v>
      </c>
      <c r="B6834" t="str">
        <f>YEAR(C6834)&amp;VLOOKUP(MONTH(C6834),lookup!$G$2:$N$13,8)</f>
        <v>2026M12</v>
      </c>
      <c r="C6834" s="7">
        <f t="shared" si="476"/>
        <v>46371</v>
      </c>
      <c r="D6834" s="130">
        <v>0</v>
      </c>
      <c r="E6834">
        <f t="shared" si="478"/>
        <v>0</v>
      </c>
      <c r="F6834" s="130">
        <v>0</v>
      </c>
      <c r="G6834">
        <f t="shared" si="475"/>
        <v>0</v>
      </c>
      <c r="H6834">
        <f t="shared" si="477"/>
        <v>0</v>
      </c>
      <c r="I6834" s="70"/>
      <c r="K6834" s="70"/>
      <c r="O6834" s="70"/>
    </row>
    <row r="6835" spans="1:15">
      <c r="A6835" s="12">
        <f t="shared" si="479"/>
        <v>0</v>
      </c>
      <c r="B6835" t="str">
        <f>YEAR(C6835)&amp;VLOOKUP(MONTH(C6835),lookup!$G$2:$N$13,8)</f>
        <v>2026M12</v>
      </c>
      <c r="C6835" s="7">
        <f t="shared" si="476"/>
        <v>46372</v>
      </c>
      <c r="D6835" s="130">
        <v>0</v>
      </c>
      <c r="E6835">
        <f t="shared" si="478"/>
        <v>0</v>
      </c>
      <c r="F6835" s="130">
        <v>0</v>
      </c>
      <c r="G6835">
        <f t="shared" si="475"/>
        <v>0</v>
      </c>
      <c r="H6835">
        <f t="shared" si="477"/>
        <v>0</v>
      </c>
      <c r="I6835" s="70"/>
      <c r="K6835" s="70"/>
      <c r="O6835" s="70"/>
    </row>
    <row r="6836" spans="1:15">
      <c r="A6836" s="12">
        <f t="shared" si="479"/>
        <v>0</v>
      </c>
      <c r="B6836" t="str">
        <f>YEAR(C6836)&amp;VLOOKUP(MONTH(C6836),lookup!$G$2:$N$13,8)</f>
        <v>2026M12</v>
      </c>
      <c r="C6836" s="7">
        <f t="shared" si="476"/>
        <v>46373</v>
      </c>
      <c r="D6836" s="130">
        <v>0</v>
      </c>
      <c r="E6836">
        <f t="shared" si="478"/>
        <v>0</v>
      </c>
      <c r="F6836" s="130">
        <v>0</v>
      </c>
      <c r="G6836">
        <f t="shared" si="475"/>
        <v>0</v>
      </c>
      <c r="H6836">
        <f t="shared" si="477"/>
        <v>0</v>
      </c>
      <c r="I6836" s="70"/>
      <c r="K6836" s="70"/>
      <c r="O6836" s="70"/>
    </row>
    <row r="6837" spans="1:15">
      <c r="A6837" s="12">
        <f t="shared" si="479"/>
        <v>0</v>
      </c>
      <c r="B6837" t="str">
        <f>YEAR(C6837)&amp;VLOOKUP(MONTH(C6837),lookup!$G$2:$N$13,8)</f>
        <v>2026M12</v>
      </c>
      <c r="C6837" s="7">
        <f t="shared" si="476"/>
        <v>46374</v>
      </c>
      <c r="D6837" s="130">
        <v>0</v>
      </c>
      <c r="E6837">
        <f t="shared" si="478"/>
        <v>0</v>
      </c>
      <c r="F6837" s="130">
        <v>0</v>
      </c>
      <c r="G6837">
        <f t="shared" si="475"/>
        <v>0</v>
      </c>
      <c r="H6837">
        <f t="shared" si="477"/>
        <v>0</v>
      </c>
      <c r="I6837" s="70"/>
      <c r="K6837" s="70"/>
      <c r="O6837" s="70"/>
    </row>
    <row r="6838" spans="1:15">
      <c r="A6838" s="12">
        <f t="shared" si="479"/>
        <v>0</v>
      </c>
      <c r="B6838" t="str">
        <f>YEAR(C6838)&amp;VLOOKUP(MONTH(C6838),lookup!$G$2:$N$13,8)</f>
        <v>2026M12</v>
      </c>
      <c r="C6838" s="7">
        <f t="shared" si="476"/>
        <v>46375</v>
      </c>
      <c r="D6838" s="130">
        <v>0</v>
      </c>
      <c r="E6838">
        <f t="shared" si="478"/>
        <v>0</v>
      </c>
      <c r="F6838" s="130">
        <v>0</v>
      </c>
      <c r="G6838">
        <f t="shared" si="475"/>
        <v>0</v>
      </c>
      <c r="H6838">
        <f t="shared" si="477"/>
        <v>0</v>
      </c>
      <c r="I6838" s="70"/>
      <c r="K6838" s="70"/>
      <c r="O6838" s="70"/>
    </row>
    <row r="6839" spans="1:15">
      <c r="A6839" s="12">
        <f t="shared" si="479"/>
        <v>0</v>
      </c>
      <c r="B6839" t="str">
        <f>YEAR(C6839)&amp;VLOOKUP(MONTH(C6839),lookup!$G$2:$N$13,8)</f>
        <v>2026M12</v>
      </c>
      <c r="C6839" s="7">
        <f t="shared" si="476"/>
        <v>46376</v>
      </c>
      <c r="D6839" s="130">
        <v>0</v>
      </c>
      <c r="E6839">
        <f t="shared" si="478"/>
        <v>0</v>
      </c>
      <c r="F6839" s="130">
        <v>0</v>
      </c>
      <c r="G6839">
        <f t="shared" si="475"/>
        <v>0</v>
      </c>
      <c r="H6839">
        <f t="shared" si="477"/>
        <v>0</v>
      </c>
      <c r="I6839" s="70"/>
      <c r="K6839" s="70"/>
      <c r="O6839" s="70"/>
    </row>
    <row r="6840" spans="1:15">
      <c r="A6840" s="12">
        <f t="shared" si="479"/>
        <v>0</v>
      </c>
      <c r="B6840" t="str">
        <f>YEAR(C6840)&amp;VLOOKUP(MONTH(C6840),lookup!$G$2:$N$13,8)</f>
        <v>2026M12</v>
      </c>
      <c r="C6840" s="7">
        <f t="shared" si="476"/>
        <v>46377</v>
      </c>
      <c r="D6840" s="130">
        <v>0</v>
      </c>
      <c r="E6840">
        <f t="shared" si="478"/>
        <v>0</v>
      </c>
      <c r="F6840" s="130">
        <v>0</v>
      </c>
      <c r="G6840">
        <f t="shared" si="475"/>
        <v>0</v>
      </c>
      <c r="H6840">
        <f t="shared" si="477"/>
        <v>0</v>
      </c>
      <c r="I6840" s="70"/>
      <c r="K6840" s="70"/>
      <c r="O6840" s="70"/>
    </row>
    <row r="6841" spans="1:15">
      <c r="A6841" s="12">
        <f t="shared" si="479"/>
        <v>0</v>
      </c>
      <c r="B6841" t="str">
        <f>YEAR(C6841)&amp;VLOOKUP(MONTH(C6841),lookup!$G$2:$N$13,8)</f>
        <v>2026M12</v>
      </c>
      <c r="C6841" s="7">
        <f t="shared" si="476"/>
        <v>46378</v>
      </c>
      <c r="D6841" s="130">
        <v>0</v>
      </c>
      <c r="E6841">
        <f t="shared" si="478"/>
        <v>0</v>
      </c>
      <c r="F6841" s="130">
        <v>0</v>
      </c>
      <c r="G6841">
        <f t="shared" si="475"/>
        <v>0</v>
      </c>
      <c r="H6841">
        <f t="shared" si="477"/>
        <v>0</v>
      </c>
      <c r="I6841" s="70"/>
      <c r="K6841" s="70"/>
      <c r="O6841" s="70"/>
    </row>
    <row r="6842" spans="1:15">
      <c r="A6842" s="12">
        <f t="shared" si="479"/>
        <v>0</v>
      </c>
      <c r="B6842" t="str">
        <f>YEAR(C6842)&amp;VLOOKUP(MONTH(C6842),lookup!$G$2:$N$13,8)</f>
        <v>2026M12</v>
      </c>
      <c r="C6842" s="7">
        <f t="shared" si="476"/>
        <v>46379</v>
      </c>
      <c r="D6842" s="130">
        <v>0</v>
      </c>
      <c r="E6842">
        <f t="shared" si="478"/>
        <v>0</v>
      </c>
      <c r="F6842" s="130">
        <v>0</v>
      </c>
      <c r="G6842">
        <f t="shared" si="475"/>
        <v>0</v>
      </c>
      <c r="H6842">
        <f t="shared" si="477"/>
        <v>0</v>
      </c>
      <c r="I6842" s="70"/>
      <c r="K6842" s="70"/>
      <c r="O6842" s="70"/>
    </row>
    <row r="6843" spans="1:15">
      <c r="A6843" s="12">
        <f t="shared" si="479"/>
        <v>0</v>
      </c>
      <c r="B6843" t="str">
        <f>YEAR(C6843)&amp;VLOOKUP(MONTH(C6843),lookup!$G$2:$N$13,8)</f>
        <v>2026M12</v>
      </c>
      <c r="C6843" s="7">
        <f t="shared" si="476"/>
        <v>46380</v>
      </c>
      <c r="D6843" s="130">
        <v>0</v>
      </c>
      <c r="E6843">
        <f t="shared" si="478"/>
        <v>0</v>
      </c>
      <c r="F6843" s="130">
        <v>0</v>
      </c>
      <c r="G6843">
        <f t="shared" si="475"/>
        <v>0</v>
      </c>
      <c r="H6843">
        <f t="shared" si="477"/>
        <v>0</v>
      </c>
      <c r="I6843" s="70"/>
      <c r="K6843" s="70"/>
      <c r="O6843" s="70"/>
    </row>
    <row r="6844" spans="1:15">
      <c r="A6844" s="12">
        <f t="shared" si="479"/>
        <v>0</v>
      </c>
      <c r="B6844" t="str">
        <f>YEAR(C6844)&amp;VLOOKUP(MONTH(C6844),lookup!$G$2:$N$13,8)</f>
        <v>2026M12</v>
      </c>
      <c r="C6844" s="7">
        <f t="shared" si="476"/>
        <v>46381</v>
      </c>
      <c r="D6844" s="130">
        <v>0</v>
      </c>
      <c r="E6844">
        <f t="shared" si="478"/>
        <v>0</v>
      </c>
      <c r="F6844" s="130">
        <v>0</v>
      </c>
      <c r="G6844">
        <f t="shared" si="475"/>
        <v>0</v>
      </c>
      <c r="H6844">
        <f t="shared" si="477"/>
        <v>0</v>
      </c>
      <c r="I6844" s="70"/>
      <c r="K6844" s="70"/>
      <c r="O6844" s="70"/>
    </row>
    <row r="6845" spans="1:15">
      <c r="A6845" s="12">
        <f t="shared" si="479"/>
        <v>0</v>
      </c>
      <c r="B6845" t="str">
        <f>YEAR(C6845)&amp;VLOOKUP(MONTH(C6845),lookup!$G$2:$N$13,8)</f>
        <v>2026M12</v>
      </c>
      <c r="C6845" s="7">
        <f t="shared" si="476"/>
        <v>46382</v>
      </c>
      <c r="D6845" s="130">
        <v>0</v>
      </c>
      <c r="E6845">
        <f t="shared" si="478"/>
        <v>0</v>
      </c>
      <c r="F6845" s="130">
        <v>0</v>
      </c>
      <c r="G6845">
        <f t="shared" si="475"/>
        <v>0</v>
      </c>
      <c r="H6845">
        <f t="shared" si="477"/>
        <v>0</v>
      </c>
      <c r="I6845" s="70"/>
      <c r="K6845" s="70"/>
      <c r="O6845" s="70"/>
    </row>
    <row r="6846" spans="1:15">
      <c r="A6846" s="12">
        <f t="shared" si="479"/>
        <v>0</v>
      </c>
      <c r="B6846" t="str">
        <f>YEAR(C6846)&amp;VLOOKUP(MONTH(C6846),lookup!$G$2:$N$13,8)</f>
        <v>2026M12</v>
      </c>
      <c r="C6846" s="7">
        <f t="shared" si="476"/>
        <v>46383</v>
      </c>
      <c r="D6846" s="130">
        <v>0</v>
      </c>
      <c r="E6846">
        <f t="shared" si="478"/>
        <v>0</v>
      </c>
      <c r="F6846" s="130">
        <v>0</v>
      </c>
      <c r="G6846">
        <f t="shared" si="475"/>
        <v>0</v>
      </c>
      <c r="H6846">
        <f t="shared" si="477"/>
        <v>0</v>
      </c>
      <c r="I6846" s="70"/>
      <c r="K6846" s="70"/>
      <c r="O6846" s="70"/>
    </row>
    <row r="6847" spans="1:15">
      <c r="A6847" s="12">
        <f t="shared" si="479"/>
        <v>0</v>
      </c>
      <c r="B6847" t="str">
        <f>YEAR(C6847)&amp;VLOOKUP(MONTH(C6847),lookup!$G$2:$N$13,8)</f>
        <v>2026M12</v>
      </c>
      <c r="C6847" s="7">
        <f t="shared" si="476"/>
        <v>46384</v>
      </c>
      <c r="D6847" s="130">
        <v>0</v>
      </c>
      <c r="E6847">
        <f t="shared" si="478"/>
        <v>0</v>
      </c>
      <c r="F6847" s="130">
        <v>0</v>
      </c>
      <c r="G6847">
        <f t="shared" si="475"/>
        <v>0</v>
      </c>
      <c r="H6847">
        <f t="shared" si="477"/>
        <v>0</v>
      </c>
      <c r="I6847" s="70"/>
      <c r="K6847" s="70"/>
      <c r="O6847" s="70"/>
    </row>
    <row r="6848" spans="1:15">
      <c r="A6848" s="12">
        <f t="shared" si="479"/>
        <v>0</v>
      </c>
      <c r="B6848" t="str">
        <f>YEAR(C6848)&amp;VLOOKUP(MONTH(C6848),lookup!$G$2:$N$13,8)</f>
        <v>2026M12</v>
      </c>
      <c r="C6848" s="7">
        <f t="shared" si="476"/>
        <v>46385</v>
      </c>
      <c r="D6848" s="130">
        <v>0</v>
      </c>
      <c r="E6848">
        <f t="shared" si="478"/>
        <v>0</v>
      </c>
      <c r="F6848" s="130">
        <v>0</v>
      </c>
      <c r="G6848">
        <f t="shared" si="475"/>
        <v>0</v>
      </c>
      <c r="H6848">
        <f t="shared" si="477"/>
        <v>0</v>
      </c>
      <c r="I6848" s="70"/>
      <c r="K6848" s="70"/>
      <c r="O6848" s="70"/>
    </row>
    <row r="6849" spans="1:15">
      <c r="A6849" s="12">
        <f t="shared" si="479"/>
        <v>0</v>
      </c>
      <c r="B6849" t="str">
        <f>YEAR(C6849)&amp;VLOOKUP(MONTH(C6849),lookup!$G$2:$N$13,8)</f>
        <v>2026M12</v>
      </c>
      <c r="C6849" s="7">
        <f t="shared" si="476"/>
        <v>46386</v>
      </c>
      <c r="D6849" s="130">
        <v>0</v>
      </c>
      <c r="E6849">
        <f t="shared" si="478"/>
        <v>0</v>
      </c>
      <c r="F6849" s="130">
        <v>0</v>
      </c>
      <c r="G6849">
        <f t="shared" si="475"/>
        <v>0</v>
      </c>
      <c r="H6849">
        <f t="shared" si="477"/>
        <v>0</v>
      </c>
      <c r="I6849" s="70"/>
      <c r="K6849" s="70"/>
      <c r="O6849" s="70"/>
    </row>
    <row r="6850" spans="1:15">
      <c r="A6850" s="12">
        <f t="shared" si="479"/>
        <v>0</v>
      </c>
      <c r="B6850" t="str">
        <f>YEAR(C6850)&amp;VLOOKUP(MONTH(C6850),lookup!$G$2:$N$13,8)</f>
        <v>2026M12</v>
      </c>
      <c r="C6850" s="7">
        <f t="shared" si="476"/>
        <v>46387</v>
      </c>
      <c r="D6850" s="130">
        <v>0</v>
      </c>
      <c r="E6850">
        <f t="shared" si="478"/>
        <v>0</v>
      </c>
      <c r="F6850" s="130">
        <v>0</v>
      </c>
      <c r="G6850">
        <f t="shared" si="475"/>
        <v>0</v>
      </c>
      <c r="H6850">
        <f t="shared" si="477"/>
        <v>0</v>
      </c>
      <c r="I6850" s="70"/>
      <c r="K6850" s="70"/>
      <c r="O6850" s="70"/>
    </row>
    <row r="6851" spans="1:15">
      <c r="A6851" s="12">
        <f t="shared" si="479"/>
        <v>0</v>
      </c>
      <c r="B6851" t="str">
        <f>YEAR(C6851)&amp;VLOOKUP(MONTH(C6851),lookup!$G$2:$N$13,8)</f>
        <v>2027M01</v>
      </c>
      <c r="C6851" s="7">
        <f t="shared" si="476"/>
        <v>46388</v>
      </c>
      <c r="D6851" s="130">
        <v>0</v>
      </c>
      <c r="E6851">
        <f t="shared" si="478"/>
        <v>0</v>
      </c>
      <c r="F6851" s="130">
        <v>0</v>
      </c>
      <c r="G6851">
        <f t="shared" si="475"/>
        <v>0</v>
      </c>
      <c r="H6851">
        <f t="shared" si="477"/>
        <v>0</v>
      </c>
      <c r="I6851" s="70"/>
      <c r="K6851" s="70"/>
      <c r="O6851" s="70"/>
    </row>
    <row r="6852" spans="1:15">
      <c r="A6852" s="12">
        <f t="shared" si="479"/>
        <v>0</v>
      </c>
      <c r="B6852" t="str">
        <f>YEAR(C6852)&amp;VLOOKUP(MONTH(C6852),lookup!$G$2:$N$13,8)</f>
        <v>2027M01</v>
      </c>
      <c r="C6852" s="7">
        <f t="shared" si="476"/>
        <v>46389</v>
      </c>
      <c r="D6852" s="130">
        <v>0</v>
      </c>
      <c r="E6852">
        <f t="shared" si="478"/>
        <v>0</v>
      </c>
      <c r="F6852" s="130">
        <v>0</v>
      </c>
      <c r="G6852">
        <f t="shared" si="475"/>
        <v>0</v>
      </c>
      <c r="H6852">
        <f t="shared" si="477"/>
        <v>0</v>
      </c>
      <c r="I6852" s="70"/>
      <c r="K6852" s="70"/>
      <c r="O6852" s="70"/>
    </row>
    <row r="6853" spans="1:15">
      <c r="A6853" s="12">
        <f t="shared" si="479"/>
        <v>0</v>
      </c>
      <c r="B6853" t="str">
        <f>YEAR(C6853)&amp;VLOOKUP(MONTH(C6853),lookup!$G$2:$N$13,8)</f>
        <v>2027M01</v>
      </c>
      <c r="C6853" s="7">
        <f t="shared" si="476"/>
        <v>46390</v>
      </c>
      <c r="D6853" s="130">
        <v>0</v>
      </c>
      <c r="E6853">
        <f t="shared" si="478"/>
        <v>0</v>
      </c>
      <c r="F6853" s="130">
        <v>0</v>
      </c>
      <c r="G6853">
        <f t="shared" si="475"/>
        <v>0</v>
      </c>
      <c r="H6853">
        <f t="shared" si="477"/>
        <v>0</v>
      </c>
      <c r="I6853" s="70"/>
      <c r="K6853" s="70"/>
      <c r="O6853" s="70"/>
    </row>
    <row r="6854" spans="1:15">
      <c r="A6854" s="12">
        <f t="shared" si="479"/>
        <v>0</v>
      </c>
      <c r="B6854" t="str">
        <f>YEAR(C6854)&amp;VLOOKUP(MONTH(C6854),lookup!$G$2:$N$13,8)</f>
        <v>2027M01</v>
      </c>
      <c r="C6854" s="7">
        <f t="shared" si="476"/>
        <v>46391</v>
      </c>
      <c r="D6854" s="130">
        <v>0</v>
      </c>
      <c r="E6854">
        <f t="shared" si="478"/>
        <v>0</v>
      </c>
      <c r="F6854" s="130">
        <v>0</v>
      </c>
      <c r="G6854">
        <f t="shared" ref="G6854:G6917" si="480">AVERAGE(SUM(F6847:F6854)/8,SUM(F6849:F6854)/6)</f>
        <v>0</v>
      </c>
      <c r="H6854">
        <f t="shared" si="477"/>
        <v>0</v>
      </c>
      <c r="I6854" s="70"/>
      <c r="K6854" s="70"/>
      <c r="O6854" s="70"/>
    </row>
    <row r="6855" spans="1:15">
      <c r="A6855" s="12">
        <f t="shared" si="479"/>
        <v>0</v>
      </c>
      <c r="B6855" t="str">
        <f>YEAR(C6855)&amp;VLOOKUP(MONTH(C6855),lookup!$G$2:$N$13,8)</f>
        <v>2027M01</v>
      </c>
      <c r="C6855" s="7">
        <f t="shared" si="476"/>
        <v>46392</v>
      </c>
      <c r="D6855" s="130">
        <v>0</v>
      </c>
      <c r="E6855">
        <f t="shared" si="478"/>
        <v>0</v>
      </c>
      <c r="F6855" s="130">
        <v>0</v>
      </c>
      <c r="G6855">
        <f t="shared" si="480"/>
        <v>0</v>
      </c>
      <c r="H6855">
        <f t="shared" si="477"/>
        <v>0</v>
      </c>
      <c r="I6855" s="70"/>
      <c r="K6855" s="70"/>
      <c r="O6855" s="70"/>
    </row>
    <row r="6856" spans="1:15">
      <c r="A6856" s="12">
        <f t="shared" si="479"/>
        <v>0</v>
      </c>
      <c r="B6856" t="str">
        <f>YEAR(C6856)&amp;VLOOKUP(MONTH(C6856),lookup!$G$2:$N$13,8)</f>
        <v>2027M01</v>
      </c>
      <c r="C6856" s="7">
        <f t="shared" si="476"/>
        <v>46393</v>
      </c>
      <c r="D6856" s="130">
        <v>0</v>
      </c>
      <c r="E6856">
        <f t="shared" si="478"/>
        <v>0</v>
      </c>
      <c r="F6856" s="130">
        <v>0</v>
      </c>
      <c r="G6856">
        <f t="shared" si="480"/>
        <v>0</v>
      </c>
      <c r="H6856">
        <f t="shared" si="477"/>
        <v>0</v>
      </c>
      <c r="I6856" s="70"/>
      <c r="K6856" s="70"/>
      <c r="O6856" s="70"/>
    </row>
    <row r="6857" spans="1:15">
      <c r="A6857" s="12">
        <f t="shared" si="479"/>
        <v>0</v>
      </c>
      <c r="B6857" t="str">
        <f>YEAR(C6857)&amp;VLOOKUP(MONTH(C6857),lookup!$G$2:$N$13,8)</f>
        <v>2027M01</v>
      </c>
      <c r="C6857" s="7">
        <f t="shared" si="476"/>
        <v>46394</v>
      </c>
      <c r="D6857" s="130">
        <v>0</v>
      </c>
      <c r="E6857">
        <f t="shared" si="478"/>
        <v>0</v>
      </c>
      <c r="F6857" s="130">
        <v>0</v>
      </c>
      <c r="G6857">
        <f t="shared" si="480"/>
        <v>0</v>
      </c>
      <c r="H6857">
        <f t="shared" si="477"/>
        <v>0</v>
      </c>
      <c r="I6857" s="70"/>
      <c r="K6857" s="70"/>
      <c r="O6857" s="70"/>
    </row>
    <row r="6858" spans="1:15">
      <c r="A6858" s="12">
        <f t="shared" si="479"/>
        <v>0</v>
      </c>
      <c r="B6858" t="str">
        <f>YEAR(C6858)&amp;VLOOKUP(MONTH(C6858),lookup!$G$2:$N$13,8)</f>
        <v>2027M01</v>
      </c>
      <c r="C6858" s="7">
        <f t="shared" si="476"/>
        <v>46395</v>
      </c>
      <c r="D6858" s="130">
        <v>0</v>
      </c>
      <c r="E6858">
        <f t="shared" si="478"/>
        <v>0</v>
      </c>
      <c r="F6858" s="130">
        <v>0</v>
      </c>
      <c r="G6858">
        <f t="shared" si="480"/>
        <v>0</v>
      </c>
      <c r="H6858">
        <f t="shared" si="477"/>
        <v>0</v>
      </c>
      <c r="I6858" s="70"/>
      <c r="K6858" s="70"/>
      <c r="O6858" s="70"/>
    </row>
    <row r="6859" spans="1:15">
      <c r="A6859" s="12">
        <f t="shared" si="479"/>
        <v>0</v>
      </c>
      <c r="B6859" t="str">
        <f>YEAR(C6859)&amp;VLOOKUP(MONTH(C6859),lookup!$G$2:$N$13,8)</f>
        <v>2027M01</v>
      </c>
      <c r="C6859" s="7">
        <f t="shared" si="476"/>
        <v>46396</v>
      </c>
      <c r="D6859" s="130">
        <v>0</v>
      </c>
      <c r="E6859">
        <f t="shared" si="478"/>
        <v>0</v>
      </c>
      <c r="F6859" s="130">
        <v>0</v>
      </c>
      <c r="G6859">
        <f t="shared" si="480"/>
        <v>0</v>
      </c>
      <c r="H6859">
        <f t="shared" si="477"/>
        <v>0</v>
      </c>
      <c r="I6859" s="70"/>
      <c r="K6859" s="70"/>
      <c r="O6859" s="70"/>
    </row>
    <row r="6860" spans="1:15">
      <c r="A6860" s="12">
        <f t="shared" si="479"/>
        <v>0</v>
      </c>
      <c r="B6860" t="str">
        <f>YEAR(C6860)&amp;VLOOKUP(MONTH(C6860),lookup!$G$2:$N$13,8)</f>
        <v>2027M01</v>
      </c>
      <c r="C6860" s="7">
        <f t="shared" ref="C6860:C6923" si="481">C6859+1</f>
        <v>46397</v>
      </c>
      <c r="D6860" s="130">
        <v>0</v>
      </c>
      <c r="E6860">
        <f t="shared" si="478"/>
        <v>0</v>
      </c>
      <c r="F6860" s="130">
        <v>0</v>
      </c>
      <c r="G6860">
        <f t="shared" si="480"/>
        <v>0</v>
      </c>
      <c r="H6860">
        <f t="shared" si="477"/>
        <v>0</v>
      </c>
      <c r="I6860" s="70"/>
      <c r="K6860" s="70"/>
      <c r="O6860" s="70"/>
    </row>
    <row r="6861" spans="1:15">
      <c r="A6861" s="12">
        <f t="shared" si="479"/>
        <v>0</v>
      </c>
      <c r="B6861" t="str">
        <f>YEAR(C6861)&amp;VLOOKUP(MONTH(C6861),lookup!$G$2:$N$13,8)</f>
        <v>2027M01</v>
      </c>
      <c r="C6861" s="7">
        <f t="shared" si="481"/>
        <v>46398</v>
      </c>
      <c r="D6861" s="130">
        <v>0</v>
      </c>
      <c r="E6861">
        <f t="shared" si="478"/>
        <v>0</v>
      </c>
      <c r="F6861" s="130">
        <v>0</v>
      </c>
      <c r="G6861">
        <f t="shared" si="480"/>
        <v>0</v>
      </c>
      <c r="H6861">
        <f t="shared" si="477"/>
        <v>0</v>
      </c>
      <c r="I6861" s="70"/>
      <c r="K6861" s="70"/>
      <c r="O6861" s="70"/>
    </row>
    <row r="6862" spans="1:15">
      <c r="A6862" s="12">
        <f t="shared" si="479"/>
        <v>0</v>
      </c>
      <c r="B6862" t="str">
        <f>YEAR(C6862)&amp;VLOOKUP(MONTH(C6862),lookup!$G$2:$N$13,8)</f>
        <v>2027M01</v>
      </c>
      <c r="C6862" s="7">
        <f t="shared" si="481"/>
        <v>46399</v>
      </c>
      <c r="D6862" s="130">
        <v>0</v>
      </c>
      <c r="E6862">
        <f t="shared" si="478"/>
        <v>0</v>
      </c>
      <c r="F6862" s="130">
        <v>0</v>
      </c>
      <c r="G6862">
        <f t="shared" si="480"/>
        <v>0</v>
      </c>
      <c r="H6862">
        <f t="shared" si="477"/>
        <v>0</v>
      </c>
      <c r="I6862" s="70"/>
      <c r="K6862" s="70"/>
      <c r="O6862" s="70"/>
    </row>
    <row r="6863" spans="1:15">
      <c r="A6863" s="12">
        <f t="shared" si="479"/>
        <v>0</v>
      </c>
      <c r="B6863" t="str">
        <f>YEAR(C6863)&amp;VLOOKUP(MONTH(C6863),lookup!$G$2:$N$13,8)</f>
        <v>2027M01</v>
      </c>
      <c r="C6863" s="7">
        <f t="shared" si="481"/>
        <v>46400</v>
      </c>
      <c r="D6863" s="130">
        <v>0</v>
      </c>
      <c r="E6863">
        <f t="shared" si="478"/>
        <v>0</v>
      </c>
      <c r="F6863" s="130">
        <v>0</v>
      </c>
      <c r="G6863">
        <f t="shared" si="480"/>
        <v>0</v>
      </c>
      <c r="H6863">
        <f t="shared" si="477"/>
        <v>0</v>
      </c>
      <c r="I6863" s="70"/>
      <c r="K6863" s="70"/>
      <c r="O6863" s="70"/>
    </row>
    <row r="6864" spans="1:15">
      <c r="A6864" s="12">
        <f t="shared" si="479"/>
        <v>0</v>
      </c>
      <c r="B6864" t="str">
        <f>YEAR(C6864)&amp;VLOOKUP(MONTH(C6864),lookup!$G$2:$N$13,8)</f>
        <v>2027M01</v>
      </c>
      <c r="C6864" s="7">
        <f t="shared" si="481"/>
        <v>46401</v>
      </c>
      <c r="D6864" s="130">
        <v>0</v>
      </c>
      <c r="E6864">
        <f t="shared" si="478"/>
        <v>0</v>
      </c>
      <c r="F6864" s="130">
        <v>0</v>
      </c>
      <c r="G6864">
        <f t="shared" si="480"/>
        <v>0</v>
      </c>
      <c r="H6864">
        <f t="shared" si="477"/>
        <v>0</v>
      </c>
      <c r="I6864" s="70"/>
      <c r="K6864" s="70"/>
      <c r="O6864" s="70"/>
    </row>
    <row r="6865" spans="1:15">
      <c r="A6865" s="12">
        <f t="shared" si="479"/>
        <v>0</v>
      </c>
      <c r="B6865" t="str">
        <f>YEAR(C6865)&amp;VLOOKUP(MONTH(C6865),lookup!$G$2:$N$13,8)</f>
        <v>2027M01</v>
      </c>
      <c r="C6865" s="7">
        <f t="shared" si="481"/>
        <v>46402</v>
      </c>
      <c r="D6865" s="130">
        <v>0</v>
      </c>
      <c r="E6865">
        <f t="shared" si="478"/>
        <v>0</v>
      </c>
      <c r="F6865" s="130">
        <v>0</v>
      </c>
      <c r="G6865">
        <f t="shared" si="480"/>
        <v>0</v>
      </c>
      <c r="H6865">
        <f t="shared" si="477"/>
        <v>0</v>
      </c>
      <c r="I6865" s="70"/>
      <c r="K6865" s="70"/>
      <c r="O6865" s="70"/>
    </row>
    <row r="6866" spans="1:15">
      <c r="A6866" s="12">
        <f t="shared" si="479"/>
        <v>0</v>
      </c>
      <c r="B6866" t="str">
        <f>YEAR(C6866)&amp;VLOOKUP(MONTH(C6866),lookup!$G$2:$N$13,8)</f>
        <v>2027M01</v>
      </c>
      <c r="C6866" s="7">
        <f t="shared" si="481"/>
        <v>46403</v>
      </c>
      <c r="D6866" s="130">
        <v>0</v>
      </c>
      <c r="E6866">
        <f t="shared" si="478"/>
        <v>0</v>
      </c>
      <c r="F6866" s="130">
        <v>0</v>
      </c>
      <c r="G6866">
        <f t="shared" si="480"/>
        <v>0</v>
      </c>
      <c r="H6866">
        <f t="shared" si="477"/>
        <v>0</v>
      </c>
      <c r="I6866" s="70"/>
      <c r="K6866" s="70"/>
      <c r="O6866" s="70"/>
    </row>
    <row r="6867" spans="1:15">
      <c r="A6867" s="12">
        <f t="shared" si="479"/>
        <v>0</v>
      </c>
      <c r="B6867" t="str">
        <f>YEAR(C6867)&amp;VLOOKUP(MONTH(C6867),lookup!$G$2:$N$13,8)</f>
        <v>2027M01</v>
      </c>
      <c r="C6867" s="7">
        <f t="shared" si="481"/>
        <v>46404</v>
      </c>
      <c r="D6867" s="130">
        <v>0</v>
      </c>
      <c r="E6867">
        <f t="shared" si="478"/>
        <v>0</v>
      </c>
      <c r="F6867" s="130">
        <v>0</v>
      </c>
      <c r="G6867">
        <f t="shared" si="480"/>
        <v>0</v>
      </c>
      <c r="H6867">
        <f t="shared" si="477"/>
        <v>0</v>
      </c>
      <c r="I6867" s="70"/>
      <c r="K6867" s="70"/>
      <c r="O6867" s="70"/>
    </row>
    <row r="6868" spans="1:15">
      <c r="A6868" s="12">
        <f t="shared" si="479"/>
        <v>0</v>
      </c>
      <c r="B6868" t="str">
        <f>YEAR(C6868)&amp;VLOOKUP(MONTH(C6868),lookup!$G$2:$N$13,8)</f>
        <v>2027M01</v>
      </c>
      <c r="C6868" s="7">
        <f t="shared" si="481"/>
        <v>46405</v>
      </c>
      <c r="D6868" s="130">
        <v>0</v>
      </c>
      <c r="E6868">
        <f t="shared" si="478"/>
        <v>0</v>
      </c>
      <c r="F6868" s="130">
        <v>0</v>
      </c>
      <c r="G6868">
        <f t="shared" si="480"/>
        <v>0</v>
      </c>
      <c r="H6868">
        <f t="shared" si="477"/>
        <v>0</v>
      </c>
      <c r="I6868" s="70"/>
      <c r="K6868" s="70"/>
      <c r="O6868" s="70"/>
    </row>
    <row r="6869" spans="1:15">
      <c r="A6869" s="12">
        <f t="shared" si="479"/>
        <v>0</v>
      </c>
      <c r="B6869" t="str">
        <f>YEAR(C6869)&amp;VLOOKUP(MONTH(C6869),lookup!$G$2:$N$13,8)</f>
        <v>2027M01</v>
      </c>
      <c r="C6869" s="7">
        <f t="shared" si="481"/>
        <v>46406</v>
      </c>
      <c r="D6869" s="130">
        <v>0</v>
      </c>
      <c r="E6869">
        <f t="shared" si="478"/>
        <v>0</v>
      </c>
      <c r="F6869" s="130">
        <v>0</v>
      </c>
      <c r="G6869">
        <f t="shared" si="480"/>
        <v>0</v>
      </c>
      <c r="H6869">
        <f t="shared" si="477"/>
        <v>0</v>
      </c>
      <c r="I6869" s="70"/>
      <c r="K6869" s="70"/>
      <c r="O6869" s="70"/>
    </row>
    <row r="6870" spans="1:15">
      <c r="A6870" s="12">
        <f t="shared" si="479"/>
        <v>0</v>
      </c>
      <c r="B6870" t="str">
        <f>YEAR(C6870)&amp;VLOOKUP(MONTH(C6870),lookup!$G$2:$N$13,8)</f>
        <v>2027M01</v>
      </c>
      <c r="C6870" s="7">
        <f t="shared" si="481"/>
        <v>46407</v>
      </c>
      <c r="D6870" s="130">
        <v>0</v>
      </c>
      <c r="E6870">
        <f t="shared" si="478"/>
        <v>0</v>
      </c>
      <c r="F6870" s="130">
        <v>0</v>
      </c>
      <c r="G6870">
        <f t="shared" si="480"/>
        <v>0</v>
      </c>
      <c r="H6870">
        <f t="shared" si="477"/>
        <v>0</v>
      </c>
      <c r="I6870" s="70"/>
      <c r="K6870" s="70"/>
      <c r="O6870" s="70"/>
    </row>
    <row r="6871" spans="1:15">
      <c r="A6871" s="12">
        <f t="shared" si="479"/>
        <v>0</v>
      </c>
      <c r="B6871" t="str">
        <f>YEAR(C6871)&amp;VLOOKUP(MONTH(C6871),lookup!$G$2:$N$13,8)</f>
        <v>2027M01</v>
      </c>
      <c r="C6871" s="7">
        <f t="shared" si="481"/>
        <v>46408</v>
      </c>
      <c r="D6871" s="130">
        <v>0</v>
      </c>
      <c r="E6871">
        <f t="shared" si="478"/>
        <v>0</v>
      </c>
      <c r="F6871" s="130">
        <v>0</v>
      </c>
      <c r="G6871">
        <f t="shared" si="480"/>
        <v>0</v>
      </c>
      <c r="H6871">
        <f t="shared" si="477"/>
        <v>0</v>
      </c>
      <c r="I6871" s="70"/>
      <c r="K6871" s="70"/>
      <c r="O6871" s="70"/>
    </row>
    <row r="6872" spans="1:15">
      <c r="A6872" s="12">
        <f t="shared" si="479"/>
        <v>0</v>
      </c>
      <c r="B6872" t="str">
        <f>YEAR(C6872)&amp;VLOOKUP(MONTH(C6872),lookup!$G$2:$N$13,8)</f>
        <v>2027M01</v>
      </c>
      <c r="C6872" s="7">
        <f t="shared" si="481"/>
        <v>46409</v>
      </c>
      <c r="D6872" s="130">
        <v>0</v>
      </c>
      <c r="E6872">
        <f t="shared" si="478"/>
        <v>0</v>
      </c>
      <c r="F6872" s="130">
        <v>0</v>
      </c>
      <c r="G6872">
        <f t="shared" si="480"/>
        <v>0</v>
      </c>
      <c r="H6872">
        <f t="shared" si="477"/>
        <v>0</v>
      </c>
      <c r="I6872" s="70"/>
      <c r="K6872" s="70"/>
      <c r="O6872" s="70"/>
    </row>
    <row r="6873" spans="1:15">
      <c r="A6873" s="12">
        <f t="shared" si="479"/>
        <v>0</v>
      </c>
      <c r="B6873" t="str">
        <f>YEAR(C6873)&amp;VLOOKUP(MONTH(C6873),lookup!$G$2:$N$13,8)</f>
        <v>2027M01</v>
      </c>
      <c r="C6873" s="7">
        <f t="shared" si="481"/>
        <v>46410</v>
      </c>
      <c r="D6873" s="130">
        <v>0</v>
      </c>
      <c r="E6873">
        <f t="shared" si="478"/>
        <v>0</v>
      </c>
      <c r="F6873" s="130">
        <v>0</v>
      </c>
      <c r="G6873">
        <f t="shared" si="480"/>
        <v>0</v>
      </c>
      <c r="H6873">
        <f t="shared" ref="H6873:H6936" si="482">INDEX(J:AU,MATCH(C6873,C:C,0),MATCH($H$1,$J$1:$AU$1,0))*(IF(I6873=$Q$1,1,IF(K6873=$Q$1,1,IF(M6873=$Q$1,1,IF(O6873=$Q$1,1,0)))))</f>
        <v>0</v>
      </c>
      <c r="I6873" s="70"/>
      <c r="K6873" s="70"/>
      <c r="O6873" s="70"/>
    </row>
    <row r="6874" spans="1:15">
      <c r="A6874" s="12">
        <f t="shared" si="479"/>
        <v>0</v>
      </c>
      <c r="B6874" t="str">
        <f>YEAR(C6874)&amp;VLOOKUP(MONTH(C6874),lookup!$G$2:$N$13,8)</f>
        <v>2027M01</v>
      </c>
      <c r="C6874" s="7">
        <f t="shared" si="481"/>
        <v>46411</v>
      </c>
      <c r="D6874" s="130">
        <v>0</v>
      </c>
      <c r="E6874">
        <f t="shared" si="478"/>
        <v>0</v>
      </c>
      <c r="F6874" s="130">
        <v>0</v>
      </c>
      <c r="G6874">
        <f t="shared" si="480"/>
        <v>0</v>
      </c>
      <c r="H6874">
        <f t="shared" si="482"/>
        <v>0</v>
      </c>
      <c r="I6874" s="70"/>
      <c r="K6874" s="70"/>
      <c r="O6874" s="70"/>
    </row>
    <row r="6875" spans="1:15">
      <c r="A6875" s="12">
        <f t="shared" si="479"/>
        <v>0</v>
      </c>
      <c r="B6875" t="str">
        <f>YEAR(C6875)&amp;VLOOKUP(MONTH(C6875),lookup!$G$2:$N$13,8)</f>
        <v>2027M01</v>
      </c>
      <c r="C6875" s="7">
        <f t="shared" si="481"/>
        <v>46412</v>
      </c>
      <c r="D6875" s="130">
        <v>0</v>
      </c>
      <c r="E6875">
        <f t="shared" si="478"/>
        <v>0</v>
      </c>
      <c r="F6875" s="130">
        <v>0</v>
      </c>
      <c r="G6875">
        <f t="shared" si="480"/>
        <v>0</v>
      </c>
      <c r="H6875">
        <f t="shared" si="482"/>
        <v>0</v>
      </c>
      <c r="I6875" s="70"/>
      <c r="K6875" s="70"/>
      <c r="O6875" s="70"/>
    </row>
    <row r="6876" spans="1:15">
      <c r="A6876" s="12">
        <f t="shared" si="479"/>
        <v>0</v>
      </c>
      <c r="B6876" t="str">
        <f>YEAR(C6876)&amp;VLOOKUP(MONTH(C6876),lookup!$G$2:$N$13,8)</f>
        <v>2027M01</v>
      </c>
      <c r="C6876" s="7">
        <f t="shared" si="481"/>
        <v>46413</v>
      </c>
      <c r="D6876" s="130">
        <v>0</v>
      </c>
      <c r="E6876">
        <f t="shared" si="478"/>
        <v>0</v>
      </c>
      <c r="F6876" s="130">
        <v>0</v>
      </c>
      <c r="G6876">
        <f t="shared" si="480"/>
        <v>0</v>
      </c>
      <c r="H6876">
        <f t="shared" si="482"/>
        <v>0</v>
      </c>
      <c r="I6876" s="70"/>
      <c r="K6876" s="70"/>
      <c r="O6876" s="70"/>
    </row>
    <row r="6877" spans="1:15">
      <c r="A6877" s="12">
        <f t="shared" si="479"/>
        <v>0</v>
      </c>
      <c r="B6877" t="str">
        <f>YEAR(C6877)&amp;VLOOKUP(MONTH(C6877),lookup!$G$2:$N$13,8)</f>
        <v>2027M01</v>
      </c>
      <c r="C6877" s="7">
        <f t="shared" si="481"/>
        <v>46414</v>
      </c>
      <c r="D6877" s="130">
        <v>0</v>
      </c>
      <c r="E6877">
        <f t="shared" si="478"/>
        <v>0</v>
      </c>
      <c r="F6877" s="130">
        <v>0</v>
      </c>
      <c r="G6877">
        <f t="shared" si="480"/>
        <v>0</v>
      </c>
      <c r="H6877">
        <f t="shared" si="482"/>
        <v>0</v>
      </c>
      <c r="I6877" s="70"/>
      <c r="K6877" s="70"/>
      <c r="O6877" s="70"/>
    </row>
    <row r="6878" spans="1:15">
      <c r="A6878" s="12">
        <f t="shared" si="479"/>
        <v>0</v>
      </c>
      <c r="B6878" t="str">
        <f>YEAR(C6878)&amp;VLOOKUP(MONTH(C6878),lookup!$G$2:$N$13,8)</f>
        <v>2027M01</v>
      </c>
      <c r="C6878" s="7">
        <f t="shared" si="481"/>
        <v>46415</v>
      </c>
      <c r="D6878" s="130">
        <v>0</v>
      </c>
      <c r="E6878">
        <f t="shared" si="478"/>
        <v>0</v>
      </c>
      <c r="F6878" s="130">
        <v>0</v>
      </c>
      <c r="G6878">
        <f t="shared" si="480"/>
        <v>0</v>
      </c>
      <c r="H6878">
        <f t="shared" si="482"/>
        <v>0</v>
      </c>
      <c r="I6878" s="70"/>
      <c r="K6878" s="70"/>
      <c r="O6878" s="70"/>
    </row>
    <row r="6879" spans="1:15">
      <c r="A6879" s="12">
        <f t="shared" si="479"/>
        <v>0</v>
      </c>
      <c r="B6879" t="str">
        <f>YEAR(C6879)&amp;VLOOKUP(MONTH(C6879),lookup!$G$2:$N$13,8)</f>
        <v>2027M01</v>
      </c>
      <c r="C6879" s="7">
        <f t="shared" si="481"/>
        <v>46416</v>
      </c>
      <c r="D6879" s="130">
        <v>0</v>
      </c>
      <c r="E6879">
        <f t="shared" si="478"/>
        <v>0</v>
      </c>
      <c r="F6879" s="130">
        <v>0</v>
      </c>
      <c r="G6879">
        <f t="shared" si="480"/>
        <v>0</v>
      </c>
      <c r="H6879">
        <f t="shared" si="482"/>
        <v>0</v>
      </c>
      <c r="I6879" s="70"/>
      <c r="K6879" s="70"/>
      <c r="O6879" s="70"/>
    </row>
    <row r="6880" spans="1:15">
      <c r="A6880" s="12">
        <f t="shared" si="479"/>
        <v>0</v>
      </c>
      <c r="B6880" t="str">
        <f>YEAR(C6880)&amp;VLOOKUP(MONTH(C6880),lookup!$G$2:$N$13,8)</f>
        <v>2027M01</v>
      </c>
      <c r="C6880" s="7">
        <f t="shared" si="481"/>
        <v>46417</v>
      </c>
      <c r="D6880" s="130">
        <v>0</v>
      </c>
      <c r="E6880">
        <f t="shared" si="478"/>
        <v>0</v>
      </c>
      <c r="F6880" s="130">
        <v>0</v>
      </c>
      <c r="G6880">
        <f t="shared" si="480"/>
        <v>0</v>
      </c>
      <c r="H6880">
        <f t="shared" si="482"/>
        <v>0</v>
      </c>
      <c r="I6880" s="70"/>
      <c r="K6880" s="70"/>
      <c r="O6880" s="70"/>
    </row>
    <row r="6881" spans="1:15">
      <c r="A6881" s="12">
        <f t="shared" si="479"/>
        <v>0</v>
      </c>
      <c r="B6881" t="str">
        <f>YEAR(C6881)&amp;VLOOKUP(MONTH(C6881),lookup!$G$2:$N$13,8)</f>
        <v>2027M01</v>
      </c>
      <c r="C6881" s="7">
        <f t="shared" si="481"/>
        <v>46418</v>
      </c>
      <c r="D6881" s="130">
        <v>0</v>
      </c>
      <c r="E6881">
        <f t="shared" si="478"/>
        <v>0</v>
      </c>
      <c r="F6881" s="130">
        <v>0</v>
      </c>
      <c r="G6881">
        <f t="shared" si="480"/>
        <v>0</v>
      </c>
      <c r="H6881">
        <f t="shared" si="482"/>
        <v>0</v>
      </c>
      <c r="I6881" s="70"/>
      <c r="K6881" s="70"/>
      <c r="O6881" s="70"/>
    </row>
    <row r="6882" spans="1:15">
      <c r="A6882" s="12">
        <f t="shared" si="479"/>
        <v>0</v>
      </c>
      <c r="B6882" t="str">
        <f>YEAR(C6882)&amp;VLOOKUP(MONTH(C6882),lookup!$G$2:$N$13,8)</f>
        <v>2027M02</v>
      </c>
      <c r="C6882" s="7">
        <f t="shared" si="481"/>
        <v>46419</v>
      </c>
      <c r="D6882" s="130">
        <v>0</v>
      </c>
      <c r="E6882">
        <f t="shared" si="478"/>
        <v>0</v>
      </c>
      <c r="F6882" s="130">
        <v>0</v>
      </c>
      <c r="G6882">
        <f t="shared" si="480"/>
        <v>0</v>
      </c>
      <c r="H6882">
        <f t="shared" si="482"/>
        <v>0</v>
      </c>
      <c r="I6882" s="70"/>
      <c r="K6882" s="70"/>
      <c r="O6882" s="70"/>
    </row>
    <row r="6883" spans="1:15">
      <c r="A6883" s="12">
        <f t="shared" si="479"/>
        <v>0</v>
      </c>
      <c r="B6883" t="str">
        <f>YEAR(C6883)&amp;VLOOKUP(MONTH(C6883),lookup!$G$2:$N$13,8)</f>
        <v>2027M02</v>
      </c>
      <c r="C6883" s="7">
        <f t="shared" si="481"/>
        <v>46420</v>
      </c>
      <c r="D6883" s="130">
        <v>0</v>
      </c>
      <c r="E6883">
        <f t="shared" si="478"/>
        <v>0</v>
      </c>
      <c r="F6883" s="130">
        <v>0</v>
      </c>
      <c r="G6883">
        <f t="shared" si="480"/>
        <v>0</v>
      </c>
      <c r="H6883">
        <f t="shared" si="482"/>
        <v>0</v>
      </c>
      <c r="I6883" s="70"/>
      <c r="K6883" s="70"/>
      <c r="O6883" s="70"/>
    </row>
    <row r="6884" spans="1:15">
      <c r="A6884" s="12">
        <f t="shared" si="479"/>
        <v>0</v>
      </c>
      <c r="B6884" t="str">
        <f>YEAR(C6884)&amp;VLOOKUP(MONTH(C6884),lookup!$G$2:$N$13,8)</f>
        <v>2027M02</v>
      </c>
      <c r="C6884" s="7">
        <f t="shared" si="481"/>
        <v>46421</v>
      </c>
      <c r="D6884" s="130">
        <v>0</v>
      </c>
      <c r="E6884">
        <f t="shared" si="478"/>
        <v>0</v>
      </c>
      <c r="F6884" s="130">
        <v>0</v>
      </c>
      <c r="G6884">
        <f t="shared" si="480"/>
        <v>0</v>
      </c>
      <c r="H6884">
        <f t="shared" si="482"/>
        <v>0</v>
      </c>
      <c r="I6884" s="70"/>
      <c r="K6884" s="70"/>
      <c r="O6884" s="70"/>
    </row>
    <row r="6885" spans="1:15">
      <c r="A6885" s="12">
        <f t="shared" si="479"/>
        <v>0</v>
      </c>
      <c r="B6885" t="str">
        <f>YEAR(C6885)&amp;VLOOKUP(MONTH(C6885),lookup!$G$2:$N$13,8)</f>
        <v>2027M02</v>
      </c>
      <c r="C6885" s="7">
        <f t="shared" si="481"/>
        <v>46422</v>
      </c>
      <c r="D6885" s="130">
        <v>0</v>
      </c>
      <c r="E6885">
        <f t="shared" si="478"/>
        <v>0</v>
      </c>
      <c r="F6885" s="130">
        <v>0</v>
      </c>
      <c r="G6885">
        <f t="shared" si="480"/>
        <v>0</v>
      </c>
      <c r="H6885">
        <f t="shared" si="482"/>
        <v>0</v>
      </c>
      <c r="I6885" s="70"/>
      <c r="K6885" s="70"/>
      <c r="O6885" s="70"/>
    </row>
    <row r="6886" spans="1:15">
      <c r="A6886" s="12">
        <f t="shared" si="479"/>
        <v>0</v>
      </c>
      <c r="B6886" t="str">
        <f>YEAR(C6886)&amp;VLOOKUP(MONTH(C6886),lookup!$G$2:$N$13,8)</f>
        <v>2027M02</v>
      </c>
      <c r="C6886" s="7">
        <f t="shared" si="481"/>
        <v>46423</v>
      </c>
      <c r="D6886" s="130">
        <v>0</v>
      </c>
      <c r="E6886">
        <f t="shared" si="478"/>
        <v>0</v>
      </c>
      <c r="F6886" s="130">
        <v>0</v>
      </c>
      <c r="G6886">
        <f t="shared" si="480"/>
        <v>0</v>
      </c>
      <c r="H6886">
        <f t="shared" si="482"/>
        <v>0</v>
      </c>
      <c r="I6886" s="70"/>
      <c r="K6886" s="70"/>
      <c r="O6886" s="70"/>
    </row>
    <row r="6887" spans="1:15">
      <c r="A6887" s="12">
        <f t="shared" si="479"/>
        <v>0</v>
      </c>
      <c r="B6887" t="str">
        <f>YEAR(C6887)&amp;VLOOKUP(MONTH(C6887),lookup!$G$2:$N$13,8)</f>
        <v>2027M02</v>
      </c>
      <c r="C6887" s="7">
        <f t="shared" si="481"/>
        <v>46424</v>
      </c>
      <c r="D6887" s="130">
        <v>0</v>
      </c>
      <c r="E6887">
        <f t="shared" si="478"/>
        <v>0</v>
      </c>
      <c r="F6887" s="130">
        <v>0</v>
      </c>
      <c r="G6887">
        <f t="shared" si="480"/>
        <v>0</v>
      </c>
      <c r="H6887">
        <f t="shared" si="482"/>
        <v>0</v>
      </c>
      <c r="I6887" s="70"/>
      <c r="K6887" s="70"/>
      <c r="O6887" s="70"/>
    </row>
    <row r="6888" spans="1:15">
      <c r="A6888" s="12">
        <f t="shared" si="479"/>
        <v>0</v>
      </c>
      <c r="B6888" t="str">
        <f>YEAR(C6888)&amp;VLOOKUP(MONTH(C6888),lookup!$G$2:$N$13,8)</f>
        <v>2027M02</v>
      </c>
      <c r="C6888" s="7">
        <f t="shared" si="481"/>
        <v>46425</v>
      </c>
      <c r="D6888" s="130">
        <v>0</v>
      </c>
      <c r="E6888">
        <f t="shared" si="478"/>
        <v>0</v>
      </c>
      <c r="F6888" s="130">
        <v>0</v>
      </c>
      <c r="G6888">
        <f t="shared" si="480"/>
        <v>0</v>
      </c>
      <c r="H6888">
        <f t="shared" si="482"/>
        <v>0</v>
      </c>
      <c r="I6888" s="70"/>
      <c r="K6888" s="70"/>
      <c r="O6888" s="70"/>
    </row>
    <row r="6889" spans="1:15">
      <c r="A6889" s="12">
        <f t="shared" si="479"/>
        <v>0</v>
      </c>
      <c r="B6889" t="str">
        <f>YEAR(C6889)&amp;VLOOKUP(MONTH(C6889),lookup!$G$2:$N$13,8)</f>
        <v>2027M02</v>
      </c>
      <c r="C6889" s="7">
        <f t="shared" si="481"/>
        <v>46426</v>
      </c>
      <c r="D6889" s="130">
        <v>0</v>
      </c>
      <c r="E6889">
        <f t="shared" si="478"/>
        <v>0</v>
      </c>
      <c r="F6889" s="130">
        <v>0</v>
      </c>
      <c r="G6889">
        <f t="shared" si="480"/>
        <v>0</v>
      </c>
      <c r="H6889">
        <f t="shared" si="482"/>
        <v>0</v>
      </c>
      <c r="I6889" s="70"/>
      <c r="K6889" s="70"/>
      <c r="O6889" s="70"/>
    </row>
    <row r="6890" spans="1:15">
      <c r="A6890" s="12">
        <f t="shared" si="479"/>
        <v>0</v>
      </c>
      <c r="B6890" t="str">
        <f>YEAR(C6890)&amp;VLOOKUP(MONTH(C6890),lookup!$G$2:$N$13,8)</f>
        <v>2027M02</v>
      </c>
      <c r="C6890" s="7">
        <f t="shared" si="481"/>
        <v>46427</v>
      </c>
      <c r="D6890" s="130">
        <v>0</v>
      </c>
      <c r="E6890">
        <f t="shared" si="478"/>
        <v>0</v>
      </c>
      <c r="F6890" s="130">
        <v>0</v>
      </c>
      <c r="G6890">
        <f t="shared" si="480"/>
        <v>0</v>
      </c>
      <c r="H6890">
        <f t="shared" si="482"/>
        <v>0</v>
      </c>
      <c r="I6890" s="70"/>
      <c r="K6890" s="70"/>
      <c r="O6890" s="70"/>
    </row>
    <row r="6891" spans="1:15">
      <c r="A6891" s="12">
        <f t="shared" si="479"/>
        <v>0</v>
      </c>
      <c r="B6891" t="str">
        <f>YEAR(C6891)&amp;VLOOKUP(MONTH(C6891),lookup!$G$2:$N$13,8)</f>
        <v>2027M02</v>
      </c>
      <c r="C6891" s="7">
        <f t="shared" si="481"/>
        <v>46428</v>
      </c>
      <c r="D6891" s="130">
        <v>0</v>
      </c>
      <c r="E6891">
        <f t="shared" si="478"/>
        <v>0</v>
      </c>
      <c r="F6891" s="130">
        <v>0</v>
      </c>
      <c r="G6891">
        <f t="shared" si="480"/>
        <v>0</v>
      </c>
      <c r="H6891">
        <f t="shared" si="482"/>
        <v>0</v>
      </c>
      <c r="I6891" s="70"/>
      <c r="K6891" s="70"/>
      <c r="O6891" s="70"/>
    </row>
    <row r="6892" spans="1:15">
      <c r="A6892" s="12">
        <f t="shared" si="479"/>
        <v>0</v>
      </c>
      <c r="B6892" t="str">
        <f>YEAR(C6892)&amp;VLOOKUP(MONTH(C6892),lookup!$G$2:$N$13,8)</f>
        <v>2027M02</v>
      </c>
      <c r="C6892" s="7">
        <f t="shared" si="481"/>
        <v>46429</v>
      </c>
      <c r="D6892" s="130">
        <v>0</v>
      </c>
      <c r="E6892">
        <f t="shared" si="478"/>
        <v>0</v>
      </c>
      <c r="F6892" s="130">
        <v>0</v>
      </c>
      <c r="G6892">
        <f t="shared" si="480"/>
        <v>0</v>
      </c>
      <c r="H6892">
        <f t="shared" si="482"/>
        <v>0</v>
      </c>
      <c r="I6892" s="70"/>
      <c r="K6892" s="70"/>
      <c r="O6892" s="70"/>
    </row>
    <row r="6893" spans="1:15">
      <c r="A6893" s="12">
        <f t="shared" si="479"/>
        <v>0</v>
      </c>
      <c r="B6893" t="str">
        <f>YEAR(C6893)&amp;VLOOKUP(MONTH(C6893),lookup!$G$2:$N$13,8)</f>
        <v>2027M02</v>
      </c>
      <c r="C6893" s="7">
        <f t="shared" si="481"/>
        <v>46430</v>
      </c>
      <c r="D6893" s="130">
        <v>0</v>
      </c>
      <c r="E6893">
        <f t="shared" ref="E6893:E6956" si="483">AVERAGE(SUM(D6886:D6893)/8,SUM(D6888:D6893)/6)</f>
        <v>0</v>
      </c>
      <c r="F6893" s="130">
        <v>0</v>
      </c>
      <c r="G6893">
        <f t="shared" si="480"/>
        <v>0</v>
      </c>
      <c r="H6893">
        <f t="shared" si="482"/>
        <v>0</v>
      </c>
      <c r="I6893" s="70"/>
      <c r="K6893" s="70"/>
      <c r="O6893" s="70"/>
    </row>
    <row r="6894" spans="1:15">
      <c r="A6894" s="12">
        <f t="shared" si="479"/>
        <v>0</v>
      </c>
      <c r="B6894" t="str">
        <f>YEAR(C6894)&amp;VLOOKUP(MONTH(C6894),lookup!$G$2:$N$13,8)</f>
        <v>2027M02</v>
      </c>
      <c r="C6894" s="7">
        <f t="shared" si="481"/>
        <v>46431</v>
      </c>
      <c r="D6894" s="130">
        <v>0</v>
      </c>
      <c r="E6894">
        <f t="shared" si="483"/>
        <v>0</v>
      </c>
      <c r="F6894" s="130">
        <v>0</v>
      </c>
      <c r="G6894">
        <f t="shared" si="480"/>
        <v>0</v>
      </c>
      <c r="H6894">
        <f t="shared" si="482"/>
        <v>0</v>
      </c>
      <c r="I6894" s="70"/>
      <c r="K6894" s="70"/>
      <c r="O6894" s="70"/>
    </row>
    <row r="6895" spans="1:15">
      <c r="A6895" s="12">
        <f t="shared" si="479"/>
        <v>0</v>
      </c>
      <c r="B6895" t="str">
        <f>YEAR(C6895)&amp;VLOOKUP(MONTH(C6895),lookup!$G$2:$N$13,8)</f>
        <v>2027M02</v>
      </c>
      <c r="C6895" s="7">
        <f t="shared" si="481"/>
        <v>46432</v>
      </c>
      <c r="D6895" s="130">
        <v>0</v>
      </c>
      <c r="E6895">
        <f t="shared" si="483"/>
        <v>0</v>
      </c>
      <c r="F6895" s="130">
        <v>0</v>
      </c>
      <c r="G6895">
        <f t="shared" si="480"/>
        <v>0</v>
      </c>
      <c r="H6895">
        <f t="shared" si="482"/>
        <v>0</v>
      </c>
      <c r="I6895" s="70"/>
      <c r="K6895" s="70"/>
      <c r="O6895" s="70"/>
    </row>
    <row r="6896" spans="1:15">
      <c r="A6896" s="12">
        <f t="shared" ref="A6896:A6959" si="484">IF(D6896+D6897=D6896,IF(D6896+D6897&gt;0,1,0),0)</f>
        <v>0</v>
      </c>
      <c r="B6896" t="str">
        <f>YEAR(C6896)&amp;VLOOKUP(MONTH(C6896),lookup!$G$2:$N$13,8)</f>
        <v>2027M02</v>
      </c>
      <c r="C6896" s="7">
        <f t="shared" si="481"/>
        <v>46433</v>
      </c>
      <c r="D6896" s="130">
        <v>0</v>
      </c>
      <c r="E6896">
        <f t="shared" si="483"/>
        <v>0</v>
      </c>
      <c r="F6896" s="130">
        <v>0</v>
      </c>
      <c r="G6896">
        <f t="shared" si="480"/>
        <v>0</v>
      </c>
      <c r="H6896">
        <f t="shared" si="482"/>
        <v>0</v>
      </c>
      <c r="I6896" s="70"/>
      <c r="K6896" s="70"/>
      <c r="O6896" s="70"/>
    </row>
    <row r="6897" spans="1:15">
      <c r="A6897" s="12">
        <f t="shared" si="484"/>
        <v>0</v>
      </c>
      <c r="B6897" t="str">
        <f>YEAR(C6897)&amp;VLOOKUP(MONTH(C6897),lookup!$G$2:$N$13,8)</f>
        <v>2027M02</v>
      </c>
      <c r="C6897" s="7">
        <f t="shared" si="481"/>
        <v>46434</v>
      </c>
      <c r="D6897" s="130">
        <v>0</v>
      </c>
      <c r="E6897">
        <f t="shared" si="483"/>
        <v>0</v>
      </c>
      <c r="F6897" s="130">
        <v>0</v>
      </c>
      <c r="G6897">
        <f t="shared" si="480"/>
        <v>0</v>
      </c>
      <c r="H6897">
        <f t="shared" si="482"/>
        <v>0</v>
      </c>
      <c r="I6897" s="70"/>
      <c r="K6897" s="70"/>
      <c r="O6897" s="70"/>
    </row>
    <row r="6898" spans="1:15">
      <c r="A6898" s="12">
        <f t="shared" si="484"/>
        <v>0</v>
      </c>
      <c r="B6898" t="str">
        <f>YEAR(C6898)&amp;VLOOKUP(MONTH(C6898),lookup!$G$2:$N$13,8)</f>
        <v>2027M02</v>
      </c>
      <c r="C6898" s="7">
        <f t="shared" si="481"/>
        <v>46435</v>
      </c>
      <c r="D6898" s="130">
        <v>0</v>
      </c>
      <c r="E6898">
        <f t="shared" si="483"/>
        <v>0</v>
      </c>
      <c r="F6898" s="130">
        <v>0</v>
      </c>
      <c r="G6898">
        <f t="shared" si="480"/>
        <v>0</v>
      </c>
      <c r="H6898">
        <f t="shared" si="482"/>
        <v>0</v>
      </c>
      <c r="I6898" s="70"/>
      <c r="K6898" s="70"/>
      <c r="O6898" s="70"/>
    </row>
    <row r="6899" spans="1:15">
      <c r="A6899" s="12">
        <f t="shared" si="484"/>
        <v>0</v>
      </c>
      <c r="B6899" t="str">
        <f>YEAR(C6899)&amp;VLOOKUP(MONTH(C6899),lookup!$G$2:$N$13,8)</f>
        <v>2027M02</v>
      </c>
      <c r="C6899" s="7">
        <f t="shared" si="481"/>
        <v>46436</v>
      </c>
      <c r="D6899" s="130">
        <v>0</v>
      </c>
      <c r="E6899">
        <f t="shared" si="483"/>
        <v>0</v>
      </c>
      <c r="F6899" s="130">
        <v>0</v>
      </c>
      <c r="G6899">
        <f t="shared" si="480"/>
        <v>0</v>
      </c>
      <c r="H6899">
        <f t="shared" si="482"/>
        <v>0</v>
      </c>
      <c r="I6899" s="70"/>
      <c r="K6899" s="70"/>
      <c r="O6899" s="70"/>
    </row>
    <row r="6900" spans="1:15">
      <c r="A6900" s="12">
        <f t="shared" si="484"/>
        <v>0</v>
      </c>
      <c r="B6900" t="str">
        <f>YEAR(C6900)&amp;VLOOKUP(MONTH(C6900),lookup!$G$2:$N$13,8)</f>
        <v>2027M02</v>
      </c>
      <c r="C6900" s="7">
        <f t="shared" si="481"/>
        <v>46437</v>
      </c>
      <c r="D6900" s="130">
        <v>0</v>
      </c>
      <c r="E6900">
        <f t="shared" si="483"/>
        <v>0</v>
      </c>
      <c r="F6900" s="130">
        <v>0</v>
      </c>
      <c r="G6900">
        <f t="shared" si="480"/>
        <v>0</v>
      </c>
      <c r="H6900">
        <f t="shared" si="482"/>
        <v>0</v>
      </c>
      <c r="I6900" s="70"/>
      <c r="K6900" s="70"/>
      <c r="O6900" s="70"/>
    </row>
    <row r="6901" spans="1:15">
      <c r="A6901" s="12">
        <f t="shared" si="484"/>
        <v>0</v>
      </c>
      <c r="B6901" t="str">
        <f>YEAR(C6901)&amp;VLOOKUP(MONTH(C6901),lookup!$G$2:$N$13,8)</f>
        <v>2027M02</v>
      </c>
      <c r="C6901" s="7">
        <f t="shared" si="481"/>
        <v>46438</v>
      </c>
      <c r="D6901" s="130">
        <v>0</v>
      </c>
      <c r="E6901">
        <f t="shared" si="483"/>
        <v>0</v>
      </c>
      <c r="F6901" s="130">
        <v>0</v>
      </c>
      <c r="G6901">
        <f t="shared" si="480"/>
        <v>0</v>
      </c>
      <c r="H6901">
        <f t="shared" si="482"/>
        <v>0</v>
      </c>
      <c r="I6901" s="70"/>
      <c r="K6901" s="70"/>
      <c r="O6901" s="70"/>
    </row>
    <row r="6902" spans="1:15">
      <c r="A6902" s="12">
        <f t="shared" si="484"/>
        <v>0</v>
      </c>
      <c r="B6902" t="str">
        <f>YEAR(C6902)&amp;VLOOKUP(MONTH(C6902),lookup!$G$2:$N$13,8)</f>
        <v>2027M02</v>
      </c>
      <c r="C6902" s="7">
        <f t="shared" si="481"/>
        <v>46439</v>
      </c>
      <c r="D6902" s="130">
        <v>0</v>
      </c>
      <c r="E6902">
        <f t="shared" si="483"/>
        <v>0</v>
      </c>
      <c r="F6902" s="130">
        <v>0</v>
      </c>
      <c r="G6902">
        <f t="shared" si="480"/>
        <v>0</v>
      </c>
      <c r="H6902">
        <f t="shared" si="482"/>
        <v>0</v>
      </c>
      <c r="I6902" s="70"/>
      <c r="K6902" s="70"/>
      <c r="O6902" s="70"/>
    </row>
    <row r="6903" spans="1:15">
      <c r="A6903" s="12">
        <f t="shared" si="484"/>
        <v>0</v>
      </c>
      <c r="B6903" t="str">
        <f>YEAR(C6903)&amp;VLOOKUP(MONTH(C6903),lookup!$G$2:$N$13,8)</f>
        <v>2027M02</v>
      </c>
      <c r="C6903" s="7">
        <f t="shared" si="481"/>
        <v>46440</v>
      </c>
      <c r="D6903" s="130">
        <v>0</v>
      </c>
      <c r="E6903">
        <f t="shared" si="483"/>
        <v>0</v>
      </c>
      <c r="F6903" s="130">
        <v>0</v>
      </c>
      <c r="G6903">
        <f t="shared" si="480"/>
        <v>0</v>
      </c>
      <c r="H6903">
        <f t="shared" si="482"/>
        <v>0</v>
      </c>
      <c r="I6903" s="70"/>
      <c r="K6903" s="70"/>
      <c r="O6903" s="70"/>
    </row>
    <row r="6904" spans="1:15">
      <c r="A6904" s="12">
        <f t="shared" si="484"/>
        <v>0</v>
      </c>
      <c r="B6904" t="str">
        <f>YEAR(C6904)&amp;VLOOKUP(MONTH(C6904),lookup!$G$2:$N$13,8)</f>
        <v>2027M02</v>
      </c>
      <c r="C6904" s="7">
        <f t="shared" si="481"/>
        <v>46441</v>
      </c>
      <c r="D6904" s="130">
        <v>0</v>
      </c>
      <c r="E6904">
        <f t="shared" si="483"/>
        <v>0</v>
      </c>
      <c r="F6904" s="130">
        <v>0</v>
      </c>
      <c r="G6904">
        <f t="shared" si="480"/>
        <v>0</v>
      </c>
      <c r="H6904">
        <f t="shared" si="482"/>
        <v>0</v>
      </c>
      <c r="I6904" s="70"/>
      <c r="K6904" s="70"/>
      <c r="O6904" s="70"/>
    </row>
    <row r="6905" spans="1:15">
      <c r="A6905" s="12">
        <f t="shared" si="484"/>
        <v>0</v>
      </c>
      <c r="B6905" t="str">
        <f>YEAR(C6905)&amp;VLOOKUP(MONTH(C6905),lookup!$G$2:$N$13,8)</f>
        <v>2027M02</v>
      </c>
      <c r="C6905" s="7">
        <f t="shared" si="481"/>
        <v>46442</v>
      </c>
      <c r="D6905" s="130">
        <v>0</v>
      </c>
      <c r="E6905">
        <f t="shared" si="483"/>
        <v>0</v>
      </c>
      <c r="F6905" s="130">
        <v>0</v>
      </c>
      <c r="G6905">
        <f t="shared" si="480"/>
        <v>0</v>
      </c>
      <c r="H6905">
        <f t="shared" si="482"/>
        <v>0</v>
      </c>
      <c r="I6905" s="70"/>
      <c r="K6905" s="70"/>
      <c r="O6905" s="70"/>
    </row>
    <row r="6906" spans="1:15">
      <c r="A6906" s="12">
        <f t="shared" si="484"/>
        <v>0</v>
      </c>
      <c r="B6906" t="str">
        <f>YEAR(C6906)&amp;VLOOKUP(MONTH(C6906),lookup!$G$2:$N$13,8)</f>
        <v>2027M02</v>
      </c>
      <c r="C6906" s="7">
        <f t="shared" si="481"/>
        <v>46443</v>
      </c>
      <c r="D6906" s="130">
        <v>0</v>
      </c>
      <c r="E6906">
        <f t="shared" si="483"/>
        <v>0</v>
      </c>
      <c r="F6906" s="130">
        <v>0</v>
      </c>
      <c r="G6906">
        <f t="shared" si="480"/>
        <v>0</v>
      </c>
      <c r="H6906">
        <f t="shared" si="482"/>
        <v>0</v>
      </c>
      <c r="I6906" s="70"/>
      <c r="K6906" s="70"/>
      <c r="O6906" s="70"/>
    </row>
    <row r="6907" spans="1:15">
      <c r="A6907" s="12">
        <f t="shared" si="484"/>
        <v>0</v>
      </c>
      <c r="B6907" t="str">
        <f>YEAR(C6907)&amp;VLOOKUP(MONTH(C6907),lookup!$G$2:$N$13,8)</f>
        <v>2027M02</v>
      </c>
      <c r="C6907" s="7">
        <f t="shared" si="481"/>
        <v>46444</v>
      </c>
      <c r="D6907" s="130">
        <v>0</v>
      </c>
      <c r="E6907">
        <f t="shared" si="483"/>
        <v>0</v>
      </c>
      <c r="F6907" s="130">
        <v>0</v>
      </c>
      <c r="G6907">
        <f t="shared" si="480"/>
        <v>0</v>
      </c>
      <c r="H6907">
        <f t="shared" si="482"/>
        <v>0</v>
      </c>
      <c r="I6907" s="70"/>
      <c r="K6907" s="70"/>
      <c r="O6907" s="70"/>
    </row>
    <row r="6908" spans="1:15">
      <c r="A6908" s="12">
        <f t="shared" si="484"/>
        <v>0</v>
      </c>
      <c r="B6908" t="str">
        <f>YEAR(C6908)&amp;VLOOKUP(MONTH(C6908),lookup!$G$2:$N$13,8)</f>
        <v>2027M02</v>
      </c>
      <c r="C6908" s="7">
        <f t="shared" si="481"/>
        <v>46445</v>
      </c>
      <c r="D6908" s="130">
        <v>0</v>
      </c>
      <c r="E6908">
        <f t="shared" si="483"/>
        <v>0</v>
      </c>
      <c r="F6908" s="130">
        <v>0</v>
      </c>
      <c r="G6908">
        <f t="shared" si="480"/>
        <v>0</v>
      </c>
      <c r="H6908">
        <f t="shared" si="482"/>
        <v>0</v>
      </c>
      <c r="I6908" s="70"/>
      <c r="K6908" s="70"/>
      <c r="O6908" s="70"/>
    </row>
    <row r="6909" spans="1:15">
      <c r="A6909" s="12">
        <f t="shared" si="484"/>
        <v>0</v>
      </c>
      <c r="B6909" t="str">
        <f>YEAR(C6909)&amp;VLOOKUP(MONTH(C6909),lookup!$G$2:$N$13,8)</f>
        <v>2027M02</v>
      </c>
      <c r="C6909" s="7">
        <f t="shared" si="481"/>
        <v>46446</v>
      </c>
      <c r="D6909" s="130">
        <v>0</v>
      </c>
      <c r="E6909">
        <f t="shared" si="483"/>
        <v>0</v>
      </c>
      <c r="F6909" s="130">
        <v>0</v>
      </c>
      <c r="G6909">
        <f t="shared" si="480"/>
        <v>0</v>
      </c>
      <c r="H6909">
        <f t="shared" si="482"/>
        <v>0</v>
      </c>
      <c r="I6909" s="70"/>
      <c r="K6909" s="70"/>
      <c r="O6909" s="70"/>
    </row>
    <row r="6910" spans="1:15">
      <c r="A6910" s="12">
        <f t="shared" si="484"/>
        <v>0</v>
      </c>
      <c r="B6910" t="str">
        <f>YEAR(C6910)&amp;VLOOKUP(MONTH(C6910),lookup!$G$2:$N$13,8)</f>
        <v>2027M03</v>
      </c>
      <c r="C6910" s="7">
        <f t="shared" si="481"/>
        <v>46447</v>
      </c>
      <c r="D6910" s="130">
        <v>0</v>
      </c>
      <c r="E6910">
        <f t="shared" si="483"/>
        <v>0</v>
      </c>
      <c r="F6910" s="130">
        <v>0</v>
      </c>
      <c r="G6910">
        <f t="shared" si="480"/>
        <v>0</v>
      </c>
      <c r="H6910">
        <f t="shared" si="482"/>
        <v>0</v>
      </c>
      <c r="I6910" s="70"/>
      <c r="K6910" s="70"/>
      <c r="O6910" s="70"/>
    </row>
    <row r="6911" spans="1:15">
      <c r="A6911" s="12">
        <f t="shared" si="484"/>
        <v>0</v>
      </c>
      <c r="B6911" t="str">
        <f>YEAR(C6911)&amp;VLOOKUP(MONTH(C6911),lookup!$G$2:$N$13,8)</f>
        <v>2027M03</v>
      </c>
      <c r="C6911" s="7">
        <f t="shared" si="481"/>
        <v>46448</v>
      </c>
      <c r="D6911" s="130">
        <v>0</v>
      </c>
      <c r="E6911">
        <f t="shared" si="483"/>
        <v>0</v>
      </c>
      <c r="F6911" s="130">
        <v>0</v>
      </c>
      <c r="G6911">
        <f t="shared" si="480"/>
        <v>0</v>
      </c>
      <c r="H6911">
        <f t="shared" si="482"/>
        <v>0</v>
      </c>
      <c r="I6911" s="70"/>
      <c r="K6911" s="70"/>
      <c r="O6911" s="70"/>
    </row>
    <row r="6912" spans="1:15">
      <c r="A6912" s="12">
        <f t="shared" si="484"/>
        <v>0</v>
      </c>
      <c r="B6912" t="str">
        <f>YEAR(C6912)&amp;VLOOKUP(MONTH(C6912),lookup!$G$2:$N$13,8)</f>
        <v>2027M03</v>
      </c>
      <c r="C6912" s="7">
        <f t="shared" si="481"/>
        <v>46449</v>
      </c>
      <c r="D6912" s="130">
        <v>0</v>
      </c>
      <c r="E6912">
        <f t="shared" si="483"/>
        <v>0</v>
      </c>
      <c r="F6912" s="130">
        <v>0</v>
      </c>
      <c r="G6912">
        <f t="shared" si="480"/>
        <v>0</v>
      </c>
      <c r="H6912">
        <f t="shared" si="482"/>
        <v>0</v>
      </c>
      <c r="I6912" s="70"/>
      <c r="K6912" s="70"/>
      <c r="O6912" s="70"/>
    </row>
    <row r="6913" spans="1:15">
      <c r="A6913" s="12">
        <f t="shared" si="484"/>
        <v>0</v>
      </c>
      <c r="B6913" t="str">
        <f>YEAR(C6913)&amp;VLOOKUP(MONTH(C6913),lookup!$G$2:$N$13,8)</f>
        <v>2027M03</v>
      </c>
      <c r="C6913" s="7">
        <f t="shared" si="481"/>
        <v>46450</v>
      </c>
      <c r="D6913" s="130">
        <v>0</v>
      </c>
      <c r="E6913">
        <f t="shared" si="483"/>
        <v>0</v>
      </c>
      <c r="F6913" s="130">
        <v>0</v>
      </c>
      <c r="G6913">
        <f t="shared" si="480"/>
        <v>0</v>
      </c>
      <c r="H6913">
        <f t="shared" si="482"/>
        <v>0</v>
      </c>
      <c r="I6913" s="70"/>
      <c r="K6913" s="70"/>
      <c r="O6913" s="70"/>
    </row>
    <row r="6914" spans="1:15">
      <c r="A6914" s="12">
        <f t="shared" si="484"/>
        <v>0</v>
      </c>
      <c r="B6914" t="str">
        <f>YEAR(C6914)&amp;VLOOKUP(MONTH(C6914),lookup!$G$2:$N$13,8)</f>
        <v>2027M03</v>
      </c>
      <c r="C6914" s="7">
        <f t="shared" si="481"/>
        <v>46451</v>
      </c>
      <c r="D6914" s="130">
        <v>0</v>
      </c>
      <c r="E6914">
        <f t="shared" si="483"/>
        <v>0</v>
      </c>
      <c r="F6914" s="130">
        <v>0</v>
      </c>
      <c r="G6914">
        <f t="shared" si="480"/>
        <v>0</v>
      </c>
      <c r="H6914">
        <f t="shared" si="482"/>
        <v>0</v>
      </c>
      <c r="I6914" s="70"/>
      <c r="K6914" s="70"/>
      <c r="O6914" s="70"/>
    </row>
    <row r="6915" spans="1:15">
      <c r="A6915" s="12">
        <f t="shared" si="484"/>
        <v>0</v>
      </c>
      <c r="B6915" t="str">
        <f>YEAR(C6915)&amp;VLOOKUP(MONTH(C6915),lookup!$G$2:$N$13,8)</f>
        <v>2027M03</v>
      </c>
      <c r="C6915" s="7">
        <f t="shared" si="481"/>
        <v>46452</v>
      </c>
      <c r="D6915" s="130">
        <v>0</v>
      </c>
      <c r="E6915">
        <f t="shared" si="483"/>
        <v>0</v>
      </c>
      <c r="F6915" s="130">
        <v>0</v>
      </c>
      <c r="G6915">
        <f t="shared" si="480"/>
        <v>0</v>
      </c>
      <c r="H6915">
        <f t="shared" si="482"/>
        <v>0</v>
      </c>
      <c r="I6915" s="70"/>
      <c r="K6915" s="70"/>
      <c r="O6915" s="70"/>
    </row>
    <row r="6916" spans="1:15">
      <c r="A6916" s="12">
        <f t="shared" si="484"/>
        <v>0</v>
      </c>
      <c r="B6916" t="str">
        <f>YEAR(C6916)&amp;VLOOKUP(MONTH(C6916),lookup!$G$2:$N$13,8)</f>
        <v>2027M03</v>
      </c>
      <c r="C6916" s="7">
        <f t="shared" si="481"/>
        <v>46453</v>
      </c>
      <c r="D6916" s="130">
        <v>0</v>
      </c>
      <c r="E6916">
        <f t="shared" si="483"/>
        <v>0</v>
      </c>
      <c r="F6916" s="130">
        <v>0</v>
      </c>
      <c r="G6916">
        <f t="shared" si="480"/>
        <v>0</v>
      </c>
      <c r="H6916">
        <f t="shared" si="482"/>
        <v>0</v>
      </c>
      <c r="I6916" s="70"/>
      <c r="K6916" s="70"/>
      <c r="O6916" s="70"/>
    </row>
    <row r="6917" spans="1:15">
      <c r="A6917" s="12">
        <f t="shared" si="484"/>
        <v>0</v>
      </c>
      <c r="B6917" t="str">
        <f>YEAR(C6917)&amp;VLOOKUP(MONTH(C6917),lookup!$G$2:$N$13,8)</f>
        <v>2027M03</v>
      </c>
      <c r="C6917" s="7">
        <f t="shared" si="481"/>
        <v>46454</v>
      </c>
      <c r="D6917" s="130">
        <v>0</v>
      </c>
      <c r="E6917">
        <f t="shared" si="483"/>
        <v>0</v>
      </c>
      <c r="F6917" s="130">
        <v>0</v>
      </c>
      <c r="G6917">
        <f t="shared" si="480"/>
        <v>0</v>
      </c>
      <c r="H6917">
        <f t="shared" si="482"/>
        <v>0</v>
      </c>
      <c r="I6917" s="70"/>
      <c r="K6917" s="70"/>
      <c r="O6917" s="70"/>
    </row>
    <row r="6918" spans="1:15">
      <c r="A6918" s="12">
        <f t="shared" si="484"/>
        <v>0</v>
      </c>
      <c r="B6918" t="str">
        <f>YEAR(C6918)&amp;VLOOKUP(MONTH(C6918),lookup!$G$2:$N$13,8)</f>
        <v>2027M03</v>
      </c>
      <c r="C6918" s="7">
        <f t="shared" si="481"/>
        <v>46455</v>
      </c>
      <c r="D6918" s="130">
        <v>0</v>
      </c>
      <c r="E6918">
        <f t="shared" si="483"/>
        <v>0</v>
      </c>
      <c r="F6918" s="130">
        <v>0</v>
      </c>
      <c r="G6918">
        <f t="shared" ref="G6918:G6981" si="485">AVERAGE(SUM(F6911:F6918)/8,SUM(F6913:F6918)/6)</f>
        <v>0</v>
      </c>
      <c r="H6918">
        <f t="shared" si="482"/>
        <v>0</v>
      </c>
      <c r="I6918" s="70"/>
      <c r="K6918" s="70"/>
      <c r="O6918" s="70"/>
    </row>
    <row r="6919" spans="1:15">
      <c r="A6919" s="12">
        <f t="shared" si="484"/>
        <v>0</v>
      </c>
      <c r="B6919" t="str">
        <f>YEAR(C6919)&amp;VLOOKUP(MONTH(C6919),lookup!$G$2:$N$13,8)</f>
        <v>2027M03</v>
      </c>
      <c r="C6919" s="7">
        <f t="shared" si="481"/>
        <v>46456</v>
      </c>
      <c r="D6919" s="130">
        <v>0</v>
      </c>
      <c r="E6919">
        <f t="shared" si="483"/>
        <v>0</v>
      </c>
      <c r="F6919" s="130">
        <v>0</v>
      </c>
      <c r="G6919">
        <f t="shared" si="485"/>
        <v>0</v>
      </c>
      <c r="H6919">
        <f t="shared" si="482"/>
        <v>0</v>
      </c>
      <c r="I6919" s="70"/>
      <c r="K6919" s="70"/>
      <c r="O6919" s="70"/>
    </row>
    <row r="6920" spans="1:15">
      <c r="A6920" s="12">
        <f t="shared" si="484"/>
        <v>0</v>
      </c>
      <c r="B6920" t="str">
        <f>YEAR(C6920)&amp;VLOOKUP(MONTH(C6920),lookup!$G$2:$N$13,8)</f>
        <v>2027M03</v>
      </c>
      <c r="C6920" s="7">
        <f t="shared" si="481"/>
        <v>46457</v>
      </c>
      <c r="D6920" s="130">
        <v>0</v>
      </c>
      <c r="E6920">
        <f t="shared" si="483"/>
        <v>0</v>
      </c>
      <c r="F6920" s="130">
        <v>0</v>
      </c>
      <c r="G6920">
        <f t="shared" si="485"/>
        <v>0</v>
      </c>
      <c r="H6920">
        <f t="shared" si="482"/>
        <v>0</v>
      </c>
      <c r="I6920" s="70"/>
      <c r="K6920" s="70"/>
      <c r="O6920" s="70"/>
    </row>
    <row r="6921" spans="1:15">
      <c r="A6921" s="12">
        <f t="shared" si="484"/>
        <v>0</v>
      </c>
      <c r="B6921" t="str">
        <f>YEAR(C6921)&amp;VLOOKUP(MONTH(C6921),lookup!$G$2:$N$13,8)</f>
        <v>2027M03</v>
      </c>
      <c r="C6921" s="7">
        <f t="shared" si="481"/>
        <v>46458</v>
      </c>
      <c r="D6921" s="130">
        <v>0</v>
      </c>
      <c r="E6921">
        <f t="shared" si="483"/>
        <v>0</v>
      </c>
      <c r="F6921" s="130">
        <v>0</v>
      </c>
      <c r="G6921">
        <f t="shared" si="485"/>
        <v>0</v>
      </c>
      <c r="H6921">
        <f t="shared" si="482"/>
        <v>0</v>
      </c>
      <c r="I6921" s="70"/>
      <c r="K6921" s="70"/>
      <c r="O6921" s="70"/>
    </row>
    <row r="6922" spans="1:15">
      <c r="A6922" s="12">
        <f t="shared" si="484"/>
        <v>0</v>
      </c>
      <c r="B6922" t="str">
        <f>YEAR(C6922)&amp;VLOOKUP(MONTH(C6922),lookup!$G$2:$N$13,8)</f>
        <v>2027M03</v>
      </c>
      <c r="C6922" s="7">
        <f t="shared" si="481"/>
        <v>46459</v>
      </c>
      <c r="D6922" s="130">
        <v>0</v>
      </c>
      <c r="E6922">
        <f t="shared" si="483"/>
        <v>0</v>
      </c>
      <c r="F6922" s="130">
        <v>0</v>
      </c>
      <c r="G6922">
        <f t="shared" si="485"/>
        <v>0</v>
      </c>
      <c r="H6922">
        <f t="shared" si="482"/>
        <v>0</v>
      </c>
      <c r="I6922" s="70"/>
      <c r="K6922" s="70"/>
      <c r="O6922" s="70"/>
    </row>
    <row r="6923" spans="1:15">
      <c r="A6923" s="12">
        <f t="shared" si="484"/>
        <v>0</v>
      </c>
      <c r="B6923" t="str">
        <f>YEAR(C6923)&amp;VLOOKUP(MONTH(C6923),lookup!$G$2:$N$13,8)</f>
        <v>2027M03</v>
      </c>
      <c r="C6923" s="7">
        <f t="shared" si="481"/>
        <v>46460</v>
      </c>
      <c r="D6923" s="130">
        <v>0</v>
      </c>
      <c r="E6923">
        <f t="shared" si="483"/>
        <v>0</v>
      </c>
      <c r="F6923" s="130">
        <v>0</v>
      </c>
      <c r="G6923">
        <f t="shared" si="485"/>
        <v>0</v>
      </c>
      <c r="H6923">
        <f t="shared" si="482"/>
        <v>0</v>
      </c>
      <c r="I6923" s="70"/>
      <c r="K6923" s="70"/>
      <c r="O6923" s="70"/>
    </row>
    <row r="6924" spans="1:15">
      <c r="A6924" s="12">
        <f t="shared" si="484"/>
        <v>0</v>
      </c>
      <c r="B6924" t="str">
        <f>YEAR(C6924)&amp;VLOOKUP(MONTH(C6924),lookup!$G$2:$N$13,8)</f>
        <v>2027M03</v>
      </c>
      <c r="C6924" s="7">
        <f t="shared" ref="C6924:C6987" si="486">C6923+1</f>
        <v>46461</v>
      </c>
      <c r="D6924" s="130">
        <v>0</v>
      </c>
      <c r="E6924">
        <f t="shared" si="483"/>
        <v>0</v>
      </c>
      <c r="F6924" s="130">
        <v>0</v>
      </c>
      <c r="G6924">
        <f t="shared" si="485"/>
        <v>0</v>
      </c>
      <c r="H6924">
        <f t="shared" si="482"/>
        <v>0</v>
      </c>
      <c r="I6924" s="70"/>
      <c r="K6924" s="70"/>
      <c r="O6924" s="70"/>
    </row>
    <row r="6925" spans="1:15">
      <c r="A6925" s="12">
        <f t="shared" si="484"/>
        <v>0</v>
      </c>
      <c r="B6925" t="str">
        <f>YEAR(C6925)&amp;VLOOKUP(MONTH(C6925),lookup!$G$2:$N$13,8)</f>
        <v>2027M03</v>
      </c>
      <c r="C6925" s="7">
        <f t="shared" si="486"/>
        <v>46462</v>
      </c>
      <c r="D6925" s="130">
        <v>0</v>
      </c>
      <c r="E6925">
        <f t="shared" si="483"/>
        <v>0</v>
      </c>
      <c r="F6925" s="130">
        <v>0</v>
      </c>
      <c r="G6925">
        <f t="shared" si="485"/>
        <v>0</v>
      </c>
      <c r="H6925">
        <f t="shared" si="482"/>
        <v>0</v>
      </c>
      <c r="I6925" s="70"/>
      <c r="K6925" s="70"/>
      <c r="O6925" s="70"/>
    </row>
    <row r="6926" spans="1:15">
      <c r="A6926" s="12">
        <f t="shared" si="484"/>
        <v>0</v>
      </c>
      <c r="B6926" t="str">
        <f>YEAR(C6926)&amp;VLOOKUP(MONTH(C6926),lookup!$G$2:$N$13,8)</f>
        <v>2027M03</v>
      </c>
      <c r="C6926" s="7">
        <f t="shared" si="486"/>
        <v>46463</v>
      </c>
      <c r="D6926" s="130">
        <v>0</v>
      </c>
      <c r="E6926">
        <f t="shared" si="483"/>
        <v>0</v>
      </c>
      <c r="F6926" s="130">
        <v>0</v>
      </c>
      <c r="G6926">
        <f t="shared" si="485"/>
        <v>0</v>
      </c>
      <c r="H6926">
        <f t="shared" si="482"/>
        <v>0</v>
      </c>
      <c r="I6926" s="70"/>
      <c r="K6926" s="70"/>
      <c r="O6926" s="70"/>
    </row>
    <row r="6927" spans="1:15">
      <c r="A6927" s="12">
        <f t="shared" si="484"/>
        <v>0</v>
      </c>
      <c r="B6927" t="str">
        <f>YEAR(C6927)&amp;VLOOKUP(MONTH(C6927),lookup!$G$2:$N$13,8)</f>
        <v>2027M03</v>
      </c>
      <c r="C6927" s="7">
        <f t="shared" si="486"/>
        <v>46464</v>
      </c>
      <c r="D6927" s="130">
        <v>0</v>
      </c>
      <c r="E6927">
        <f t="shared" si="483"/>
        <v>0</v>
      </c>
      <c r="F6927" s="130">
        <v>0</v>
      </c>
      <c r="G6927">
        <f t="shared" si="485"/>
        <v>0</v>
      </c>
      <c r="H6927">
        <f t="shared" si="482"/>
        <v>0</v>
      </c>
      <c r="I6927" s="70"/>
      <c r="K6927" s="70"/>
      <c r="O6927" s="70"/>
    </row>
    <row r="6928" spans="1:15">
      <c r="A6928" s="12">
        <f t="shared" si="484"/>
        <v>0</v>
      </c>
      <c r="B6928" t="str">
        <f>YEAR(C6928)&amp;VLOOKUP(MONTH(C6928),lookup!$G$2:$N$13,8)</f>
        <v>2027M03</v>
      </c>
      <c r="C6928" s="7">
        <f t="shared" si="486"/>
        <v>46465</v>
      </c>
      <c r="D6928" s="130">
        <v>0</v>
      </c>
      <c r="E6928">
        <f t="shared" si="483"/>
        <v>0</v>
      </c>
      <c r="F6928" s="130">
        <v>0</v>
      </c>
      <c r="G6928">
        <f t="shared" si="485"/>
        <v>0</v>
      </c>
      <c r="H6928">
        <f t="shared" si="482"/>
        <v>0</v>
      </c>
      <c r="I6928" s="70"/>
      <c r="K6928" s="70"/>
      <c r="O6928" s="70"/>
    </row>
    <row r="6929" spans="1:15">
      <c r="A6929" s="12">
        <f t="shared" si="484"/>
        <v>0</v>
      </c>
      <c r="B6929" t="str">
        <f>YEAR(C6929)&amp;VLOOKUP(MONTH(C6929),lookup!$G$2:$N$13,8)</f>
        <v>2027M03</v>
      </c>
      <c r="C6929" s="7">
        <f t="shared" si="486"/>
        <v>46466</v>
      </c>
      <c r="D6929" s="130">
        <v>0</v>
      </c>
      <c r="E6929">
        <f t="shared" si="483"/>
        <v>0</v>
      </c>
      <c r="F6929" s="130">
        <v>0</v>
      </c>
      <c r="G6929">
        <f t="shared" si="485"/>
        <v>0</v>
      </c>
      <c r="H6929">
        <f t="shared" si="482"/>
        <v>0</v>
      </c>
      <c r="I6929" s="70"/>
      <c r="K6929" s="70"/>
      <c r="O6929" s="70"/>
    </row>
    <row r="6930" spans="1:15">
      <c r="A6930" s="12">
        <f t="shared" si="484"/>
        <v>0</v>
      </c>
      <c r="B6930" t="str">
        <f>YEAR(C6930)&amp;VLOOKUP(MONTH(C6930),lookup!$G$2:$N$13,8)</f>
        <v>2027M03</v>
      </c>
      <c r="C6930" s="7">
        <f t="shared" si="486"/>
        <v>46467</v>
      </c>
      <c r="D6930" s="130">
        <v>0</v>
      </c>
      <c r="E6930">
        <f t="shared" si="483"/>
        <v>0</v>
      </c>
      <c r="F6930" s="130">
        <v>0</v>
      </c>
      <c r="G6930">
        <f t="shared" si="485"/>
        <v>0</v>
      </c>
      <c r="H6930">
        <f t="shared" si="482"/>
        <v>0</v>
      </c>
      <c r="I6930" s="70"/>
      <c r="K6930" s="70"/>
      <c r="O6930" s="70"/>
    </row>
    <row r="6931" spans="1:15">
      <c r="A6931" s="12">
        <f t="shared" si="484"/>
        <v>0</v>
      </c>
      <c r="B6931" t="str">
        <f>YEAR(C6931)&amp;VLOOKUP(MONTH(C6931),lookup!$G$2:$N$13,8)</f>
        <v>2027M03</v>
      </c>
      <c r="C6931" s="7">
        <f t="shared" si="486"/>
        <v>46468</v>
      </c>
      <c r="D6931" s="130">
        <v>0</v>
      </c>
      <c r="E6931">
        <f t="shared" si="483"/>
        <v>0</v>
      </c>
      <c r="F6931" s="130">
        <v>0</v>
      </c>
      <c r="G6931">
        <f t="shared" si="485"/>
        <v>0</v>
      </c>
      <c r="H6931">
        <f t="shared" si="482"/>
        <v>0</v>
      </c>
      <c r="I6931" s="70"/>
      <c r="K6931" s="70"/>
      <c r="O6931" s="70"/>
    </row>
    <row r="6932" spans="1:15">
      <c r="A6932" s="12">
        <f t="shared" si="484"/>
        <v>0</v>
      </c>
      <c r="B6932" t="str">
        <f>YEAR(C6932)&amp;VLOOKUP(MONTH(C6932),lookup!$G$2:$N$13,8)</f>
        <v>2027M03</v>
      </c>
      <c r="C6932" s="7">
        <f t="shared" si="486"/>
        <v>46469</v>
      </c>
      <c r="D6932" s="130">
        <v>0</v>
      </c>
      <c r="E6932">
        <f t="shared" si="483"/>
        <v>0</v>
      </c>
      <c r="F6932" s="130">
        <v>0</v>
      </c>
      <c r="G6932">
        <f t="shared" si="485"/>
        <v>0</v>
      </c>
      <c r="H6932">
        <f t="shared" si="482"/>
        <v>0</v>
      </c>
      <c r="I6932" s="70"/>
      <c r="K6932" s="70"/>
      <c r="O6932" s="70"/>
    </row>
    <row r="6933" spans="1:15">
      <c r="A6933" s="12">
        <f t="shared" si="484"/>
        <v>0</v>
      </c>
      <c r="B6933" t="str">
        <f>YEAR(C6933)&amp;VLOOKUP(MONTH(C6933),lookup!$G$2:$N$13,8)</f>
        <v>2027M03</v>
      </c>
      <c r="C6933" s="7">
        <f t="shared" si="486"/>
        <v>46470</v>
      </c>
      <c r="D6933" s="130">
        <v>0</v>
      </c>
      <c r="E6933">
        <f t="shared" si="483"/>
        <v>0</v>
      </c>
      <c r="F6933" s="130">
        <v>0</v>
      </c>
      <c r="G6933">
        <f t="shared" si="485"/>
        <v>0</v>
      </c>
      <c r="H6933">
        <f t="shared" si="482"/>
        <v>0</v>
      </c>
      <c r="I6933" s="70"/>
      <c r="K6933" s="70"/>
      <c r="O6933" s="70"/>
    </row>
    <row r="6934" spans="1:15">
      <c r="A6934" s="12">
        <f t="shared" si="484"/>
        <v>0</v>
      </c>
      <c r="B6934" t="str">
        <f>YEAR(C6934)&amp;VLOOKUP(MONTH(C6934),lookup!$G$2:$N$13,8)</f>
        <v>2027M03</v>
      </c>
      <c r="C6934" s="7">
        <f t="shared" si="486"/>
        <v>46471</v>
      </c>
      <c r="D6934" s="130">
        <v>0</v>
      </c>
      <c r="E6934">
        <f t="shared" si="483"/>
        <v>0</v>
      </c>
      <c r="F6934" s="130">
        <v>0</v>
      </c>
      <c r="G6934">
        <f t="shared" si="485"/>
        <v>0</v>
      </c>
      <c r="H6934">
        <f t="shared" si="482"/>
        <v>0</v>
      </c>
      <c r="I6934" s="70"/>
      <c r="K6934" s="70"/>
      <c r="O6934" s="70"/>
    </row>
    <row r="6935" spans="1:15">
      <c r="A6935" s="12">
        <f t="shared" si="484"/>
        <v>0</v>
      </c>
      <c r="B6935" t="str">
        <f>YEAR(C6935)&amp;VLOOKUP(MONTH(C6935),lookup!$G$2:$N$13,8)</f>
        <v>2027M03</v>
      </c>
      <c r="C6935" s="7">
        <f t="shared" si="486"/>
        <v>46472</v>
      </c>
      <c r="D6935" s="130">
        <v>0</v>
      </c>
      <c r="E6935">
        <f t="shared" si="483"/>
        <v>0</v>
      </c>
      <c r="F6935" s="130">
        <v>0</v>
      </c>
      <c r="G6935">
        <f t="shared" si="485"/>
        <v>0</v>
      </c>
      <c r="H6935">
        <f t="shared" si="482"/>
        <v>0</v>
      </c>
      <c r="I6935" s="70"/>
      <c r="K6935" s="70"/>
      <c r="O6935" s="70"/>
    </row>
    <row r="6936" spans="1:15">
      <c r="A6936" s="12">
        <f t="shared" si="484"/>
        <v>0</v>
      </c>
      <c r="B6936" t="str">
        <f>YEAR(C6936)&amp;VLOOKUP(MONTH(C6936),lookup!$G$2:$N$13,8)</f>
        <v>2027M03</v>
      </c>
      <c r="C6936" s="7">
        <f t="shared" si="486"/>
        <v>46473</v>
      </c>
      <c r="D6936" s="130">
        <v>0</v>
      </c>
      <c r="E6936">
        <f t="shared" si="483"/>
        <v>0</v>
      </c>
      <c r="F6936" s="130">
        <v>0</v>
      </c>
      <c r="G6936">
        <f t="shared" si="485"/>
        <v>0</v>
      </c>
      <c r="H6936">
        <f t="shared" si="482"/>
        <v>0</v>
      </c>
      <c r="I6936" s="70"/>
      <c r="K6936" s="70"/>
      <c r="O6936" s="70"/>
    </row>
    <row r="6937" spans="1:15">
      <c r="A6937" s="12">
        <f t="shared" si="484"/>
        <v>0</v>
      </c>
      <c r="B6937" t="str">
        <f>YEAR(C6937)&amp;VLOOKUP(MONTH(C6937),lookup!$G$2:$N$13,8)</f>
        <v>2027M03</v>
      </c>
      <c r="C6937" s="7">
        <f t="shared" si="486"/>
        <v>46474</v>
      </c>
      <c r="D6937" s="130">
        <v>0</v>
      </c>
      <c r="E6937">
        <f t="shared" si="483"/>
        <v>0</v>
      </c>
      <c r="F6937" s="130">
        <v>0</v>
      </c>
      <c r="G6937">
        <f t="shared" si="485"/>
        <v>0</v>
      </c>
      <c r="H6937">
        <f t="shared" ref="H6937:H7000" si="487">INDEX(J:AU,MATCH(C6937,C:C,0),MATCH($H$1,$J$1:$AU$1,0))*(IF(I6937=$Q$1,1,IF(K6937=$Q$1,1,IF(M6937=$Q$1,1,IF(O6937=$Q$1,1,0)))))</f>
        <v>0</v>
      </c>
      <c r="I6937" s="70"/>
      <c r="K6937" s="70"/>
      <c r="O6937" s="70"/>
    </row>
    <row r="6938" spans="1:15">
      <c r="A6938" s="12">
        <f t="shared" si="484"/>
        <v>0</v>
      </c>
      <c r="B6938" t="str">
        <f>YEAR(C6938)&amp;VLOOKUP(MONTH(C6938),lookup!$G$2:$N$13,8)</f>
        <v>2027M03</v>
      </c>
      <c r="C6938" s="7">
        <f t="shared" si="486"/>
        <v>46475</v>
      </c>
      <c r="D6938" s="130">
        <v>0</v>
      </c>
      <c r="E6938">
        <f t="shared" si="483"/>
        <v>0</v>
      </c>
      <c r="F6938" s="130">
        <v>0</v>
      </c>
      <c r="G6938">
        <f t="shared" si="485"/>
        <v>0</v>
      </c>
      <c r="H6938">
        <f t="shared" si="487"/>
        <v>0</v>
      </c>
      <c r="I6938" s="70"/>
      <c r="K6938" s="70"/>
      <c r="O6938" s="70"/>
    </row>
    <row r="6939" spans="1:15">
      <c r="A6939" s="12">
        <f t="shared" si="484"/>
        <v>0</v>
      </c>
      <c r="B6939" t="str">
        <f>YEAR(C6939)&amp;VLOOKUP(MONTH(C6939),lookup!$G$2:$N$13,8)</f>
        <v>2027M03</v>
      </c>
      <c r="C6939" s="7">
        <f t="shared" si="486"/>
        <v>46476</v>
      </c>
      <c r="D6939" s="130">
        <v>0</v>
      </c>
      <c r="E6939">
        <f t="shared" si="483"/>
        <v>0</v>
      </c>
      <c r="F6939" s="130">
        <v>0</v>
      </c>
      <c r="G6939">
        <f t="shared" si="485"/>
        <v>0</v>
      </c>
      <c r="H6939">
        <f t="shared" si="487"/>
        <v>0</v>
      </c>
      <c r="I6939" s="70"/>
      <c r="K6939" s="70"/>
      <c r="O6939" s="70"/>
    </row>
    <row r="6940" spans="1:15">
      <c r="A6940" s="12">
        <f t="shared" si="484"/>
        <v>0</v>
      </c>
      <c r="B6940" t="str">
        <f>YEAR(C6940)&amp;VLOOKUP(MONTH(C6940),lookup!$G$2:$N$13,8)</f>
        <v>2027M03</v>
      </c>
      <c r="C6940" s="7">
        <f t="shared" si="486"/>
        <v>46477</v>
      </c>
      <c r="D6940" s="130">
        <v>0</v>
      </c>
      <c r="E6940">
        <f t="shared" si="483"/>
        <v>0</v>
      </c>
      <c r="F6940" s="130">
        <v>0</v>
      </c>
      <c r="G6940">
        <f t="shared" si="485"/>
        <v>0</v>
      </c>
      <c r="H6940">
        <f t="shared" si="487"/>
        <v>0</v>
      </c>
      <c r="I6940" s="70"/>
      <c r="K6940" s="70"/>
      <c r="O6940" s="70"/>
    </row>
    <row r="6941" spans="1:15">
      <c r="A6941" s="12">
        <f t="shared" si="484"/>
        <v>0</v>
      </c>
      <c r="B6941" t="str">
        <f>YEAR(C6941)&amp;VLOOKUP(MONTH(C6941),lookup!$G$2:$N$13,8)</f>
        <v>2027M04</v>
      </c>
      <c r="C6941" s="7">
        <f t="shared" si="486"/>
        <v>46478</v>
      </c>
      <c r="D6941" s="130">
        <v>0</v>
      </c>
      <c r="E6941">
        <f t="shared" si="483"/>
        <v>0</v>
      </c>
      <c r="F6941" s="130">
        <v>0</v>
      </c>
      <c r="G6941">
        <f t="shared" si="485"/>
        <v>0</v>
      </c>
      <c r="H6941">
        <f t="shared" si="487"/>
        <v>0</v>
      </c>
      <c r="I6941" s="70"/>
      <c r="K6941" s="70"/>
      <c r="O6941" s="70"/>
    </row>
    <row r="6942" spans="1:15">
      <c r="A6942" s="12">
        <f t="shared" si="484"/>
        <v>0</v>
      </c>
      <c r="B6942" t="str">
        <f>YEAR(C6942)&amp;VLOOKUP(MONTH(C6942),lookup!$G$2:$N$13,8)</f>
        <v>2027M04</v>
      </c>
      <c r="C6942" s="7">
        <f t="shared" si="486"/>
        <v>46479</v>
      </c>
      <c r="D6942" s="130">
        <v>0</v>
      </c>
      <c r="E6942">
        <f t="shared" si="483"/>
        <v>0</v>
      </c>
      <c r="F6942" s="130">
        <v>0</v>
      </c>
      <c r="G6942">
        <f t="shared" si="485"/>
        <v>0</v>
      </c>
      <c r="H6942">
        <f t="shared" si="487"/>
        <v>0</v>
      </c>
      <c r="I6942" s="70"/>
      <c r="K6942" s="70"/>
      <c r="O6942" s="70"/>
    </row>
    <row r="6943" spans="1:15">
      <c r="A6943" s="12">
        <f t="shared" si="484"/>
        <v>0</v>
      </c>
      <c r="B6943" t="str">
        <f>YEAR(C6943)&amp;VLOOKUP(MONTH(C6943),lookup!$G$2:$N$13,8)</f>
        <v>2027M04</v>
      </c>
      <c r="C6943" s="7">
        <f t="shared" si="486"/>
        <v>46480</v>
      </c>
      <c r="D6943" s="130">
        <v>0</v>
      </c>
      <c r="E6943">
        <f t="shared" si="483"/>
        <v>0</v>
      </c>
      <c r="F6943" s="130">
        <v>0</v>
      </c>
      <c r="G6943">
        <f t="shared" si="485"/>
        <v>0</v>
      </c>
      <c r="H6943">
        <f t="shared" si="487"/>
        <v>0</v>
      </c>
      <c r="I6943" s="70"/>
      <c r="K6943" s="70"/>
      <c r="O6943" s="70"/>
    </row>
    <row r="6944" spans="1:15">
      <c r="A6944" s="12">
        <f t="shared" si="484"/>
        <v>0</v>
      </c>
      <c r="B6944" t="str">
        <f>YEAR(C6944)&amp;VLOOKUP(MONTH(C6944),lookup!$G$2:$N$13,8)</f>
        <v>2027M04</v>
      </c>
      <c r="C6944" s="7">
        <f t="shared" si="486"/>
        <v>46481</v>
      </c>
      <c r="D6944" s="130">
        <v>0</v>
      </c>
      <c r="E6944">
        <f t="shared" si="483"/>
        <v>0</v>
      </c>
      <c r="F6944" s="130">
        <v>0</v>
      </c>
      <c r="G6944">
        <f t="shared" si="485"/>
        <v>0</v>
      </c>
      <c r="H6944">
        <f t="shared" si="487"/>
        <v>0</v>
      </c>
      <c r="I6944" s="70"/>
      <c r="K6944" s="70"/>
      <c r="O6944" s="70"/>
    </row>
    <row r="6945" spans="1:15">
      <c r="A6945" s="12">
        <f t="shared" si="484"/>
        <v>0</v>
      </c>
      <c r="B6945" t="str">
        <f>YEAR(C6945)&amp;VLOOKUP(MONTH(C6945),lookup!$G$2:$N$13,8)</f>
        <v>2027M04</v>
      </c>
      <c r="C6945" s="7">
        <f t="shared" si="486"/>
        <v>46482</v>
      </c>
      <c r="D6945" s="130">
        <v>0</v>
      </c>
      <c r="E6945">
        <f t="shared" si="483"/>
        <v>0</v>
      </c>
      <c r="F6945" s="130">
        <v>0</v>
      </c>
      <c r="G6945">
        <f t="shared" si="485"/>
        <v>0</v>
      </c>
      <c r="H6945">
        <f t="shared" si="487"/>
        <v>0</v>
      </c>
      <c r="I6945" s="70"/>
      <c r="K6945" s="70"/>
      <c r="O6945" s="70"/>
    </row>
    <row r="6946" spans="1:15">
      <c r="A6946" s="12">
        <f t="shared" si="484"/>
        <v>0</v>
      </c>
      <c r="B6946" t="str">
        <f>YEAR(C6946)&amp;VLOOKUP(MONTH(C6946),lookup!$G$2:$N$13,8)</f>
        <v>2027M04</v>
      </c>
      <c r="C6946" s="7">
        <f t="shared" si="486"/>
        <v>46483</v>
      </c>
      <c r="D6946" s="130">
        <v>0</v>
      </c>
      <c r="E6946">
        <f t="shared" si="483"/>
        <v>0</v>
      </c>
      <c r="F6946" s="130">
        <v>0</v>
      </c>
      <c r="G6946">
        <f t="shared" si="485"/>
        <v>0</v>
      </c>
      <c r="H6946">
        <f t="shared" si="487"/>
        <v>0</v>
      </c>
      <c r="I6946" s="70"/>
      <c r="K6946" s="70"/>
      <c r="O6946" s="70"/>
    </row>
    <row r="6947" spans="1:15">
      <c r="A6947" s="12">
        <f t="shared" si="484"/>
        <v>0</v>
      </c>
      <c r="B6947" t="str">
        <f>YEAR(C6947)&amp;VLOOKUP(MONTH(C6947),lookup!$G$2:$N$13,8)</f>
        <v>2027M04</v>
      </c>
      <c r="C6947" s="7">
        <f t="shared" si="486"/>
        <v>46484</v>
      </c>
      <c r="D6947" s="130">
        <v>0</v>
      </c>
      <c r="E6947">
        <f t="shared" si="483"/>
        <v>0</v>
      </c>
      <c r="F6947" s="130">
        <v>0</v>
      </c>
      <c r="G6947">
        <f t="shared" si="485"/>
        <v>0</v>
      </c>
      <c r="H6947">
        <f t="shared" si="487"/>
        <v>0</v>
      </c>
      <c r="I6947" s="70"/>
      <c r="K6947" s="70"/>
      <c r="O6947" s="70"/>
    </row>
    <row r="6948" spans="1:15">
      <c r="A6948" s="12">
        <f t="shared" si="484"/>
        <v>0</v>
      </c>
      <c r="B6948" t="str">
        <f>YEAR(C6948)&amp;VLOOKUP(MONTH(C6948),lookup!$G$2:$N$13,8)</f>
        <v>2027M04</v>
      </c>
      <c r="C6948" s="7">
        <f t="shared" si="486"/>
        <v>46485</v>
      </c>
      <c r="D6948" s="130">
        <v>0</v>
      </c>
      <c r="E6948">
        <f t="shared" si="483"/>
        <v>0</v>
      </c>
      <c r="F6948" s="130">
        <v>0</v>
      </c>
      <c r="G6948">
        <f t="shared" si="485"/>
        <v>0</v>
      </c>
      <c r="H6948">
        <f t="shared" si="487"/>
        <v>0</v>
      </c>
      <c r="I6948" s="70"/>
      <c r="K6948" s="70"/>
      <c r="O6948" s="70"/>
    </row>
    <row r="6949" spans="1:15">
      <c r="A6949" s="12">
        <f t="shared" si="484"/>
        <v>0</v>
      </c>
      <c r="B6949" t="str">
        <f>YEAR(C6949)&amp;VLOOKUP(MONTH(C6949),lookup!$G$2:$N$13,8)</f>
        <v>2027M04</v>
      </c>
      <c r="C6949" s="7">
        <f t="shared" si="486"/>
        <v>46486</v>
      </c>
      <c r="D6949" s="130">
        <v>0</v>
      </c>
      <c r="E6949">
        <f t="shared" si="483"/>
        <v>0</v>
      </c>
      <c r="F6949" s="130">
        <v>0</v>
      </c>
      <c r="G6949">
        <f t="shared" si="485"/>
        <v>0</v>
      </c>
      <c r="H6949">
        <f t="shared" si="487"/>
        <v>0</v>
      </c>
      <c r="I6949" s="70"/>
      <c r="K6949" s="70"/>
      <c r="O6949" s="70"/>
    </row>
    <row r="6950" spans="1:15">
      <c r="A6950" s="12">
        <f t="shared" si="484"/>
        <v>0</v>
      </c>
      <c r="B6950" t="str">
        <f>YEAR(C6950)&amp;VLOOKUP(MONTH(C6950),lookup!$G$2:$N$13,8)</f>
        <v>2027M04</v>
      </c>
      <c r="C6950" s="7">
        <f t="shared" si="486"/>
        <v>46487</v>
      </c>
      <c r="D6950" s="130">
        <v>0</v>
      </c>
      <c r="E6950">
        <f t="shared" si="483"/>
        <v>0</v>
      </c>
      <c r="F6950" s="130">
        <v>0</v>
      </c>
      <c r="G6950">
        <f t="shared" si="485"/>
        <v>0</v>
      </c>
      <c r="H6950">
        <f t="shared" si="487"/>
        <v>0</v>
      </c>
      <c r="I6950" s="70"/>
      <c r="K6950" s="70"/>
      <c r="O6950" s="70"/>
    </row>
    <row r="6951" spans="1:15">
      <c r="A6951" s="12">
        <f t="shared" si="484"/>
        <v>0</v>
      </c>
      <c r="B6951" t="str">
        <f>YEAR(C6951)&amp;VLOOKUP(MONTH(C6951),lookup!$G$2:$N$13,8)</f>
        <v>2027M04</v>
      </c>
      <c r="C6951" s="7">
        <f t="shared" si="486"/>
        <v>46488</v>
      </c>
      <c r="D6951" s="130">
        <v>0</v>
      </c>
      <c r="E6951">
        <f t="shared" si="483"/>
        <v>0</v>
      </c>
      <c r="F6951" s="130">
        <v>0</v>
      </c>
      <c r="G6951">
        <f t="shared" si="485"/>
        <v>0</v>
      </c>
      <c r="H6951">
        <f t="shared" si="487"/>
        <v>0</v>
      </c>
      <c r="I6951" s="70"/>
      <c r="K6951" s="70"/>
      <c r="O6951" s="70"/>
    </row>
    <row r="6952" spans="1:15">
      <c r="A6952" s="12">
        <f t="shared" si="484"/>
        <v>0</v>
      </c>
      <c r="B6952" t="str">
        <f>YEAR(C6952)&amp;VLOOKUP(MONTH(C6952),lookup!$G$2:$N$13,8)</f>
        <v>2027M04</v>
      </c>
      <c r="C6952" s="7">
        <f t="shared" si="486"/>
        <v>46489</v>
      </c>
      <c r="D6952" s="130">
        <v>0</v>
      </c>
      <c r="E6952">
        <f t="shared" si="483"/>
        <v>0</v>
      </c>
      <c r="F6952" s="130">
        <v>0</v>
      </c>
      <c r="G6952">
        <f t="shared" si="485"/>
        <v>0</v>
      </c>
      <c r="H6952">
        <f t="shared" si="487"/>
        <v>0</v>
      </c>
      <c r="I6952" s="70"/>
      <c r="K6952" s="70"/>
      <c r="O6952" s="70"/>
    </row>
    <row r="6953" spans="1:15">
      <c r="A6953" s="12">
        <f t="shared" si="484"/>
        <v>0</v>
      </c>
      <c r="B6953" t="str">
        <f>YEAR(C6953)&amp;VLOOKUP(MONTH(C6953),lookup!$G$2:$N$13,8)</f>
        <v>2027M04</v>
      </c>
      <c r="C6953" s="7">
        <f t="shared" si="486"/>
        <v>46490</v>
      </c>
      <c r="D6953" s="130">
        <v>0</v>
      </c>
      <c r="E6953">
        <f t="shared" si="483"/>
        <v>0</v>
      </c>
      <c r="F6953" s="130">
        <v>0</v>
      </c>
      <c r="G6953">
        <f t="shared" si="485"/>
        <v>0</v>
      </c>
      <c r="H6953">
        <f t="shared" si="487"/>
        <v>0</v>
      </c>
      <c r="I6953" s="70"/>
      <c r="K6953" s="70"/>
      <c r="O6953" s="70"/>
    </row>
    <row r="6954" spans="1:15">
      <c r="A6954" s="12">
        <f t="shared" si="484"/>
        <v>0</v>
      </c>
      <c r="B6954" t="str">
        <f>YEAR(C6954)&amp;VLOOKUP(MONTH(C6954),lookup!$G$2:$N$13,8)</f>
        <v>2027M04</v>
      </c>
      <c r="C6954" s="7">
        <f t="shared" si="486"/>
        <v>46491</v>
      </c>
      <c r="D6954" s="130">
        <v>0</v>
      </c>
      <c r="E6954">
        <f t="shared" si="483"/>
        <v>0</v>
      </c>
      <c r="F6954" s="130">
        <v>0</v>
      </c>
      <c r="G6954">
        <f t="shared" si="485"/>
        <v>0</v>
      </c>
      <c r="H6954">
        <f t="shared" si="487"/>
        <v>0</v>
      </c>
      <c r="I6954" s="70"/>
      <c r="K6954" s="70"/>
      <c r="O6954" s="70"/>
    </row>
    <row r="6955" spans="1:15">
      <c r="A6955" s="12">
        <f t="shared" si="484"/>
        <v>0</v>
      </c>
      <c r="B6955" t="str">
        <f>YEAR(C6955)&amp;VLOOKUP(MONTH(C6955),lookup!$G$2:$N$13,8)</f>
        <v>2027M04</v>
      </c>
      <c r="C6955" s="7">
        <f t="shared" si="486"/>
        <v>46492</v>
      </c>
      <c r="D6955" s="130">
        <v>0</v>
      </c>
      <c r="E6955">
        <f t="shared" si="483"/>
        <v>0</v>
      </c>
      <c r="F6955" s="130">
        <v>0</v>
      </c>
      <c r="G6955">
        <f t="shared" si="485"/>
        <v>0</v>
      </c>
      <c r="H6955">
        <f t="shared" si="487"/>
        <v>0</v>
      </c>
      <c r="I6955" s="70"/>
      <c r="K6955" s="70"/>
      <c r="O6955" s="70"/>
    </row>
    <row r="6956" spans="1:15">
      <c r="A6956" s="12">
        <f t="shared" si="484"/>
        <v>0</v>
      </c>
      <c r="B6956" t="str">
        <f>YEAR(C6956)&amp;VLOOKUP(MONTH(C6956),lookup!$G$2:$N$13,8)</f>
        <v>2027M04</v>
      </c>
      <c r="C6956" s="7">
        <f t="shared" si="486"/>
        <v>46493</v>
      </c>
      <c r="D6956" s="130">
        <v>0</v>
      </c>
      <c r="E6956">
        <f t="shared" si="483"/>
        <v>0</v>
      </c>
      <c r="F6956" s="130">
        <v>0</v>
      </c>
      <c r="G6956">
        <f t="shared" si="485"/>
        <v>0</v>
      </c>
      <c r="H6956">
        <f t="shared" si="487"/>
        <v>0</v>
      </c>
      <c r="I6956" s="70"/>
      <c r="K6956" s="70"/>
      <c r="O6956" s="70"/>
    </row>
    <row r="6957" spans="1:15">
      <c r="A6957" s="12">
        <f t="shared" si="484"/>
        <v>0</v>
      </c>
      <c r="B6957" t="str">
        <f>YEAR(C6957)&amp;VLOOKUP(MONTH(C6957),lookup!$G$2:$N$13,8)</f>
        <v>2027M04</v>
      </c>
      <c r="C6957" s="7">
        <f t="shared" si="486"/>
        <v>46494</v>
      </c>
      <c r="D6957" s="130">
        <v>0</v>
      </c>
      <c r="E6957">
        <f t="shared" ref="E6957:E7020" si="488">AVERAGE(SUM(D6950:D6957)/8,SUM(D6952:D6957)/6)</f>
        <v>0</v>
      </c>
      <c r="F6957" s="130">
        <v>0</v>
      </c>
      <c r="G6957">
        <f t="shared" si="485"/>
        <v>0</v>
      </c>
      <c r="H6957">
        <f t="shared" si="487"/>
        <v>0</v>
      </c>
      <c r="I6957" s="70"/>
      <c r="K6957" s="70"/>
      <c r="O6957" s="70"/>
    </row>
    <row r="6958" spans="1:15">
      <c r="A6958" s="12">
        <f t="shared" si="484"/>
        <v>0</v>
      </c>
      <c r="B6958" t="str">
        <f>YEAR(C6958)&amp;VLOOKUP(MONTH(C6958),lookup!$G$2:$N$13,8)</f>
        <v>2027M04</v>
      </c>
      <c r="C6958" s="7">
        <f t="shared" si="486"/>
        <v>46495</v>
      </c>
      <c r="D6958" s="130">
        <v>0</v>
      </c>
      <c r="E6958">
        <f t="shared" si="488"/>
        <v>0</v>
      </c>
      <c r="F6958" s="130">
        <v>0</v>
      </c>
      <c r="G6958">
        <f t="shared" si="485"/>
        <v>0</v>
      </c>
      <c r="H6958">
        <f t="shared" si="487"/>
        <v>0</v>
      </c>
      <c r="I6958" s="70"/>
      <c r="K6958" s="70"/>
      <c r="O6958" s="70"/>
    </row>
    <row r="6959" spans="1:15">
      <c r="A6959" s="12">
        <f t="shared" si="484"/>
        <v>0</v>
      </c>
      <c r="B6959" t="str">
        <f>YEAR(C6959)&amp;VLOOKUP(MONTH(C6959),lookup!$G$2:$N$13,8)</f>
        <v>2027M04</v>
      </c>
      <c r="C6959" s="7">
        <f t="shared" si="486"/>
        <v>46496</v>
      </c>
      <c r="D6959" s="130">
        <v>0</v>
      </c>
      <c r="E6959">
        <f t="shared" si="488"/>
        <v>0</v>
      </c>
      <c r="F6959" s="130">
        <v>0</v>
      </c>
      <c r="G6959">
        <f t="shared" si="485"/>
        <v>0</v>
      </c>
      <c r="H6959">
        <f t="shared" si="487"/>
        <v>0</v>
      </c>
      <c r="I6959" s="70"/>
      <c r="K6959" s="70"/>
      <c r="O6959" s="70"/>
    </row>
    <row r="6960" spans="1:15">
      <c r="A6960" s="12">
        <f t="shared" ref="A6960:A7023" si="489">IF(D6960+D6961=D6960,IF(D6960+D6961&gt;0,1,0),0)</f>
        <v>0</v>
      </c>
      <c r="B6960" t="str">
        <f>YEAR(C6960)&amp;VLOOKUP(MONTH(C6960),lookup!$G$2:$N$13,8)</f>
        <v>2027M04</v>
      </c>
      <c r="C6960" s="7">
        <f t="shared" si="486"/>
        <v>46497</v>
      </c>
      <c r="D6960" s="130">
        <v>0</v>
      </c>
      <c r="E6960">
        <f t="shared" si="488"/>
        <v>0</v>
      </c>
      <c r="F6960" s="130">
        <v>0</v>
      </c>
      <c r="G6960">
        <f t="shared" si="485"/>
        <v>0</v>
      </c>
      <c r="H6960">
        <f t="shared" si="487"/>
        <v>0</v>
      </c>
      <c r="I6960" s="70"/>
      <c r="K6960" s="70"/>
      <c r="O6960" s="70"/>
    </row>
    <row r="6961" spans="1:15">
      <c r="A6961" s="12">
        <f t="shared" si="489"/>
        <v>0</v>
      </c>
      <c r="B6961" t="str">
        <f>YEAR(C6961)&amp;VLOOKUP(MONTH(C6961),lookup!$G$2:$N$13,8)</f>
        <v>2027M04</v>
      </c>
      <c r="C6961" s="7">
        <f t="shared" si="486"/>
        <v>46498</v>
      </c>
      <c r="D6961" s="130">
        <v>0</v>
      </c>
      <c r="E6961">
        <f t="shared" si="488"/>
        <v>0</v>
      </c>
      <c r="F6961" s="130">
        <v>0</v>
      </c>
      <c r="G6961">
        <f t="shared" si="485"/>
        <v>0</v>
      </c>
      <c r="H6961">
        <f t="shared" si="487"/>
        <v>0</v>
      </c>
      <c r="I6961" s="70"/>
      <c r="K6961" s="70"/>
      <c r="O6961" s="70"/>
    </row>
    <row r="6962" spans="1:15">
      <c r="A6962" s="12">
        <f t="shared" si="489"/>
        <v>0</v>
      </c>
      <c r="B6962" t="str">
        <f>YEAR(C6962)&amp;VLOOKUP(MONTH(C6962),lookup!$G$2:$N$13,8)</f>
        <v>2027M04</v>
      </c>
      <c r="C6962" s="7">
        <f t="shared" si="486"/>
        <v>46499</v>
      </c>
      <c r="D6962" s="130">
        <v>0</v>
      </c>
      <c r="E6962">
        <f t="shared" si="488"/>
        <v>0</v>
      </c>
      <c r="F6962" s="130">
        <v>0</v>
      </c>
      <c r="G6962">
        <f t="shared" si="485"/>
        <v>0</v>
      </c>
      <c r="H6962">
        <f t="shared" si="487"/>
        <v>0</v>
      </c>
      <c r="I6962" s="70"/>
      <c r="K6962" s="70"/>
      <c r="O6962" s="70"/>
    </row>
    <row r="6963" spans="1:15">
      <c r="A6963" s="12">
        <f t="shared" si="489"/>
        <v>0</v>
      </c>
      <c r="B6963" t="str">
        <f>YEAR(C6963)&amp;VLOOKUP(MONTH(C6963),lookup!$G$2:$N$13,8)</f>
        <v>2027M04</v>
      </c>
      <c r="C6963" s="7">
        <f t="shared" si="486"/>
        <v>46500</v>
      </c>
      <c r="D6963" s="130">
        <v>0</v>
      </c>
      <c r="E6963">
        <f t="shared" si="488"/>
        <v>0</v>
      </c>
      <c r="F6963" s="130">
        <v>0</v>
      </c>
      <c r="G6963">
        <f t="shared" si="485"/>
        <v>0</v>
      </c>
      <c r="H6963">
        <f t="shared" si="487"/>
        <v>0</v>
      </c>
      <c r="I6963" s="70"/>
      <c r="K6963" s="70"/>
      <c r="O6963" s="70"/>
    </row>
    <row r="6964" spans="1:15">
      <c r="A6964" s="12">
        <f t="shared" si="489"/>
        <v>0</v>
      </c>
      <c r="B6964" t="str">
        <f>YEAR(C6964)&amp;VLOOKUP(MONTH(C6964),lookup!$G$2:$N$13,8)</f>
        <v>2027M04</v>
      </c>
      <c r="C6964" s="7">
        <f t="shared" si="486"/>
        <v>46501</v>
      </c>
      <c r="D6964" s="130">
        <v>0</v>
      </c>
      <c r="E6964">
        <f t="shared" si="488"/>
        <v>0</v>
      </c>
      <c r="F6964" s="130">
        <v>0</v>
      </c>
      <c r="G6964">
        <f t="shared" si="485"/>
        <v>0</v>
      </c>
      <c r="H6964">
        <f t="shared" si="487"/>
        <v>0</v>
      </c>
      <c r="I6964" s="70"/>
      <c r="K6964" s="70"/>
      <c r="O6964" s="70"/>
    </row>
    <row r="6965" spans="1:15">
      <c r="A6965" s="12">
        <f t="shared" si="489"/>
        <v>0</v>
      </c>
      <c r="B6965" t="str">
        <f>YEAR(C6965)&amp;VLOOKUP(MONTH(C6965),lookup!$G$2:$N$13,8)</f>
        <v>2027M04</v>
      </c>
      <c r="C6965" s="7">
        <f t="shared" si="486"/>
        <v>46502</v>
      </c>
      <c r="D6965" s="130">
        <v>0</v>
      </c>
      <c r="E6965">
        <f t="shared" si="488"/>
        <v>0</v>
      </c>
      <c r="F6965" s="130">
        <v>0</v>
      </c>
      <c r="G6965">
        <f t="shared" si="485"/>
        <v>0</v>
      </c>
      <c r="H6965">
        <f t="shared" si="487"/>
        <v>0</v>
      </c>
      <c r="I6965" s="70"/>
      <c r="K6965" s="70"/>
      <c r="O6965" s="70"/>
    </row>
    <row r="6966" spans="1:15">
      <c r="A6966" s="12">
        <f t="shared" si="489"/>
        <v>0</v>
      </c>
      <c r="B6966" t="str">
        <f>YEAR(C6966)&amp;VLOOKUP(MONTH(C6966),lookup!$G$2:$N$13,8)</f>
        <v>2027M04</v>
      </c>
      <c r="C6966" s="7">
        <f t="shared" si="486"/>
        <v>46503</v>
      </c>
      <c r="D6966" s="130">
        <v>0</v>
      </c>
      <c r="E6966">
        <f t="shared" si="488"/>
        <v>0</v>
      </c>
      <c r="F6966" s="130">
        <v>0</v>
      </c>
      <c r="G6966">
        <f t="shared" si="485"/>
        <v>0</v>
      </c>
      <c r="H6966">
        <f t="shared" si="487"/>
        <v>0</v>
      </c>
      <c r="I6966" s="70"/>
      <c r="K6966" s="70"/>
      <c r="O6966" s="70"/>
    </row>
    <row r="6967" spans="1:15">
      <c r="A6967" s="12">
        <f t="shared" si="489"/>
        <v>0</v>
      </c>
      <c r="B6967" t="str">
        <f>YEAR(C6967)&amp;VLOOKUP(MONTH(C6967),lookup!$G$2:$N$13,8)</f>
        <v>2027M04</v>
      </c>
      <c r="C6967" s="7">
        <f t="shared" si="486"/>
        <v>46504</v>
      </c>
      <c r="D6967" s="130">
        <v>0</v>
      </c>
      <c r="E6967">
        <f t="shared" si="488"/>
        <v>0</v>
      </c>
      <c r="F6967" s="130">
        <v>0</v>
      </c>
      <c r="G6967">
        <f t="shared" si="485"/>
        <v>0</v>
      </c>
      <c r="H6967">
        <f t="shared" si="487"/>
        <v>0</v>
      </c>
      <c r="I6967" s="70"/>
      <c r="K6967" s="70"/>
      <c r="O6967" s="70"/>
    </row>
    <row r="6968" spans="1:15">
      <c r="A6968" s="12">
        <f t="shared" si="489"/>
        <v>0</v>
      </c>
      <c r="B6968" t="str">
        <f>YEAR(C6968)&amp;VLOOKUP(MONTH(C6968),lookup!$G$2:$N$13,8)</f>
        <v>2027M04</v>
      </c>
      <c r="C6968" s="7">
        <f t="shared" si="486"/>
        <v>46505</v>
      </c>
      <c r="D6968" s="130">
        <v>0</v>
      </c>
      <c r="E6968">
        <f t="shared" si="488"/>
        <v>0</v>
      </c>
      <c r="F6968" s="130">
        <v>0</v>
      </c>
      <c r="G6968">
        <f t="shared" si="485"/>
        <v>0</v>
      </c>
      <c r="H6968">
        <f t="shared" si="487"/>
        <v>0</v>
      </c>
      <c r="I6968" s="70"/>
      <c r="K6968" s="70"/>
      <c r="O6968" s="70"/>
    </row>
    <row r="6969" spans="1:15">
      <c r="A6969" s="12">
        <f t="shared" si="489"/>
        <v>0</v>
      </c>
      <c r="B6969" t="str">
        <f>YEAR(C6969)&amp;VLOOKUP(MONTH(C6969),lookup!$G$2:$N$13,8)</f>
        <v>2027M04</v>
      </c>
      <c r="C6969" s="7">
        <f t="shared" si="486"/>
        <v>46506</v>
      </c>
      <c r="D6969" s="130">
        <v>0</v>
      </c>
      <c r="E6969">
        <f t="shared" si="488"/>
        <v>0</v>
      </c>
      <c r="F6969" s="130">
        <v>0</v>
      </c>
      <c r="G6969">
        <f t="shared" si="485"/>
        <v>0</v>
      </c>
      <c r="H6969">
        <f t="shared" si="487"/>
        <v>0</v>
      </c>
      <c r="I6969" s="70"/>
      <c r="K6969" s="70"/>
      <c r="O6969" s="70"/>
    </row>
    <row r="6970" spans="1:15">
      <c r="A6970" s="12">
        <f t="shared" si="489"/>
        <v>0</v>
      </c>
      <c r="B6970" t="str">
        <f>YEAR(C6970)&amp;VLOOKUP(MONTH(C6970),lookup!$G$2:$N$13,8)</f>
        <v>2027M04</v>
      </c>
      <c r="C6970" s="7">
        <f t="shared" si="486"/>
        <v>46507</v>
      </c>
      <c r="D6970" s="130">
        <v>0</v>
      </c>
      <c r="E6970">
        <f t="shared" si="488"/>
        <v>0</v>
      </c>
      <c r="F6970" s="130">
        <v>0</v>
      </c>
      <c r="G6970">
        <f t="shared" si="485"/>
        <v>0</v>
      </c>
      <c r="H6970">
        <f t="shared" si="487"/>
        <v>0</v>
      </c>
      <c r="I6970" s="70"/>
      <c r="K6970" s="70"/>
      <c r="O6970" s="70"/>
    </row>
    <row r="6971" spans="1:15">
      <c r="A6971" s="12">
        <f t="shared" si="489"/>
        <v>0</v>
      </c>
      <c r="B6971" t="str">
        <f>YEAR(C6971)&amp;VLOOKUP(MONTH(C6971),lookup!$G$2:$N$13,8)</f>
        <v>2027M05</v>
      </c>
      <c r="C6971" s="7">
        <f t="shared" si="486"/>
        <v>46508</v>
      </c>
      <c r="D6971" s="130">
        <v>0</v>
      </c>
      <c r="E6971">
        <f t="shared" si="488"/>
        <v>0</v>
      </c>
      <c r="F6971" s="130">
        <v>0</v>
      </c>
      <c r="G6971">
        <f t="shared" si="485"/>
        <v>0</v>
      </c>
      <c r="H6971">
        <f t="shared" si="487"/>
        <v>0</v>
      </c>
      <c r="I6971" s="70"/>
      <c r="K6971" s="70"/>
      <c r="O6971" s="70"/>
    </row>
    <row r="6972" spans="1:15">
      <c r="A6972" s="12">
        <f t="shared" si="489"/>
        <v>0</v>
      </c>
      <c r="B6972" t="str">
        <f>YEAR(C6972)&amp;VLOOKUP(MONTH(C6972),lookup!$G$2:$N$13,8)</f>
        <v>2027M05</v>
      </c>
      <c r="C6972" s="7">
        <f t="shared" si="486"/>
        <v>46509</v>
      </c>
      <c r="D6972" s="130">
        <v>0</v>
      </c>
      <c r="E6972">
        <f t="shared" si="488"/>
        <v>0</v>
      </c>
      <c r="F6972" s="130">
        <v>0</v>
      </c>
      <c r="G6972">
        <f t="shared" si="485"/>
        <v>0</v>
      </c>
      <c r="H6972">
        <f t="shared" si="487"/>
        <v>0</v>
      </c>
      <c r="I6972" s="70"/>
      <c r="K6972" s="70"/>
      <c r="O6972" s="70"/>
    </row>
    <row r="6973" spans="1:15">
      <c r="A6973" s="12">
        <f t="shared" si="489"/>
        <v>0</v>
      </c>
      <c r="B6973" t="str">
        <f>YEAR(C6973)&amp;VLOOKUP(MONTH(C6973),lookup!$G$2:$N$13,8)</f>
        <v>2027M05</v>
      </c>
      <c r="C6973" s="7">
        <f t="shared" si="486"/>
        <v>46510</v>
      </c>
      <c r="D6973" s="130">
        <v>0</v>
      </c>
      <c r="E6973">
        <f t="shared" si="488"/>
        <v>0</v>
      </c>
      <c r="F6973" s="130">
        <v>0</v>
      </c>
      <c r="G6973">
        <f t="shared" si="485"/>
        <v>0</v>
      </c>
      <c r="H6973">
        <f t="shared" si="487"/>
        <v>0</v>
      </c>
      <c r="I6973" s="70"/>
      <c r="K6973" s="70"/>
      <c r="O6973" s="70"/>
    </row>
    <row r="6974" spans="1:15">
      <c r="A6974" s="12">
        <f t="shared" si="489"/>
        <v>0</v>
      </c>
      <c r="B6974" t="str">
        <f>YEAR(C6974)&amp;VLOOKUP(MONTH(C6974),lookup!$G$2:$N$13,8)</f>
        <v>2027M05</v>
      </c>
      <c r="C6974" s="7">
        <f t="shared" si="486"/>
        <v>46511</v>
      </c>
      <c r="D6974" s="130">
        <v>0</v>
      </c>
      <c r="E6974">
        <f t="shared" si="488"/>
        <v>0</v>
      </c>
      <c r="F6974" s="130">
        <v>0</v>
      </c>
      <c r="G6974">
        <f t="shared" si="485"/>
        <v>0</v>
      </c>
      <c r="H6974">
        <f t="shared" si="487"/>
        <v>0</v>
      </c>
      <c r="I6974" s="70"/>
      <c r="K6974" s="70"/>
      <c r="O6974" s="70"/>
    </row>
    <row r="6975" spans="1:15">
      <c r="A6975" s="12">
        <f t="shared" si="489"/>
        <v>0</v>
      </c>
      <c r="B6975" t="str">
        <f>YEAR(C6975)&amp;VLOOKUP(MONTH(C6975),lookup!$G$2:$N$13,8)</f>
        <v>2027M05</v>
      </c>
      <c r="C6975" s="7">
        <f t="shared" si="486"/>
        <v>46512</v>
      </c>
      <c r="D6975" s="130">
        <v>0</v>
      </c>
      <c r="E6975">
        <f t="shared" si="488"/>
        <v>0</v>
      </c>
      <c r="F6975" s="130">
        <v>0</v>
      </c>
      <c r="G6975">
        <f t="shared" si="485"/>
        <v>0</v>
      </c>
      <c r="H6975">
        <f t="shared" si="487"/>
        <v>0</v>
      </c>
      <c r="I6975" s="70"/>
      <c r="K6975" s="70"/>
      <c r="O6975" s="70"/>
    </row>
    <row r="6976" spans="1:15">
      <c r="A6976" s="12">
        <f t="shared" si="489"/>
        <v>0</v>
      </c>
      <c r="B6976" t="str">
        <f>YEAR(C6976)&amp;VLOOKUP(MONTH(C6976),lookup!$G$2:$N$13,8)</f>
        <v>2027M05</v>
      </c>
      <c r="C6976" s="7">
        <f t="shared" si="486"/>
        <v>46513</v>
      </c>
      <c r="D6976" s="130">
        <v>0</v>
      </c>
      <c r="E6976">
        <f t="shared" si="488"/>
        <v>0</v>
      </c>
      <c r="F6976" s="130">
        <v>0</v>
      </c>
      <c r="G6976">
        <f t="shared" si="485"/>
        <v>0</v>
      </c>
      <c r="H6976">
        <f t="shared" si="487"/>
        <v>0</v>
      </c>
      <c r="I6976" s="70"/>
      <c r="K6976" s="70"/>
      <c r="O6976" s="70"/>
    </row>
    <row r="6977" spans="1:15">
      <c r="A6977" s="12">
        <f t="shared" si="489"/>
        <v>0</v>
      </c>
      <c r="B6977" t="str">
        <f>YEAR(C6977)&amp;VLOOKUP(MONTH(C6977),lookup!$G$2:$N$13,8)</f>
        <v>2027M05</v>
      </c>
      <c r="C6977" s="7">
        <f t="shared" si="486"/>
        <v>46514</v>
      </c>
      <c r="D6977" s="130">
        <v>0</v>
      </c>
      <c r="E6977">
        <f t="shared" si="488"/>
        <v>0</v>
      </c>
      <c r="F6977" s="130">
        <v>0</v>
      </c>
      <c r="G6977">
        <f t="shared" si="485"/>
        <v>0</v>
      </c>
      <c r="H6977">
        <f t="shared" si="487"/>
        <v>0</v>
      </c>
      <c r="I6977" s="70"/>
      <c r="K6977" s="70"/>
      <c r="O6977" s="70"/>
    </row>
    <row r="6978" spans="1:15">
      <c r="A6978" s="12">
        <f t="shared" si="489"/>
        <v>0</v>
      </c>
      <c r="B6978" t="str">
        <f>YEAR(C6978)&amp;VLOOKUP(MONTH(C6978),lookup!$G$2:$N$13,8)</f>
        <v>2027M05</v>
      </c>
      <c r="C6978" s="7">
        <f t="shared" si="486"/>
        <v>46515</v>
      </c>
      <c r="D6978" s="130">
        <v>0</v>
      </c>
      <c r="E6978">
        <f t="shared" si="488"/>
        <v>0</v>
      </c>
      <c r="F6978" s="130">
        <v>0</v>
      </c>
      <c r="G6978">
        <f t="shared" si="485"/>
        <v>0</v>
      </c>
      <c r="H6978">
        <f t="shared" si="487"/>
        <v>0</v>
      </c>
      <c r="I6978" s="70"/>
      <c r="K6978" s="70"/>
      <c r="O6978" s="70"/>
    </row>
    <row r="6979" spans="1:15">
      <c r="A6979" s="12">
        <f t="shared" si="489"/>
        <v>0</v>
      </c>
      <c r="B6979" t="str">
        <f>YEAR(C6979)&amp;VLOOKUP(MONTH(C6979),lookup!$G$2:$N$13,8)</f>
        <v>2027M05</v>
      </c>
      <c r="C6979" s="7">
        <f t="shared" si="486"/>
        <v>46516</v>
      </c>
      <c r="D6979" s="130">
        <v>0</v>
      </c>
      <c r="E6979">
        <f t="shared" si="488"/>
        <v>0</v>
      </c>
      <c r="F6979" s="130">
        <v>0</v>
      </c>
      <c r="G6979">
        <f t="shared" si="485"/>
        <v>0</v>
      </c>
      <c r="H6979">
        <f t="shared" si="487"/>
        <v>0</v>
      </c>
      <c r="I6979" s="70"/>
      <c r="K6979" s="70"/>
      <c r="O6979" s="70"/>
    </row>
    <row r="6980" spans="1:15">
      <c r="A6980" s="12">
        <f t="shared" si="489"/>
        <v>0</v>
      </c>
      <c r="B6980" t="str">
        <f>YEAR(C6980)&amp;VLOOKUP(MONTH(C6980),lookup!$G$2:$N$13,8)</f>
        <v>2027M05</v>
      </c>
      <c r="C6980" s="7">
        <f t="shared" si="486"/>
        <v>46517</v>
      </c>
      <c r="D6980" s="130">
        <v>0</v>
      </c>
      <c r="E6980">
        <f t="shared" si="488"/>
        <v>0</v>
      </c>
      <c r="F6980" s="130">
        <v>0</v>
      </c>
      <c r="G6980">
        <f t="shared" si="485"/>
        <v>0</v>
      </c>
      <c r="H6980">
        <f t="shared" si="487"/>
        <v>0</v>
      </c>
      <c r="I6980" s="70"/>
      <c r="K6980" s="70"/>
      <c r="O6980" s="70"/>
    </row>
    <row r="6981" spans="1:15">
      <c r="A6981" s="12">
        <f t="shared" si="489"/>
        <v>0</v>
      </c>
      <c r="B6981" t="str">
        <f>YEAR(C6981)&amp;VLOOKUP(MONTH(C6981),lookup!$G$2:$N$13,8)</f>
        <v>2027M05</v>
      </c>
      <c r="C6981" s="7">
        <f t="shared" si="486"/>
        <v>46518</v>
      </c>
      <c r="D6981" s="130">
        <v>0</v>
      </c>
      <c r="E6981">
        <f t="shared" si="488"/>
        <v>0</v>
      </c>
      <c r="F6981" s="130">
        <v>0</v>
      </c>
      <c r="G6981">
        <f t="shared" si="485"/>
        <v>0</v>
      </c>
      <c r="H6981">
        <f t="shared" si="487"/>
        <v>0</v>
      </c>
      <c r="I6981" s="70"/>
      <c r="K6981" s="70"/>
      <c r="O6981" s="70"/>
    </row>
    <row r="6982" spans="1:15">
      <c r="A6982" s="12">
        <f t="shared" si="489"/>
        <v>0</v>
      </c>
      <c r="B6982" t="str">
        <f>YEAR(C6982)&amp;VLOOKUP(MONTH(C6982),lookup!$G$2:$N$13,8)</f>
        <v>2027M05</v>
      </c>
      <c r="C6982" s="7">
        <f t="shared" si="486"/>
        <v>46519</v>
      </c>
      <c r="D6982" s="130">
        <v>0</v>
      </c>
      <c r="E6982">
        <f t="shared" si="488"/>
        <v>0</v>
      </c>
      <c r="F6982" s="130">
        <v>0</v>
      </c>
      <c r="G6982">
        <f t="shared" ref="G6982:G7045" si="490">AVERAGE(SUM(F6975:F6982)/8,SUM(F6977:F6982)/6)</f>
        <v>0</v>
      </c>
      <c r="H6982">
        <f t="shared" si="487"/>
        <v>0</v>
      </c>
      <c r="I6982" s="70"/>
      <c r="K6982" s="70"/>
      <c r="O6982" s="70"/>
    </row>
    <row r="6983" spans="1:15">
      <c r="A6983" s="12">
        <f t="shared" si="489"/>
        <v>0</v>
      </c>
      <c r="B6983" t="str">
        <f>YEAR(C6983)&amp;VLOOKUP(MONTH(C6983),lookup!$G$2:$N$13,8)</f>
        <v>2027M05</v>
      </c>
      <c r="C6983" s="7">
        <f t="shared" si="486"/>
        <v>46520</v>
      </c>
      <c r="D6983" s="130">
        <v>0</v>
      </c>
      <c r="E6983">
        <f t="shared" si="488"/>
        <v>0</v>
      </c>
      <c r="F6983" s="130">
        <v>0</v>
      </c>
      <c r="G6983">
        <f t="shared" si="490"/>
        <v>0</v>
      </c>
      <c r="H6983">
        <f t="shared" si="487"/>
        <v>0</v>
      </c>
      <c r="I6983" s="70"/>
      <c r="K6983" s="70"/>
      <c r="O6983" s="70"/>
    </row>
    <row r="6984" spans="1:15">
      <c r="A6984" s="12">
        <f t="shared" si="489"/>
        <v>0</v>
      </c>
      <c r="B6984" t="str">
        <f>YEAR(C6984)&amp;VLOOKUP(MONTH(C6984),lookup!$G$2:$N$13,8)</f>
        <v>2027M05</v>
      </c>
      <c r="C6984" s="7">
        <f t="shared" si="486"/>
        <v>46521</v>
      </c>
      <c r="D6984" s="130">
        <v>0</v>
      </c>
      <c r="E6984">
        <f t="shared" si="488"/>
        <v>0</v>
      </c>
      <c r="F6984" s="130">
        <v>0</v>
      </c>
      <c r="G6984">
        <f t="shared" si="490"/>
        <v>0</v>
      </c>
      <c r="H6984">
        <f t="shared" si="487"/>
        <v>0</v>
      </c>
      <c r="I6984" s="70"/>
      <c r="K6984" s="70"/>
      <c r="O6984" s="70"/>
    </row>
    <row r="6985" spans="1:15">
      <c r="A6985" s="12">
        <f t="shared" si="489"/>
        <v>0</v>
      </c>
      <c r="B6985" t="str">
        <f>YEAR(C6985)&amp;VLOOKUP(MONTH(C6985),lookup!$G$2:$N$13,8)</f>
        <v>2027M05</v>
      </c>
      <c r="C6985" s="7">
        <f t="shared" si="486"/>
        <v>46522</v>
      </c>
      <c r="D6985" s="130">
        <v>0</v>
      </c>
      <c r="E6985">
        <f t="shared" si="488"/>
        <v>0</v>
      </c>
      <c r="F6985" s="130">
        <v>0</v>
      </c>
      <c r="G6985">
        <f t="shared" si="490"/>
        <v>0</v>
      </c>
      <c r="H6985">
        <f t="shared" si="487"/>
        <v>0</v>
      </c>
      <c r="I6985" s="70"/>
      <c r="K6985" s="70"/>
      <c r="O6985" s="70"/>
    </row>
    <row r="6986" spans="1:15">
      <c r="A6986" s="12">
        <f t="shared" si="489"/>
        <v>0</v>
      </c>
      <c r="B6986" t="str">
        <f>YEAR(C6986)&amp;VLOOKUP(MONTH(C6986),lookup!$G$2:$N$13,8)</f>
        <v>2027M05</v>
      </c>
      <c r="C6986" s="7">
        <f t="shared" si="486"/>
        <v>46523</v>
      </c>
      <c r="D6986" s="130">
        <v>0</v>
      </c>
      <c r="E6986">
        <f t="shared" si="488"/>
        <v>0</v>
      </c>
      <c r="F6986" s="130">
        <v>0</v>
      </c>
      <c r="G6986">
        <f t="shared" si="490"/>
        <v>0</v>
      </c>
      <c r="H6986">
        <f t="shared" si="487"/>
        <v>0</v>
      </c>
      <c r="I6986" s="70"/>
      <c r="K6986" s="70"/>
      <c r="O6986" s="70"/>
    </row>
    <row r="6987" spans="1:15">
      <c r="A6987" s="12">
        <f t="shared" si="489"/>
        <v>0</v>
      </c>
      <c r="B6987" t="str">
        <f>YEAR(C6987)&amp;VLOOKUP(MONTH(C6987),lookup!$G$2:$N$13,8)</f>
        <v>2027M05</v>
      </c>
      <c r="C6987" s="7">
        <f t="shared" si="486"/>
        <v>46524</v>
      </c>
      <c r="D6987" s="130">
        <v>0</v>
      </c>
      <c r="E6987">
        <f t="shared" si="488"/>
        <v>0</v>
      </c>
      <c r="F6987" s="130">
        <v>0</v>
      </c>
      <c r="G6987">
        <f t="shared" si="490"/>
        <v>0</v>
      </c>
      <c r="H6987">
        <f t="shared" si="487"/>
        <v>0</v>
      </c>
      <c r="I6987" s="70"/>
      <c r="K6987" s="70"/>
      <c r="O6987" s="70"/>
    </row>
    <row r="6988" spans="1:15">
      <c r="A6988" s="12">
        <f t="shared" si="489"/>
        <v>0</v>
      </c>
      <c r="B6988" t="str">
        <f>YEAR(C6988)&amp;VLOOKUP(MONTH(C6988),lookup!$G$2:$N$13,8)</f>
        <v>2027M05</v>
      </c>
      <c r="C6988" s="7">
        <f t="shared" ref="C6988:C7051" si="491">C6987+1</f>
        <v>46525</v>
      </c>
      <c r="D6988" s="130">
        <v>0</v>
      </c>
      <c r="E6988">
        <f t="shared" si="488"/>
        <v>0</v>
      </c>
      <c r="F6988" s="130">
        <v>0</v>
      </c>
      <c r="G6988">
        <f t="shared" si="490"/>
        <v>0</v>
      </c>
      <c r="H6988">
        <f t="shared" si="487"/>
        <v>0</v>
      </c>
      <c r="I6988" s="70"/>
      <c r="K6988" s="70"/>
      <c r="O6988" s="70"/>
    </row>
    <row r="6989" spans="1:15">
      <c r="A6989" s="12">
        <f t="shared" si="489"/>
        <v>0</v>
      </c>
      <c r="B6989" t="str">
        <f>YEAR(C6989)&amp;VLOOKUP(MONTH(C6989),lookup!$G$2:$N$13,8)</f>
        <v>2027M05</v>
      </c>
      <c r="C6989" s="7">
        <f t="shared" si="491"/>
        <v>46526</v>
      </c>
      <c r="D6989" s="130">
        <v>0</v>
      </c>
      <c r="E6989">
        <f t="shared" si="488"/>
        <v>0</v>
      </c>
      <c r="F6989" s="130">
        <v>0</v>
      </c>
      <c r="G6989">
        <f t="shared" si="490"/>
        <v>0</v>
      </c>
      <c r="H6989">
        <f t="shared" si="487"/>
        <v>0</v>
      </c>
      <c r="I6989" s="70"/>
      <c r="K6989" s="70"/>
      <c r="O6989" s="70"/>
    </row>
    <row r="6990" spans="1:15">
      <c r="A6990" s="12">
        <f t="shared" si="489"/>
        <v>0</v>
      </c>
      <c r="B6990" t="str">
        <f>YEAR(C6990)&amp;VLOOKUP(MONTH(C6990),lookup!$G$2:$N$13,8)</f>
        <v>2027M05</v>
      </c>
      <c r="C6990" s="7">
        <f t="shared" si="491"/>
        <v>46527</v>
      </c>
      <c r="D6990" s="130">
        <v>0</v>
      </c>
      <c r="E6990">
        <f t="shared" si="488"/>
        <v>0</v>
      </c>
      <c r="F6990" s="130">
        <v>0</v>
      </c>
      <c r="G6990">
        <f t="shared" si="490"/>
        <v>0</v>
      </c>
      <c r="H6990">
        <f t="shared" si="487"/>
        <v>0</v>
      </c>
      <c r="I6990" s="70"/>
      <c r="K6990" s="70"/>
      <c r="O6990" s="70"/>
    </row>
    <row r="6991" spans="1:15">
      <c r="A6991" s="12">
        <f t="shared" si="489"/>
        <v>0</v>
      </c>
      <c r="B6991" t="str">
        <f>YEAR(C6991)&amp;VLOOKUP(MONTH(C6991),lookup!$G$2:$N$13,8)</f>
        <v>2027M05</v>
      </c>
      <c r="C6991" s="7">
        <f t="shared" si="491"/>
        <v>46528</v>
      </c>
      <c r="D6991" s="130">
        <v>0</v>
      </c>
      <c r="E6991">
        <f t="shared" si="488"/>
        <v>0</v>
      </c>
      <c r="F6991" s="130">
        <v>0</v>
      </c>
      <c r="G6991">
        <f t="shared" si="490"/>
        <v>0</v>
      </c>
      <c r="H6991">
        <f t="shared" si="487"/>
        <v>0</v>
      </c>
      <c r="I6991" s="70"/>
      <c r="K6991" s="70"/>
      <c r="O6991" s="70"/>
    </row>
    <row r="6992" spans="1:15">
      <c r="A6992" s="12">
        <f t="shared" si="489"/>
        <v>0</v>
      </c>
      <c r="B6992" t="str">
        <f>YEAR(C6992)&amp;VLOOKUP(MONTH(C6992),lookup!$G$2:$N$13,8)</f>
        <v>2027M05</v>
      </c>
      <c r="C6992" s="7">
        <f t="shared" si="491"/>
        <v>46529</v>
      </c>
      <c r="D6992" s="130">
        <v>0</v>
      </c>
      <c r="E6992">
        <f t="shared" si="488"/>
        <v>0</v>
      </c>
      <c r="F6992" s="130">
        <v>0</v>
      </c>
      <c r="G6992">
        <f t="shared" si="490"/>
        <v>0</v>
      </c>
      <c r="H6992">
        <f t="shared" si="487"/>
        <v>0</v>
      </c>
      <c r="I6992" s="70"/>
      <c r="K6992" s="70"/>
      <c r="O6992" s="70"/>
    </row>
    <row r="6993" spans="1:15">
      <c r="A6993" s="12">
        <f t="shared" si="489"/>
        <v>0</v>
      </c>
      <c r="B6993" t="str">
        <f>YEAR(C6993)&amp;VLOOKUP(MONTH(C6993),lookup!$G$2:$N$13,8)</f>
        <v>2027M05</v>
      </c>
      <c r="C6993" s="7">
        <f t="shared" si="491"/>
        <v>46530</v>
      </c>
      <c r="D6993" s="130">
        <v>0</v>
      </c>
      <c r="E6993">
        <f t="shared" si="488"/>
        <v>0</v>
      </c>
      <c r="F6993" s="130">
        <v>0</v>
      </c>
      <c r="G6993">
        <f t="shared" si="490"/>
        <v>0</v>
      </c>
      <c r="H6993">
        <f t="shared" si="487"/>
        <v>0</v>
      </c>
      <c r="I6993" s="70"/>
      <c r="K6993" s="70"/>
      <c r="O6993" s="70"/>
    </row>
    <row r="6994" spans="1:15">
      <c r="A6994" s="12">
        <f t="shared" si="489"/>
        <v>0</v>
      </c>
      <c r="B6994" t="str">
        <f>YEAR(C6994)&amp;VLOOKUP(MONTH(C6994),lookup!$G$2:$N$13,8)</f>
        <v>2027M05</v>
      </c>
      <c r="C6994" s="7">
        <f t="shared" si="491"/>
        <v>46531</v>
      </c>
      <c r="D6994" s="130">
        <v>0</v>
      </c>
      <c r="E6994">
        <f t="shared" si="488"/>
        <v>0</v>
      </c>
      <c r="F6994" s="130">
        <v>0</v>
      </c>
      <c r="G6994">
        <f t="shared" si="490"/>
        <v>0</v>
      </c>
      <c r="H6994">
        <f t="shared" si="487"/>
        <v>0</v>
      </c>
      <c r="I6994" s="70"/>
      <c r="K6994" s="70"/>
      <c r="O6994" s="70"/>
    </row>
    <row r="6995" spans="1:15">
      <c r="A6995" s="12">
        <f t="shared" si="489"/>
        <v>0</v>
      </c>
      <c r="B6995" t="str">
        <f>YEAR(C6995)&amp;VLOOKUP(MONTH(C6995),lookup!$G$2:$N$13,8)</f>
        <v>2027M05</v>
      </c>
      <c r="C6995" s="7">
        <f t="shared" si="491"/>
        <v>46532</v>
      </c>
      <c r="D6995" s="130">
        <v>0</v>
      </c>
      <c r="E6995">
        <f t="shared" si="488"/>
        <v>0</v>
      </c>
      <c r="F6995" s="130">
        <v>0</v>
      </c>
      <c r="G6995">
        <f t="shared" si="490"/>
        <v>0</v>
      </c>
      <c r="H6995">
        <f t="shared" si="487"/>
        <v>0</v>
      </c>
      <c r="I6995" s="70"/>
      <c r="K6995" s="70"/>
      <c r="O6995" s="70"/>
    </row>
    <row r="6996" spans="1:15">
      <c r="A6996" s="12">
        <f t="shared" si="489"/>
        <v>0</v>
      </c>
      <c r="B6996" t="str">
        <f>YEAR(C6996)&amp;VLOOKUP(MONTH(C6996),lookup!$G$2:$N$13,8)</f>
        <v>2027M05</v>
      </c>
      <c r="C6996" s="7">
        <f t="shared" si="491"/>
        <v>46533</v>
      </c>
      <c r="D6996" s="130">
        <v>0</v>
      </c>
      <c r="E6996">
        <f t="shared" si="488"/>
        <v>0</v>
      </c>
      <c r="F6996" s="130">
        <v>0</v>
      </c>
      <c r="G6996">
        <f t="shared" si="490"/>
        <v>0</v>
      </c>
      <c r="H6996">
        <f t="shared" si="487"/>
        <v>0</v>
      </c>
      <c r="I6996" s="70"/>
      <c r="K6996" s="70"/>
      <c r="O6996" s="70"/>
    </row>
    <row r="6997" spans="1:15">
      <c r="A6997" s="12">
        <f t="shared" si="489"/>
        <v>0</v>
      </c>
      <c r="B6997" t="str">
        <f>YEAR(C6997)&amp;VLOOKUP(MONTH(C6997),lookup!$G$2:$N$13,8)</f>
        <v>2027M05</v>
      </c>
      <c r="C6997" s="7">
        <f t="shared" si="491"/>
        <v>46534</v>
      </c>
      <c r="D6997" s="130">
        <v>0</v>
      </c>
      <c r="E6997">
        <f t="shared" si="488"/>
        <v>0</v>
      </c>
      <c r="F6997" s="130">
        <v>0</v>
      </c>
      <c r="G6997">
        <f t="shared" si="490"/>
        <v>0</v>
      </c>
      <c r="H6997">
        <f t="shared" si="487"/>
        <v>0</v>
      </c>
      <c r="I6997" s="70"/>
      <c r="K6997" s="70"/>
      <c r="O6997" s="70"/>
    </row>
    <row r="6998" spans="1:15">
      <c r="A6998" s="12">
        <f t="shared" si="489"/>
        <v>0</v>
      </c>
      <c r="B6998" t="str">
        <f>YEAR(C6998)&amp;VLOOKUP(MONTH(C6998),lookup!$G$2:$N$13,8)</f>
        <v>2027M05</v>
      </c>
      <c r="C6998" s="7">
        <f t="shared" si="491"/>
        <v>46535</v>
      </c>
      <c r="D6998" s="130">
        <v>0</v>
      </c>
      <c r="E6998">
        <f t="shared" si="488"/>
        <v>0</v>
      </c>
      <c r="F6998" s="130">
        <v>0</v>
      </c>
      <c r="G6998">
        <f t="shared" si="490"/>
        <v>0</v>
      </c>
      <c r="H6998">
        <f t="shared" si="487"/>
        <v>0</v>
      </c>
      <c r="I6998" s="70"/>
      <c r="K6998" s="70"/>
      <c r="O6998" s="70"/>
    </row>
    <row r="6999" spans="1:15">
      <c r="A6999" s="12">
        <f t="shared" si="489"/>
        <v>0</v>
      </c>
      <c r="B6999" t="str">
        <f>YEAR(C6999)&amp;VLOOKUP(MONTH(C6999),lookup!$G$2:$N$13,8)</f>
        <v>2027M05</v>
      </c>
      <c r="C6999" s="7">
        <f t="shared" si="491"/>
        <v>46536</v>
      </c>
      <c r="D6999" s="130">
        <v>0</v>
      </c>
      <c r="E6999">
        <f t="shared" si="488"/>
        <v>0</v>
      </c>
      <c r="F6999" s="130">
        <v>0</v>
      </c>
      <c r="G6999">
        <f t="shared" si="490"/>
        <v>0</v>
      </c>
      <c r="H6999">
        <f t="shared" si="487"/>
        <v>0</v>
      </c>
      <c r="I6999" s="70"/>
      <c r="K6999" s="70"/>
      <c r="O6999" s="70"/>
    </row>
    <row r="7000" spans="1:15">
      <c r="A7000" s="12">
        <f t="shared" si="489"/>
        <v>0</v>
      </c>
      <c r="B7000" t="str">
        <f>YEAR(C7000)&amp;VLOOKUP(MONTH(C7000),lookup!$G$2:$N$13,8)</f>
        <v>2027M05</v>
      </c>
      <c r="C7000" s="7">
        <f t="shared" si="491"/>
        <v>46537</v>
      </c>
      <c r="D7000" s="130">
        <v>0</v>
      </c>
      <c r="E7000">
        <f t="shared" si="488"/>
        <v>0</v>
      </c>
      <c r="F7000" s="130">
        <v>0</v>
      </c>
      <c r="G7000">
        <f t="shared" si="490"/>
        <v>0</v>
      </c>
      <c r="H7000">
        <f t="shared" si="487"/>
        <v>0</v>
      </c>
      <c r="I7000" s="70"/>
      <c r="K7000" s="70"/>
      <c r="O7000" s="70"/>
    </row>
    <row r="7001" spans="1:15">
      <c r="A7001" s="12">
        <f t="shared" si="489"/>
        <v>0</v>
      </c>
      <c r="B7001" t="str">
        <f>YEAR(C7001)&amp;VLOOKUP(MONTH(C7001),lookup!$G$2:$N$13,8)</f>
        <v>2027M05</v>
      </c>
      <c r="C7001" s="7">
        <f t="shared" si="491"/>
        <v>46538</v>
      </c>
      <c r="D7001" s="130">
        <v>0</v>
      </c>
      <c r="E7001">
        <f t="shared" si="488"/>
        <v>0</v>
      </c>
      <c r="F7001" s="130">
        <v>0</v>
      </c>
      <c r="G7001">
        <f t="shared" si="490"/>
        <v>0</v>
      </c>
      <c r="H7001">
        <f t="shared" ref="H7001:H7064" si="492">INDEX(J:AU,MATCH(C7001,C:C,0),MATCH($H$1,$J$1:$AU$1,0))*(IF(I7001=$Q$1,1,IF(K7001=$Q$1,1,IF(M7001=$Q$1,1,IF(O7001=$Q$1,1,0)))))</f>
        <v>0</v>
      </c>
      <c r="I7001" s="70"/>
      <c r="K7001" s="70"/>
      <c r="O7001" s="70"/>
    </row>
    <row r="7002" spans="1:15">
      <c r="A7002" s="12">
        <f t="shared" si="489"/>
        <v>0</v>
      </c>
      <c r="B7002" t="str">
        <f>YEAR(C7002)&amp;VLOOKUP(MONTH(C7002),lookup!$G$2:$N$13,8)</f>
        <v>2027M06</v>
      </c>
      <c r="C7002" s="7">
        <f t="shared" si="491"/>
        <v>46539</v>
      </c>
      <c r="D7002" s="130">
        <v>0</v>
      </c>
      <c r="E7002">
        <f t="shared" si="488"/>
        <v>0</v>
      </c>
      <c r="F7002" s="130">
        <v>0</v>
      </c>
      <c r="G7002">
        <f t="shared" si="490"/>
        <v>0</v>
      </c>
      <c r="H7002">
        <f t="shared" si="492"/>
        <v>0</v>
      </c>
      <c r="I7002" s="70"/>
      <c r="K7002" s="70"/>
      <c r="O7002" s="70"/>
    </row>
    <row r="7003" spans="1:15">
      <c r="A7003" s="12">
        <f t="shared" si="489"/>
        <v>0</v>
      </c>
      <c r="B7003" t="str">
        <f>YEAR(C7003)&amp;VLOOKUP(MONTH(C7003),lookup!$G$2:$N$13,8)</f>
        <v>2027M06</v>
      </c>
      <c r="C7003" s="7">
        <f t="shared" si="491"/>
        <v>46540</v>
      </c>
      <c r="D7003" s="130">
        <v>0</v>
      </c>
      <c r="E7003">
        <f t="shared" si="488"/>
        <v>0</v>
      </c>
      <c r="F7003" s="130">
        <v>0</v>
      </c>
      <c r="G7003">
        <f t="shared" si="490"/>
        <v>0</v>
      </c>
      <c r="H7003">
        <f t="shared" si="492"/>
        <v>0</v>
      </c>
      <c r="I7003" s="70"/>
      <c r="K7003" s="70"/>
      <c r="O7003" s="70"/>
    </row>
    <row r="7004" spans="1:15">
      <c r="A7004" s="12">
        <f t="shared" si="489"/>
        <v>0</v>
      </c>
      <c r="B7004" t="str">
        <f>YEAR(C7004)&amp;VLOOKUP(MONTH(C7004),lookup!$G$2:$N$13,8)</f>
        <v>2027M06</v>
      </c>
      <c r="C7004" s="7">
        <f t="shared" si="491"/>
        <v>46541</v>
      </c>
      <c r="D7004" s="130">
        <v>0</v>
      </c>
      <c r="E7004">
        <f t="shared" si="488"/>
        <v>0</v>
      </c>
      <c r="F7004" s="130">
        <v>0</v>
      </c>
      <c r="G7004">
        <f t="shared" si="490"/>
        <v>0</v>
      </c>
      <c r="H7004">
        <f t="shared" si="492"/>
        <v>0</v>
      </c>
      <c r="I7004" s="70"/>
      <c r="K7004" s="70"/>
      <c r="O7004" s="70"/>
    </row>
    <row r="7005" spans="1:15">
      <c r="A7005" s="12">
        <f t="shared" si="489"/>
        <v>0</v>
      </c>
      <c r="B7005" t="str">
        <f>YEAR(C7005)&amp;VLOOKUP(MONTH(C7005),lookup!$G$2:$N$13,8)</f>
        <v>2027M06</v>
      </c>
      <c r="C7005" s="7">
        <f t="shared" si="491"/>
        <v>46542</v>
      </c>
      <c r="D7005" s="130">
        <v>0</v>
      </c>
      <c r="E7005">
        <f t="shared" si="488"/>
        <v>0</v>
      </c>
      <c r="F7005" s="130">
        <v>0</v>
      </c>
      <c r="G7005">
        <f t="shared" si="490"/>
        <v>0</v>
      </c>
      <c r="H7005">
        <f t="shared" si="492"/>
        <v>0</v>
      </c>
      <c r="I7005" s="70"/>
      <c r="K7005" s="70"/>
      <c r="O7005" s="70"/>
    </row>
    <row r="7006" spans="1:15">
      <c r="A7006" s="12">
        <f t="shared" si="489"/>
        <v>0</v>
      </c>
      <c r="B7006" t="str">
        <f>YEAR(C7006)&amp;VLOOKUP(MONTH(C7006),lookup!$G$2:$N$13,8)</f>
        <v>2027M06</v>
      </c>
      <c r="C7006" s="7">
        <f t="shared" si="491"/>
        <v>46543</v>
      </c>
      <c r="D7006" s="130">
        <v>0</v>
      </c>
      <c r="E7006">
        <f t="shared" si="488"/>
        <v>0</v>
      </c>
      <c r="F7006" s="130">
        <v>0</v>
      </c>
      <c r="G7006">
        <f t="shared" si="490"/>
        <v>0</v>
      </c>
      <c r="H7006">
        <f t="shared" si="492"/>
        <v>0</v>
      </c>
      <c r="I7006" s="70"/>
      <c r="K7006" s="70"/>
      <c r="O7006" s="70"/>
    </row>
    <row r="7007" spans="1:15">
      <c r="A7007" s="12">
        <f t="shared" si="489"/>
        <v>0</v>
      </c>
      <c r="B7007" t="str">
        <f>YEAR(C7007)&amp;VLOOKUP(MONTH(C7007),lookup!$G$2:$N$13,8)</f>
        <v>2027M06</v>
      </c>
      <c r="C7007" s="7">
        <f t="shared" si="491"/>
        <v>46544</v>
      </c>
      <c r="D7007" s="130">
        <v>0</v>
      </c>
      <c r="E7007">
        <f t="shared" si="488"/>
        <v>0</v>
      </c>
      <c r="F7007" s="130">
        <v>0</v>
      </c>
      <c r="G7007">
        <f t="shared" si="490"/>
        <v>0</v>
      </c>
      <c r="H7007">
        <f t="shared" si="492"/>
        <v>0</v>
      </c>
      <c r="I7007" s="70"/>
      <c r="K7007" s="70"/>
      <c r="O7007" s="70"/>
    </row>
    <row r="7008" spans="1:15">
      <c r="A7008" s="12">
        <f t="shared" si="489"/>
        <v>0</v>
      </c>
      <c r="B7008" t="str">
        <f>YEAR(C7008)&amp;VLOOKUP(MONTH(C7008),lookup!$G$2:$N$13,8)</f>
        <v>2027M06</v>
      </c>
      <c r="C7008" s="7">
        <f t="shared" si="491"/>
        <v>46545</v>
      </c>
      <c r="D7008" s="130">
        <v>0</v>
      </c>
      <c r="E7008">
        <f t="shared" si="488"/>
        <v>0</v>
      </c>
      <c r="F7008" s="130">
        <v>0</v>
      </c>
      <c r="G7008">
        <f t="shared" si="490"/>
        <v>0</v>
      </c>
      <c r="H7008">
        <f t="shared" si="492"/>
        <v>0</v>
      </c>
      <c r="I7008" s="70"/>
      <c r="K7008" s="70"/>
      <c r="O7008" s="70"/>
    </row>
    <row r="7009" spans="1:15">
      <c r="A7009" s="12">
        <f t="shared" si="489"/>
        <v>0</v>
      </c>
      <c r="B7009" t="str">
        <f>YEAR(C7009)&amp;VLOOKUP(MONTH(C7009),lookup!$G$2:$N$13,8)</f>
        <v>2027M06</v>
      </c>
      <c r="C7009" s="7">
        <f t="shared" si="491"/>
        <v>46546</v>
      </c>
      <c r="D7009" s="130">
        <v>0</v>
      </c>
      <c r="E7009">
        <f t="shared" si="488"/>
        <v>0</v>
      </c>
      <c r="F7009" s="130">
        <v>0</v>
      </c>
      <c r="G7009">
        <f t="shared" si="490"/>
        <v>0</v>
      </c>
      <c r="H7009">
        <f t="shared" si="492"/>
        <v>0</v>
      </c>
      <c r="I7009" s="70"/>
      <c r="K7009" s="70"/>
      <c r="O7009" s="70"/>
    </row>
    <row r="7010" spans="1:15">
      <c r="A7010" s="12">
        <f t="shared" si="489"/>
        <v>0</v>
      </c>
      <c r="B7010" t="str">
        <f>YEAR(C7010)&amp;VLOOKUP(MONTH(C7010),lookup!$G$2:$N$13,8)</f>
        <v>2027M06</v>
      </c>
      <c r="C7010" s="7">
        <f t="shared" si="491"/>
        <v>46547</v>
      </c>
      <c r="D7010" s="130">
        <v>0</v>
      </c>
      <c r="E7010">
        <f t="shared" si="488"/>
        <v>0</v>
      </c>
      <c r="F7010" s="130">
        <v>0</v>
      </c>
      <c r="G7010">
        <f t="shared" si="490"/>
        <v>0</v>
      </c>
      <c r="H7010">
        <f t="shared" si="492"/>
        <v>0</v>
      </c>
      <c r="I7010" s="70"/>
      <c r="K7010" s="70"/>
      <c r="O7010" s="70"/>
    </row>
    <row r="7011" spans="1:15">
      <c r="A7011" s="12">
        <f t="shared" si="489"/>
        <v>0</v>
      </c>
      <c r="B7011" t="str">
        <f>YEAR(C7011)&amp;VLOOKUP(MONTH(C7011),lookup!$G$2:$N$13,8)</f>
        <v>2027M06</v>
      </c>
      <c r="C7011" s="7">
        <f t="shared" si="491"/>
        <v>46548</v>
      </c>
      <c r="D7011" s="130">
        <v>0</v>
      </c>
      <c r="E7011">
        <f t="shared" si="488"/>
        <v>0</v>
      </c>
      <c r="F7011" s="130">
        <v>0</v>
      </c>
      <c r="G7011">
        <f t="shared" si="490"/>
        <v>0</v>
      </c>
      <c r="H7011">
        <f t="shared" si="492"/>
        <v>0</v>
      </c>
      <c r="I7011" s="70"/>
      <c r="K7011" s="70"/>
      <c r="O7011" s="70"/>
    </row>
    <row r="7012" spans="1:15">
      <c r="A7012" s="12">
        <f t="shared" si="489"/>
        <v>0</v>
      </c>
      <c r="B7012" t="str">
        <f>YEAR(C7012)&amp;VLOOKUP(MONTH(C7012),lookup!$G$2:$N$13,8)</f>
        <v>2027M06</v>
      </c>
      <c r="C7012" s="7">
        <f t="shared" si="491"/>
        <v>46549</v>
      </c>
      <c r="D7012" s="130">
        <v>0</v>
      </c>
      <c r="E7012">
        <f t="shared" si="488"/>
        <v>0</v>
      </c>
      <c r="F7012" s="130">
        <v>0</v>
      </c>
      <c r="G7012">
        <f t="shared" si="490"/>
        <v>0</v>
      </c>
      <c r="H7012">
        <f t="shared" si="492"/>
        <v>0</v>
      </c>
      <c r="I7012" s="70"/>
      <c r="K7012" s="70"/>
      <c r="O7012" s="70"/>
    </row>
    <row r="7013" spans="1:15">
      <c r="A7013" s="12">
        <f t="shared" si="489"/>
        <v>0</v>
      </c>
      <c r="B7013" t="str">
        <f>YEAR(C7013)&amp;VLOOKUP(MONTH(C7013),lookup!$G$2:$N$13,8)</f>
        <v>2027M06</v>
      </c>
      <c r="C7013" s="7">
        <f t="shared" si="491"/>
        <v>46550</v>
      </c>
      <c r="D7013" s="130">
        <v>0</v>
      </c>
      <c r="E7013">
        <f t="shared" si="488"/>
        <v>0</v>
      </c>
      <c r="F7013" s="130">
        <v>0</v>
      </c>
      <c r="G7013">
        <f t="shared" si="490"/>
        <v>0</v>
      </c>
      <c r="H7013">
        <f t="shared" si="492"/>
        <v>0</v>
      </c>
      <c r="I7013" s="70"/>
      <c r="K7013" s="70"/>
      <c r="O7013" s="70"/>
    </row>
    <row r="7014" spans="1:15">
      <c r="A7014" s="12">
        <f t="shared" si="489"/>
        <v>0</v>
      </c>
      <c r="B7014" t="str">
        <f>YEAR(C7014)&amp;VLOOKUP(MONTH(C7014),lookup!$G$2:$N$13,8)</f>
        <v>2027M06</v>
      </c>
      <c r="C7014" s="7">
        <f t="shared" si="491"/>
        <v>46551</v>
      </c>
      <c r="D7014" s="130">
        <v>0</v>
      </c>
      <c r="E7014">
        <f t="shared" si="488"/>
        <v>0</v>
      </c>
      <c r="F7014" s="130">
        <v>0</v>
      </c>
      <c r="G7014">
        <f t="shared" si="490"/>
        <v>0</v>
      </c>
      <c r="H7014">
        <f t="shared" si="492"/>
        <v>0</v>
      </c>
      <c r="I7014" s="70"/>
      <c r="K7014" s="70"/>
      <c r="O7014" s="70"/>
    </row>
    <row r="7015" spans="1:15">
      <c r="A7015" s="12">
        <f t="shared" si="489"/>
        <v>0</v>
      </c>
      <c r="B7015" t="str">
        <f>YEAR(C7015)&amp;VLOOKUP(MONTH(C7015),lookup!$G$2:$N$13,8)</f>
        <v>2027M06</v>
      </c>
      <c r="C7015" s="7">
        <f t="shared" si="491"/>
        <v>46552</v>
      </c>
      <c r="D7015" s="130">
        <v>0</v>
      </c>
      <c r="E7015">
        <f t="shared" si="488"/>
        <v>0</v>
      </c>
      <c r="F7015" s="130">
        <v>0</v>
      </c>
      <c r="G7015">
        <f t="shared" si="490"/>
        <v>0</v>
      </c>
      <c r="H7015">
        <f t="shared" si="492"/>
        <v>0</v>
      </c>
      <c r="I7015" s="70"/>
      <c r="K7015" s="70"/>
      <c r="O7015" s="70"/>
    </row>
    <row r="7016" spans="1:15">
      <c r="A7016" s="12">
        <f t="shared" si="489"/>
        <v>0</v>
      </c>
      <c r="B7016" t="str">
        <f>YEAR(C7016)&amp;VLOOKUP(MONTH(C7016),lookup!$G$2:$N$13,8)</f>
        <v>2027M06</v>
      </c>
      <c r="C7016" s="7">
        <f t="shared" si="491"/>
        <v>46553</v>
      </c>
      <c r="D7016" s="130">
        <v>0</v>
      </c>
      <c r="E7016">
        <f t="shared" si="488"/>
        <v>0</v>
      </c>
      <c r="F7016" s="130">
        <v>0</v>
      </c>
      <c r="G7016">
        <f t="shared" si="490"/>
        <v>0</v>
      </c>
      <c r="H7016">
        <f t="shared" si="492"/>
        <v>0</v>
      </c>
      <c r="I7016" s="70"/>
      <c r="K7016" s="70"/>
      <c r="O7016" s="70"/>
    </row>
    <row r="7017" spans="1:15">
      <c r="A7017" s="12">
        <f t="shared" si="489"/>
        <v>0</v>
      </c>
      <c r="B7017" t="str">
        <f>YEAR(C7017)&amp;VLOOKUP(MONTH(C7017),lookup!$G$2:$N$13,8)</f>
        <v>2027M06</v>
      </c>
      <c r="C7017" s="7">
        <f t="shared" si="491"/>
        <v>46554</v>
      </c>
      <c r="D7017" s="130">
        <v>0</v>
      </c>
      <c r="E7017">
        <f t="shared" si="488"/>
        <v>0</v>
      </c>
      <c r="F7017" s="130">
        <v>0</v>
      </c>
      <c r="G7017">
        <f t="shared" si="490"/>
        <v>0</v>
      </c>
      <c r="H7017">
        <f t="shared" si="492"/>
        <v>0</v>
      </c>
      <c r="I7017" s="70"/>
      <c r="K7017" s="70"/>
      <c r="O7017" s="70"/>
    </row>
    <row r="7018" spans="1:15">
      <c r="A7018" s="12">
        <f t="shared" si="489"/>
        <v>0</v>
      </c>
      <c r="B7018" t="str">
        <f>YEAR(C7018)&amp;VLOOKUP(MONTH(C7018),lookup!$G$2:$N$13,8)</f>
        <v>2027M06</v>
      </c>
      <c r="C7018" s="7">
        <f t="shared" si="491"/>
        <v>46555</v>
      </c>
      <c r="D7018" s="130">
        <v>0</v>
      </c>
      <c r="E7018">
        <f t="shared" si="488"/>
        <v>0</v>
      </c>
      <c r="F7018" s="130">
        <v>0</v>
      </c>
      <c r="G7018">
        <f t="shared" si="490"/>
        <v>0</v>
      </c>
      <c r="H7018">
        <f t="shared" si="492"/>
        <v>0</v>
      </c>
      <c r="I7018" s="70"/>
      <c r="K7018" s="70"/>
      <c r="O7018" s="70"/>
    </row>
    <row r="7019" spans="1:15">
      <c r="A7019" s="12">
        <f t="shared" si="489"/>
        <v>0</v>
      </c>
      <c r="B7019" t="str">
        <f>YEAR(C7019)&amp;VLOOKUP(MONTH(C7019),lookup!$G$2:$N$13,8)</f>
        <v>2027M06</v>
      </c>
      <c r="C7019" s="7">
        <f t="shared" si="491"/>
        <v>46556</v>
      </c>
      <c r="D7019" s="130">
        <v>0</v>
      </c>
      <c r="E7019">
        <f t="shared" si="488"/>
        <v>0</v>
      </c>
      <c r="F7019" s="130">
        <v>0</v>
      </c>
      <c r="G7019">
        <f t="shared" si="490"/>
        <v>0</v>
      </c>
      <c r="H7019">
        <f t="shared" si="492"/>
        <v>0</v>
      </c>
      <c r="I7019" s="70"/>
      <c r="K7019" s="70"/>
      <c r="O7019" s="70"/>
    </row>
    <row r="7020" spans="1:15">
      <c r="A7020" s="12">
        <f t="shared" si="489"/>
        <v>0</v>
      </c>
      <c r="B7020" t="str">
        <f>YEAR(C7020)&amp;VLOOKUP(MONTH(C7020),lookup!$G$2:$N$13,8)</f>
        <v>2027M06</v>
      </c>
      <c r="C7020" s="7">
        <f t="shared" si="491"/>
        <v>46557</v>
      </c>
      <c r="D7020" s="130">
        <v>0</v>
      </c>
      <c r="E7020">
        <f t="shared" si="488"/>
        <v>0</v>
      </c>
      <c r="F7020" s="130">
        <v>0</v>
      </c>
      <c r="G7020">
        <f t="shared" si="490"/>
        <v>0</v>
      </c>
      <c r="H7020">
        <f t="shared" si="492"/>
        <v>0</v>
      </c>
      <c r="I7020" s="70"/>
      <c r="K7020" s="70"/>
      <c r="O7020" s="70"/>
    </row>
    <row r="7021" spans="1:15">
      <c r="A7021" s="12">
        <f t="shared" si="489"/>
        <v>0</v>
      </c>
      <c r="B7021" t="str">
        <f>YEAR(C7021)&amp;VLOOKUP(MONTH(C7021),lookup!$G$2:$N$13,8)</f>
        <v>2027M06</v>
      </c>
      <c r="C7021" s="7">
        <f t="shared" si="491"/>
        <v>46558</v>
      </c>
      <c r="D7021" s="130">
        <v>0</v>
      </c>
      <c r="E7021">
        <f t="shared" ref="E7021:E7084" si="493">AVERAGE(SUM(D7014:D7021)/8,SUM(D7016:D7021)/6)</f>
        <v>0</v>
      </c>
      <c r="F7021" s="130">
        <v>0</v>
      </c>
      <c r="G7021">
        <f t="shared" si="490"/>
        <v>0</v>
      </c>
      <c r="H7021">
        <f t="shared" si="492"/>
        <v>0</v>
      </c>
      <c r="I7021" s="70"/>
      <c r="K7021" s="70"/>
      <c r="O7021" s="70"/>
    </row>
    <row r="7022" spans="1:15">
      <c r="A7022" s="12">
        <f t="shared" si="489"/>
        <v>0</v>
      </c>
      <c r="B7022" t="str">
        <f>YEAR(C7022)&amp;VLOOKUP(MONTH(C7022),lookup!$G$2:$N$13,8)</f>
        <v>2027M06</v>
      </c>
      <c r="C7022" s="7">
        <f t="shared" si="491"/>
        <v>46559</v>
      </c>
      <c r="D7022" s="130">
        <v>0</v>
      </c>
      <c r="E7022">
        <f t="shared" si="493"/>
        <v>0</v>
      </c>
      <c r="F7022" s="130">
        <v>0</v>
      </c>
      <c r="G7022">
        <f t="shared" si="490"/>
        <v>0</v>
      </c>
      <c r="H7022">
        <f t="shared" si="492"/>
        <v>0</v>
      </c>
      <c r="I7022" s="70"/>
      <c r="K7022" s="70"/>
      <c r="O7022" s="70"/>
    </row>
    <row r="7023" spans="1:15">
      <c r="A7023" s="12">
        <f t="shared" si="489"/>
        <v>0</v>
      </c>
      <c r="B7023" t="str">
        <f>YEAR(C7023)&amp;VLOOKUP(MONTH(C7023),lookup!$G$2:$N$13,8)</f>
        <v>2027M06</v>
      </c>
      <c r="C7023" s="7">
        <f t="shared" si="491"/>
        <v>46560</v>
      </c>
      <c r="D7023" s="130">
        <v>0</v>
      </c>
      <c r="E7023">
        <f t="shared" si="493"/>
        <v>0</v>
      </c>
      <c r="F7023" s="130">
        <v>0</v>
      </c>
      <c r="G7023">
        <f t="shared" si="490"/>
        <v>0</v>
      </c>
      <c r="H7023">
        <f t="shared" si="492"/>
        <v>0</v>
      </c>
      <c r="I7023" s="70"/>
      <c r="K7023" s="70"/>
      <c r="O7023" s="70"/>
    </row>
    <row r="7024" spans="1:15">
      <c r="A7024" s="12">
        <f t="shared" ref="A7024:A7087" si="494">IF(D7024+D7025=D7024,IF(D7024+D7025&gt;0,1,0),0)</f>
        <v>0</v>
      </c>
      <c r="B7024" t="str">
        <f>YEAR(C7024)&amp;VLOOKUP(MONTH(C7024),lookup!$G$2:$N$13,8)</f>
        <v>2027M06</v>
      </c>
      <c r="C7024" s="7">
        <f t="shared" si="491"/>
        <v>46561</v>
      </c>
      <c r="D7024" s="130">
        <v>0</v>
      </c>
      <c r="E7024">
        <f t="shared" si="493"/>
        <v>0</v>
      </c>
      <c r="F7024" s="130">
        <v>0</v>
      </c>
      <c r="G7024">
        <f t="shared" si="490"/>
        <v>0</v>
      </c>
      <c r="H7024">
        <f t="shared" si="492"/>
        <v>0</v>
      </c>
      <c r="I7024" s="70"/>
      <c r="K7024" s="70"/>
      <c r="O7024" s="70"/>
    </row>
    <row r="7025" spans="1:15">
      <c r="A7025" s="12">
        <f t="shared" si="494"/>
        <v>0</v>
      </c>
      <c r="B7025" t="str">
        <f>YEAR(C7025)&amp;VLOOKUP(MONTH(C7025),lookup!$G$2:$N$13,8)</f>
        <v>2027M06</v>
      </c>
      <c r="C7025" s="7">
        <f t="shared" si="491"/>
        <v>46562</v>
      </c>
      <c r="D7025" s="130">
        <v>0</v>
      </c>
      <c r="E7025">
        <f t="shared" si="493"/>
        <v>0</v>
      </c>
      <c r="F7025" s="130">
        <v>0</v>
      </c>
      <c r="G7025">
        <f t="shared" si="490"/>
        <v>0</v>
      </c>
      <c r="H7025">
        <f t="shared" si="492"/>
        <v>0</v>
      </c>
      <c r="I7025" s="70"/>
      <c r="K7025" s="70"/>
      <c r="O7025" s="70"/>
    </row>
    <row r="7026" spans="1:15">
      <c r="A7026" s="12">
        <f t="shared" si="494"/>
        <v>0</v>
      </c>
      <c r="B7026" t="str">
        <f>YEAR(C7026)&amp;VLOOKUP(MONTH(C7026),lookup!$G$2:$N$13,8)</f>
        <v>2027M06</v>
      </c>
      <c r="C7026" s="7">
        <f t="shared" si="491"/>
        <v>46563</v>
      </c>
      <c r="D7026" s="130">
        <v>0</v>
      </c>
      <c r="E7026">
        <f t="shared" si="493"/>
        <v>0</v>
      </c>
      <c r="F7026" s="130">
        <v>0</v>
      </c>
      <c r="G7026">
        <f t="shared" si="490"/>
        <v>0</v>
      </c>
      <c r="H7026">
        <f t="shared" si="492"/>
        <v>0</v>
      </c>
      <c r="I7026" s="70"/>
      <c r="K7026" s="70"/>
      <c r="O7026" s="70"/>
    </row>
    <row r="7027" spans="1:15">
      <c r="A7027" s="12">
        <f t="shared" si="494"/>
        <v>0</v>
      </c>
      <c r="B7027" t="str">
        <f>YEAR(C7027)&amp;VLOOKUP(MONTH(C7027),lookup!$G$2:$N$13,8)</f>
        <v>2027M06</v>
      </c>
      <c r="C7027" s="7">
        <f t="shared" si="491"/>
        <v>46564</v>
      </c>
      <c r="D7027" s="130">
        <v>0</v>
      </c>
      <c r="E7027">
        <f t="shared" si="493"/>
        <v>0</v>
      </c>
      <c r="F7027" s="130">
        <v>0</v>
      </c>
      <c r="G7027">
        <f t="shared" si="490"/>
        <v>0</v>
      </c>
      <c r="H7027">
        <f t="shared" si="492"/>
        <v>0</v>
      </c>
      <c r="I7027" s="70"/>
      <c r="K7027" s="70"/>
      <c r="O7027" s="70"/>
    </row>
    <row r="7028" spans="1:15">
      <c r="A7028" s="12">
        <f t="shared" si="494"/>
        <v>0</v>
      </c>
      <c r="B7028" t="str">
        <f>YEAR(C7028)&amp;VLOOKUP(MONTH(C7028),lookup!$G$2:$N$13,8)</f>
        <v>2027M06</v>
      </c>
      <c r="C7028" s="7">
        <f t="shared" si="491"/>
        <v>46565</v>
      </c>
      <c r="D7028" s="130">
        <v>0</v>
      </c>
      <c r="E7028">
        <f t="shared" si="493"/>
        <v>0</v>
      </c>
      <c r="F7028" s="130">
        <v>0</v>
      </c>
      <c r="G7028">
        <f t="shared" si="490"/>
        <v>0</v>
      </c>
      <c r="H7028">
        <f t="shared" si="492"/>
        <v>0</v>
      </c>
      <c r="I7028" s="70"/>
      <c r="K7028" s="70"/>
      <c r="O7028" s="70"/>
    </row>
    <row r="7029" spans="1:15">
      <c r="A7029" s="12">
        <f t="shared" si="494"/>
        <v>0</v>
      </c>
      <c r="B7029" t="str">
        <f>YEAR(C7029)&amp;VLOOKUP(MONTH(C7029),lookup!$G$2:$N$13,8)</f>
        <v>2027M06</v>
      </c>
      <c r="C7029" s="7">
        <f t="shared" si="491"/>
        <v>46566</v>
      </c>
      <c r="D7029" s="130">
        <v>0</v>
      </c>
      <c r="E7029">
        <f t="shared" si="493"/>
        <v>0</v>
      </c>
      <c r="F7029" s="130">
        <v>0</v>
      </c>
      <c r="G7029">
        <f t="shared" si="490"/>
        <v>0</v>
      </c>
      <c r="H7029">
        <f t="shared" si="492"/>
        <v>0</v>
      </c>
      <c r="I7029" s="70"/>
      <c r="K7029" s="70"/>
      <c r="O7029" s="70"/>
    </row>
    <row r="7030" spans="1:15">
      <c r="A7030" s="12">
        <f t="shared" si="494"/>
        <v>0</v>
      </c>
      <c r="B7030" t="str">
        <f>YEAR(C7030)&amp;VLOOKUP(MONTH(C7030),lookup!$G$2:$N$13,8)</f>
        <v>2027M06</v>
      </c>
      <c r="C7030" s="7">
        <f t="shared" si="491"/>
        <v>46567</v>
      </c>
      <c r="D7030" s="130">
        <v>0</v>
      </c>
      <c r="E7030">
        <f t="shared" si="493"/>
        <v>0</v>
      </c>
      <c r="F7030" s="130">
        <v>0</v>
      </c>
      <c r="G7030">
        <f t="shared" si="490"/>
        <v>0</v>
      </c>
      <c r="H7030">
        <f t="shared" si="492"/>
        <v>0</v>
      </c>
      <c r="I7030" s="70"/>
      <c r="K7030" s="70"/>
      <c r="O7030" s="70"/>
    </row>
    <row r="7031" spans="1:15">
      <c r="A7031" s="12">
        <f t="shared" si="494"/>
        <v>0</v>
      </c>
      <c r="B7031" t="str">
        <f>YEAR(C7031)&amp;VLOOKUP(MONTH(C7031),lookup!$G$2:$N$13,8)</f>
        <v>2027M06</v>
      </c>
      <c r="C7031" s="7">
        <f t="shared" si="491"/>
        <v>46568</v>
      </c>
      <c r="D7031" s="130">
        <v>0</v>
      </c>
      <c r="E7031">
        <f t="shared" si="493"/>
        <v>0</v>
      </c>
      <c r="F7031" s="130">
        <v>0</v>
      </c>
      <c r="G7031">
        <f t="shared" si="490"/>
        <v>0</v>
      </c>
      <c r="H7031">
        <f t="shared" si="492"/>
        <v>0</v>
      </c>
      <c r="I7031" s="70"/>
      <c r="K7031" s="70"/>
      <c r="O7031" s="70"/>
    </row>
    <row r="7032" spans="1:15">
      <c r="A7032" s="12">
        <f t="shared" si="494"/>
        <v>0</v>
      </c>
      <c r="B7032" t="str">
        <f>YEAR(C7032)&amp;VLOOKUP(MONTH(C7032),lookup!$G$2:$N$13,8)</f>
        <v>2027M07</v>
      </c>
      <c r="C7032" s="7">
        <f t="shared" si="491"/>
        <v>46569</v>
      </c>
      <c r="D7032" s="130">
        <v>0</v>
      </c>
      <c r="E7032">
        <f t="shared" si="493"/>
        <v>0</v>
      </c>
      <c r="F7032" s="130">
        <v>0</v>
      </c>
      <c r="G7032">
        <f t="shared" si="490"/>
        <v>0</v>
      </c>
      <c r="H7032">
        <f t="shared" si="492"/>
        <v>0</v>
      </c>
      <c r="I7032" s="70"/>
      <c r="K7032" s="70"/>
      <c r="O7032" s="70"/>
    </row>
    <row r="7033" spans="1:15">
      <c r="A7033" s="12">
        <f t="shared" si="494"/>
        <v>0</v>
      </c>
      <c r="B7033" t="str">
        <f>YEAR(C7033)&amp;VLOOKUP(MONTH(C7033),lookup!$G$2:$N$13,8)</f>
        <v>2027M07</v>
      </c>
      <c r="C7033" s="7">
        <f t="shared" si="491"/>
        <v>46570</v>
      </c>
      <c r="D7033" s="130">
        <v>0</v>
      </c>
      <c r="E7033">
        <f t="shared" si="493"/>
        <v>0</v>
      </c>
      <c r="F7033" s="130">
        <v>0</v>
      </c>
      <c r="G7033">
        <f t="shared" si="490"/>
        <v>0</v>
      </c>
      <c r="H7033">
        <f t="shared" si="492"/>
        <v>0</v>
      </c>
      <c r="I7033" s="70"/>
      <c r="K7033" s="70"/>
      <c r="O7033" s="70"/>
    </row>
    <row r="7034" spans="1:15">
      <c r="A7034" s="12">
        <f t="shared" si="494"/>
        <v>0</v>
      </c>
      <c r="B7034" t="str">
        <f>YEAR(C7034)&amp;VLOOKUP(MONTH(C7034),lookup!$G$2:$N$13,8)</f>
        <v>2027M07</v>
      </c>
      <c r="C7034" s="7">
        <f t="shared" si="491"/>
        <v>46571</v>
      </c>
      <c r="D7034" s="130">
        <v>0</v>
      </c>
      <c r="E7034">
        <f t="shared" si="493"/>
        <v>0</v>
      </c>
      <c r="F7034" s="130">
        <v>0</v>
      </c>
      <c r="G7034">
        <f t="shared" si="490"/>
        <v>0</v>
      </c>
      <c r="H7034">
        <f t="shared" si="492"/>
        <v>0</v>
      </c>
      <c r="I7034" s="70"/>
      <c r="K7034" s="70"/>
      <c r="O7034" s="70"/>
    </row>
    <row r="7035" spans="1:15">
      <c r="A7035" s="12">
        <f t="shared" si="494"/>
        <v>0</v>
      </c>
      <c r="B7035" t="str">
        <f>YEAR(C7035)&amp;VLOOKUP(MONTH(C7035),lookup!$G$2:$N$13,8)</f>
        <v>2027M07</v>
      </c>
      <c r="C7035" s="7">
        <f t="shared" si="491"/>
        <v>46572</v>
      </c>
      <c r="D7035" s="130">
        <v>0</v>
      </c>
      <c r="E7035">
        <f t="shared" si="493"/>
        <v>0</v>
      </c>
      <c r="F7035" s="130">
        <v>0</v>
      </c>
      <c r="G7035">
        <f t="shared" si="490"/>
        <v>0</v>
      </c>
      <c r="H7035">
        <f t="shared" si="492"/>
        <v>0</v>
      </c>
      <c r="I7035" s="70"/>
      <c r="K7035" s="70"/>
      <c r="O7035" s="70"/>
    </row>
    <row r="7036" spans="1:15">
      <c r="A7036" s="12">
        <f t="shared" si="494"/>
        <v>0</v>
      </c>
      <c r="B7036" t="str">
        <f>YEAR(C7036)&amp;VLOOKUP(MONTH(C7036),lookup!$G$2:$N$13,8)</f>
        <v>2027M07</v>
      </c>
      <c r="C7036" s="7">
        <f t="shared" si="491"/>
        <v>46573</v>
      </c>
      <c r="D7036" s="130">
        <v>0</v>
      </c>
      <c r="E7036">
        <f t="shared" si="493"/>
        <v>0</v>
      </c>
      <c r="F7036" s="130">
        <v>0</v>
      </c>
      <c r="G7036">
        <f t="shared" si="490"/>
        <v>0</v>
      </c>
      <c r="H7036">
        <f t="shared" si="492"/>
        <v>0</v>
      </c>
      <c r="I7036" s="70"/>
      <c r="K7036" s="70"/>
      <c r="O7036" s="70"/>
    </row>
    <row r="7037" spans="1:15">
      <c r="A7037" s="12">
        <f t="shared" si="494"/>
        <v>0</v>
      </c>
      <c r="B7037" t="str">
        <f>YEAR(C7037)&amp;VLOOKUP(MONTH(C7037),lookup!$G$2:$N$13,8)</f>
        <v>2027M07</v>
      </c>
      <c r="C7037" s="7">
        <f t="shared" si="491"/>
        <v>46574</v>
      </c>
      <c r="D7037" s="130">
        <v>0</v>
      </c>
      <c r="E7037">
        <f t="shared" si="493"/>
        <v>0</v>
      </c>
      <c r="F7037" s="130">
        <v>0</v>
      </c>
      <c r="G7037">
        <f t="shared" si="490"/>
        <v>0</v>
      </c>
      <c r="H7037">
        <f t="shared" si="492"/>
        <v>0</v>
      </c>
      <c r="I7037" s="70"/>
      <c r="K7037" s="70"/>
      <c r="O7037" s="70"/>
    </row>
    <row r="7038" spans="1:15">
      <c r="A7038" s="12">
        <f t="shared" si="494"/>
        <v>0</v>
      </c>
      <c r="B7038" t="str">
        <f>YEAR(C7038)&amp;VLOOKUP(MONTH(C7038),lookup!$G$2:$N$13,8)</f>
        <v>2027M07</v>
      </c>
      <c r="C7038" s="7">
        <f t="shared" si="491"/>
        <v>46575</v>
      </c>
      <c r="D7038" s="130">
        <v>0</v>
      </c>
      <c r="E7038">
        <f t="shared" si="493"/>
        <v>0</v>
      </c>
      <c r="F7038" s="130">
        <v>0</v>
      </c>
      <c r="G7038">
        <f t="shared" si="490"/>
        <v>0</v>
      </c>
      <c r="H7038">
        <f t="shared" si="492"/>
        <v>0</v>
      </c>
      <c r="I7038" s="70"/>
      <c r="K7038" s="70"/>
      <c r="O7038" s="70"/>
    </row>
    <row r="7039" spans="1:15">
      <c r="A7039" s="12">
        <f t="shared" si="494"/>
        <v>0</v>
      </c>
      <c r="B7039" t="str">
        <f>YEAR(C7039)&amp;VLOOKUP(MONTH(C7039),lookup!$G$2:$N$13,8)</f>
        <v>2027M07</v>
      </c>
      <c r="C7039" s="7">
        <f t="shared" si="491"/>
        <v>46576</v>
      </c>
      <c r="D7039" s="130">
        <v>0</v>
      </c>
      <c r="E7039">
        <f t="shared" si="493"/>
        <v>0</v>
      </c>
      <c r="F7039" s="130">
        <v>0</v>
      </c>
      <c r="G7039">
        <f t="shared" si="490"/>
        <v>0</v>
      </c>
      <c r="H7039">
        <f t="shared" si="492"/>
        <v>0</v>
      </c>
      <c r="I7039" s="70"/>
      <c r="K7039" s="70"/>
      <c r="O7039" s="70"/>
    </row>
    <row r="7040" spans="1:15">
      <c r="A7040" s="12">
        <f t="shared" si="494"/>
        <v>0</v>
      </c>
      <c r="B7040" t="str">
        <f>YEAR(C7040)&amp;VLOOKUP(MONTH(C7040),lookup!$G$2:$N$13,8)</f>
        <v>2027M07</v>
      </c>
      <c r="C7040" s="7">
        <f t="shared" si="491"/>
        <v>46577</v>
      </c>
      <c r="D7040" s="130">
        <v>0</v>
      </c>
      <c r="E7040">
        <f t="shared" si="493"/>
        <v>0</v>
      </c>
      <c r="F7040" s="130">
        <v>0</v>
      </c>
      <c r="G7040">
        <f t="shared" si="490"/>
        <v>0</v>
      </c>
      <c r="H7040">
        <f t="shared" si="492"/>
        <v>0</v>
      </c>
      <c r="I7040" s="70"/>
      <c r="K7040" s="70"/>
      <c r="O7040" s="70"/>
    </row>
    <row r="7041" spans="1:15">
      <c r="A7041" s="12">
        <f t="shared" si="494"/>
        <v>0</v>
      </c>
      <c r="B7041" t="str">
        <f>YEAR(C7041)&amp;VLOOKUP(MONTH(C7041),lookup!$G$2:$N$13,8)</f>
        <v>2027M07</v>
      </c>
      <c r="C7041" s="7">
        <f t="shared" si="491"/>
        <v>46578</v>
      </c>
      <c r="D7041" s="130">
        <v>0</v>
      </c>
      <c r="E7041">
        <f t="shared" si="493"/>
        <v>0</v>
      </c>
      <c r="F7041" s="130">
        <v>0</v>
      </c>
      <c r="G7041">
        <f t="shared" si="490"/>
        <v>0</v>
      </c>
      <c r="H7041">
        <f t="shared" si="492"/>
        <v>0</v>
      </c>
      <c r="I7041" s="70"/>
      <c r="K7041" s="70"/>
      <c r="O7041" s="70"/>
    </row>
    <row r="7042" spans="1:15">
      <c r="A7042" s="12">
        <f t="shared" si="494"/>
        <v>0</v>
      </c>
      <c r="B7042" t="str">
        <f>YEAR(C7042)&amp;VLOOKUP(MONTH(C7042),lookup!$G$2:$N$13,8)</f>
        <v>2027M07</v>
      </c>
      <c r="C7042" s="7">
        <f t="shared" si="491"/>
        <v>46579</v>
      </c>
      <c r="D7042" s="130">
        <v>0</v>
      </c>
      <c r="E7042">
        <f t="shared" si="493"/>
        <v>0</v>
      </c>
      <c r="F7042" s="130">
        <v>0</v>
      </c>
      <c r="G7042">
        <f t="shared" si="490"/>
        <v>0</v>
      </c>
      <c r="H7042">
        <f t="shared" si="492"/>
        <v>0</v>
      </c>
      <c r="I7042" s="70"/>
      <c r="K7042" s="70"/>
      <c r="O7042" s="70"/>
    </row>
    <row r="7043" spans="1:15">
      <c r="A7043" s="12">
        <f t="shared" si="494"/>
        <v>0</v>
      </c>
      <c r="B7043" t="str">
        <f>YEAR(C7043)&amp;VLOOKUP(MONTH(C7043),lookup!$G$2:$N$13,8)</f>
        <v>2027M07</v>
      </c>
      <c r="C7043" s="7">
        <f t="shared" si="491"/>
        <v>46580</v>
      </c>
      <c r="D7043" s="130">
        <v>0</v>
      </c>
      <c r="E7043">
        <f t="shared" si="493"/>
        <v>0</v>
      </c>
      <c r="F7043" s="130">
        <v>0</v>
      </c>
      <c r="G7043">
        <f t="shared" si="490"/>
        <v>0</v>
      </c>
      <c r="H7043">
        <f t="shared" si="492"/>
        <v>0</v>
      </c>
      <c r="I7043" s="70"/>
      <c r="K7043" s="70"/>
      <c r="O7043" s="70"/>
    </row>
    <row r="7044" spans="1:15">
      <c r="A7044" s="12">
        <f t="shared" si="494"/>
        <v>0</v>
      </c>
      <c r="B7044" t="str">
        <f>YEAR(C7044)&amp;VLOOKUP(MONTH(C7044),lookup!$G$2:$N$13,8)</f>
        <v>2027M07</v>
      </c>
      <c r="C7044" s="7">
        <f t="shared" si="491"/>
        <v>46581</v>
      </c>
      <c r="D7044" s="130">
        <v>0</v>
      </c>
      <c r="E7044">
        <f t="shared" si="493"/>
        <v>0</v>
      </c>
      <c r="F7044" s="130">
        <v>0</v>
      </c>
      <c r="G7044">
        <f t="shared" si="490"/>
        <v>0</v>
      </c>
      <c r="H7044">
        <f t="shared" si="492"/>
        <v>0</v>
      </c>
      <c r="I7044" s="70"/>
      <c r="K7044" s="70"/>
      <c r="O7044" s="70"/>
    </row>
    <row r="7045" spans="1:15">
      <c r="A7045" s="12">
        <f t="shared" si="494"/>
        <v>0</v>
      </c>
      <c r="B7045" t="str">
        <f>YEAR(C7045)&amp;VLOOKUP(MONTH(C7045),lookup!$G$2:$N$13,8)</f>
        <v>2027M07</v>
      </c>
      <c r="C7045" s="7">
        <f t="shared" si="491"/>
        <v>46582</v>
      </c>
      <c r="D7045" s="130">
        <v>0</v>
      </c>
      <c r="E7045">
        <f t="shared" si="493"/>
        <v>0</v>
      </c>
      <c r="F7045" s="130">
        <v>0</v>
      </c>
      <c r="G7045">
        <f t="shared" si="490"/>
        <v>0</v>
      </c>
      <c r="H7045">
        <f t="shared" si="492"/>
        <v>0</v>
      </c>
      <c r="I7045" s="70"/>
      <c r="K7045" s="70"/>
      <c r="O7045" s="70"/>
    </row>
    <row r="7046" spans="1:15">
      <c r="A7046" s="12">
        <f t="shared" si="494"/>
        <v>0</v>
      </c>
      <c r="B7046" t="str">
        <f>YEAR(C7046)&amp;VLOOKUP(MONTH(C7046),lookup!$G$2:$N$13,8)</f>
        <v>2027M07</v>
      </c>
      <c r="C7046" s="7">
        <f t="shared" si="491"/>
        <v>46583</v>
      </c>
      <c r="D7046" s="130">
        <v>0</v>
      </c>
      <c r="E7046">
        <f t="shared" si="493"/>
        <v>0</v>
      </c>
      <c r="F7046" s="130">
        <v>0</v>
      </c>
      <c r="G7046">
        <f t="shared" ref="G7046:G7109" si="495">AVERAGE(SUM(F7039:F7046)/8,SUM(F7041:F7046)/6)</f>
        <v>0</v>
      </c>
      <c r="H7046">
        <f t="shared" si="492"/>
        <v>0</v>
      </c>
      <c r="I7046" s="70"/>
      <c r="K7046" s="70"/>
      <c r="O7046" s="70"/>
    </row>
    <row r="7047" spans="1:15">
      <c r="A7047" s="12">
        <f t="shared" si="494"/>
        <v>0</v>
      </c>
      <c r="B7047" t="str">
        <f>YEAR(C7047)&amp;VLOOKUP(MONTH(C7047),lookup!$G$2:$N$13,8)</f>
        <v>2027M07</v>
      </c>
      <c r="C7047" s="7">
        <f t="shared" si="491"/>
        <v>46584</v>
      </c>
      <c r="D7047" s="130">
        <v>0</v>
      </c>
      <c r="E7047">
        <f t="shared" si="493"/>
        <v>0</v>
      </c>
      <c r="F7047" s="130">
        <v>0</v>
      </c>
      <c r="G7047">
        <f t="shared" si="495"/>
        <v>0</v>
      </c>
      <c r="H7047">
        <f t="shared" si="492"/>
        <v>0</v>
      </c>
      <c r="I7047" s="70"/>
      <c r="K7047" s="70"/>
      <c r="O7047" s="70"/>
    </row>
    <row r="7048" spans="1:15">
      <c r="A7048" s="12">
        <f t="shared" si="494"/>
        <v>0</v>
      </c>
      <c r="B7048" t="str">
        <f>YEAR(C7048)&amp;VLOOKUP(MONTH(C7048),lookup!$G$2:$N$13,8)</f>
        <v>2027M07</v>
      </c>
      <c r="C7048" s="7">
        <f t="shared" si="491"/>
        <v>46585</v>
      </c>
      <c r="D7048" s="130">
        <v>0</v>
      </c>
      <c r="E7048">
        <f t="shared" si="493"/>
        <v>0</v>
      </c>
      <c r="F7048" s="130">
        <v>0</v>
      </c>
      <c r="G7048">
        <f t="shared" si="495"/>
        <v>0</v>
      </c>
      <c r="H7048">
        <f t="shared" si="492"/>
        <v>0</v>
      </c>
      <c r="I7048" s="70"/>
      <c r="K7048" s="70"/>
      <c r="O7048" s="70"/>
    </row>
    <row r="7049" spans="1:15">
      <c r="A7049" s="12">
        <f t="shared" si="494"/>
        <v>0</v>
      </c>
      <c r="B7049" t="str">
        <f>YEAR(C7049)&amp;VLOOKUP(MONTH(C7049),lookup!$G$2:$N$13,8)</f>
        <v>2027M07</v>
      </c>
      <c r="C7049" s="7">
        <f t="shared" si="491"/>
        <v>46586</v>
      </c>
      <c r="D7049" s="130">
        <v>0</v>
      </c>
      <c r="E7049">
        <f t="shared" si="493"/>
        <v>0</v>
      </c>
      <c r="F7049" s="130">
        <v>0</v>
      </c>
      <c r="G7049">
        <f t="shared" si="495"/>
        <v>0</v>
      </c>
      <c r="H7049">
        <f t="shared" si="492"/>
        <v>0</v>
      </c>
      <c r="I7049" s="70"/>
      <c r="K7049" s="70"/>
      <c r="O7049" s="70"/>
    </row>
    <row r="7050" spans="1:15">
      <c r="A7050" s="12">
        <f t="shared" si="494"/>
        <v>0</v>
      </c>
      <c r="B7050" t="str">
        <f>YEAR(C7050)&amp;VLOOKUP(MONTH(C7050),lookup!$G$2:$N$13,8)</f>
        <v>2027M07</v>
      </c>
      <c r="C7050" s="7">
        <f t="shared" si="491"/>
        <v>46587</v>
      </c>
      <c r="D7050" s="130">
        <v>0</v>
      </c>
      <c r="E7050">
        <f t="shared" si="493"/>
        <v>0</v>
      </c>
      <c r="F7050" s="130">
        <v>0</v>
      </c>
      <c r="G7050">
        <f t="shared" si="495"/>
        <v>0</v>
      </c>
      <c r="H7050">
        <f t="shared" si="492"/>
        <v>0</v>
      </c>
      <c r="I7050" s="70"/>
      <c r="K7050" s="70"/>
      <c r="O7050" s="70"/>
    </row>
    <row r="7051" spans="1:15">
      <c r="A7051" s="12">
        <f t="shared" si="494"/>
        <v>0</v>
      </c>
      <c r="B7051" t="str">
        <f>YEAR(C7051)&amp;VLOOKUP(MONTH(C7051),lookup!$G$2:$N$13,8)</f>
        <v>2027M07</v>
      </c>
      <c r="C7051" s="7">
        <f t="shared" si="491"/>
        <v>46588</v>
      </c>
      <c r="D7051" s="130">
        <v>0</v>
      </c>
      <c r="E7051">
        <f t="shared" si="493"/>
        <v>0</v>
      </c>
      <c r="F7051" s="130">
        <v>0</v>
      </c>
      <c r="G7051">
        <f t="shared" si="495"/>
        <v>0</v>
      </c>
      <c r="H7051">
        <f t="shared" si="492"/>
        <v>0</v>
      </c>
      <c r="I7051" s="70"/>
      <c r="K7051" s="70"/>
      <c r="O7051" s="70"/>
    </row>
    <row r="7052" spans="1:15">
      <c r="A7052" s="12">
        <f t="shared" si="494"/>
        <v>0</v>
      </c>
      <c r="B7052" t="str">
        <f>YEAR(C7052)&amp;VLOOKUP(MONTH(C7052),lookup!$G$2:$N$13,8)</f>
        <v>2027M07</v>
      </c>
      <c r="C7052" s="7">
        <f t="shared" ref="C7052:C7115" si="496">C7051+1</f>
        <v>46589</v>
      </c>
      <c r="D7052" s="130">
        <v>0</v>
      </c>
      <c r="E7052">
        <f t="shared" si="493"/>
        <v>0</v>
      </c>
      <c r="F7052" s="130">
        <v>0</v>
      </c>
      <c r="G7052">
        <f t="shared" si="495"/>
        <v>0</v>
      </c>
      <c r="H7052">
        <f t="shared" si="492"/>
        <v>0</v>
      </c>
      <c r="I7052" s="70"/>
      <c r="K7052" s="70"/>
      <c r="O7052" s="70"/>
    </row>
    <row r="7053" spans="1:15">
      <c r="A7053" s="12">
        <f t="shared" si="494"/>
        <v>0</v>
      </c>
      <c r="B7053" t="str">
        <f>YEAR(C7053)&amp;VLOOKUP(MONTH(C7053),lookup!$G$2:$N$13,8)</f>
        <v>2027M07</v>
      </c>
      <c r="C7053" s="7">
        <f t="shared" si="496"/>
        <v>46590</v>
      </c>
      <c r="D7053" s="130">
        <v>0</v>
      </c>
      <c r="E7053">
        <f t="shared" si="493"/>
        <v>0</v>
      </c>
      <c r="F7053" s="130">
        <v>0</v>
      </c>
      <c r="G7053">
        <f t="shared" si="495"/>
        <v>0</v>
      </c>
      <c r="H7053">
        <f t="shared" si="492"/>
        <v>0</v>
      </c>
      <c r="I7053" s="70"/>
      <c r="K7053" s="70"/>
      <c r="O7053" s="70"/>
    </row>
    <row r="7054" spans="1:15">
      <c r="A7054" s="12">
        <f t="shared" si="494"/>
        <v>0</v>
      </c>
      <c r="B7054" t="str">
        <f>YEAR(C7054)&amp;VLOOKUP(MONTH(C7054),lookup!$G$2:$N$13,8)</f>
        <v>2027M07</v>
      </c>
      <c r="C7054" s="7">
        <f t="shared" si="496"/>
        <v>46591</v>
      </c>
      <c r="D7054" s="130">
        <v>0</v>
      </c>
      <c r="E7054">
        <f t="shared" si="493"/>
        <v>0</v>
      </c>
      <c r="F7054" s="130">
        <v>0</v>
      </c>
      <c r="G7054">
        <f t="shared" si="495"/>
        <v>0</v>
      </c>
      <c r="H7054">
        <f t="shared" si="492"/>
        <v>0</v>
      </c>
      <c r="I7054" s="70"/>
      <c r="K7054" s="70"/>
      <c r="O7054" s="70"/>
    </row>
    <row r="7055" spans="1:15">
      <c r="A7055" s="12">
        <f t="shared" si="494"/>
        <v>0</v>
      </c>
      <c r="B7055" t="str">
        <f>YEAR(C7055)&amp;VLOOKUP(MONTH(C7055),lookup!$G$2:$N$13,8)</f>
        <v>2027M07</v>
      </c>
      <c r="C7055" s="7">
        <f t="shared" si="496"/>
        <v>46592</v>
      </c>
      <c r="D7055" s="130">
        <v>0</v>
      </c>
      <c r="E7055">
        <f t="shared" si="493"/>
        <v>0</v>
      </c>
      <c r="F7055" s="130">
        <v>0</v>
      </c>
      <c r="G7055">
        <f t="shared" si="495"/>
        <v>0</v>
      </c>
      <c r="H7055">
        <f t="shared" si="492"/>
        <v>0</v>
      </c>
      <c r="I7055" s="70"/>
      <c r="K7055" s="70"/>
      <c r="O7055" s="70"/>
    </row>
    <row r="7056" spans="1:15">
      <c r="A7056" s="12">
        <f t="shared" si="494"/>
        <v>0</v>
      </c>
      <c r="B7056" t="str">
        <f>YEAR(C7056)&amp;VLOOKUP(MONTH(C7056),lookup!$G$2:$N$13,8)</f>
        <v>2027M07</v>
      </c>
      <c r="C7056" s="7">
        <f t="shared" si="496"/>
        <v>46593</v>
      </c>
      <c r="D7056" s="130">
        <v>0</v>
      </c>
      <c r="E7056">
        <f t="shared" si="493"/>
        <v>0</v>
      </c>
      <c r="F7056" s="130">
        <v>0</v>
      </c>
      <c r="G7056">
        <f t="shared" si="495"/>
        <v>0</v>
      </c>
      <c r="H7056">
        <f t="shared" si="492"/>
        <v>0</v>
      </c>
      <c r="I7056" s="70"/>
      <c r="K7056" s="70"/>
      <c r="O7056" s="70"/>
    </row>
    <row r="7057" spans="1:15">
      <c r="A7057" s="12">
        <f t="shared" si="494"/>
        <v>0</v>
      </c>
      <c r="B7057" t="str">
        <f>YEAR(C7057)&amp;VLOOKUP(MONTH(C7057),lookup!$G$2:$N$13,8)</f>
        <v>2027M07</v>
      </c>
      <c r="C7057" s="7">
        <f t="shared" si="496"/>
        <v>46594</v>
      </c>
      <c r="D7057" s="130">
        <v>0</v>
      </c>
      <c r="E7057">
        <f t="shared" si="493"/>
        <v>0</v>
      </c>
      <c r="F7057" s="130">
        <v>0</v>
      </c>
      <c r="G7057">
        <f t="shared" si="495"/>
        <v>0</v>
      </c>
      <c r="H7057">
        <f t="shared" si="492"/>
        <v>0</v>
      </c>
      <c r="I7057" s="70"/>
      <c r="K7057" s="70"/>
      <c r="O7057" s="70"/>
    </row>
    <row r="7058" spans="1:15">
      <c r="A7058" s="12">
        <f t="shared" si="494"/>
        <v>0</v>
      </c>
      <c r="B7058" t="str">
        <f>YEAR(C7058)&amp;VLOOKUP(MONTH(C7058),lookup!$G$2:$N$13,8)</f>
        <v>2027M07</v>
      </c>
      <c r="C7058" s="7">
        <f t="shared" si="496"/>
        <v>46595</v>
      </c>
      <c r="D7058" s="130">
        <v>0</v>
      </c>
      <c r="E7058">
        <f t="shared" si="493"/>
        <v>0</v>
      </c>
      <c r="F7058" s="130">
        <v>0</v>
      </c>
      <c r="G7058">
        <f t="shared" si="495"/>
        <v>0</v>
      </c>
      <c r="H7058">
        <f t="shared" si="492"/>
        <v>0</v>
      </c>
      <c r="I7058" s="70"/>
      <c r="K7058" s="70"/>
      <c r="O7058" s="70"/>
    </row>
    <row r="7059" spans="1:15">
      <c r="A7059" s="12">
        <f t="shared" si="494"/>
        <v>0</v>
      </c>
      <c r="B7059" t="str">
        <f>YEAR(C7059)&amp;VLOOKUP(MONTH(C7059),lookup!$G$2:$N$13,8)</f>
        <v>2027M07</v>
      </c>
      <c r="C7059" s="7">
        <f t="shared" si="496"/>
        <v>46596</v>
      </c>
      <c r="D7059" s="130">
        <v>0</v>
      </c>
      <c r="E7059">
        <f t="shared" si="493"/>
        <v>0</v>
      </c>
      <c r="F7059" s="130">
        <v>0</v>
      </c>
      <c r="G7059">
        <f t="shared" si="495"/>
        <v>0</v>
      </c>
      <c r="H7059">
        <f t="shared" si="492"/>
        <v>0</v>
      </c>
      <c r="I7059" s="70"/>
      <c r="K7059" s="70"/>
      <c r="O7059" s="70"/>
    </row>
    <row r="7060" spans="1:15">
      <c r="A7060" s="12">
        <f t="shared" si="494"/>
        <v>0</v>
      </c>
      <c r="B7060" t="str">
        <f>YEAR(C7060)&amp;VLOOKUP(MONTH(C7060),lookup!$G$2:$N$13,8)</f>
        <v>2027M07</v>
      </c>
      <c r="C7060" s="7">
        <f t="shared" si="496"/>
        <v>46597</v>
      </c>
      <c r="D7060" s="130">
        <v>0</v>
      </c>
      <c r="E7060">
        <f t="shared" si="493"/>
        <v>0</v>
      </c>
      <c r="F7060" s="130">
        <v>0</v>
      </c>
      <c r="G7060">
        <f t="shared" si="495"/>
        <v>0</v>
      </c>
      <c r="H7060">
        <f t="shared" si="492"/>
        <v>0</v>
      </c>
      <c r="I7060" s="70"/>
      <c r="K7060" s="70"/>
      <c r="O7060" s="70"/>
    </row>
    <row r="7061" spans="1:15">
      <c r="A7061" s="12">
        <f t="shared" si="494"/>
        <v>0</v>
      </c>
      <c r="B7061" t="str">
        <f>YEAR(C7061)&amp;VLOOKUP(MONTH(C7061),lookup!$G$2:$N$13,8)</f>
        <v>2027M07</v>
      </c>
      <c r="C7061" s="7">
        <f t="shared" si="496"/>
        <v>46598</v>
      </c>
      <c r="D7061" s="130">
        <v>0</v>
      </c>
      <c r="E7061">
        <f t="shared" si="493"/>
        <v>0</v>
      </c>
      <c r="F7061" s="130">
        <v>0</v>
      </c>
      <c r="G7061">
        <f t="shared" si="495"/>
        <v>0</v>
      </c>
      <c r="H7061">
        <f t="shared" si="492"/>
        <v>0</v>
      </c>
      <c r="I7061" s="70"/>
      <c r="K7061" s="70"/>
      <c r="O7061" s="70"/>
    </row>
    <row r="7062" spans="1:15">
      <c r="A7062" s="12">
        <f t="shared" si="494"/>
        <v>0</v>
      </c>
      <c r="B7062" t="str">
        <f>YEAR(C7062)&amp;VLOOKUP(MONTH(C7062),lookup!$G$2:$N$13,8)</f>
        <v>2027M07</v>
      </c>
      <c r="C7062" s="7">
        <f t="shared" si="496"/>
        <v>46599</v>
      </c>
      <c r="D7062" s="130">
        <v>0</v>
      </c>
      <c r="E7062">
        <f t="shared" si="493"/>
        <v>0</v>
      </c>
      <c r="F7062" s="130">
        <v>0</v>
      </c>
      <c r="G7062">
        <f t="shared" si="495"/>
        <v>0</v>
      </c>
      <c r="H7062">
        <f t="shared" si="492"/>
        <v>0</v>
      </c>
      <c r="I7062" s="70"/>
      <c r="K7062" s="70"/>
      <c r="O7062" s="70"/>
    </row>
    <row r="7063" spans="1:15">
      <c r="A7063" s="12">
        <f t="shared" si="494"/>
        <v>0</v>
      </c>
      <c r="B7063" t="str">
        <f>YEAR(C7063)&amp;VLOOKUP(MONTH(C7063),lookup!$G$2:$N$13,8)</f>
        <v>2027M08</v>
      </c>
      <c r="C7063" s="7">
        <f t="shared" si="496"/>
        <v>46600</v>
      </c>
      <c r="D7063" s="130">
        <v>0</v>
      </c>
      <c r="E7063">
        <f t="shared" si="493"/>
        <v>0</v>
      </c>
      <c r="F7063" s="130">
        <v>0</v>
      </c>
      <c r="G7063">
        <f t="shared" si="495"/>
        <v>0</v>
      </c>
      <c r="H7063">
        <f t="shared" si="492"/>
        <v>0</v>
      </c>
      <c r="I7063" s="70"/>
      <c r="K7063" s="70"/>
      <c r="O7063" s="70"/>
    </row>
    <row r="7064" spans="1:15">
      <c r="A7064" s="12">
        <f t="shared" si="494"/>
        <v>0</v>
      </c>
      <c r="B7064" t="str">
        <f>YEAR(C7064)&amp;VLOOKUP(MONTH(C7064),lookup!$G$2:$N$13,8)</f>
        <v>2027M08</v>
      </c>
      <c r="C7064" s="7">
        <f t="shared" si="496"/>
        <v>46601</v>
      </c>
      <c r="D7064" s="130">
        <v>0</v>
      </c>
      <c r="E7064">
        <f t="shared" si="493"/>
        <v>0</v>
      </c>
      <c r="F7064" s="130">
        <v>0</v>
      </c>
      <c r="G7064">
        <f t="shared" si="495"/>
        <v>0</v>
      </c>
      <c r="H7064">
        <f t="shared" si="492"/>
        <v>0</v>
      </c>
      <c r="I7064" s="70"/>
      <c r="K7064" s="70"/>
      <c r="O7064" s="70"/>
    </row>
    <row r="7065" spans="1:15">
      <c r="A7065" s="12">
        <f t="shared" si="494"/>
        <v>0</v>
      </c>
      <c r="B7065" t="str">
        <f>YEAR(C7065)&amp;VLOOKUP(MONTH(C7065),lookup!$G$2:$N$13,8)</f>
        <v>2027M08</v>
      </c>
      <c r="C7065" s="7">
        <f t="shared" si="496"/>
        <v>46602</v>
      </c>
      <c r="D7065" s="130">
        <v>0</v>
      </c>
      <c r="E7065">
        <f t="shared" si="493"/>
        <v>0</v>
      </c>
      <c r="F7065" s="130">
        <v>0</v>
      </c>
      <c r="G7065">
        <f t="shared" si="495"/>
        <v>0</v>
      </c>
      <c r="H7065">
        <f t="shared" ref="H7065:H7128" si="497">INDEX(J:AU,MATCH(C7065,C:C,0),MATCH($H$1,$J$1:$AU$1,0))*(IF(I7065=$Q$1,1,IF(K7065=$Q$1,1,IF(M7065=$Q$1,1,IF(O7065=$Q$1,1,0)))))</f>
        <v>0</v>
      </c>
      <c r="I7065" s="70"/>
      <c r="K7065" s="70"/>
      <c r="O7065" s="70"/>
    </row>
    <row r="7066" spans="1:15">
      <c r="A7066" s="12">
        <f t="shared" si="494"/>
        <v>0</v>
      </c>
      <c r="B7066" t="str">
        <f>YEAR(C7066)&amp;VLOOKUP(MONTH(C7066),lookup!$G$2:$N$13,8)</f>
        <v>2027M08</v>
      </c>
      <c r="C7066" s="7">
        <f t="shared" si="496"/>
        <v>46603</v>
      </c>
      <c r="D7066" s="130">
        <v>0</v>
      </c>
      <c r="E7066">
        <f t="shared" si="493"/>
        <v>0</v>
      </c>
      <c r="F7066" s="130">
        <v>0</v>
      </c>
      <c r="G7066">
        <f t="shared" si="495"/>
        <v>0</v>
      </c>
      <c r="H7066">
        <f t="shared" si="497"/>
        <v>0</v>
      </c>
      <c r="I7066" s="70"/>
      <c r="K7066" s="70"/>
      <c r="O7066" s="70"/>
    </row>
    <row r="7067" spans="1:15">
      <c r="A7067" s="12">
        <f t="shared" si="494"/>
        <v>0</v>
      </c>
      <c r="B7067" t="str">
        <f>YEAR(C7067)&amp;VLOOKUP(MONTH(C7067),lookup!$G$2:$N$13,8)</f>
        <v>2027M08</v>
      </c>
      <c r="C7067" s="7">
        <f t="shared" si="496"/>
        <v>46604</v>
      </c>
      <c r="D7067" s="130">
        <v>0</v>
      </c>
      <c r="E7067">
        <f t="shared" si="493"/>
        <v>0</v>
      </c>
      <c r="F7067" s="130">
        <v>0</v>
      </c>
      <c r="G7067">
        <f t="shared" si="495"/>
        <v>0</v>
      </c>
      <c r="H7067">
        <f t="shared" si="497"/>
        <v>0</v>
      </c>
      <c r="I7067" s="70"/>
      <c r="K7067" s="70"/>
      <c r="O7067" s="70"/>
    </row>
    <row r="7068" spans="1:15">
      <c r="A7068" s="12">
        <f t="shared" si="494"/>
        <v>0</v>
      </c>
      <c r="B7068" t="str">
        <f>YEAR(C7068)&amp;VLOOKUP(MONTH(C7068),lookup!$G$2:$N$13,8)</f>
        <v>2027M08</v>
      </c>
      <c r="C7068" s="7">
        <f t="shared" si="496"/>
        <v>46605</v>
      </c>
      <c r="D7068" s="130">
        <v>0</v>
      </c>
      <c r="E7068">
        <f t="shared" si="493"/>
        <v>0</v>
      </c>
      <c r="F7068" s="130">
        <v>0</v>
      </c>
      <c r="G7068">
        <f t="shared" si="495"/>
        <v>0</v>
      </c>
      <c r="H7068">
        <f t="shared" si="497"/>
        <v>0</v>
      </c>
      <c r="I7068" s="70"/>
      <c r="K7068" s="70"/>
      <c r="O7068" s="70"/>
    </row>
    <row r="7069" spans="1:15">
      <c r="A7069" s="12">
        <f t="shared" si="494"/>
        <v>0</v>
      </c>
      <c r="B7069" t="str">
        <f>YEAR(C7069)&amp;VLOOKUP(MONTH(C7069),lookup!$G$2:$N$13,8)</f>
        <v>2027M08</v>
      </c>
      <c r="C7069" s="7">
        <f t="shared" si="496"/>
        <v>46606</v>
      </c>
      <c r="D7069" s="130">
        <v>0</v>
      </c>
      <c r="E7069">
        <f t="shared" si="493"/>
        <v>0</v>
      </c>
      <c r="F7069" s="130">
        <v>0</v>
      </c>
      <c r="G7069">
        <f t="shared" si="495"/>
        <v>0</v>
      </c>
      <c r="H7069">
        <f t="shared" si="497"/>
        <v>0</v>
      </c>
      <c r="I7069" s="70"/>
      <c r="K7069" s="70"/>
      <c r="O7069" s="70"/>
    </row>
    <row r="7070" spans="1:15">
      <c r="A7070" s="12">
        <f t="shared" si="494"/>
        <v>0</v>
      </c>
      <c r="B7070" t="str">
        <f>YEAR(C7070)&amp;VLOOKUP(MONTH(C7070),lookup!$G$2:$N$13,8)</f>
        <v>2027M08</v>
      </c>
      <c r="C7070" s="7">
        <f t="shared" si="496"/>
        <v>46607</v>
      </c>
      <c r="D7070" s="130">
        <v>0</v>
      </c>
      <c r="E7070">
        <f t="shared" si="493"/>
        <v>0</v>
      </c>
      <c r="F7070" s="130">
        <v>0</v>
      </c>
      <c r="G7070">
        <f t="shared" si="495"/>
        <v>0</v>
      </c>
      <c r="H7070">
        <f t="shared" si="497"/>
        <v>0</v>
      </c>
      <c r="I7070" s="70"/>
      <c r="K7070" s="70"/>
      <c r="O7070" s="70"/>
    </row>
    <row r="7071" spans="1:15">
      <c r="A7071" s="12">
        <f t="shared" si="494"/>
        <v>0</v>
      </c>
      <c r="B7071" t="str">
        <f>YEAR(C7071)&amp;VLOOKUP(MONTH(C7071),lookup!$G$2:$N$13,8)</f>
        <v>2027M08</v>
      </c>
      <c r="C7071" s="7">
        <f t="shared" si="496"/>
        <v>46608</v>
      </c>
      <c r="D7071" s="130">
        <v>0</v>
      </c>
      <c r="E7071">
        <f t="shared" si="493"/>
        <v>0</v>
      </c>
      <c r="F7071" s="130">
        <v>0</v>
      </c>
      <c r="G7071">
        <f t="shared" si="495"/>
        <v>0</v>
      </c>
      <c r="H7071">
        <f t="shared" si="497"/>
        <v>0</v>
      </c>
      <c r="I7071" s="70"/>
      <c r="K7071" s="70"/>
      <c r="O7071" s="70"/>
    </row>
    <row r="7072" spans="1:15">
      <c r="A7072" s="12">
        <f t="shared" si="494"/>
        <v>0</v>
      </c>
      <c r="B7072" t="str">
        <f>YEAR(C7072)&amp;VLOOKUP(MONTH(C7072),lookup!$G$2:$N$13,8)</f>
        <v>2027M08</v>
      </c>
      <c r="C7072" s="7">
        <f t="shared" si="496"/>
        <v>46609</v>
      </c>
      <c r="D7072" s="130">
        <v>0</v>
      </c>
      <c r="E7072">
        <f t="shared" si="493"/>
        <v>0</v>
      </c>
      <c r="F7072" s="130">
        <v>0</v>
      </c>
      <c r="G7072">
        <f t="shared" si="495"/>
        <v>0</v>
      </c>
      <c r="H7072">
        <f t="shared" si="497"/>
        <v>0</v>
      </c>
      <c r="I7072" s="70"/>
      <c r="K7072" s="70"/>
      <c r="O7072" s="70"/>
    </row>
    <row r="7073" spans="1:15">
      <c r="A7073" s="12">
        <f t="shared" si="494"/>
        <v>0</v>
      </c>
      <c r="B7073" t="str">
        <f>YEAR(C7073)&amp;VLOOKUP(MONTH(C7073),lookup!$G$2:$N$13,8)</f>
        <v>2027M08</v>
      </c>
      <c r="C7073" s="7">
        <f t="shared" si="496"/>
        <v>46610</v>
      </c>
      <c r="D7073" s="130">
        <v>0</v>
      </c>
      <c r="E7073">
        <f t="shared" si="493"/>
        <v>0</v>
      </c>
      <c r="F7073" s="130">
        <v>0</v>
      </c>
      <c r="G7073">
        <f t="shared" si="495"/>
        <v>0</v>
      </c>
      <c r="H7073">
        <f t="shared" si="497"/>
        <v>0</v>
      </c>
      <c r="I7073" s="70"/>
      <c r="K7073" s="70"/>
      <c r="O7073" s="70"/>
    </row>
    <row r="7074" spans="1:15">
      <c r="A7074" s="12">
        <f t="shared" si="494"/>
        <v>0</v>
      </c>
      <c r="B7074" t="str">
        <f>YEAR(C7074)&amp;VLOOKUP(MONTH(C7074),lookup!$G$2:$N$13,8)</f>
        <v>2027M08</v>
      </c>
      <c r="C7074" s="7">
        <f t="shared" si="496"/>
        <v>46611</v>
      </c>
      <c r="D7074" s="130">
        <v>0</v>
      </c>
      <c r="E7074">
        <f t="shared" si="493"/>
        <v>0</v>
      </c>
      <c r="F7074" s="130">
        <v>0</v>
      </c>
      <c r="G7074">
        <f t="shared" si="495"/>
        <v>0</v>
      </c>
      <c r="H7074">
        <f t="shared" si="497"/>
        <v>0</v>
      </c>
      <c r="I7074" s="70"/>
      <c r="K7074" s="70"/>
      <c r="O7074" s="70"/>
    </row>
    <row r="7075" spans="1:15">
      <c r="A7075" s="12">
        <f t="shared" si="494"/>
        <v>0</v>
      </c>
      <c r="B7075" t="str">
        <f>YEAR(C7075)&amp;VLOOKUP(MONTH(C7075),lookup!$G$2:$N$13,8)</f>
        <v>2027M08</v>
      </c>
      <c r="C7075" s="7">
        <f t="shared" si="496"/>
        <v>46612</v>
      </c>
      <c r="D7075" s="130">
        <v>0</v>
      </c>
      <c r="E7075">
        <f t="shared" si="493"/>
        <v>0</v>
      </c>
      <c r="F7075" s="130">
        <v>0</v>
      </c>
      <c r="G7075">
        <f t="shared" si="495"/>
        <v>0</v>
      </c>
      <c r="H7075">
        <f t="shared" si="497"/>
        <v>0</v>
      </c>
      <c r="I7075" s="70"/>
      <c r="K7075" s="70"/>
      <c r="O7075" s="70"/>
    </row>
    <row r="7076" spans="1:15">
      <c r="A7076" s="12">
        <f t="shared" si="494"/>
        <v>0</v>
      </c>
      <c r="B7076" t="str">
        <f>YEAR(C7076)&amp;VLOOKUP(MONTH(C7076),lookup!$G$2:$N$13,8)</f>
        <v>2027M08</v>
      </c>
      <c r="C7076" s="7">
        <f t="shared" si="496"/>
        <v>46613</v>
      </c>
      <c r="D7076" s="130">
        <v>0</v>
      </c>
      <c r="E7076">
        <f t="shared" si="493"/>
        <v>0</v>
      </c>
      <c r="F7076" s="130">
        <v>0</v>
      </c>
      <c r="G7076">
        <f t="shared" si="495"/>
        <v>0</v>
      </c>
      <c r="H7076">
        <f t="shared" si="497"/>
        <v>0</v>
      </c>
      <c r="I7076" s="70"/>
      <c r="K7076" s="70"/>
      <c r="O7076" s="70"/>
    </row>
    <row r="7077" spans="1:15">
      <c r="A7077" s="12">
        <f t="shared" si="494"/>
        <v>0</v>
      </c>
      <c r="B7077" t="str">
        <f>YEAR(C7077)&amp;VLOOKUP(MONTH(C7077),lookup!$G$2:$N$13,8)</f>
        <v>2027M08</v>
      </c>
      <c r="C7077" s="7">
        <f t="shared" si="496"/>
        <v>46614</v>
      </c>
      <c r="D7077" s="130">
        <v>0</v>
      </c>
      <c r="E7077">
        <f t="shared" si="493"/>
        <v>0</v>
      </c>
      <c r="F7077" s="130">
        <v>0</v>
      </c>
      <c r="G7077">
        <f t="shared" si="495"/>
        <v>0</v>
      </c>
      <c r="H7077">
        <f t="shared" si="497"/>
        <v>0</v>
      </c>
      <c r="I7077" s="70"/>
      <c r="K7077" s="70"/>
      <c r="O7077" s="70"/>
    </row>
    <row r="7078" spans="1:15">
      <c r="A7078" s="12">
        <f t="shared" si="494"/>
        <v>0</v>
      </c>
      <c r="B7078" t="str">
        <f>YEAR(C7078)&amp;VLOOKUP(MONTH(C7078),lookup!$G$2:$N$13,8)</f>
        <v>2027M08</v>
      </c>
      <c r="C7078" s="7">
        <f t="shared" si="496"/>
        <v>46615</v>
      </c>
      <c r="D7078" s="130">
        <v>0</v>
      </c>
      <c r="E7078">
        <f t="shared" si="493"/>
        <v>0</v>
      </c>
      <c r="F7078" s="130">
        <v>0</v>
      </c>
      <c r="G7078">
        <f t="shared" si="495"/>
        <v>0</v>
      </c>
      <c r="H7078">
        <f t="shared" si="497"/>
        <v>0</v>
      </c>
      <c r="I7078" s="70"/>
      <c r="K7078" s="70"/>
      <c r="O7078" s="70"/>
    </row>
    <row r="7079" spans="1:15">
      <c r="A7079" s="12">
        <f t="shared" si="494"/>
        <v>0</v>
      </c>
      <c r="B7079" t="str">
        <f>YEAR(C7079)&amp;VLOOKUP(MONTH(C7079),lookup!$G$2:$N$13,8)</f>
        <v>2027M08</v>
      </c>
      <c r="C7079" s="7">
        <f t="shared" si="496"/>
        <v>46616</v>
      </c>
      <c r="D7079" s="130">
        <v>0</v>
      </c>
      <c r="E7079">
        <f t="shared" si="493"/>
        <v>0</v>
      </c>
      <c r="F7079" s="130">
        <v>0</v>
      </c>
      <c r="G7079">
        <f t="shared" si="495"/>
        <v>0</v>
      </c>
      <c r="H7079">
        <f t="shared" si="497"/>
        <v>0</v>
      </c>
      <c r="I7079" s="70"/>
      <c r="K7079" s="70"/>
      <c r="O7079" s="70"/>
    </row>
    <row r="7080" spans="1:15">
      <c r="A7080" s="12">
        <f t="shared" si="494"/>
        <v>0</v>
      </c>
      <c r="B7080" t="str">
        <f>YEAR(C7080)&amp;VLOOKUP(MONTH(C7080),lookup!$G$2:$N$13,8)</f>
        <v>2027M08</v>
      </c>
      <c r="C7080" s="7">
        <f t="shared" si="496"/>
        <v>46617</v>
      </c>
      <c r="D7080" s="130">
        <v>0</v>
      </c>
      <c r="E7080">
        <f t="shared" si="493"/>
        <v>0</v>
      </c>
      <c r="F7080" s="130">
        <v>0</v>
      </c>
      <c r="G7080">
        <f t="shared" si="495"/>
        <v>0</v>
      </c>
      <c r="H7080">
        <f t="shared" si="497"/>
        <v>0</v>
      </c>
      <c r="I7080" s="70"/>
      <c r="K7080" s="70"/>
      <c r="O7080" s="70"/>
    </row>
    <row r="7081" spans="1:15">
      <c r="A7081" s="12">
        <f t="shared" si="494"/>
        <v>0</v>
      </c>
      <c r="B7081" t="str">
        <f>YEAR(C7081)&amp;VLOOKUP(MONTH(C7081),lookup!$G$2:$N$13,8)</f>
        <v>2027M08</v>
      </c>
      <c r="C7081" s="7">
        <f t="shared" si="496"/>
        <v>46618</v>
      </c>
      <c r="D7081" s="130">
        <v>0</v>
      </c>
      <c r="E7081">
        <f t="shared" si="493"/>
        <v>0</v>
      </c>
      <c r="F7081" s="130">
        <v>0</v>
      </c>
      <c r="G7081">
        <f t="shared" si="495"/>
        <v>0</v>
      </c>
      <c r="H7081">
        <f t="shared" si="497"/>
        <v>0</v>
      </c>
      <c r="I7081" s="70"/>
      <c r="K7081" s="70"/>
      <c r="O7081" s="70"/>
    </row>
    <row r="7082" spans="1:15">
      <c r="A7082" s="12">
        <f t="shared" si="494"/>
        <v>0</v>
      </c>
      <c r="B7082" t="str">
        <f>YEAR(C7082)&amp;VLOOKUP(MONTH(C7082),lookup!$G$2:$N$13,8)</f>
        <v>2027M08</v>
      </c>
      <c r="C7082" s="7">
        <f t="shared" si="496"/>
        <v>46619</v>
      </c>
      <c r="D7082" s="130">
        <v>0</v>
      </c>
      <c r="E7082">
        <f t="shared" si="493"/>
        <v>0</v>
      </c>
      <c r="F7082" s="130">
        <v>0</v>
      </c>
      <c r="G7082">
        <f t="shared" si="495"/>
        <v>0</v>
      </c>
      <c r="H7082">
        <f t="shared" si="497"/>
        <v>0</v>
      </c>
      <c r="I7082" s="70"/>
      <c r="K7082" s="70"/>
      <c r="O7082" s="70"/>
    </row>
    <row r="7083" spans="1:15">
      <c r="A7083" s="12">
        <f t="shared" si="494"/>
        <v>0</v>
      </c>
      <c r="B7083" t="str">
        <f>YEAR(C7083)&amp;VLOOKUP(MONTH(C7083),lookup!$G$2:$N$13,8)</f>
        <v>2027M08</v>
      </c>
      <c r="C7083" s="7">
        <f t="shared" si="496"/>
        <v>46620</v>
      </c>
      <c r="D7083" s="130">
        <v>0</v>
      </c>
      <c r="E7083">
        <f t="shared" si="493"/>
        <v>0</v>
      </c>
      <c r="F7083" s="130">
        <v>0</v>
      </c>
      <c r="G7083">
        <f t="shared" si="495"/>
        <v>0</v>
      </c>
      <c r="H7083">
        <f t="shared" si="497"/>
        <v>0</v>
      </c>
      <c r="I7083" s="70"/>
      <c r="K7083" s="70"/>
      <c r="O7083" s="70"/>
    </row>
    <row r="7084" spans="1:15">
      <c r="A7084" s="12">
        <f t="shared" si="494"/>
        <v>0</v>
      </c>
      <c r="B7084" t="str">
        <f>YEAR(C7084)&amp;VLOOKUP(MONTH(C7084),lookup!$G$2:$N$13,8)</f>
        <v>2027M08</v>
      </c>
      <c r="C7084" s="7">
        <f t="shared" si="496"/>
        <v>46621</v>
      </c>
      <c r="D7084" s="130">
        <v>0</v>
      </c>
      <c r="E7084">
        <f t="shared" si="493"/>
        <v>0</v>
      </c>
      <c r="F7084" s="130">
        <v>0</v>
      </c>
      <c r="G7084">
        <f t="shared" si="495"/>
        <v>0</v>
      </c>
      <c r="H7084">
        <f t="shared" si="497"/>
        <v>0</v>
      </c>
      <c r="I7084" s="70"/>
      <c r="K7084" s="70"/>
      <c r="O7084" s="70"/>
    </row>
    <row r="7085" spans="1:15">
      <c r="A7085" s="12">
        <f t="shared" si="494"/>
        <v>0</v>
      </c>
      <c r="B7085" t="str">
        <f>YEAR(C7085)&amp;VLOOKUP(MONTH(C7085),lookup!$G$2:$N$13,8)</f>
        <v>2027M08</v>
      </c>
      <c r="C7085" s="7">
        <f t="shared" si="496"/>
        <v>46622</v>
      </c>
      <c r="D7085" s="130">
        <v>0</v>
      </c>
      <c r="E7085">
        <f t="shared" ref="E7085:E7148" si="498">AVERAGE(SUM(D7078:D7085)/8,SUM(D7080:D7085)/6)</f>
        <v>0</v>
      </c>
      <c r="F7085" s="130">
        <v>0</v>
      </c>
      <c r="G7085">
        <f t="shared" si="495"/>
        <v>0</v>
      </c>
      <c r="H7085">
        <f t="shared" si="497"/>
        <v>0</v>
      </c>
      <c r="I7085" s="70"/>
      <c r="K7085" s="70"/>
      <c r="O7085" s="70"/>
    </row>
    <row r="7086" spans="1:15">
      <c r="A7086" s="12">
        <f t="shared" si="494"/>
        <v>0</v>
      </c>
      <c r="B7086" t="str">
        <f>YEAR(C7086)&amp;VLOOKUP(MONTH(C7086),lookup!$G$2:$N$13,8)</f>
        <v>2027M08</v>
      </c>
      <c r="C7086" s="7">
        <f t="shared" si="496"/>
        <v>46623</v>
      </c>
      <c r="D7086" s="130">
        <v>0</v>
      </c>
      <c r="E7086">
        <f t="shared" si="498"/>
        <v>0</v>
      </c>
      <c r="F7086" s="130">
        <v>0</v>
      </c>
      <c r="G7086">
        <f t="shared" si="495"/>
        <v>0</v>
      </c>
      <c r="H7086">
        <f t="shared" si="497"/>
        <v>0</v>
      </c>
      <c r="I7086" s="70"/>
      <c r="K7086" s="70"/>
      <c r="O7086" s="70"/>
    </row>
    <row r="7087" spans="1:15">
      <c r="A7087" s="12">
        <f t="shared" si="494"/>
        <v>0</v>
      </c>
      <c r="B7087" t="str">
        <f>YEAR(C7087)&amp;VLOOKUP(MONTH(C7087),lookup!$G$2:$N$13,8)</f>
        <v>2027M08</v>
      </c>
      <c r="C7087" s="7">
        <f t="shared" si="496"/>
        <v>46624</v>
      </c>
      <c r="D7087" s="130">
        <v>0</v>
      </c>
      <c r="E7087">
        <f t="shared" si="498"/>
        <v>0</v>
      </c>
      <c r="F7087" s="130">
        <v>0</v>
      </c>
      <c r="G7087">
        <f t="shared" si="495"/>
        <v>0</v>
      </c>
      <c r="H7087">
        <f t="shared" si="497"/>
        <v>0</v>
      </c>
      <c r="I7087" s="70"/>
      <c r="K7087" s="70"/>
      <c r="O7087" s="70"/>
    </row>
    <row r="7088" spans="1:15">
      <c r="A7088" s="12">
        <f t="shared" ref="A7088:A7151" si="499">IF(D7088+D7089=D7088,IF(D7088+D7089&gt;0,1,0),0)</f>
        <v>0</v>
      </c>
      <c r="B7088" t="str">
        <f>YEAR(C7088)&amp;VLOOKUP(MONTH(C7088),lookup!$G$2:$N$13,8)</f>
        <v>2027M08</v>
      </c>
      <c r="C7088" s="7">
        <f t="shared" si="496"/>
        <v>46625</v>
      </c>
      <c r="D7088" s="130">
        <v>0</v>
      </c>
      <c r="E7088">
        <f t="shared" si="498"/>
        <v>0</v>
      </c>
      <c r="F7088" s="130">
        <v>0</v>
      </c>
      <c r="G7088">
        <f t="shared" si="495"/>
        <v>0</v>
      </c>
      <c r="H7088">
        <f t="shared" si="497"/>
        <v>0</v>
      </c>
      <c r="I7088" s="70"/>
      <c r="K7088" s="70"/>
      <c r="O7088" s="70"/>
    </row>
    <row r="7089" spans="1:15">
      <c r="A7089" s="12">
        <f t="shared" si="499"/>
        <v>0</v>
      </c>
      <c r="B7089" t="str">
        <f>YEAR(C7089)&amp;VLOOKUP(MONTH(C7089),lookup!$G$2:$N$13,8)</f>
        <v>2027M08</v>
      </c>
      <c r="C7089" s="7">
        <f t="shared" si="496"/>
        <v>46626</v>
      </c>
      <c r="D7089" s="130">
        <v>0</v>
      </c>
      <c r="E7089">
        <f t="shared" si="498"/>
        <v>0</v>
      </c>
      <c r="F7089" s="130">
        <v>0</v>
      </c>
      <c r="G7089">
        <f t="shared" si="495"/>
        <v>0</v>
      </c>
      <c r="H7089">
        <f t="shared" si="497"/>
        <v>0</v>
      </c>
      <c r="I7089" s="70"/>
      <c r="K7089" s="70"/>
      <c r="O7089" s="70"/>
    </row>
    <row r="7090" spans="1:15">
      <c r="A7090" s="12">
        <f t="shared" si="499"/>
        <v>0</v>
      </c>
      <c r="B7090" t="str">
        <f>YEAR(C7090)&amp;VLOOKUP(MONTH(C7090),lookup!$G$2:$N$13,8)</f>
        <v>2027M08</v>
      </c>
      <c r="C7090" s="7">
        <f t="shared" si="496"/>
        <v>46627</v>
      </c>
      <c r="D7090" s="130">
        <v>0</v>
      </c>
      <c r="E7090">
        <f t="shared" si="498"/>
        <v>0</v>
      </c>
      <c r="F7090" s="130">
        <v>0</v>
      </c>
      <c r="G7090">
        <f t="shared" si="495"/>
        <v>0</v>
      </c>
      <c r="H7090">
        <f t="shared" si="497"/>
        <v>0</v>
      </c>
      <c r="I7090" s="70"/>
      <c r="K7090" s="70"/>
      <c r="O7090" s="70"/>
    </row>
    <row r="7091" spans="1:15">
      <c r="A7091" s="12">
        <f t="shared" si="499"/>
        <v>0</v>
      </c>
      <c r="B7091" t="str">
        <f>YEAR(C7091)&amp;VLOOKUP(MONTH(C7091),lookup!$G$2:$N$13,8)</f>
        <v>2027M08</v>
      </c>
      <c r="C7091" s="7">
        <f t="shared" si="496"/>
        <v>46628</v>
      </c>
      <c r="D7091" s="130">
        <v>0</v>
      </c>
      <c r="E7091">
        <f t="shared" si="498"/>
        <v>0</v>
      </c>
      <c r="F7091" s="130">
        <v>0</v>
      </c>
      <c r="G7091">
        <f t="shared" si="495"/>
        <v>0</v>
      </c>
      <c r="H7091">
        <f t="shared" si="497"/>
        <v>0</v>
      </c>
      <c r="I7091" s="70"/>
      <c r="K7091" s="70"/>
      <c r="O7091" s="70"/>
    </row>
    <row r="7092" spans="1:15">
      <c r="A7092" s="12">
        <f t="shared" si="499"/>
        <v>0</v>
      </c>
      <c r="B7092" t="str">
        <f>YEAR(C7092)&amp;VLOOKUP(MONTH(C7092),lookup!$G$2:$N$13,8)</f>
        <v>2027M08</v>
      </c>
      <c r="C7092" s="7">
        <f t="shared" si="496"/>
        <v>46629</v>
      </c>
      <c r="D7092" s="130">
        <v>0</v>
      </c>
      <c r="E7092">
        <f t="shared" si="498"/>
        <v>0</v>
      </c>
      <c r="F7092" s="130">
        <v>0</v>
      </c>
      <c r="G7092">
        <f t="shared" si="495"/>
        <v>0</v>
      </c>
      <c r="H7092">
        <f t="shared" si="497"/>
        <v>0</v>
      </c>
      <c r="I7092" s="70"/>
      <c r="K7092" s="70"/>
      <c r="O7092" s="70"/>
    </row>
    <row r="7093" spans="1:15">
      <c r="A7093" s="12">
        <f t="shared" si="499"/>
        <v>0</v>
      </c>
      <c r="B7093" t="str">
        <f>YEAR(C7093)&amp;VLOOKUP(MONTH(C7093),lookup!$G$2:$N$13,8)</f>
        <v>2027M08</v>
      </c>
      <c r="C7093" s="7">
        <f t="shared" si="496"/>
        <v>46630</v>
      </c>
      <c r="D7093" s="130">
        <v>0</v>
      </c>
      <c r="E7093">
        <f t="shared" si="498"/>
        <v>0</v>
      </c>
      <c r="F7093" s="130">
        <v>0</v>
      </c>
      <c r="G7093">
        <f t="shared" si="495"/>
        <v>0</v>
      </c>
      <c r="H7093">
        <f t="shared" si="497"/>
        <v>0</v>
      </c>
      <c r="I7093" s="70"/>
      <c r="K7093" s="70"/>
      <c r="O7093" s="70"/>
    </row>
    <row r="7094" spans="1:15">
      <c r="A7094" s="12">
        <f t="shared" si="499"/>
        <v>0</v>
      </c>
      <c r="B7094" t="str">
        <f>YEAR(C7094)&amp;VLOOKUP(MONTH(C7094),lookup!$G$2:$N$13,8)</f>
        <v>2027M09</v>
      </c>
      <c r="C7094" s="7">
        <f t="shared" si="496"/>
        <v>46631</v>
      </c>
      <c r="D7094" s="130">
        <v>0</v>
      </c>
      <c r="E7094">
        <f t="shared" si="498"/>
        <v>0</v>
      </c>
      <c r="F7094" s="130">
        <v>0</v>
      </c>
      <c r="G7094">
        <f t="shared" si="495"/>
        <v>0</v>
      </c>
      <c r="H7094">
        <f t="shared" si="497"/>
        <v>0</v>
      </c>
      <c r="I7094" s="70"/>
      <c r="K7094" s="70"/>
      <c r="O7094" s="70"/>
    </row>
    <row r="7095" spans="1:15">
      <c r="A7095" s="12">
        <f t="shared" si="499"/>
        <v>0</v>
      </c>
      <c r="B7095" t="str">
        <f>YEAR(C7095)&amp;VLOOKUP(MONTH(C7095),lookup!$G$2:$N$13,8)</f>
        <v>2027M09</v>
      </c>
      <c r="C7095" s="7">
        <f t="shared" si="496"/>
        <v>46632</v>
      </c>
      <c r="D7095" s="130">
        <v>0</v>
      </c>
      <c r="E7095">
        <f t="shared" si="498"/>
        <v>0</v>
      </c>
      <c r="F7095" s="130">
        <v>0</v>
      </c>
      <c r="G7095">
        <f t="shared" si="495"/>
        <v>0</v>
      </c>
      <c r="H7095">
        <f t="shared" si="497"/>
        <v>0</v>
      </c>
      <c r="I7095" s="70"/>
      <c r="K7095" s="70"/>
      <c r="O7095" s="70"/>
    </row>
    <row r="7096" spans="1:15">
      <c r="A7096" s="12">
        <f t="shared" si="499"/>
        <v>0</v>
      </c>
      <c r="B7096" t="str">
        <f>YEAR(C7096)&amp;VLOOKUP(MONTH(C7096),lookup!$G$2:$N$13,8)</f>
        <v>2027M09</v>
      </c>
      <c r="C7096" s="7">
        <f t="shared" si="496"/>
        <v>46633</v>
      </c>
      <c r="D7096" s="130">
        <v>0</v>
      </c>
      <c r="E7096">
        <f t="shared" si="498"/>
        <v>0</v>
      </c>
      <c r="F7096" s="130">
        <v>0</v>
      </c>
      <c r="G7096">
        <f t="shared" si="495"/>
        <v>0</v>
      </c>
      <c r="H7096">
        <f t="shared" si="497"/>
        <v>0</v>
      </c>
      <c r="I7096" s="70"/>
      <c r="K7096" s="70"/>
      <c r="O7096" s="70"/>
    </row>
    <row r="7097" spans="1:15">
      <c r="A7097" s="12">
        <f t="shared" si="499"/>
        <v>0</v>
      </c>
      <c r="B7097" t="str">
        <f>YEAR(C7097)&amp;VLOOKUP(MONTH(C7097),lookup!$G$2:$N$13,8)</f>
        <v>2027M09</v>
      </c>
      <c r="C7097" s="7">
        <f t="shared" si="496"/>
        <v>46634</v>
      </c>
      <c r="D7097" s="130">
        <v>0</v>
      </c>
      <c r="E7097">
        <f t="shared" si="498"/>
        <v>0</v>
      </c>
      <c r="F7097" s="130">
        <v>0</v>
      </c>
      <c r="G7097">
        <f t="shared" si="495"/>
        <v>0</v>
      </c>
      <c r="H7097">
        <f t="shared" si="497"/>
        <v>0</v>
      </c>
      <c r="I7097" s="70"/>
      <c r="K7097" s="70"/>
      <c r="O7097" s="70"/>
    </row>
    <row r="7098" spans="1:15">
      <c r="A7098" s="12">
        <f t="shared" si="499"/>
        <v>0</v>
      </c>
      <c r="B7098" t="str">
        <f>YEAR(C7098)&amp;VLOOKUP(MONTH(C7098),lookup!$G$2:$N$13,8)</f>
        <v>2027M09</v>
      </c>
      <c r="C7098" s="7">
        <f t="shared" si="496"/>
        <v>46635</v>
      </c>
      <c r="D7098" s="130">
        <v>0</v>
      </c>
      <c r="E7098">
        <f t="shared" si="498"/>
        <v>0</v>
      </c>
      <c r="F7098" s="130">
        <v>0</v>
      </c>
      <c r="G7098">
        <f t="shared" si="495"/>
        <v>0</v>
      </c>
      <c r="H7098">
        <f t="shared" si="497"/>
        <v>0</v>
      </c>
      <c r="I7098" s="70"/>
      <c r="K7098" s="70"/>
      <c r="O7098" s="70"/>
    </row>
    <row r="7099" spans="1:15">
      <c r="A7099" s="12">
        <f t="shared" si="499"/>
        <v>0</v>
      </c>
      <c r="B7099" t="str">
        <f>YEAR(C7099)&amp;VLOOKUP(MONTH(C7099),lookup!$G$2:$N$13,8)</f>
        <v>2027M09</v>
      </c>
      <c r="C7099" s="7">
        <f t="shared" si="496"/>
        <v>46636</v>
      </c>
      <c r="D7099" s="130">
        <v>0</v>
      </c>
      <c r="E7099">
        <f t="shared" si="498"/>
        <v>0</v>
      </c>
      <c r="F7099" s="130">
        <v>0</v>
      </c>
      <c r="G7099">
        <f t="shared" si="495"/>
        <v>0</v>
      </c>
      <c r="H7099">
        <f t="shared" si="497"/>
        <v>0</v>
      </c>
      <c r="I7099" s="70"/>
      <c r="K7099" s="70"/>
      <c r="O7099" s="70"/>
    </row>
    <row r="7100" spans="1:15">
      <c r="A7100" s="12">
        <f t="shared" si="499"/>
        <v>0</v>
      </c>
      <c r="B7100" t="str">
        <f>YEAR(C7100)&amp;VLOOKUP(MONTH(C7100),lookup!$G$2:$N$13,8)</f>
        <v>2027M09</v>
      </c>
      <c r="C7100" s="7">
        <f t="shared" si="496"/>
        <v>46637</v>
      </c>
      <c r="D7100" s="130">
        <v>0</v>
      </c>
      <c r="E7100">
        <f t="shared" si="498"/>
        <v>0</v>
      </c>
      <c r="F7100" s="130">
        <v>0</v>
      </c>
      <c r="G7100">
        <f t="shared" si="495"/>
        <v>0</v>
      </c>
      <c r="H7100">
        <f t="shared" si="497"/>
        <v>0</v>
      </c>
      <c r="I7100" s="70"/>
      <c r="K7100" s="70"/>
      <c r="O7100" s="70"/>
    </row>
    <row r="7101" spans="1:15">
      <c r="A7101" s="12">
        <f t="shared" si="499"/>
        <v>0</v>
      </c>
      <c r="B7101" t="str">
        <f>YEAR(C7101)&amp;VLOOKUP(MONTH(C7101),lookup!$G$2:$N$13,8)</f>
        <v>2027M09</v>
      </c>
      <c r="C7101" s="7">
        <f t="shared" si="496"/>
        <v>46638</v>
      </c>
      <c r="D7101" s="130">
        <v>0</v>
      </c>
      <c r="E7101">
        <f t="shared" si="498"/>
        <v>0</v>
      </c>
      <c r="F7101" s="130">
        <v>0</v>
      </c>
      <c r="G7101">
        <f t="shared" si="495"/>
        <v>0</v>
      </c>
      <c r="H7101">
        <f t="shared" si="497"/>
        <v>0</v>
      </c>
      <c r="I7101" s="70"/>
      <c r="K7101" s="70"/>
      <c r="O7101" s="70"/>
    </row>
    <row r="7102" spans="1:15">
      <c r="A7102" s="12">
        <f t="shared" si="499"/>
        <v>0</v>
      </c>
      <c r="B7102" t="str">
        <f>YEAR(C7102)&amp;VLOOKUP(MONTH(C7102),lookup!$G$2:$N$13,8)</f>
        <v>2027M09</v>
      </c>
      <c r="C7102" s="7">
        <f t="shared" si="496"/>
        <v>46639</v>
      </c>
      <c r="D7102" s="130">
        <v>0</v>
      </c>
      <c r="E7102">
        <f t="shared" si="498"/>
        <v>0</v>
      </c>
      <c r="F7102" s="130">
        <v>0</v>
      </c>
      <c r="G7102">
        <f t="shared" si="495"/>
        <v>0</v>
      </c>
      <c r="H7102">
        <f t="shared" si="497"/>
        <v>0</v>
      </c>
      <c r="I7102" s="70"/>
      <c r="K7102" s="70"/>
      <c r="O7102" s="70"/>
    </row>
    <row r="7103" spans="1:15">
      <c r="A7103" s="12">
        <f t="shared" si="499"/>
        <v>0</v>
      </c>
      <c r="B7103" t="str">
        <f>YEAR(C7103)&amp;VLOOKUP(MONTH(C7103),lookup!$G$2:$N$13,8)</f>
        <v>2027M09</v>
      </c>
      <c r="C7103" s="7">
        <f t="shared" si="496"/>
        <v>46640</v>
      </c>
      <c r="D7103" s="130">
        <v>0</v>
      </c>
      <c r="E7103">
        <f t="shared" si="498"/>
        <v>0</v>
      </c>
      <c r="F7103" s="130">
        <v>0</v>
      </c>
      <c r="G7103">
        <f t="shared" si="495"/>
        <v>0</v>
      </c>
      <c r="H7103">
        <f t="shared" si="497"/>
        <v>0</v>
      </c>
      <c r="I7103" s="70"/>
      <c r="K7103" s="70"/>
      <c r="O7103" s="70"/>
    </row>
    <row r="7104" spans="1:15">
      <c r="A7104" s="12">
        <f t="shared" si="499"/>
        <v>0</v>
      </c>
      <c r="B7104" t="str">
        <f>YEAR(C7104)&amp;VLOOKUP(MONTH(C7104),lookup!$G$2:$N$13,8)</f>
        <v>2027M09</v>
      </c>
      <c r="C7104" s="7">
        <f t="shared" si="496"/>
        <v>46641</v>
      </c>
      <c r="D7104" s="130">
        <v>0</v>
      </c>
      <c r="E7104">
        <f t="shared" si="498"/>
        <v>0</v>
      </c>
      <c r="F7104" s="130">
        <v>0</v>
      </c>
      <c r="G7104">
        <f t="shared" si="495"/>
        <v>0</v>
      </c>
      <c r="H7104">
        <f t="shared" si="497"/>
        <v>0</v>
      </c>
      <c r="I7104" s="70"/>
      <c r="K7104" s="70"/>
      <c r="O7104" s="70"/>
    </row>
    <row r="7105" spans="1:15">
      <c r="A7105" s="12">
        <f t="shared" si="499"/>
        <v>0</v>
      </c>
      <c r="B7105" t="str">
        <f>YEAR(C7105)&amp;VLOOKUP(MONTH(C7105),lookup!$G$2:$N$13,8)</f>
        <v>2027M09</v>
      </c>
      <c r="C7105" s="7">
        <f t="shared" si="496"/>
        <v>46642</v>
      </c>
      <c r="D7105" s="130">
        <v>0</v>
      </c>
      <c r="E7105">
        <f t="shared" si="498"/>
        <v>0</v>
      </c>
      <c r="F7105" s="130">
        <v>0</v>
      </c>
      <c r="G7105">
        <f t="shared" si="495"/>
        <v>0</v>
      </c>
      <c r="H7105">
        <f t="shared" si="497"/>
        <v>0</v>
      </c>
      <c r="I7105" s="70"/>
      <c r="K7105" s="70"/>
      <c r="O7105" s="70"/>
    </row>
    <row r="7106" spans="1:15">
      <c r="A7106" s="12">
        <f t="shared" si="499"/>
        <v>0</v>
      </c>
      <c r="B7106" t="str">
        <f>YEAR(C7106)&amp;VLOOKUP(MONTH(C7106),lookup!$G$2:$N$13,8)</f>
        <v>2027M09</v>
      </c>
      <c r="C7106" s="7">
        <f t="shared" si="496"/>
        <v>46643</v>
      </c>
      <c r="D7106" s="130">
        <v>0</v>
      </c>
      <c r="E7106">
        <f t="shared" si="498"/>
        <v>0</v>
      </c>
      <c r="F7106" s="130">
        <v>0</v>
      </c>
      <c r="G7106">
        <f t="shared" si="495"/>
        <v>0</v>
      </c>
      <c r="H7106">
        <f t="shared" si="497"/>
        <v>0</v>
      </c>
      <c r="I7106" s="70"/>
      <c r="K7106" s="70"/>
      <c r="O7106" s="70"/>
    </row>
    <row r="7107" spans="1:15">
      <c r="A7107" s="12">
        <f t="shared" si="499"/>
        <v>0</v>
      </c>
      <c r="B7107" t="str">
        <f>YEAR(C7107)&amp;VLOOKUP(MONTH(C7107),lookup!$G$2:$N$13,8)</f>
        <v>2027M09</v>
      </c>
      <c r="C7107" s="7">
        <f t="shared" si="496"/>
        <v>46644</v>
      </c>
      <c r="D7107" s="130">
        <v>0</v>
      </c>
      <c r="E7107">
        <f t="shared" si="498"/>
        <v>0</v>
      </c>
      <c r="F7107" s="130">
        <v>0</v>
      </c>
      <c r="G7107">
        <f t="shared" si="495"/>
        <v>0</v>
      </c>
      <c r="H7107">
        <f t="shared" si="497"/>
        <v>0</v>
      </c>
      <c r="I7107" s="70"/>
      <c r="K7107" s="70"/>
      <c r="O7107" s="70"/>
    </row>
    <row r="7108" spans="1:15">
      <c r="A7108" s="12">
        <f t="shared" si="499"/>
        <v>0</v>
      </c>
      <c r="B7108" t="str">
        <f>YEAR(C7108)&amp;VLOOKUP(MONTH(C7108),lookup!$G$2:$N$13,8)</f>
        <v>2027M09</v>
      </c>
      <c r="C7108" s="7">
        <f t="shared" si="496"/>
        <v>46645</v>
      </c>
      <c r="D7108" s="130">
        <v>0</v>
      </c>
      <c r="E7108">
        <f t="shared" si="498"/>
        <v>0</v>
      </c>
      <c r="F7108" s="130">
        <v>0</v>
      </c>
      <c r="G7108">
        <f t="shared" si="495"/>
        <v>0</v>
      </c>
      <c r="H7108">
        <f t="shared" si="497"/>
        <v>0</v>
      </c>
      <c r="I7108" s="70"/>
      <c r="K7108" s="70"/>
      <c r="O7108" s="70"/>
    </row>
    <row r="7109" spans="1:15">
      <c r="A7109" s="12">
        <f t="shared" si="499"/>
        <v>0</v>
      </c>
      <c r="B7109" t="str">
        <f>YEAR(C7109)&amp;VLOOKUP(MONTH(C7109),lookup!$G$2:$N$13,8)</f>
        <v>2027M09</v>
      </c>
      <c r="C7109" s="7">
        <f t="shared" si="496"/>
        <v>46646</v>
      </c>
      <c r="D7109" s="130">
        <v>0</v>
      </c>
      <c r="E7109">
        <f t="shared" si="498"/>
        <v>0</v>
      </c>
      <c r="F7109" s="130">
        <v>0</v>
      </c>
      <c r="G7109">
        <f t="shared" si="495"/>
        <v>0</v>
      </c>
      <c r="H7109">
        <f t="shared" si="497"/>
        <v>0</v>
      </c>
      <c r="I7109" s="70"/>
      <c r="K7109" s="70"/>
      <c r="O7109" s="70"/>
    </row>
    <row r="7110" spans="1:15">
      <c r="A7110" s="12">
        <f t="shared" si="499"/>
        <v>0</v>
      </c>
      <c r="B7110" t="str">
        <f>YEAR(C7110)&amp;VLOOKUP(MONTH(C7110),lookup!$G$2:$N$13,8)</f>
        <v>2027M09</v>
      </c>
      <c r="C7110" s="7">
        <f t="shared" si="496"/>
        <v>46647</v>
      </c>
      <c r="D7110" s="130">
        <v>0</v>
      </c>
      <c r="E7110">
        <f t="shared" si="498"/>
        <v>0</v>
      </c>
      <c r="F7110" s="130">
        <v>0</v>
      </c>
      <c r="G7110">
        <f t="shared" ref="G7110:G7173" si="500">AVERAGE(SUM(F7103:F7110)/8,SUM(F7105:F7110)/6)</f>
        <v>0</v>
      </c>
      <c r="H7110">
        <f t="shared" si="497"/>
        <v>0</v>
      </c>
      <c r="I7110" s="70"/>
      <c r="K7110" s="70"/>
      <c r="O7110" s="70"/>
    </row>
    <row r="7111" spans="1:15">
      <c r="A7111" s="12">
        <f t="shared" si="499"/>
        <v>0</v>
      </c>
      <c r="B7111" t="str">
        <f>YEAR(C7111)&amp;VLOOKUP(MONTH(C7111),lookup!$G$2:$N$13,8)</f>
        <v>2027M09</v>
      </c>
      <c r="C7111" s="7">
        <f t="shared" si="496"/>
        <v>46648</v>
      </c>
      <c r="D7111" s="130">
        <v>0</v>
      </c>
      <c r="E7111">
        <f t="shared" si="498"/>
        <v>0</v>
      </c>
      <c r="F7111" s="130">
        <v>0</v>
      </c>
      <c r="G7111">
        <f t="shared" si="500"/>
        <v>0</v>
      </c>
      <c r="H7111">
        <f t="shared" si="497"/>
        <v>0</v>
      </c>
      <c r="I7111" s="70"/>
      <c r="K7111" s="70"/>
      <c r="O7111" s="70"/>
    </row>
    <row r="7112" spans="1:15">
      <c r="A7112" s="12">
        <f t="shared" si="499"/>
        <v>0</v>
      </c>
      <c r="B7112" t="str">
        <f>YEAR(C7112)&amp;VLOOKUP(MONTH(C7112),lookup!$G$2:$N$13,8)</f>
        <v>2027M09</v>
      </c>
      <c r="C7112" s="7">
        <f t="shared" si="496"/>
        <v>46649</v>
      </c>
      <c r="D7112" s="130">
        <v>0</v>
      </c>
      <c r="E7112">
        <f t="shared" si="498"/>
        <v>0</v>
      </c>
      <c r="F7112" s="130">
        <v>0</v>
      </c>
      <c r="G7112">
        <f t="shared" si="500"/>
        <v>0</v>
      </c>
      <c r="H7112">
        <f t="shared" si="497"/>
        <v>0</v>
      </c>
      <c r="I7112" s="70"/>
      <c r="K7112" s="70"/>
      <c r="O7112" s="70"/>
    </row>
    <row r="7113" spans="1:15">
      <c r="A7113" s="12">
        <f t="shared" si="499"/>
        <v>0</v>
      </c>
      <c r="B7113" t="str">
        <f>YEAR(C7113)&amp;VLOOKUP(MONTH(C7113),lookup!$G$2:$N$13,8)</f>
        <v>2027M09</v>
      </c>
      <c r="C7113" s="7">
        <f t="shared" si="496"/>
        <v>46650</v>
      </c>
      <c r="D7113" s="130">
        <v>0</v>
      </c>
      <c r="E7113">
        <f t="shared" si="498"/>
        <v>0</v>
      </c>
      <c r="F7113" s="130">
        <v>0</v>
      </c>
      <c r="G7113">
        <f t="shared" si="500"/>
        <v>0</v>
      </c>
      <c r="H7113">
        <f t="shared" si="497"/>
        <v>0</v>
      </c>
      <c r="I7113" s="70"/>
      <c r="K7113" s="70"/>
      <c r="O7113" s="70"/>
    </row>
    <row r="7114" spans="1:15">
      <c r="A7114" s="12">
        <f t="shared" si="499"/>
        <v>0</v>
      </c>
      <c r="B7114" t="str">
        <f>YEAR(C7114)&amp;VLOOKUP(MONTH(C7114),lookup!$G$2:$N$13,8)</f>
        <v>2027M09</v>
      </c>
      <c r="C7114" s="7">
        <f t="shared" si="496"/>
        <v>46651</v>
      </c>
      <c r="D7114" s="130">
        <v>0</v>
      </c>
      <c r="E7114">
        <f t="shared" si="498"/>
        <v>0</v>
      </c>
      <c r="F7114" s="130">
        <v>0</v>
      </c>
      <c r="G7114">
        <f t="shared" si="500"/>
        <v>0</v>
      </c>
      <c r="H7114">
        <f t="shared" si="497"/>
        <v>0</v>
      </c>
      <c r="I7114" s="70"/>
      <c r="K7114" s="70"/>
      <c r="O7114" s="70"/>
    </row>
    <row r="7115" spans="1:15">
      <c r="A7115" s="12">
        <f t="shared" si="499"/>
        <v>0</v>
      </c>
      <c r="B7115" t="str">
        <f>YEAR(C7115)&amp;VLOOKUP(MONTH(C7115),lookup!$G$2:$N$13,8)</f>
        <v>2027M09</v>
      </c>
      <c r="C7115" s="7">
        <f t="shared" si="496"/>
        <v>46652</v>
      </c>
      <c r="D7115" s="130">
        <v>0</v>
      </c>
      <c r="E7115">
        <f t="shared" si="498"/>
        <v>0</v>
      </c>
      <c r="F7115" s="130">
        <v>0</v>
      </c>
      <c r="G7115">
        <f t="shared" si="500"/>
        <v>0</v>
      </c>
      <c r="H7115">
        <f t="shared" si="497"/>
        <v>0</v>
      </c>
      <c r="I7115" s="70"/>
      <c r="K7115" s="70"/>
      <c r="O7115" s="70"/>
    </row>
    <row r="7116" spans="1:15">
      <c r="A7116" s="12">
        <f t="shared" si="499"/>
        <v>0</v>
      </c>
      <c r="B7116" t="str">
        <f>YEAR(C7116)&amp;VLOOKUP(MONTH(C7116),lookup!$G$2:$N$13,8)</f>
        <v>2027M09</v>
      </c>
      <c r="C7116" s="7">
        <f t="shared" ref="C7116:C7179" si="501">C7115+1</f>
        <v>46653</v>
      </c>
      <c r="D7116" s="130">
        <v>0</v>
      </c>
      <c r="E7116">
        <f t="shared" si="498"/>
        <v>0</v>
      </c>
      <c r="F7116" s="130">
        <v>0</v>
      </c>
      <c r="G7116">
        <f t="shared" si="500"/>
        <v>0</v>
      </c>
      <c r="H7116">
        <f t="shared" si="497"/>
        <v>0</v>
      </c>
      <c r="I7116" s="70"/>
      <c r="K7116" s="70"/>
      <c r="O7116" s="70"/>
    </row>
    <row r="7117" spans="1:15">
      <c r="A7117" s="12">
        <f t="shared" si="499"/>
        <v>0</v>
      </c>
      <c r="B7117" t="str">
        <f>YEAR(C7117)&amp;VLOOKUP(MONTH(C7117),lookup!$G$2:$N$13,8)</f>
        <v>2027M09</v>
      </c>
      <c r="C7117" s="7">
        <f t="shared" si="501"/>
        <v>46654</v>
      </c>
      <c r="D7117" s="130">
        <v>0</v>
      </c>
      <c r="E7117">
        <f t="shared" si="498"/>
        <v>0</v>
      </c>
      <c r="F7117" s="130">
        <v>0</v>
      </c>
      <c r="G7117">
        <f t="shared" si="500"/>
        <v>0</v>
      </c>
      <c r="H7117">
        <f t="shared" si="497"/>
        <v>0</v>
      </c>
      <c r="I7117" s="70"/>
      <c r="K7117" s="70"/>
      <c r="O7117" s="70"/>
    </row>
    <row r="7118" spans="1:15">
      <c r="A7118" s="12">
        <f t="shared" si="499"/>
        <v>0</v>
      </c>
      <c r="B7118" t="str">
        <f>YEAR(C7118)&amp;VLOOKUP(MONTH(C7118),lookup!$G$2:$N$13,8)</f>
        <v>2027M09</v>
      </c>
      <c r="C7118" s="7">
        <f t="shared" si="501"/>
        <v>46655</v>
      </c>
      <c r="D7118" s="130">
        <v>0</v>
      </c>
      <c r="E7118">
        <f t="shared" si="498"/>
        <v>0</v>
      </c>
      <c r="F7118" s="130">
        <v>0</v>
      </c>
      <c r="G7118">
        <f t="shared" si="500"/>
        <v>0</v>
      </c>
      <c r="H7118">
        <f t="shared" si="497"/>
        <v>0</v>
      </c>
      <c r="I7118" s="70"/>
      <c r="K7118" s="70"/>
      <c r="O7118" s="70"/>
    </row>
    <row r="7119" spans="1:15">
      <c r="A7119" s="12">
        <f t="shared" si="499"/>
        <v>0</v>
      </c>
      <c r="B7119" t="str">
        <f>YEAR(C7119)&amp;VLOOKUP(MONTH(C7119),lookup!$G$2:$N$13,8)</f>
        <v>2027M09</v>
      </c>
      <c r="C7119" s="7">
        <f t="shared" si="501"/>
        <v>46656</v>
      </c>
      <c r="D7119" s="130">
        <v>0</v>
      </c>
      <c r="E7119">
        <f t="shared" si="498"/>
        <v>0</v>
      </c>
      <c r="F7119" s="130">
        <v>0</v>
      </c>
      <c r="G7119">
        <f t="shared" si="500"/>
        <v>0</v>
      </c>
      <c r="H7119">
        <f t="shared" si="497"/>
        <v>0</v>
      </c>
      <c r="I7119" s="70"/>
      <c r="K7119" s="70"/>
      <c r="O7119" s="70"/>
    </row>
    <row r="7120" spans="1:15">
      <c r="A7120" s="12">
        <f t="shared" si="499"/>
        <v>0</v>
      </c>
      <c r="B7120" t="str">
        <f>YEAR(C7120)&amp;VLOOKUP(MONTH(C7120),lookup!$G$2:$N$13,8)</f>
        <v>2027M09</v>
      </c>
      <c r="C7120" s="7">
        <f t="shared" si="501"/>
        <v>46657</v>
      </c>
      <c r="D7120" s="130">
        <v>0</v>
      </c>
      <c r="E7120">
        <f t="shared" si="498"/>
        <v>0</v>
      </c>
      <c r="F7120" s="130">
        <v>0</v>
      </c>
      <c r="G7120">
        <f t="shared" si="500"/>
        <v>0</v>
      </c>
      <c r="H7120">
        <f t="shared" si="497"/>
        <v>0</v>
      </c>
      <c r="I7120" s="70"/>
      <c r="K7120" s="70"/>
      <c r="O7120" s="70"/>
    </row>
    <row r="7121" spans="1:15">
      <c r="A7121" s="12">
        <f t="shared" si="499"/>
        <v>0</v>
      </c>
      <c r="B7121" t="str">
        <f>YEAR(C7121)&amp;VLOOKUP(MONTH(C7121),lookup!$G$2:$N$13,8)</f>
        <v>2027M09</v>
      </c>
      <c r="C7121" s="7">
        <f t="shared" si="501"/>
        <v>46658</v>
      </c>
      <c r="D7121" s="130">
        <v>0</v>
      </c>
      <c r="E7121">
        <f t="shared" si="498"/>
        <v>0</v>
      </c>
      <c r="F7121" s="130">
        <v>0</v>
      </c>
      <c r="G7121">
        <f t="shared" si="500"/>
        <v>0</v>
      </c>
      <c r="H7121">
        <f t="shared" si="497"/>
        <v>0</v>
      </c>
      <c r="I7121" s="70"/>
      <c r="K7121" s="70"/>
      <c r="O7121" s="70"/>
    </row>
    <row r="7122" spans="1:15">
      <c r="A7122" s="12">
        <f t="shared" si="499"/>
        <v>0</v>
      </c>
      <c r="B7122" t="str">
        <f>YEAR(C7122)&amp;VLOOKUP(MONTH(C7122),lookup!$G$2:$N$13,8)</f>
        <v>2027M09</v>
      </c>
      <c r="C7122" s="7">
        <f t="shared" si="501"/>
        <v>46659</v>
      </c>
      <c r="D7122" s="130">
        <v>0</v>
      </c>
      <c r="E7122">
        <f t="shared" si="498"/>
        <v>0</v>
      </c>
      <c r="F7122" s="130">
        <v>0</v>
      </c>
      <c r="G7122">
        <f t="shared" si="500"/>
        <v>0</v>
      </c>
      <c r="H7122">
        <f t="shared" si="497"/>
        <v>0</v>
      </c>
      <c r="I7122" s="70"/>
      <c r="K7122" s="70"/>
      <c r="O7122" s="70"/>
    </row>
    <row r="7123" spans="1:15">
      <c r="A7123" s="12">
        <f t="shared" si="499"/>
        <v>0</v>
      </c>
      <c r="B7123" t="str">
        <f>YEAR(C7123)&amp;VLOOKUP(MONTH(C7123),lookup!$G$2:$N$13,8)</f>
        <v>2027M09</v>
      </c>
      <c r="C7123" s="7">
        <f t="shared" si="501"/>
        <v>46660</v>
      </c>
      <c r="D7123" s="130">
        <v>0</v>
      </c>
      <c r="E7123">
        <f t="shared" si="498"/>
        <v>0</v>
      </c>
      <c r="F7123" s="130">
        <v>0</v>
      </c>
      <c r="G7123">
        <f t="shared" si="500"/>
        <v>0</v>
      </c>
      <c r="H7123">
        <f t="shared" si="497"/>
        <v>0</v>
      </c>
      <c r="I7123" s="70"/>
      <c r="K7123" s="70"/>
      <c r="O7123" s="70"/>
    </row>
    <row r="7124" spans="1:15">
      <c r="A7124" s="12">
        <f t="shared" si="499"/>
        <v>0</v>
      </c>
      <c r="B7124" t="str">
        <f>YEAR(C7124)&amp;VLOOKUP(MONTH(C7124),lookup!$G$2:$N$13,8)</f>
        <v>2027M10</v>
      </c>
      <c r="C7124" s="7">
        <f t="shared" si="501"/>
        <v>46661</v>
      </c>
      <c r="D7124" s="130">
        <v>0</v>
      </c>
      <c r="E7124">
        <f t="shared" si="498"/>
        <v>0</v>
      </c>
      <c r="F7124" s="130">
        <v>0</v>
      </c>
      <c r="G7124">
        <f t="shared" si="500"/>
        <v>0</v>
      </c>
      <c r="H7124">
        <f t="shared" si="497"/>
        <v>0</v>
      </c>
      <c r="I7124" s="70"/>
      <c r="K7124" s="70"/>
      <c r="O7124" s="70"/>
    </row>
    <row r="7125" spans="1:15">
      <c r="A7125" s="12">
        <f t="shared" si="499"/>
        <v>0</v>
      </c>
      <c r="B7125" t="str">
        <f>YEAR(C7125)&amp;VLOOKUP(MONTH(C7125),lookup!$G$2:$N$13,8)</f>
        <v>2027M10</v>
      </c>
      <c r="C7125" s="7">
        <f t="shared" si="501"/>
        <v>46662</v>
      </c>
      <c r="D7125" s="130">
        <v>0</v>
      </c>
      <c r="E7125">
        <f t="shared" si="498"/>
        <v>0</v>
      </c>
      <c r="F7125" s="130">
        <v>0</v>
      </c>
      <c r="G7125">
        <f t="shared" si="500"/>
        <v>0</v>
      </c>
      <c r="H7125">
        <f t="shared" si="497"/>
        <v>0</v>
      </c>
      <c r="I7125" s="70"/>
      <c r="K7125" s="70"/>
      <c r="O7125" s="70"/>
    </row>
    <row r="7126" spans="1:15">
      <c r="A7126" s="12">
        <f t="shared" si="499"/>
        <v>0</v>
      </c>
      <c r="B7126" t="str">
        <f>YEAR(C7126)&amp;VLOOKUP(MONTH(C7126),lookup!$G$2:$N$13,8)</f>
        <v>2027M10</v>
      </c>
      <c r="C7126" s="7">
        <f t="shared" si="501"/>
        <v>46663</v>
      </c>
      <c r="D7126" s="130">
        <v>0</v>
      </c>
      <c r="E7126">
        <f t="shared" si="498"/>
        <v>0</v>
      </c>
      <c r="F7126" s="130">
        <v>0</v>
      </c>
      <c r="G7126">
        <f t="shared" si="500"/>
        <v>0</v>
      </c>
      <c r="H7126">
        <f t="shared" si="497"/>
        <v>0</v>
      </c>
      <c r="I7126" s="70"/>
      <c r="K7126" s="70"/>
      <c r="O7126" s="70"/>
    </row>
    <row r="7127" spans="1:15">
      <c r="A7127" s="12">
        <f t="shared" si="499"/>
        <v>0</v>
      </c>
      <c r="B7127" t="str">
        <f>YEAR(C7127)&amp;VLOOKUP(MONTH(C7127),lookup!$G$2:$N$13,8)</f>
        <v>2027M10</v>
      </c>
      <c r="C7127" s="7">
        <f t="shared" si="501"/>
        <v>46664</v>
      </c>
      <c r="D7127" s="130">
        <v>0</v>
      </c>
      <c r="E7127">
        <f t="shared" si="498"/>
        <v>0</v>
      </c>
      <c r="F7127" s="130">
        <v>0</v>
      </c>
      <c r="G7127">
        <f t="shared" si="500"/>
        <v>0</v>
      </c>
      <c r="H7127">
        <f t="shared" si="497"/>
        <v>0</v>
      </c>
      <c r="I7127" s="70"/>
      <c r="K7127" s="70"/>
      <c r="O7127" s="70"/>
    </row>
    <row r="7128" spans="1:15">
      <c r="A7128" s="12">
        <f t="shared" si="499"/>
        <v>0</v>
      </c>
      <c r="B7128" t="str">
        <f>YEAR(C7128)&amp;VLOOKUP(MONTH(C7128),lookup!$G$2:$N$13,8)</f>
        <v>2027M10</v>
      </c>
      <c r="C7128" s="7">
        <f t="shared" si="501"/>
        <v>46665</v>
      </c>
      <c r="D7128" s="130">
        <v>0</v>
      </c>
      <c r="E7128">
        <f t="shared" si="498"/>
        <v>0</v>
      </c>
      <c r="F7128" s="130">
        <v>0</v>
      </c>
      <c r="G7128">
        <f t="shared" si="500"/>
        <v>0</v>
      </c>
      <c r="H7128">
        <f t="shared" si="497"/>
        <v>0</v>
      </c>
      <c r="I7128" s="70"/>
      <c r="K7128" s="70"/>
      <c r="O7128" s="70"/>
    </row>
    <row r="7129" spans="1:15">
      <c r="A7129" s="12">
        <f t="shared" si="499"/>
        <v>0</v>
      </c>
      <c r="B7129" t="str">
        <f>YEAR(C7129)&amp;VLOOKUP(MONTH(C7129),lookup!$G$2:$N$13,8)</f>
        <v>2027M10</v>
      </c>
      <c r="C7129" s="7">
        <f t="shared" si="501"/>
        <v>46666</v>
      </c>
      <c r="D7129" s="130">
        <v>0</v>
      </c>
      <c r="E7129">
        <f t="shared" si="498"/>
        <v>0</v>
      </c>
      <c r="F7129" s="130">
        <v>0</v>
      </c>
      <c r="G7129">
        <f t="shared" si="500"/>
        <v>0</v>
      </c>
      <c r="H7129">
        <f t="shared" ref="H7129:H7192" si="502">INDEX(J:AU,MATCH(C7129,C:C,0),MATCH($H$1,$J$1:$AU$1,0))*(IF(I7129=$Q$1,1,IF(K7129=$Q$1,1,IF(M7129=$Q$1,1,IF(O7129=$Q$1,1,0)))))</f>
        <v>0</v>
      </c>
      <c r="I7129" s="70"/>
      <c r="K7129" s="70"/>
      <c r="O7129" s="70"/>
    </row>
    <row r="7130" spans="1:15">
      <c r="A7130" s="12">
        <f t="shared" si="499"/>
        <v>0</v>
      </c>
      <c r="B7130" t="str">
        <f>YEAR(C7130)&amp;VLOOKUP(MONTH(C7130),lookup!$G$2:$N$13,8)</f>
        <v>2027M10</v>
      </c>
      <c r="C7130" s="7">
        <f t="shared" si="501"/>
        <v>46667</v>
      </c>
      <c r="D7130" s="130">
        <v>0</v>
      </c>
      <c r="E7130">
        <f t="shared" si="498"/>
        <v>0</v>
      </c>
      <c r="F7130" s="130">
        <v>0</v>
      </c>
      <c r="G7130">
        <f t="shared" si="500"/>
        <v>0</v>
      </c>
      <c r="H7130">
        <f t="shared" si="502"/>
        <v>0</v>
      </c>
      <c r="I7130" s="70"/>
      <c r="K7130" s="70"/>
      <c r="O7130" s="70"/>
    </row>
    <row r="7131" spans="1:15">
      <c r="A7131" s="12">
        <f t="shared" si="499"/>
        <v>0</v>
      </c>
      <c r="B7131" t="str">
        <f>YEAR(C7131)&amp;VLOOKUP(MONTH(C7131),lookup!$G$2:$N$13,8)</f>
        <v>2027M10</v>
      </c>
      <c r="C7131" s="7">
        <f t="shared" si="501"/>
        <v>46668</v>
      </c>
      <c r="D7131" s="130">
        <v>0</v>
      </c>
      <c r="E7131">
        <f t="shared" si="498"/>
        <v>0</v>
      </c>
      <c r="F7131" s="130">
        <v>0</v>
      </c>
      <c r="G7131">
        <f t="shared" si="500"/>
        <v>0</v>
      </c>
      <c r="H7131">
        <f t="shared" si="502"/>
        <v>0</v>
      </c>
      <c r="I7131" s="70"/>
      <c r="K7131" s="70"/>
      <c r="O7131" s="70"/>
    </row>
    <row r="7132" spans="1:15">
      <c r="A7132" s="12">
        <f t="shared" si="499"/>
        <v>0</v>
      </c>
      <c r="B7132" t="str">
        <f>YEAR(C7132)&amp;VLOOKUP(MONTH(C7132),lookup!$G$2:$N$13,8)</f>
        <v>2027M10</v>
      </c>
      <c r="C7132" s="7">
        <f t="shared" si="501"/>
        <v>46669</v>
      </c>
      <c r="D7132" s="130">
        <v>0</v>
      </c>
      <c r="E7132">
        <f t="shared" si="498"/>
        <v>0</v>
      </c>
      <c r="F7132" s="130">
        <v>0</v>
      </c>
      <c r="G7132">
        <f t="shared" si="500"/>
        <v>0</v>
      </c>
      <c r="H7132">
        <f t="shared" si="502"/>
        <v>0</v>
      </c>
      <c r="I7132" s="70"/>
      <c r="K7132" s="70"/>
      <c r="O7132" s="70"/>
    </row>
    <row r="7133" spans="1:15">
      <c r="A7133" s="12">
        <f t="shared" si="499"/>
        <v>0</v>
      </c>
      <c r="B7133" t="str">
        <f>YEAR(C7133)&amp;VLOOKUP(MONTH(C7133),lookup!$G$2:$N$13,8)</f>
        <v>2027M10</v>
      </c>
      <c r="C7133" s="7">
        <f t="shared" si="501"/>
        <v>46670</v>
      </c>
      <c r="D7133" s="130">
        <v>0</v>
      </c>
      <c r="E7133">
        <f t="shared" si="498"/>
        <v>0</v>
      </c>
      <c r="F7133" s="130">
        <v>0</v>
      </c>
      <c r="G7133">
        <f t="shared" si="500"/>
        <v>0</v>
      </c>
      <c r="H7133">
        <f t="shared" si="502"/>
        <v>0</v>
      </c>
      <c r="I7133" s="70"/>
      <c r="K7133" s="70"/>
      <c r="O7133" s="70"/>
    </row>
    <row r="7134" spans="1:15">
      <c r="A7134" s="12">
        <f t="shared" si="499"/>
        <v>0</v>
      </c>
      <c r="B7134" t="str">
        <f>YEAR(C7134)&amp;VLOOKUP(MONTH(C7134),lookup!$G$2:$N$13,8)</f>
        <v>2027M10</v>
      </c>
      <c r="C7134" s="7">
        <f t="shared" si="501"/>
        <v>46671</v>
      </c>
      <c r="D7134" s="130">
        <v>0</v>
      </c>
      <c r="E7134">
        <f t="shared" si="498"/>
        <v>0</v>
      </c>
      <c r="F7134" s="130">
        <v>0</v>
      </c>
      <c r="G7134">
        <f t="shared" si="500"/>
        <v>0</v>
      </c>
      <c r="H7134">
        <f t="shared" si="502"/>
        <v>0</v>
      </c>
      <c r="I7134" s="70"/>
      <c r="K7134" s="70"/>
      <c r="O7134" s="70"/>
    </row>
    <row r="7135" spans="1:15">
      <c r="A7135" s="12">
        <f t="shared" si="499"/>
        <v>0</v>
      </c>
      <c r="B7135" t="str">
        <f>YEAR(C7135)&amp;VLOOKUP(MONTH(C7135),lookup!$G$2:$N$13,8)</f>
        <v>2027M10</v>
      </c>
      <c r="C7135" s="7">
        <f t="shared" si="501"/>
        <v>46672</v>
      </c>
      <c r="D7135" s="130">
        <v>0</v>
      </c>
      <c r="E7135">
        <f t="shared" si="498"/>
        <v>0</v>
      </c>
      <c r="F7135" s="130">
        <v>0</v>
      </c>
      <c r="G7135">
        <f t="shared" si="500"/>
        <v>0</v>
      </c>
      <c r="H7135">
        <f t="shared" si="502"/>
        <v>0</v>
      </c>
      <c r="I7135" s="70"/>
      <c r="K7135" s="70"/>
      <c r="O7135" s="70"/>
    </row>
    <row r="7136" spans="1:15">
      <c r="A7136" s="12">
        <f t="shared" si="499"/>
        <v>0</v>
      </c>
      <c r="B7136" t="str">
        <f>YEAR(C7136)&amp;VLOOKUP(MONTH(C7136),lookup!$G$2:$N$13,8)</f>
        <v>2027M10</v>
      </c>
      <c r="C7136" s="7">
        <f t="shared" si="501"/>
        <v>46673</v>
      </c>
      <c r="D7136" s="130">
        <v>0</v>
      </c>
      <c r="E7136">
        <f t="shared" si="498"/>
        <v>0</v>
      </c>
      <c r="F7136" s="130">
        <v>0</v>
      </c>
      <c r="G7136">
        <f t="shared" si="500"/>
        <v>0</v>
      </c>
      <c r="H7136">
        <f t="shared" si="502"/>
        <v>0</v>
      </c>
      <c r="I7136" s="70"/>
      <c r="K7136" s="70"/>
      <c r="O7136" s="70"/>
    </row>
    <row r="7137" spans="1:15">
      <c r="A7137" s="12">
        <f t="shared" si="499"/>
        <v>0</v>
      </c>
      <c r="B7137" t="str">
        <f>YEAR(C7137)&amp;VLOOKUP(MONTH(C7137),lookup!$G$2:$N$13,8)</f>
        <v>2027M10</v>
      </c>
      <c r="C7137" s="7">
        <f t="shared" si="501"/>
        <v>46674</v>
      </c>
      <c r="D7137" s="130">
        <v>0</v>
      </c>
      <c r="E7137">
        <f t="shared" si="498"/>
        <v>0</v>
      </c>
      <c r="F7137" s="130">
        <v>0</v>
      </c>
      <c r="G7137">
        <f t="shared" si="500"/>
        <v>0</v>
      </c>
      <c r="H7137">
        <f t="shared" si="502"/>
        <v>0</v>
      </c>
      <c r="I7137" s="70"/>
      <c r="K7137" s="70"/>
      <c r="O7137" s="70"/>
    </row>
    <row r="7138" spans="1:15">
      <c r="A7138" s="12">
        <f t="shared" si="499"/>
        <v>0</v>
      </c>
      <c r="B7138" t="str">
        <f>YEAR(C7138)&amp;VLOOKUP(MONTH(C7138),lookup!$G$2:$N$13,8)</f>
        <v>2027M10</v>
      </c>
      <c r="C7138" s="7">
        <f t="shared" si="501"/>
        <v>46675</v>
      </c>
      <c r="D7138" s="130">
        <v>0</v>
      </c>
      <c r="E7138">
        <f t="shared" si="498"/>
        <v>0</v>
      </c>
      <c r="F7138" s="130">
        <v>0</v>
      </c>
      <c r="G7138">
        <f t="shared" si="500"/>
        <v>0</v>
      </c>
      <c r="H7138">
        <f t="shared" si="502"/>
        <v>0</v>
      </c>
      <c r="I7138" s="70"/>
      <c r="K7138" s="70"/>
      <c r="O7138" s="70"/>
    </row>
    <row r="7139" spans="1:15">
      <c r="A7139" s="12">
        <f t="shared" si="499"/>
        <v>0</v>
      </c>
      <c r="B7139" t="str">
        <f>YEAR(C7139)&amp;VLOOKUP(MONTH(C7139),lookup!$G$2:$N$13,8)</f>
        <v>2027M10</v>
      </c>
      <c r="C7139" s="7">
        <f t="shared" si="501"/>
        <v>46676</v>
      </c>
      <c r="D7139" s="130">
        <v>0</v>
      </c>
      <c r="E7139">
        <f t="shared" si="498"/>
        <v>0</v>
      </c>
      <c r="F7139" s="130">
        <v>0</v>
      </c>
      <c r="G7139">
        <f t="shared" si="500"/>
        <v>0</v>
      </c>
      <c r="H7139">
        <f t="shared" si="502"/>
        <v>0</v>
      </c>
      <c r="I7139" s="70"/>
      <c r="K7139" s="70"/>
      <c r="O7139" s="70"/>
    </row>
    <row r="7140" spans="1:15">
      <c r="A7140" s="12">
        <f t="shared" si="499"/>
        <v>0</v>
      </c>
      <c r="B7140" t="str">
        <f>YEAR(C7140)&amp;VLOOKUP(MONTH(C7140),lookup!$G$2:$N$13,8)</f>
        <v>2027M10</v>
      </c>
      <c r="C7140" s="7">
        <f t="shared" si="501"/>
        <v>46677</v>
      </c>
      <c r="D7140" s="130">
        <v>0</v>
      </c>
      <c r="E7140">
        <f t="shared" si="498"/>
        <v>0</v>
      </c>
      <c r="F7140" s="130">
        <v>0</v>
      </c>
      <c r="G7140">
        <f t="shared" si="500"/>
        <v>0</v>
      </c>
      <c r="H7140">
        <f t="shared" si="502"/>
        <v>0</v>
      </c>
      <c r="I7140" s="70"/>
      <c r="K7140" s="70"/>
      <c r="O7140" s="70"/>
    </row>
    <row r="7141" spans="1:15">
      <c r="A7141" s="12">
        <f t="shared" si="499"/>
        <v>0</v>
      </c>
      <c r="B7141" t="str">
        <f>YEAR(C7141)&amp;VLOOKUP(MONTH(C7141),lookup!$G$2:$N$13,8)</f>
        <v>2027M10</v>
      </c>
      <c r="C7141" s="7">
        <f t="shared" si="501"/>
        <v>46678</v>
      </c>
      <c r="D7141" s="130">
        <v>0</v>
      </c>
      <c r="E7141">
        <f t="shared" si="498"/>
        <v>0</v>
      </c>
      <c r="F7141" s="130">
        <v>0</v>
      </c>
      <c r="G7141">
        <f t="shared" si="500"/>
        <v>0</v>
      </c>
      <c r="H7141">
        <f t="shared" si="502"/>
        <v>0</v>
      </c>
      <c r="I7141" s="70"/>
      <c r="K7141" s="70"/>
      <c r="O7141" s="70"/>
    </row>
    <row r="7142" spans="1:15">
      <c r="A7142" s="12">
        <f t="shared" si="499"/>
        <v>0</v>
      </c>
      <c r="B7142" t="str">
        <f>YEAR(C7142)&amp;VLOOKUP(MONTH(C7142),lookup!$G$2:$N$13,8)</f>
        <v>2027M10</v>
      </c>
      <c r="C7142" s="7">
        <f t="shared" si="501"/>
        <v>46679</v>
      </c>
      <c r="D7142" s="130">
        <v>0</v>
      </c>
      <c r="E7142">
        <f t="shared" si="498"/>
        <v>0</v>
      </c>
      <c r="F7142" s="130">
        <v>0</v>
      </c>
      <c r="G7142">
        <f t="shared" si="500"/>
        <v>0</v>
      </c>
      <c r="H7142">
        <f t="shared" si="502"/>
        <v>0</v>
      </c>
      <c r="I7142" s="70"/>
      <c r="K7142" s="70"/>
      <c r="O7142" s="70"/>
    </row>
    <row r="7143" spans="1:15">
      <c r="A7143" s="12">
        <f t="shared" si="499"/>
        <v>0</v>
      </c>
      <c r="B7143" t="str">
        <f>YEAR(C7143)&amp;VLOOKUP(MONTH(C7143),lookup!$G$2:$N$13,8)</f>
        <v>2027M10</v>
      </c>
      <c r="C7143" s="7">
        <f t="shared" si="501"/>
        <v>46680</v>
      </c>
      <c r="D7143" s="130">
        <v>0</v>
      </c>
      <c r="E7143">
        <f t="shared" si="498"/>
        <v>0</v>
      </c>
      <c r="F7143" s="130">
        <v>0</v>
      </c>
      <c r="G7143">
        <f t="shared" si="500"/>
        <v>0</v>
      </c>
      <c r="H7143">
        <f t="shared" si="502"/>
        <v>0</v>
      </c>
      <c r="I7143" s="70"/>
      <c r="K7143" s="70"/>
      <c r="O7143" s="70"/>
    </row>
    <row r="7144" spans="1:15">
      <c r="A7144" s="12">
        <f t="shared" si="499"/>
        <v>0</v>
      </c>
      <c r="B7144" t="str">
        <f>YEAR(C7144)&amp;VLOOKUP(MONTH(C7144),lookup!$G$2:$N$13,8)</f>
        <v>2027M10</v>
      </c>
      <c r="C7144" s="7">
        <f t="shared" si="501"/>
        <v>46681</v>
      </c>
      <c r="D7144" s="130">
        <v>0</v>
      </c>
      <c r="E7144">
        <f t="shared" si="498"/>
        <v>0</v>
      </c>
      <c r="F7144" s="130">
        <v>0</v>
      </c>
      <c r="G7144">
        <f t="shared" si="500"/>
        <v>0</v>
      </c>
      <c r="H7144">
        <f t="shared" si="502"/>
        <v>0</v>
      </c>
      <c r="I7144" s="70"/>
      <c r="K7144" s="70"/>
      <c r="O7144" s="70"/>
    </row>
    <row r="7145" spans="1:15">
      <c r="A7145" s="12">
        <f t="shared" si="499"/>
        <v>0</v>
      </c>
      <c r="B7145" t="str">
        <f>YEAR(C7145)&amp;VLOOKUP(MONTH(C7145),lookup!$G$2:$N$13,8)</f>
        <v>2027M10</v>
      </c>
      <c r="C7145" s="7">
        <f t="shared" si="501"/>
        <v>46682</v>
      </c>
      <c r="D7145" s="130">
        <v>0</v>
      </c>
      <c r="E7145">
        <f t="shared" si="498"/>
        <v>0</v>
      </c>
      <c r="F7145" s="130">
        <v>0</v>
      </c>
      <c r="G7145">
        <f t="shared" si="500"/>
        <v>0</v>
      </c>
      <c r="H7145">
        <f t="shared" si="502"/>
        <v>0</v>
      </c>
      <c r="I7145" s="70"/>
      <c r="K7145" s="70"/>
      <c r="O7145" s="70"/>
    </row>
    <row r="7146" spans="1:15">
      <c r="A7146" s="12">
        <f t="shared" si="499"/>
        <v>0</v>
      </c>
      <c r="B7146" t="str">
        <f>YEAR(C7146)&amp;VLOOKUP(MONTH(C7146),lookup!$G$2:$N$13,8)</f>
        <v>2027M10</v>
      </c>
      <c r="C7146" s="7">
        <f t="shared" si="501"/>
        <v>46683</v>
      </c>
      <c r="D7146" s="130">
        <v>0</v>
      </c>
      <c r="E7146">
        <f t="shared" si="498"/>
        <v>0</v>
      </c>
      <c r="F7146" s="130">
        <v>0</v>
      </c>
      <c r="G7146">
        <f t="shared" si="500"/>
        <v>0</v>
      </c>
      <c r="H7146">
        <f t="shared" si="502"/>
        <v>0</v>
      </c>
      <c r="I7146" s="70"/>
      <c r="K7146" s="70"/>
      <c r="O7146" s="70"/>
    </row>
    <row r="7147" spans="1:15">
      <c r="A7147" s="12">
        <f t="shared" si="499"/>
        <v>0</v>
      </c>
      <c r="B7147" t="str">
        <f>YEAR(C7147)&amp;VLOOKUP(MONTH(C7147),lookup!$G$2:$N$13,8)</f>
        <v>2027M10</v>
      </c>
      <c r="C7147" s="7">
        <f t="shared" si="501"/>
        <v>46684</v>
      </c>
      <c r="D7147" s="130">
        <v>0</v>
      </c>
      <c r="E7147">
        <f t="shared" si="498"/>
        <v>0</v>
      </c>
      <c r="F7147" s="130">
        <v>0</v>
      </c>
      <c r="G7147">
        <f t="shared" si="500"/>
        <v>0</v>
      </c>
      <c r="H7147">
        <f t="shared" si="502"/>
        <v>0</v>
      </c>
      <c r="I7147" s="70"/>
      <c r="K7147" s="70"/>
      <c r="O7147" s="70"/>
    </row>
    <row r="7148" spans="1:15">
      <c r="A7148" s="12">
        <f t="shared" si="499"/>
        <v>0</v>
      </c>
      <c r="B7148" t="str">
        <f>YEAR(C7148)&amp;VLOOKUP(MONTH(C7148),lookup!$G$2:$N$13,8)</f>
        <v>2027M10</v>
      </c>
      <c r="C7148" s="7">
        <f t="shared" si="501"/>
        <v>46685</v>
      </c>
      <c r="D7148" s="130">
        <v>0</v>
      </c>
      <c r="E7148">
        <f t="shared" si="498"/>
        <v>0</v>
      </c>
      <c r="F7148" s="130">
        <v>0</v>
      </c>
      <c r="G7148">
        <f t="shared" si="500"/>
        <v>0</v>
      </c>
      <c r="H7148">
        <f t="shared" si="502"/>
        <v>0</v>
      </c>
      <c r="I7148" s="70"/>
      <c r="K7148" s="70"/>
      <c r="O7148" s="70"/>
    </row>
    <row r="7149" spans="1:15">
      <c r="A7149" s="12">
        <f t="shared" si="499"/>
        <v>0</v>
      </c>
      <c r="B7149" t="str">
        <f>YEAR(C7149)&amp;VLOOKUP(MONTH(C7149),lookup!$G$2:$N$13,8)</f>
        <v>2027M10</v>
      </c>
      <c r="C7149" s="7">
        <f t="shared" si="501"/>
        <v>46686</v>
      </c>
      <c r="D7149" s="130">
        <v>0</v>
      </c>
      <c r="E7149">
        <f t="shared" ref="E7149:E7212" si="503">AVERAGE(SUM(D7142:D7149)/8,SUM(D7144:D7149)/6)</f>
        <v>0</v>
      </c>
      <c r="F7149" s="130">
        <v>0</v>
      </c>
      <c r="G7149">
        <f t="shared" si="500"/>
        <v>0</v>
      </c>
      <c r="H7149">
        <f t="shared" si="502"/>
        <v>0</v>
      </c>
      <c r="I7149" s="70"/>
      <c r="K7149" s="70"/>
      <c r="O7149" s="70"/>
    </row>
    <row r="7150" spans="1:15">
      <c r="A7150" s="12">
        <f t="shared" si="499"/>
        <v>0</v>
      </c>
      <c r="B7150" t="str">
        <f>YEAR(C7150)&amp;VLOOKUP(MONTH(C7150),lookup!$G$2:$N$13,8)</f>
        <v>2027M10</v>
      </c>
      <c r="C7150" s="7">
        <f t="shared" si="501"/>
        <v>46687</v>
      </c>
      <c r="D7150" s="130">
        <v>0</v>
      </c>
      <c r="E7150">
        <f t="shared" si="503"/>
        <v>0</v>
      </c>
      <c r="F7150" s="130">
        <v>0</v>
      </c>
      <c r="G7150">
        <f t="shared" si="500"/>
        <v>0</v>
      </c>
      <c r="H7150">
        <f t="shared" si="502"/>
        <v>0</v>
      </c>
      <c r="I7150" s="70"/>
      <c r="K7150" s="70"/>
      <c r="O7150" s="70"/>
    </row>
    <row r="7151" spans="1:15">
      <c r="A7151" s="12">
        <f t="shared" si="499"/>
        <v>0</v>
      </c>
      <c r="B7151" t="str">
        <f>YEAR(C7151)&amp;VLOOKUP(MONTH(C7151),lookup!$G$2:$N$13,8)</f>
        <v>2027M10</v>
      </c>
      <c r="C7151" s="7">
        <f t="shared" si="501"/>
        <v>46688</v>
      </c>
      <c r="D7151" s="130">
        <v>0</v>
      </c>
      <c r="E7151">
        <f t="shared" si="503"/>
        <v>0</v>
      </c>
      <c r="F7151" s="130">
        <v>0</v>
      </c>
      <c r="G7151">
        <f t="shared" si="500"/>
        <v>0</v>
      </c>
      <c r="H7151">
        <f t="shared" si="502"/>
        <v>0</v>
      </c>
      <c r="I7151" s="70"/>
      <c r="K7151" s="70"/>
      <c r="O7151" s="70"/>
    </row>
    <row r="7152" spans="1:15">
      <c r="A7152" s="12">
        <f t="shared" ref="A7152:A7215" si="504">IF(D7152+D7153=D7152,IF(D7152+D7153&gt;0,1,0),0)</f>
        <v>0</v>
      </c>
      <c r="B7152" t="str">
        <f>YEAR(C7152)&amp;VLOOKUP(MONTH(C7152),lookup!$G$2:$N$13,8)</f>
        <v>2027M10</v>
      </c>
      <c r="C7152" s="7">
        <f t="shared" si="501"/>
        <v>46689</v>
      </c>
      <c r="D7152" s="130">
        <v>0</v>
      </c>
      <c r="E7152">
        <f t="shared" si="503"/>
        <v>0</v>
      </c>
      <c r="F7152" s="130">
        <v>0</v>
      </c>
      <c r="G7152">
        <f t="shared" si="500"/>
        <v>0</v>
      </c>
      <c r="H7152">
        <f t="shared" si="502"/>
        <v>0</v>
      </c>
      <c r="I7152" s="70"/>
      <c r="K7152" s="70"/>
      <c r="O7152" s="70"/>
    </row>
    <row r="7153" spans="1:15">
      <c r="A7153" s="12">
        <f t="shared" si="504"/>
        <v>0</v>
      </c>
      <c r="B7153" t="str">
        <f>YEAR(C7153)&amp;VLOOKUP(MONTH(C7153),lookup!$G$2:$N$13,8)</f>
        <v>2027M10</v>
      </c>
      <c r="C7153" s="7">
        <f t="shared" si="501"/>
        <v>46690</v>
      </c>
      <c r="D7153" s="130">
        <v>0</v>
      </c>
      <c r="E7153">
        <f t="shared" si="503"/>
        <v>0</v>
      </c>
      <c r="F7153" s="130">
        <v>0</v>
      </c>
      <c r="G7153">
        <f t="shared" si="500"/>
        <v>0</v>
      </c>
      <c r="H7153">
        <f t="shared" si="502"/>
        <v>0</v>
      </c>
      <c r="I7153" s="70"/>
      <c r="K7153" s="70"/>
      <c r="O7153" s="70"/>
    </row>
    <row r="7154" spans="1:15">
      <c r="A7154" s="12">
        <f t="shared" si="504"/>
        <v>0</v>
      </c>
      <c r="B7154" t="str">
        <f>YEAR(C7154)&amp;VLOOKUP(MONTH(C7154),lookup!$G$2:$N$13,8)</f>
        <v>2027M10</v>
      </c>
      <c r="C7154" s="7">
        <f t="shared" si="501"/>
        <v>46691</v>
      </c>
      <c r="D7154" s="130">
        <v>0</v>
      </c>
      <c r="E7154">
        <f t="shared" si="503"/>
        <v>0</v>
      </c>
      <c r="F7154" s="130">
        <v>0</v>
      </c>
      <c r="G7154">
        <f t="shared" si="500"/>
        <v>0</v>
      </c>
      <c r="H7154">
        <f t="shared" si="502"/>
        <v>0</v>
      </c>
      <c r="I7154" s="70"/>
      <c r="K7154" s="70"/>
      <c r="O7154" s="70"/>
    </row>
    <row r="7155" spans="1:15">
      <c r="A7155" s="12">
        <f t="shared" si="504"/>
        <v>0</v>
      </c>
      <c r="B7155" t="str">
        <f>YEAR(C7155)&amp;VLOOKUP(MONTH(C7155),lookup!$G$2:$N$13,8)</f>
        <v>2027M11</v>
      </c>
      <c r="C7155" s="7">
        <f t="shared" si="501"/>
        <v>46692</v>
      </c>
      <c r="D7155" s="130">
        <v>0</v>
      </c>
      <c r="E7155">
        <f t="shared" si="503"/>
        <v>0</v>
      </c>
      <c r="F7155" s="130">
        <v>0</v>
      </c>
      <c r="G7155">
        <f t="shared" si="500"/>
        <v>0</v>
      </c>
      <c r="H7155">
        <f t="shared" si="502"/>
        <v>0</v>
      </c>
      <c r="I7155" s="70"/>
      <c r="K7155" s="70"/>
      <c r="O7155" s="70"/>
    </row>
    <row r="7156" spans="1:15">
      <c r="A7156" s="12">
        <f t="shared" si="504"/>
        <v>0</v>
      </c>
      <c r="B7156" t="str">
        <f>YEAR(C7156)&amp;VLOOKUP(MONTH(C7156),lookup!$G$2:$N$13,8)</f>
        <v>2027M11</v>
      </c>
      <c r="C7156" s="7">
        <f t="shared" si="501"/>
        <v>46693</v>
      </c>
      <c r="D7156" s="130">
        <v>0</v>
      </c>
      <c r="E7156">
        <f t="shared" si="503"/>
        <v>0</v>
      </c>
      <c r="F7156" s="130">
        <v>0</v>
      </c>
      <c r="G7156">
        <f t="shared" si="500"/>
        <v>0</v>
      </c>
      <c r="H7156">
        <f t="shared" si="502"/>
        <v>0</v>
      </c>
      <c r="I7156" s="70"/>
      <c r="K7156" s="70"/>
      <c r="O7156" s="70"/>
    </row>
    <row r="7157" spans="1:15">
      <c r="A7157" s="12">
        <f t="shared" si="504"/>
        <v>0</v>
      </c>
      <c r="B7157" t="str">
        <f>YEAR(C7157)&amp;VLOOKUP(MONTH(C7157),lookup!$G$2:$N$13,8)</f>
        <v>2027M11</v>
      </c>
      <c r="C7157" s="7">
        <f t="shared" si="501"/>
        <v>46694</v>
      </c>
      <c r="D7157" s="130">
        <v>0</v>
      </c>
      <c r="E7157">
        <f t="shared" si="503"/>
        <v>0</v>
      </c>
      <c r="F7157" s="130">
        <v>0</v>
      </c>
      <c r="G7157">
        <f t="shared" si="500"/>
        <v>0</v>
      </c>
      <c r="H7157">
        <f t="shared" si="502"/>
        <v>0</v>
      </c>
      <c r="I7157" s="70"/>
      <c r="K7157" s="70"/>
      <c r="O7157" s="70"/>
    </row>
    <row r="7158" spans="1:15">
      <c r="A7158" s="12">
        <f t="shared" si="504"/>
        <v>0</v>
      </c>
      <c r="B7158" t="str">
        <f>YEAR(C7158)&amp;VLOOKUP(MONTH(C7158),lookup!$G$2:$N$13,8)</f>
        <v>2027M11</v>
      </c>
      <c r="C7158" s="7">
        <f t="shared" si="501"/>
        <v>46695</v>
      </c>
      <c r="D7158" s="130">
        <v>0</v>
      </c>
      <c r="E7158">
        <f t="shared" si="503"/>
        <v>0</v>
      </c>
      <c r="F7158" s="130">
        <v>0</v>
      </c>
      <c r="G7158">
        <f t="shared" si="500"/>
        <v>0</v>
      </c>
      <c r="H7158">
        <f t="shared" si="502"/>
        <v>0</v>
      </c>
      <c r="I7158" s="70"/>
      <c r="K7158" s="70"/>
      <c r="O7158" s="70"/>
    </row>
    <row r="7159" spans="1:15">
      <c r="A7159" s="12">
        <f t="shared" si="504"/>
        <v>0</v>
      </c>
      <c r="B7159" t="str">
        <f>YEAR(C7159)&amp;VLOOKUP(MONTH(C7159),lookup!$G$2:$N$13,8)</f>
        <v>2027M11</v>
      </c>
      <c r="C7159" s="7">
        <f t="shared" si="501"/>
        <v>46696</v>
      </c>
      <c r="D7159" s="130">
        <v>0</v>
      </c>
      <c r="E7159">
        <f t="shared" si="503"/>
        <v>0</v>
      </c>
      <c r="F7159" s="130">
        <v>0</v>
      </c>
      <c r="G7159">
        <f t="shared" si="500"/>
        <v>0</v>
      </c>
      <c r="H7159">
        <f t="shared" si="502"/>
        <v>0</v>
      </c>
      <c r="I7159" s="70"/>
      <c r="K7159" s="70"/>
      <c r="O7159" s="70"/>
    </row>
    <row r="7160" spans="1:15">
      <c r="A7160" s="12">
        <f t="shared" si="504"/>
        <v>0</v>
      </c>
      <c r="B7160" t="str">
        <f>YEAR(C7160)&amp;VLOOKUP(MONTH(C7160),lookup!$G$2:$N$13,8)</f>
        <v>2027M11</v>
      </c>
      <c r="C7160" s="7">
        <f t="shared" si="501"/>
        <v>46697</v>
      </c>
      <c r="D7160" s="130">
        <v>0</v>
      </c>
      <c r="E7160">
        <f t="shared" si="503"/>
        <v>0</v>
      </c>
      <c r="F7160" s="130">
        <v>0</v>
      </c>
      <c r="G7160">
        <f t="shared" si="500"/>
        <v>0</v>
      </c>
      <c r="H7160">
        <f t="shared" si="502"/>
        <v>0</v>
      </c>
      <c r="I7160" s="70"/>
      <c r="K7160" s="70"/>
      <c r="O7160" s="70"/>
    </row>
    <row r="7161" spans="1:15">
      <c r="A7161" s="12">
        <f t="shared" si="504"/>
        <v>0</v>
      </c>
      <c r="B7161" t="str">
        <f>YEAR(C7161)&amp;VLOOKUP(MONTH(C7161),lookup!$G$2:$N$13,8)</f>
        <v>2027M11</v>
      </c>
      <c r="C7161" s="7">
        <f t="shared" si="501"/>
        <v>46698</v>
      </c>
      <c r="D7161" s="130">
        <v>0</v>
      </c>
      <c r="E7161">
        <f t="shared" si="503"/>
        <v>0</v>
      </c>
      <c r="F7161" s="130">
        <v>0</v>
      </c>
      <c r="G7161">
        <f t="shared" si="500"/>
        <v>0</v>
      </c>
      <c r="H7161">
        <f t="shared" si="502"/>
        <v>0</v>
      </c>
      <c r="I7161" s="70"/>
      <c r="K7161" s="70"/>
      <c r="O7161" s="70"/>
    </row>
    <row r="7162" spans="1:15">
      <c r="A7162" s="12">
        <f t="shared" si="504"/>
        <v>0</v>
      </c>
      <c r="B7162" t="str">
        <f>YEAR(C7162)&amp;VLOOKUP(MONTH(C7162),lookup!$G$2:$N$13,8)</f>
        <v>2027M11</v>
      </c>
      <c r="C7162" s="7">
        <f t="shared" si="501"/>
        <v>46699</v>
      </c>
      <c r="D7162" s="130">
        <v>0</v>
      </c>
      <c r="E7162">
        <f t="shared" si="503"/>
        <v>0</v>
      </c>
      <c r="F7162" s="130">
        <v>0</v>
      </c>
      <c r="G7162">
        <f t="shared" si="500"/>
        <v>0</v>
      </c>
      <c r="H7162">
        <f t="shared" si="502"/>
        <v>0</v>
      </c>
      <c r="I7162" s="70"/>
      <c r="K7162" s="70"/>
      <c r="O7162" s="70"/>
    </row>
    <row r="7163" spans="1:15">
      <c r="A7163" s="12">
        <f t="shared" si="504"/>
        <v>0</v>
      </c>
      <c r="B7163" t="str">
        <f>YEAR(C7163)&amp;VLOOKUP(MONTH(C7163),lookup!$G$2:$N$13,8)</f>
        <v>2027M11</v>
      </c>
      <c r="C7163" s="7">
        <f t="shared" si="501"/>
        <v>46700</v>
      </c>
      <c r="D7163" s="130">
        <v>0</v>
      </c>
      <c r="E7163">
        <f t="shared" si="503"/>
        <v>0</v>
      </c>
      <c r="F7163" s="130">
        <v>0</v>
      </c>
      <c r="G7163">
        <f t="shared" si="500"/>
        <v>0</v>
      </c>
      <c r="H7163">
        <f t="shared" si="502"/>
        <v>0</v>
      </c>
      <c r="I7163" s="70"/>
      <c r="K7163" s="70"/>
      <c r="O7163" s="70"/>
    </row>
    <row r="7164" spans="1:15">
      <c r="A7164" s="12">
        <f t="shared" si="504"/>
        <v>0</v>
      </c>
      <c r="B7164" t="str">
        <f>YEAR(C7164)&amp;VLOOKUP(MONTH(C7164),lookup!$G$2:$N$13,8)</f>
        <v>2027M11</v>
      </c>
      <c r="C7164" s="7">
        <f t="shared" si="501"/>
        <v>46701</v>
      </c>
      <c r="D7164" s="130">
        <v>0</v>
      </c>
      <c r="E7164">
        <f t="shared" si="503"/>
        <v>0</v>
      </c>
      <c r="F7164" s="130">
        <v>0</v>
      </c>
      <c r="G7164">
        <f t="shared" si="500"/>
        <v>0</v>
      </c>
      <c r="H7164">
        <f t="shared" si="502"/>
        <v>0</v>
      </c>
      <c r="I7164" s="70"/>
      <c r="K7164" s="70"/>
      <c r="O7164" s="70"/>
    </row>
    <row r="7165" spans="1:15">
      <c r="A7165" s="12">
        <f t="shared" si="504"/>
        <v>0</v>
      </c>
      <c r="B7165" t="str">
        <f>YEAR(C7165)&amp;VLOOKUP(MONTH(C7165),lookup!$G$2:$N$13,8)</f>
        <v>2027M11</v>
      </c>
      <c r="C7165" s="7">
        <f t="shared" si="501"/>
        <v>46702</v>
      </c>
      <c r="D7165" s="130">
        <v>0</v>
      </c>
      <c r="E7165">
        <f t="shared" si="503"/>
        <v>0</v>
      </c>
      <c r="F7165" s="130">
        <v>0</v>
      </c>
      <c r="G7165">
        <f t="shared" si="500"/>
        <v>0</v>
      </c>
      <c r="H7165">
        <f t="shared" si="502"/>
        <v>0</v>
      </c>
      <c r="I7165" s="70"/>
      <c r="K7165" s="70"/>
      <c r="O7165" s="70"/>
    </row>
    <row r="7166" spans="1:15">
      <c r="A7166" s="12">
        <f t="shared" si="504"/>
        <v>0</v>
      </c>
      <c r="B7166" t="str">
        <f>YEAR(C7166)&amp;VLOOKUP(MONTH(C7166),lookup!$G$2:$N$13,8)</f>
        <v>2027M11</v>
      </c>
      <c r="C7166" s="7">
        <f t="shared" si="501"/>
        <v>46703</v>
      </c>
      <c r="D7166" s="130">
        <v>0</v>
      </c>
      <c r="E7166">
        <f t="shared" si="503"/>
        <v>0</v>
      </c>
      <c r="F7166" s="130">
        <v>0</v>
      </c>
      <c r="G7166">
        <f t="shared" si="500"/>
        <v>0</v>
      </c>
      <c r="H7166">
        <f t="shared" si="502"/>
        <v>0</v>
      </c>
      <c r="I7166" s="70"/>
      <c r="K7166" s="70"/>
      <c r="O7166" s="70"/>
    </row>
    <row r="7167" spans="1:15">
      <c r="A7167" s="12">
        <f t="shared" si="504"/>
        <v>0</v>
      </c>
      <c r="B7167" t="str">
        <f>YEAR(C7167)&amp;VLOOKUP(MONTH(C7167),lookup!$G$2:$N$13,8)</f>
        <v>2027M11</v>
      </c>
      <c r="C7167" s="7">
        <f t="shared" si="501"/>
        <v>46704</v>
      </c>
      <c r="D7167" s="130">
        <v>0</v>
      </c>
      <c r="E7167">
        <f t="shared" si="503"/>
        <v>0</v>
      </c>
      <c r="F7167" s="130">
        <v>0</v>
      </c>
      <c r="G7167">
        <f t="shared" si="500"/>
        <v>0</v>
      </c>
      <c r="H7167">
        <f t="shared" si="502"/>
        <v>0</v>
      </c>
      <c r="I7167" s="70"/>
      <c r="K7167" s="70"/>
      <c r="O7167" s="70"/>
    </row>
    <row r="7168" spans="1:15">
      <c r="A7168" s="12">
        <f t="shared" si="504"/>
        <v>0</v>
      </c>
      <c r="B7168" t="str">
        <f>YEAR(C7168)&amp;VLOOKUP(MONTH(C7168),lookup!$G$2:$N$13,8)</f>
        <v>2027M11</v>
      </c>
      <c r="C7168" s="7">
        <f t="shared" si="501"/>
        <v>46705</v>
      </c>
      <c r="D7168" s="130">
        <v>0</v>
      </c>
      <c r="E7168">
        <f t="shared" si="503"/>
        <v>0</v>
      </c>
      <c r="F7168" s="130">
        <v>0</v>
      </c>
      <c r="G7168">
        <f t="shared" si="500"/>
        <v>0</v>
      </c>
      <c r="H7168">
        <f t="shared" si="502"/>
        <v>0</v>
      </c>
      <c r="I7168" s="70"/>
      <c r="K7168" s="70"/>
      <c r="O7168" s="70"/>
    </row>
    <row r="7169" spans="1:15">
      <c r="A7169" s="12">
        <f t="shared" si="504"/>
        <v>0</v>
      </c>
      <c r="B7169" t="str">
        <f>YEAR(C7169)&amp;VLOOKUP(MONTH(C7169),lookup!$G$2:$N$13,8)</f>
        <v>2027M11</v>
      </c>
      <c r="C7169" s="7">
        <f t="shared" si="501"/>
        <v>46706</v>
      </c>
      <c r="D7169" s="130">
        <v>0</v>
      </c>
      <c r="E7169">
        <f t="shared" si="503"/>
        <v>0</v>
      </c>
      <c r="F7169" s="130">
        <v>0</v>
      </c>
      <c r="G7169">
        <f t="shared" si="500"/>
        <v>0</v>
      </c>
      <c r="H7169">
        <f t="shared" si="502"/>
        <v>0</v>
      </c>
      <c r="I7169" s="70"/>
      <c r="K7169" s="70"/>
      <c r="O7169" s="70"/>
    </row>
    <row r="7170" spans="1:15">
      <c r="A7170" s="12">
        <f t="shared" si="504"/>
        <v>0</v>
      </c>
      <c r="B7170" t="str">
        <f>YEAR(C7170)&amp;VLOOKUP(MONTH(C7170),lookup!$G$2:$N$13,8)</f>
        <v>2027M11</v>
      </c>
      <c r="C7170" s="7">
        <f t="shared" si="501"/>
        <v>46707</v>
      </c>
      <c r="D7170" s="130">
        <v>0</v>
      </c>
      <c r="E7170">
        <f t="shared" si="503"/>
        <v>0</v>
      </c>
      <c r="F7170" s="130">
        <v>0</v>
      </c>
      <c r="G7170">
        <f t="shared" si="500"/>
        <v>0</v>
      </c>
      <c r="H7170">
        <f t="shared" si="502"/>
        <v>0</v>
      </c>
      <c r="I7170" s="70"/>
      <c r="K7170" s="70"/>
      <c r="O7170" s="70"/>
    </row>
    <row r="7171" spans="1:15">
      <c r="A7171" s="12">
        <f t="shared" si="504"/>
        <v>0</v>
      </c>
      <c r="B7171" t="str">
        <f>YEAR(C7171)&amp;VLOOKUP(MONTH(C7171),lookup!$G$2:$N$13,8)</f>
        <v>2027M11</v>
      </c>
      <c r="C7171" s="7">
        <f t="shared" si="501"/>
        <v>46708</v>
      </c>
      <c r="D7171" s="130">
        <v>0</v>
      </c>
      <c r="E7171">
        <f t="shared" si="503"/>
        <v>0</v>
      </c>
      <c r="F7171" s="130">
        <v>0</v>
      </c>
      <c r="G7171">
        <f t="shared" si="500"/>
        <v>0</v>
      </c>
      <c r="H7171">
        <f t="shared" si="502"/>
        <v>0</v>
      </c>
      <c r="I7171" s="70"/>
      <c r="K7171" s="70"/>
      <c r="O7171" s="70"/>
    </row>
    <row r="7172" spans="1:15">
      <c r="A7172" s="12">
        <f t="shared" si="504"/>
        <v>0</v>
      </c>
      <c r="B7172" t="str">
        <f>YEAR(C7172)&amp;VLOOKUP(MONTH(C7172),lookup!$G$2:$N$13,8)</f>
        <v>2027M11</v>
      </c>
      <c r="C7172" s="7">
        <f t="shared" si="501"/>
        <v>46709</v>
      </c>
      <c r="D7172" s="130">
        <v>0</v>
      </c>
      <c r="E7172">
        <f t="shared" si="503"/>
        <v>0</v>
      </c>
      <c r="F7172" s="130">
        <v>0</v>
      </c>
      <c r="G7172">
        <f t="shared" si="500"/>
        <v>0</v>
      </c>
      <c r="H7172">
        <f t="shared" si="502"/>
        <v>0</v>
      </c>
      <c r="I7172" s="70"/>
      <c r="K7172" s="70"/>
      <c r="O7172" s="70"/>
    </row>
    <row r="7173" spans="1:15">
      <c r="A7173" s="12">
        <f t="shared" si="504"/>
        <v>0</v>
      </c>
      <c r="B7173" t="str">
        <f>YEAR(C7173)&amp;VLOOKUP(MONTH(C7173),lookup!$G$2:$N$13,8)</f>
        <v>2027M11</v>
      </c>
      <c r="C7173" s="7">
        <f t="shared" si="501"/>
        <v>46710</v>
      </c>
      <c r="D7173" s="130">
        <v>0</v>
      </c>
      <c r="E7173">
        <f t="shared" si="503"/>
        <v>0</v>
      </c>
      <c r="F7173" s="130">
        <v>0</v>
      </c>
      <c r="G7173">
        <f t="shared" si="500"/>
        <v>0</v>
      </c>
      <c r="H7173">
        <f t="shared" si="502"/>
        <v>0</v>
      </c>
      <c r="I7173" s="70"/>
      <c r="K7173" s="70"/>
      <c r="O7173" s="70"/>
    </row>
    <row r="7174" spans="1:15">
      <c r="A7174" s="12">
        <f t="shared" si="504"/>
        <v>0</v>
      </c>
      <c r="B7174" t="str">
        <f>YEAR(C7174)&amp;VLOOKUP(MONTH(C7174),lookup!$G$2:$N$13,8)</f>
        <v>2027M11</v>
      </c>
      <c r="C7174" s="7">
        <f t="shared" si="501"/>
        <v>46711</v>
      </c>
      <c r="D7174" s="130">
        <v>0</v>
      </c>
      <c r="E7174">
        <f t="shared" si="503"/>
        <v>0</v>
      </c>
      <c r="F7174" s="130">
        <v>0</v>
      </c>
      <c r="G7174">
        <f t="shared" ref="G7174:G7237" si="505">AVERAGE(SUM(F7167:F7174)/8,SUM(F7169:F7174)/6)</f>
        <v>0</v>
      </c>
      <c r="H7174">
        <f t="shared" si="502"/>
        <v>0</v>
      </c>
      <c r="I7174" s="70"/>
      <c r="K7174" s="70"/>
      <c r="O7174" s="70"/>
    </row>
    <row r="7175" spans="1:15">
      <c r="A7175" s="12">
        <f t="shared" si="504"/>
        <v>0</v>
      </c>
      <c r="B7175" t="str">
        <f>YEAR(C7175)&amp;VLOOKUP(MONTH(C7175),lookup!$G$2:$N$13,8)</f>
        <v>2027M11</v>
      </c>
      <c r="C7175" s="7">
        <f t="shared" si="501"/>
        <v>46712</v>
      </c>
      <c r="D7175" s="130">
        <v>0</v>
      </c>
      <c r="E7175">
        <f t="shared" si="503"/>
        <v>0</v>
      </c>
      <c r="F7175" s="130">
        <v>0</v>
      </c>
      <c r="G7175">
        <f t="shared" si="505"/>
        <v>0</v>
      </c>
      <c r="H7175">
        <f t="shared" si="502"/>
        <v>0</v>
      </c>
      <c r="I7175" s="70"/>
      <c r="K7175" s="70"/>
      <c r="O7175" s="70"/>
    </row>
    <row r="7176" spans="1:15">
      <c r="A7176" s="12">
        <f t="shared" si="504"/>
        <v>0</v>
      </c>
      <c r="B7176" t="str">
        <f>YEAR(C7176)&amp;VLOOKUP(MONTH(C7176),lookup!$G$2:$N$13,8)</f>
        <v>2027M11</v>
      </c>
      <c r="C7176" s="7">
        <f t="shared" si="501"/>
        <v>46713</v>
      </c>
      <c r="D7176" s="130">
        <v>0</v>
      </c>
      <c r="E7176">
        <f t="shared" si="503"/>
        <v>0</v>
      </c>
      <c r="F7176" s="130">
        <v>0</v>
      </c>
      <c r="G7176">
        <f t="shared" si="505"/>
        <v>0</v>
      </c>
      <c r="H7176">
        <f t="shared" si="502"/>
        <v>0</v>
      </c>
      <c r="I7176" s="70"/>
      <c r="K7176" s="70"/>
      <c r="O7176" s="70"/>
    </row>
    <row r="7177" spans="1:15">
      <c r="A7177" s="12">
        <f t="shared" si="504"/>
        <v>0</v>
      </c>
      <c r="B7177" t="str">
        <f>YEAR(C7177)&amp;VLOOKUP(MONTH(C7177),lookup!$G$2:$N$13,8)</f>
        <v>2027M11</v>
      </c>
      <c r="C7177" s="7">
        <f t="shared" si="501"/>
        <v>46714</v>
      </c>
      <c r="D7177" s="130">
        <v>0</v>
      </c>
      <c r="E7177">
        <f t="shared" si="503"/>
        <v>0</v>
      </c>
      <c r="F7177" s="130">
        <v>0</v>
      </c>
      <c r="G7177">
        <f t="shared" si="505"/>
        <v>0</v>
      </c>
      <c r="H7177">
        <f t="shared" si="502"/>
        <v>0</v>
      </c>
      <c r="I7177" s="70"/>
      <c r="K7177" s="70"/>
      <c r="O7177" s="70"/>
    </row>
    <row r="7178" spans="1:15">
      <c r="A7178" s="12">
        <f t="shared" si="504"/>
        <v>0</v>
      </c>
      <c r="B7178" t="str">
        <f>YEAR(C7178)&amp;VLOOKUP(MONTH(C7178),lookup!$G$2:$N$13,8)</f>
        <v>2027M11</v>
      </c>
      <c r="C7178" s="7">
        <f t="shared" si="501"/>
        <v>46715</v>
      </c>
      <c r="D7178" s="130">
        <v>0</v>
      </c>
      <c r="E7178">
        <f t="shared" si="503"/>
        <v>0</v>
      </c>
      <c r="F7178" s="130">
        <v>0</v>
      </c>
      <c r="G7178">
        <f t="shared" si="505"/>
        <v>0</v>
      </c>
      <c r="H7178">
        <f t="shared" si="502"/>
        <v>0</v>
      </c>
      <c r="I7178" s="70"/>
      <c r="K7178" s="70"/>
      <c r="O7178" s="70"/>
    </row>
    <row r="7179" spans="1:15">
      <c r="A7179" s="12">
        <f t="shared" si="504"/>
        <v>0</v>
      </c>
      <c r="B7179" t="str">
        <f>YEAR(C7179)&amp;VLOOKUP(MONTH(C7179),lookup!$G$2:$N$13,8)</f>
        <v>2027M11</v>
      </c>
      <c r="C7179" s="7">
        <f t="shared" si="501"/>
        <v>46716</v>
      </c>
      <c r="D7179" s="130">
        <v>0</v>
      </c>
      <c r="E7179">
        <f t="shared" si="503"/>
        <v>0</v>
      </c>
      <c r="F7179" s="130">
        <v>0</v>
      </c>
      <c r="G7179">
        <f t="shared" si="505"/>
        <v>0</v>
      </c>
      <c r="H7179">
        <f t="shared" si="502"/>
        <v>0</v>
      </c>
      <c r="I7179" s="70"/>
      <c r="K7179" s="70"/>
      <c r="O7179" s="70"/>
    </row>
    <row r="7180" spans="1:15">
      <c r="A7180" s="12">
        <f t="shared" si="504"/>
        <v>0</v>
      </c>
      <c r="B7180" t="str">
        <f>YEAR(C7180)&amp;VLOOKUP(MONTH(C7180),lookup!$G$2:$N$13,8)</f>
        <v>2027M11</v>
      </c>
      <c r="C7180" s="7">
        <f t="shared" ref="C7180:C7243" si="506">C7179+1</f>
        <v>46717</v>
      </c>
      <c r="D7180" s="130">
        <v>0</v>
      </c>
      <c r="E7180">
        <f t="shared" si="503"/>
        <v>0</v>
      </c>
      <c r="F7180" s="130">
        <v>0</v>
      </c>
      <c r="G7180">
        <f t="shared" si="505"/>
        <v>0</v>
      </c>
      <c r="H7180">
        <f t="shared" si="502"/>
        <v>0</v>
      </c>
      <c r="I7180" s="70"/>
      <c r="K7180" s="70"/>
      <c r="O7180" s="70"/>
    </row>
    <row r="7181" spans="1:15">
      <c r="A7181" s="12">
        <f t="shared" si="504"/>
        <v>0</v>
      </c>
      <c r="B7181" t="str">
        <f>YEAR(C7181)&amp;VLOOKUP(MONTH(C7181),lookup!$G$2:$N$13,8)</f>
        <v>2027M11</v>
      </c>
      <c r="C7181" s="7">
        <f t="shared" si="506"/>
        <v>46718</v>
      </c>
      <c r="D7181" s="130">
        <v>0</v>
      </c>
      <c r="E7181">
        <f t="shared" si="503"/>
        <v>0</v>
      </c>
      <c r="F7181" s="130">
        <v>0</v>
      </c>
      <c r="G7181">
        <f t="shared" si="505"/>
        <v>0</v>
      </c>
      <c r="H7181">
        <f t="shared" si="502"/>
        <v>0</v>
      </c>
      <c r="I7181" s="70"/>
      <c r="K7181" s="70"/>
      <c r="O7181" s="70"/>
    </row>
    <row r="7182" spans="1:15">
      <c r="A7182" s="12">
        <f t="shared" si="504"/>
        <v>0</v>
      </c>
      <c r="B7182" t="str">
        <f>YEAR(C7182)&amp;VLOOKUP(MONTH(C7182),lookup!$G$2:$N$13,8)</f>
        <v>2027M11</v>
      </c>
      <c r="C7182" s="7">
        <f t="shared" si="506"/>
        <v>46719</v>
      </c>
      <c r="D7182" s="130">
        <v>0</v>
      </c>
      <c r="E7182">
        <f t="shared" si="503"/>
        <v>0</v>
      </c>
      <c r="F7182" s="130">
        <v>0</v>
      </c>
      <c r="G7182">
        <f t="shared" si="505"/>
        <v>0</v>
      </c>
      <c r="H7182">
        <f t="shared" si="502"/>
        <v>0</v>
      </c>
      <c r="I7182" s="70"/>
      <c r="K7182" s="70"/>
      <c r="O7182" s="70"/>
    </row>
    <row r="7183" spans="1:15">
      <c r="A7183" s="12">
        <f t="shared" si="504"/>
        <v>0</v>
      </c>
      <c r="B7183" t="str">
        <f>YEAR(C7183)&amp;VLOOKUP(MONTH(C7183),lookup!$G$2:$N$13,8)</f>
        <v>2027M11</v>
      </c>
      <c r="C7183" s="7">
        <f t="shared" si="506"/>
        <v>46720</v>
      </c>
      <c r="D7183" s="130">
        <v>0</v>
      </c>
      <c r="E7183">
        <f t="shared" si="503"/>
        <v>0</v>
      </c>
      <c r="F7183" s="130">
        <v>0</v>
      </c>
      <c r="G7183">
        <f t="shared" si="505"/>
        <v>0</v>
      </c>
      <c r="H7183">
        <f t="shared" si="502"/>
        <v>0</v>
      </c>
      <c r="I7183" s="70"/>
      <c r="K7183" s="70"/>
      <c r="O7183" s="70"/>
    </row>
    <row r="7184" spans="1:15">
      <c r="A7184" s="12">
        <f t="shared" si="504"/>
        <v>0</v>
      </c>
      <c r="B7184" t="str">
        <f>YEAR(C7184)&amp;VLOOKUP(MONTH(C7184),lookup!$G$2:$N$13,8)</f>
        <v>2027M11</v>
      </c>
      <c r="C7184" s="7">
        <f t="shared" si="506"/>
        <v>46721</v>
      </c>
      <c r="D7184" s="130">
        <v>0</v>
      </c>
      <c r="E7184">
        <f t="shared" si="503"/>
        <v>0</v>
      </c>
      <c r="F7184" s="130">
        <v>0</v>
      </c>
      <c r="G7184">
        <f t="shared" si="505"/>
        <v>0</v>
      </c>
      <c r="H7184">
        <f t="shared" si="502"/>
        <v>0</v>
      </c>
      <c r="I7184" s="70"/>
      <c r="K7184" s="70"/>
      <c r="O7184" s="70"/>
    </row>
    <row r="7185" spans="1:15">
      <c r="A7185" s="12">
        <f t="shared" si="504"/>
        <v>0</v>
      </c>
      <c r="B7185" t="str">
        <f>YEAR(C7185)&amp;VLOOKUP(MONTH(C7185),lookup!$G$2:$N$13,8)</f>
        <v>2027M12</v>
      </c>
      <c r="C7185" s="7">
        <f t="shared" si="506"/>
        <v>46722</v>
      </c>
      <c r="D7185" s="130">
        <v>0</v>
      </c>
      <c r="E7185">
        <f t="shared" si="503"/>
        <v>0</v>
      </c>
      <c r="F7185" s="130">
        <v>0</v>
      </c>
      <c r="G7185">
        <f t="shared" si="505"/>
        <v>0</v>
      </c>
      <c r="H7185">
        <f t="shared" si="502"/>
        <v>0</v>
      </c>
      <c r="I7185" s="70"/>
      <c r="K7185" s="70"/>
      <c r="O7185" s="70"/>
    </row>
    <row r="7186" spans="1:15">
      <c r="A7186" s="12">
        <f t="shared" si="504"/>
        <v>0</v>
      </c>
      <c r="B7186" t="str">
        <f>YEAR(C7186)&amp;VLOOKUP(MONTH(C7186),lookup!$G$2:$N$13,8)</f>
        <v>2027M12</v>
      </c>
      <c r="C7186" s="7">
        <f t="shared" si="506"/>
        <v>46723</v>
      </c>
      <c r="D7186" s="130">
        <v>0</v>
      </c>
      <c r="E7186">
        <f t="shared" si="503"/>
        <v>0</v>
      </c>
      <c r="F7186" s="130">
        <v>0</v>
      </c>
      <c r="G7186">
        <f t="shared" si="505"/>
        <v>0</v>
      </c>
      <c r="H7186">
        <f t="shared" si="502"/>
        <v>0</v>
      </c>
      <c r="I7186" s="70"/>
      <c r="K7186" s="70"/>
      <c r="O7186" s="70"/>
    </row>
    <row r="7187" spans="1:15">
      <c r="A7187" s="12">
        <f t="shared" si="504"/>
        <v>0</v>
      </c>
      <c r="B7187" t="str">
        <f>YEAR(C7187)&amp;VLOOKUP(MONTH(C7187),lookup!$G$2:$N$13,8)</f>
        <v>2027M12</v>
      </c>
      <c r="C7187" s="7">
        <f t="shared" si="506"/>
        <v>46724</v>
      </c>
      <c r="D7187" s="130">
        <v>0</v>
      </c>
      <c r="E7187">
        <f t="shared" si="503"/>
        <v>0</v>
      </c>
      <c r="F7187" s="130">
        <v>0</v>
      </c>
      <c r="G7187">
        <f t="shared" si="505"/>
        <v>0</v>
      </c>
      <c r="H7187">
        <f t="shared" si="502"/>
        <v>0</v>
      </c>
      <c r="I7187" s="70"/>
      <c r="K7187" s="70"/>
      <c r="O7187" s="70"/>
    </row>
    <row r="7188" spans="1:15">
      <c r="A7188" s="12">
        <f t="shared" si="504"/>
        <v>0</v>
      </c>
      <c r="B7188" t="str">
        <f>YEAR(C7188)&amp;VLOOKUP(MONTH(C7188),lookup!$G$2:$N$13,8)</f>
        <v>2027M12</v>
      </c>
      <c r="C7188" s="7">
        <f t="shared" si="506"/>
        <v>46725</v>
      </c>
      <c r="D7188" s="130">
        <v>0</v>
      </c>
      <c r="E7188">
        <f t="shared" si="503"/>
        <v>0</v>
      </c>
      <c r="F7188" s="130">
        <v>0</v>
      </c>
      <c r="G7188">
        <f t="shared" si="505"/>
        <v>0</v>
      </c>
      <c r="H7188">
        <f t="shared" si="502"/>
        <v>0</v>
      </c>
      <c r="I7188" s="70"/>
      <c r="K7188" s="70"/>
      <c r="O7188" s="70"/>
    </row>
    <row r="7189" spans="1:15">
      <c r="A7189" s="12">
        <f t="shared" si="504"/>
        <v>0</v>
      </c>
      <c r="B7189" t="str">
        <f>YEAR(C7189)&amp;VLOOKUP(MONTH(C7189),lookup!$G$2:$N$13,8)</f>
        <v>2027M12</v>
      </c>
      <c r="C7189" s="7">
        <f t="shared" si="506"/>
        <v>46726</v>
      </c>
      <c r="D7189" s="130">
        <v>0</v>
      </c>
      <c r="E7189">
        <f t="shared" si="503"/>
        <v>0</v>
      </c>
      <c r="F7189" s="130">
        <v>0</v>
      </c>
      <c r="G7189">
        <f t="shared" si="505"/>
        <v>0</v>
      </c>
      <c r="H7189">
        <f t="shared" si="502"/>
        <v>0</v>
      </c>
      <c r="I7189" s="70"/>
      <c r="K7189" s="70"/>
      <c r="O7189" s="70"/>
    </row>
    <row r="7190" spans="1:15">
      <c r="A7190" s="12">
        <f t="shared" si="504"/>
        <v>0</v>
      </c>
      <c r="B7190" t="str">
        <f>YEAR(C7190)&amp;VLOOKUP(MONTH(C7190),lookup!$G$2:$N$13,8)</f>
        <v>2027M12</v>
      </c>
      <c r="C7190" s="7">
        <f t="shared" si="506"/>
        <v>46727</v>
      </c>
      <c r="D7190" s="130">
        <v>0</v>
      </c>
      <c r="E7190">
        <f t="shared" si="503"/>
        <v>0</v>
      </c>
      <c r="F7190" s="130">
        <v>0</v>
      </c>
      <c r="G7190">
        <f t="shared" si="505"/>
        <v>0</v>
      </c>
      <c r="H7190">
        <f t="shared" si="502"/>
        <v>0</v>
      </c>
      <c r="I7190" s="70"/>
      <c r="K7190" s="70"/>
      <c r="O7190" s="70"/>
    </row>
    <row r="7191" spans="1:15">
      <c r="A7191" s="12">
        <f t="shared" si="504"/>
        <v>0</v>
      </c>
      <c r="B7191" t="str">
        <f>YEAR(C7191)&amp;VLOOKUP(MONTH(C7191),lookup!$G$2:$N$13,8)</f>
        <v>2027M12</v>
      </c>
      <c r="C7191" s="7">
        <f t="shared" si="506"/>
        <v>46728</v>
      </c>
      <c r="D7191" s="130">
        <v>0</v>
      </c>
      <c r="E7191">
        <f t="shared" si="503"/>
        <v>0</v>
      </c>
      <c r="F7191" s="130">
        <v>0</v>
      </c>
      <c r="G7191">
        <f t="shared" si="505"/>
        <v>0</v>
      </c>
      <c r="H7191">
        <f t="shared" si="502"/>
        <v>0</v>
      </c>
      <c r="I7191" s="70"/>
      <c r="K7191" s="70"/>
      <c r="O7191" s="70"/>
    </row>
    <row r="7192" spans="1:15">
      <c r="A7192" s="12">
        <f t="shared" si="504"/>
        <v>0</v>
      </c>
      <c r="B7192" t="str">
        <f>YEAR(C7192)&amp;VLOOKUP(MONTH(C7192),lookup!$G$2:$N$13,8)</f>
        <v>2027M12</v>
      </c>
      <c r="C7192" s="7">
        <f t="shared" si="506"/>
        <v>46729</v>
      </c>
      <c r="D7192" s="130">
        <v>0</v>
      </c>
      <c r="E7192">
        <f t="shared" si="503"/>
        <v>0</v>
      </c>
      <c r="F7192" s="130">
        <v>0</v>
      </c>
      <c r="G7192">
        <f t="shared" si="505"/>
        <v>0</v>
      </c>
      <c r="H7192">
        <f t="shared" si="502"/>
        <v>0</v>
      </c>
      <c r="I7192" s="70"/>
      <c r="K7192" s="70"/>
      <c r="O7192" s="70"/>
    </row>
    <row r="7193" spans="1:15">
      <c r="A7193" s="12">
        <f t="shared" si="504"/>
        <v>0</v>
      </c>
      <c r="B7193" t="str">
        <f>YEAR(C7193)&amp;VLOOKUP(MONTH(C7193),lookup!$G$2:$N$13,8)</f>
        <v>2027M12</v>
      </c>
      <c r="C7193" s="7">
        <f t="shared" si="506"/>
        <v>46730</v>
      </c>
      <c r="D7193" s="130">
        <v>0</v>
      </c>
      <c r="E7193">
        <f t="shared" si="503"/>
        <v>0</v>
      </c>
      <c r="F7193" s="130">
        <v>0</v>
      </c>
      <c r="G7193">
        <f t="shared" si="505"/>
        <v>0</v>
      </c>
      <c r="H7193">
        <f t="shared" ref="H7193:H7256" si="507">INDEX(J:AU,MATCH(C7193,C:C,0),MATCH($H$1,$J$1:$AU$1,0))*(IF(I7193=$Q$1,1,IF(K7193=$Q$1,1,IF(M7193=$Q$1,1,IF(O7193=$Q$1,1,0)))))</f>
        <v>0</v>
      </c>
      <c r="I7193" s="70"/>
      <c r="K7193" s="70"/>
      <c r="O7193" s="70"/>
    </row>
    <row r="7194" spans="1:15">
      <c r="A7194" s="12">
        <f t="shared" si="504"/>
        <v>0</v>
      </c>
      <c r="B7194" t="str">
        <f>YEAR(C7194)&amp;VLOOKUP(MONTH(C7194),lookup!$G$2:$N$13,8)</f>
        <v>2027M12</v>
      </c>
      <c r="C7194" s="7">
        <f t="shared" si="506"/>
        <v>46731</v>
      </c>
      <c r="D7194" s="130">
        <v>0</v>
      </c>
      <c r="E7194">
        <f t="shared" si="503"/>
        <v>0</v>
      </c>
      <c r="F7194" s="130">
        <v>0</v>
      </c>
      <c r="G7194">
        <f t="shared" si="505"/>
        <v>0</v>
      </c>
      <c r="H7194">
        <f t="shared" si="507"/>
        <v>0</v>
      </c>
      <c r="I7194" s="70"/>
      <c r="K7194" s="70"/>
      <c r="O7194" s="70"/>
    </row>
    <row r="7195" spans="1:15">
      <c r="A7195" s="12">
        <f t="shared" si="504"/>
        <v>0</v>
      </c>
      <c r="B7195" t="str">
        <f>YEAR(C7195)&amp;VLOOKUP(MONTH(C7195),lookup!$G$2:$N$13,8)</f>
        <v>2027M12</v>
      </c>
      <c r="C7195" s="7">
        <f t="shared" si="506"/>
        <v>46732</v>
      </c>
      <c r="D7195" s="130">
        <v>0</v>
      </c>
      <c r="E7195">
        <f t="shared" si="503"/>
        <v>0</v>
      </c>
      <c r="F7195" s="130">
        <v>0</v>
      </c>
      <c r="G7195">
        <f t="shared" si="505"/>
        <v>0</v>
      </c>
      <c r="H7195">
        <f t="shared" si="507"/>
        <v>0</v>
      </c>
      <c r="I7195" s="70"/>
      <c r="K7195" s="70"/>
      <c r="O7195" s="70"/>
    </row>
    <row r="7196" spans="1:15">
      <c r="A7196" s="12">
        <f t="shared" si="504"/>
        <v>0</v>
      </c>
      <c r="B7196" t="str">
        <f>YEAR(C7196)&amp;VLOOKUP(MONTH(C7196),lookup!$G$2:$N$13,8)</f>
        <v>2027M12</v>
      </c>
      <c r="C7196" s="7">
        <f t="shared" si="506"/>
        <v>46733</v>
      </c>
      <c r="D7196" s="130">
        <v>0</v>
      </c>
      <c r="E7196">
        <f t="shared" si="503"/>
        <v>0</v>
      </c>
      <c r="F7196" s="130">
        <v>0</v>
      </c>
      <c r="G7196">
        <f t="shared" si="505"/>
        <v>0</v>
      </c>
      <c r="H7196">
        <f t="shared" si="507"/>
        <v>0</v>
      </c>
      <c r="I7196" s="70"/>
      <c r="K7196" s="70"/>
      <c r="O7196" s="70"/>
    </row>
    <row r="7197" spans="1:15">
      <c r="A7197" s="12">
        <f t="shared" si="504"/>
        <v>0</v>
      </c>
      <c r="B7197" t="str">
        <f>YEAR(C7197)&amp;VLOOKUP(MONTH(C7197),lookup!$G$2:$N$13,8)</f>
        <v>2027M12</v>
      </c>
      <c r="C7197" s="7">
        <f t="shared" si="506"/>
        <v>46734</v>
      </c>
      <c r="D7197" s="130">
        <v>0</v>
      </c>
      <c r="E7197">
        <f t="shared" si="503"/>
        <v>0</v>
      </c>
      <c r="F7197" s="130">
        <v>0</v>
      </c>
      <c r="G7197">
        <f t="shared" si="505"/>
        <v>0</v>
      </c>
      <c r="H7197">
        <f t="shared" si="507"/>
        <v>0</v>
      </c>
      <c r="I7197" s="70"/>
      <c r="K7197" s="70"/>
      <c r="O7197" s="70"/>
    </row>
    <row r="7198" spans="1:15">
      <c r="A7198" s="12">
        <f t="shared" si="504"/>
        <v>0</v>
      </c>
      <c r="B7198" t="str">
        <f>YEAR(C7198)&amp;VLOOKUP(MONTH(C7198),lookup!$G$2:$N$13,8)</f>
        <v>2027M12</v>
      </c>
      <c r="C7198" s="7">
        <f t="shared" si="506"/>
        <v>46735</v>
      </c>
      <c r="D7198" s="130">
        <v>0</v>
      </c>
      <c r="E7198">
        <f t="shared" si="503"/>
        <v>0</v>
      </c>
      <c r="F7198" s="130">
        <v>0</v>
      </c>
      <c r="G7198">
        <f t="shared" si="505"/>
        <v>0</v>
      </c>
      <c r="H7198">
        <f t="shared" si="507"/>
        <v>0</v>
      </c>
      <c r="I7198" s="70"/>
      <c r="K7198" s="70"/>
      <c r="O7198" s="70"/>
    </row>
    <row r="7199" spans="1:15">
      <c r="A7199" s="12">
        <f t="shared" si="504"/>
        <v>0</v>
      </c>
      <c r="B7199" t="str">
        <f>YEAR(C7199)&amp;VLOOKUP(MONTH(C7199),lookup!$G$2:$N$13,8)</f>
        <v>2027M12</v>
      </c>
      <c r="C7199" s="7">
        <f t="shared" si="506"/>
        <v>46736</v>
      </c>
      <c r="D7199" s="130">
        <v>0</v>
      </c>
      <c r="E7199">
        <f t="shared" si="503"/>
        <v>0</v>
      </c>
      <c r="F7199" s="130">
        <v>0</v>
      </c>
      <c r="G7199">
        <f t="shared" si="505"/>
        <v>0</v>
      </c>
      <c r="H7199">
        <f t="shared" si="507"/>
        <v>0</v>
      </c>
      <c r="I7199" s="70"/>
      <c r="K7199" s="70"/>
      <c r="O7199" s="70"/>
    </row>
    <row r="7200" spans="1:15">
      <c r="A7200" s="12">
        <f t="shared" si="504"/>
        <v>0</v>
      </c>
      <c r="B7200" t="str">
        <f>YEAR(C7200)&amp;VLOOKUP(MONTH(C7200),lookup!$G$2:$N$13,8)</f>
        <v>2027M12</v>
      </c>
      <c r="C7200" s="7">
        <f t="shared" si="506"/>
        <v>46737</v>
      </c>
      <c r="D7200" s="130">
        <v>0</v>
      </c>
      <c r="E7200">
        <f t="shared" si="503"/>
        <v>0</v>
      </c>
      <c r="F7200" s="130">
        <v>0</v>
      </c>
      <c r="G7200">
        <f t="shared" si="505"/>
        <v>0</v>
      </c>
      <c r="H7200">
        <f t="shared" si="507"/>
        <v>0</v>
      </c>
      <c r="I7200" s="70"/>
      <c r="K7200" s="70"/>
      <c r="O7200" s="70"/>
    </row>
    <row r="7201" spans="1:15">
      <c r="A7201" s="12">
        <f t="shared" si="504"/>
        <v>0</v>
      </c>
      <c r="B7201" t="str">
        <f>YEAR(C7201)&amp;VLOOKUP(MONTH(C7201),lookup!$G$2:$N$13,8)</f>
        <v>2027M12</v>
      </c>
      <c r="C7201" s="7">
        <f t="shared" si="506"/>
        <v>46738</v>
      </c>
      <c r="D7201" s="130">
        <v>0</v>
      </c>
      <c r="E7201">
        <f t="shared" si="503"/>
        <v>0</v>
      </c>
      <c r="F7201" s="130">
        <v>0</v>
      </c>
      <c r="G7201">
        <f t="shared" si="505"/>
        <v>0</v>
      </c>
      <c r="H7201">
        <f t="shared" si="507"/>
        <v>0</v>
      </c>
      <c r="I7201" s="70"/>
      <c r="K7201" s="70"/>
      <c r="O7201" s="70"/>
    </row>
    <row r="7202" spans="1:15">
      <c r="A7202" s="12">
        <f t="shared" si="504"/>
        <v>0</v>
      </c>
      <c r="B7202" t="str">
        <f>YEAR(C7202)&amp;VLOOKUP(MONTH(C7202),lookup!$G$2:$N$13,8)</f>
        <v>2027M12</v>
      </c>
      <c r="C7202" s="7">
        <f t="shared" si="506"/>
        <v>46739</v>
      </c>
      <c r="D7202" s="130">
        <v>0</v>
      </c>
      <c r="E7202">
        <f t="shared" si="503"/>
        <v>0</v>
      </c>
      <c r="F7202" s="130">
        <v>0</v>
      </c>
      <c r="G7202">
        <f t="shared" si="505"/>
        <v>0</v>
      </c>
      <c r="H7202">
        <f t="shared" si="507"/>
        <v>0</v>
      </c>
      <c r="I7202" s="70"/>
      <c r="K7202" s="70"/>
      <c r="O7202" s="70"/>
    </row>
    <row r="7203" spans="1:15">
      <c r="A7203" s="12">
        <f t="shared" si="504"/>
        <v>0</v>
      </c>
      <c r="B7203" t="str">
        <f>YEAR(C7203)&amp;VLOOKUP(MONTH(C7203),lookup!$G$2:$N$13,8)</f>
        <v>2027M12</v>
      </c>
      <c r="C7203" s="7">
        <f t="shared" si="506"/>
        <v>46740</v>
      </c>
      <c r="D7203" s="130">
        <v>0</v>
      </c>
      <c r="E7203">
        <f t="shared" si="503"/>
        <v>0</v>
      </c>
      <c r="F7203" s="130">
        <v>0</v>
      </c>
      <c r="G7203">
        <f t="shared" si="505"/>
        <v>0</v>
      </c>
      <c r="H7203">
        <f t="shared" si="507"/>
        <v>0</v>
      </c>
      <c r="I7203" s="70"/>
      <c r="K7203" s="70"/>
      <c r="O7203" s="70"/>
    </row>
    <row r="7204" spans="1:15">
      <c r="A7204" s="12">
        <f t="shared" si="504"/>
        <v>0</v>
      </c>
      <c r="B7204" t="str">
        <f>YEAR(C7204)&amp;VLOOKUP(MONTH(C7204),lookup!$G$2:$N$13,8)</f>
        <v>2027M12</v>
      </c>
      <c r="C7204" s="7">
        <f t="shared" si="506"/>
        <v>46741</v>
      </c>
      <c r="D7204" s="130">
        <v>0</v>
      </c>
      <c r="E7204">
        <f t="shared" si="503"/>
        <v>0</v>
      </c>
      <c r="F7204" s="130">
        <v>0</v>
      </c>
      <c r="G7204">
        <f t="shared" si="505"/>
        <v>0</v>
      </c>
      <c r="H7204">
        <f t="shared" si="507"/>
        <v>0</v>
      </c>
      <c r="I7204" s="70"/>
      <c r="K7204" s="70"/>
      <c r="O7204" s="70"/>
    </row>
    <row r="7205" spans="1:15">
      <c r="A7205" s="12">
        <f t="shared" si="504"/>
        <v>0</v>
      </c>
      <c r="B7205" t="str">
        <f>YEAR(C7205)&amp;VLOOKUP(MONTH(C7205),lookup!$G$2:$N$13,8)</f>
        <v>2027M12</v>
      </c>
      <c r="C7205" s="7">
        <f t="shared" si="506"/>
        <v>46742</v>
      </c>
      <c r="D7205" s="130">
        <v>0</v>
      </c>
      <c r="E7205">
        <f t="shared" si="503"/>
        <v>0</v>
      </c>
      <c r="F7205" s="130">
        <v>0</v>
      </c>
      <c r="G7205">
        <f t="shared" si="505"/>
        <v>0</v>
      </c>
      <c r="H7205">
        <f t="shared" si="507"/>
        <v>0</v>
      </c>
      <c r="I7205" s="70"/>
      <c r="K7205" s="70"/>
      <c r="O7205" s="70"/>
    </row>
    <row r="7206" spans="1:15">
      <c r="A7206" s="12">
        <f t="shared" si="504"/>
        <v>0</v>
      </c>
      <c r="B7206" t="str">
        <f>YEAR(C7206)&amp;VLOOKUP(MONTH(C7206),lookup!$G$2:$N$13,8)</f>
        <v>2027M12</v>
      </c>
      <c r="C7206" s="7">
        <f t="shared" si="506"/>
        <v>46743</v>
      </c>
      <c r="D7206" s="130">
        <v>0</v>
      </c>
      <c r="E7206">
        <f t="shared" si="503"/>
        <v>0</v>
      </c>
      <c r="F7206" s="130">
        <v>0</v>
      </c>
      <c r="G7206">
        <f t="shared" si="505"/>
        <v>0</v>
      </c>
      <c r="H7206">
        <f t="shared" si="507"/>
        <v>0</v>
      </c>
      <c r="I7206" s="70"/>
      <c r="K7206" s="70"/>
      <c r="O7206" s="70"/>
    </row>
    <row r="7207" spans="1:15">
      <c r="A7207" s="12">
        <f t="shared" si="504"/>
        <v>0</v>
      </c>
      <c r="B7207" t="str">
        <f>YEAR(C7207)&amp;VLOOKUP(MONTH(C7207),lookup!$G$2:$N$13,8)</f>
        <v>2027M12</v>
      </c>
      <c r="C7207" s="7">
        <f t="shared" si="506"/>
        <v>46744</v>
      </c>
      <c r="D7207" s="130">
        <v>0</v>
      </c>
      <c r="E7207">
        <f t="shared" si="503"/>
        <v>0</v>
      </c>
      <c r="F7207" s="130">
        <v>0</v>
      </c>
      <c r="G7207">
        <f t="shared" si="505"/>
        <v>0</v>
      </c>
      <c r="H7207">
        <f t="shared" si="507"/>
        <v>0</v>
      </c>
      <c r="I7207" s="70"/>
      <c r="K7207" s="70"/>
      <c r="O7207" s="70"/>
    </row>
    <row r="7208" spans="1:15">
      <c r="A7208" s="12">
        <f t="shared" si="504"/>
        <v>0</v>
      </c>
      <c r="B7208" t="str">
        <f>YEAR(C7208)&amp;VLOOKUP(MONTH(C7208),lookup!$G$2:$N$13,8)</f>
        <v>2027M12</v>
      </c>
      <c r="C7208" s="7">
        <f t="shared" si="506"/>
        <v>46745</v>
      </c>
      <c r="D7208" s="130">
        <v>0</v>
      </c>
      <c r="E7208">
        <f t="shared" si="503"/>
        <v>0</v>
      </c>
      <c r="F7208" s="130">
        <v>0</v>
      </c>
      <c r="G7208">
        <f t="shared" si="505"/>
        <v>0</v>
      </c>
      <c r="H7208">
        <f t="shared" si="507"/>
        <v>0</v>
      </c>
      <c r="I7208" s="70"/>
      <c r="K7208" s="70"/>
      <c r="O7208" s="70"/>
    </row>
    <row r="7209" spans="1:15">
      <c r="A7209" s="12">
        <f t="shared" si="504"/>
        <v>0</v>
      </c>
      <c r="B7209" t="str">
        <f>YEAR(C7209)&amp;VLOOKUP(MONTH(C7209),lookup!$G$2:$N$13,8)</f>
        <v>2027M12</v>
      </c>
      <c r="C7209" s="7">
        <f t="shared" si="506"/>
        <v>46746</v>
      </c>
      <c r="D7209" s="130">
        <v>0</v>
      </c>
      <c r="E7209">
        <f t="shared" si="503"/>
        <v>0</v>
      </c>
      <c r="F7209" s="130">
        <v>0</v>
      </c>
      <c r="G7209">
        <f t="shared" si="505"/>
        <v>0</v>
      </c>
      <c r="H7209">
        <f t="shared" si="507"/>
        <v>0</v>
      </c>
      <c r="I7209" s="70"/>
      <c r="K7209" s="70"/>
      <c r="O7209" s="70"/>
    </row>
    <row r="7210" spans="1:15">
      <c r="A7210" s="12">
        <f t="shared" si="504"/>
        <v>0</v>
      </c>
      <c r="B7210" t="str">
        <f>YEAR(C7210)&amp;VLOOKUP(MONTH(C7210),lookup!$G$2:$N$13,8)</f>
        <v>2027M12</v>
      </c>
      <c r="C7210" s="7">
        <f t="shared" si="506"/>
        <v>46747</v>
      </c>
      <c r="D7210" s="130">
        <v>0</v>
      </c>
      <c r="E7210">
        <f t="shared" si="503"/>
        <v>0</v>
      </c>
      <c r="F7210" s="130">
        <v>0</v>
      </c>
      <c r="G7210">
        <f t="shared" si="505"/>
        <v>0</v>
      </c>
      <c r="H7210">
        <f t="shared" si="507"/>
        <v>0</v>
      </c>
      <c r="I7210" s="70"/>
      <c r="K7210" s="70"/>
      <c r="O7210" s="70"/>
    </row>
    <row r="7211" spans="1:15">
      <c r="A7211" s="12">
        <f t="shared" si="504"/>
        <v>0</v>
      </c>
      <c r="B7211" t="str">
        <f>YEAR(C7211)&amp;VLOOKUP(MONTH(C7211),lookup!$G$2:$N$13,8)</f>
        <v>2027M12</v>
      </c>
      <c r="C7211" s="7">
        <f t="shared" si="506"/>
        <v>46748</v>
      </c>
      <c r="D7211" s="130">
        <v>0</v>
      </c>
      <c r="E7211">
        <f t="shared" si="503"/>
        <v>0</v>
      </c>
      <c r="F7211" s="130">
        <v>0</v>
      </c>
      <c r="G7211">
        <f t="shared" si="505"/>
        <v>0</v>
      </c>
      <c r="H7211">
        <f t="shared" si="507"/>
        <v>0</v>
      </c>
      <c r="I7211" s="70"/>
      <c r="K7211" s="70"/>
      <c r="O7211" s="70"/>
    </row>
    <row r="7212" spans="1:15">
      <c r="A7212" s="12">
        <f t="shared" si="504"/>
        <v>0</v>
      </c>
      <c r="B7212" t="str">
        <f>YEAR(C7212)&amp;VLOOKUP(MONTH(C7212),lookup!$G$2:$N$13,8)</f>
        <v>2027M12</v>
      </c>
      <c r="C7212" s="7">
        <f t="shared" si="506"/>
        <v>46749</v>
      </c>
      <c r="D7212" s="130">
        <v>0</v>
      </c>
      <c r="E7212">
        <f t="shared" si="503"/>
        <v>0</v>
      </c>
      <c r="F7212" s="130">
        <v>0</v>
      </c>
      <c r="G7212">
        <f t="shared" si="505"/>
        <v>0</v>
      </c>
      <c r="H7212">
        <f t="shared" si="507"/>
        <v>0</v>
      </c>
      <c r="I7212" s="70"/>
      <c r="K7212" s="70"/>
      <c r="O7212" s="70"/>
    </row>
    <row r="7213" spans="1:15">
      <c r="A7213" s="12">
        <f t="shared" si="504"/>
        <v>0</v>
      </c>
      <c r="B7213" t="str">
        <f>YEAR(C7213)&amp;VLOOKUP(MONTH(C7213),lookup!$G$2:$N$13,8)</f>
        <v>2027M12</v>
      </c>
      <c r="C7213" s="7">
        <f t="shared" si="506"/>
        <v>46750</v>
      </c>
      <c r="D7213" s="130">
        <v>0</v>
      </c>
      <c r="E7213">
        <f t="shared" ref="E7213:E7276" si="508">AVERAGE(SUM(D7206:D7213)/8,SUM(D7208:D7213)/6)</f>
        <v>0</v>
      </c>
      <c r="F7213" s="130">
        <v>0</v>
      </c>
      <c r="G7213">
        <f t="shared" si="505"/>
        <v>0</v>
      </c>
      <c r="H7213">
        <f t="shared" si="507"/>
        <v>0</v>
      </c>
      <c r="I7213" s="70"/>
      <c r="K7213" s="70"/>
      <c r="O7213" s="70"/>
    </row>
    <row r="7214" spans="1:15">
      <c r="A7214" s="12">
        <f t="shared" si="504"/>
        <v>0</v>
      </c>
      <c r="B7214" t="str">
        <f>YEAR(C7214)&amp;VLOOKUP(MONTH(C7214),lookup!$G$2:$N$13,8)</f>
        <v>2027M12</v>
      </c>
      <c r="C7214" s="7">
        <f t="shared" si="506"/>
        <v>46751</v>
      </c>
      <c r="D7214" s="130">
        <v>0</v>
      </c>
      <c r="E7214">
        <f t="shared" si="508"/>
        <v>0</v>
      </c>
      <c r="F7214" s="130">
        <v>0</v>
      </c>
      <c r="G7214">
        <f t="shared" si="505"/>
        <v>0</v>
      </c>
      <c r="H7214">
        <f t="shared" si="507"/>
        <v>0</v>
      </c>
      <c r="I7214" s="70"/>
      <c r="K7214" s="70"/>
      <c r="O7214" s="70"/>
    </row>
    <row r="7215" spans="1:15">
      <c r="A7215" s="12">
        <f t="shared" si="504"/>
        <v>0</v>
      </c>
      <c r="B7215" t="str">
        <f>YEAR(C7215)&amp;VLOOKUP(MONTH(C7215),lookup!$G$2:$N$13,8)</f>
        <v>2027M12</v>
      </c>
      <c r="C7215" s="7">
        <f t="shared" si="506"/>
        <v>46752</v>
      </c>
      <c r="D7215" s="130">
        <v>0</v>
      </c>
      <c r="E7215">
        <f t="shared" si="508"/>
        <v>0</v>
      </c>
      <c r="F7215" s="130">
        <v>0</v>
      </c>
      <c r="G7215">
        <f t="shared" si="505"/>
        <v>0</v>
      </c>
      <c r="H7215">
        <f t="shared" si="507"/>
        <v>0</v>
      </c>
      <c r="I7215" s="70"/>
      <c r="K7215" s="70"/>
      <c r="O7215" s="70"/>
    </row>
    <row r="7216" spans="1:15">
      <c r="A7216" s="12">
        <f t="shared" ref="A7216:A7279" si="509">IF(D7216+D7217=D7216,IF(D7216+D7217&gt;0,1,0),0)</f>
        <v>0</v>
      </c>
      <c r="B7216" t="str">
        <f>YEAR(C7216)&amp;VLOOKUP(MONTH(C7216),lookup!$G$2:$N$13,8)</f>
        <v>2028M01</v>
      </c>
      <c r="C7216" s="7">
        <f t="shared" si="506"/>
        <v>46753</v>
      </c>
      <c r="D7216" s="130">
        <v>0</v>
      </c>
      <c r="E7216">
        <f t="shared" si="508"/>
        <v>0</v>
      </c>
      <c r="F7216" s="130">
        <v>0</v>
      </c>
      <c r="G7216">
        <f t="shared" si="505"/>
        <v>0</v>
      </c>
      <c r="H7216">
        <f t="shared" si="507"/>
        <v>0</v>
      </c>
      <c r="I7216" s="70"/>
      <c r="K7216" s="70"/>
      <c r="O7216" s="70"/>
    </row>
    <row r="7217" spans="1:15">
      <c r="A7217" s="12">
        <f t="shared" si="509"/>
        <v>0</v>
      </c>
      <c r="B7217" t="str">
        <f>YEAR(C7217)&amp;VLOOKUP(MONTH(C7217),lookup!$G$2:$N$13,8)</f>
        <v>2028M01</v>
      </c>
      <c r="C7217" s="7">
        <f t="shared" si="506"/>
        <v>46754</v>
      </c>
      <c r="D7217" s="130">
        <v>0</v>
      </c>
      <c r="E7217">
        <f t="shared" si="508"/>
        <v>0</v>
      </c>
      <c r="F7217" s="130">
        <v>0</v>
      </c>
      <c r="G7217">
        <f t="shared" si="505"/>
        <v>0</v>
      </c>
      <c r="H7217">
        <f t="shared" si="507"/>
        <v>0</v>
      </c>
      <c r="I7217" s="70"/>
      <c r="K7217" s="70"/>
      <c r="O7217" s="70"/>
    </row>
    <row r="7218" spans="1:15">
      <c r="A7218" s="12">
        <f t="shared" si="509"/>
        <v>0</v>
      </c>
      <c r="B7218" t="str">
        <f>YEAR(C7218)&amp;VLOOKUP(MONTH(C7218),lookup!$G$2:$N$13,8)</f>
        <v>2028M01</v>
      </c>
      <c r="C7218" s="7">
        <f t="shared" si="506"/>
        <v>46755</v>
      </c>
      <c r="D7218" s="130">
        <v>0</v>
      </c>
      <c r="E7218">
        <f t="shared" si="508"/>
        <v>0</v>
      </c>
      <c r="F7218" s="130">
        <v>0</v>
      </c>
      <c r="G7218">
        <f t="shared" si="505"/>
        <v>0</v>
      </c>
      <c r="H7218">
        <f t="shared" si="507"/>
        <v>0</v>
      </c>
      <c r="I7218" s="70"/>
      <c r="K7218" s="70"/>
      <c r="O7218" s="70"/>
    </row>
    <row r="7219" spans="1:15">
      <c r="A7219" s="12">
        <f t="shared" si="509"/>
        <v>0</v>
      </c>
      <c r="B7219" t="str">
        <f>YEAR(C7219)&amp;VLOOKUP(MONTH(C7219),lookup!$G$2:$N$13,8)</f>
        <v>2028M01</v>
      </c>
      <c r="C7219" s="7">
        <f t="shared" si="506"/>
        <v>46756</v>
      </c>
      <c r="D7219" s="130">
        <v>0</v>
      </c>
      <c r="E7219">
        <f t="shared" si="508"/>
        <v>0</v>
      </c>
      <c r="F7219" s="130">
        <v>0</v>
      </c>
      <c r="G7219">
        <f t="shared" si="505"/>
        <v>0</v>
      </c>
      <c r="H7219">
        <f t="shared" si="507"/>
        <v>0</v>
      </c>
      <c r="I7219" s="70"/>
      <c r="K7219" s="70"/>
      <c r="O7219" s="70"/>
    </row>
    <row r="7220" spans="1:15">
      <c r="A7220" s="12">
        <f t="shared" si="509"/>
        <v>0</v>
      </c>
      <c r="B7220" t="str">
        <f>YEAR(C7220)&amp;VLOOKUP(MONTH(C7220),lookup!$G$2:$N$13,8)</f>
        <v>2028M01</v>
      </c>
      <c r="C7220" s="7">
        <f t="shared" si="506"/>
        <v>46757</v>
      </c>
      <c r="D7220" s="130">
        <v>0</v>
      </c>
      <c r="E7220">
        <f t="shared" si="508"/>
        <v>0</v>
      </c>
      <c r="F7220" s="130">
        <v>0</v>
      </c>
      <c r="G7220">
        <f t="shared" si="505"/>
        <v>0</v>
      </c>
      <c r="H7220">
        <f t="shared" si="507"/>
        <v>0</v>
      </c>
      <c r="I7220" s="70"/>
      <c r="K7220" s="70"/>
      <c r="O7220" s="70"/>
    </row>
    <row r="7221" spans="1:15">
      <c r="A7221" s="12">
        <f t="shared" si="509"/>
        <v>0</v>
      </c>
      <c r="B7221" t="str">
        <f>YEAR(C7221)&amp;VLOOKUP(MONTH(C7221),lookup!$G$2:$N$13,8)</f>
        <v>2028M01</v>
      </c>
      <c r="C7221" s="7">
        <f t="shared" si="506"/>
        <v>46758</v>
      </c>
      <c r="D7221" s="130">
        <v>0</v>
      </c>
      <c r="E7221">
        <f t="shared" si="508"/>
        <v>0</v>
      </c>
      <c r="F7221" s="130">
        <v>0</v>
      </c>
      <c r="G7221">
        <f t="shared" si="505"/>
        <v>0</v>
      </c>
      <c r="H7221">
        <f t="shared" si="507"/>
        <v>0</v>
      </c>
      <c r="I7221" s="70"/>
      <c r="K7221" s="70"/>
      <c r="O7221" s="70"/>
    </row>
    <row r="7222" spans="1:15">
      <c r="A7222" s="12">
        <f t="shared" si="509"/>
        <v>0</v>
      </c>
      <c r="B7222" t="str">
        <f>YEAR(C7222)&amp;VLOOKUP(MONTH(C7222),lookup!$G$2:$N$13,8)</f>
        <v>2028M01</v>
      </c>
      <c r="C7222" s="7">
        <f t="shared" si="506"/>
        <v>46759</v>
      </c>
      <c r="D7222" s="130">
        <v>0</v>
      </c>
      <c r="E7222">
        <f t="shared" si="508"/>
        <v>0</v>
      </c>
      <c r="F7222" s="130">
        <v>0</v>
      </c>
      <c r="G7222">
        <f t="shared" si="505"/>
        <v>0</v>
      </c>
      <c r="H7222">
        <f t="shared" si="507"/>
        <v>0</v>
      </c>
      <c r="I7222" s="70"/>
      <c r="K7222" s="70"/>
      <c r="O7222" s="70"/>
    </row>
    <row r="7223" spans="1:15">
      <c r="A7223" s="12">
        <f t="shared" si="509"/>
        <v>0</v>
      </c>
      <c r="B7223" t="str">
        <f>YEAR(C7223)&amp;VLOOKUP(MONTH(C7223),lookup!$G$2:$N$13,8)</f>
        <v>2028M01</v>
      </c>
      <c r="C7223" s="7">
        <f t="shared" si="506"/>
        <v>46760</v>
      </c>
      <c r="D7223" s="130">
        <v>0</v>
      </c>
      <c r="E7223">
        <f t="shared" si="508"/>
        <v>0</v>
      </c>
      <c r="F7223" s="130">
        <v>0</v>
      </c>
      <c r="G7223">
        <f t="shared" si="505"/>
        <v>0</v>
      </c>
      <c r="H7223">
        <f t="shared" si="507"/>
        <v>0</v>
      </c>
      <c r="I7223" s="70"/>
      <c r="K7223" s="70"/>
      <c r="O7223" s="70"/>
    </row>
    <row r="7224" spans="1:15">
      <c r="A7224" s="12">
        <f t="shared" si="509"/>
        <v>0</v>
      </c>
      <c r="B7224" t="str">
        <f>YEAR(C7224)&amp;VLOOKUP(MONTH(C7224),lookup!$G$2:$N$13,8)</f>
        <v>2028M01</v>
      </c>
      <c r="C7224" s="7">
        <f t="shared" si="506"/>
        <v>46761</v>
      </c>
      <c r="D7224" s="130">
        <v>0</v>
      </c>
      <c r="E7224">
        <f t="shared" si="508"/>
        <v>0</v>
      </c>
      <c r="F7224" s="130">
        <v>0</v>
      </c>
      <c r="G7224">
        <f t="shared" si="505"/>
        <v>0</v>
      </c>
      <c r="H7224">
        <f t="shared" si="507"/>
        <v>0</v>
      </c>
      <c r="I7224" s="70"/>
      <c r="K7224" s="70"/>
      <c r="O7224" s="70"/>
    </row>
    <row r="7225" spans="1:15">
      <c r="A7225" s="12">
        <f t="shared" si="509"/>
        <v>0</v>
      </c>
      <c r="B7225" t="str">
        <f>YEAR(C7225)&amp;VLOOKUP(MONTH(C7225),lookup!$G$2:$N$13,8)</f>
        <v>2028M01</v>
      </c>
      <c r="C7225" s="7">
        <f t="shared" si="506"/>
        <v>46762</v>
      </c>
      <c r="D7225" s="130">
        <v>0</v>
      </c>
      <c r="E7225">
        <f t="shared" si="508"/>
        <v>0</v>
      </c>
      <c r="F7225" s="130">
        <v>0</v>
      </c>
      <c r="G7225">
        <f t="shared" si="505"/>
        <v>0</v>
      </c>
      <c r="H7225">
        <f t="shared" si="507"/>
        <v>0</v>
      </c>
      <c r="I7225" s="70"/>
      <c r="K7225" s="70"/>
      <c r="O7225" s="70"/>
    </row>
    <row r="7226" spans="1:15">
      <c r="A7226" s="12">
        <f t="shared" si="509"/>
        <v>0</v>
      </c>
      <c r="B7226" t="str">
        <f>YEAR(C7226)&amp;VLOOKUP(MONTH(C7226),lookup!$G$2:$N$13,8)</f>
        <v>2028M01</v>
      </c>
      <c r="C7226" s="7">
        <f t="shared" si="506"/>
        <v>46763</v>
      </c>
      <c r="D7226" s="130">
        <v>0</v>
      </c>
      <c r="E7226">
        <f t="shared" si="508"/>
        <v>0</v>
      </c>
      <c r="F7226" s="130">
        <v>0</v>
      </c>
      <c r="G7226">
        <f t="shared" si="505"/>
        <v>0</v>
      </c>
      <c r="H7226">
        <f t="shared" si="507"/>
        <v>0</v>
      </c>
      <c r="I7226" s="70"/>
      <c r="K7226" s="70"/>
      <c r="O7226" s="70"/>
    </row>
    <row r="7227" spans="1:15">
      <c r="A7227" s="12">
        <f t="shared" si="509"/>
        <v>0</v>
      </c>
      <c r="B7227" t="str">
        <f>YEAR(C7227)&amp;VLOOKUP(MONTH(C7227),lookup!$G$2:$N$13,8)</f>
        <v>2028M01</v>
      </c>
      <c r="C7227" s="7">
        <f t="shared" si="506"/>
        <v>46764</v>
      </c>
      <c r="D7227" s="130">
        <v>0</v>
      </c>
      <c r="E7227">
        <f t="shared" si="508"/>
        <v>0</v>
      </c>
      <c r="F7227" s="130">
        <v>0</v>
      </c>
      <c r="G7227">
        <f t="shared" si="505"/>
        <v>0</v>
      </c>
      <c r="H7227">
        <f t="shared" si="507"/>
        <v>0</v>
      </c>
      <c r="I7227" s="70"/>
      <c r="K7227" s="70"/>
      <c r="O7227" s="70"/>
    </row>
    <row r="7228" spans="1:15">
      <c r="A7228" s="12">
        <f t="shared" si="509"/>
        <v>0</v>
      </c>
      <c r="B7228" t="str">
        <f>YEAR(C7228)&amp;VLOOKUP(MONTH(C7228),lookup!$G$2:$N$13,8)</f>
        <v>2028M01</v>
      </c>
      <c r="C7228" s="7">
        <f t="shared" si="506"/>
        <v>46765</v>
      </c>
      <c r="D7228" s="130">
        <v>0</v>
      </c>
      <c r="E7228">
        <f t="shared" si="508"/>
        <v>0</v>
      </c>
      <c r="F7228" s="130">
        <v>0</v>
      </c>
      <c r="G7228">
        <f t="shared" si="505"/>
        <v>0</v>
      </c>
      <c r="H7228">
        <f t="shared" si="507"/>
        <v>0</v>
      </c>
      <c r="I7228" s="70"/>
      <c r="K7228" s="70"/>
      <c r="O7228" s="70"/>
    </row>
    <row r="7229" spans="1:15">
      <c r="A7229" s="12">
        <f t="shared" si="509"/>
        <v>0</v>
      </c>
      <c r="B7229" t="str">
        <f>YEAR(C7229)&amp;VLOOKUP(MONTH(C7229),lookup!$G$2:$N$13,8)</f>
        <v>2028M01</v>
      </c>
      <c r="C7229" s="7">
        <f t="shared" si="506"/>
        <v>46766</v>
      </c>
      <c r="D7229" s="130">
        <v>0</v>
      </c>
      <c r="E7229">
        <f t="shared" si="508"/>
        <v>0</v>
      </c>
      <c r="F7229" s="130">
        <v>0</v>
      </c>
      <c r="G7229">
        <f t="shared" si="505"/>
        <v>0</v>
      </c>
      <c r="H7229">
        <f t="shared" si="507"/>
        <v>0</v>
      </c>
      <c r="I7229" s="70"/>
      <c r="K7229" s="70"/>
      <c r="O7229" s="70"/>
    </row>
    <row r="7230" spans="1:15">
      <c r="A7230" s="12">
        <f t="shared" si="509"/>
        <v>0</v>
      </c>
      <c r="B7230" t="str">
        <f>YEAR(C7230)&amp;VLOOKUP(MONTH(C7230),lookup!$G$2:$N$13,8)</f>
        <v>2028M01</v>
      </c>
      <c r="C7230" s="7">
        <f t="shared" si="506"/>
        <v>46767</v>
      </c>
      <c r="D7230" s="130">
        <v>0</v>
      </c>
      <c r="E7230">
        <f t="shared" si="508"/>
        <v>0</v>
      </c>
      <c r="F7230" s="130">
        <v>0</v>
      </c>
      <c r="G7230">
        <f t="shared" si="505"/>
        <v>0</v>
      </c>
      <c r="H7230">
        <f t="shared" si="507"/>
        <v>0</v>
      </c>
      <c r="I7230" s="70"/>
      <c r="K7230" s="70"/>
      <c r="O7230" s="70"/>
    </row>
    <row r="7231" spans="1:15">
      <c r="A7231" s="12">
        <f t="shared" si="509"/>
        <v>0</v>
      </c>
      <c r="B7231" t="str">
        <f>YEAR(C7231)&amp;VLOOKUP(MONTH(C7231),lookup!$G$2:$N$13,8)</f>
        <v>2028M01</v>
      </c>
      <c r="C7231" s="7">
        <f t="shared" si="506"/>
        <v>46768</v>
      </c>
      <c r="D7231" s="130">
        <v>0</v>
      </c>
      <c r="E7231">
        <f t="shared" si="508"/>
        <v>0</v>
      </c>
      <c r="F7231" s="130">
        <v>0</v>
      </c>
      <c r="G7231">
        <f t="shared" si="505"/>
        <v>0</v>
      </c>
      <c r="H7231">
        <f t="shared" si="507"/>
        <v>0</v>
      </c>
      <c r="I7231" s="70"/>
      <c r="K7231" s="70"/>
      <c r="O7231" s="70"/>
    </row>
    <row r="7232" spans="1:15">
      <c r="A7232" s="12">
        <f t="shared" si="509"/>
        <v>0</v>
      </c>
      <c r="B7232" t="str">
        <f>YEAR(C7232)&amp;VLOOKUP(MONTH(C7232),lookup!$G$2:$N$13,8)</f>
        <v>2028M01</v>
      </c>
      <c r="C7232" s="7">
        <f t="shared" si="506"/>
        <v>46769</v>
      </c>
      <c r="D7232" s="130">
        <v>0</v>
      </c>
      <c r="E7232">
        <f t="shared" si="508"/>
        <v>0</v>
      </c>
      <c r="F7232" s="130">
        <v>0</v>
      </c>
      <c r="G7232">
        <f t="shared" si="505"/>
        <v>0</v>
      </c>
      <c r="H7232">
        <f t="shared" si="507"/>
        <v>0</v>
      </c>
      <c r="I7232" s="70"/>
      <c r="K7232" s="70"/>
      <c r="O7232" s="70"/>
    </row>
    <row r="7233" spans="1:15">
      <c r="A7233" s="12">
        <f t="shared" si="509"/>
        <v>0</v>
      </c>
      <c r="B7233" t="str">
        <f>YEAR(C7233)&amp;VLOOKUP(MONTH(C7233),lookup!$G$2:$N$13,8)</f>
        <v>2028M01</v>
      </c>
      <c r="C7233" s="7">
        <f t="shared" si="506"/>
        <v>46770</v>
      </c>
      <c r="D7233" s="130">
        <v>0</v>
      </c>
      <c r="E7233">
        <f t="shared" si="508"/>
        <v>0</v>
      </c>
      <c r="F7233" s="130">
        <v>0</v>
      </c>
      <c r="G7233">
        <f t="shared" si="505"/>
        <v>0</v>
      </c>
      <c r="H7233">
        <f t="shared" si="507"/>
        <v>0</v>
      </c>
      <c r="I7233" s="70"/>
      <c r="K7233" s="70"/>
      <c r="O7233" s="70"/>
    </row>
    <row r="7234" spans="1:15">
      <c r="A7234" s="12">
        <f t="shared" si="509"/>
        <v>0</v>
      </c>
      <c r="B7234" t="str">
        <f>YEAR(C7234)&amp;VLOOKUP(MONTH(C7234),lookup!$G$2:$N$13,8)</f>
        <v>2028M01</v>
      </c>
      <c r="C7234" s="7">
        <f t="shared" si="506"/>
        <v>46771</v>
      </c>
      <c r="D7234" s="130">
        <v>0</v>
      </c>
      <c r="E7234">
        <f t="shared" si="508"/>
        <v>0</v>
      </c>
      <c r="F7234" s="130">
        <v>0</v>
      </c>
      <c r="G7234">
        <f t="shared" si="505"/>
        <v>0</v>
      </c>
      <c r="H7234">
        <f t="shared" si="507"/>
        <v>0</v>
      </c>
      <c r="I7234" s="70"/>
      <c r="K7234" s="70"/>
      <c r="O7234" s="70"/>
    </row>
    <row r="7235" spans="1:15">
      <c r="A7235" s="12">
        <f t="shared" si="509"/>
        <v>0</v>
      </c>
      <c r="B7235" t="str">
        <f>YEAR(C7235)&amp;VLOOKUP(MONTH(C7235),lookup!$G$2:$N$13,8)</f>
        <v>2028M01</v>
      </c>
      <c r="C7235" s="7">
        <f t="shared" si="506"/>
        <v>46772</v>
      </c>
      <c r="D7235" s="130">
        <v>0</v>
      </c>
      <c r="E7235">
        <f t="shared" si="508"/>
        <v>0</v>
      </c>
      <c r="F7235" s="130">
        <v>0</v>
      </c>
      <c r="G7235">
        <f t="shared" si="505"/>
        <v>0</v>
      </c>
      <c r="H7235">
        <f t="shared" si="507"/>
        <v>0</v>
      </c>
      <c r="I7235" s="70"/>
      <c r="K7235" s="70"/>
      <c r="O7235" s="70"/>
    </row>
    <row r="7236" spans="1:15">
      <c r="A7236" s="12">
        <f t="shared" si="509"/>
        <v>0</v>
      </c>
      <c r="B7236" t="str">
        <f>YEAR(C7236)&amp;VLOOKUP(MONTH(C7236),lookup!$G$2:$N$13,8)</f>
        <v>2028M01</v>
      </c>
      <c r="C7236" s="7">
        <f t="shared" si="506"/>
        <v>46773</v>
      </c>
      <c r="D7236" s="130">
        <v>0</v>
      </c>
      <c r="E7236">
        <f t="shared" si="508"/>
        <v>0</v>
      </c>
      <c r="F7236" s="130">
        <v>0</v>
      </c>
      <c r="G7236">
        <f t="shared" si="505"/>
        <v>0</v>
      </c>
      <c r="H7236">
        <f t="shared" si="507"/>
        <v>0</v>
      </c>
      <c r="I7236" s="70"/>
      <c r="K7236" s="70"/>
      <c r="O7236" s="70"/>
    </row>
    <row r="7237" spans="1:15">
      <c r="A7237" s="12">
        <f t="shared" si="509"/>
        <v>0</v>
      </c>
      <c r="B7237" t="str">
        <f>YEAR(C7237)&amp;VLOOKUP(MONTH(C7237),lookup!$G$2:$N$13,8)</f>
        <v>2028M01</v>
      </c>
      <c r="C7237" s="7">
        <f t="shared" si="506"/>
        <v>46774</v>
      </c>
      <c r="D7237" s="130">
        <v>0</v>
      </c>
      <c r="E7237">
        <f t="shared" si="508"/>
        <v>0</v>
      </c>
      <c r="F7237" s="130">
        <v>0</v>
      </c>
      <c r="G7237">
        <f t="shared" si="505"/>
        <v>0</v>
      </c>
      <c r="H7237">
        <f t="shared" si="507"/>
        <v>0</v>
      </c>
      <c r="I7237" s="70"/>
      <c r="K7237" s="70"/>
      <c r="O7237" s="70"/>
    </row>
    <row r="7238" spans="1:15">
      <c r="A7238" s="12">
        <f t="shared" si="509"/>
        <v>0</v>
      </c>
      <c r="B7238" t="str">
        <f>YEAR(C7238)&amp;VLOOKUP(MONTH(C7238),lookup!$G$2:$N$13,8)</f>
        <v>2028M01</v>
      </c>
      <c r="C7238" s="7">
        <f t="shared" si="506"/>
        <v>46775</v>
      </c>
      <c r="D7238" s="130">
        <v>0</v>
      </c>
      <c r="E7238">
        <f t="shared" si="508"/>
        <v>0</v>
      </c>
      <c r="F7238" s="130">
        <v>0</v>
      </c>
      <c r="G7238">
        <f t="shared" ref="G7238:G7301" si="510">AVERAGE(SUM(F7231:F7238)/8,SUM(F7233:F7238)/6)</f>
        <v>0</v>
      </c>
      <c r="H7238">
        <f t="shared" si="507"/>
        <v>0</v>
      </c>
      <c r="I7238" s="70"/>
      <c r="K7238" s="70"/>
      <c r="O7238" s="70"/>
    </row>
    <row r="7239" spans="1:15">
      <c r="A7239" s="12">
        <f t="shared" si="509"/>
        <v>0</v>
      </c>
      <c r="B7239" t="str">
        <f>YEAR(C7239)&amp;VLOOKUP(MONTH(C7239),lookup!$G$2:$N$13,8)</f>
        <v>2028M01</v>
      </c>
      <c r="C7239" s="7">
        <f t="shared" si="506"/>
        <v>46776</v>
      </c>
      <c r="D7239" s="130">
        <v>0</v>
      </c>
      <c r="E7239">
        <f t="shared" si="508"/>
        <v>0</v>
      </c>
      <c r="F7239" s="130">
        <v>0</v>
      </c>
      <c r="G7239">
        <f t="shared" si="510"/>
        <v>0</v>
      </c>
      <c r="H7239">
        <f t="shared" si="507"/>
        <v>0</v>
      </c>
      <c r="I7239" s="70"/>
      <c r="K7239" s="70"/>
      <c r="O7239" s="70"/>
    </row>
    <row r="7240" spans="1:15">
      <c r="A7240" s="12">
        <f t="shared" si="509"/>
        <v>0</v>
      </c>
      <c r="B7240" t="str">
        <f>YEAR(C7240)&amp;VLOOKUP(MONTH(C7240),lookup!$G$2:$N$13,8)</f>
        <v>2028M01</v>
      </c>
      <c r="C7240" s="7">
        <f t="shared" si="506"/>
        <v>46777</v>
      </c>
      <c r="D7240" s="130">
        <v>0</v>
      </c>
      <c r="E7240">
        <f t="shared" si="508"/>
        <v>0</v>
      </c>
      <c r="F7240" s="130">
        <v>0</v>
      </c>
      <c r="G7240">
        <f t="shared" si="510"/>
        <v>0</v>
      </c>
      <c r="H7240">
        <f t="shared" si="507"/>
        <v>0</v>
      </c>
      <c r="I7240" s="70"/>
      <c r="K7240" s="70"/>
      <c r="O7240" s="70"/>
    </row>
    <row r="7241" spans="1:15">
      <c r="A7241" s="12">
        <f t="shared" si="509"/>
        <v>0</v>
      </c>
      <c r="B7241" t="str">
        <f>YEAR(C7241)&amp;VLOOKUP(MONTH(C7241),lookup!$G$2:$N$13,8)</f>
        <v>2028M01</v>
      </c>
      <c r="C7241" s="7">
        <f t="shared" si="506"/>
        <v>46778</v>
      </c>
      <c r="D7241" s="130">
        <v>0</v>
      </c>
      <c r="E7241">
        <f t="shared" si="508"/>
        <v>0</v>
      </c>
      <c r="F7241" s="130">
        <v>0</v>
      </c>
      <c r="G7241">
        <f t="shared" si="510"/>
        <v>0</v>
      </c>
      <c r="H7241">
        <f t="shared" si="507"/>
        <v>0</v>
      </c>
      <c r="I7241" s="70"/>
      <c r="K7241" s="70"/>
      <c r="O7241" s="70"/>
    </row>
    <row r="7242" spans="1:15">
      <c r="A7242" s="12">
        <f t="shared" si="509"/>
        <v>0</v>
      </c>
      <c r="B7242" t="str">
        <f>YEAR(C7242)&amp;VLOOKUP(MONTH(C7242),lookup!$G$2:$N$13,8)</f>
        <v>2028M01</v>
      </c>
      <c r="C7242" s="7">
        <f t="shared" si="506"/>
        <v>46779</v>
      </c>
      <c r="D7242" s="130">
        <v>0</v>
      </c>
      <c r="E7242">
        <f t="shared" si="508"/>
        <v>0</v>
      </c>
      <c r="F7242" s="130">
        <v>0</v>
      </c>
      <c r="G7242">
        <f t="shared" si="510"/>
        <v>0</v>
      </c>
      <c r="H7242">
        <f t="shared" si="507"/>
        <v>0</v>
      </c>
      <c r="I7242" s="70"/>
      <c r="K7242" s="70"/>
      <c r="O7242" s="70"/>
    </row>
    <row r="7243" spans="1:15">
      <c r="A7243" s="12">
        <f t="shared" si="509"/>
        <v>0</v>
      </c>
      <c r="B7243" t="str">
        <f>YEAR(C7243)&amp;VLOOKUP(MONTH(C7243),lookup!$G$2:$N$13,8)</f>
        <v>2028M01</v>
      </c>
      <c r="C7243" s="7">
        <f t="shared" si="506"/>
        <v>46780</v>
      </c>
      <c r="D7243" s="130">
        <v>0</v>
      </c>
      <c r="E7243">
        <f t="shared" si="508"/>
        <v>0</v>
      </c>
      <c r="F7243" s="130">
        <v>0</v>
      </c>
      <c r="G7243">
        <f t="shared" si="510"/>
        <v>0</v>
      </c>
      <c r="H7243">
        <f t="shared" si="507"/>
        <v>0</v>
      </c>
      <c r="I7243" s="70"/>
      <c r="K7243" s="70"/>
      <c r="O7243" s="70"/>
    </row>
    <row r="7244" spans="1:15">
      <c r="A7244" s="12">
        <f t="shared" si="509"/>
        <v>0</v>
      </c>
      <c r="B7244" t="str">
        <f>YEAR(C7244)&amp;VLOOKUP(MONTH(C7244),lookup!$G$2:$N$13,8)</f>
        <v>2028M01</v>
      </c>
      <c r="C7244" s="7">
        <f t="shared" ref="C7244:C7307" si="511">C7243+1</f>
        <v>46781</v>
      </c>
      <c r="D7244" s="130">
        <v>0</v>
      </c>
      <c r="E7244">
        <f t="shared" si="508"/>
        <v>0</v>
      </c>
      <c r="F7244" s="130">
        <v>0</v>
      </c>
      <c r="G7244">
        <f t="shared" si="510"/>
        <v>0</v>
      </c>
      <c r="H7244">
        <f t="shared" si="507"/>
        <v>0</v>
      </c>
      <c r="I7244" s="70"/>
      <c r="K7244" s="70"/>
      <c r="O7244" s="70"/>
    </row>
    <row r="7245" spans="1:15">
      <c r="A7245" s="12">
        <f t="shared" si="509"/>
        <v>0</v>
      </c>
      <c r="B7245" t="str">
        <f>YEAR(C7245)&amp;VLOOKUP(MONTH(C7245),lookup!$G$2:$N$13,8)</f>
        <v>2028M01</v>
      </c>
      <c r="C7245" s="7">
        <f t="shared" si="511"/>
        <v>46782</v>
      </c>
      <c r="D7245" s="130">
        <v>0</v>
      </c>
      <c r="E7245">
        <f t="shared" si="508"/>
        <v>0</v>
      </c>
      <c r="F7245" s="130">
        <v>0</v>
      </c>
      <c r="G7245">
        <f t="shared" si="510"/>
        <v>0</v>
      </c>
      <c r="H7245">
        <f t="shared" si="507"/>
        <v>0</v>
      </c>
      <c r="I7245" s="70"/>
      <c r="K7245" s="70"/>
      <c r="O7245" s="70"/>
    </row>
    <row r="7246" spans="1:15">
      <c r="A7246" s="12">
        <f t="shared" si="509"/>
        <v>0</v>
      </c>
      <c r="B7246" t="str">
        <f>YEAR(C7246)&amp;VLOOKUP(MONTH(C7246),lookup!$G$2:$N$13,8)</f>
        <v>2028M01</v>
      </c>
      <c r="C7246" s="7">
        <f t="shared" si="511"/>
        <v>46783</v>
      </c>
      <c r="D7246" s="130">
        <v>0</v>
      </c>
      <c r="E7246">
        <f t="shared" si="508"/>
        <v>0</v>
      </c>
      <c r="F7246" s="130">
        <v>0</v>
      </c>
      <c r="G7246">
        <f t="shared" si="510"/>
        <v>0</v>
      </c>
      <c r="H7246">
        <f t="shared" si="507"/>
        <v>0</v>
      </c>
      <c r="I7246" s="70"/>
      <c r="K7246" s="70"/>
      <c r="O7246" s="70"/>
    </row>
    <row r="7247" spans="1:15">
      <c r="A7247" s="12">
        <f t="shared" si="509"/>
        <v>0</v>
      </c>
      <c r="B7247" t="str">
        <f>YEAR(C7247)&amp;VLOOKUP(MONTH(C7247),lookup!$G$2:$N$13,8)</f>
        <v>2028M02</v>
      </c>
      <c r="C7247" s="7">
        <f t="shared" si="511"/>
        <v>46784</v>
      </c>
      <c r="D7247" s="130">
        <v>0</v>
      </c>
      <c r="E7247">
        <f t="shared" si="508"/>
        <v>0</v>
      </c>
      <c r="F7247" s="130">
        <v>0</v>
      </c>
      <c r="G7247">
        <f t="shared" si="510"/>
        <v>0</v>
      </c>
      <c r="H7247">
        <f t="shared" si="507"/>
        <v>0</v>
      </c>
      <c r="I7247" s="70"/>
      <c r="K7247" s="70"/>
      <c r="O7247" s="70"/>
    </row>
    <row r="7248" spans="1:15">
      <c r="A7248" s="12">
        <f t="shared" si="509"/>
        <v>0</v>
      </c>
      <c r="B7248" t="str">
        <f>YEAR(C7248)&amp;VLOOKUP(MONTH(C7248),lookup!$G$2:$N$13,8)</f>
        <v>2028M02</v>
      </c>
      <c r="C7248" s="7">
        <f t="shared" si="511"/>
        <v>46785</v>
      </c>
      <c r="D7248" s="130">
        <v>0</v>
      </c>
      <c r="E7248">
        <f t="shared" si="508"/>
        <v>0</v>
      </c>
      <c r="F7248" s="130">
        <v>0</v>
      </c>
      <c r="G7248">
        <f t="shared" si="510"/>
        <v>0</v>
      </c>
      <c r="H7248">
        <f t="shared" si="507"/>
        <v>0</v>
      </c>
      <c r="I7248" s="70"/>
      <c r="K7248" s="70"/>
      <c r="O7248" s="70"/>
    </row>
    <row r="7249" spans="1:15">
      <c r="A7249" s="12">
        <f t="shared" si="509"/>
        <v>0</v>
      </c>
      <c r="B7249" t="str">
        <f>YEAR(C7249)&amp;VLOOKUP(MONTH(C7249),lookup!$G$2:$N$13,8)</f>
        <v>2028M02</v>
      </c>
      <c r="C7249" s="7">
        <f t="shared" si="511"/>
        <v>46786</v>
      </c>
      <c r="D7249" s="130">
        <v>0</v>
      </c>
      <c r="E7249">
        <f t="shared" si="508"/>
        <v>0</v>
      </c>
      <c r="F7249" s="130">
        <v>0</v>
      </c>
      <c r="G7249">
        <f t="shared" si="510"/>
        <v>0</v>
      </c>
      <c r="H7249">
        <f t="shared" si="507"/>
        <v>0</v>
      </c>
      <c r="I7249" s="70"/>
      <c r="K7249" s="70"/>
      <c r="O7249" s="70"/>
    </row>
    <row r="7250" spans="1:15">
      <c r="A7250" s="12">
        <f t="shared" si="509"/>
        <v>0</v>
      </c>
      <c r="B7250" t="str">
        <f>YEAR(C7250)&amp;VLOOKUP(MONTH(C7250),lookup!$G$2:$N$13,8)</f>
        <v>2028M02</v>
      </c>
      <c r="C7250" s="7">
        <f t="shared" si="511"/>
        <v>46787</v>
      </c>
      <c r="D7250" s="130">
        <v>0</v>
      </c>
      <c r="E7250">
        <f t="shared" si="508"/>
        <v>0</v>
      </c>
      <c r="F7250" s="130">
        <v>0</v>
      </c>
      <c r="G7250">
        <f t="shared" si="510"/>
        <v>0</v>
      </c>
      <c r="H7250">
        <f t="shared" si="507"/>
        <v>0</v>
      </c>
      <c r="I7250" s="70"/>
      <c r="K7250" s="70"/>
      <c r="O7250" s="70"/>
    </row>
    <row r="7251" spans="1:15">
      <c r="A7251" s="12">
        <f t="shared" si="509"/>
        <v>0</v>
      </c>
      <c r="B7251" t="str">
        <f>YEAR(C7251)&amp;VLOOKUP(MONTH(C7251),lookup!$G$2:$N$13,8)</f>
        <v>2028M02</v>
      </c>
      <c r="C7251" s="7">
        <f t="shared" si="511"/>
        <v>46788</v>
      </c>
      <c r="D7251" s="130">
        <v>0</v>
      </c>
      <c r="E7251">
        <f t="shared" si="508"/>
        <v>0</v>
      </c>
      <c r="F7251" s="130">
        <v>0</v>
      </c>
      <c r="G7251">
        <f t="shared" si="510"/>
        <v>0</v>
      </c>
      <c r="H7251">
        <f t="shared" si="507"/>
        <v>0</v>
      </c>
      <c r="I7251" s="70"/>
      <c r="K7251" s="70"/>
      <c r="O7251" s="70"/>
    </row>
    <row r="7252" spans="1:15">
      <c r="A7252" s="12">
        <f t="shared" si="509"/>
        <v>0</v>
      </c>
      <c r="B7252" t="str">
        <f>YEAR(C7252)&amp;VLOOKUP(MONTH(C7252),lookup!$G$2:$N$13,8)</f>
        <v>2028M02</v>
      </c>
      <c r="C7252" s="7">
        <f t="shared" si="511"/>
        <v>46789</v>
      </c>
      <c r="D7252" s="130">
        <v>0</v>
      </c>
      <c r="E7252">
        <f t="shared" si="508"/>
        <v>0</v>
      </c>
      <c r="F7252" s="130">
        <v>0</v>
      </c>
      <c r="G7252">
        <f t="shared" si="510"/>
        <v>0</v>
      </c>
      <c r="H7252">
        <f t="shared" si="507"/>
        <v>0</v>
      </c>
      <c r="I7252" s="70"/>
      <c r="K7252" s="70"/>
      <c r="O7252" s="70"/>
    </row>
    <row r="7253" spans="1:15">
      <c r="A7253" s="12">
        <f t="shared" si="509"/>
        <v>0</v>
      </c>
      <c r="B7253" t="str">
        <f>YEAR(C7253)&amp;VLOOKUP(MONTH(C7253),lookup!$G$2:$N$13,8)</f>
        <v>2028M02</v>
      </c>
      <c r="C7253" s="7">
        <f t="shared" si="511"/>
        <v>46790</v>
      </c>
      <c r="D7253" s="130">
        <v>0</v>
      </c>
      <c r="E7253">
        <f t="shared" si="508"/>
        <v>0</v>
      </c>
      <c r="F7253" s="130">
        <v>0</v>
      </c>
      <c r="G7253">
        <f t="shared" si="510"/>
        <v>0</v>
      </c>
      <c r="H7253">
        <f t="shared" si="507"/>
        <v>0</v>
      </c>
      <c r="I7253" s="70"/>
      <c r="K7253" s="70"/>
      <c r="O7253" s="70"/>
    </row>
    <row r="7254" spans="1:15">
      <c r="A7254" s="12">
        <f t="shared" si="509"/>
        <v>0</v>
      </c>
      <c r="B7254" t="str">
        <f>YEAR(C7254)&amp;VLOOKUP(MONTH(C7254),lookup!$G$2:$N$13,8)</f>
        <v>2028M02</v>
      </c>
      <c r="C7254" s="7">
        <f t="shared" si="511"/>
        <v>46791</v>
      </c>
      <c r="D7254" s="130">
        <v>0</v>
      </c>
      <c r="E7254">
        <f t="shared" si="508"/>
        <v>0</v>
      </c>
      <c r="F7254" s="130">
        <v>0</v>
      </c>
      <c r="G7254">
        <f t="shared" si="510"/>
        <v>0</v>
      </c>
      <c r="H7254">
        <f t="shared" si="507"/>
        <v>0</v>
      </c>
      <c r="I7254" s="70"/>
      <c r="K7254" s="70"/>
      <c r="O7254" s="70"/>
    </row>
    <row r="7255" spans="1:15">
      <c r="A7255" s="12">
        <f t="shared" si="509"/>
        <v>0</v>
      </c>
      <c r="B7255" t="str">
        <f>YEAR(C7255)&amp;VLOOKUP(MONTH(C7255),lookup!$G$2:$N$13,8)</f>
        <v>2028M02</v>
      </c>
      <c r="C7255" s="7">
        <f t="shared" si="511"/>
        <v>46792</v>
      </c>
      <c r="D7255" s="130">
        <v>0</v>
      </c>
      <c r="E7255">
        <f t="shared" si="508"/>
        <v>0</v>
      </c>
      <c r="F7255" s="130">
        <v>0</v>
      </c>
      <c r="G7255">
        <f t="shared" si="510"/>
        <v>0</v>
      </c>
      <c r="H7255">
        <f t="shared" si="507"/>
        <v>0</v>
      </c>
      <c r="I7255" s="70"/>
      <c r="K7255" s="70"/>
      <c r="O7255" s="70"/>
    </row>
    <row r="7256" spans="1:15">
      <c r="A7256" s="12">
        <f t="shared" si="509"/>
        <v>0</v>
      </c>
      <c r="B7256" t="str">
        <f>YEAR(C7256)&amp;VLOOKUP(MONTH(C7256),lookup!$G$2:$N$13,8)</f>
        <v>2028M02</v>
      </c>
      <c r="C7256" s="7">
        <f t="shared" si="511"/>
        <v>46793</v>
      </c>
      <c r="D7256" s="130">
        <v>0</v>
      </c>
      <c r="E7256">
        <f t="shared" si="508"/>
        <v>0</v>
      </c>
      <c r="F7256" s="130">
        <v>0</v>
      </c>
      <c r="G7256">
        <f t="shared" si="510"/>
        <v>0</v>
      </c>
      <c r="H7256">
        <f t="shared" si="507"/>
        <v>0</v>
      </c>
      <c r="I7256" s="70"/>
      <c r="K7256" s="70"/>
      <c r="O7256" s="70"/>
    </row>
    <row r="7257" spans="1:15">
      <c r="A7257" s="12">
        <f t="shared" si="509"/>
        <v>0</v>
      </c>
      <c r="B7257" t="str">
        <f>YEAR(C7257)&amp;VLOOKUP(MONTH(C7257),lookup!$G$2:$N$13,8)</f>
        <v>2028M02</v>
      </c>
      <c r="C7257" s="7">
        <f t="shared" si="511"/>
        <v>46794</v>
      </c>
      <c r="D7257" s="130">
        <v>0</v>
      </c>
      <c r="E7257">
        <f t="shared" si="508"/>
        <v>0</v>
      </c>
      <c r="F7257" s="130">
        <v>0</v>
      </c>
      <c r="G7257">
        <f t="shared" si="510"/>
        <v>0</v>
      </c>
      <c r="H7257">
        <f t="shared" ref="H7257:H7320" si="512">INDEX(J:AU,MATCH(C7257,C:C,0),MATCH($H$1,$J$1:$AU$1,0))*(IF(I7257=$Q$1,1,IF(K7257=$Q$1,1,IF(M7257=$Q$1,1,IF(O7257=$Q$1,1,0)))))</f>
        <v>0</v>
      </c>
      <c r="I7257" s="70"/>
      <c r="K7257" s="70"/>
      <c r="O7257" s="70"/>
    </row>
    <row r="7258" spans="1:15">
      <c r="A7258" s="12">
        <f t="shared" si="509"/>
        <v>0</v>
      </c>
      <c r="B7258" t="str">
        <f>YEAR(C7258)&amp;VLOOKUP(MONTH(C7258),lookup!$G$2:$N$13,8)</f>
        <v>2028M02</v>
      </c>
      <c r="C7258" s="7">
        <f t="shared" si="511"/>
        <v>46795</v>
      </c>
      <c r="D7258" s="130">
        <v>0</v>
      </c>
      <c r="E7258">
        <f t="shared" si="508"/>
        <v>0</v>
      </c>
      <c r="F7258" s="130">
        <v>0</v>
      </c>
      <c r="G7258">
        <f t="shared" si="510"/>
        <v>0</v>
      </c>
      <c r="H7258">
        <f t="shared" si="512"/>
        <v>0</v>
      </c>
      <c r="I7258" s="70"/>
      <c r="K7258" s="70"/>
      <c r="O7258" s="70"/>
    </row>
    <row r="7259" spans="1:15">
      <c r="A7259" s="12">
        <f t="shared" si="509"/>
        <v>0</v>
      </c>
      <c r="B7259" t="str">
        <f>YEAR(C7259)&amp;VLOOKUP(MONTH(C7259),lookup!$G$2:$N$13,8)</f>
        <v>2028M02</v>
      </c>
      <c r="C7259" s="7">
        <f t="shared" si="511"/>
        <v>46796</v>
      </c>
      <c r="D7259" s="130">
        <v>0</v>
      </c>
      <c r="E7259">
        <f t="shared" si="508"/>
        <v>0</v>
      </c>
      <c r="F7259" s="130">
        <v>0</v>
      </c>
      <c r="G7259">
        <f t="shared" si="510"/>
        <v>0</v>
      </c>
      <c r="H7259">
        <f t="shared" si="512"/>
        <v>0</v>
      </c>
      <c r="I7259" s="70"/>
      <c r="K7259" s="70"/>
      <c r="O7259" s="70"/>
    </row>
    <row r="7260" spans="1:15">
      <c r="A7260" s="12">
        <f t="shared" si="509"/>
        <v>0</v>
      </c>
      <c r="B7260" t="str">
        <f>YEAR(C7260)&amp;VLOOKUP(MONTH(C7260),lookup!$G$2:$N$13,8)</f>
        <v>2028M02</v>
      </c>
      <c r="C7260" s="7">
        <f t="shared" si="511"/>
        <v>46797</v>
      </c>
      <c r="D7260" s="130">
        <v>0</v>
      </c>
      <c r="E7260">
        <f t="shared" si="508"/>
        <v>0</v>
      </c>
      <c r="F7260" s="130">
        <v>0</v>
      </c>
      <c r="G7260">
        <f t="shared" si="510"/>
        <v>0</v>
      </c>
      <c r="H7260">
        <f t="shared" si="512"/>
        <v>0</v>
      </c>
      <c r="I7260" s="70"/>
      <c r="K7260" s="70"/>
      <c r="O7260" s="70"/>
    </row>
    <row r="7261" spans="1:15">
      <c r="A7261" s="12">
        <f t="shared" si="509"/>
        <v>0</v>
      </c>
      <c r="B7261" t="str">
        <f>YEAR(C7261)&amp;VLOOKUP(MONTH(C7261),lookup!$G$2:$N$13,8)</f>
        <v>2028M02</v>
      </c>
      <c r="C7261" s="7">
        <f t="shared" si="511"/>
        <v>46798</v>
      </c>
      <c r="D7261" s="130">
        <v>0</v>
      </c>
      <c r="E7261">
        <f t="shared" si="508"/>
        <v>0</v>
      </c>
      <c r="F7261" s="130">
        <v>0</v>
      </c>
      <c r="G7261">
        <f t="shared" si="510"/>
        <v>0</v>
      </c>
      <c r="H7261">
        <f t="shared" si="512"/>
        <v>0</v>
      </c>
      <c r="I7261" s="70"/>
      <c r="K7261" s="70"/>
      <c r="O7261" s="70"/>
    </row>
    <row r="7262" spans="1:15">
      <c r="A7262" s="12">
        <f t="shared" si="509"/>
        <v>0</v>
      </c>
      <c r="B7262" t="str">
        <f>YEAR(C7262)&amp;VLOOKUP(MONTH(C7262),lookup!$G$2:$N$13,8)</f>
        <v>2028M02</v>
      </c>
      <c r="C7262" s="7">
        <f t="shared" si="511"/>
        <v>46799</v>
      </c>
      <c r="D7262" s="130">
        <v>0</v>
      </c>
      <c r="E7262">
        <f t="shared" si="508"/>
        <v>0</v>
      </c>
      <c r="F7262" s="130">
        <v>0</v>
      </c>
      <c r="G7262">
        <f t="shared" si="510"/>
        <v>0</v>
      </c>
      <c r="H7262">
        <f t="shared" si="512"/>
        <v>0</v>
      </c>
      <c r="I7262" s="70"/>
      <c r="K7262" s="70"/>
      <c r="O7262" s="70"/>
    </row>
    <row r="7263" spans="1:15">
      <c r="A7263" s="12">
        <f t="shared" si="509"/>
        <v>0</v>
      </c>
      <c r="B7263" t="str">
        <f>YEAR(C7263)&amp;VLOOKUP(MONTH(C7263),lookup!$G$2:$N$13,8)</f>
        <v>2028M02</v>
      </c>
      <c r="C7263" s="7">
        <f t="shared" si="511"/>
        <v>46800</v>
      </c>
      <c r="D7263" s="130">
        <v>0</v>
      </c>
      <c r="E7263">
        <f t="shared" si="508"/>
        <v>0</v>
      </c>
      <c r="F7263" s="130">
        <v>0</v>
      </c>
      <c r="G7263">
        <f t="shared" si="510"/>
        <v>0</v>
      </c>
      <c r="H7263">
        <f t="shared" si="512"/>
        <v>0</v>
      </c>
      <c r="I7263" s="70"/>
      <c r="K7263" s="70"/>
      <c r="O7263" s="70"/>
    </row>
    <row r="7264" spans="1:15">
      <c r="A7264" s="12">
        <f t="shared" si="509"/>
        <v>0</v>
      </c>
      <c r="B7264" t="str">
        <f>YEAR(C7264)&amp;VLOOKUP(MONTH(C7264),lookup!$G$2:$N$13,8)</f>
        <v>2028M02</v>
      </c>
      <c r="C7264" s="7">
        <f t="shared" si="511"/>
        <v>46801</v>
      </c>
      <c r="D7264" s="130">
        <v>0</v>
      </c>
      <c r="E7264">
        <f t="shared" si="508"/>
        <v>0</v>
      </c>
      <c r="F7264" s="130">
        <v>0</v>
      </c>
      <c r="G7264">
        <f t="shared" si="510"/>
        <v>0</v>
      </c>
      <c r="H7264">
        <f t="shared" si="512"/>
        <v>0</v>
      </c>
      <c r="I7264" s="70"/>
      <c r="K7264" s="70"/>
      <c r="O7264" s="70"/>
    </row>
    <row r="7265" spans="1:15">
      <c r="A7265" s="12">
        <f t="shared" si="509"/>
        <v>0</v>
      </c>
      <c r="B7265" t="str">
        <f>YEAR(C7265)&amp;VLOOKUP(MONTH(C7265),lookup!$G$2:$N$13,8)</f>
        <v>2028M02</v>
      </c>
      <c r="C7265" s="7">
        <f t="shared" si="511"/>
        <v>46802</v>
      </c>
      <c r="D7265" s="130">
        <v>0</v>
      </c>
      <c r="E7265">
        <f t="shared" si="508"/>
        <v>0</v>
      </c>
      <c r="F7265" s="130">
        <v>0</v>
      </c>
      <c r="G7265">
        <f t="shared" si="510"/>
        <v>0</v>
      </c>
      <c r="H7265">
        <f t="shared" si="512"/>
        <v>0</v>
      </c>
      <c r="I7265" s="70"/>
      <c r="K7265" s="70"/>
      <c r="O7265" s="70"/>
    </row>
    <row r="7266" spans="1:15">
      <c r="A7266" s="12">
        <f t="shared" si="509"/>
        <v>0</v>
      </c>
      <c r="B7266" t="str">
        <f>YEAR(C7266)&amp;VLOOKUP(MONTH(C7266),lookup!$G$2:$N$13,8)</f>
        <v>2028M02</v>
      </c>
      <c r="C7266" s="7">
        <f t="shared" si="511"/>
        <v>46803</v>
      </c>
      <c r="D7266" s="130">
        <v>0</v>
      </c>
      <c r="E7266">
        <f t="shared" si="508"/>
        <v>0</v>
      </c>
      <c r="F7266" s="130">
        <v>0</v>
      </c>
      <c r="G7266">
        <f t="shared" si="510"/>
        <v>0</v>
      </c>
      <c r="H7266">
        <f t="shared" si="512"/>
        <v>0</v>
      </c>
      <c r="I7266" s="70"/>
      <c r="K7266" s="70"/>
      <c r="O7266" s="70"/>
    </row>
    <row r="7267" spans="1:15">
      <c r="A7267" s="12">
        <f t="shared" si="509"/>
        <v>0</v>
      </c>
      <c r="B7267" t="str">
        <f>YEAR(C7267)&amp;VLOOKUP(MONTH(C7267),lookup!$G$2:$N$13,8)</f>
        <v>2028M02</v>
      </c>
      <c r="C7267" s="7">
        <f t="shared" si="511"/>
        <v>46804</v>
      </c>
      <c r="D7267" s="130">
        <v>0</v>
      </c>
      <c r="E7267">
        <f t="shared" si="508"/>
        <v>0</v>
      </c>
      <c r="F7267" s="130">
        <v>0</v>
      </c>
      <c r="G7267">
        <f t="shared" si="510"/>
        <v>0</v>
      </c>
      <c r="H7267">
        <f t="shared" si="512"/>
        <v>0</v>
      </c>
      <c r="I7267" s="70"/>
      <c r="K7267" s="70"/>
      <c r="O7267" s="70"/>
    </row>
    <row r="7268" spans="1:15">
      <c r="A7268" s="12">
        <f t="shared" si="509"/>
        <v>0</v>
      </c>
      <c r="B7268" t="str">
        <f>YEAR(C7268)&amp;VLOOKUP(MONTH(C7268),lookup!$G$2:$N$13,8)</f>
        <v>2028M02</v>
      </c>
      <c r="C7268" s="7">
        <f t="shared" si="511"/>
        <v>46805</v>
      </c>
      <c r="D7268" s="130">
        <v>0</v>
      </c>
      <c r="E7268">
        <f t="shared" si="508"/>
        <v>0</v>
      </c>
      <c r="F7268" s="130">
        <v>0</v>
      </c>
      <c r="G7268">
        <f t="shared" si="510"/>
        <v>0</v>
      </c>
      <c r="H7268">
        <f t="shared" si="512"/>
        <v>0</v>
      </c>
      <c r="I7268" s="70"/>
      <c r="K7268" s="70"/>
      <c r="O7268" s="70"/>
    </row>
    <row r="7269" spans="1:15">
      <c r="A7269" s="12">
        <f t="shared" si="509"/>
        <v>0</v>
      </c>
      <c r="B7269" t="str">
        <f>YEAR(C7269)&amp;VLOOKUP(MONTH(C7269),lookup!$G$2:$N$13,8)</f>
        <v>2028M02</v>
      </c>
      <c r="C7269" s="7">
        <f t="shared" si="511"/>
        <v>46806</v>
      </c>
      <c r="D7269" s="130">
        <v>0</v>
      </c>
      <c r="E7269">
        <f t="shared" si="508"/>
        <v>0</v>
      </c>
      <c r="F7269" s="130">
        <v>0</v>
      </c>
      <c r="G7269">
        <f t="shared" si="510"/>
        <v>0</v>
      </c>
      <c r="H7269">
        <f t="shared" si="512"/>
        <v>0</v>
      </c>
      <c r="I7269" s="70"/>
      <c r="K7269" s="70"/>
      <c r="O7269" s="70"/>
    </row>
    <row r="7270" spans="1:15">
      <c r="A7270" s="12">
        <f t="shared" si="509"/>
        <v>0</v>
      </c>
      <c r="B7270" t="str">
        <f>YEAR(C7270)&amp;VLOOKUP(MONTH(C7270),lookup!$G$2:$N$13,8)</f>
        <v>2028M02</v>
      </c>
      <c r="C7270" s="7">
        <f t="shared" si="511"/>
        <v>46807</v>
      </c>
      <c r="D7270" s="130">
        <v>0</v>
      </c>
      <c r="E7270">
        <f t="shared" si="508"/>
        <v>0</v>
      </c>
      <c r="F7270" s="130">
        <v>0</v>
      </c>
      <c r="G7270">
        <f t="shared" si="510"/>
        <v>0</v>
      </c>
      <c r="H7270">
        <f t="shared" si="512"/>
        <v>0</v>
      </c>
      <c r="I7270" s="70"/>
      <c r="K7270" s="70"/>
      <c r="O7270" s="70"/>
    </row>
    <row r="7271" spans="1:15">
      <c r="A7271" s="12">
        <f t="shared" si="509"/>
        <v>0</v>
      </c>
      <c r="B7271" t="str">
        <f>YEAR(C7271)&amp;VLOOKUP(MONTH(C7271),lookup!$G$2:$N$13,8)</f>
        <v>2028M02</v>
      </c>
      <c r="C7271" s="7">
        <f t="shared" si="511"/>
        <v>46808</v>
      </c>
      <c r="D7271" s="130">
        <v>0</v>
      </c>
      <c r="E7271">
        <f t="shared" si="508"/>
        <v>0</v>
      </c>
      <c r="F7271" s="130">
        <v>0</v>
      </c>
      <c r="G7271">
        <f t="shared" si="510"/>
        <v>0</v>
      </c>
      <c r="H7271">
        <f t="shared" si="512"/>
        <v>0</v>
      </c>
      <c r="I7271" s="70"/>
      <c r="K7271" s="70"/>
      <c r="O7271" s="70"/>
    </row>
    <row r="7272" spans="1:15">
      <c r="A7272" s="12">
        <f t="shared" si="509"/>
        <v>0</v>
      </c>
      <c r="B7272" t="str">
        <f>YEAR(C7272)&amp;VLOOKUP(MONTH(C7272),lookup!$G$2:$N$13,8)</f>
        <v>2028M02</v>
      </c>
      <c r="C7272" s="7">
        <f t="shared" si="511"/>
        <v>46809</v>
      </c>
      <c r="D7272" s="130">
        <v>0</v>
      </c>
      <c r="E7272">
        <f t="shared" si="508"/>
        <v>0</v>
      </c>
      <c r="F7272" s="130">
        <v>0</v>
      </c>
      <c r="G7272">
        <f t="shared" si="510"/>
        <v>0</v>
      </c>
      <c r="H7272">
        <f t="shared" si="512"/>
        <v>0</v>
      </c>
      <c r="I7272" s="70"/>
      <c r="K7272" s="70"/>
      <c r="O7272" s="70"/>
    </row>
    <row r="7273" spans="1:15">
      <c r="A7273" s="12">
        <f t="shared" si="509"/>
        <v>0</v>
      </c>
      <c r="B7273" t="str">
        <f>YEAR(C7273)&amp;VLOOKUP(MONTH(C7273),lookup!$G$2:$N$13,8)</f>
        <v>2028M02</v>
      </c>
      <c r="C7273" s="7">
        <f t="shared" si="511"/>
        <v>46810</v>
      </c>
      <c r="D7273" s="130">
        <v>0</v>
      </c>
      <c r="E7273">
        <f t="shared" si="508"/>
        <v>0</v>
      </c>
      <c r="F7273" s="130">
        <v>0</v>
      </c>
      <c r="G7273">
        <f t="shared" si="510"/>
        <v>0</v>
      </c>
      <c r="H7273">
        <f t="shared" si="512"/>
        <v>0</v>
      </c>
      <c r="I7273" s="70"/>
      <c r="K7273" s="70"/>
      <c r="O7273" s="70"/>
    </row>
    <row r="7274" spans="1:15">
      <c r="A7274" s="12">
        <f t="shared" si="509"/>
        <v>0</v>
      </c>
      <c r="B7274" t="str">
        <f>YEAR(C7274)&amp;VLOOKUP(MONTH(C7274),lookup!$G$2:$N$13,8)</f>
        <v>2028M02</v>
      </c>
      <c r="C7274" s="7">
        <f t="shared" si="511"/>
        <v>46811</v>
      </c>
      <c r="D7274" s="130">
        <v>0</v>
      </c>
      <c r="E7274">
        <f t="shared" si="508"/>
        <v>0</v>
      </c>
      <c r="F7274" s="130">
        <v>0</v>
      </c>
      <c r="G7274">
        <f t="shared" si="510"/>
        <v>0</v>
      </c>
      <c r="H7274">
        <f t="shared" si="512"/>
        <v>0</v>
      </c>
      <c r="I7274" s="70"/>
      <c r="K7274" s="70"/>
      <c r="O7274" s="70"/>
    </row>
    <row r="7275" spans="1:15">
      <c r="A7275" s="12">
        <f t="shared" si="509"/>
        <v>0</v>
      </c>
      <c r="B7275" t="str">
        <f>YEAR(C7275)&amp;VLOOKUP(MONTH(C7275),lookup!$G$2:$N$13,8)</f>
        <v>2028M02</v>
      </c>
      <c r="C7275" s="7">
        <f t="shared" si="511"/>
        <v>46812</v>
      </c>
      <c r="D7275" s="130">
        <v>0</v>
      </c>
      <c r="E7275">
        <f t="shared" si="508"/>
        <v>0</v>
      </c>
      <c r="F7275" s="130">
        <v>0</v>
      </c>
      <c r="G7275">
        <f t="shared" si="510"/>
        <v>0</v>
      </c>
      <c r="H7275">
        <f t="shared" si="512"/>
        <v>0</v>
      </c>
      <c r="I7275" s="70"/>
      <c r="K7275" s="70"/>
      <c r="O7275" s="70"/>
    </row>
    <row r="7276" spans="1:15">
      <c r="A7276" s="12">
        <f t="shared" si="509"/>
        <v>0</v>
      </c>
      <c r="B7276" t="str">
        <f>YEAR(C7276)&amp;VLOOKUP(MONTH(C7276),lookup!$G$2:$N$13,8)</f>
        <v>2028M03</v>
      </c>
      <c r="C7276" s="7">
        <f t="shared" si="511"/>
        <v>46813</v>
      </c>
      <c r="D7276" s="130">
        <v>0</v>
      </c>
      <c r="E7276">
        <f t="shared" si="508"/>
        <v>0</v>
      </c>
      <c r="F7276" s="130">
        <v>0</v>
      </c>
      <c r="G7276">
        <f t="shared" si="510"/>
        <v>0</v>
      </c>
      <c r="H7276">
        <f t="shared" si="512"/>
        <v>0</v>
      </c>
      <c r="I7276" s="70"/>
      <c r="K7276" s="70"/>
      <c r="O7276" s="70"/>
    </row>
    <row r="7277" spans="1:15">
      <c r="A7277" s="12">
        <f t="shared" si="509"/>
        <v>0</v>
      </c>
      <c r="B7277" t="str">
        <f>YEAR(C7277)&amp;VLOOKUP(MONTH(C7277),lookup!$G$2:$N$13,8)</f>
        <v>2028M03</v>
      </c>
      <c r="C7277" s="7">
        <f t="shared" si="511"/>
        <v>46814</v>
      </c>
      <c r="D7277" s="130">
        <v>0</v>
      </c>
      <c r="E7277">
        <f t="shared" ref="E7277:E7340" si="513">AVERAGE(SUM(D7270:D7277)/8,SUM(D7272:D7277)/6)</f>
        <v>0</v>
      </c>
      <c r="F7277" s="130">
        <v>0</v>
      </c>
      <c r="G7277">
        <f t="shared" si="510"/>
        <v>0</v>
      </c>
      <c r="H7277">
        <f t="shared" si="512"/>
        <v>0</v>
      </c>
      <c r="I7277" s="70"/>
      <c r="K7277" s="70"/>
      <c r="O7277" s="70"/>
    </row>
    <row r="7278" spans="1:15">
      <c r="A7278" s="12">
        <f t="shared" si="509"/>
        <v>0</v>
      </c>
      <c r="B7278" t="str">
        <f>YEAR(C7278)&amp;VLOOKUP(MONTH(C7278),lookup!$G$2:$N$13,8)</f>
        <v>2028M03</v>
      </c>
      <c r="C7278" s="7">
        <f t="shared" si="511"/>
        <v>46815</v>
      </c>
      <c r="D7278" s="130">
        <v>0</v>
      </c>
      <c r="E7278">
        <f t="shared" si="513"/>
        <v>0</v>
      </c>
      <c r="F7278" s="130">
        <v>0</v>
      </c>
      <c r="G7278">
        <f t="shared" si="510"/>
        <v>0</v>
      </c>
      <c r="H7278">
        <f t="shared" si="512"/>
        <v>0</v>
      </c>
      <c r="I7278" s="70"/>
      <c r="K7278" s="70"/>
      <c r="O7278" s="70"/>
    </row>
    <row r="7279" spans="1:15">
      <c r="A7279" s="12">
        <f t="shared" si="509"/>
        <v>0</v>
      </c>
      <c r="B7279" t="str">
        <f>YEAR(C7279)&amp;VLOOKUP(MONTH(C7279),lookup!$G$2:$N$13,8)</f>
        <v>2028M03</v>
      </c>
      <c r="C7279" s="7">
        <f t="shared" si="511"/>
        <v>46816</v>
      </c>
      <c r="D7279" s="130">
        <v>0</v>
      </c>
      <c r="E7279">
        <f t="shared" si="513"/>
        <v>0</v>
      </c>
      <c r="F7279" s="130">
        <v>0</v>
      </c>
      <c r="G7279">
        <f t="shared" si="510"/>
        <v>0</v>
      </c>
      <c r="H7279">
        <f t="shared" si="512"/>
        <v>0</v>
      </c>
      <c r="I7279" s="70"/>
      <c r="K7279" s="70"/>
      <c r="O7279" s="70"/>
    </row>
    <row r="7280" spans="1:15">
      <c r="A7280" s="12">
        <f t="shared" ref="A7280:A7343" si="514">IF(D7280+D7281=D7280,IF(D7280+D7281&gt;0,1,0),0)</f>
        <v>0</v>
      </c>
      <c r="B7280" t="str">
        <f>YEAR(C7280)&amp;VLOOKUP(MONTH(C7280),lookup!$G$2:$N$13,8)</f>
        <v>2028M03</v>
      </c>
      <c r="C7280" s="7">
        <f t="shared" si="511"/>
        <v>46817</v>
      </c>
      <c r="D7280" s="130">
        <v>0</v>
      </c>
      <c r="E7280">
        <f t="shared" si="513"/>
        <v>0</v>
      </c>
      <c r="F7280" s="130">
        <v>0</v>
      </c>
      <c r="G7280">
        <f t="shared" si="510"/>
        <v>0</v>
      </c>
      <c r="H7280">
        <f t="shared" si="512"/>
        <v>0</v>
      </c>
      <c r="I7280" s="70"/>
      <c r="K7280" s="70"/>
      <c r="O7280" s="70"/>
    </row>
    <row r="7281" spans="1:15">
      <c r="A7281" s="12">
        <f t="shared" si="514"/>
        <v>0</v>
      </c>
      <c r="B7281" t="str">
        <f>YEAR(C7281)&amp;VLOOKUP(MONTH(C7281),lookup!$G$2:$N$13,8)</f>
        <v>2028M03</v>
      </c>
      <c r="C7281" s="7">
        <f t="shared" si="511"/>
        <v>46818</v>
      </c>
      <c r="D7281" s="130">
        <v>0</v>
      </c>
      <c r="E7281">
        <f t="shared" si="513"/>
        <v>0</v>
      </c>
      <c r="F7281" s="130">
        <v>0</v>
      </c>
      <c r="G7281">
        <f t="shared" si="510"/>
        <v>0</v>
      </c>
      <c r="H7281">
        <f t="shared" si="512"/>
        <v>0</v>
      </c>
      <c r="I7281" s="70"/>
      <c r="K7281" s="70"/>
      <c r="O7281" s="70"/>
    </row>
    <row r="7282" spans="1:15">
      <c r="A7282" s="12">
        <f t="shared" si="514"/>
        <v>0</v>
      </c>
      <c r="B7282" t="str">
        <f>YEAR(C7282)&amp;VLOOKUP(MONTH(C7282),lookup!$G$2:$N$13,8)</f>
        <v>2028M03</v>
      </c>
      <c r="C7282" s="7">
        <f t="shared" si="511"/>
        <v>46819</v>
      </c>
      <c r="D7282" s="130">
        <v>0</v>
      </c>
      <c r="E7282">
        <f t="shared" si="513"/>
        <v>0</v>
      </c>
      <c r="F7282" s="130">
        <v>0</v>
      </c>
      <c r="G7282">
        <f t="shared" si="510"/>
        <v>0</v>
      </c>
      <c r="H7282">
        <f t="shared" si="512"/>
        <v>0</v>
      </c>
      <c r="I7282" s="70"/>
      <c r="K7282" s="70"/>
      <c r="O7282" s="70"/>
    </row>
    <row r="7283" spans="1:15">
      <c r="A7283" s="12">
        <f t="shared" si="514"/>
        <v>0</v>
      </c>
      <c r="B7283" t="str">
        <f>YEAR(C7283)&amp;VLOOKUP(MONTH(C7283),lookup!$G$2:$N$13,8)</f>
        <v>2028M03</v>
      </c>
      <c r="C7283" s="7">
        <f t="shared" si="511"/>
        <v>46820</v>
      </c>
      <c r="D7283" s="130">
        <v>0</v>
      </c>
      <c r="E7283">
        <f t="shared" si="513"/>
        <v>0</v>
      </c>
      <c r="F7283" s="130">
        <v>0</v>
      </c>
      <c r="G7283">
        <f t="shared" si="510"/>
        <v>0</v>
      </c>
      <c r="H7283">
        <f t="shared" si="512"/>
        <v>0</v>
      </c>
      <c r="I7283" s="70"/>
      <c r="K7283" s="70"/>
      <c r="O7283" s="70"/>
    </row>
    <row r="7284" spans="1:15">
      <c r="A7284" s="12">
        <f t="shared" si="514"/>
        <v>0</v>
      </c>
      <c r="B7284" t="str">
        <f>YEAR(C7284)&amp;VLOOKUP(MONTH(C7284),lookup!$G$2:$N$13,8)</f>
        <v>2028M03</v>
      </c>
      <c r="C7284" s="7">
        <f t="shared" si="511"/>
        <v>46821</v>
      </c>
      <c r="D7284" s="130">
        <v>0</v>
      </c>
      <c r="E7284">
        <f t="shared" si="513"/>
        <v>0</v>
      </c>
      <c r="F7284" s="130">
        <v>0</v>
      </c>
      <c r="G7284">
        <f t="shared" si="510"/>
        <v>0</v>
      </c>
      <c r="H7284">
        <f t="shared" si="512"/>
        <v>0</v>
      </c>
      <c r="I7284" s="70"/>
      <c r="K7284" s="70"/>
      <c r="O7284" s="70"/>
    </row>
    <row r="7285" spans="1:15">
      <c r="A7285" s="12">
        <f t="shared" si="514"/>
        <v>0</v>
      </c>
      <c r="B7285" t="str">
        <f>YEAR(C7285)&amp;VLOOKUP(MONTH(C7285),lookup!$G$2:$N$13,8)</f>
        <v>2028M03</v>
      </c>
      <c r="C7285" s="7">
        <f t="shared" si="511"/>
        <v>46822</v>
      </c>
      <c r="D7285" s="130">
        <v>0</v>
      </c>
      <c r="E7285">
        <f t="shared" si="513"/>
        <v>0</v>
      </c>
      <c r="F7285" s="130">
        <v>0</v>
      </c>
      <c r="G7285">
        <f t="shared" si="510"/>
        <v>0</v>
      </c>
      <c r="H7285">
        <f t="shared" si="512"/>
        <v>0</v>
      </c>
      <c r="I7285" s="70"/>
      <c r="K7285" s="70"/>
      <c r="O7285" s="70"/>
    </row>
    <row r="7286" spans="1:15">
      <c r="A7286" s="12">
        <f t="shared" si="514"/>
        <v>0</v>
      </c>
      <c r="B7286" t="str">
        <f>YEAR(C7286)&amp;VLOOKUP(MONTH(C7286),lookup!$G$2:$N$13,8)</f>
        <v>2028M03</v>
      </c>
      <c r="C7286" s="7">
        <f t="shared" si="511"/>
        <v>46823</v>
      </c>
      <c r="D7286" s="130">
        <v>0</v>
      </c>
      <c r="E7286">
        <f t="shared" si="513"/>
        <v>0</v>
      </c>
      <c r="F7286" s="130">
        <v>0</v>
      </c>
      <c r="G7286">
        <f t="shared" si="510"/>
        <v>0</v>
      </c>
      <c r="H7286">
        <f t="shared" si="512"/>
        <v>0</v>
      </c>
      <c r="I7286" s="70"/>
      <c r="K7286" s="70"/>
      <c r="O7286" s="70"/>
    </row>
    <row r="7287" spans="1:15">
      <c r="A7287" s="12">
        <f t="shared" si="514"/>
        <v>0</v>
      </c>
      <c r="B7287" t="str">
        <f>YEAR(C7287)&amp;VLOOKUP(MONTH(C7287),lookup!$G$2:$N$13,8)</f>
        <v>2028M03</v>
      </c>
      <c r="C7287" s="7">
        <f t="shared" si="511"/>
        <v>46824</v>
      </c>
      <c r="D7287" s="130">
        <v>0</v>
      </c>
      <c r="E7287">
        <f t="shared" si="513"/>
        <v>0</v>
      </c>
      <c r="F7287" s="130">
        <v>0</v>
      </c>
      <c r="G7287">
        <f t="shared" si="510"/>
        <v>0</v>
      </c>
      <c r="H7287">
        <f t="shared" si="512"/>
        <v>0</v>
      </c>
      <c r="I7287" s="70"/>
      <c r="K7287" s="70"/>
      <c r="O7287" s="70"/>
    </row>
    <row r="7288" spans="1:15">
      <c r="A7288" s="12">
        <f t="shared" si="514"/>
        <v>0</v>
      </c>
      <c r="B7288" t="str">
        <f>YEAR(C7288)&amp;VLOOKUP(MONTH(C7288),lookup!$G$2:$N$13,8)</f>
        <v>2028M03</v>
      </c>
      <c r="C7288" s="7">
        <f t="shared" si="511"/>
        <v>46825</v>
      </c>
      <c r="D7288" s="130">
        <v>0</v>
      </c>
      <c r="E7288">
        <f t="shared" si="513"/>
        <v>0</v>
      </c>
      <c r="F7288" s="130">
        <v>0</v>
      </c>
      <c r="G7288">
        <f t="shared" si="510"/>
        <v>0</v>
      </c>
      <c r="H7288">
        <f t="shared" si="512"/>
        <v>0</v>
      </c>
      <c r="I7288" s="70"/>
      <c r="K7288" s="70"/>
      <c r="O7288" s="70"/>
    </row>
    <row r="7289" spans="1:15">
      <c r="A7289" s="12">
        <f t="shared" si="514"/>
        <v>0</v>
      </c>
      <c r="B7289" t="str">
        <f>YEAR(C7289)&amp;VLOOKUP(MONTH(C7289),lookup!$G$2:$N$13,8)</f>
        <v>2028M03</v>
      </c>
      <c r="C7289" s="7">
        <f t="shared" si="511"/>
        <v>46826</v>
      </c>
      <c r="D7289" s="130">
        <v>0</v>
      </c>
      <c r="E7289">
        <f t="shared" si="513"/>
        <v>0</v>
      </c>
      <c r="F7289" s="130">
        <v>0</v>
      </c>
      <c r="G7289">
        <f t="shared" si="510"/>
        <v>0</v>
      </c>
      <c r="H7289">
        <f t="shared" si="512"/>
        <v>0</v>
      </c>
      <c r="I7289" s="70"/>
      <c r="K7289" s="70"/>
      <c r="O7289" s="70"/>
    </row>
    <row r="7290" spans="1:15">
      <c r="A7290" s="12">
        <f t="shared" si="514"/>
        <v>0</v>
      </c>
      <c r="B7290" t="str">
        <f>YEAR(C7290)&amp;VLOOKUP(MONTH(C7290),lookup!$G$2:$N$13,8)</f>
        <v>2028M03</v>
      </c>
      <c r="C7290" s="7">
        <f t="shared" si="511"/>
        <v>46827</v>
      </c>
      <c r="D7290" s="130">
        <v>0</v>
      </c>
      <c r="E7290">
        <f t="shared" si="513"/>
        <v>0</v>
      </c>
      <c r="F7290" s="130">
        <v>0</v>
      </c>
      <c r="G7290">
        <f t="shared" si="510"/>
        <v>0</v>
      </c>
      <c r="H7290">
        <f t="shared" si="512"/>
        <v>0</v>
      </c>
      <c r="I7290" s="70"/>
      <c r="K7290" s="70"/>
      <c r="O7290" s="70"/>
    </row>
    <row r="7291" spans="1:15">
      <c r="A7291" s="12">
        <f t="shared" si="514"/>
        <v>0</v>
      </c>
      <c r="B7291" t="str">
        <f>YEAR(C7291)&amp;VLOOKUP(MONTH(C7291),lookup!$G$2:$N$13,8)</f>
        <v>2028M03</v>
      </c>
      <c r="C7291" s="7">
        <f t="shared" si="511"/>
        <v>46828</v>
      </c>
      <c r="D7291" s="130">
        <v>0</v>
      </c>
      <c r="E7291">
        <f t="shared" si="513"/>
        <v>0</v>
      </c>
      <c r="F7291" s="130">
        <v>0</v>
      </c>
      <c r="G7291">
        <f t="shared" si="510"/>
        <v>0</v>
      </c>
      <c r="H7291">
        <f t="shared" si="512"/>
        <v>0</v>
      </c>
      <c r="I7291" s="70"/>
      <c r="K7291" s="70"/>
      <c r="O7291" s="70"/>
    </row>
    <row r="7292" spans="1:15">
      <c r="A7292" s="12">
        <f t="shared" si="514"/>
        <v>0</v>
      </c>
      <c r="B7292" t="str">
        <f>YEAR(C7292)&amp;VLOOKUP(MONTH(C7292),lookup!$G$2:$N$13,8)</f>
        <v>2028M03</v>
      </c>
      <c r="C7292" s="7">
        <f t="shared" si="511"/>
        <v>46829</v>
      </c>
      <c r="D7292" s="130">
        <v>0</v>
      </c>
      <c r="E7292">
        <f t="shared" si="513"/>
        <v>0</v>
      </c>
      <c r="F7292" s="130">
        <v>0</v>
      </c>
      <c r="G7292">
        <f t="shared" si="510"/>
        <v>0</v>
      </c>
      <c r="H7292">
        <f t="shared" si="512"/>
        <v>0</v>
      </c>
      <c r="I7292" s="70"/>
      <c r="K7292" s="70"/>
      <c r="O7292" s="70"/>
    </row>
    <row r="7293" spans="1:15">
      <c r="A7293" s="12">
        <f t="shared" si="514"/>
        <v>0</v>
      </c>
      <c r="B7293" t="str">
        <f>YEAR(C7293)&amp;VLOOKUP(MONTH(C7293),lookup!$G$2:$N$13,8)</f>
        <v>2028M03</v>
      </c>
      <c r="C7293" s="7">
        <f t="shared" si="511"/>
        <v>46830</v>
      </c>
      <c r="D7293" s="130">
        <v>0</v>
      </c>
      <c r="E7293">
        <f t="shared" si="513"/>
        <v>0</v>
      </c>
      <c r="F7293" s="130">
        <v>0</v>
      </c>
      <c r="G7293">
        <f t="shared" si="510"/>
        <v>0</v>
      </c>
      <c r="H7293">
        <f t="shared" si="512"/>
        <v>0</v>
      </c>
      <c r="I7293" s="70"/>
      <c r="K7293" s="70"/>
      <c r="O7293" s="70"/>
    </row>
    <row r="7294" spans="1:15">
      <c r="A7294" s="12">
        <f t="shared" si="514"/>
        <v>0</v>
      </c>
      <c r="B7294" t="str">
        <f>YEAR(C7294)&amp;VLOOKUP(MONTH(C7294),lookup!$G$2:$N$13,8)</f>
        <v>2028M03</v>
      </c>
      <c r="C7294" s="7">
        <f t="shared" si="511"/>
        <v>46831</v>
      </c>
      <c r="D7294" s="130">
        <v>0</v>
      </c>
      <c r="E7294">
        <f t="shared" si="513"/>
        <v>0</v>
      </c>
      <c r="F7294" s="130">
        <v>0</v>
      </c>
      <c r="G7294">
        <f t="shared" si="510"/>
        <v>0</v>
      </c>
      <c r="H7294">
        <f t="shared" si="512"/>
        <v>0</v>
      </c>
      <c r="I7294" s="70"/>
      <c r="K7294" s="70"/>
      <c r="O7294" s="70"/>
    </row>
    <row r="7295" spans="1:15">
      <c r="A7295" s="12">
        <f t="shared" si="514"/>
        <v>0</v>
      </c>
      <c r="B7295" t="str">
        <f>YEAR(C7295)&amp;VLOOKUP(MONTH(C7295),lookup!$G$2:$N$13,8)</f>
        <v>2028M03</v>
      </c>
      <c r="C7295" s="7">
        <f t="shared" si="511"/>
        <v>46832</v>
      </c>
      <c r="D7295" s="130">
        <v>0</v>
      </c>
      <c r="E7295">
        <f t="shared" si="513"/>
        <v>0</v>
      </c>
      <c r="F7295" s="130">
        <v>0</v>
      </c>
      <c r="G7295">
        <f t="shared" si="510"/>
        <v>0</v>
      </c>
      <c r="H7295">
        <f t="shared" si="512"/>
        <v>0</v>
      </c>
      <c r="I7295" s="70"/>
      <c r="K7295" s="70"/>
      <c r="O7295" s="70"/>
    </row>
    <row r="7296" spans="1:15">
      <c r="A7296" s="12">
        <f t="shared" si="514"/>
        <v>0</v>
      </c>
      <c r="B7296" t="str">
        <f>YEAR(C7296)&amp;VLOOKUP(MONTH(C7296),lookup!$G$2:$N$13,8)</f>
        <v>2028M03</v>
      </c>
      <c r="C7296" s="7">
        <f t="shared" si="511"/>
        <v>46833</v>
      </c>
      <c r="D7296" s="130">
        <v>0</v>
      </c>
      <c r="E7296">
        <f t="shared" si="513"/>
        <v>0</v>
      </c>
      <c r="F7296" s="130">
        <v>0</v>
      </c>
      <c r="G7296">
        <f t="shared" si="510"/>
        <v>0</v>
      </c>
      <c r="H7296">
        <f t="shared" si="512"/>
        <v>0</v>
      </c>
      <c r="I7296" s="70"/>
      <c r="K7296" s="70"/>
      <c r="O7296" s="70"/>
    </row>
    <row r="7297" spans="1:15">
      <c r="A7297" s="12">
        <f t="shared" si="514"/>
        <v>0</v>
      </c>
      <c r="B7297" t="str">
        <f>YEAR(C7297)&amp;VLOOKUP(MONTH(C7297),lookup!$G$2:$N$13,8)</f>
        <v>2028M03</v>
      </c>
      <c r="C7297" s="7">
        <f t="shared" si="511"/>
        <v>46834</v>
      </c>
      <c r="D7297" s="130">
        <v>0</v>
      </c>
      <c r="E7297">
        <f t="shared" si="513"/>
        <v>0</v>
      </c>
      <c r="F7297" s="130">
        <v>0</v>
      </c>
      <c r="G7297">
        <f t="shared" si="510"/>
        <v>0</v>
      </c>
      <c r="H7297">
        <f t="shared" si="512"/>
        <v>0</v>
      </c>
      <c r="I7297" s="70"/>
      <c r="K7297" s="70"/>
      <c r="O7297" s="70"/>
    </row>
    <row r="7298" spans="1:15">
      <c r="A7298" s="12">
        <f t="shared" si="514"/>
        <v>0</v>
      </c>
      <c r="B7298" t="str">
        <f>YEAR(C7298)&amp;VLOOKUP(MONTH(C7298),lookup!$G$2:$N$13,8)</f>
        <v>2028M03</v>
      </c>
      <c r="C7298" s="7">
        <f t="shared" si="511"/>
        <v>46835</v>
      </c>
      <c r="D7298" s="130">
        <v>0</v>
      </c>
      <c r="E7298">
        <f t="shared" si="513"/>
        <v>0</v>
      </c>
      <c r="F7298" s="130">
        <v>0</v>
      </c>
      <c r="G7298">
        <f t="shared" si="510"/>
        <v>0</v>
      </c>
      <c r="H7298">
        <f t="shared" si="512"/>
        <v>0</v>
      </c>
      <c r="I7298" s="70"/>
      <c r="K7298" s="70"/>
      <c r="O7298" s="70"/>
    </row>
    <row r="7299" spans="1:15">
      <c r="A7299" s="12">
        <f t="shared" si="514"/>
        <v>0</v>
      </c>
      <c r="B7299" t="str">
        <f>YEAR(C7299)&amp;VLOOKUP(MONTH(C7299),lookup!$G$2:$N$13,8)</f>
        <v>2028M03</v>
      </c>
      <c r="C7299" s="7">
        <f t="shared" si="511"/>
        <v>46836</v>
      </c>
      <c r="D7299" s="130">
        <v>0</v>
      </c>
      <c r="E7299">
        <f t="shared" si="513"/>
        <v>0</v>
      </c>
      <c r="F7299" s="130">
        <v>0</v>
      </c>
      <c r="G7299">
        <f t="shared" si="510"/>
        <v>0</v>
      </c>
      <c r="H7299">
        <f t="shared" si="512"/>
        <v>0</v>
      </c>
      <c r="I7299" s="70"/>
      <c r="K7299" s="70"/>
      <c r="O7299" s="70"/>
    </row>
    <row r="7300" spans="1:15">
      <c r="A7300" s="12">
        <f t="shared" si="514"/>
        <v>0</v>
      </c>
      <c r="B7300" t="str">
        <f>YEAR(C7300)&amp;VLOOKUP(MONTH(C7300),lookup!$G$2:$N$13,8)</f>
        <v>2028M03</v>
      </c>
      <c r="C7300" s="7">
        <f t="shared" si="511"/>
        <v>46837</v>
      </c>
      <c r="D7300" s="130">
        <v>0</v>
      </c>
      <c r="E7300">
        <f t="shared" si="513"/>
        <v>0</v>
      </c>
      <c r="F7300" s="130">
        <v>0</v>
      </c>
      <c r="G7300">
        <f t="shared" si="510"/>
        <v>0</v>
      </c>
      <c r="H7300">
        <f t="shared" si="512"/>
        <v>0</v>
      </c>
      <c r="I7300" s="70"/>
      <c r="K7300" s="70"/>
      <c r="O7300" s="70"/>
    </row>
    <row r="7301" spans="1:15">
      <c r="A7301" s="12">
        <f t="shared" si="514"/>
        <v>0</v>
      </c>
      <c r="B7301" t="str">
        <f>YEAR(C7301)&amp;VLOOKUP(MONTH(C7301),lookup!$G$2:$N$13,8)</f>
        <v>2028M03</v>
      </c>
      <c r="C7301" s="7">
        <f t="shared" si="511"/>
        <v>46838</v>
      </c>
      <c r="D7301" s="130">
        <v>0</v>
      </c>
      <c r="E7301">
        <f t="shared" si="513"/>
        <v>0</v>
      </c>
      <c r="F7301" s="130">
        <v>0</v>
      </c>
      <c r="G7301">
        <f t="shared" si="510"/>
        <v>0</v>
      </c>
      <c r="H7301">
        <f t="shared" si="512"/>
        <v>0</v>
      </c>
      <c r="I7301" s="70"/>
      <c r="K7301" s="70"/>
      <c r="O7301" s="70"/>
    </row>
    <row r="7302" spans="1:15">
      <c r="A7302" s="12">
        <f t="shared" si="514"/>
        <v>0</v>
      </c>
      <c r="B7302" t="str">
        <f>YEAR(C7302)&amp;VLOOKUP(MONTH(C7302),lookup!$G$2:$N$13,8)</f>
        <v>2028M03</v>
      </c>
      <c r="C7302" s="7">
        <f t="shared" si="511"/>
        <v>46839</v>
      </c>
      <c r="D7302" s="130">
        <v>0</v>
      </c>
      <c r="E7302">
        <f t="shared" si="513"/>
        <v>0</v>
      </c>
      <c r="F7302" s="130">
        <v>0</v>
      </c>
      <c r="G7302">
        <f t="shared" ref="G7302:G7365" si="515">AVERAGE(SUM(F7295:F7302)/8,SUM(F7297:F7302)/6)</f>
        <v>0</v>
      </c>
      <c r="H7302">
        <f t="shared" si="512"/>
        <v>0</v>
      </c>
      <c r="I7302" s="70"/>
      <c r="K7302" s="70"/>
      <c r="O7302" s="70"/>
    </row>
    <row r="7303" spans="1:15">
      <c r="A7303" s="12">
        <f t="shared" si="514"/>
        <v>0</v>
      </c>
      <c r="B7303" t="str">
        <f>YEAR(C7303)&amp;VLOOKUP(MONTH(C7303),lookup!$G$2:$N$13,8)</f>
        <v>2028M03</v>
      </c>
      <c r="C7303" s="7">
        <f t="shared" si="511"/>
        <v>46840</v>
      </c>
      <c r="D7303" s="130">
        <v>0</v>
      </c>
      <c r="E7303">
        <f t="shared" si="513"/>
        <v>0</v>
      </c>
      <c r="F7303" s="130">
        <v>0</v>
      </c>
      <c r="G7303">
        <f t="shared" si="515"/>
        <v>0</v>
      </c>
      <c r="H7303">
        <f t="shared" si="512"/>
        <v>0</v>
      </c>
      <c r="I7303" s="70"/>
      <c r="K7303" s="70"/>
      <c r="O7303" s="70"/>
    </row>
    <row r="7304" spans="1:15">
      <c r="A7304" s="12">
        <f t="shared" si="514"/>
        <v>0</v>
      </c>
      <c r="B7304" t="str">
        <f>YEAR(C7304)&amp;VLOOKUP(MONTH(C7304),lookup!$G$2:$N$13,8)</f>
        <v>2028M03</v>
      </c>
      <c r="C7304" s="7">
        <f t="shared" si="511"/>
        <v>46841</v>
      </c>
      <c r="D7304" s="130">
        <v>0</v>
      </c>
      <c r="E7304">
        <f t="shared" si="513"/>
        <v>0</v>
      </c>
      <c r="F7304" s="130">
        <v>0</v>
      </c>
      <c r="G7304">
        <f t="shared" si="515"/>
        <v>0</v>
      </c>
      <c r="H7304">
        <f t="shared" si="512"/>
        <v>0</v>
      </c>
      <c r="I7304" s="70"/>
      <c r="K7304" s="70"/>
      <c r="O7304" s="70"/>
    </row>
    <row r="7305" spans="1:15">
      <c r="A7305" s="12">
        <f t="shared" si="514"/>
        <v>0</v>
      </c>
      <c r="B7305" t="str">
        <f>YEAR(C7305)&amp;VLOOKUP(MONTH(C7305),lookup!$G$2:$N$13,8)</f>
        <v>2028M03</v>
      </c>
      <c r="C7305" s="7">
        <f t="shared" si="511"/>
        <v>46842</v>
      </c>
      <c r="D7305" s="130">
        <v>0</v>
      </c>
      <c r="E7305">
        <f t="shared" si="513"/>
        <v>0</v>
      </c>
      <c r="F7305" s="130">
        <v>0</v>
      </c>
      <c r="G7305">
        <f t="shared" si="515"/>
        <v>0</v>
      </c>
      <c r="H7305">
        <f t="shared" si="512"/>
        <v>0</v>
      </c>
      <c r="I7305" s="70"/>
      <c r="K7305" s="70"/>
      <c r="O7305" s="70"/>
    </row>
    <row r="7306" spans="1:15">
      <c r="A7306" s="12">
        <f t="shared" si="514"/>
        <v>0</v>
      </c>
      <c r="B7306" t="str">
        <f>YEAR(C7306)&amp;VLOOKUP(MONTH(C7306),lookup!$G$2:$N$13,8)</f>
        <v>2028M03</v>
      </c>
      <c r="C7306" s="7">
        <f t="shared" si="511"/>
        <v>46843</v>
      </c>
      <c r="D7306" s="130">
        <v>0</v>
      </c>
      <c r="E7306">
        <f t="shared" si="513"/>
        <v>0</v>
      </c>
      <c r="F7306" s="130">
        <v>0</v>
      </c>
      <c r="G7306">
        <f t="shared" si="515"/>
        <v>0</v>
      </c>
      <c r="H7306">
        <f t="shared" si="512"/>
        <v>0</v>
      </c>
      <c r="I7306" s="70"/>
      <c r="K7306" s="70"/>
      <c r="O7306" s="70"/>
    </row>
    <row r="7307" spans="1:15">
      <c r="A7307" s="12">
        <f t="shared" si="514"/>
        <v>0</v>
      </c>
      <c r="B7307" t="str">
        <f>YEAR(C7307)&amp;VLOOKUP(MONTH(C7307),lookup!$G$2:$N$13,8)</f>
        <v>2028M04</v>
      </c>
      <c r="C7307" s="7">
        <f t="shared" si="511"/>
        <v>46844</v>
      </c>
      <c r="D7307" s="130">
        <v>0</v>
      </c>
      <c r="E7307">
        <f t="shared" si="513"/>
        <v>0</v>
      </c>
      <c r="F7307" s="130">
        <v>0</v>
      </c>
      <c r="G7307">
        <f t="shared" si="515"/>
        <v>0</v>
      </c>
      <c r="H7307">
        <f t="shared" si="512"/>
        <v>0</v>
      </c>
      <c r="I7307" s="70"/>
      <c r="K7307" s="70"/>
      <c r="O7307" s="70"/>
    </row>
    <row r="7308" spans="1:15">
      <c r="A7308" s="12">
        <f t="shared" si="514"/>
        <v>0</v>
      </c>
      <c r="B7308" t="str">
        <f>YEAR(C7308)&amp;VLOOKUP(MONTH(C7308),lookup!$G$2:$N$13,8)</f>
        <v>2028M04</v>
      </c>
      <c r="C7308" s="7">
        <f t="shared" ref="C7308:C7371" si="516">C7307+1</f>
        <v>46845</v>
      </c>
      <c r="D7308" s="130">
        <v>0</v>
      </c>
      <c r="E7308">
        <f t="shared" si="513"/>
        <v>0</v>
      </c>
      <c r="F7308" s="130">
        <v>0</v>
      </c>
      <c r="G7308">
        <f t="shared" si="515"/>
        <v>0</v>
      </c>
      <c r="H7308">
        <f t="shared" si="512"/>
        <v>0</v>
      </c>
      <c r="I7308" s="70"/>
      <c r="K7308" s="70"/>
      <c r="O7308" s="70"/>
    </row>
    <row r="7309" spans="1:15">
      <c r="A7309" s="12">
        <f t="shared" si="514"/>
        <v>0</v>
      </c>
      <c r="B7309" t="str">
        <f>YEAR(C7309)&amp;VLOOKUP(MONTH(C7309),lookup!$G$2:$N$13,8)</f>
        <v>2028M04</v>
      </c>
      <c r="C7309" s="7">
        <f t="shared" si="516"/>
        <v>46846</v>
      </c>
      <c r="D7309" s="130">
        <v>0</v>
      </c>
      <c r="E7309">
        <f t="shared" si="513"/>
        <v>0</v>
      </c>
      <c r="F7309" s="130">
        <v>0</v>
      </c>
      <c r="G7309">
        <f t="shared" si="515"/>
        <v>0</v>
      </c>
      <c r="H7309">
        <f t="shared" si="512"/>
        <v>0</v>
      </c>
      <c r="I7309" s="70"/>
      <c r="K7309" s="70"/>
      <c r="O7309" s="70"/>
    </row>
    <row r="7310" spans="1:15">
      <c r="A7310" s="12">
        <f t="shared" si="514"/>
        <v>0</v>
      </c>
      <c r="B7310" t="str">
        <f>YEAR(C7310)&amp;VLOOKUP(MONTH(C7310),lookup!$G$2:$N$13,8)</f>
        <v>2028M04</v>
      </c>
      <c r="C7310" s="7">
        <f t="shared" si="516"/>
        <v>46847</v>
      </c>
      <c r="D7310" s="130">
        <v>0</v>
      </c>
      <c r="E7310">
        <f t="shared" si="513"/>
        <v>0</v>
      </c>
      <c r="F7310" s="130">
        <v>0</v>
      </c>
      <c r="G7310">
        <f t="shared" si="515"/>
        <v>0</v>
      </c>
      <c r="H7310">
        <f t="shared" si="512"/>
        <v>0</v>
      </c>
      <c r="I7310" s="70"/>
      <c r="K7310" s="70"/>
      <c r="O7310" s="70"/>
    </row>
    <row r="7311" spans="1:15">
      <c r="A7311" s="12">
        <f t="shared" si="514"/>
        <v>0</v>
      </c>
      <c r="B7311" t="str">
        <f>YEAR(C7311)&amp;VLOOKUP(MONTH(C7311),lookup!$G$2:$N$13,8)</f>
        <v>2028M04</v>
      </c>
      <c r="C7311" s="7">
        <f t="shared" si="516"/>
        <v>46848</v>
      </c>
      <c r="D7311" s="130">
        <v>0</v>
      </c>
      <c r="E7311">
        <f t="shared" si="513"/>
        <v>0</v>
      </c>
      <c r="F7311" s="130">
        <v>0</v>
      </c>
      <c r="G7311">
        <f t="shared" si="515"/>
        <v>0</v>
      </c>
      <c r="H7311">
        <f t="shared" si="512"/>
        <v>0</v>
      </c>
      <c r="I7311" s="70"/>
      <c r="K7311" s="70"/>
      <c r="O7311" s="70"/>
    </row>
    <row r="7312" spans="1:15">
      <c r="A7312" s="12">
        <f t="shared" si="514"/>
        <v>0</v>
      </c>
      <c r="B7312" t="str">
        <f>YEAR(C7312)&amp;VLOOKUP(MONTH(C7312),lookup!$G$2:$N$13,8)</f>
        <v>2028M04</v>
      </c>
      <c r="C7312" s="7">
        <f t="shared" si="516"/>
        <v>46849</v>
      </c>
      <c r="D7312" s="130">
        <v>0</v>
      </c>
      <c r="E7312">
        <f t="shared" si="513"/>
        <v>0</v>
      </c>
      <c r="F7312" s="130">
        <v>0</v>
      </c>
      <c r="G7312">
        <f t="shared" si="515"/>
        <v>0</v>
      </c>
      <c r="H7312">
        <f t="shared" si="512"/>
        <v>0</v>
      </c>
      <c r="I7312" s="70"/>
      <c r="K7312" s="70"/>
      <c r="O7312" s="70"/>
    </row>
    <row r="7313" spans="1:15">
      <c r="A7313" s="12">
        <f t="shared" si="514"/>
        <v>0</v>
      </c>
      <c r="B7313" t="str">
        <f>YEAR(C7313)&amp;VLOOKUP(MONTH(C7313),lookup!$G$2:$N$13,8)</f>
        <v>2028M04</v>
      </c>
      <c r="C7313" s="7">
        <f t="shared" si="516"/>
        <v>46850</v>
      </c>
      <c r="D7313" s="130">
        <v>0</v>
      </c>
      <c r="E7313">
        <f t="shared" si="513"/>
        <v>0</v>
      </c>
      <c r="F7313" s="130">
        <v>0</v>
      </c>
      <c r="G7313">
        <f t="shared" si="515"/>
        <v>0</v>
      </c>
      <c r="H7313">
        <f t="shared" si="512"/>
        <v>0</v>
      </c>
      <c r="I7313" s="70"/>
      <c r="K7313" s="70"/>
      <c r="O7313" s="70"/>
    </row>
    <row r="7314" spans="1:15">
      <c r="A7314" s="12">
        <f t="shared" si="514"/>
        <v>0</v>
      </c>
      <c r="B7314" t="str">
        <f>YEAR(C7314)&amp;VLOOKUP(MONTH(C7314),lookup!$G$2:$N$13,8)</f>
        <v>2028M04</v>
      </c>
      <c r="C7314" s="7">
        <f t="shared" si="516"/>
        <v>46851</v>
      </c>
      <c r="D7314" s="130">
        <v>0</v>
      </c>
      <c r="E7314">
        <f t="shared" si="513"/>
        <v>0</v>
      </c>
      <c r="F7314" s="130">
        <v>0</v>
      </c>
      <c r="G7314">
        <f t="shared" si="515"/>
        <v>0</v>
      </c>
      <c r="H7314">
        <f t="shared" si="512"/>
        <v>0</v>
      </c>
      <c r="I7314" s="70"/>
      <c r="K7314" s="70"/>
      <c r="O7314" s="70"/>
    </row>
    <row r="7315" spans="1:15">
      <c r="A7315" s="12">
        <f t="shared" si="514"/>
        <v>0</v>
      </c>
      <c r="B7315" t="str">
        <f>YEAR(C7315)&amp;VLOOKUP(MONTH(C7315),lookup!$G$2:$N$13,8)</f>
        <v>2028M04</v>
      </c>
      <c r="C7315" s="7">
        <f t="shared" si="516"/>
        <v>46852</v>
      </c>
      <c r="D7315" s="130">
        <v>0</v>
      </c>
      <c r="E7315">
        <f t="shared" si="513"/>
        <v>0</v>
      </c>
      <c r="F7315" s="130">
        <v>0</v>
      </c>
      <c r="G7315">
        <f t="shared" si="515"/>
        <v>0</v>
      </c>
      <c r="H7315">
        <f t="shared" si="512"/>
        <v>0</v>
      </c>
      <c r="I7315" s="70"/>
      <c r="K7315" s="70"/>
      <c r="O7315" s="70"/>
    </row>
    <row r="7316" spans="1:15">
      <c r="A7316" s="12">
        <f t="shared" si="514"/>
        <v>0</v>
      </c>
      <c r="B7316" t="str">
        <f>YEAR(C7316)&amp;VLOOKUP(MONTH(C7316),lookup!$G$2:$N$13,8)</f>
        <v>2028M04</v>
      </c>
      <c r="C7316" s="7">
        <f t="shared" si="516"/>
        <v>46853</v>
      </c>
      <c r="D7316" s="130">
        <v>0</v>
      </c>
      <c r="E7316">
        <f t="shared" si="513"/>
        <v>0</v>
      </c>
      <c r="F7316" s="130">
        <v>0</v>
      </c>
      <c r="G7316">
        <f t="shared" si="515"/>
        <v>0</v>
      </c>
      <c r="H7316">
        <f t="shared" si="512"/>
        <v>0</v>
      </c>
      <c r="I7316" s="70"/>
      <c r="K7316" s="70"/>
      <c r="O7316" s="70"/>
    </row>
    <row r="7317" spans="1:15">
      <c r="A7317" s="12">
        <f t="shared" si="514"/>
        <v>0</v>
      </c>
      <c r="B7317" t="str">
        <f>YEAR(C7317)&amp;VLOOKUP(MONTH(C7317),lookup!$G$2:$N$13,8)</f>
        <v>2028M04</v>
      </c>
      <c r="C7317" s="7">
        <f t="shared" si="516"/>
        <v>46854</v>
      </c>
      <c r="D7317" s="130">
        <v>0</v>
      </c>
      <c r="E7317">
        <f t="shared" si="513"/>
        <v>0</v>
      </c>
      <c r="F7317" s="130">
        <v>0</v>
      </c>
      <c r="G7317">
        <f t="shared" si="515"/>
        <v>0</v>
      </c>
      <c r="H7317">
        <f t="shared" si="512"/>
        <v>0</v>
      </c>
      <c r="I7317" s="70"/>
      <c r="K7317" s="70"/>
      <c r="O7317" s="70"/>
    </row>
    <row r="7318" spans="1:15">
      <c r="A7318" s="12">
        <f t="shared" si="514"/>
        <v>0</v>
      </c>
      <c r="B7318" t="str">
        <f>YEAR(C7318)&amp;VLOOKUP(MONTH(C7318),lookup!$G$2:$N$13,8)</f>
        <v>2028M04</v>
      </c>
      <c r="C7318" s="7">
        <f t="shared" si="516"/>
        <v>46855</v>
      </c>
      <c r="D7318" s="130">
        <v>0</v>
      </c>
      <c r="E7318">
        <f t="shared" si="513"/>
        <v>0</v>
      </c>
      <c r="F7318" s="130">
        <v>0</v>
      </c>
      <c r="G7318">
        <f t="shared" si="515"/>
        <v>0</v>
      </c>
      <c r="H7318">
        <f t="shared" si="512"/>
        <v>0</v>
      </c>
      <c r="I7318" s="70"/>
      <c r="K7318" s="70"/>
      <c r="O7318" s="70"/>
    </row>
    <row r="7319" spans="1:15">
      <c r="A7319" s="12">
        <f t="shared" si="514"/>
        <v>0</v>
      </c>
      <c r="B7319" t="str">
        <f>YEAR(C7319)&amp;VLOOKUP(MONTH(C7319),lookup!$G$2:$N$13,8)</f>
        <v>2028M04</v>
      </c>
      <c r="C7319" s="7">
        <f t="shared" si="516"/>
        <v>46856</v>
      </c>
      <c r="D7319" s="130">
        <v>0</v>
      </c>
      <c r="E7319">
        <f t="shared" si="513"/>
        <v>0</v>
      </c>
      <c r="F7319" s="130">
        <v>0</v>
      </c>
      <c r="G7319">
        <f t="shared" si="515"/>
        <v>0</v>
      </c>
      <c r="H7319">
        <f t="shared" si="512"/>
        <v>0</v>
      </c>
      <c r="I7319" s="70"/>
      <c r="K7319" s="70"/>
      <c r="O7319" s="70"/>
    </row>
    <row r="7320" spans="1:15">
      <c r="A7320" s="12">
        <f t="shared" si="514"/>
        <v>0</v>
      </c>
      <c r="B7320" t="str">
        <f>YEAR(C7320)&amp;VLOOKUP(MONTH(C7320),lookup!$G$2:$N$13,8)</f>
        <v>2028M04</v>
      </c>
      <c r="C7320" s="7">
        <f t="shared" si="516"/>
        <v>46857</v>
      </c>
      <c r="D7320" s="130">
        <v>0</v>
      </c>
      <c r="E7320">
        <f t="shared" si="513"/>
        <v>0</v>
      </c>
      <c r="F7320" s="130">
        <v>0</v>
      </c>
      <c r="G7320">
        <f t="shared" si="515"/>
        <v>0</v>
      </c>
      <c r="H7320">
        <f t="shared" si="512"/>
        <v>0</v>
      </c>
      <c r="I7320" s="70"/>
      <c r="K7320" s="70"/>
      <c r="O7320" s="70"/>
    </row>
    <row r="7321" spans="1:15">
      <c r="A7321" s="12">
        <f t="shared" si="514"/>
        <v>0</v>
      </c>
      <c r="B7321" t="str">
        <f>YEAR(C7321)&amp;VLOOKUP(MONTH(C7321),lookup!$G$2:$N$13,8)</f>
        <v>2028M04</v>
      </c>
      <c r="C7321" s="7">
        <f t="shared" si="516"/>
        <v>46858</v>
      </c>
      <c r="D7321" s="130">
        <v>0</v>
      </c>
      <c r="E7321">
        <f t="shared" si="513"/>
        <v>0</v>
      </c>
      <c r="F7321" s="130">
        <v>0</v>
      </c>
      <c r="G7321">
        <f t="shared" si="515"/>
        <v>0</v>
      </c>
      <c r="H7321">
        <f t="shared" ref="H7321:H7384" si="517">INDEX(J:AU,MATCH(C7321,C:C,0),MATCH($H$1,$J$1:$AU$1,0))*(IF(I7321=$Q$1,1,IF(K7321=$Q$1,1,IF(M7321=$Q$1,1,IF(O7321=$Q$1,1,0)))))</f>
        <v>0</v>
      </c>
      <c r="I7321" s="70"/>
      <c r="K7321" s="70"/>
      <c r="O7321" s="70"/>
    </row>
    <row r="7322" spans="1:15">
      <c r="A7322" s="12">
        <f t="shared" si="514"/>
        <v>0</v>
      </c>
      <c r="B7322" t="str">
        <f>YEAR(C7322)&amp;VLOOKUP(MONTH(C7322),lookup!$G$2:$N$13,8)</f>
        <v>2028M04</v>
      </c>
      <c r="C7322" s="7">
        <f t="shared" si="516"/>
        <v>46859</v>
      </c>
      <c r="D7322" s="130">
        <v>0</v>
      </c>
      <c r="E7322">
        <f t="shared" si="513"/>
        <v>0</v>
      </c>
      <c r="F7322" s="130">
        <v>0</v>
      </c>
      <c r="G7322">
        <f t="shared" si="515"/>
        <v>0</v>
      </c>
      <c r="H7322">
        <f t="shared" si="517"/>
        <v>0</v>
      </c>
      <c r="I7322" s="70"/>
      <c r="K7322" s="70"/>
      <c r="O7322" s="70"/>
    </row>
    <row r="7323" spans="1:15">
      <c r="A7323" s="12">
        <f t="shared" si="514"/>
        <v>0</v>
      </c>
      <c r="B7323" t="str">
        <f>YEAR(C7323)&amp;VLOOKUP(MONTH(C7323),lookup!$G$2:$N$13,8)</f>
        <v>2028M04</v>
      </c>
      <c r="C7323" s="7">
        <f t="shared" si="516"/>
        <v>46860</v>
      </c>
      <c r="D7323" s="130">
        <v>0</v>
      </c>
      <c r="E7323">
        <f t="shared" si="513"/>
        <v>0</v>
      </c>
      <c r="F7323" s="130">
        <v>0</v>
      </c>
      <c r="G7323">
        <f t="shared" si="515"/>
        <v>0</v>
      </c>
      <c r="H7323">
        <f t="shared" si="517"/>
        <v>0</v>
      </c>
      <c r="I7323" s="70"/>
      <c r="K7323" s="70"/>
      <c r="O7323" s="70"/>
    </row>
    <row r="7324" spans="1:15">
      <c r="A7324" s="12">
        <f t="shared" si="514"/>
        <v>0</v>
      </c>
      <c r="B7324" t="str">
        <f>YEAR(C7324)&amp;VLOOKUP(MONTH(C7324),lookup!$G$2:$N$13,8)</f>
        <v>2028M04</v>
      </c>
      <c r="C7324" s="7">
        <f t="shared" si="516"/>
        <v>46861</v>
      </c>
      <c r="D7324" s="130">
        <v>0</v>
      </c>
      <c r="E7324">
        <f t="shared" si="513"/>
        <v>0</v>
      </c>
      <c r="F7324" s="130">
        <v>0</v>
      </c>
      <c r="G7324">
        <f t="shared" si="515"/>
        <v>0</v>
      </c>
      <c r="H7324">
        <f t="shared" si="517"/>
        <v>0</v>
      </c>
      <c r="I7324" s="70"/>
      <c r="K7324" s="70"/>
      <c r="O7324" s="70"/>
    </row>
    <row r="7325" spans="1:15">
      <c r="A7325" s="12">
        <f t="shared" si="514"/>
        <v>0</v>
      </c>
      <c r="B7325" t="str">
        <f>YEAR(C7325)&amp;VLOOKUP(MONTH(C7325),lookup!$G$2:$N$13,8)</f>
        <v>2028M04</v>
      </c>
      <c r="C7325" s="7">
        <f t="shared" si="516"/>
        <v>46862</v>
      </c>
      <c r="D7325" s="130">
        <v>0</v>
      </c>
      <c r="E7325">
        <f t="shared" si="513"/>
        <v>0</v>
      </c>
      <c r="F7325" s="130">
        <v>0</v>
      </c>
      <c r="G7325">
        <f t="shared" si="515"/>
        <v>0</v>
      </c>
      <c r="H7325">
        <f t="shared" si="517"/>
        <v>0</v>
      </c>
      <c r="I7325" s="70"/>
      <c r="K7325" s="70"/>
      <c r="O7325" s="70"/>
    </row>
    <row r="7326" spans="1:15">
      <c r="A7326" s="12">
        <f t="shared" si="514"/>
        <v>0</v>
      </c>
      <c r="B7326" t="str">
        <f>YEAR(C7326)&amp;VLOOKUP(MONTH(C7326),lookup!$G$2:$N$13,8)</f>
        <v>2028M04</v>
      </c>
      <c r="C7326" s="7">
        <f t="shared" si="516"/>
        <v>46863</v>
      </c>
      <c r="D7326" s="130">
        <v>0</v>
      </c>
      <c r="E7326">
        <f t="shared" si="513"/>
        <v>0</v>
      </c>
      <c r="F7326" s="130">
        <v>0</v>
      </c>
      <c r="G7326">
        <f t="shared" si="515"/>
        <v>0</v>
      </c>
      <c r="H7326">
        <f t="shared" si="517"/>
        <v>0</v>
      </c>
      <c r="I7326" s="70"/>
      <c r="K7326" s="70"/>
      <c r="O7326" s="70"/>
    </row>
    <row r="7327" spans="1:15">
      <c r="A7327" s="12">
        <f t="shared" si="514"/>
        <v>0</v>
      </c>
      <c r="B7327" t="str">
        <f>YEAR(C7327)&amp;VLOOKUP(MONTH(C7327),lookup!$G$2:$N$13,8)</f>
        <v>2028M04</v>
      </c>
      <c r="C7327" s="7">
        <f t="shared" si="516"/>
        <v>46864</v>
      </c>
      <c r="D7327" s="130">
        <v>0</v>
      </c>
      <c r="E7327">
        <f t="shared" si="513"/>
        <v>0</v>
      </c>
      <c r="F7327" s="130">
        <v>0</v>
      </c>
      <c r="G7327">
        <f t="shared" si="515"/>
        <v>0</v>
      </c>
      <c r="H7327">
        <f t="shared" si="517"/>
        <v>0</v>
      </c>
      <c r="I7327" s="70"/>
      <c r="K7327" s="70"/>
      <c r="O7327" s="70"/>
    </row>
    <row r="7328" spans="1:15">
      <c r="A7328" s="12">
        <f t="shared" si="514"/>
        <v>0</v>
      </c>
      <c r="B7328" t="str">
        <f>YEAR(C7328)&amp;VLOOKUP(MONTH(C7328),lookup!$G$2:$N$13,8)</f>
        <v>2028M04</v>
      </c>
      <c r="C7328" s="7">
        <f t="shared" si="516"/>
        <v>46865</v>
      </c>
      <c r="D7328" s="130">
        <v>0</v>
      </c>
      <c r="E7328">
        <f t="shared" si="513"/>
        <v>0</v>
      </c>
      <c r="F7328" s="130">
        <v>0</v>
      </c>
      <c r="G7328">
        <f t="shared" si="515"/>
        <v>0</v>
      </c>
      <c r="H7328">
        <f t="shared" si="517"/>
        <v>0</v>
      </c>
      <c r="I7328" s="70"/>
      <c r="K7328" s="70"/>
      <c r="O7328" s="70"/>
    </row>
    <row r="7329" spans="1:15">
      <c r="A7329" s="12">
        <f t="shared" si="514"/>
        <v>0</v>
      </c>
      <c r="B7329" t="str">
        <f>YEAR(C7329)&amp;VLOOKUP(MONTH(C7329),lookup!$G$2:$N$13,8)</f>
        <v>2028M04</v>
      </c>
      <c r="C7329" s="7">
        <f t="shared" si="516"/>
        <v>46866</v>
      </c>
      <c r="D7329" s="130">
        <v>0</v>
      </c>
      <c r="E7329">
        <f t="shared" si="513"/>
        <v>0</v>
      </c>
      <c r="F7329" s="130">
        <v>0</v>
      </c>
      <c r="G7329">
        <f t="shared" si="515"/>
        <v>0</v>
      </c>
      <c r="H7329">
        <f t="shared" si="517"/>
        <v>0</v>
      </c>
      <c r="I7329" s="70"/>
      <c r="K7329" s="70"/>
      <c r="O7329" s="70"/>
    </row>
    <row r="7330" spans="1:15">
      <c r="A7330" s="12">
        <f t="shared" si="514"/>
        <v>0</v>
      </c>
      <c r="B7330" t="str">
        <f>YEAR(C7330)&amp;VLOOKUP(MONTH(C7330),lookup!$G$2:$N$13,8)</f>
        <v>2028M04</v>
      </c>
      <c r="C7330" s="7">
        <f t="shared" si="516"/>
        <v>46867</v>
      </c>
      <c r="D7330" s="130">
        <v>0</v>
      </c>
      <c r="E7330">
        <f t="shared" si="513"/>
        <v>0</v>
      </c>
      <c r="F7330" s="130">
        <v>0</v>
      </c>
      <c r="G7330">
        <f t="shared" si="515"/>
        <v>0</v>
      </c>
      <c r="H7330">
        <f t="shared" si="517"/>
        <v>0</v>
      </c>
      <c r="I7330" s="70"/>
      <c r="K7330" s="70"/>
      <c r="O7330" s="70"/>
    </row>
    <row r="7331" spans="1:15">
      <c r="A7331" s="12">
        <f t="shared" si="514"/>
        <v>0</v>
      </c>
      <c r="B7331" t="str">
        <f>YEAR(C7331)&amp;VLOOKUP(MONTH(C7331),lookup!$G$2:$N$13,8)</f>
        <v>2028M04</v>
      </c>
      <c r="C7331" s="7">
        <f t="shared" si="516"/>
        <v>46868</v>
      </c>
      <c r="D7331" s="130">
        <v>0</v>
      </c>
      <c r="E7331">
        <f t="shared" si="513"/>
        <v>0</v>
      </c>
      <c r="F7331" s="130">
        <v>0</v>
      </c>
      <c r="G7331">
        <f t="shared" si="515"/>
        <v>0</v>
      </c>
      <c r="H7331">
        <f t="shared" si="517"/>
        <v>0</v>
      </c>
      <c r="I7331" s="70"/>
      <c r="K7331" s="70"/>
      <c r="O7331" s="70"/>
    </row>
    <row r="7332" spans="1:15">
      <c r="A7332" s="12">
        <f t="shared" si="514"/>
        <v>0</v>
      </c>
      <c r="B7332" t="str">
        <f>YEAR(C7332)&amp;VLOOKUP(MONTH(C7332),lookup!$G$2:$N$13,8)</f>
        <v>2028M04</v>
      </c>
      <c r="C7332" s="7">
        <f t="shared" si="516"/>
        <v>46869</v>
      </c>
      <c r="D7332" s="130">
        <v>0</v>
      </c>
      <c r="E7332">
        <f t="shared" si="513"/>
        <v>0</v>
      </c>
      <c r="F7332" s="130">
        <v>0</v>
      </c>
      <c r="G7332">
        <f t="shared" si="515"/>
        <v>0</v>
      </c>
      <c r="H7332">
        <f t="shared" si="517"/>
        <v>0</v>
      </c>
      <c r="I7332" s="70"/>
      <c r="K7332" s="70"/>
      <c r="O7332" s="70"/>
    </row>
    <row r="7333" spans="1:15">
      <c r="A7333" s="12">
        <f t="shared" si="514"/>
        <v>0</v>
      </c>
      <c r="B7333" t="str">
        <f>YEAR(C7333)&amp;VLOOKUP(MONTH(C7333),lookup!$G$2:$N$13,8)</f>
        <v>2028M04</v>
      </c>
      <c r="C7333" s="7">
        <f t="shared" si="516"/>
        <v>46870</v>
      </c>
      <c r="D7333" s="130">
        <v>0</v>
      </c>
      <c r="E7333">
        <f t="shared" si="513"/>
        <v>0</v>
      </c>
      <c r="F7333" s="130">
        <v>0</v>
      </c>
      <c r="G7333">
        <f t="shared" si="515"/>
        <v>0</v>
      </c>
      <c r="H7333">
        <f t="shared" si="517"/>
        <v>0</v>
      </c>
      <c r="I7333" s="70"/>
      <c r="K7333" s="70"/>
      <c r="O7333" s="70"/>
    </row>
    <row r="7334" spans="1:15">
      <c r="A7334" s="12">
        <f t="shared" si="514"/>
        <v>0</v>
      </c>
      <c r="B7334" t="str">
        <f>YEAR(C7334)&amp;VLOOKUP(MONTH(C7334),lookup!$G$2:$N$13,8)</f>
        <v>2028M04</v>
      </c>
      <c r="C7334" s="7">
        <f t="shared" si="516"/>
        <v>46871</v>
      </c>
      <c r="D7334" s="130">
        <v>0</v>
      </c>
      <c r="E7334">
        <f t="shared" si="513"/>
        <v>0</v>
      </c>
      <c r="F7334" s="130">
        <v>0</v>
      </c>
      <c r="G7334">
        <f t="shared" si="515"/>
        <v>0</v>
      </c>
      <c r="H7334">
        <f t="shared" si="517"/>
        <v>0</v>
      </c>
      <c r="I7334" s="70"/>
      <c r="K7334" s="70"/>
      <c r="O7334" s="70"/>
    </row>
    <row r="7335" spans="1:15">
      <c r="A7335" s="12">
        <f t="shared" si="514"/>
        <v>0</v>
      </c>
      <c r="B7335" t="str">
        <f>YEAR(C7335)&amp;VLOOKUP(MONTH(C7335),lookup!$G$2:$N$13,8)</f>
        <v>2028M04</v>
      </c>
      <c r="C7335" s="7">
        <f t="shared" si="516"/>
        <v>46872</v>
      </c>
      <c r="D7335" s="130">
        <v>0</v>
      </c>
      <c r="E7335">
        <f t="shared" si="513"/>
        <v>0</v>
      </c>
      <c r="F7335" s="130">
        <v>0</v>
      </c>
      <c r="G7335">
        <f t="shared" si="515"/>
        <v>0</v>
      </c>
      <c r="H7335">
        <f t="shared" si="517"/>
        <v>0</v>
      </c>
      <c r="I7335" s="70"/>
      <c r="K7335" s="70"/>
      <c r="O7335" s="70"/>
    </row>
    <row r="7336" spans="1:15">
      <c r="A7336" s="12">
        <f t="shared" si="514"/>
        <v>0</v>
      </c>
      <c r="B7336" t="str">
        <f>YEAR(C7336)&amp;VLOOKUP(MONTH(C7336),lookup!$G$2:$N$13,8)</f>
        <v>2028M04</v>
      </c>
      <c r="C7336" s="7">
        <f t="shared" si="516"/>
        <v>46873</v>
      </c>
      <c r="D7336" s="130">
        <v>0</v>
      </c>
      <c r="E7336">
        <f t="shared" si="513"/>
        <v>0</v>
      </c>
      <c r="F7336" s="130">
        <v>0</v>
      </c>
      <c r="G7336">
        <f t="shared" si="515"/>
        <v>0</v>
      </c>
      <c r="H7336">
        <f t="shared" si="517"/>
        <v>0</v>
      </c>
      <c r="I7336" s="70"/>
      <c r="K7336" s="70"/>
      <c r="O7336" s="70"/>
    </row>
    <row r="7337" spans="1:15">
      <c r="A7337" s="12">
        <f t="shared" si="514"/>
        <v>0</v>
      </c>
      <c r="B7337" t="str">
        <f>YEAR(C7337)&amp;VLOOKUP(MONTH(C7337),lookup!$G$2:$N$13,8)</f>
        <v>2028M05</v>
      </c>
      <c r="C7337" s="7">
        <f t="shared" si="516"/>
        <v>46874</v>
      </c>
      <c r="D7337" s="130">
        <v>0</v>
      </c>
      <c r="E7337">
        <f t="shared" si="513"/>
        <v>0</v>
      </c>
      <c r="F7337" s="130">
        <v>0</v>
      </c>
      <c r="G7337">
        <f t="shared" si="515"/>
        <v>0</v>
      </c>
      <c r="H7337">
        <f t="shared" si="517"/>
        <v>0</v>
      </c>
      <c r="I7337" s="70"/>
      <c r="K7337" s="70"/>
      <c r="O7337" s="70"/>
    </row>
    <row r="7338" spans="1:15">
      <c r="A7338" s="12">
        <f t="shared" si="514"/>
        <v>0</v>
      </c>
      <c r="B7338" t="str">
        <f>YEAR(C7338)&amp;VLOOKUP(MONTH(C7338),lookup!$G$2:$N$13,8)</f>
        <v>2028M05</v>
      </c>
      <c r="C7338" s="7">
        <f t="shared" si="516"/>
        <v>46875</v>
      </c>
      <c r="D7338" s="130">
        <v>0</v>
      </c>
      <c r="E7338">
        <f t="shared" si="513"/>
        <v>0</v>
      </c>
      <c r="F7338" s="130">
        <v>0</v>
      </c>
      <c r="G7338">
        <f t="shared" si="515"/>
        <v>0</v>
      </c>
      <c r="H7338">
        <f t="shared" si="517"/>
        <v>0</v>
      </c>
      <c r="I7338" s="70"/>
      <c r="K7338" s="70"/>
      <c r="O7338" s="70"/>
    </row>
    <row r="7339" spans="1:15">
      <c r="A7339" s="12">
        <f t="shared" si="514"/>
        <v>0</v>
      </c>
      <c r="B7339" t="str">
        <f>YEAR(C7339)&amp;VLOOKUP(MONTH(C7339),lookup!$G$2:$N$13,8)</f>
        <v>2028M05</v>
      </c>
      <c r="C7339" s="7">
        <f t="shared" si="516"/>
        <v>46876</v>
      </c>
      <c r="D7339" s="130">
        <v>0</v>
      </c>
      <c r="E7339">
        <f t="shared" si="513"/>
        <v>0</v>
      </c>
      <c r="F7339" s="130">
        <v>0</v>
      </c>
      <c r="G7339">
        <f t="shared" si="515"/>
        <v>0</v>
      </c>
      <c r="H7339">
        <f t="shared" si="517"/>
        <v>0</v>
      </c>
      <c r="I7339" s="70"/>
      <c r="K7339" s="70"/>
      <c r="O7339" s="70"/>
    </row>
    <row r="7340" spans="1:15">
      <c r="A7340" s="12">
        <f t="shared" si="514"/>
        <v>0</v>
      </c>
      <c r="B7340" t="str">
        <f>YEAR(C7340)&amp;VLOOKUP(MONTH(C7340),lookup!$G$2:$N$13,8)</f>
        <v>2028M05</v>
      </c>
      <c r="C7340" s="7">
        <f t="shared" si="516"/>
        <v>46877</v>
      </c>
      <c r="D7340" s="130">
        <v>0</v>
      </c>
      <c r="E7340">
        <f t="shared" si="513"/>
        <v>0</v>
      </c>
      <c r="F7340" s="130">
        <v>0</v>
      </c>
      <c r="G7340">
        <f t="shared" si="515"/>
        <v>0</v>
      </c>
      <c r="H7340">
        <f t="shared" si="517"/>
        <v>0</v>
      </c>
      <c r="I7340" s="70"/>
      <c r="K7340" s="70"/>
      <c r="O7340" s="70"/>
    </row>
    <row r="7341" spans="1:15">
      <c r="A7341" s="12">
        <f t="shared" si="514"/>
        <v>0</v>
      </c>
      <c r="B7341" t="str">
        <f>YEAR(C7341)&amp;VLOOKUP(MONTH(C7341),lookup!$G$2:$N$13,8)</f>
        <v>2028M05</v>
      </c>
      <c r="C7341" s="7">
        <f t="shared" si="516"/>
        <v>46878</v>
      </c>
      <c r="D7341" s="130">
        <v>0</v>
      </c>
      <c r="E7341">
        <f t="shared" ref="E7341:E7404" si="518">AVERAGE(SUM(D7334:D7341)/8,SUM(D7336:D7341)/6)</f>
        <v>0</v>
      </c>
      <c r="F7341" s="130">
        <v>0</v>
      </c>
      <c r="G7341">
        <f t="shared" si="515"/>
        <v>0</v>
      </c>
      <c r="H7341">
        <f t="shared" si="517"/>
        <v>0</v>
      </c>
      <c r="I7341" s="70"/>
      <c r="K7341" s="70"/>
      <c r="O7341" s="70"/>
    </row>
    <row r="7342" spans="1:15">
      <c r="A7342" s="12">
        <f t="shared" si="514"/>
        <v>0</v>
      </c>
      <c r="B7342" t="str">
        <f>YEAR(C7342)&amp;VLOOKUP(MONTH(C7342),lookup!$G$2:$N$13,8)</f>
        <v>2028M05</v>
      </c>
      <c r="C7342" s="7">
        <f t="shared" si="516"/>
        <v>46879</v>
      </c>
      <c r="D7342" s="130">
        <v>0</v>
      </c>
      <c r="E7342">
        <f t="shared" si="518"/>
        <v>0</v>
      </c>
      <c r="F7342" s="130">
        <v>0</v>
      </c>
      <c r="G7342">
        <f t="shared" si="515"/>
        <v>0</v>
      </c>
      <c r="H7342">
        <f t="shared" si="517"/>
        <v>0</v>
      </c>
      <c r="I7342" s="70"/>
      <c r="K7342" s="70"/>
      <c r="O7342" s="70"/>
    </row>
    <row r="7343" spans="1:15">
      <c r="A7343" s="12">
        <f t="shared" si="514"/>
        <v>0</v>
      </c>
      <c r="B7343" t="str">
        <f>YEAR(C7343)&amp;VLOOKUP(MONTH(C7343),lookup!$G$2:$N$13,8)</f>
        <v>2028M05</v>
      </c>
      <c r="C7343" s="7">
        <f t="shared" si="516"/>
        <v>46880</v>
      </c>
      <c r="D7343" s="130">
        <v>0</v>
      </c>
      <c r="E7343">
        <f t="shared" si="518"/>
        <v>0</v>
      </c>
      <c r="F7343" s="130">
        <v>0</v>
      </c>
      <c r="G7343">
        <f t="shared" si="515"/>
        <v>0</v>
      </c>
      <c r="H7343">
        <f t="shared" si="517"/>
        <v>0</v>
      </c>
      <c r="I7343" s="70"/>
      <c r="K7343" s="70"/>
      <c r="O7343" s="70"/>
    </row>
    <row r="7344" spans="1:15">
      <c r="A7344" s="12">
        <f t="shared" ref="A7344:A7407" si="519">IF(D7344+D7345=D7344,IF(D7344+D7345&gt;0,1,0),0)</f>
        <v>0</v>
      </c>
      <c r="B7344" t="str">
        <f>YEAR(C7344)&amp;VLOOKUP(MONTH(C7344),lookup!$G$2:$N$13,8)</f>
        <v>2028M05</v>
      </c>
      <c r="C7344" s="7">
        <f t="shared" si="516"/>
        <v>46881</v>
      </c>
      <c r="D7344" s="130">
        <v>0</v>
      </c>
      <c r="E7344">
        <f t="shared" si="518"/>
        <v>0</v>
      </c>
      <c r="F7344" s="130">
        <v>0</v>
      </c>
      <c r="G7344">
        <f t="shared" si="515"/>
        <v>0</v>
      </c>
      <c r="H7344">
        <f t="shared" si="517"/>
        <v>0</v>
      </c>
      <c r="I7344" s="70"/>
      <c r="K7344" s="70"/>
      <c r="O7344" s="70"/>
    </row>
    <row r="7345" spans="1:15">
      <c r="A7345" s="12">
        <f t="shared" si="519"/>
        <v>0</v>
      </c>
      <c r="B7345" t="str">
        <f>YEAR(C7345)&amp;VLOOKUP(MONTH(C7345),lookup!$G$2:$N$13,8)</f>
        <v>2028M05</v>
      </c>
      <c r="C7345" s="7">
        <f t="shared" si="516"/>
        <v>46882</v>
      </c>
      <c r="D7345" s="130">
        <v>0</v>
      </c>
      <c r="E7345">
        <f t="shared" si="518"/>
        <v>0</v>
      </c>
      <c r="F7345" s="130">
        <v>0</v>
      </c>
      <c r="G7345">
        <f t="shared" si="515"/>
        <v>0</v>
      </c>
      <c r="H7345">
        <f t="shared" si="517"/>
        <v>0</v>
      </c>
      <c r="I7345" s="70"/>
      <c r="K7345" s="70"/>
      <c r="O7345" s="70"/>
    </row>
    <row r="7346" spans="1:15">
      <c r="A7346" s="12">
        <f t="shared" si="519"/>
        <v>0</v>
      </c>
      <c r="B7346" t="str">
        <f>YEAR(C7346)&amp;VLOOKUP(MONTH(C7346),lookup!$G$2:$N$13,8)</f>
        <v>2028M05</v>
      </c>
      <c r="C7346" s="7">
        <f t="shared" si="516"/>
        <v>46883</v>
      </c>
      <c r="D7346" s="130">
        <v>0</v>
      </c>
      <c r="E7346">
        <f t="shared" si="518"/>
        <v>0</v>
      </c>
      <c r="F7346" s="130">
        <v>0</v>
      </c>
      <c r="G7346">
        <f t="shared" si="515"/>
        <v>0</v>
      </c>
      <c r="H7346">
        <f t="shared" si="517"/>
        <v>0</v>
      </c>
      <c r="I7346" s="70"/>
      <c r="K7346" s="70"/>
      <c r="O7346" s="70"/>
    </row>
    <row r="7347" spans="1:15">
      <c r="A7347" s="12">
        <f t="shared" si="519"/>
        <v>0</v>
      </c>
      <c r="B7347" t="str">
        <f>YEAR(C7347)&amp;VLOOKUP(MONTH(C7347),lookup!$G$2:$N$13,8)</f>
        <v>2028M05</v>
      </c>
      <c r="C7347" s="7">
        <f t="shared" si="516"/>
        <v>46884</v>
      </c>
      <c r="D7347" s="130">
        <v>0</v>
      </c>
      <c r="E7347">
        <f t="shared" si="518"/>
        <v>0</v>
      </c>
      <c r="F7347" s="130">
        <v>0</v>
      </c>
      <c r="G7347">
        <f t="shared" si="515"/>
        <v>0</v>
      </c>
      <c r="H7347">
        <f t="shared" si="517"/>
        <v>0</v>
      </c>
      <c r="I7347" s="70"/>
      <c r="K7347" s="70"/>
      <c r="O7347" s="70"/>
    </row>
    <row r="7348" spans="1:15">
      <c r="A7348" s="12">
        <f t="shared" si="519"/>
        <v>0</v>
      </c>
      <c r="B7348" t="str">
        <f>YEAR(C7348)&amp;VLOOKUP(MONTH(C7348),lookup!$G$2:$N$13,8)</f>
        <v>2028M05</v>
      </c>
      <c r="C7348" s="7">
        <f t="shared" si="516"/>
        <v>46885</v>
      </c>
      <c r="D7348" s="130">
        <v>0</v>
      </c>
      <c r="E7348">
        <f t="shared" si="518"/>
        <v>0</v>
      </c>
      <c r="F7348" s="130">
        <v>0</v>
      </c>
      <c r="G7348">
        <f t="shared" si="515"/>
        <v>0</v>
      </c>
      <c r="H7348">
        <f t="shared" si="517"/>
        <v>0</v>
      </c>
      <c r="I7348" s="70"/>
      <c r="K7348" s="70"/>
      <c r="O7348" s="70"/>
    </row>
    <row r="7349" spans="1:15">
      <c r="A7349" s="12">
        <f t="shared" si="519"/>
        <v>0</v>
      </c>
      <c r="B7349" t="str">
        <f>YEAR(C7349)&amp;VLOOKUP(MONTH(C7349),lookup!$G$2:$N$13,8)</f>
        <v>2028M05</v>
      </c>
      <c r="C7349" s="7">
        <f t="shared" si="516"/>
        <v>46886</v>
      </c>
      <c r="D7349" s="130">
        <v>0</v>
      </c>
      <c r="E7349">
        <f t="shared" si="518"/>
        <v>0</v>
      </c>
      <c r="F7349" s="130">
        <v>0</v>
      </c>
      <c r="G7349">
        <f t="shared" si="515"/>
        <v>0</v>
      </c>
      <c r="H7349">
        <f t="shared" si="517"/>
        <v>0</v>
      </c>
      <c r="I7349" s="70"/>
      <c r="K7349" s="70"/>
      <c r="O7349" s="70"/>
    </row>
    <row r="7350" spans="1:15">
      <c r="A7350" s="12">
        <f t="shared" si="519"/>
        <v>0</v>
      </c>
      <c r="B7350" t="str">
        <f>YEAR(C7350)&amp;VLOOKUP(MONTH(C7350),lookup!$G$2:$N$13,8)</f>
        <v>2028M05</v>
      </c>
      <c r="C7350" s="7">
        <f t="shared" si="516"/>
        <v>46887</v>
      </c>
      <c r="D7350" s="130">
        <v>0</v>
      </c>
      <c r="E7350">
        <f t="shared" si="518"/>
        <v>0</v>
      </c>
      <c r="F7350" s="130">
        <v>0</v>
      </c>
      <c r="G7350">
        <f t="shared" si="515"/>
        <v>0</v>
      </c>
      <c r="H7350">
        <f t="shared" si="517"/>
        <v>0</v>
      </c>
      <c r="I7350" s="70"/>
      <c r="K7350" s="70"/>
      <c r="O7350" s="70"/>
    </row>
    <row r="7351" spans="1:15">
      <c r="A7351" s="12">
        <f t="shared" si="519"/>
        <v>0</v>
      </c>
      <c r="B7351" t="str">
        <f>YEAR(C7351)&amp;VLOOKUP(MONTH(C7351),lookup!$G$2:$N$13,8)</f>
        <v>2028M05</v>
      </c>
      <c r="C7351" s="7">
        <f t="shared" si="516"/>
        <v>46888</v>
      </c>
      <c r="D7351" s="130">
        <v>0</v>
      </c>
      <c r="E7351">
        <f t="shared" si="518"/>
        <v>0</v>
      </c>
      <c r="F7351" s="130">
        <v>0</v>
      </c>
      <c r="G7351">
        <f t="shared" si="515"/>
        <v>0</v>
      </c>
      <c r="H7351">
        <f t="shared" si="517"/>
        <v>0</v>
      </c>
      <c r="I7351" s="70"/>
      <c r="K7351" s="70"/>
      <c r="O7351" s="70"/>
    </row>
    <row r="7352" spans="1:15">
      <c r="A7352" s="12">
        <f t="shared" si="519"/>
        <v>0</v>
      </c>
      <c r="B7352" t="str">
        <f>YEAR(C7352)&amp;VLOOKUP(MONTH(C7352),lookup!$G$2:$N$13,8)</f>
        <v>2028M05</v>
      </c>
      <c r="C7352" s="7">
        <f t="shared" si="516"/>
        <v>46889</v>
      </c>
      <c r="D7352" s="130">
        <v>0</v>
      </c>
      <c r="E7352">
        <f t="shared" si="518"/>
        <v>0</v>
      </c>
      <c r="F7352" s="130">
        <v>0</v>
      </c>
      <c r="G7352">
        <f t="shared" si="515"/>
        <v>0</v>
      </c>
      <c r="H7352">
        <f t="shared" si="517"/>
        <v>0</v>
      </c>
      <c r="I7352" s="70"/>
      <c r="K7352" s="70"/>
      <c r="O7352" s="70"/>
    </row>
    <row r="7353" spans="1:15">
      <c r="A7353" s="12">
        <f t="shared" si="519"/>
        <v>0</v>
      </c>
      <c r="B7353" t="str">
        <f>YEAR(C7353)&amp;VLOOKUP(MONTH(C7353),lookup!$G$2:$N$13,8)</f>
        <v>2028M05</v>
      </c>
      <c r="C7353" s="7">
        <f t="shared" si="516"/>
        <v>46890</v>
      </c>
      <c r="D7353" s="130">
        <v>0</v>
      </c>
      <c r="E7353">
        <f t="shared" si="518"/>
        <v>0</v>
      </c>
      <c r="F7353" s="130">
        <v>0</v>
      </c>
      <c r="G7353">
        <f t="shared" si="515"/>
        <v>0</v>
      </c>
      <c r="H7353">
        <f t="shared" si="517"/>
        <v>0</v>
      </c>
      <c r="I7353" s="70"/>
      <c r="K7353" s="70"/>
      <c r="O7353" s="70"/>
    </row>
    <row r="7354" spans="1:15">
      <c r="A7354" s="12">
        <f t="shared" si="519"/>
        <v>0</v>
      </c>
      <c r="B7354" t="str">
        <f>YEAR(C7354)&amp;VLOOKUP(MONTH(C7354),lookup!$G$2:$N$13,8)</f>
        <v>2028M05</v>
      </c>
      <c r="C7354" s="7">
        <f t="shared" si="516"/>
        <v>46891</v>
      </c>
      <c r="D7354" s="130">
        <v>0</v>
      </c>
      <c r="E7354">
        <f t="shared" si="518"/>
        <v>0</v>
      </c>
      <c r="F7354" s="130">
        <v>0</v>
      </c>
      <c r="G7354">
        <f t="shared" si="515"/>
        <v>0</v>
      </c>
      <c r="H7354">
        <f t="shared" si="517"/>
        <v>0</v>
      </c>
      <c r="I7354" s="70"/>
      <c r="K7354" s="70"/>
      <c r="O7354" s="70"/>
    </row>
    <row r="7355" spans="1:15">
      <c r="A7355" s="12">
        <f t="shared" si="519"/>
        <v>0</v>
      </c>
      <c r="B7355" t="str">
        <f>YEAR(C7355)&amp;VLOOKUP(MONTH(C7355),lookup!$G$2:$N$13,8)</f>
        <v>2028M05</v>
      </c>
      <c r="C7355" s="7">
        <f t="shared" si="516"/>
        <v>46892</v>
      </c>
      <c r="D7355" s="130">
        <v>0</v>
      </c>
      <c r="E7355">
        <f t="shared" si="518"/>
        <v>0</v>
      </c>
      <c r="F7355" s="130">
        <v>0</v>
      </c>
      <c r="G7355">
        <f t="shared" si="515"/>
        <v>0</v>
      </c>
      <c r="H7355">
        <f t="shared" si="517"/>
        <v>0</v>
      </c>
      <c r="I7355" s="70"/>
      <c r="K7355" s="70"/>
      <c r="O7355" s="70"/>
    </row>
    <row r="7356" spans="1:15">
      <c r="A7356" s="12">
        <f t="shared" si="519"/>
        <v>0</v>
      </c>
      <c r="B7356" t="str">
        <f>YEAR(C7356)&amp;VLOOKUP(MONTH(C7356),lookup!$G$2:$N$13,8)</f>
        <v>2028M05</v>
      </c>
      <c r="C7356" s="7">
        <f t="shared" si="516"/>
        <v>46893</v>
      </c>
      <c r="D7356" s="130">
        <v>0</v>
      </c>
      <c r="E7356">
        <f t="shared" si="518"/>
        <v>0</v>
      </c>
      <c r="F7356" s="130">
        <v>0</v>
      </c>
      <c r="G7356">
        <f t="shared" si="515"/>
        <v>0</v>
      </c>
      <c r="H7356">
        <f t="shared" si="517"/>
        <v>0</v>
      </c>
      <c r="I7356" s="70"/>
      <c r="K7356" s="70"/>
      <c r="O7356" s="70"/>
    </row>
    <row r="7357" spans="1:15">
      <c r="A7357" s="12">
        <f t="shared" si="519"/>
        <v>0</v>
      </c>
      <c r="B7357" t="str">
        <f>YEAR(C7357)&amp;VLOOKUP(MONTH(C7357),lookup!$G$2:$N$13,8)</f>
        <v>2028M05</v>
      </c>
      <c r="C7357" s="7">
        <f t="shared" si="516"/>
        <v>46894</v>
      </c>
      <c r="D7357" s="130">
        <v>0</v>
      </c>
      <c r="E7357">
        <f t="shared" si="518"/>
        <v>0</v>
      </c>
      <c r="F7357" s="130">
        <v>0</v>
      </c>
      <c r="G7357">
        <f t="shared" si="515"/>
        <v>0</v>
      </c>
      <c r="H7357">
        <f t="shared" si="517"/>
        <v>0</v>
      </c>
      <c r="I7357" s="70"/>
      <c r="K7357" s="70"/>
      <c r="O7357" s="70"/>
    </row>
    <row r="7358" spans="1:15">
      <c r="A7358" s="12">
        <f t="shared" si="519"/>
        <v>0</v>
      </c>
      <c r="B7358" t="str">
        <f>YEAR(C7358)&amp;VLOOKUP(MONTH(C7358),lookup!$G$2:$N$13,8)</f>
        <v>2028M05</v>
      </c>
      <c r="C7358" s="7">
        <f t="shared" si="516"/>
        <v>46895</v>
      </c>
      <c r="D7358" s="130">
        <v>0</v>
      </c>
      <c r="E7358">
        <f t="shared" si="518"/>
        <v>0</v>
      </c>
      <c r="F7358" s="130">
        <v>0</v>
      </c>
      <c r="G7358">
        <f t="shared" si="515"/>
        <v>0</v>
      </c>
      <c r="H7358">
        <f t="shared" si="517"/>
        <v>0</v>
      </c>
      <c r="I7358" s="70"/>
      <c r="K7358" s="70"/>
      <c r="O7358" s="70"/>
    </row>
    <row r="7359" spans="1:15">
      <c r="A7359" s="12">
        <f t="shared" si="519"/>
        <v>0</v>
      </c>
      <c r="B7359" t="str">
        <f>YEAR(C7359)&amp;VLOOKUP(MONTH(C7359),lookup!$G$2:$N$13,8)</f>
        <v>2028M05</v>
      </c>
      <c r="C7359" s="7">
        <f t="shared" si="516"/>
        <v>46896</v>
      </c>
      <c r="D7359" s="130">
        <v>0</v>
      </c>
      <c r="E7359">
        <f t="shared" si="518"/>
        <v>0</v>
      </c>
      <c r="F7359" s="130">
        <v>0</v>
      </c>
      <c r="G7359">
        <f t="shared" si="515"/>
        <v>0</v>
      </c>
      <c r="H7359">
        <f t="shared" si="517"/>
        <v>0</v>
      </c>
      <c r="I7359" s="70"/>
      <c r="K7359" s="70"/>
      <c r="O7359" s="70"/>
    </row>
    <row r="7360" spans="1:15">
      <c r="A7360" s="12">
        <f t="shared" si="519"/>
        <v>0</v>
      </c>
      <c r="B7360" t="str">
        <f>YEAR(C7360)&amp;VLOOKUP(MONTH(C7360),lookup!$G$2:$N$13,8)</f>
        <v>2028M05</v>
      </c>
      <c r="C7360" s="7">
        <f t="shared" si="516"/>
        <v>46897</v>
      </c>
      <c r="D7360" s="130">
        <v>0</v>
      </c>
      <c r="E7360">
        <f t="shared" si="518"/>
        <v>0</v>
      </c>
      <c r="F7360" s="130">
        <v>0</v>
      </c>
      <c r="G7360">
        <f t="shared" si="515"/>
        <v>0</v>
      </c>
      <c r="H7360">
        <f t="shared" si="517"/>
        <v>0</v>
      </c>
      <c r="I7360" s="70"/>
      <c r="K7360" s="70"/>
      <c r="O7360" s="70"/>
    </row>
    <row r="7361" spans="1:15">
      <c r="A7361" s="12">
        <f t="shared" si="519"/>
        <v>0</v>
      </c>
      <c r="B7361" t="str">
        <f>YEAR(C7361)&amp;VLOOKUP(MONTH(C7361),lookup!$G$2:$N$13,8)</f>
        <v>2028M05</v>
      </c>
      <c r="C7361" s="7">
        <f t="shared" si="516"/>
        <v>46898</v>
      </c>
      <c r="D7361" s="130">
        <v>0</v>
      </c>
      <c r="E7361">
        <f t="shared" si="518"/>
        <v>0</v>
      </c>
      <c r="F7361" s="130">
        <v>0</v>
      </c>
      <c r="G7361">
        <f t="shared" si="515"/>
        <v>0</v>
      </c>
      <c r="H7361">
        <f t="shared" si="517"/>
        <v>0</v>
      </c>
      <c r="I7361" s="70"/>
      <c r="K7361" s="70"/>
      <c r="O7361" s="70"/>
    </row>
    <row r="7362" spans="1:15">
      <c r="A7362" s="12">
        <f t="shared" si="519"/>
        <v>0</v>
      </c>
      <c r="B7362" t="str">
        <f>YEAR(C7362)&amp;VLOOKUP(MONTH(C7362),lookup!$G$2:$N$13,8)</f>
        <v>2028M05</v>
      </c>
      <c r="C7362" s="7">
        <f t="shared" si="516"/>
        <v>46899</v>
      </c>
      <c r="D7362" s="130">
        <v>0</v>
      </c>
      <c r="E7362">
        <f t="shared" si="518"/>
        <v>0</v>
      </c>
      <c r="F7362" s="130">
        <v>0</v>
      </c>
      <c r="G7362">
        <f t="shared" si="515"/>
        <v>0</v>
      </c>
      <c r="H7362">
        <f t="shared" si="517"/>
        <v>0</v>
      </c>
      <c r="I7362" s="70"/>
      <c r="K7362" s="70"/>
      <c r="O7362" s="70"/>
    </row>
    <row r="7363" spans="1:15">
      <c r="A7363" s="12">
        <f t="shared" si="519"/>
        <v>0</v>
      </c>
      <c r="B7363" t="str">
        <f>YEAR(C7363)&amp;VLOOKUP(MONTH(C7363),lookup!$G$2:$N$13,8)</f>
        <v>2028M05</v>
      </c>
      <c r="C7363" s="7">
        <f t="shared" si="516"/>
        <v>46900</v>
      </c>
      <c r="D7363" s="130">
        <v>0</v>
      </c>
      <c r="E7363">
        <f t="shared" si="518"/>
        <v>0</v>
      </c>
      <c r="F7363" s="130">
        <v>0</v>
      </c>
      <c r="G7363">
        <f t="shared" si="515"/>
        <v>0</v>
      </c>
      <c r="H7363">
        <f t="shared" si="517"/>
        <v>0</v>
      </c>
      <c r="I7363" s="70"/>
      <c r="K7363" s="70"/>
      <c r="O7363" s="70"/>
    </row>
    <row r="7364" spans="1:15">
      <c r="A7364" s="12">
        <f t="shared" si="519"/>
        <v>0</v>
      </c>
      <c r="B7364" t="str">
        <f>YEAR(C7364)&amp;VLOOKUP(MONTH(C7364),lookup!$G$2:$N$13,8)</f>
        <v>2028M05</v>
      </c>
      <c r="C7364" s="7">
        <f t="shared" si="516"/>
        <v>46901</v>
      </c>
      <c r="D7364" s="130">
        <v>0</v>
      </c>
      <c r="E7364">
        <f t="shared" si="518"/>
        <v>0</v>
      </c>
      <c r="F7364" s="130">
        <v>0</v>
      </c>
      <c r="G7364">
        <f t="shared" si="515"/>
        <v>0</v>
      </c>
      <c r="H7364">
        <f t="shared" si="517"/>
        <v>0</v>
      </c>
      <c r="I7364" s="70"/>
      <c r="K7364" s="70"/>
      <c r="O7364" s="70"/>
    </row>
    <row r="7365" spans="1:15">
      <c r="A7365" s="12">
        <f t="shared" si="519"/>
        <v>0</v>
      </c>
      <c r="B7365" t="str">
        <f>YEAR(C7365)&amp;VLOOKUP(MONTH(C7365),lookup!$G$2:$N$13,8)</f>
        <v>2028M05</v>
      </c>
      <c r="C7365" s="7">
        <f t="shared" si="516"/>
        <v>46902</v>
      </c>
      <c r="D7365" s="130">
        <v>0</v>
      </c>
      <c r="E7365">
        <f t="shared" si="518"/>
        <v>0</v>
      </c>
      <c r="F7365" s="130">
        <v>0</v>
      </c>
      <c r="G7365">
        <f t="shared" si="515"/>
        <v>0</v>
      </c>
      <c r="H7365">
        <f t="shared" si="517"/>
        <v>0</v>
      </c>
      <c r="I7365" s="70"/>
      <c r="K7365" s="70"/>
      <c r="O7365" s="70"/>
    </row>
    <row r="7366" spans="1:15">
      <c r="A7366" s="12">
        <f t="shared" si="519"/>
        <v>0</v>
      </c>
      <c r="B7366" t="str">
        <f>YEAR(C7366)&amp;VLOOKUP(MONTH(C7366),lookup!$G$2:$N$13,8)</f>
        <v>2028M05</v>
      </c>
      <c r="C7366" s="7">
        <f t="shared" si="516"/>
        <v>46903</v>
      </c>
      <c r="D7366" s="130">
        <v>0</v>
      </c>
      <c r="E7366">
        <f t="shared" si="518"/>
        <v>0</v>
      </c>
      <c r="F7366" s="130">
        <v>0</v>
      </c>
      <c r="G7366">
        <f t="shared" ref="G7366:G7429" si="520">AVERAGE(SUM(F7359:F7366)/8,SUM(F7361:F7366)/6)</f>
        <v>0</v>
      </c>
      <c r="H7366">
        <f t="shared" si="517"/>
        <v>0</v>
      </c>
      <c r="I7366" s="70"/>
      <c r="K7366" s="70"/>
      <c r="O7366" s="70"/>
    </row>
    <row r="7367" spans="1:15">
      <c r="A7367" s="12">
        <f t="shared" si="519"/>
        <v>0</v>
      </c>
      <c r="B7367" t="str">
        <f>YEAR(C7367)&amp;VLOOKUP(MONTH(C7367),lookup!$G$2:$N$13,8)</f>
        <v>2028M05</v>
      </c>
      <c r="C7367" s="7">
        <f t="shared" si="516"/>
        <v>46904</v>
      </c>
      <c r="D7367" s="130">
        <v>0</v>
      </c>
      <c r="E7367">
        <f t="shared" si="518"/>
        <v>0</v>
      </c>
      <c r="F7367" s="130">
        <v>0</v>
      </c>
      <c r="G7367">
        <f t="shared" si="520"/>
        <v>0</v>
      </c>
      <c r="H7367">
        <f t="shared" si="517"/>
        <v>0</v>
      </c>
      <c r="I7367" s="70"/>
      <c r="K7367" s="70"/>
      <c r="O7367" s="70"/>
    </row>
    <row r="7368" spans="1:15">
      <c r="A7368" s="12">
        <f t="shared" si="519"/>
        <v>0</v>
      </c>
      <c r="B7368" t="str">
        <f>YEAR(C7368)&amp;VLOOKUP(MONTH(C7368),lookup!$G$2:$N$13,8)</f>
        <v>2028M06</v>
      </c>
      <c r="C7368" s="7">
        <f t="shared" si="516"/>
        <v>46905</v>
      </c>
      <c r="D7368" s="130">
        <v>0</v>
      </c>
      <c r="E7368">
        <f t="shared" si="518"/>
        <v>0</v>
      </c>
      <c r="F7368" s="130">
        <v>0</v>
      </c>
      <c r="G7368">
        <f t="shared" si="520"/>
        <v>0</v>
      </c>
      <c r="H7368">
        <f t="shared" si="517"/>
        <v>0</v>
      </c>
      <c r="I7368" s="70"/>
      <c r="K7368" s="70"/>
      <c r="O7368" s="70"/>
    </row>
    <row r="7369" spans="1:15">
      <c r="A7369" s="12">
        <f t="shared" si="519"/>
        <v>0</v>
      </c>
      <c r="B7369" t="str">
        <f>YEAR(C7369)&amp;VLOOKUP(MONTH(C7369),lookup!$G$2:$N$13,8)</f>
        <v>2028M06</v>
      </c>
      <c r="C7369" s="7">
        <f t="shared" si="516"/>
        <v>46906</v>
      </c>
      <c r="D7369" s="130">
        <v>0</v>
      </c>
      <c r="E7369">
        <f t="shared" si="518"/>
        <v>0</v>
      </c>
      <c r="F7369" s="130">
        <v>0</v>
      </c>
      <c r="G7369">
        <f t="shared" si="520"/>
        <v>0</v>
      </c>
      <c r="H7369">
        <f t="shared" si="517"/>
        <v>0</v>
      </c>
      <c r="I7369" s="70"/>
      <c r="K7369" s="70"/>
      <c r="O7369" s="70"/>
    </row>
    <row r="7370" spans="1:15">
      <c r="A7370" s="12">
        <f t="shared" si="519"/>
        <v>0</v>
      </c>
      <c r="B7370" t="str">
        <f>YEAR(C7370)&amp;VLOOKUP(MONTH(C7370),lookup!$G$2:$N$13,8)</f>
        <v>2028M06</v>
      </c>
      <c r="C7370" s="7">
        <f t="shared" si="516"/>
        <v>46907</v>
      </c>
      <c r="D7370" s="130">
        <v>0</v>
      </c>
      <c r="E7370">
        <f t="shared" si="518"/>
        <v>0</v>
      </c>
      <c r="F7370" s="130">
        <v>0</v>
      </c>
      <c r="G7370">
        <f t="shared" si="520"/>
        <v>0</v>
      </c>
      <c r="H7370">
        <f t="shared" si="517"/>
        <v>0</v>
      </c>
      <c r="I7370" s="70"/>
      <c r="K7370" s="70"/>
      <c r="O7370" s="70"/>
    </row>
    <row r="7371" spans="1:15">
      <c r="A7371" s="12">
        <f t="shared" si="519"/>
        <v>0</v>
      </c>
      <c r="B7371" t="str">
        <f>YEAR(C7371)&amp;VLOOKUP(MONTH(C7371),lookup!$G$2:$N$13,8)</f>
        <v>2028M06</v>
      </c>
      <c r="C7371" s="7">
        <f t="shared" si="516"/>
        <v>46908</v>
      </c>
      <c r="D7371" s="130">
        <v>0</v>
      </c>
      <c r="E7371">
        <f t="shared" si="518"/>
        <v>0</v>
      </c>
      <c r="F7371" s="130">
        <v>0</v>
      </c>
      <c r="G7371">
        <f t="shared" si="520"/>
        <v>0</v>
      </c>
      <c r="H7371">
        <f t="shared" si="517"/>
        <v>0</v>
      </c>
      <c r="I7371" s="70"/>
      <c r="K7371" s="70"/>
      <c r="O7371" s="70"/>
    </row>
    <row r="7372" spans="1:15">
      <c r="A7372" s="12">
        <f t="shared" si="519"/>
        <v>0</v>
      </c>
      <c r="B7372" t="str">
        <f>YEAR(C7372)&amp;VLOOKUP(MONTH(C7372),lookup!$G$2:$N$13,8)</f>
        <v>2028M06</v>
      </c>
      <c r="C7372" s="7">
        <f t="shared" ref="C7372:C7435" si="521">C7371+1</f>
        <v>46909</v>
      </c>
      <c r="D7372" s="130">
        <v>0</v>
      </c>
      <c r="E7372">
        <f t="shared" si="518"/>
        <v>0</v>
      </c>
      <c r="F7372" s="130">
        <v>0</v>
      </c>
      <c r="G7372">
        <f t="shared" si="520"/>
        <v>0</v>
      </c>
      <c r="H7372">
        <f t="shared" si="517"/>
        <v>0</v>
      </c>
      <c r="I7372" s="70"/>
      <c r="K7372" s="70"/>
      <c r="O7372" s="70"/>
    </row>
    <row r="7373" spans="1:15">
      <c r="A7373" s="12">
        <f t="shared" si="519"/>
        <v>0</v>
      </c>
      <c r="B7373" t="str">
        <f>YEAR(C7373)&amp;VLOOKUP(MONTH(C7373),lookup!$G$2:$N$13,8)</f>
        <v>2028M06</v>
      </c>
      <c r="C7373" s="7">
        <f t="shared" si="521"/>
        <v>46910</v>
      </c>
      <c r="D7373" s="130">
        <v>0</v>
      </c>
      <c r="E7373">
        <f t="shared" si="518"/>
        <v>0</v>
      </c>
      <c r="F7373" s="130">
        <v>0</v>
      </c>
      <c r="G7373">
        <f t="shared" si="520"/>
        <v>0</v>
      </c>
      <c r="H7373">
        <f t="shared" si="517"/>
        <v>0</v>
      </c>
      <c r="I7373" s="70"/>
      <c r="K7373" s="70"/>
      <c r="O7373" s="70"/>
    </row>
    <row r="7374" spans="1:15">
      <c r="A7374" s="12">
        <f t="shared" si="519"/>
        <v>0</v>
      </c>
      <c r="B7374" t="str">
        <f>YEAR(C7374)&amp;VLOOKUP(MONTH(C7374),lookup!$G$2:$N$13,8)</f>
        <v>2028M06</v>
      </c>
      <c r="C7374" s="7">
        <f t="shared" si="521"/>
        <v>46911</v>
      </c>
      <c r="D7374" s="130">
        <v>0</v>
      </c>
      <c r="E7374">
        <f t="shared" si="518"/>
        <v>0</v>
      </c>
      <c r="F7374" s="130">
        <v>0</v>
      </c>
      <c r="G7374">
        <f t="shared" si="520"/>
        <v>0</v>
      </c>
      <c r="H7374">
        <f t="shared" si="517"/>
        <v>0</v>
      </c>
      <c r="I7374" s="70"/>
      <c r="K7374" s="70"/>
      <c r="O7374" s="70"/>
    </row>
    <row r="7375" spans="1:15">
      <c r="A7375" s="12">
        <f t="shared" si="519"/>
        <v>0</v>
      </c>
      <c r="B7375" t="str">
        <f>YEAR(C7375)&amp;VLOOKUP(MONTH(C7375),lookup!$G$2:$N$13,8)</f>
        <v>2028M06</v>
      </c>
      <c r="C7375" s="7">
        <f t="shared" si="521"/>
        <v>46912</v>
      </c>
      <c r="D7375" s="130">
        <v>0</v>
      </c>
      <c r="E7375">
        <f t="shared" si="518"/>
        <v>0</v>
      </c>
      <c r="F7375" s="130">
        <v>0</v>
      </c>
      <c r="G7375">
        <f t="shared" si="520"/>
        <v>0</v>
      </c>
      <c r="H7375">
        <f t="shared" si="517"/>
        <v>0</v>
      </c>
      <c r="I7375" s="70"/>
      <c r="K7375" s="70"/>
      <c r="O7375" s="70"/>
    </row>
    <row r="7376" spans="1:15">
      <c r="A7376" s="12">
        <f t="shared" si="519"/>
        <v>0</v>
      </c>
      <c r="B7376" t="str">
        <f>YEAR(C7376)&amp;VLOOKUP(MONTH(C7376),lookup!$G$2:$N$13,8)</f>
        <v>2028M06</v>
      </c>
      <c r="C7376" s="7">
        <f t="shared" si="521"/>
        <v>46913</v>
      </c>
      <c r="D7376" s="130">
        <v>0</v>
      </c>
      <c r="E7376">
        <f t="shared" si="518"/>
        <v>0</v>
      </c>
      <c r="F7376" s="130">
        <v>0</v>
      </c>
      <c r="G7376">
        <f t="shared" si="520"/>
        <v>0</v>
      </c>
      <c r="H7376">
        <f t="shared" si="517"/>
        <v>0</v>
      </c>
      <c r="I7376" s="70"/>
      <c r="K7376" s="70"/>
      <c r="O7376" s="70"/>
    </row>
    <row r="7377" spans="1:15">
      <c r="A7377" s="12">
        <f t="shared" si="519"/>
        <v>0</v>
      </c>
      <c r="B7377" t="str">
        <f>YEAR(C7377)&amp;VLOOKUP(MONTH(C7377),lookup!$G$2:$N$13,8)</f>
        <v>2028M06</v>
      </c>
      <c r="C7377" s="7">
        <f t="shared" si="521"/>
        <v>46914</v>
      </c>
      <c r="D7377" s="130">
        <v>0</v>
      </c>
      <c r="E7377">
        <f t="shared" si="518"/>
        <v>0</v>
      </c>
      <c r="F7377" s="130">
        <v>0</v>
      </c>
      <c r="G7377">
        <f t="shared" si="520"/>
        <v>0</v>
      </c>
      <c r="H7377">
        <f t="shared" si="517"/>
        <v>0</v>
      </c>
      <c r="I7377" s="70"/>
      <c r="K7377" s="70"/>
      <c r="O7377" s="70"/>
    </row>
    <row r="7378" spans="1:15">
      <c r="A7378" s="12">
        <f t="shared" si="519"/>
        <v>0</v>
      </c>
      <c r="B7378" t="str">
        <f>YEAR(C7378)&amp;VLOOKUP(MONTH(C7378),lookup!$G$2:$N$13,8)</f>
        <v>2028M06</v>
      </c>
      <c r="C7378" s="7">
        <f t="shared" si="521"/>
        <v>46915</v>
      </c>
      <c r="D7378" s="130">
        <v>0</v>
      </c>
      <c r="E7378">
        <f t="shared" si="518"/>
        <v>0</v>
      </c>
      <c r="F7378" s="130">
        <v>0</v>
      </c>
      <c r="G7378">
        <f t="shared" si="520"/>
        <v>0</v>
      </c>
      <c r="H7378">
        <f t="shared" si="517"/>
        <v>0</v>
      </c>
      <c r="I7378" s="70"/>
      <c r="K7378" s="70"/>
      <c r="O7378" s="70"/>
    </row>
    <row r="7379" spans="1:15">
      <c r="A7379" s="12">
        <f t="shared" si="519"/>
        <v>0</v>
      </c>
      <c r="B7379" t="str">
        <f>YEAR(C7379)&amp;VLOOKUP(MONTH(C7379),lookup!$G$2:$N$13,8)</f>
        <v>2028M06</v>
      </c>
      <c r="C7379" s="7">
        <f t="shared" si="521"/>
        <v>46916</v>
      </c>
      <c r="D7379" s="130">
        <v>0</v>
      </c>
      <c r="E7379">
        <f t="shared" si="518"/>
        <v>0</v>
      </c>
      <c r="F7379" s="130">
        <v>0</v>
      </c>
      <c r="G7379">
        <f t="shared" si="520"/>
        <v>0</v>
      </c>
      <c r="H7379">
        <f t="shared" si="517"/>
        <v>0</v>
      </c>
      <c r="I7379" s="70"/>
      <c r="K7379" s="70"/>
      <c r="O7379" s="70"/>
    </row>
    <row r="7380" spans="1:15">
      <c r="A7380" s="12">
        <f t="shared" si="519"/>
        <v>0</v>
      </c>
      <c r="B7380" t="str">
        <f>YEAR(C7380)&amp;VLOOKUP(MONTH(C7380),lookup!$G$2:$N$13,8)</f>
        <v>2028M06</v>
      </c>
      <c r="C7380" s="7">
        <f t="shared" si="521"/>
        <v>46917</v>
      </c>
      <c r="D7380" s="130">
        <v>0</v>
      </c>
      <c r="E7380">
        <f t="shared" si="518"/>
        <v>0</v>
      </c>
      <c r="F7380" s="130">
        <v>0</v>
      </c>
      <c r="G7380">
        <f t="shared" si="520"/>
        <v>0</v>
      </c>
      <c r="H7380">
        <f t="shared" si="517"/>
        <v>0</v>
      </c>
      <c r="I7380" s="70"/>
      <c r="K7380" s="70"/>
      <c r="O7380" s="70"/>
    </row>
    <row r="7381" spans="1:15">
      <c r="A7381" s="12">
        <f t="shared" si="519"/>
        <v>0</v>
      </c>
      <c r="B7381" t="str">
        <f>YEAR(C7381)&amp;VLOOKUP(MONTH(C7381),lookup!$G$2:$N$13,8)</f>
        <v>2028M06</v>
      </c>
      <c r="C7381" s="7">
        <f t="shared" si="521"/>
        <v>46918</v>
      </c>
      <c r="D7381" s="130">
        <v>0</v>
      </c>
      <c r="E7381">
        <f t="shared" si="518"/>
        <v>0</v>
      </c>
      <c r="F7381" s="130">
        <v>0</v>
      </c>
      <c r="G7381">
        <f t="shared" si="520"/>
        <v>0</v>
      </c>
      <c r="H7381">
        <f t="shared" si="517"/>
        <v>0</v>
      </c>
      <c r="I7381" s="70"/>
      <c r="K7381" s="70"/>
      <c r="O7381" s="70"/>
    </row>
    <row r="7382" spans="1:15">
      <c r="A7382" s="12">
        <f t="shared" si="519"/>
        <v>0</v>
      </c>
      <c r="B7382" t="str">
        <f>YEAR(C7382)&amp;VLOOKUP(MONTH(C7382),lookup!$G$2:$N$13,8)</f>
        <v>2028M06</v>
      </c>
      <c r="C7382" s="7">
        <f t="shared" si="521"/>
        <v>46919</v>
      </c>
      <c r="D7382" s="130">
        <v>0</v>
      </c>
      <c r="E7382">
        <f t="shared" si="518"/>
        <v>0</v>
      </c>
      <c r="F7382" s="130">
        <v>0</v>
      </c>
      <c r="G7382">
        <f t="shared" si="520"/>
        <v>0</v>
      </c>
      <c r="H7382">
        <f t="shared" si="517"/>
        <v>0</v>
      </c>
      <c r="I7382" s="70"/>
      <c r="K7382" s="70"/>
      <c r="O7382" s="70"/>
    </row>
    <row r="7383" spans="1:15">
      <c r="A7383" s="12">
        <f t="shared" si="519"/>
        <v>0</v>
      </c>
      <c r="B7383" t="str">
        <f>YEAR(C7383)&amp;VLOOKUP(MONTH(C7383),lookup!$G$2:$N$13,8)</f>
        <v>2028M06</v>
      </c>
      <c r="C7383" s="7">
        <f t="shared" si="521"/>
        <v>46920</v>
      </c>
      <c r="D7383" s="130">
        <v>0</v>
      </c>
      <c r="E7383">
        <f t="shared" si="518"/>
        <v>0</v>
      </c>
      <c r="F7383" s="130">
        <v>0</v>
      </c>
      <c r="G7383">
        <f t="shared" si="520"/>
        <v>0</v>
      </c>
      <c r="H7383">
        <f t="shared" si="517"/>
        <v>0</v>
      </c>
      <c r="I7383" s="70"/>
      <c r="K7383" s="70"/>
      <c r="O7383" s="70"/>
    </row>
    <row r="7384" spans="1:15">
      <c r="A7384" s="12">
        <f t="shared" si="519"/>
        <v>0</v>
      </c>
      <c r="B7384" t="str">
        <f>YEAR(C7384)&amp;VLOOKUP(MONTH(C7384),lookup!$G$2:$N$13,8)</f>
        <v>2028M06</v>
      </c>
      <c r="C7384" s="7">
        <f t="shared" si="521"/>
        <v>46921</v>
      </c>
      <c r="D7384" s="130">
        <v>0</v>
      </c>
      <c r="E7384">
        <f t="shared" si="518"/>
        <v>0</v>
      </c>
      <c r="F7384" s="130">
        <v>0</v>
      </c>
      <c r="G7384">
        <f t="shared" si="520"/>
        <v>0</v>
      </c>
      <c r="H7384">
        <f t="shared" si="517"/>
        <v>0</v>
      </c>
      <c r="I7384" s="70"/>
      <c r="K7384" s="70"/>
      <c r="O7384" s="70"/>
    </row>
    <row r="7385" spans="1:15">
      <c r="A7385" s="12">
        <f t="shared" si="519"/>
        <v>0</v>
      </c>
      <c r="B7385" t="str">
        <f>YEAR(C7385)&amp;VLOOKUP(MONTH(C7385),lookup!$G$2:$N$13,8)</f>
        <v>2028M06</v>
      </c>
      <c r="C7385" s="7">
        <f t="shared" si="521"/>
        <v>46922</v>
      </c>
      <c r="D7385" s="130">
        <v>0</v>
      </c>
      <c r="E7385">
        <f t="shared" si="518"/>
        <v>0</v>
      </c>
      <c r="F7385" s="130">
        <v>0</v>
      </c>
      <c r="G7385">
        <f t="shared" si="520"/>
        <v>0</v>
      </c>
      <c r="H7385">
        <f t="shared" ref="H7385:H7448" si="522">INDEX(J:AU,MATCH(C7385,C:C,0),MATCH($H$1,$J$1:$AU$1,0))*(IF(I7385=$Q$1,1,IF(K7385=$Q$1,1,IF(M7385=$Q$1,1,IF(O7385=$Q$1,1,0)))))</f>
        <v>0</v>
      </c>
      <c r="I7385" s="70"/>
      <c r="K7385" s="70"/>
      <c r="O7385" s="70"/>
    </row>
    <row r="7386" spans="1:15">
      <c r="A7386" s="12">
        <f t="shared" si="519"/>
        <v>0</v>
      </c>
      <c r="B7386" t="str">
        <f>YEAR(C7386)&amp;VLOOKUP(MONTH(C7386),lookup!$G$2:$N$13,8)</f>
        <v>2028M06</v>
      </c>
      <c r="C7386" s="7">
        <f t="shared" si="521"/>
        <v>46923</v>
      </c>
      <c r="D7386" s="130">
        <v>0</v>
      </c>
      <c r="E7386">
        <f t="shared" si="518"/>
        <v>0</v>
      </c>
      <c r="F7386" s="130">
        <v>0</v>
      </c>
      <c r="G7386">
        <f t="shared" si="520"/>
        <v>0</v>
      </c>
      <c r="H7386">
        <f t="shared" si="522"/>
        <v>0</v>
      </c>
      <c r="I7386" s="70"/>
      <c r="K7386" s="70"/>
      <c r="O7386" s="70"/>
    </row>
    <row r="7387" spans="1:15">
      <c r="A7387" s="12">
        <f t="shared" si="519"/>
        <v>0</v>
      </c>
      <c r="B7387" t="str">
        <f>YEAR(C7387)&amp;VLOOKUP(MONTH(C7387),lookup!$G$2:$N$13,8)</f>
        <v>2028M06</v>
      </c>
      <c r="C7387" s="7">
        <f t="shared" si="521"/>
        <v>46924</v>
      </c>
      <c r="D7387" s="130">
        <v>0</v>
      </c>
      <c r="E7387">
        <f t="shared" si="518"/>
        <v>0</v>
      </c>
      <c r="F7387" s="130">
        <v>0</v>
      </c>
      <c r="G7387">
        <f t="shared" si="520"/>
        <v>0</v>
      </c>
      <c r="H7387">
        <f t="shared" si="522"/>
        <v>0</v>
      </c>
      <c r="I7387" s="70"/>
      <c r="K7387" s="70"/>
      <c r="O7387" s="70"/>
    </row>
    <row r="7388" spans="1:15">
      <c r="A7388" s="12">
        <f t="shared" si="519"/>
        <v>0</v>
      </c>
      <c r="B7388" t="str">
        <f>YEAR(C7388)&amp;VLOOKUP(MONTH(C7388),lookup!$G$2:$N$13,8)</f>
        <v>2028M06</v>
      </c>
      <c r="C7388" s="7">
        <f t="shared" si="521"/>
        <v>46925</v>
      </c>
      <c r="D7388" s="130">
        <v>0</v>
      </c>
      <c r="E7388">
        <f t="shared" si="518"/>
        <v>0</v>
      </c>
      <c r="F7388" s="130">
        <v>0</v>
      </c>
      <c r="G7388">
        <f t="shared" si="520"/>
        <v>0</v>
      </c>
      <c r="H7388">
        <f t="shared" si="522"/>
        <v>0</v>
      </c>
      <c r="I7388" s="70"/>
      <c r="K7388" s="70"/>
      <c r="O7388" s="70"/>
    </row>
    <row r="7389" spans="1:15">
      <c r="A7389" s="12">
        <f t="shared" si="519"/>
        <v>0</v>
      </c>
      <c r="B7389" t="str">
        <f>YEAR(C7389)&amp;VLOOKUP(MONTH(C7389),lookup!$G$2:$N$13,8)</f>
        <v>2028M06</v>
      </c>
      <c r="C7389" s="7">
        <f t="shared" si="521"/>
        <v>46926</v>
      </c>
      <c r="D7389" s="130">
        <v>0</v>
      </c>
      <c r="E7389">
        <f t="shared" si="518"/>
        <v>0</v>
      </c>
      <c r="F7389" s="130">
        <v>0</v>
      </c>
      <c r="G7389">
        <f t="shared" si="520"/>
        <v>0</v>
      </c>
      <c r="H7389">
        <f t="shared" si="522"/>
        <v>0</v>
      </c>
      <c r="I7389" s="70"/>
      <c r="K7389" s="70"/>
      <c r="O7389" s="70"/>
    </row>
    <row r="7390" spans="1:15">
      <c r="A7390" s="12">
        <f t="shared" si="519"/>
        <v>0</v>
      </c>
      <c r="B7390" t="str">
        <f>YEAR(C7390)&amp;VLOOKUP(MONTH(C7390),lookup!$G$2:$N$13,8)</f>
        <v>2028M06</v>
      </c>
      <c r="C7390" s="7">
        <f t="shared" si="521"/>
        <v>46927</v>
      </c>
      <c r="D7390" s="130">
        <v>0</v>
      </c>
      <c r="E7390">
        <f t="shared" si="518"/>
        <v>0</v>
      </c>
      <c r="F7390" s="130">
        <v>0</v>
      </c>
      <c r="G7390">
        <f t="shared" si="520"/>
        <v>0</v>
      </c>
      <c r="H7390">
        <f t="shared" si="522"/>
        <v>0</v>
      </c>
      <c r="I7390" s="70"/>
      <c r="K7390" s="70"/>
      <c r="O7390" s="70"/>
    </row>
    <row r="7391" spans="1:15">
      <c r="A7391" s="12">
        <f t="shared" si="519"/>
        <v>0</v>
      </c>
      <c r="B7391" t="str">
        <f>YEAR(C7391)&amp;VLOOKUP(MONTH(C7391),lookup!$G$2:$N$13,8)</f>
        <v>2028M06</v>
      </c>
      <c r="C7391" s="7">
        <f t="shared" si="521"/>
        <v>46928</v>
      </c>
      <c r="D7391" s="130">
        <v>0</v>
      </c>
      <c r="E7391">
        <f t="shared" si="518"/>
        <v>0</v>
      </c>
      <c r="F7391" s="130">
        <v>0</v>
      </c>
      <c r="G7391">
        <f t="shared" si="520"/>
        <v>0</v>
      </c>
      <c r="H7391">
        <f t="shared" si="522"/>
        <v>0</v>
      </c>
      <c r="I7391" s="70"/>
      <c r="K7391" s="70"/>
      <c r="O7391" s="70"/>
    </row>
    <row r="7392" spans="1:15">
      <c r="A7392" s="12">
        <f t="shared" si="519"/>
        <v>0</v>
      </c>
      <c r="B7392" t="str">
        <f>YEAR(C7392)&amp;VLOOKUP(MONTH(C7392),lookup!$G$2:$N$13,8)</f>
        <v>2028M06</v>
      </c>
      <c r="C7392" s="7">
        <f t="shared" si="521"/>
        <v>46929</v>
      </c>
      <c r="D7392" s="130">
        <v>0</v>
      </c>
      <c r="E7392">
        <f t="shared" si="518"/>
        <v>0</v>
      </c>
      <c r="F7392" s="130">
        <v>0</v>
      </c>
      <c r="G7392">
        <f t="shared" si="520"/>
        <v>0</v>
      </c>
      <c r="H7392">
        <f t="shared" si="522"/>
        <v>0</v>
      </c>
      <c r="I7392" s="70"/>
      <c r="K7392" s="70"/>
      <c r="O7392" s="70"/>
    </row>
    <row r="7393" spans="1:15">
      <c r="A7393" s="12">
        <f t="shared" si="519"/>
        <v>0</v>
      </c>
      <c r="B7393" t="str">
        <f>YEAR(C7393)&amp;VLOOKUP(MONTH(C7393),lookup!$G$2:$N$13,8)</f>
        <v>2028M06</v>
      </c>
      <c r="C7393" s="7">
        <f t="shared" si="521"/>
        <v>46930</v>
      </c>
      <c r="D7393" s="130">
        <v>0</v>
      </c>
      <c r="E7393">
        <f t="shared" si="518"/>
        <v>0</v>
      </c>
      <c r="F7393" s="130">
        <v>0</v>
      </c>
      <c r="G7393">
        <f t="shared" si="520"/>
        <v>0</v>
      </c>
      <c r="H7393">
        <f t="shared" si="522"/>
        <v>0</v>
      </c>
      <c r="I7393" s="70"/>
      <c r="K7393" s="70"/>
      <c r="O7393" s="70"/>
    </row>
    <row r="7394" spans="1:15">
      <c r="A7394" s="12">
        <f t="shared" si="519"/>
        <v>0</v>
      </c>
      <c r="B7394" t="str">
        <f>YEAR(C7394)&amp;VLOOKUP(MONTH(C7394),lookup!$G$2:$N$13,8)</f>
        <v>2028M06</v>
      </c>
      <c r="C7394" s="7">
        <f t="shared" si="521"/>
        <v>46931</v>
      </c>
      <c r="D7394" s="130">
        <v>0</v>
      </c>
      <c r="E7394">
        <f t="shared" si="518"/>
        <v>0</v>
      </c>
      <c r="F7394" s="130">
        <v>0</v>
      </c>
      <c r="G7394">
        <f t="shared" si="520"/>
        <v>0</v>
      </c>
      <c r="H7394">
        <f t="shared" si="522"/>
        <v>0</v>
      </c>
      <c r="I7394" s="70"/>
      <c r="K7394" s="70"/>
      <c r="O7394" s="70"/>
    </row>
    <row r="7395" spans="1:15">
      <c r="A7395" s="12">
        <f t="shared" si="519"/>
        <v>0</v>
      </c>
      <c r="B7395" t="str">
        <f>YEAR(C7395)&amp;VLOOKUP(MONTH(C7395),lookup!$G$2:$N$13,8)</f>
        <v>2028M06</v>
      </c>
      <c r="C7395" s="7">
        <f t="shared" si="521"/>
        <v>46932</v>
      </c>
      <c r="D7395" s="130">
        <v>0</v>
      </c>
      <c r="E7395">
        <f t="shared" si="518"/>
        <v>0</v>
      </c>
      <c r="F7395" s="130">
        <v>0</v>
      </c>
      <c r="G7395">
        <f t="shared" si="520"/>
        <v>0</v>
      </c>
      <c r="H7395">
        <f t="shared" si="522"/>
        <v>0</v>
      </c>
      <c r="I7395" s="70"/>
      <c r="K7395" s="70"/>
      <c r="O7395" s="70"/>
    </row>
    <row r="7396" spans="1:15">
      <c r="A7396" s="12">
        <f t="shared" si="519"/>
        <v>0</v>
      </c>
      <c r="B7396" t="str">
        <f>YEAR(C7396)&amp;VLOOKUP(MONTH(C7396),lookup!$G$2:$N$13,8)</f>
        <v>2028M06</v>
      </c>
      <c r="C7396" s="7">
        <f t="shared" si="521"/>
        <v>46933</v>
      </c>
      <c r="D7396" s="130">
        <v>0</v>
      </c>
      <c r="E7396">
        <f t="shared" si="518"/>
        <v>0</v>
      </c>
      <c r="F7396" s="130">
        <v>0</v>
      </c>
      <c r="G7396">
        <f t="shared" si="520"/>
        <v>0</v>
      </c>
      <c r="H7396">
        <f t="shared" si="522"/>
        <v>0</v>
      </c>
      <c r="I7396" s="70"/>
      <c r="K7396" s="70"/>
      <c r="O7396" s="70"/>
    </row>
    <row r="7397" spans="1:15">
      <c r="A7397" s="12">
        <f t="shared" si="519"/>
        <v>0</v>
      </c>
      <c r="B7397" t="str">
        <f>YEAR(C7397)&amp;VLOOKUP(MONTH(C7397),lookup!$G$2:$N$13,8)</f>
        <v>2028M06</v>
      </c>
      <c r="C7397" s="7">
        <f t="shared" si="521"/>
        <v>46934</v>
      </c>
      <c r="D7397" s="130">
        <v>0</v>
      </c>
      <c r="E7397">
        <f t="shared" si="518"/>
        <v>0</v>
      </c>
      <c r="F7397" s="130">
        <v>0</v>
      </c>
      <c r="G7397">
        <f t="shared" si="520"/>
        <v>0</v>
      </c>
      <c r="H7397">
        <f t="shared" si="522"/>
        <v>0</v>
      </c>
      <c r="I7397" s="70"/>
      <c r="K7397" s="70"/>
      <c r="O7397" s="70"/>
    </row>
    <row r="7398" spans="1:15">
      <c r="A7398" s="12">
        <f t="shared" si="519"/>
        <v>0</v>
      </c>
      <c r="B7398" t="str">
        <f>YEAR(C7398)&amp;VLOOKUP(MONTH(C7398),lookup!$G$2:$N$13,8)</f>
        <v>2028M07</v>
      </c>
      <c r="C7398" s="7">
        <f t="shared" si="521"/>
        <v>46935</v>
      </c>
      <c r="D7398" s="130">
        <v>0</v>
      </c>
      <c r="E7398">
        <f t="shared" si="518"/>
        <v>0</v>
      </c>
      <c r="F7398" s="130">
        <v>0</v>
      </c>
      <c r="G7398">
        <f t="shared" si="520"/>
        <v>0</v>
      </c>
      <c r="H7398">
        <f t="shared" si="522"/>
        <v>0</v>
      </c>
      <c r="I7398" s="70"/>
      <c r="K7398" s="70"/>
      <c r="O7398" s="70"/>
    </row>
    <row r="7399" spans="1:15">
      <c r="A7399" s="12">
        <f t="shared" si="519"/>
        <v>0</v>
      </c>
      <c r="B7399" t="str">
        <f>YEAR(C7399)&amp;VLOOKUP(MONTH(C7399),lookup!$G$2:$N$13,8)</f>
        <v>2028M07</v>
      </c>
      <c r="C7399" s="7">
        <f t="shared" si="521"/>
        <v>46936</v>
      </c>
      <c r="D7399" s="130">
        <v>0</v>
      </c>
      <c r="E7399">
        <f t="shared" si="518"/>
        <v>0</v>
      </c>
      <c r="F7399" s="130">
        <v>0</v>
      </c>
      <c r="G7399">
        <f t="shared" si="520"/>
        <v>0</v>
      </c>
      <c r="H7399">
        <f t="shared" si="522"/>
        <v>0</v>
      </c>
      <c r="I7399" s="70"/>
      <c r="K7399" s="70"/>
      <c r="O7399" s="70"/>
    </row>
    <row r="7400" spans="1:15">
      <c r="A7400" s="12">
        <f t="shared" si="519"/>
        <v>0</v>
      </c>
      <c r="B7400" t="str">
        <f>YEAR(C7400)&amp;VLOOKUP(MONTH(C7400),lookup!$G$2:$N$13,8)</f>
        <v>2028M07</v>
      </c>
      <c r="C7400" s="7">
        <f t="shared" si="521"/>
        <v>46937</v>
      </c>
      <c r="D7400" s="130">
        <v>0</v>
      </c>
      <c r="E7400">
        <f t="shared" si="518"/>
        <v>0</v>
      </c>
      <c r="F7400" s="130">
        <v>0</v>
      </c>
      <c r="G7400">
        <f t="shared" si="520"/>
        <v>0</v>
      </c>
      <c r="H7400">
        <f t="shared" si="522"/>
        <v>0</v>
      </c>
      <c r="I7400" s="70"/>
      <c r="K7400" s="70"/>
      <c r="O7400" s="70"/>
    </row>
    <row r="7401" spans="1:15">
      <c r="A7401" s="12">
        <f t="shared" si="519"/>
        <v>0</v>
      </c>
      <c r="B7401" t="str">
        <f>YEAR(C7401)&amp;VLOOKUP(MONTH(C7401),lookup!$G$2:$N$13,8)</f>
        <v>2028M07</v>
      </c>
      <c r="C7401" s="7">
        <f t="shared" si="521"/>
        <v>46938</v>
      </c>
      <c r="D7401" s="130">
        <v>0</v>
      </c>
      <c r="E7401">
        <f t="shared" si="518"/>
        <v>0</v>
      </c>
      <c r="F7401" s="130">
        <v>0</v>
      </c>
      <c r="G7401">
        <f t="shared" si="520"/>
        <v>0</v>
      </c>
      <c r="H7401">
        <f t="shared" si="522"/>
        <v>0</v>
      </c>
      <c r="I7401" s="70"/>
      <c r="K7401" s="70"/>
      <c r="O7401" s="70"/>
    </row>
    <row r="7402" spans="1:15">
      <c r="A7402" s="12">
        <f t="shared" si="519"/>
        <v>0</v>
      </c>
      <c r="B7402" t="str">
        <f>YEAR(C7402)&amp;VLOOKUP(MONTH(C7402),lookup!$G$2:$N$13,8)</f>
        <v>2028M07</v>
      </c>
      <c r="C7402" s="7">
        <f t="shared" si="521"/>
        <v>46939</v>
      </c>
      <c r="D7402" s="130">
        <v>0</v>
      </c>
      <c r="E7402">
        <f t="shared" si="518"/>
        <v>0</v>
      </c>
      <c r="F7402" s="130">
        <v>0</v>
      </c>
      <c r="G7402">
        <f t="shared" si="520"/>
        <v>0</v>
      </c>
      <c r="H7402">
        <f t="shared" si="522"/>
        <v>0</v>
      </c>
      <c r="I7402" s="70"/>
      <c r="K7402" s="70"/>
      <c r="O7402" s="70"/>
    </row>
    <row r="7403" spans="1:15">
      <c r="A7403" s="12">
        <f t="shared" si="519"/>
        <v>0</v>
      </c>
      <c r="B7403" t="str">
        <f>YEAR(C7403)&amp;VLOOKUP(MONTH(C7403),lookup!$G$2:$N$13,8)</f>
        <v>2028M07</v>
      </c>
      <c r="C7403" s="7">
        <f t="shared" si="521"/>
        <v>46940</v>
      </c>
      <c r="D7403" s="130">
        <v>0</v>
      </c>
      <c r="E7403">
        <f t="shared" si="518"/>
        <v>0</v>
      </c>
      <c r="F7403" s="130">
        <v>0</v>
      </c>
      <c r="G7403">
        <f t="shared" si="520"/>
        <v>0</v>
      </c>
      <c r="H7403">
        <f t="shared" si="522"/>
        <v>0</v>
      </c>
      <c r="I7403" s="70"/>
      <c r="K7403" s="70"/>
      <c r="O7403" s="70"/>
    </row>
    <row r="7404" spans="1:15">
      <c r="A7404" s="12">
        <f t="shared" si="519"/>
        <v>0</v>
      </c>
      <c r="B7404" t="str">
        <f>YEAR(C7404)&amp;VLOOKUP(MONTH(C7404),lookup!$G$2:$N$13,8)</f>
        <v>2028M07</v>
      </c>
      <c r="C7404" s="7">
        <f t="shared" si="521"/>
        <v>46941</v>
      </c>
      <c r="D7404" s="130">
        <v>0</v>
      </c>
      <c r="E7404">
        <f t="shared" si="518"/>
        <v>0</v>
      </c>
      <c r="F7404" s="130">
        <v>0</v>
      </c>
      <c r="G7404">
        <f t="shared" si="520"/>
        <v>0</v>
      </c>
      <c r="H7404">
        <f t="shared" si="522"/>
        <v>0</v>
      </c>
      <c r="I7404" s="70"/>
      <c r="K7404" s="70"/>
      <c r="O7404" s="70"/>
    </row>
    <row r="7405" spans="1:15">
      <c r="A7405" s="12">
        <f t="shared" si="519"/>
        <v>0</v>
      </c>
      <c r="B7405" t="str">
        <f>YEAR(C7405)&amp;VLOOKUP(MONTH(C7405),lookup!$G$2:$N$13,8)</f>
        <v>2028M07</v>
      </c>
      <c r="C7405" s="7">
        <f t="shared" si="521"/>
        <v>46942</v>
      </c>
      <c r="D7405" s="130">
        <v>0</v>
      </c>
      <c r="E7405">
        <f t="shared" ref="E7405:E7468" si="523">AVERAGE(SUM(D7398:D7405)/8,SUM(D7400:D7405)/6)</f>
        <v>0</v>
      </c>
      <c r="F7405" s="130">
        <v>0</v>
      </c>
      <c r="G7405">
        <f t="shared" si="520"/>
        <v>0</v>
      </c>
      <c r="H7405">
        <f t="shared" si="522"/>
        <v>0</v>
      </c>
      <c r="I7405" s="70"/>
      <c r="K7405" s="70"/>
      <c r="O7405" s="70"/>
    </row>
    <row r="7406" spans="1:15">
      <c r="A7406" s="12">
        <f t="shared" si="519"/>
        <v>0</v>
      </c>
      <c r="B7406" t="str">
        <f>YEAR(C7406)&amp;VLOOKUP(MONTH(C7406),lookup!$G$2:$N$13,8)</f>
        <v>2028M07</v>
      </c>
      <c r="C7406" s="7">
        <f t="shared" si="521"/>
        <v>46943</v>
      </c>
      <c r="D7406" s="130">
        <v>0</v>
      </c>
      <c r="E7406">
        <f t="shared" si="523"/>
        <v>0</v>
      </c>
      <c r="F7406" s="130">
        <v>0</v>
      </c>
      <c r="G7406">
        <f t="shared" si="520"/>
        <v>0</v>
      </c>
      <c r="H7406">
        <f t="shared" si="522"/>
        <v>0</v>
      </c>
      <c r="I7406" s="70"/>
      <c r="K7406" s="70"/>
      <c r="O7406" s="70"/>
    </row>
    <row r="7407" spans="1:15">
      <c r="A7407" s="12">
        <f t="shared" si="519"/>
        <v>0</v>
      </c>
      <c r="B7407" t="str">
        <f>YEAR(C7407)&amp;VLOOKUP(MONTH(C7407),lookup!$G$2:$N$13,8)</f>
        <v>2028M07</v>
      </c>
      <c r="C7407" s="7">
        <f t="shared" si="521"/>
        <v>46944</v>
      </c>
      <c r="D7407" s="130">
        <v>0</v>
      </c>
      <c r="E7407">
        <f t="shared" si="523"/>
        <v>0</v>
      </c>
      <c r="F7407" s="130">
        <v>0</v>
      </c>
      <c r="G7407">
        <f t="shared" si="520"/>
        <v>0</v>
      </c>
      <c r="H7407">
        <f t="shared" si="522"/>
        <v>0</v>
      </c>
      <c r="I7407" s="70"/>
      <c r="K7407" s="70"/>
      <c r="O7407" s="70"/>
    </row>
    <row r="7408" spans="1:15">
      <c r="A7408" s="12">
        <f t="shared" ref="A7408:A7471" si="524">IF(D7408+D7409=D7408,IF(D7408+D7409&gt;0,1,0),0)</f>
        <v>0</v>
      </c>
      <c r="B7408" t="str">
        <f>YEAR(C7408)&amp;VLOOKUP(MONTH(C7408),lookup!$G$2:$N$13,8)</f>
        <v>2028M07</v>
      </c>
      <c r="C7408" s="7">
        <f t="shared" si="521"/>
        <v>46945</v>
      </c>
      <c r="D7408" s="130">
        <v>0</v>
      </c>
      <c r="E7408">
        <f t="shared" si="523"/>
        <v>0</v>
      </c>
      <c r="F7408" s="130">
        <v>0</v>
      </c>
      <c r="G7408">
        <f t="shared" si="520"/>
        <v>0</v>
      </c>
      <c r="H7408">
        <f t="shared" si="522"/>
        <v>0</v>
      </c>
      <c r="I7408" s="70"/>
      <c r="K7408" s="70"/>
      <c r="O7408" s="70"/>
    </row>
    <row r="7409" spans="1:15">
      <c r="A7409" s="12">
        <f t="shared" si="524"/>
        <v>0</v>
      </c>
      <c r="B7409" t="str">
        <f>YEAR(C7409)&amp;VLOOKUP(MONTH(C7409),lookup!$G$2:$N$13,8)</f>
        <v>2028M07</v>
      </c>
      <c r="C7409" s="7">
        <f t="shared" si="521"/>
        <v>46946</v>
      </c>
      <c r="D7409" s="130">
        <v>0</v>
      </c>
      <c r="E7409">
        <f t="shared" si="523"/>
        <v>0</v>
      </c>
      <c r="F7409" s="130">
        <v>0</v>
      </c>
      <c r="G7409">
        <f t="shared" si="520"/>
        <v>0</v>
      </c>
      <c r="H7409">
        <f t="shared" si="522"/>
        <v>0</v>
      </c>
      <c r="I7409" s="70"/>
      <c r="K7409" s="70"/>
      <c r="O7409" s="70"/>
    </row>
    <row r="7410" spans="1:15">
      <c r="A7410" s="12">
        <f t="shared" si="524"/>
        <v>0</v>
      </c>
      <c r="B7410" t="str">
        <f>YEAR(C7410)&amp;VLOOKUP(MONTH(C7410),lookup!$G$2:$N$13,8)</f>
        <v>2028M07</v>
      </c>
      <c r="C7410" s="7">
        <f t="shared" si="521"/>
        <v>46947</v>
      </c>
      <c r="D7410" s="130">
        <v>0</v>
      </c>
      <c r="E7410">
        <f t="shared" si="523"/>
        <v>0</v>
      </c>
      <c r="F7410" s="130">
        <v>0</v>
      </c>
      <c r="G7410">
        <f t="shared" si="520"/>
        <v>0</v>
      </c>
      <c r="H7410">
        <f t="shared" si="522"/>
        <v>0</v>
      </c>
      <c r="I7410" s="70"/>
      <c r="K7410" s="70"/>
      <c r="O7410" s="70"/>
    </row>
    <row r="7411" spans="1:15">
      <c r="A7411" s="12">
        <f t="shared" si="524"/>
        <v>0</v>
      </c>
      <c r="B7411" t="str">
        <f>YEAR(C7411)&amp;VLOOKUP(MONTH(C7411),lookup!$G$2:$N$13,8)</f>
        <v>2028M07</v>
      </c>
      <c r="C7411" s="7">
        <f t="shared" si="521"/>
        <v>46948</v>
      </c>
      <c r="D7411" s="130">
        <v>0</v>
      </c>
      <c r="E7411">
        <f t="shared" si="523"/>
        <v>0</v>
      </c>
      <c r="F7411" s="130">
        <v>0</v>
      </c>
      <c r="G7411">
        <f t="shared" si="520"/>
        <v>0</v>
      </c>
      <c r="H7411">
        <f t="shared" si="522"/>
        <v>0</v>
      </c>
      <c r="I7411" s="70"/>
      <c r="K7411" s="70"/>
      <c r="O7411" s="70"/>
    </row>
    <row r="7412" spans="1:15">
      <c r="A7412" s="12">
        <f t="shared" si="524"/>
        <v>0</v>
      </c>
      <c r="B7412" t="str">
        <f>YEAR(C7412)&amp;VLOOKUP(MONTH(C7412),lookup!$G$2:$N$13,8)</f>
        <v>2028M07</v>
      </c>
      <c r="C7412" s="7">
        <f t="shared" si="521"/>
        <v>46949</v>
      </c>
      <c r="D7412" s="130">
        <v>0</v>
      </c>
      <c r="E7412">
        <f t="shared" si="523"/>
        <v>0</v>
      </c>
      <c r="F7412" s="130">
        <v>0</v>
      </c>
      <c r="G7412">
        <f t="shared" si="520"/>
        <v>0</v>
      </c>
      <c r="H7412">
        <f t="shared" si="522"/>
        <v>0</v>
      </c>
      <c r="I7412" s="70"/>
      <c r="K7412" s="70"/>
      <c r="O7412" s="70"/>
    </row>
    <row r="7413" spans="1:15">
      <c r="A7413" s="12">
        <f t="shared" si="524"/>
        <v>0</v>
      </c>
      <c r="B7413" t="str">
        <f>YEAR(C7413)&amp;VLOOKUP(MONTH(C7413),lookup!$G$2:$N$13,8)</f>
        <v>2028M07</v>
      </c>
      <c r="C7413" s="7">
        <f t="shared" si="521"/>
        <v>46950</v>
      </c>
      <c r="D7413" s="130">
        <v>0</v>
      </c>
      <c r="E7413">
        <f t="shared" si="523"/>
        <v>0</v>
      </c>
      <c r="F7413" s="130">
        <v>0</v>
      </c>
      <c r="G7413">
        <f t="shared" si="520"/>
        <v>0</v>
      </c>
      <c r="H7413">
        <f t="shared" si="522"/>
        <v>0</v>
      </c>
      <c r="I7413" s="70"/>
      <c r="K7413" s="70"/>
      <c r="O7413" s="70"/>
    </row>
    <row r="7414" spans="1:15">
      <c r="A7414" s="12">
        <f t="shared" si="524"/>
        <v>0</v>
      </c>
      <c r="B7414" t="str">
        <f>YEAR(C7414)&amp;VLOOKUP(MONTH(C7414),lookup!$G$2:$N$13,8)</f>
        <v>2028M07</v>
      </c>
      <c r="C7414" s="7">
        <f t="shared" si="521"/>
        <v>46951</v>
      </c>
      <c r="D7414" s="130">
        <v>0</v>
      </c>
      <c r="E7414">
        <f t="shared" si="523"/>
        <v>0</v>
      </c>
      <c r="F7414" s="130">
        <v>0</v>
      </c>
      <c r="G7414">
        <f t="shared" si="520"/>
        <v>0</v>
      </c>
      <c r="H7414">
        <f t="shared" si="522"/>
        <v>0</v>
      </c>
      <c r="I7414" s="70"/>
      <c r="K7414" s="70"/>
      <c r="O7414" s="70"/>
    </row>
    <row r="7415" spans="1:15">
      <c r="A7415" s="12">
        <f t="shared" si="524"/>
        <v>0</v>
      </c>
      <c r="B7415" t="str">
        <f>YEAR(C7415)&amp;VLOOKUP(MONTH(C7415),lookup!$G$2:$N$13,8)</f>
        <v>2028M07</v>
      </c>
      <c r="C7415" s="7">
        <f t="shared" si="521"/>
        <v>46952</v>
      </c>
      <c r="D7415" s="130">
        <v>0</v>
      </c>
      <c r="E7415">
        <f t="shared" si="523"/>
        <v>0</v>
      </c>
      <c r="F7415" s="130">
        <v>0</v>
      </c>
      <c r="G7415">
        <f t="shared" si="520"/>
        <v>0</v>
      </c>
      <c r="H7415">
        <f t="shared" si="522"/>
        <v>0</v>
      </c>
      <c r="I7415" s="70"/>
      <c r="K7415" s="70"/>
      <c r="O7415" s="70"/>
    </row>
    <row r="7416" spans="1:15">
      <c r="A7416" s="12">
        <f t="shared" si="524"/>
        <v>0</v>
      </c>
      <c r="B7416" t="str">
        <f>YEAR(C7416)&amp;VLOOKUP(MONTH(C7416),lookup!$G$2:$N$13,8)</f>
        <v>2028M07</v>
      </c>
      <c r="C7416" s="7">
        <f t="shared" si="521"/>
        <v>46953</v>
      </c>
      <c r="D7416" s="130">
        <v>0</v>
      </c>
      <c r="E7416">
        <f t="shared" si="523"/>
        <v>0</v>
      </c>
      <c r="F7416" s="130">
        <v>0</v>
      </c>
      <c r="G7416">
        <f t="shared" si="520"/>
        <v>0</v>
      </c>
      <c r="H7416">
        <f t="shared" si="522"/>
        <v>0</v>
      </c>
      <c r="I7416" s="70"/>
      <c r="K7416" s="70"/>
      <c r="O7416" s="70"/>
    </row>
    <row r="7417" spans="1:15">
      <c r="A7417" s="12">
        <f t="shared" si="524"/>
        <v>0</v>
      </c>
      <c r="B7417" t="str">
        <f>YEAR(C7417)&amp;VLOOKUP(MONTH(C7417),lookup!$G$2:$N$13,8)</f>
        <v>2028M07</v>
      </c>
      <c r="C7417" s="7">
        <f t="shared" si="521"/>
        <v>46954</v>
      </c>
      <c r="D7417" s="130">
        <v>0</v>
      </c>
      <c r="E7417">
        <f t="shared" si="523"/>
        <v>0</v>
      </c>
      <c r="F7417" s="130">
        <v>0</v>
      </c>
      <c r="G7417">
        <f t="shared" si="520"/>
        <v>0</v>
      </c>
      <c r="H7417">
        <f t="shared" si="522"/>
        <v>0</v>
      </c>
      <c r="I7417" s="70"/>
      <c r="K7417" s="70"/>
      <c r="O7417" s="70"/>
    </row>
    <row r="7418" spans="1:15">
      <c r="A7418" s="12">
        <f t="shared" si="524"/>
        <v>0</v>
      </c>
      <c r="B7418" t="str">
        <f>YEAR(C7418)&amp;VLOOKUP(MONTH(C7418),lookup!$G$2:$N$13,8)</f>
        <v>2028M07</v>
      </c>
      <c r="C7418" s="7">
        <f t="shared" si="521"/>
        <v>46955</v>
      </c>
      <c r="D7418" s="130">
        <v>0</v>
      </c>
      <c r="E7418">
        <f t="shared" si="523"/>
        <v>0</v>
      </c>
      <c r="F7418" s="130">
        <v>0</v>
      </c>
      <c r="G7418">
        <f t="shared" si="520"/>
        <v>0</v>
      </c>
      <c r="H7418">
        <f t="shared" si="522"/>
        <v>0</v>
      </c>
      <c r="I7418" s="70"/>
      <c r="K7418" s="70"/>
      <c r="O7418" s="70"/>
    </row>
    <row r="7419" spans="1:15">
      <c r="A7419" s="12">
        <f t="shared" si="524"/>
        <v>0</v>
      </c>
      <c r="B7419" t="str">
        <f>YEAR(C7419)&amp;VLOOKUP(MONTH(C7419),lookup!$G$2:$N$13,8)</f>
        <v>2028M07</v>
      </c>
      <c r="C7419" s="7">
        <f t="shared" si="521"/>
        <v>46956</v>
      </c>
      <c r="D7419" s="130">
        <v>0</v>
      </c>
      <c r="E7419">
        <f t="shared" si="523"/>
        <v>0</v>
      </c>
      <c r="F7419" s="130">
        <v>0</v>
      </c>
      <c r="G7419">
        <f t="shared" si="520"/>
        <v>0</v>
      </c>
      <c r="H7419">
        <f t="shared" si="522"/>
        <v>0</v>
      </c>
      <c r="I7419" s="70"/>
      <c r="K7419" s="70"/>
      <c r="O7419" s="70"/>
    </row>
    <row r="7420" spans="1:15">
      <c r="A7420" s="12">
        <f t="shared" si="524"/>
        <v>0</v>
      </c>
      <c r="B7420" t="str">
        <f>YEAR(C7420)&amp;VLOOKUP(MONTH(C7420),lookup!$G$2:$N$13,8)</f>
        <v>2028M07</v>
      </c>
      <c r="C7420" s="7">
        <f t="shared" si="521"/>
        <v>46957</v>
      </c>
      <c r="D7420" s="130">
        <v>0</v>
      </c>
      <c r="E7420">
        <f t="shared" si="523"/>
        <v>0</v>
      </c>
      <c r="F7420" s="130">
        <v>0</v>
      </c>
      <c r="G7420">
        <f t="shared" si="520"/>
        <v>0</v>
      </c>
      <c r="H7420">
        <f t="shared" si="522"/>
        <v>0</v>
      </c>
      <c r="I7420" s="70"/>
      <c r="K7420" s="70"/>
      <c r="O7420" s="70"/>
    </row>
    <row r="7421" spans="1:15">
      <c r="A7421" s="12">
        <f t="shared" si="524"/>
        <v>0</v>
      </c>
      <c r="B7421" t="str">
        <f>YEAR(C7421)&amp;VLOOKUP(MONTH(C7421),lookup!$G$2:$N$13,8)</f>
        <v>2028M07</v>
      </c>
      <c r="C7421" s="7">
        <f t="shared" si="521"/>
        <v>46958</v>
      </c>
      <c r="D7421" s="130">
        <v>0</v>
      </c>
      <c r="E7421">
        <f t="shared" si="523"/>
        <v>0</v>
      </c>
      <c r="F7421" s="130">
        <v>0</v>
      </c>
      <c r="G7421">
        <f t="shared" si="520"/>
        <v>0</v>
      </c>
      <c r="H7421">
        <f t="shared" si="522"/>
        <v>0</v>
      </c>
      <c r="I7421" s="70"/>
      <c r="K7421" s="70"/>
      <c r="O7421" s="70"/>
    </row>
    <row r="7422" spans="1:15">
      <c r="A7422" s="12">
        <f t="shared" si="524"/>
        <v>0</v>
      </c>
      <c r="B7422" t="str">
        <f>YEAR(C7422)&amp;VLOOKUP(MONTH(C7422),lookup!$G$2:$N$13,8)</f>
        <v>2028M07</v>
      </c>
      <c r="C7422" s="7">
        <f t="shared" si="521"/>
        <v>46959</v>
      </c>
      <c r="D7422" s="130">
        <v>0</v>
      </c>
      <c r="E7422">
        <f t="shared" si="523"/>
        <v>0</v>
      </c>
      <c r="F7422" s="130">
        <v>0</v>
      </c>
      <c r="G7422">
        <f t="shared" si="520"/>
        <v>0</v>
      </c>
      <c r="H7422">
        <f t="shared" si="522"/>
        <v>0</v>
      </c>
      <c r="I7422" s="70"/>
      <c r="K7422" s="70"/>
      <c r="O7422" s="70"/>
    </row>
    <row r="7423" spans="1:15">
      <c r="A7423" s="12">
        <f t="shared" si="524"/>
        <v>0</v>
      </c>
      <c r="B7423" t="str">
        <f>YEAR(C7423)&amp;VLOOKUP(MONTH(C7423),lookup!$G$2:$N$13,8)</f>
        <v>2028M07</v>
      </c>
      <c r="C7423" s="7">
        <f t="shared" si="521"/>
        <v>46960</v>
      </c>
      <c r="D7423" s="130">
        <v>0</v>
      </c>
      <c r="E7423">
        <f t="shared" si="523"/>
        <v>0</v>
      </c>
      <c r="F7423" s="130">
        <v>0</v>
      </c>
      <c r="G7423">
        <f t="shared" si="520"/>
        <v>0</v>
      </c>
      <c r="H7423">
        <f t="shared" si="522"/>
        <v>0</v>
      </c>
      <c r="I7423" s="70"/>
      <c r="K7423" s="70"/>
      <c r="O7423" s="70"/>
    </row>
    <row r="7424" spans="1:15">
      <c r="A7424" s="12">
        <f t="shared" si="524"/>
        <v>0</v>
      </c>
      <c r="B7424" t="str">
        <f>YEAR(C7424)&amp;VLOOKUP(MONTH(C7424),lookup!$G$2:$N$13,8)</f>
        <v>2028M07</v>
      </c>
      <c r="C7424" s="7">
        <f t="shared" si="521"/>
        <v>46961</v>
      </c>
      <c r="D7424" s="130">
        <v>0</v>
      </c>
      <c r="E7424">
        <f t="shared" si="523"/>
        <v>0</v>
      </c>
      <c r="F7424" s="130">
        <v>0</v>
      </c>
      <c r="G7424">
        <f t="shared" si="520"/>
        <v>0</v>
      </c>
      <c r="H7424">
        <f t="shared" si="522"/>
        <v>0</v>
      </c>
      <c r="I7424" s="70"/>
      <c r="K7424" s="70"/>
      <c r="O7424" s="70"/>
    </row>
    <row r="7425" spans="1:15">
      <c r="A7425" s="12">
        <f t="shared" si="524"/>
        <v>0</v>
      </c>
      <c r="B7425" t="str">
        <f>YEAR(C7425)&amp;VLOOKUP(MONTH(C7425),lookup!$G$2:$N$13,8)</f>
        <v>2028M07</v>
      </c>
      <c r="C7425" s="7">
        <f t="shared" si="521"/>
        <v>46962</v>
      </c>
      <c r="D7425" s="130">
        <v>0</v>
      </c>
      <c r="E7425">
        <f t="shared" si="523"/>
        <v>0</v>
      </c>
      <c r="F7425" s="130">
        <v>0</v>
      </c>
      <c r="G7425">
        <f t="shared" si="520"/>
        <v>0</v>
      </c>
      <c r="H7425">
        <f t="shared" si="522"/>
        <v>0</v>
      </c>
      <c r="I7425" s="70"/>
      <c r="K7425" s="70"/>
      <c r="O7425" s="70"/>
    </row>
    <row r="7426" spans="1:15">
      <c r="A7426" s="12">
        <f t="shared" si="524"/>
        <v>0</v>
      </c>
      <c r="B7426" t="str">
        <f>YEAR(C7426)&amp;VLOOKUP(MONTH(C7426),lookup!$G$2:$N$13,8)</f>
        <v>2028M07</v>
      </c>
      <c r="C7426" s="7">
        <f t="shared" si="521"/>
        <v>46963</v>
      </c>
      <c r="D7426" s="130">
        <v>0</v>
      </c>
      <c r="E7426">
        <f t="shared" si="523"/>
        <v>0</v>
      </c>
      <c r="F7426" s="130">
        <v>0</v>
      </c>
      <c r="G7426">
        <f t="shared" si="520"/>
        <v>0</v>
      </c>
      <c r="H7426">
        <f t="shared" si="522"/>
        <v>0</v>
      </c>
      <c r="I7426" s="70"/>
      <c r="K7426" s="70"/>
      <c r="O7426" s="70"/>
    </row>
    <row r="7427" spans="1:15">
      <c r="A7427" s="12">
        <f t="shared" si="524"/>
        <v>0</v>
      </c>
      <c r="B7427" t="str">
        <f>YEAR(C7427)&amp;VLOOKUP(MONTH(C7427),lookup!$G$2:$N$13,8)</f>
        <v>2028M07</v>
      </c>
      <c r="C7427" s="7">
        <f t="shared" si="521"/>
        <v>46964</v>
      </c>
      <c r="D7427" s="130">
        <v>0</v>
      </c>
      <c r="E7427">
        <f t="shared" si="523"/>
        <v>0</v>
      </c>
      <c r="F7427" s="130">
        <v>0</v>
      </c>
      <c r="G7427">
        <f t="shared" si="520"/>
        <v>0</v>
      </c>
      <c r="H7427">
        <f t="shared" si="522"/>
        <v>0</v>
      </c>
      <c r="I7427" s="70"/>
      <c r="K7427" s="70"/>
      <c r="O7427" s="70"/>
    </row>
    <row r="7428" spans="1:15">
      <c r="A7428" s="12">
        <f t="shared" si="524"/>
        <v>0</v>
      </c>
      <c r="B7428" t="str">
        <f>YEAR(C7428)&amp;VLOOKUP(MONTH(C7428),lookup!$G$2:$N$13,8)</f>
        <v>2028M07</v>
      </c>
      <c r="C7428" s="7">
        <f t="shared" si="521"/>
        <v>46965</v>
      </c>
      <c r="D7428" s="130">
        <v>0</v>
      </c>
      <c r="E7428">
        <f t="shared" si="523"/>
        <v>0</v>
      </c>
      <c r="F7428" s="130">
        <v>0</v>
      </c>
      <c r="G7428">
        <f t="shared" si="520"/>
        <v>0</v>
      </c>
      <c r="H7428">
        <f t="shared" si="522"/>
        <v>0</v>
      </c>
      <c r="I7428" s="70"/>
      <c r="K7428" s="70"/>
      <c r="O7428" s="70"/>
    </row>
    <row r="7429" spans="1:15">
      <c r="A7429" s="12">
        <f t="shared" si="524"/>
        <v>0</v>
      </c>
      <c r="B7429" t="str">
        <f>YEAR(C7429)&amp;VLOOKUP(MONTH(C7429),lookup!$G$2:$N$13,8)</f>
        <v>2028M08</v>
      </c>
      <c r="C7429" s="7">
        <f t="shared" si="521"/>
        <v>46966</v>
      </c>
      <c r="D7429" s="130">
        <v>0</v>
      </c>
      <c r="E7429">
        <f t="shared" si="523"/>
        <v>0</v>
      </c>
      <c r="F7429" s="130">
        <v>0</v>
      </c>
      <c r="G7429">
        <f t="shared" si="520"/>
        <v>0</v>
      </c>
      <c r="H7429">
        <f t="shared" si="522"/>
        <v>0</v>
      </c>
      <c r="I7429" s="70"/>
      <c r="K7429" s="70"/>
      <c r="O7429" s="70"/>
    </row>
    <row r="7430" spans="1:15">
      <c r="A7430" s="12">
        <f t="shared" si="524"/>
        <v>0</v>
      </c>
      <c r="B7430" t="str">
        <f>YEAR(C7430)&amp;VLOOKUP(MONTH(C7430),lookup!$G$2:$N$13,8)</f>
        <v>2028M08</v>
      </c>
      <c r="C7430" s="7">
        <f t="shared" si="521"/>
        <v>46967</v>
      </c>
      <c r="D7430" s="130">
        <v>0</v>
      </c>
      <c r="E7430">
        <f t="shared" si="523"/>
        <v>0</v>
      </c>
      <c r="F7430" s="130">
        <v>0</v>
      </c>
      <c r="G7430">
        <f t="shared" ref="G7430:G7493" si="525">AVERAGE(SUM(F7423:F7430)/8,SUM(F7425:F7430)/6)</f>
        <v>0</v>
      </c>
      <c r="H7430">
        <f t="shared" si="522"/>
        <v>0</v>
      </c>
      <c r="I7430" s="70"/>
      <c r="K7430" s="70"/>
      <c r="O7430" s="70"/>
    </row>
    <row r="7431" spans="1:15">
      <c r="A7431" s="12">
        <f t="shared" si="524"/>
        <v>0</v>
      </c>
      <c r="B7431" t="str">
        <f>YEAR(C7431)&amp;VLOOKUP(MONTH(C7431),lookup!$G$2:$N$13,8)</f>
        <v>2028M08</v>
      </c>
      <c r="C7431" s="7">
        <f t="shared" si="521"/>
        <v>46968</v>
      </c>
      <c r="D7431" s="130">
        <v>0</v>
      </c>
      <c r="E7431">
        <f t="shared" si="523"/>
        <v>0</v>
      </c>
      <c r="F7431" s="130">
        <v>0</v>
      </c>
      <c r="G7431">
        <f t="shared" si="525"/>
        <v>0</v>
      </c>
      <c r="H7431">
        <f t="shared" si="522"/>
        <v>0</v>
      </c>
      <c r="I7431" s="70"/>
      <c r="K7431" s="70"/>
      <c r="O7431" s="70"/>
    </row>
    <row r="7432" spans="1:15">
      <c r="A7432" s="12">
        <f t="shared" si="524"/>
        <v>0</v>
      </c>
      <c r="B7432" t="str">
        <f>YEAR(C7432)&amp;VLOOKUP(MONTH(C7432),lookup!$G$2:$N$13,8)</f>
        <v>2028M08</v>
      </c>
      <c r="C7432" s="7">
        <f t="shared" si="521"/>
        <v>46969</v>
      </c>
      <c r="D7432" s="130">
        <v>0</v>
      </c>
      <c r="E7432">
        <f t="shared" si="523"/>
        <v>0</v>
      </c>
      <c r="F7432" s="130">
        <v>0</v>
      </c>
      <c r="G7432">
        <f t="shared" si="525"/>
        <v>0</v>
      </c>
      <c r="H7432">
        <f t="shared" si="522"/>
        <v>0</v>
      </c>
      <c r="I7432" s="70"/>
      <c r="K7432" s="70"/>
      <c r="O7432" s="70"/>
    </row>
    <row r="7433" spans="1:15">
      <c r="A7433" s="12">
        <f t="shared" si="524"/>
        <v>0</v>
      </c>
      <c r="B7433" t="str">
        <f>YEAR(C7433)&amp;VLOOKUP(MONTH(C7433),lookup!$G$2:$N$13,8)</f>
        <v>2028M08</v>
      </c>
      <c r="C7433" s="7">
        <f t="shared" si="521"/>
        <v>46970</v>
      </c>
      <c r="D7433" s="130">
        <v>0</v>
      </c>
      <c r="E7433">
        <f t="shared" si="523"/>
        <v>0</v>
      </c>
      <c r="F7433" s="130">
        <v>0</v>
      </c>
      <c r="G7433">
        <f t="shared" si="525"/>
        <v>0</v>
      </c>
      <c r="H7433">
        <f t="shared" si="522"/>
        <v>0</v>
      </c>
      <c r="I7433" s="70"/>
      <c r="K7433" s="70"/>
      <c r="O7433" s="70"/>
    </row>
    <row r="7434" spans="1:15">
      <c r="A7434" s="12">
        <f t="shared" si="524"/>
        <v>0</v>
      </c>
      <c r="B7434" t="str">
        <f>YEAR(C7434)&amp;VLOOKUP(MONTH(C7434),lookup!$G$2:$N$13,8)</f>
        <v>2028M08</v>
      </c>
      <c r="C7434" s="7">
        <f t="shared" si="521"/>
        <v>46971</v>
      </c>
      <c r="D7434" s="130">
        <v>0</v>
      </c>
      <c r="E7434">
        <f t="shared" si="523"/>
        <v>0</v>
      </c>
      <c r="F7434" s="130">
        <v>0</v>
      </c>
      <c r="G7434">
        <f t="shared" si="525"/>
        <v>0</v>
      </c>
      <c r="H7434">
        <f t="shared" si="522"/>
        <v>0</v>
      </c>
      <c r="I7434" s="70"/>
      <c r="K7434" s="70"/>
      <c r="O7434" s="70"/>
    </row>
    <row r="7435" spans="1:15">
      <c r="A7435" s="12">
        <f t="shared" si="524"/>
        <v>0</v>
      </c>
      <c r="B7435" t="str">
        <f>YEAR(C7435)&amp;VLOOKUP(MONTH(C7435),lookup!$G$2:$N$13,8)</f>
        <v>2028M08</v>
      </c>
      <c r="C7435" s="7">
        <f t="shared" si="521"/>
        <v>46972</v>
      </c>
      <c r="D7435" s="130">
        <v>0</v>
      </c>
      <c r="E7435">
        <f t="shared" si="523"/>
        <v>0</v>
      </c>
      <c r="F7435" s="130">
        <v>0</v>
      </c>
      <c r="G7435">
        <f t="shared" si="525"/>
        <v>0</v>
      </c>
      <c r="H7435">
        <f t="shared" si="522"/>
        <v>0</v>
      </c>
      <c r="I7435" s="70"/>
      <c r="K7435" s="70"/>
      <c r="O7435" s="70"/>
    </row>
    <row r="7436" spans="1:15">
      <c r="A7436" s="12">
        <f t="shared" si="524"/>
        <v>0</v>
      </c>
      <c r="B7436" t="str">
        <f>YEAR(C7436)&amp;VLOOKUP(MONTH(C7436),lookup!$G$2:$N$13,8)</f>
        <v>2028M08</v>
      </c>
      <c r="C7436" s="7">
        <f t="shared" ref="C7436:C7499" si="526">C7435+1</f>
        <v>46973</v>
      </c>
      <c r="D7436" s="130">
        <v>0</v>
      </c>
      <c r="E7436">
        <f t="shared" si="523"/>
        <v>0</v>
      </c>
      <c r="F7436" s="130">
        <v>0</v>
      </c>
      <c r="G7436">
        <f t="shared" si="525"/>
        <v>0</v>
      </c>
      <c r="H7436">
        <f t="shared" si="522"/>
        <v>0</v>
      </c>
      <c r="I7436" s="70"/>
      <c r="K7436" s="70"/>
      <c r="O7436" s="70"/>
    </row>
    <row r="7437" spans="1:15">
      <c r="A7437" s="12">
        <f t="shared" si="524"/>
        <v>0</v>
      </c>
      <c r="B7437" t="str">
        <f>YEAR(C7437)&amp;VLOOKUP(MONTH(C7437),lookup!$G$2:$N$13,8)</f>
        <v>2028M08</v>
      </c>
      <c r="C7437" s="7">
        <f t="shared" si="526"/>
        <v>46974</v>
      </c>
      <c r="D7437" s="130">
        <v>0</v>
      </c>
      <c r="E7437">
        <f t="shared" si="523"/>
        <v>0</v>
      </c>
      <c r="F7437" s="130">
        <v>0</v>
      </c>
      <c r="G7437">
        <f t="shared" si="525"/>
        <v>0</v>
      </c>
      <c r="H7437">
        <f t="shared" si="522"/>
        <v>0</v>
      </c>
      <c r="I7437" s="70"/>
      <c r="K7437" s="70"/>
      <c r="O7437" s="70"/>
    </row>
    <row r="7438" spans="1:15">
      <c r="A7438" s="12">
        <f t="shared" si="524"/>
        <v>0</v>
      </c>
      <c r="B7438" t="str">
        <f>YEAR(C7438)&amp;VLOOKUP(MONTH(C7438),lookup!$G$2:$N$13,8)</f>
        <v>2028M08</v>
      </c>
      <c r="C7438" s="7">
        <f t="shared" si="526"/>
        <v>46975</v>
      </c>
      <c r="D7438" s="130">
        <v>0</v>
      </c>
      <c r="E7438">
        <f t="shared" si="523"/>
        <v>0</v>
      </c>
      <c r="F7438" s="130">
        <v>0</v>
      </c>
      <c r="G7438">
        <f t="shared" si="525"/>
        <v>0</v>
      </c>
      <c r="H7438">
        <f t="shared" si="522"/>
        <v>0</v>
      </c>
      <c r="I7438" s="70"/>
      <c r="K7438" s="70"/>
      <c r="O7438" s="70"/>
    </row>
    <row r="7439" spans="1:15">
      <c r="A7439" s="12">
        <f t="shared" si="524"/>
        <v>0</v>
      </c>
      <c r="B7439" t="str">
        <f>YEAR(C7439)&amp;VLOOKUP(MONTH(C7439),lookup!$G$2:$N$13,8)</f>
        <v>2028M08</v>
      </c>
      <c r="C7439" s="7">
        <f t="shared" si="526"/>
        <v>46976</v>
      </c>
      <c r="D7439" s="130">
        <v>0</v>
      </c>
      <c r="E7439">
        <f t="shared" si="523"/>
        <v>0</v>
      </c>
      <c r="F7439" s="130">
        <v>0</v>
      </c>
      <c r="G7439">
        <f t="shared" si="525"/>
        <v>0</v>
      </c>
      <c r="H7439">
        <f t="shared" si="522"/>
        <v>0</v>
      </c>
      <c r="I7439" s="70"/>
      <c r="K7439" s="70"/>
      <c r="O7439" s="70"/>
    </row>
    <row r="7440" spans="1:15">
      <c r="A7440" s="12">
        <f t="shared" si="524"/>
        <v>0</v>
      </c>
      <c r="B7440" t="str">
        <f>YEAR(C7440)&amp;VLOOKUP(MONTH(C7440),lookup!$G$2:$N$13,8)</f>
        <v>2028M08</v>
      </c>
      <c r="C7440" s="7">
        <f t="shared" si="526"/>
        <v>46977</v>
      </c>
      <c r="D7440" s="130">
        <v>0</v>
      </c>
      <c r="E7440">
        <f t="shared" si="523"/>
        <v>0</v>
      </c>
      <c r="F7440" s="130">
        <v>0</v>
      </c>
      <c r="G7440">
        <f t="shared" si="525"/>
        <v>0</v>
      </c>
      <c r="H7440">
        <f t="shared" si="522"/>
        <v>0</v>
      </c>
      <c r="I7440" s="70"/>
      <c r="K7440" s="70"/>
      <c r="O7440" s="70"/>
    </row>
    <row r="7441" spans="1:15">
      <c r="A7441" s="12">
        <f t="shared" si="524"/>
        <v>0</v>
      </c>
      <c r="B7441" t="str">
        <f>YEAR(C7441)&amp;VLOOKUP(MONTH(C7441),lookup!$G$2:$N$13,8)</f>
        <v>2028M08</v>
      </c>
      <c r="C7441" s="7">
        <f t="shared" si="526"/>
        <v>46978</v>
      </c>
      <c r="D7441" s="130">
        <v>0</v>
      </c>
      <c r="E7441">
        <f t="shared" si="523"/>
        <v>0</v>
      </c>
      <c r="F7441" s="130">
        <v>0</v>
      </c>
      <c r="G7441">
        <f t="shared" si="525"/>
        <v>0</v>
      </c>
      <c r="H7441">
        <f t="shared" si="522"/>
        <v>0</v>
      </c>
      <c r="I7441" s="70"/>
      <c r="K7441" s="70"/>
      <c r="O7441" s="70"/>
    </row>
    <row r="7442" spans="1:15">
      <c r="A7442" s="12">
        <f t="shared" si="524"/>
        <v>0</v>
      </c>
      <c r="B7442" t="str">
        <f>YEAR(C7442)&amp;VLOOKUP(MONTH(C7442),lookup!$G$2:$N$13,8)</f>
        <v>2028M08</v>
      </c>
      <c r="C7442" s="7">
        <f t="shared" si="526"/>
        <v>46979</v>
      </c>
      <c r="D7442" s="130">
        <v>0</v>
      </c>
      <c r="E7442">
        <f t="shared" si="523"/>
        <v>0</v>
      </c>
      <c r="F7442" s="130">
        <v>0</v>
      </c>
      <c r="G7442">
        <f t="shared" si="525"/>
        <v>0</v>
      </c>
      <c r="H7442">
        <f t="shared" si="522"/>
        <v>0</v>
      </c>
      <c r="I7442" s="70"/>
      <c r="K7442" s="70"/>
      <c r="O7442" s="70"/>
    </row>
    <row r="7443" spans="1:15">
      <c r="A7443" s="12">
        <f t="shared" si="524"/>
        <v>0</v>
      </c>
      <c r="B7443" t="str">
        <f>YEAR(C7443)&amp;VLOOKUP(MONTH(C7443),lookup!$G$2:$N$13,8)</f>
        <v>2028M08</v>
      </c>
      <c r="C7443" s="7">
        <f t="shared" si="526"/>
        <v>46980</v>
      </c>
      <c r="D7443" s="130">
        <v>0</v>
      </c>
      <c r="E7443">
        <f t="shared" si="523"/>
        <v>0</v>
      </c>
      <c r="F7443" s="130">
        <v>0</v>
      </c>
      <c r="G7443">
        <f t="shared" si="525"/>
        <v>0</v>
      </c>
      <c r="H7443">
        <f t="shared" si="522"/>
        <v>0</v>
      </c>
      <c r="I7443" s="70"/>
      <c r="K7443" s="70"/>
      <c r="O7443" s="70"/>
    </row>
    <row r="7444" spans="1:15">
      <c r="A7444" s="12">
        <f t="shared" si="524"/>
        <v>0</v>
      </c>
      <c r="B7444" t="str">
        <f>YEAR(C7444)&amp;VLOOKUP(MONTH(C7444),lookup!$G$2:$N$13,8)</f>
        <v>2028M08</v>
      </c>
      <c r="C7444" s="7">
        <f t="shared" si="526"/>
        <v>46981</v>
      </c>
      <c r="D7444" s="130">
        <v>0</v>
      </c>
      <c r="E7444">
        <f t="shared" si="523"/>
        <v>0</v>
      </c>
      <c r="F7444" s="130">
        <v>0</v>
      </c>
      <c r="G7444">
        <f t="shared" si="525"/>
        <v>0</v>
      </c>
      <c r="H7444">
        <f t="shared" si="522"/>
        <v>0</v>
      </c>
      <c r="I7444" s="70"/>
      <c r="K7444" s="70"/>
      <c r="O7444" s="70"/>
    </row>
    <row r="7445" spans="1:15">
      <c r="A7445" s="12">
        <f t="shared" si="524"/>
        <v>0</v>
      </c>
      <c r="B7445" t="str">
        <f>YEAR(C7445)&amp;VLOOKUP(MONTH(C7445),lookup!$G$2:$N$13,8)</f>
        <v>2028M08</v>
      </c>
      <c r="C7445" s="7">
        <f t="shared" si="526"/>
        <v>46982</v>
      </c>
      <c r="D7445" s="130">
        <v>0</v>
      </c>
      <c r="E7445">
        <f t="shared" si="523"/>
        <v>0</v>
      </c>
      <c r="F7445" s="130">
        <v>0</v>
      </c>
      <c r="G7445">
        <f t="shared" si="525"/>
        <v>0</v>
      </c>
      <c r="H7445">
        <f t="shared" si="522"/>
        <v>0</v>
      </c>
      <c r="I7445" s="70"/>
      <c r="K7445" s="70"/>
      <c r="O7445" s="70"/>
    </row>
    <row r="7446" spans="1:15">
      <c r="A7446" s="12">
        <f t="shared" si="524"/>
        <v>0</v>
      </c>
      <c r="B7446" t="str">
        <f>YEAR(C7446)&amp;VLOOKUP(MONTH(C7446),lookup!$G$2:$N$13,8)</f>
        <v>2028M08</v>
      </c>
      <c r="C7446" s="7">
        <f t="shared" si="526"/>
        <v>46983</v>
      </c>
      <c r="D7446" s="130">
        <v>0</v>
      </c>
      <c r="E7446">
        <f t="shared" si="523"/>
        <v>0</v>
      </c>
      <c r="F7446" s="130">
        <v>0</v>
      </c>
      <c r="G7446">
        <f t="shared" si="525"/>
        <v>0</v>
      </c>
      <c r="H7446">
        <f t="shared" si="522"/>
        <v>0</v>
      </c>
      <c r="I7446" s="70"/>
      <c r="K7446" s="70"/>
      <c r="O7446" s="70"/>
    </row>
    <row r="7447" spans="1:15">
      <c r="A7447" s="12">
        <f t="shared" si="524"/>
        <v>0</v>
      </c>
      <c r="B7447" t="str">
        <f>YEAR(C7447)&amp;VLOOKUP(MONTH(C7447),lookup!$G$2:$N$13,8)</f>
        <v>2028M08</v>
      </c>
      <c r="C7447" s="7">
        <f t="shared" si="526"/>
        <v>46984</v>
      </c>
      <c r="D7447" s="130">
        <v>0</v>
      </c>
      <c r="E7447">
        <f t="shared" si="523"/>
        <v>0</v>
      </c>
      <c r="F7447" s="130">
        <v>0</v>
      </c>
      <c r="G7447">
        <f t="shared" si="525"/>
        <v>0</v>
      </c>
      <c r="H7447">
        <f t="shared" si="522"/>
        <v>0</v>
      </c>
      <c r="I7447" s="70"/>
      <c r="K7447" s="70"/>
      <c r="O7447" s="70"/>
    </row>
    <row r="7448" spans="1:15">
      <c r="A7448" s="12">
        <f t="shared" si="524"/>
        <v>0</v>
      </c>
      <c r="B7448" t="str">
        <f>YEAR(C7448)&amp;VLOOKUP(MONTH(C7448),lookup!$G$2:$N$13,8)</f>
        <v>2028M08</v>
      </c>
      <c r="C7448" s="7">
        <f t="shared" si="526"/>
        <v>46985</v>
      </c>
      <c r="D7448" s="130">
        <v>0</v>
      </c>
      <c r="E7448">
        <f t="shared" si="523"/>
        <v>0</v>
      </c>
      <c r="F7448" s="130">
        <v>0</v>
      </c>
      <c r="G7448">
        <f t="shared" si="525"/>
        <v>0</v>
      </c>
      <c r="H7448">
        <f t="shared" si="522"/>
        <v>0</v>
      </c>
      <c r="I7448" s="70"/>
      <c r="K7448" s="70"/>
      <c r="O7448" s="70"/>
    </row>
    <row r="7449" spans="1:15">
      <c r="A7449" s="12">
        <f t="shared" si="524"/>
        <v>0</v>
      </c>
      <c r="B7449" t="str">
        <f>YEAR(C7449)&amp;VLOOKUP(MONTH(C7449),lookup!$G$2:$N$13,8)</f>
        <v>2028M08</v>
      </c>
      <c r="C7449" s="7">
        <f t="shared" si="526"/>
        <v>46986</v>
      </c>
      <c r="D7449" s="130">
        <v>0</v>
      </c>
      <c r="E7449">
        <f t="shared" si="523"/>
        <v>0</v>
      </c>
      <c r="F7449" s="130">
        <v>0</v>
      </c>
      <c r="G7449">
        <f t="shared" si="525"/>
        <v>0</v>
      </c>
      <c r="H7449">
        <f t="shared" ref="H7449:H7500" si="527">INDEX(J:AU,MATCH(C7449,C:C,0),MATCH($H$1,$J$1:$AU$1,0))*(IF(I7449=$Q$1,1,IF(K7449=$Q$1,1,IF(M7449=$Q$1,1,IF(O7449=$Q$1,1,0)))))</f>
        <v>0</v>
      </c>
      <c r="I7449" s="70"/>
      <c r="K7449" s="70"/>
      <c r="O7449" s="70"/>
    </row>
    <row r="7450" spans="1:15">
      <c r="A7450" s="12">
        <f t="shared" si="524"/>
        <v>0</v>
      </c>
      <c r="B7450" t="str">
        <f>YEAR(C7450)&amp;VLOOKUP(MONTH(C7450),lookup!$G$2:$N$13,8)</f>
        <v>2028M08</v>
      </c>
      <c r="C7450" s="7">
        <f t="shared" si="526"/>
        <v>46987</v>
      </c>
      <c r="D7450" s="130">
        <v>0</v>
      </c>
      <c r="E7450">
        <f t="shared" si="523"/>
        <v>0</v>
      </c>
      <c r="F7450" s="130">
        <v>0</v>
      </c>
      <c r="G7450">
        <f t="shared" si="525"/>
        <v>0</v>
      </c>
      <c r="H7450">
        <f t="shared" si="527"/>
        <v>0</v>
      </c>
      <c r="I7450" s="70"/>
      <c r="K7450" s="70"/>
      <c r="O7450" s="70"/>
    </row>
    <row r="7451" spans="1:15">
      <c r="A7451" s="12">
        <f t="shared" si="524"/>
        <v>0</v>
      </c>
      <c r="B7451" t="str">
        <f>YEAR(C7451)&amp;VLOOKUP(MONTH(C7451),lookup!$G$2:$N$13,8)</f>
        <v>2028M08</v>
      </c>
      <c r="C7451" s="7">
        <f t="shared" si="526"/>
        <v>46988</v>
      </c>
      <c r="D7451" s="130">
        <v>0</v>
      </c>
      <c r="E7451">
        <f t="shared" si="523"/>
        <v>0</v>
      </c>
      <c r="F7451" s="130">
        <v>0</v>
      </c>
      <c r="G7451">
        <f t="shared" si="525"/>
        <v>0</v>
      </c>
      <c r="H7451">
        <f t="shared" si="527"/>
        <v>0</v>
      </c>
      <c r="I7451" s="70"/>
      <c r="K7451" s="70"/>
      <c r="O7451" s="70"/>
    </row>
    <row r="7452" spans="1:15">
      <c r="A7452" s="12">
        <f t="shared" si="524"/>
        <v>0</v>
      </c>
      <c r="B7452" t="str">
        <f>YEAR(C7452)&amp;VLOOKUP(MONTH(C7452),lookup!$G$2:$N$13,8)</f>
        <v>2028M08</v>
      </c>
      <c r="C7452" s="7">
        <f t="shared" si="526"/>
        <v>46989</v>
      </c>
      <c r="D7452" s="130">
        <v>0</v>
      </c>
      <c r="E7452">
        <f t="shared" si="523"/>
        <v>0</v>
      </c>
      <c r="F7452" s="130">
        <v>0</v>
      </c>
      <c r="G7452">
        <f t="shared" si="525"/>
        <v>0</v>
      </c>
      <c r="H7452">
        <f t="shared" si="527"/>
        <v>0</v>
      </c>
      <c r="I7452" s="70"/>
      <c r="K7452" s="70"/>
      <c r="O7452" s="70"/>
    </row>
    <row r="7453" spans="1:15">
      <c r="A7453" s="12">
        <f t="shared" si="524"/>
        <v>0</v>
      </c>
      <c r="B7453" t="str">
        <f>YEAR(C7453)&amp;VLOOKUP(MONTH(C7453),lookup!$G$2:$N$13,8)</f>
        <v>2028M08</v>
      </c>
      <c r="C7453" s="7">
        <f t="shared" si="526"/>
        <v>46990</v>
      </c>
      <c r="D7453" s="130">
        <v>0</v>
      </c>
      <c r="E7453">
        <f t="shared" si="523"/>
        <v>0</v>
      </c>
      <c r="F7453" s="130">
        <v>0</v>
      </c>
      <c r="G7453">
        <f t="shared" si="525"/>
        <v>0</v>
      </c>
      <c r="H7453">
        <f t="shared" si="527"/>
        <v>0</v>
      </c>
      <c r="I7453" s="70"/>
      <c r="K7453" s="70"/>
      <c r="O7453" s="70"/>
    </row>
    <row r="7454" spans="1:15">
      <c r="A7454" s="12">
        <f t="shared" si="524"/>
        <v>0</v>
      </c>
      <c r="B7454" t="str">
        <f>YEAR(C7454)&amp;VLOOKUP(MONTH(C7454),lookup!$G$2:$N$13,8)</f>
        <v>2028M08</v>
      </c>
      <c r="C7454" s="7">
        <f t="shared" si="526"/>
        <v>46991</v>
      </c>
      <c r="D7454" s="130">
        <v>0</v>
      </c>
      <c r="E7454">
        <f t="shared" si="523"/>
        <v>0</v>
      </c>
      <c r="F7454" s="130">
        <v>0</v>
      </c>
      <c r="G7454">
        <f t="shared" si="525"/>
        <v>0</v>
      </c>
      <c r="H7454">
        <f t="shared" si="527"/>
        <v>0</v>
      </c>
      <c r="I7454" s="70"/>
      <c r="K7454" s="70"/>
      <c r="O7454" s="70"/>
    </row>
    <row r="7455" spans="1:15">
      <c r="A7455" s="12">
        <f t="shared" si="524"/>
        <v>0</v>
      </c>
      <c r="B7455" t="str">
        <f>YEAR(C7455)&amp;VLOOKUP(MONTH(C7455),lookup!$G$2:$N$13,8)</f>
        <v>2028M08</v>
      </c>
      <c r="C7455" s="7">
        <f t="shared" si="526"/>
        <v>46992</v>
      </c>
      <c r="D7455" s="130">
        <v>0</v>
      </c>
      <c r="E7455">
        <f t="shared" si="523"/>
        <v>0</v>
      </c>
      <c r="F7455" s="130">
        <v>0</v>
      </c>
      <c r="G7455">
        <f t="shared" si="525"/>
        <v>0</v>
      </c>
      <c r="H7455">
        <f t="shared" si="527"/>
        <v>0</v>
      </c>
      <c r="I7455" s="70"/>
      <c r="K7455" s="70"/>
      <c r="O7455" s="70"/>
    </row>
    <row r="7456" spans="1:15">
      <c r="A7456" s="12">
        <f t="shared" si="524"/>
        <v>0</v>
      </c>
      <c r="B7456" t="str">
        <f>YEAR(C7456)&amp;VLOOKUP(MONTH(C7456),lookup!$G$2:$N$13,8)</f>
        <v>2028M08</v>
      </c>
      <c r="C7456" s="7">
        <f t="shared" si="526"/>
        <v>46993</v>
      </c>
      <c r="D7456" s="130">
        <v>0</v>
      </c>
      <c r="E7456">
        <f t="shared" si="523"/>
        <v>0</v>
      </c>
      <c r="F7456" s="130">
        <v>0</v>
      </c>
      <c r="G7456">
        <f t="shared" si="525"/>
        <v>0</v>
      </c>
      <c r="H7456">
        <f t="shared" si="527"/>
        <v>0</v>
      </c>
      <c r="I7456" s="70"/>
      <c r="K7456" s="70"/>
      <c r="O7456" s="70"/>
    </row>
    <row r="7457" spans="1:15">
      <c r="A7457" s="12">
        <f t="shared" si="524"/>
        <v>0</v>
      </c>
      <c r="B7457" t="str">
        <f>YEAR(C7457)&amp;VLOOKUP(MONTH(C7457),lookup!$G$2:$N$13,8)</f>
        <v>2028M08</v>
      </c>
      <c r="C7457" s="7">
        <f t="shared" si="526"/>
        <v>46994</v>
      </c>
      <c r="D7457" s="130">
        <v>0</v>
      </c>
      <c r="E7457">
        <f t="shared" si="523"/>
        <v>0</v>
      </c>
      <c r="F7457" s="130">
        <v>0</v>
      </c>
      <c r="G7457">
        <f t="shared" si="525"/>
        <v>0</v>
      </c>
      <c r="H7457">
        <f t="shared" si="527"/>
        <v>0</v>
      </c>
      <c r="I7457" s="70"/>
      <c r="K7457" s="70"/>
      <c r="O7457" s="70"/>
    </row>
    <row r="7458" spans="1:15">
      <c r="A7458" s="12">
        <f t="shared" si="524"/>
        <v>0</v>
      </c>
      <c r="B7458" t="str">
        <f>YEAR(C7458)&amp;VLOOKUP(MONTH(C7458),lookup!$G$2:$N$13,8)</f>
        <v>2028M08</v>
      </c>
      <c r="C7458" s="7">
        <f t="shared" si="526"/>
        <v>46995</v>
      </c>
      <c r="D7458" s="130">
        <v>0</v>
      </c>
      <c r="E7458">
        <f t="shared" si="523"/>
        <v>0</v>
      </c>
      <c r="F7458" s="130">
        <v>0</v>
      </c>
      <c r="G7458">
        <f t="shared" si="525"/>
        <v>0</v>
      </c>
      <c r="H7458">
        <f t="shared" si="527"/>
        <v>0</v>
      </c>
      <c r="I7458" s="70"/>
      <c r="K7458" s="70"/>
      <c r="O7458" s="70"/>
    </row>
    <row r="7459" spans="1:15">
      <c r="A7459" s="12">
        <f t="shared" si="524"/>
        <v>0</v>
      </c>
      <c r="B7459" t="str">
        <f>YEAR(C7459)&amp;VLOOKUP(MONTH(C7459),lookup!$G$2:$N$13,8)</f>
        <v>2028M08</v>
      </c>
      <c r="C7459" s="7">
        <f t="shared" si="526"/>
        <v>46996</v>
      </c>
      <c r="D7459" s="130">
        <v>0</v>
      </c>
      <c r="E7459">
        <f t="shared" si="523"/>
        <v>0</v>
      </c>
      <c r="F7459" s="130">
        <v>0</v>
      </c>
      <c r="G7459">
        <f t="shared" si="525"/>
        <v>0</v>
      </c>
      <c r="H7459">
        <f t="shared" si="527"/>
        <v>0</v>
      </c>
      <c r="I7459" s="70"/>
      <c r="K7459" s="70"/>
      <c r="O7459" s="70"/>
    </row>
    <row r="7460" spans="1:15">
      <c r="A7460" s="12">
        <f t="shared" si="524"/>
        <v>0</v>
      </c>
      <c r="B7460" t="str">
        <f>YEAR(C7460)&amp;VLOOKUP(MONTH(C7460),lookup!$G$2:$N$13,8)</f>
        <v>2028M09</v>
      </c>
      <c r="C7460" s="7">
        <f t="shared" si="526"/>
        <v>46997</v>
      </c>
      <c r="D7460" s="130">
        <v>0</v>
      </c>
      <c r="E7460">
        <f t="shared" si="523"/>
        <v>0</v>
      </c>
      <c r="F7460" s="130">
        <v>0</v>
      </c>
      <c r="G7460">
        <f t="shared" si="525"/>
        <v>0</v>
      </c>
      <c r="H7460">
        <f t="shared" si="527"/>
        <v>0</v>
      </c>
      <c r="I7460" s="70"/>
      <c r="K7460" s="70"/>
      <c r="O7460" s="70"/>
    </row>
    <row r="7461" spans="1:15">
      <c r="A7461" s="12">
        <f t="shared" si="524"/>
        <v>0</v>
      </c>
      <c r="B7461" t="str">
        <f>YEAR(C7461)&amp;VLOOKUP(MONTH(C7461),lookup!$G$2:$N$13,8)</f>
        <v>2028M09</v>
      </c>
      <c r="C7461" s="7">
        <f t="shared" si="526"/>
        <v>46998</v>
      </c>
      <c r="D7461" s="130">
        <v>0</v>
      </c>
      <c r="E7461">
        <f t="shared" si="523"/>
        <v>0</v>
      </c>
      <c r="F7461" s="130">
        <v>0</v>
      </c>
      <c r="G7461">
        <f t="shared" si="525"/>
        <v>0</v>
      </c>
      <c r="H7461">
        <f t="shared" si="527"/>
        <v>0</v>
      </c>
      <c r="I7461" s="70"/>
      <c r="K7461" s="70"/>
      <c r="O7461" s="70"/>
    </row>
    <row r="7462" spans="1:15">
      <c r="A7462" s="12">
        <f t="shared" si="524"/>
        <v>0</v>
      </c>
      <c r="B7462" t="str">
        <f>YEAR(C7462)&amp;VLOOKUP(MONTH(C7462),lookup!$G$2:$N$13,8)</f>
        <v>2028M09</v>
      </c>
      <c r="C7462" s="7">
        <f t="shared" si="526"/>
        <v>46999</v>
      </c>
      <c r="D7462" s="130">
        <v>0</v>
      </c>
      <c r="E7462">
        <f t="shared" si="523"/>
        <v>0</v>
      </c>
      <c r="F7462" s="130">
        <v>0</v>
      </c>
      <c r="G7462">
        <f t="shared" si="525"/>
        <v>0</v>
      </c>
      <c r="H7462">
        <f t="shared" si="527"/>
        <v>0</v>
      </c>
      <c r="I7462" s="70"/>
      <c r="K7462" s="70"/>
      <c r="O7462" s="70"/>
    </row>
    <row r="7463" spans="1:15">
      <c r="A7463" s="12">
        <f t="shared" si="524"/>
        <v>0</v>
      </c>
      <c r="B7463" t="str">
        <f>YEAR(C7463)&amp;VLOOKUP(MONTH(C7463),lookup!$G$2:$N$13,8)</f>
        <v>2028M09</v>
      </c>
      <c r="C7463" s="7">
        <f t="shared" si="526"/>
        <v>47000</v>
      </c>
      <c r="D7463" s="130">
        <v>0</v>
      </c>
      <c r="E7463">
        <f t="shared" si="523"/>
        <v>0</v>
      </c>
      <c r="F7463" s="130">
        <v>0</v>
      </c>
      <c r="G7463">
        <f t="shared" si="525"/>
        <v>0</v>
      </c>
      <c r="H7463">
        <f t="shared" si="527"/>
        <v>0</v>
      </c>
      <c r="I7463" s="70"/>
      <c r="K7463" s="70"/>
      <c r="O7463" s="70"/>
    </row>
    <row r="7464" spans="1:15">
      <c r="A7464" s="12">
        <f t="shared" si="524"/>
        <v>0</v>
      </c>
      <c r="B7464" t="str">
        <f>YEAR(C7464)&amp;VLOOKUP(MONTH(C7464),lookup!$G$2:$N$13,8)</f>
        <v>2028M09</v>
      </c>
      <c r="C7464" s="7">
        <f t="shared" si="526"/>
        <v>47001</v>
      </c>
      <c r="D7464" s="130">
        <v>0</v>
      </c>
      <c r="E7464">
        <f t="shared" si="523"/>
        <v>0</v>
      </c>
      <c r="F7464" s="130">
        <v>0</v>
      </c>
      <c r="G7464">
        <f t="shared" si="525"/>
        <v>0</v>
      </c>
      <c r="H7464">
        <f t="shared" si="527"/>
        <v>0</v>
      </c>
      <c r="I7464" s="70"/>
      <c r="K7464" s="70"/>
      <c r="O7464" s="70"/>
    </row>
    <row r="7465" spans="1:15">
      <c r="A7465" s="12">
        <f t="shared" si="524"/>
        <v>0</v>
      </c>
      <c r="B7465" t="str">
        <f>YEAR(C7465)&amp;VLOOKUP(MONTH(C7465),lookup!$G$2:$N$13,8)</f>
        <v>2028M09</v>
      </c>
      <c r="C7465" s="7">
        <f t="shared" si="526"/>
        <v>47002</v>
      </c>
      <c r="D7465" s="130">
        <v>0</v>
      </c>
      <c r="E7465">
        <f t="shared" si="523"/>
        <v>0</v>
      </c>
      <c r="F7465" s="130">
        <v>0</v>
      </c>
      <c r="G7465">
        <f t="shared" si="525"/>
        <v>0</v>
      </c>
      <c r="H7465">
        <f t="shared" si="527"/>
        <v>0</v>
      </c>
      <c r="I7465" s="70"/>
      <c r="K7465" s="70"/>
      <c r="O7465" s="70"/>
    </row>
    <row r="7466" spans="1:15">
      <c r="A7466" s="12">
        <f t="shared" si="524"/>
        <v>0</v>
      </c>
      <c r="B7466" t="str">
        <f>YEAR(C7466)&amp;VLOOKUP(MONTH(C7466),lookup!$G$2:$N$13,8)</f>
        <v>2028M09</v>
      </c>
      <c r="C7466" s="7">
        <f t="shared" si="526"/>
        <v>47003</v>
      </c>
      <c r="D7466" s="130">
        <v>0</v>
      </c>
      <c r="E7466">
        <f t="shared" si="523"/>
        <v>0</v>
      </c>
      <c r="F7466" s="130">
        <v>0</v>
      </c>
      <c r="G7466">
        <f t="shared" si="525"/>
        <v>0</v>
      </c>
      <c r="H7466">
        <f t="shared" si="527"/>
        <v>0</v>
      </c>
      <c r="I7466" s="70"/>
      <c r="K7466" s="70"/>
      <c r="O7466" s="70"/>
    </row>
    <row r="7467" spans="1:15">
      <c r="A7467" s="12">
        <f t="shared" si="524"/>
        <v>0</v>
      </c>
      <c r="B7467" t="str">
        <f>YEAR(C7467)&amp;VLOOKUP(MONTH(C7467),lookup!$G$2:$N$13,8)</f>
        <v>2028M09</v>
      </c>
      <c r="C7467" s="7">
        <f t="shared" si="526"/>
        <v>47004</v>
      </c>
      <c r="D7467" s="130">
        <v>0</v>
      </c>
      <c r="E7467">
        <f t="shared" si="523"/>
        <v>0</v>
      </c>
      <c r="F7467" s="130">
        <v>0</v>
      </c>
      <c r="G7467">
        <f t="shared" si="525"/>
        <v>0</v>
      </c>
      <c r="H7467">
        <f t="shared" si="527"/>
        <v>0</v>
      </c>
      <c r="I7467" s="70"/>
      <c r="K7467" s="70"/>
      <c r="O7467" s="70"/>
    </row>
    <row r="7468" spans="1:15">
      <c r="A7468" s="12">
        <f t="shared" si="524"/>
        <v>0</v>
      </c>
      <c r="B7468" t="str">
        <f>YEAR(C7468)&amp;VLOOKUP(MONTH(C7468),lookup!$G$2:$N$13,8)</f>
        <v>2028M09</v>
      </c>
      <c r="C7468" s="7">
        <f t="shared" si="526"/>
        <v>47005</v>
      </c>
      <c r="D7468" s="130">
        <v>0</v>
      </c>
      <c r="E7468">
        <f t="shared" si="523"/>
        <v>0</v>
      </c>
      <c r="F7468" s="130">
        <v>0</v>
      </c>
      <c r="G7468">
        <f t="shared" si="525"/>
        <v>0</v>
      </c>
      <c r="H7468">
        <f t="shared" si="527"/>
        <v>0</v>
      </c>
      <c r="I7468" s="70"/>
      <c r="K7468" s="70"/>
      <c r="O7468" s="70"/>
    </row>
    <row r="7469" spans="1:15">
      <c r="A7469" s="12">
        <f t="shared" si="524"/>
        <v>0</v>
      </c>
      <c r="B7469" t="str">
        <f>YEAR(C7469)&amp;VLOOKUP(MONTH(C7469),lookup!$G$2:$N$13,8)</f>
        <v>2028M09</v>
      </c>
      <c r="C7469" s="7">
        <f t="shared" si="526"/>
        <v>47006</v>
      </c>
      <c r="D7469" s="130">
        <v>0</v>
      </c>
      <c r="E7469">
        <f t="shared" ref="E7469:E7500" si="528">AVERAGE(SUM(D7462:D7469)/8,SUM(D7464:D7469)/6)</f>
        <v>0</v>
      </c>
      <c r="F7469" s="130">
        <v>0</v>
      </c>
      <c r="G7469">
        <f t="shared" si="525"/>
        <v>0</v>
      </c>
      <c r="H7469">
        <f t="shared" si="527"/>
        <v>0</v>
      </c>
      <c r="I7469" s="70"/>
      <c r="K7469" s="70"/>
      <c r="O7469" s="70"/>
    </row>
    <row r="7470" spans="1:15">
      <c r="A7470" s="12">
        <f t="shared" si="524"/>
        <v>0</v>
      </c>
      <c r="B7470" t="str">
        <f>YEAR(C7470)&amp;VLOOKUP(MONTH(C7470),lookup!$G$2:$N$13,8)</f>
        <v>2028M09</v>
      </c>
      <c r="C7470" s="7">
        <f t="shared" si="526"/>
        <v>47007</v>
      </c>
      <c r="D7470" s="130">
        <v>0</v>
      </c>
      <c r="E7470">
        <f t="shared" si="528"/>
        <v>0</v>
      </c>
      <c r="F7470" s="130">
        <v>0</v>
      </c>
      <c r="G7470">
        <f t="shared" si="525"/>
        <v>0</v>
      </c>
      <c r="H7470">
        <f t="shared" si="527"/>
        <v>0</v>
      </c>
      <c r="I7470" s="70"/>
      <c r="K7470" s="70"/>
      <c r="O7470" s="70"/>
    </row>
    <row r="7471" spans="1:15">
      <c r="A7471" s="12">
        <f t="shared" si="524"/>
        <v>0</v>
      </c>
      <c r="B7471" t="str">
        <f>YEAR(C7471)&amp;VLOOKUP(MONTH(C7471),lookup!$G$2:$N$13,8)</f>
        <v>2028M09</v>
      </c>
      <c r="C7471" s="7">
        <f t="shared" si="526"/>
        <v>47008</v>
      </c>
      <c r="D7471" s="130">
        <v>0</v>
      </c>
      <c r="E7471">
        <f t="shared" si="528"/>
        <v>0</v>
      </c>
      <c r="F7471" s="130">
        <v>0</v>
      </c>
      <c r="G7471">
        <f t="shared" si="525"/>
        <v>0</v>
      </c>
      <c r="H7471">
        <f t="shared" si="527"/>
        <v>0</v>
      </c>
      <c r="I7471" s="70"/>
      <c r="K7471" s="70"/>
      <c r="O7471" s="70"/>
    </row>
    <row r="7472" spans="1:15">
      <c r="A7472" s="12">
        <f t="shared" ref="A7472:A7500" si="529">IF(D7472+D7473=D7472,IF(D7472+D7473&gt;0,1,0),0)</f>
        <v>0</v>
      </c>
      <c r="B7472" t="str">
        <f>YEAR(C7472)&amp;VLOOKUP(MONTH(C7472),lookup!$G$2:$N$13,8)</f>
        <v>2028M09</v>
      </c>
      <c r="C7472" s="7">
        <f t="shared" si="526"/>
        <v>47009</v>
      </c>
      <c r="D7472" s="130">
        <v>0</v>
      </c>
      <c r="E7472">
        <f t="shared" si="528"/>
        <v>0</v>
      </c>
      <c r="F7472" s="130">
        <v>0</v>
      </c>
      <c r="G7472">
        <f t="shared" si="525"/>
        <v>0</v>
      </c>
      <c r="H7472">
        <f t="shared" si="527"/>
        <v>0</v>
      </c>
      <c r="I7472" s="70"/>
      <c r="K7472" s="70"/>
      <c r="O7472" s="70"/>
    </row>
    <row r="7473" spans="1:15">
      <c r="A7473" s="12">
        <f t="shared" si="529"/>
        <v>0</v>
      </c>
      <c r="B7473" t="str">
        <f>YEAR(C7473)&amp;VLOOKUP(MONTH(C7473),lookup!$G$2:$N$13,8)</f>
        <v>2028M09</v>
      </c>
      <c r="C7473" s="7">
        <f t="shared" si="526"/>
        <v>47010</v>
      </c>
      <c r="D7473" s="130">
        <v>0</v>
      </c>
      <c r="E7473">
        <f t="shared" si="528"/>
        <v>0</v>
      </c>
      <c r="F7473" s="130">
        <v>0</v>
      </c>
      <c r="G7473">
        <f t="shared" si="525"/>
        <v>0</v>
      </c>
      <c r="H7473">
        <f t="shared" si="527"/>
        <v>0</v>
      </c>
      <c r="I7473" s="70"/>
      <c r="K7473" s="70"/>
      <c r="O7473" s="70"/>
    </row>
    <row r="7474" spans="1:15">
      <c r="A7474" s="12">
        <f t="shared" si="529"/>
        <v>0</v>
      </c>
      <c r="B7474" t="str">
        <f>YEAR(C7474)&amp;VLOOKUP(MONTH(C7474),lookup!$G$2:$N$13,8)</f>
        <v>2028M09</v>
      </c>
      <c r="C7474" s="7">
        <f t="shared" si="526"/>
        <v>47011</v>
      </c>
      <c r="D7474" s="130">
        <v>0</v>
      </c>
      <c r="E7474">
        <f t="shared" si="528"/>
        <v>0</v>
      </c>
      <c r="F7474" s="130">
        <v>0</v>
      </c>
      <c r="G7474">
        <f t="shared" si="525"/>
        <v>0</v>
      </c>
      <c r="H7474">
        <f t="shared" si="527"/>
        <v>0</v>
      </c>
      <c r="I7474" s="70"/>
      <c r="K7474" s="70"/>
      <c r="O7474" s="70"/>
    </row>
    <row r="7475" spans="1:15">
      <c r="A7475" s="12">
        <f t="shared" si="529"/>
        <v>0</v>
      </c>
      <c r="B7475" t="str">
        <f>YEAR(C7475)&amp;VLOOKUP(MONTH(C7475),lookup!$G$2:$N$13,8)</f>
        <v>2028M09</v>
      </c>
      <c r="C7475" s="7">
        <f t="shared" si="526"/>
        <v>47012</v>
      </c>
      <c r="D7475" s="130">
        <v>0</v>
      </c>
      <c r="E7475">
        <f t="shared" si="528"/>
        <v>0</v>
      </c>
      <c r="F7475" s="130">
        <v>0</v>
      </c>
      <c r="G7475">
        <f t="shared" si="525"/>
        <v>0</v>
      </c>
      <c r="H7475">
        <f t="shared" si="527"/>
        <v>0</v>
      </c>
      <c r="I7475" s="70"/>
      <c r="K7475" s="70"/>
      <c r="O7475" s="70"/>
    </row>
    <row r="7476" spans="1:15">
      <c r="A7476" s="12">
        <f t="shared" si="529"/>
        <v>0</v>
      </c>
      <c r="B7476" t="str">
        <f>YEAR(C7476)&amp;VLOOKUP(MONTH(C7476),lookup!$G$2:$N$13,8)</f>
        <v>2028M09</v>
      </c>
      <c r="C7476" s="7">
        <f t="shared" si="526"/>
        <v>47013</v>
      </c>
      <c r="D7476" s="130">
        <v>0</v>
      </c>
      <c r="E7476">
        <f t="shared" si="528"/>
        <v>0</v>
      </c>
      <c r="F7476" s="130">
        <v>0</v>
      </c>
      <c r="G7476">
        <f t="shared" si="525"/>
        <v>0</v>
      </c>
      <c r="H7476">
        <f t="shared" si="527"/>
        <v>0</v>
      </c>
      <c r="I7476" s="70"/>
      <c r="K7476" s="70"/>
      <c r="O7476" s="70"/>
    </row>
    <row r="7477" spans="1:15">
      <c r="A7477" s="12">
        <f t="shared" si="529"/>
        <v>0</v>
      </c>
      <c r="B7477" t="str">
        <f>YEAR(C7477)&amp;VLOOKUP(MONTH(C7477),lookup!$G$2:$N$13,8)</f>
        <v>2028M09</v>
      </c>
      <c r="C7477" s="7">
        <f t="shared" si="526"/>
        <v>47014</v>
      </c>
      <c r="D7477" s="130">
        <v>0</v>
      </c>
      <c r="E7477">
        <f t="shared" si="528"/>
        <v>0</v>
      </c>
      <c r="F7477" s="130">
        <v>0</v>
      </c>
      <c r="G7477">
        <f t="shared" si="525"/>
        <v>0</v>
      </c>
      <c r="H7477">
        <f t="shared" si="527"/>
        <v>0</v>
      </c>
      <c r="I7477" s="70"/>
      <c r="K7477" s="70"/>
      <c r="O7477" s="70"/>
    </row>
    <row r="7478" spans="1:15">
      <c r="A7478" s="12">
        <f t="shared" si="529"/>
        <v>0</v>
      </c>
      <c r="B7478" t="str">
        <f>YEAR(C7478)&amp;VLOOKUP(MONTH(C7478),lookup!$G$2:$N$13,8)</f>
        <v>2028M09</v>
      </c>
      <c r="C7478" s="7">
        <f t="shared" si="526"/>
        <v>47015</v>
      </c>
      <c r="D7478" s="130">
        <v>0</v>
      </c>
      <c r="E7478">
        <f t="shared" si="528"/>
        <v>0</v>
      </c>
      <c r="F7478" s="130">
        <v>0</v>
      </c>
      <c r="G7478">
        <f t="shared" si="525"/>
        <v>0</v>
      </c>
      <c r="H7478">
        <f t="shared" si="527"/>
        <v>0</v>
      </c>
      <c r="I7478" s="70"/>
      <c r="K7478" s="70"/>
      <c r="O7478" s="70"/>
    </row>
    <row r="7479" spans="1:15">
      <c r="A7479" s="12">
        <f t="shared" si="529"/>
        <v>0</v>
      </c>
      <c r="B7479" t="str">
        <f>YEAR(C7479)&amp;VLOOKUP(MONTH(C7479),lookup!$G$2:$N$13,8)</f>
        <v>2028M09</v>
      </c>
      <c r="C7479" s="7">
        <f t="shared" si="526"/>
        <v>47016</v>
      </c>
      <c r="D7479" s="130">
        <v>0</v>
      </c>
      <c r="E7479">
        <f t="shared" si="528"/>
        <v>0</v>
      </c>
      <c r="F7479" s="130">
        <v>0</v>
      </c>
      <c r="G7479">
        <f t="shared" si="525"/>
        <v>0</v>
      </c>
      <c r="H7479">
        <f t="shared" si="527"/>
        <v>0</v>
      </c>
      <c r="I7479" s="70"/>
      <c r="K7479" s="70"/>
      <c r="O7479" s="70"/>
    </row>
    <row r="7480" spans="1:15">
      <c r="A7480" s="12">
        <f t="shared" si="529"/>
        <v>0</v>
      </c>
      <c r="B7480" t="str">
        <f>YEAR(C7480)&amp;VLOOKUP(MONTH(C7480),lookup!$G$2:$N$13,8)</f>
        <v>2028M09</v>
      </c>
      <c r="C7480" s="7">
        <f t="shared" si="526"/>
        <v>47017</v>
      </c>
      <c r="D7480" s="130">
        <v>0</v>
      </c>
      <c r="E7480">
        <f t="shared" si="528"/>
        <v>0</v>
      </c>
      <c r="F7480" s="130">
        <v>0</v>
      </c>
      <c r="G7480">
        <f t="shared" si="525"/>
        <v>0</v>
      </c>
      <c r="H7480">
        <f t="shared" si="527"/>
        <v>0</v>
      </c>
      <c r="I7480" s="70"/>
      <c r="K7480" s="70"/>
      <c r="O7480" s="70"/>
    </row>
    <row r="7481" spans="1:15">
      <c r="A7481" s="12">
        <f t="shared" si="529"/>
        <v>0</v>
      </c>
      <c r="B7481" t="str">
        <f>YEAR(C7481)&amp;VLOOKUP(MONTH(C7481),lookup!$G$2:$N$13,8)</f>
        <v>2028M09</v>
      </c>
      <c r="C7481" s="7">
        <f t="shared" si="526"/>
        <v>47018</v>
      </c>
      <c r="D7481" s="130">
        <v>0</v>
      </c>
      <c r="E7481">
        <f t="shared" si="528"/>
        <v>0</v>
      </c>
      <c r="F7481" s="130">
        <v>0</v>
      </c>
      <c r="G7481">
        <f t="shared" si="525"/>
        <v>0</v>
      </c>
      <c r="H7481">
        <f t="shared" si="527"/>
        <v>0</v>
      </c>
      <c r="I7481" s="70"/>
      <c r="K7481" s="70"/>
      <c r="O7481" s="70"/>
    </row>
    <row r="7482" spans="1:15">
      <c r="A7482" s="12">
        <f t="shared" si="529"/>
        <v>0</v>
      </c>
      <c r="B7482" t="str">
        <f>YEAR(C7482)&amp;VLOOKUP(MONTH(C7482),lookup!$G$2:$N$13,8)</f>
        <v>2028M09</v>
      </c>
      <c r="C7482" s="7">
        <f t="shared" si="526"/>
        <v>47019</v>
      </c>
      <c r="D7482" s="130">
        <v>0</v>
      </c>
      <c r="E7482">
        <f t="shared" si="528"/>
        <v>0</v>
      </c>
      <c r="F7482" s="130">
        <v>0</v>
      </c>
      <c r="G7482">
        <f t="shared" si="525"/>
        <v>0</v>
      </c>
      <c r="H7482">
        <f t="shared" si="527"/>
        <v>0</v>
      </c>
      <c r="I7482" s="70"/>
      <c r="K7482" s="70"/>
      <c r="O7482" s="70"/>
    </row>
    <row r="7483" spans="1:15">
      <c r="A7483" s="12">
        <f t="shared" si="529"/>
        <v>0</v>
      </c>
      <c r="B7483" t="str">
        <f>YEAR(C7483)&amp;VLOOKUP(MONTH(C7483),lookup!$G$2:$N$13,8)</f>
        <v>2028M09</v>
      </c>
      <c r="C7483" s="7">
        <f t="shared" si="526"/>
        <v>47020</v>
      </c>
      <c r="D7483" s="130">
        <v>0</v>
      </c>
      <c r="E7483">
        <f t="shared" si="528"/>
        <v>0</v>
      </c>
      <c r="F7483" s="130">
        <v>0</v>
      </c>
      <c r="G7483">
        <f t="shared" si="525"/>
        <v>0</v>
      </c>
      <c r="H7483">
        <f t="shared" si="527"/>
        <v>0</v>
      </c>
      <c r="I7483" s="70"/>
      <c r="K7483" s="70"/>
      <c r="O7483" s="70"/>
    </row>
    <row r="7484" spans="1:15">
      <c r="A7484" s="12">
        <f t="shared" si="529"/>
        <v>0</v>
      </c>
      <c r="B7484" t="str">
        <f>YEAR(C7484)&amp;VLOOKUP(MONTH(C7484),lookup!$G$2:$N$13,8)</f>
        <v>2028M09</v>
      </c>
      <c r="C7484" s="7">
        <f t="shared" si="526"/>
        <v>47021</v>
      </c>
      <c r="D7484" s="130">
        <v>0</v>
      </c>
      <c r="E7484">
        <f t="shared" si="528"/>
        <v>0</v>
      </c>
      <c r="F7484" s="130">
        <v>0</v>
      </c>
      <c r="G7484">
        <f t="shared" si="525"/>
        <v>0</v>
      </c>
      <c r="H7484">
        <f t="shared" si="527"/>
        <v>0</v>
      </c>
      <c r="I7484" s="70"/>
      <c r="K7484" s="70"/>
      <c r="O7484" s="70"/>
    </row>
    <row r="7485" spans="1:15">
      <c r="A7485" s="12">
        <f t="shared" si="529"/>
        <v>0</v>
      </c>
      <c r="B7485" t="str">
        <f>YEAR(C7485)&amp;VLOOKUP(MONTH(C7485),lookup!$G$2:$N$13,8)</f>
        <v>2028M09</v>
      </c>
      <c r="C7485" s="7">
        <f t="shared" si="526"/>
        <v>47022</v>
      </c>
      <c r="D7485" s="130">
        <v>0</v>
      </c>
      <c r="E7485">
        <f t="shared" si="528"/>
        <v>0</v>
      </c>
      <c r="F7485" s="130">
        <v>0</v>
      </c>
      <c r="G7485">
        <f t="shared" si="525"/>
        <v>0</v>
      </c>
      <c r="H7485">
        <f t="shared" si="527"/>
        <v>0</v>
      </c>
      <c r="I7485" s="70"/>
      <c r="K7485" s="70"/>
      <c r="O7485" s="70"/>
    </row>
    <row r="7486" spans="1:15">
      <c r="A7486" s="12">
        <f t="shared" si="529"/>
        <v>0</v>
      </c>
      <c r="B7486" t="str">
        <f>YEAR(C7486)&amp;VLOOKUP(MONTH(C7486),lookup!$G$2:$N$13,8)</f>
        <v>2028M09</v>
      </c>
      <c r="C7486" s="7">
        <f t="shared" si="526"/>
        <v>47023</v>
      </c>
      <c r="D7486" s="130">
        <v>0</v>
      </c>
      <c r="E7486">
        <f t="shared" si="528"/>
        <v>0</v>
      </c>
      <c r="F7486" s="130">
        <v>0</v>
      </c>
      <c r="G7486">
        <f t="shared" si="525"/>
        <v>0</v>
      </c>
      <c r="H7486">
        <f t="shared" si="527"/>
        <v>0</v>
      </c>
      <c r="I7486" s="70"/>
      <c r="K7486" s="70"/>
      <c r="O7486" s="70"/>
    </row>
    <row r="7487" spans="1:15">
      <c r="A7487" s="12">
        <f t="shared" si="529"/>
        <v>0</v>
      </c>
      <c r="B7487" t="str">
        <f>YEAR(C7487)&amp;VLOOKUP(MONTH(C7487),lookup!$G$2:$N$13,8)</f>
        <v>2028M09</v>
      </c>
      <c r="C7487" s="7">
        <f t="shared" si="526"/>
        <v>47024</v>
      </c>
      <c r="D7487" s="130">
        <v>0</v>
      </c>
      <c r="E7487">
        <f t="shared" si="528"/>
        <v>0</v>
      </c>
      <c r="F7487" s="130">
        <v>0</v>
      </c>
      <c r="G7487">
        <f t="shared" si="525"/>
        <v>0</v>
      </c>
      <c r="H7487">
        <f t="shared" si="527"/>
        <v>0</v>
      </c>
      <c r="I7487" s="70"/>
      <c r="K7487" s="70"/>
      <c r="O7487" s="70"/>
    </row>
    <row r="7488" spans="1:15">
      <c r="A7488" s="12">
        <f t="shared" si="529"/>
        <v>0</v>
      </c>
      <c r="B7488" t="str">
        <f>YEAR(C7488)&amp;VLOOKUP(MONTH(C7488),lookup!$G$2:$N$13,8)</f>
        <v>2028M09</v>
      </c>
      <c r="C7488" s="7">
        <f t="shared" si="526"/>
        <v>47025</v>
      </c>
      <c r="D7488" s="130">
        <v>0</v>
      </c>
      <c r="E7488">
        <f t="shared" si="528"/>
        <v>0</v>
      </c>
      <c r="F7488" s="130">
        <v>0</v>
      </c>
      <c r="G7488">
        <f t="shared" si="525"/>
        <v>0</v>
      </c>
      <c r="H7488">
        <f t="shared" si="527"/>
        <v>0</v>
      </c>
      <c r="I7488" s="70"/>
      <c r="K7488" s="70"/>
      <c r="O7488" s="70"/>
    </row>
    <row r="7489" spans="1:15">
      <c r="A7489" s="12">
        <f t="shared" si="529"/>
        <v>0</v>
      </c>
      <c r="B7489" t="str">
        <f>YEAR(C7489)&amp;VLOOKUP(MONTH(C7489),lookup!$G$2:$N$13,8)</f>
        <v>2028M09</v>
      </c>
      <c r="C7489" s="7">
        <f t="shared" si="526"/>
        <v>47026</v>
      </c>
      <c r="D7489" s="130">
        <v>0</v>
      </c>
      <c r="E7489">
        <f t="shared" si="528"/>
        <v>0</v>
      </c>
      <c r="F7489" s="130">
        <v>0</v>
      </c>
      <c r="G7489">
        <f t="shared" si="525"/>
        <v>0</v>
      </c>
      <c r="H7489">
        <f t="shared" si="527"/>
        <v>0</v>
      </c>
      <c r="I7489" s="70"/>
      <c r="K7489" s="70"/>
      <c r="O7489" s="70"/>
    </row>
    <row r="7490" spans="1:15">
      <c r="A7490" s="12">
        <f t="shared" si="529"/>
        <v>0</v>
      </c>
      <c r="B7490" t="str">
        <f>YEAR(C7490)&amp;VLOOKUP(MONTH(C7490),lookup!$G$2:$N$13,8)</f>
        <v>2028M10</v>
      </c>
      <c r="C7490" s="7">
        <f t="shared" si="526"/>
        <v>47027</v>
      </c>
      <c r="D7490" s="130">
        <v>0</v>
      </c>
      <c r="E7490">
        <f t="shared" si="528"/>
        <v>0</v>
      </c>
      <c r="F7490" s="130">
        <v>0</v>
      </c>
      <c r="G7490">
        <f t="shared" si="525"/>
        <v>0</v>
      </c>
      <c r="H7490">
        <f t="shared" si="527"/>
        <v>0</v>
      </c>
      <c r="I7490" s="70"/>
      <c r="K7490" s="70"/>
      <c r="O7490" s="70"/>
    </row>
    <row r="7491" spans="1:15">
      <c r="A7491" s="12">
        <f t="shared" si="529"/>
        <v>0</v>
      </c>
      <c r="B7491" t="str">
        <f>YEAR(C7491)&amp;VLOOKUP(MONTH(C7491),lookup!$G$2:$N$13,8)</f>
        <v>2028M10</v>
      </c>
      <c r="C7491" s="7">
        <f t="shared" si="526"/>
        <v>47028</v>
      </c>
      <c r="D7491" s="130">
        <v>0</v>
      </c>
      <c r="E7491">
        <f t="shared" si="528"/>
        <v>0</v>
      </c>
      <c r="F7491" s="130">
        <v>0</v>
      </c>
      <c r="G7491">
        <f t="shared" si="525"/>
        <v>0</v>
      </c>
      <c r="H7491">
        <f t="shared" si="527"/>
        <v>0</v>
      </c>
      <c r="I7491" s="70"/>
      <c r="K7491" s="70"/>
      <c r="O7491" s="70"/>
    </row>
    <row r="7492" spans="1:15">
      <c r="A7492" s="12">
        <f t="shared" si="529"/>
        <v>0</v>
      </c>
      <c r="B7492" t="str">
        <f>YEAR(C7492)&amp;VLOOKUP(MONTH(C7492),lookup!$G$2:$N$13,8)</f>
        <v>2028M10</v>
      </c>
      <c r="C7492" s="7">
        <f t="shared" si="526"/>
        <v>47029</v>
      </c>
      <c r="D7492" s="130">
        <v>0</v>
      </c>
      <c r="E7492">
        <f t="shared" si="528"/>
        <v>0</v>
      </c>
      <c r="F7492" s="130">
        <v>0</v>
      </c>
      <c r="G7492">
        <f t="shared" si="525"/>
        <v>0</v>
      </c>
      <c r="H7492">
        <f t="shared" si="527"/>
        <v>0</v>
      </c>
      <c r="I7492" s="70"/>
      <c r="K7492" s="70"/>
      <c r="O7492" s="70"/>
    </row>
    <row r="7493" spans="1:15">
      <c r="A7493" s="12">
        <f t="shared" si="529"/>
        <v>0</v>
      </c>
      <c r="B7493" t="str">
        <f>YEAR(C7493)&amp;VLOOKUP(MONTH(C7493),lookup!$G$2:$N$13,8)</f>
        <v>2028M10</v>
      </c>
      <c r="C7493" s="7">
        <f t="shared" si="526"/>
        <v>47030</v>
      </c>
      <c r="D7493" s="130">
        <v>0</v>
      </c>
      <c r="E7493">
        <f t="shared" si="528"/>
        <v>0</v>
      </c>
      <c r="F7493" s="130">
        <v>0</v>
      </c>
      <c r="G7493">
        <f t="shared" si="525"/>
        <v>0</v>
      </c>
      <c r="H7493">
        <f t="shared" si="527"/>
        <v>0</v>
      </c>
      <c r="I7493" s="70"/>
      <c r="K7493" s="70"/>
      <c r="O7493" s="70"/>
    </row>
    <row r="7494" spans="1:15">
      <c r="A7494" s="12">
        <f t="shared" si="529"/>
        <v>0</v>
      </c>
      <c r="B7494" t="str">
        <f>YEAR(C7494)&amp;VLOOKUP(MONTH(C7494),lookup!$G$2:$N$13,8)</f>
        <v>2028M10</v>
      </c>
      <c r="C7494" s="7">
        <f t="shared" si="526"/>
        <v>47031</v>
      </c>
      <c r="D7494" s="130">
        <v>0</v>
      </c>
      <c r="E7494">
        <f t="shared" si="528"/>
        <v>0</v>
      </c>
      <c r="F7494" s="130">
        <v>0</v>
      </c>
      <c r="G7494">
        <f t="shared" ref="G7494:G7500" si="530">AVERAGE(SUM(F7487:F7494)/8,SUM(F7489:F7494)/6)</f>
        <v>0</v>
      </c>
      <c r="H7494">
        <f t="shared" si="527"/>
        <v>0</v>
      </c>
      <c r="I7494" s="70"/>
      <c r="K7494" s="70"/>
      <c r="O7494" s="70"/>
    </row>
    <row r="7495" spans="1:15">
      <c r="A7495" s="12">
        <f t="shared" si="529"/>
        <v>0</v>
      </c>
      <c r="B7495" t="str">
        <f>YEAR(C7495)&amp;VLOOKUP(MONTH(C7495),lookup!$G$2:$N$13,8)</f>
        <v>2028M10</v>
      </c>
      <c r="C7495" s="7">
        <f t="shared" si="526"/>
        <v>47032</v>
      </c>
      <c r="D7495" s="130">
        <v>0</v>
      </c>
      <c r="E7495">
        <f t="shared" si="528"/>
        <v>0</v>
      </c>
      <c r="F7495" s="130">
        <v>0</v>
      </c>
      <c r="G7495">
        <f t="shared" si="530"/>
        <v>0</v>
      </c>
      <c r="H7495">
        <f t="shared" si="527"/>
        <v>0</v>
      </c>
      <c r="I7495" s="70"/>
      <c r="K7495" s="70"/>
      <c r="O7495" s="70"/>
    </row>
    <row r="7496" spans="1:15">
      <c r="A7496" s="12">
        <f t="shared" si="529"/>
        <v>0</v>
      </c>
      <c r="B7496" t="str">
        <f>YEAR(C7496)&amp;VLOOKUP(MONTH(C7496),lookup!$G$2:$N$13,8)</f>
        <v>2028M10</v>
      </c>
      <c r="C7496" s="7">
        <f t="shared" si="526"/>
        <v>47033</v>
      </c>
      <c r="D7496" s="130">
        <v>0</v>
      </c>
      <c r="E7496">
        <f t="shared" si="528"/>
        <v>0</v>
      </c>
      <c r="F7496" s="130">
        <v>0</v>
      </c>
      <c r="G7496">
        <f t="shared" si="530"/>
        <v>0</v>
      </c>
      <c r="H7496">
        <f t="shared" si="527"/>
        <v>0</v>
      </c>
      <c r="I7496" s="70"/>
      <c r="K7496" s="70"/>
      <c r="O7496" s="70"/>
    </row>
    <row r="7497" spans="1:15">
      <c r="A7497" s="12">
        <f t="shared" si="529"/>
        <v>0</v>
      </c>
      <c r="B7497" t="str">
        <f>YEAR(C7497)&amp;VLOOKUP(MONTH(C7497),lookup!$G$2:$N$13,8)</f>
        <v>2028M10</v>
      </c>
      <c r="C7497" s="7">
        <f t="shared" si="526"/>
        <v>47034</v>
      </c>
      <c r="D7497" s="130">
        <v>0</v>
      </c>
      <c r="E7497">
        <f t="shared" si="528"/>
        <v>0</v>
      </c>
      <c r="F7497" s="130">
        <v>0</v>
      </c>
      <c r="G7497">
        <f t="shared" si="530"/>
        <v>0</v>
      </c>
      <c r="H7497">
        <f t="shared" si="527"/>
        <v>0</v>
      </c>
      <c r="I7497" s="70"/>
      <c r="K7497" s="70"/>
      <c r="O7497" s="70"/>
    </row>
    <row r="7498" spans="1:15">
      <c r="A7498" s="12">
        <f t="shared" si="529"/>
        <v>0</v>
      </c>
      <c r="B7498" t="str">
        <f>YEAR(C7498)&amp;VLOOKUP(MONTH(C7498),lookup!$G$2:$N$13,8)</f>
        <v>2028M10</v>
      </c>
      <c r="C7498" s="7">
        <f t="shared" si="526"/>
        <v>47035</v>
      </c>
      <c r="D7498" s="130">
        <v>0</v>
      </c>
      <c r="E7498">
        <f t="shared" si="528"/>
        <v>0</v>
      </c>
      <c r="F7498" s="130">
        <v>0</v>
      </c>
      <c r="G7498">
        <f t="shared" si="530"/>
        <v>0</v>
      </c>
      <c r="H7498">
        <f t="shared" si="527"/>
        <v>0</v>
      </c>
      <c r="I7498" s="70"/>
      <c r="K7498" s="70"/>
      <c r="O7498" s="70"/>
    </row>
    <row r="7499" spans="1:15">
      <c r="A7499" s="12">
        <f t="shared" si="529"/>
        <v>0</v>
      </c>
      <c r="B7499" t="str">
        <f>YEAR(C7499)&amp;VLOOKUP(MONTH(C7499),lookup!$G$2:$N$13,8)</f>
        <v>2028M10</v>
      </c>
      <c r="C7499" s="7">
        <f t="shared" si="526"/>
        <v>47036</v>
      </c>
      <c r="D7499" s="130">
        <v>0</v>
      </c>
      <c r="E7499">
        <f t="shared" si="528"/>
        <v>0</v>
      </c>
      <c r="F7499" s="130">
        <v>0</v>
      </c>
      <c r="G7499">
        <f t="shared" si="530"/>
        <v>0</v>
      </c>
      <c r="H7499">
        <f t="shared" si="527"/>
        <v>0</v>
      </c>
      <c r="I7499" s="70"/>
      <c r="K7499" s="70"/>
      <c r="O7499" s="70"/>
    </row>
    <row r="7500" spans="1:15">
      <c r="A7500" s="12">
        <f t="shared" si="529"/>
        <v>0</v>
      </c>
      <c r="B7500" t="str">
        <f>YEAR(C7500)&amp;VLOOKUP(MONTH(C7500),lookup!$G$2:$N$13,8)</f>
        <v>2028M10</v>
      </c>
      <c r="C7500" s="7">
        <f t="shared" ref="C7500" si="531">C7499+1</f>
        <v>47037</v>
      </c>
      <c r="D7500" s="130">
        <v>0</v>
      </c>
      <c r="E7500">
        <f t="shared" si="528"/>
        <v>0</v>
      </c>
      <c r="F7500" s="130">
        <v>0</v>
      </c>
      <c r="G7500">
        <f t="shared" si="530"/>
        <v>0</v>
      </c>
      <c r="H7500">
        <f t="shared" si="527"/>
        <v>0</v>
      </c>
      <c r="I7500" s="70"/>
      <c r="K7500" s="70"/>
      <c r="O7500" s="70"/>
    </row>
  </sheetData>
  <autoFilter ref="A1:P7500" xr:uid="{00000000-0009-0000-0000-000003000000}"/>
  <dataValidations disablePrompts="1" count="1">
    <dataValidation type="list" allowBlank="1" showInputMessage="1" showErrorMessage="1" sqref="H1" xr:uid="{00000000-0002-0000-0300-000000000000}">
      <formula1>"Q1_forecast,Q2_forecast,Q3_forecast,Q4_forecast"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383"/>
  <sheetViews>
    <sheetView workbookViewId="0">
      <pane xSplit="3" ySplit="2" topLeftCell="D344" activePane="bottomRight" state="frozen"/>
      <selection activeCell="N1" sqref="N1:N1048576"/>
      <selection pane="topRight" activeCell="N1" sqref="N1:N1048576"/>
      <selection pane="bottomLeft" activeCell="N1" sqref="N1:N1048576"/>
      <selection pane="bottomRight" activeCell="N1" sqref="N1:N1048576"/>
    </sheetView>
  </sheetViews>
  <sheetFormatPr defaultRowHeight="12.75" outlineLevelCol="1"/>
  <cols>
    <col min="1" max="1" width="15.140625" bestFit="1" customWidth="1"/>
    <col min="2" max="2" width="5" bestFit="1" customWidth="1"/>
    <col min="3" max="3" width="8.5703125" bestFit="1" customWidth="1"/>
    <col min="4" max="4" width="8.5703125" customWidth="1"/>
    <col min="5" max="5" width="19.140625" bestFit="1" customWidth="1"/>
    <col min="6" max="6" width="9.85546875" customWidth="1" outlineLevel="1"/>
    <col min="7" max="7" width="19.140625" bestFit="1" customWidth="1"/>
    <col min="8" max="8" width="6.5703125" bestFit="1" customWidth="1"/>
    <col min="12" max="12" width="8" customWidth="1"/>
    <col min="13" max="13" width="12.140625" customWidth="1"/>
    <col min="14" max="14" width="12" customWidth="1"/>
    <col min="15" max="15" width="11.140625" customWidth="1"/>
    <col min="19" max="22" width="10.42578125" customWidth="1"/>
    <col min="23" max="24" width="11.42578125" customWidth="1"/>
    <col min="25" max="25" width="8.85546875" customWidth="1"/>
    <col min="28" max="28" width="10" customWidth="1"/>
    <col min="31" max="32" width="10.140625" bestFit="1" customWidth="1"/>
    <col min="33" max="33" width="2" bestFit="1" customWidth="1"/>
    <col min="34" max="34" width="12.140625" customWidth="1"/>
    <col min="35" max="35" width="10.42578125" bestFit="1" customWidth="1"/>
    <col min="37" max="37" width="12.140625" customWidth="1"/>
    <col min="38" max="38" width="10.42578125" bestFit="1" customWidth="1"/>
    <col min="42" max="42" width="10" customWidth="1"/>
    <col min="43" max="43" width="9.140625" customWidth="1"/>
  </cols>
  <sheetData>
    <row r="1" spans="1:42" ht="25.5">
      <c r="A1">
        <f>Monthly!I6</f>
        <v>0</v>
      </c>
      <c r="C1" t="s">
        <v>457</v>
      </c>
      <c r="D1" s="23" t="s">
        <v>458</v>
      </c>
      <c r="E1" s="23" t="s">
        <v>458</v>
      </c>
      <c r="F1" s="23" t="s">
        <v>521</v>
      </c>
      <c r="G1" s="23" t="s">
        <v>520</v>
      </c>
      <c r="H1" s="23" t="s">
        <v>452</v>
      </c>
      <c r="I1" s="23"/>
      <c r="J1" s="23"/>
      <c r="K1" s="23"/>
      <c r="L1" s="23"/>
      <c r="M1" s="23"/>
      <c r="N1" s="23"/>
      <c r="O1" s="23"/>
      <c r="P1" s="23"/>
      <c r="Q1" s="23"/>
      <c r="W1" t="str">
        <f>Monthly!T4</f>
        <v>GB</v>
      </c>
      <c r="AA1" t="str">
        <f>LEFT(VLOOKUP(RIGHT(AA2,3),lookup!$N$2:$O$13,2,FALSE),3)&amp;"-"&amp;MID(AA2,3,2)</f>
        <v>Apr-24</v>
      </c>
      <c r="AC1" t="str">
        <f>LEFT(VLOOKUP(RIGHT(AC2,3),lookup!$N$2:$O$13,2,FALSE),3)&amp;"-"&amp;MID(AC2,3,2)</f>
        <v>Apr-24</v>
      </c>
      <c r="AE1" t="str">
        <f>INDEX(data_dd!B:B,MATCH(1,data_dd!A:A,0),1)</f>
        <v>2024M06</v>
      </c>
      <c r="AI1" s="24"/>
      <c r="AJ1" s="24">
        <f>INDEX(B:B,MATCH(1,U:U,FALSE))</f>
        <v>2024</v>
      </c>
      <c r="AL1" s="24"/>
      <c r="AM1" s="24" t="e">
        <f>INDEX(B:B,MATCH(2,U:U,FALSE))</f>
        <v>#N/A</v>
      </c>
      <c r="AP1" s="24">
        <f>IF(ISNA(INDEX(B:B,MATCH(1,V:V,FALSE)))=TRUE,0,INDEX(B:B,MATCH(1,V:V,FALSE)))</f>
        <v>2024</v>
      </c>
    </row>
    <row r="2" spans="1:42" ht="33" customHeight="1">
      <c r="A2" t="s">
        <v>82</v>
      </c>
      <c r="B2" t="s">
        <v>83</v>
      </c>
      <c r="D2" s="23" t="s">
        <v>477</v>
      </c>
      <c r="E2" s="23" t="s">
        <v>478</v>
      </c>
      <c r="F2" s="23" t="s">
        <v>41</v>
      </c>
      <c r="G2" s="23" t="s">
        <v>42</v>
      </c>
      <c r="H2" s="23" t="s">
        <v>50</v>
      </c>
      <c r="I2" s="23" t="s">
        <v>79</v>
      </c>
      <c r="J2" s="23" t="s">
        <v>80</v>
      </c>
      <c r="K2" s="23" t="s">
        <v>81</v>
      </c>
      <c r="L2" s="23" t="s">
        <v>51</v>
      </c>
      <c r="M2" s="23" t="s">
        <v>479</v>
      </c>
      <c r="N2" s="23" t="s">
        <v>480</v>
      </c>
      <c r="O2" s="23" t="s">
        <v>481</v>
      </c>
      <c r="P2" s="23" t="s">
        <v>49</v>
      </c>
      <c r="Q2" s="23" t="s">
        <v>452</v>
      </c>
      <c r="R2" s="23" t="s">
        <v>454</v>
      </c>
      <c r="S2" s="23" t="s">
        <v>455</v>
      </c>
      <c r="T2" s="23" t="s">
        <v>456</v>
      </c>
      <c r="U2" s="23" t="s">
        <v>462</v>
      </c>
      <c r="V2" s="23" t="s">
        <v>463</v>
      </c>
      <c r="W2" s="23" t="s">
        <v>482</v>
      </c>
      <c r="X2" s="23" t="s">
        <v>550</v>
      </c>
      <c r="Y2" s="23" t="s">
        <v>551</v>
      </c>
      <c r="Z2" s="28" t="s">
        <v>459</v>
      </c>
      <c r="AA2" t="str">
        <f>INDEX(C:C,MATCH(1,S:S,FALSE),1)</f>
        <v>2024M04</v>
      </c>
      <c r="AB2" s="28" t="s">
        <v>460</v>
      </c>
      <c r="AC2" t="str">
        <f>INDEX(C:C,MATCH(1,T:T,FALSE),1)</f>
        <v>2024M04</v>
      </c>
      <c r="AD2" s="28" t="s">
        <v>461</v>
      </c>
      <c r="AE2" s="26">
        <f>INDEX(data_dd!C:C,MATCH(1,data_dd!A:A,0),1)</f>
        <v>45465</v>
      </c>
      <c r="AF2" s="26">
        <f>EOMONTH(AE2,0)</f>
        <v>45473</v>
      </c>
      <c r="AG2" s="12">
        <f>IF(AE2=AF2,1,0)</f>
        <v>0</v>
      </c>
      <c r="AH2" s="28" t="s">
        <v>522</v>
      </c>
      <c r="AI2">
        <f>ROUND(INDEX(D:D,MATCH(1,U:U,FALSE),1),0)</f>
        <v>1379</v>
      </c>
      <c r="AJ2" t="str">
        <f>VLOOKUP(INDEX(A:A,MATCH(1,U:U,FALSE),1),lookup!N2:O13,2,FALSE)</f>
        <v>May</v>
      </c>
      <c r="AK2" s="28" t="s">
        <v>523</v>
      </c>
      <c r="AL2" t="e">
        <f>ROUND(INDEX(D:D,MATCH(2,U:U,FALSE),1),0)</f>
        <v>#N/A</v>
      </c>
      <c r="AM2" t="e">
        <f>VLOOKUP(INDEX(A:A,MATCH(2,U:U,FALSE),1),lookup!N2:O13,2,FALSE)</f>
        <v>#N/A</v>
      </c>
      <c r="AN2" s="28" t="s">
        <v>464</v>
      </c>
      <c r="AO2">
        <f>IF(ISNA(ROUND(INDEX(E:E,MATCH(1,V:V,FALSE),1),0))=TRUE,0,ROUND(INDEX(E:E,MATCH(1,V:V,FALSE),1),0))</f>
        <v>1129</v>
      </c>
      <c r="AP2" t="str">
        <f>IF(ISNA(VLOOKUP(INDEX(A:A,MATCH(1,V:V,FALSE),1),lookup!N2:O13,2,FALSE))=TRUE,0,VLOOKUP(INDEX(A:A,MATCH(1,V:V,FALSE),1),lookup!N2:O13,2,FALSE))</f>
        <v>May</v>
      </c>
    </row>
    <row r="3" spans="1:42">
      <c r="A3" s="13" t="s">
        <v>67</v>
      </c>
      <c r="B3" s="24">
        <v>1994</v>
      </c>
      <c r="C3" s="24" t="s">
        <v>86</v>
      </c>
      <c r="D3" s="27">
        <f>SUMIFS(data_dd!D:D,data_dd!B:B,data_monthly!C3)</f>
        <v>0</v>
      </c>
      <c r="E3" s="27">
        <f>SUMIFS(data_dd!F:F,data_dd!B:B,data_monthly!C3)</f>
        <v>0</v>
      </c>
      <c r="F3" s="12">
        <v>1146.7</v>
      </c>
      <c r="G3">
        <v>0</v>
      </c>
      <c r="H3">
        <v>0</v>
      </c>
      <c r="I3">
        <f>IF($A3="M04",F3,F3+I2)</f>
        <v>1146.7</v>
      </c>
      <c r="J3">
        <f t="shared" ref="J3:K3" si="0">IF($A3="M04",G3,G3+J2)</f>
        <v>0</v>
      </c>
      <c r="K3">
        <f t="shared" si="0"/>
        <v>0</v>
      </c>
      <c r="L3" s="12">
        <f>DAY(EOMONTH(DATE(B3,RIGHT(A3,2),1),0))</f>
        <v>30</v>
      </c>
      <c r="M3">
        <f>F3/$L3</f>
        <v>38.223333333333336</v>
      </c>
      <c r="N3">
        <f t="shared" ref="N3:O3" si="1">G3/$L3</f>
        <v>0</v>
      </c>
      <c r="O3">
        <f t="shared" si="1"/>
        <v>0</v>
      </c>
      <c r="P3">
        <f>INDEX(defra!A:D,MATCH(C3,defra!A:A,0),4)</f>
        <v>0</v>
      </c>
      <c r="S3" s="12">
        <f t="shared" ref="S3:S66" si="2">IF(G3+G4=G3,IF(G3+G4&gt;0,1,0),0)</f>
        <v>0</v>
      </c>
      <c r="T3" s="12">
        <f t="shared" ref="T3:T66" si="3">IF(H3+H4=H3,IF(H3+H4&gt;0,1,0),0)</f>
        <v>0</v>
      </c>
      <c r="U3" s="12">
        <f t="shared" ref="U3:U66" si="4">IF(AND(F3=0,D3&gt;0),1,0)</f>
        <v>0</v>
      </c>
      <c r="V3" s="12">
        <f t="shared" ref="V3:V66" si="5">IF(AND(G3=0,E3&gt;0),1,0)</f>
        <v>0</v>
      </c>
      <c r="W3" s="12">
        <f t="shared" ref="W3:W8" si="6">IF(AND($W$1="UK",U3=1),D3,IF(AND($W$1="GB",V3=1),E3,0))</f>
        <v>0</v>
      </c>
      <c r="X3">
        <f>IF(Y3="na",SUMIFS(data_dd!H:H,data_dd!B:B,data_monthly!C3),Y3)</f>
        <v>0</v>
      </c>
      <c r="Y3" t="s">
        <v>552</v>
      </c>
    </row>
    <row r="4" spans="1:42">
      <c r="A4" s="13" t="s">
        <v>68</v>
      </c>
      <c r="B4" s="24">
        <f t="shared" ref="B4:B14" si="7">B3</f>
        <v>1994</v>
      </c>
      <c r="C4" s="24" t="s">
        <v>87</v>
      </c>
      <c r="D4" s="27">
        <f>SUMIFS(data_dd!D:D,data_dd!B:B,data_monthly!C4)</f>
        <v>0</v>
      </c>
      <c r="E4" s="27">
        <f>SUMIFS(data_dd!F:F,data_dd!B:B,data_monthly!C4)</f>
        <v>0</v>
      </c>
      <c r="F4" s="12">
        <v>1296.9000000000001</v>
      </c>
      <c r="G4">
        <v>0</v>
      </c>
      <c r="H4">
        <v>0</v>
      </c>
      <c r="I4">
        <f t="shared" ref="I4:I67" si="8">IF(A4="M04",F4,F4+I3)</f>
        <v>2443.6000000000004</v>
      </c>
      <c r="J4">
        <f t="shared" ref="J4:J67" si="9">IF($A4="M04",G4,G4+J3)</f>
        <v>0</v>
      </c>
      <c r="K4">
        <f t="shared" ref="K4:K67" si="10">IF($A4="M04",H4,H4+K3)</f>
        <v>0</v>
      </c>
      <c r="L4" s="12">
        <f t="shared" ref="L4:L67" si="11">DAY(EOMONTH(DATE(B4,RIGHT(A4,2),1),0))</f>
        <v>31</v>
      </c>
      <c r="M4">
        <f t="shared" ref="M4:M67" si="12">F4/$L4</f>
        <v>41.835483870967742</v>
      </c>
      <c r="N4">
        <f t="shared" ref="N4:N67" si="13">G4/$L4</f>
        <v>0</v>
      </c>
      <c r="O4">
        <f t="shared" ref="O4:O67" si="14">H4/$L4</f>
        <v>0</v>
      </c>
      <c r="P4">
        <f>INDEX(defra!A:D,MATCH(C4,defra!A:A,0),4)</f>
        <v>0</v>
      </c>
      <c r="S4" s="12">
        <f t="shared" si="2"/>
        <v>0</v>
      </c>
      <c r="T4" s="12">
        <f t="shared" si="3"/>
        <v>0</v>
      </c>
      <c r="U4" s="12">
        <f t="shared" si="4"/>
        <v>0</v>
      </c>
      <c r="V4" s="12">
        <f t="shared" si="5"/>
        <v>0</v>
      </c>
      <c r="W4" s="12">
        <f t="shared" si="6"/>
        <v>0</v>
      </c>
      <c r="X4">
        <f>IF(Y4="na",SUMIFS(data_dd!H:H,data_dd!B:B,data_monthly!C4),Y4)</f>
        <v>0</v>
      </c>
      <c r="Y4" t="s">
        <v>552</v>
      </c>
    </row>
    <row r="5" spans="1:42">
      <c r="A5" s="13" t="s">
        <v>69</v>
      </c>
      <c r="B5" s="24">
        <f t="shared" si="7"/>
        <v>1994</v>
      </c>
      <c r="C5" s="24" t="s">
        <v>88</v>
      </c>
      <c r="D5" s="27">
        <f>SUMIFS(data_dd!D:D,data_dd!B:B,data_monthly!C5)</f>
        <v>0</v>
      </c>
      <c r="E5" s="27">
        <f>SUMIFS(data_dd!F:F,data_dd!B:B,data_monthly!C5)</f>
        <v>0</v>
      </c>
      <c r="F5" s="12">
        <v>1198.5999999999999</v>
      </c>
      <c r="G5">
        <v>0</v>
      </c>
      <c r="H5">
        <v>0</v>
      </c>
      <c r="I5">
        <f t="shared" si="8"/>
        <v>3642.2000000000003</v>
      </c>
      <c r="J5">
        <f t="shared" si="9"/>
        <v>0</v>
      </c>
      <c r="K5">
        <f t="shared" si="10"/>
        <v>0</v>
      </c>
      <c r="L5" s="12">
        <f t="shared" si="11"/>
        <v>30</v>
      </c>
      <c r="M5">
        <f t="shared" si="12"/>
        <v>39.953333333333333</v>
      </c>
      <c r="N5">
        <f t="shared" si="13"/>
        <v>0</v>
      </c>
      <c r="O5">
        <f t="shared" si="14"/>
        <v>0</v>
      </c>
      <c r="P5">
        <f>INDEX(defra!A:D,MATCH(C5,defra!A:A,0),4)</f>
        <v>0</v>
      </c>
      <c r="S5" s="12">
        <f t="shared" si="2"/>
        <v>0</v>
      </c>
      <c r="T5" s="12">
        <f t="shared" si="3"/>
        <v>0</v>
      </c>
      <c r="U5" s="12">
        <f t="shared" si="4"/>
        <v>0</v>
      </c>
      <c r="V5" s="12">
        <f t="shared" si="5"/>
        <v>0</v>
      </c>
      <c r="W5" s="12">
        <f t="shared" si="6"/>
        <v>0</v>
      </c>
      <c r="X5">
        <f>IF(Y5="na",SUMIFS(data_dd!H:H,data_dd!B:B,data_monthly!C5),Y5)</f>
        <v>0</v>
      </c>
      <c r="Y5" t="s">
        <v>552</v>
      </c>
    </row>
    <row r="6" spans="1:42">
      <c r="A6" s="13" t="s">
        <v>70</v>
      </c>
      <c r="B6" s="24">
        <f t="shared" si="7"/>
        <v>1994</v>
      </c>
      <c r="C6" s="24" t="s">
        <v>89</v>
      </c>
      <c r="D6" s="27">
        <f>SUMIFS(data_dd!D:D,data_dd!B:B,data_monthly!C6)</f>
        <v>0</v>
      </c>
      <c r="E6" s="27">
        <f>SUMIFS(data_dd!F:F,data_dd!B:B,data_monthly!C6)</f>
        <v>0</v>
      </c>
      <c r="F6" s="12">
        <v>1200.8</v>
      </c>
      <c r="G6">
        <v>0</v>
      </c>
      <c r="H6">
        <v>0</v>
      </c>
      <c r="I6">
        <f t="shared" si="8"/>
        <v>4843</v>
      </c>
      <c r="J6">
        <f t="shared" si="9"/>
        <v>0</v>
      </c>
      <c r="K6">
        <f t="shared" si="10"/>
        <v>0</v>
      </c>
      <c r="L6" s="12">
        <f t="shared" si="11"/>
        <v>31</v>
      </c>
      <c r="M6">
        <f t="shared" si="12"/>
        <v>38.735483870967741</v>
      </c>
      <c r="N6">
        <f t="shared" si="13"/>
        <v>0</v>
      </c>
      <c r="O6">
        <f t="shared" si="14"/>
        <v>0</v>
      </c>
      <c r="P6">
        <f>INDEX(defra!A:D,MATCH(C6,defra!A:A,0),4)</f>
        <v>0</v>
      </c>
      <c r="S6" s="12">
        <f t="shared" si="2"/>
        <v>0</v>
      </c>
      <c r="T6" s="12">
        <f t="shared" si="3"/>
        <v>0</v>
      </c>
      <c r="U6" s="12">
        <f t="shared" si="4"/>
        <v>0</v>
      </c>
      <c r="V6" s="12">
        <f t="shared" si="5"/>
        <v>0</v>
      </c>
      <c r="W6" s="12">
        <f t="shared" si="6"/>
        <v>0</v>
      </c>
      <c r="X6">
        <f>IF(Y6="na",SUMIFS(data_dd!H:H,data_dd!B:B,data_monthly!C6),Y6)</f>
        <v>0</v>
      </c>
      <c r="Y6" t="s">
        <v>552</v>
      </c>
    </row>
    <row r="7" spans="1:42">
      <c r="A7" s="13" t="s">
        <v>71</v>
      </c>
      <c r="B7" s="24">
        <f t="shared" si="7"/>
        <v>1994</v>
      </c>
      <c r="C7" s="24" t="s">
        <v>90</v>
      </c>
      <c r="D7" s="27">
        <f>SUMIFS(data_dd!D:D,data_dd!B:B,data_monthly!C7)</f>
        <v>0</v>
      </c>
      <c r="E7" s="27">
        <f>SUMIFS(data_dd!F:F,data_dd!B:B,data_monthly!C7)</f>
        <v>0</v>
      </c>
      <c r="F7" s="12">
        <v>1196.0999999999999</v>
      </c>
      <c r="G7">
        <v>0</v>
      </c>
      <c r="H7">
        <v>0</v>
      </c>
      <c r="I7">
        <f t="shared" si="8"/>
        <v>6039.1</v>
      </c>
      <c r="J7">
        <f t="shared" si="9"/>
        <v>0</v>
      </c>
      <c r="K7">
        <f t="shared" si="10"/>
        <v>0</v>
      </c>
      <c r="L7" s="12">
        <f t="shared" si="11"/>
        <v>31</v>
      </c>
      <c r="M7">
        <f t="shared" si="12"/>
        <v>38.58387096774193</v>
      </c>
      <c r="N7">
        <f t="shared" si="13"/>
        <v>0</v>
      </c>
      <c r="O7">
        <f t="shared" si="14"/>
        <v>0</v>
      </c>
      <c r="P7">
        <f>INDEX(defra!A:D,MATCH(C7,defra!A:A,0),4)</f>
        <v>0</v>
      </c>
      <c r="S7" s="12">
        <f t="shared" si="2"/>
        <v>0</v>
      </c>
      <c r="T7" s="12">
        <f t="shared" si="3"/>
        <v>0</v>
      </c>
      <c r="U7" s="12">
        <f t="shared" si="4"/>
        <v>0</v>
      </c>
      <c r="V7" s="12">
        <f t="shared" si="5"/>
        <v>0</v>
      </c>
      <c r="W7" s="12">
        <f t="shared" si="6"/>
        <v>0</v>
      </c>
      <c r="X7">
        <f>IF(Y7="na",SUMIFS(data_dd!H:H,data_dd!B:B,data_monthly!C7),Y7)</f>
        <v>0</v>
      </c>
      <c r="Y7" t="s">
        <v>552</v>
      </c>
    </row>
    <row r="8" spans="1:42">
      <c r="A8" s="13" t="s">
        <v>72</v>
      </c>
      <c r="B8" s="24">
        <f t="shared" si="7"/>
        <v>1994</v>
      </c>
      <c r="C8" s="24" t="s">
        <v>91</v>
      </c>
      <c r="D8" s="27">
        <f>SUMIFS(data_dd!D:D,data_dd!B:B,data_monthly!C8)</f>
        <v>0</v>
      </c>
      <c r="E8" s="27">
        <f>SUMIFS(data_dd!F:F,data_dd!B:B,data_monthly!C8)</f>
        <v>0</v>
      </c>
      <c r="F8" s="12">
        <v>1140.3</v>
      </c>
      <c r="G8">
        <v>0</v>
      </c>
      <c r="H8">
        <v>0</v>
      </c>
      <c r="I8">
        <f t="shared" si="8"/>
        <v>7179.4000000000005</v>
      </c>
      <c r="J8">
        <f t="shared" si="9"/>
        <v>0</v>
      </c>
      <c r="K8">
        <f t="shared" si="10"/>
        <v>0</v>
      </c>
      <c r="L8" s="12">
        <f t="shared" si="11"/>
        <v>30</v>
      </c>
      <c r="M8">
        <f t="shared" si="12"/>
        <v>38.01</v>
      </c>
      <c r="N8">
        <f t="shared" si="13"/>
        <v>0</v>
      </c>
      <c r="O8">
        <f t="shared" si="14"/>
        <v>0</v>
      </c>
      <c r="P8">
        <f>INDEX(defra!A:D,MATCH(C8,defra!A:A,0),4)</f>
        <v>0</v>
      </c>
      <c r="S8" s="12">
        <f t="shared" si="2"/>
        <v>0</v>
      </c>
      <c r="T8" s="12">
        <f t="shared" si="3"/>
        <v>0</v>
      </c>
      <c r="U8" s="12">
        <f t="shared" si="4"/>
        <v>0</v>
      </c>
      <c r="V8" s="12">
        <f t="shared" si="5"/>
        <v>0</v>
      </c>
      <c r="W8" s="12">
        <f t="shared" si="6"/>
        <v>0</v>
      </c>
      <c r="X8">
        <f>IF(Y8="na",SUMIFS(data_dd!H:H,data_dd!B:B,data_monthly!C8),Y8)</f>
        <v>0</v>
      </c>
      <c r="Y8" t="s">
        <v>552</v>
      </c>
    </row>
    <row r="9" spans="1:42">
      <c r="A9" s="13" t="s">
        <v>73</v>
      </c>
      <c r="B9" s="24">
        <f t="shared" si="7"/>
        <v>1994</v>
      </c>
      <c r="C9" s="24" t="s">
        <v>92</v>
      </c>
      <c r="D9" s="27">
        <f>SUMIFS(data_dd!D:D,data_dd!B:B,data_monthly!C9)</f>
        <v>0</v>
      </c>
      <c r="E9" s="27">
        <f>SUMIFS(data_dd!F:F,data_dd!B:B,data_monthly!C9)</f>
        <v>0</v>
      </c>
      <c r="F9" s="12">
        <v>1175</v>
      </c>
      <c r="G9">
        <v>0</v>
      </c>
      <c r="H9">
        <v>0</v>
      </c>
      <c r="I9">
        <f t="shared" si="8"/>
        <v>8354.4000000000015</v>
      </c>
      <c r="J9">
        <f t="shared" si="9"/>
        <v>0</v>
      </c>
      <c r="K9">
        <f t="shared" si="10"/>
        <v>0</v>
      </c>
      <c r="L9" s="12">
        <f t="shared" si="11"/>
        <v>31</v>
      </c>
      <c r="M9">
        <f t="shared" si="12"/>
        <v>37.903225806451616</v>
      </c>
      <c r="N9">
        <f t="shared" si="13"/>
        <v>0</v>
      </c>
      <c r="O9">
        <f t="shared" si="14"/>
        <v>0</v>
      </c>
      <c r="P9">
        <f>INDEX(defra!A:D,MATCH(C9,defra!A:A,0),4)</f>
        <v>0</v>
      </c>
      <c r="S9" s="12">
        <f t="shared" si="2"/>
        <v>0</v>
      </c>
      <c r="T9" s="12">
        <f t="shared" si="3"/>
        <v>0</v>
      </c>
      <c r="U9" s="12">
        <f t="shared" si="4"/>
        <v>0</v>
      </c>
      <c r="V9" s="12">
        <f t="shared" si="5"/>
        <v>0</v>
      </c>
      <c r="W9" s="12">
        <f t="shared" ref="W9:W72" si="15">IF(AND($W$1="UK",U9=1),D9,IF(AND($W$1="GB",V9=1),E9,0))</f>
        <v>0</v>
      </c>
      <c r="X9">
        <f>IF(Y9="na",SUMIFS(data_dd!H:H,data_dd!B:B,data_monthly!C9),Y9)</f>
        <v>0</v>
      </c>
      <c r="Y9" t="s">
        <v>552</v>
      </c>
    </row>
    <row r="10" spans="1:42">
      <c r="A10" s="13" t="s">
        <v>74</v>
      </c>
      <c r="B10" s="24">
        <f t="shared" si="7"/>
        <v>1994</v>
      </c>
      <c r="C10" s="24" t="s">
        <v>84</v>
      </c>
      <c r="D10" s="27">
        <f>SUMIFS(data_dd!D:D,data_dd!B:B,data_monthly!C10)</f>
        <v>0</v>
      </c>
      <c r="E10" s="27">
        <f>SUMIFS(data_dd!F:F,data_dd!B:B,data_monthly!C10)</f>
        <v>0</v>
      </c>
      <c r="F10" s="12">
        <v>1099.4000000000001</v>
      </c>
      <c r="G10">
        <v>0</v>
      </c>
      <c r="H10">
        <v>0</v>
      </c>
      <c r="I10">
        <f t="shared" si="8"/>
        <v>9453.8000000000011</v>
      </c>
      <c r="J10">
        <f t="shared" si="9"/>
        <v>0</v>
      </c>
      <c r="K10">
        <f t="shared" si="10"/>
        <v>0</v>
      </c>
      <c r="L10" s="12">
        <f t="shared" si="11"/>
        <v>30</v>
      </c>
      <c r="M10">
        <f t="shared" si="12"/>
        <v>36.646666666666668</v>
      </c>
      <c r="N10">
        <f t="shared" si="13"/>
        <v>0</v>
      </c>
      <c r="O10">
        <f t="shared" si="14"/>
        <v>0</v>
      </c>
      <c r="P10">
        <f>INDEX(defra!A:D,MATCH(C10,defra!A:A,0),4)</f>
        <v>1102.1300000000001</v>
      </c>
      <c r="R10" s="12">
        <f t="shared" ref="R10:R71" si="16">IF(F10-P10&gt;1,1,0)+IF(F10-P10&lt;-1,1,0)</f>
        <v>1</v>
      </c>
      <c r="S10" s="12">
        <f t="shared" si="2"/>
        <v>0</v>
      </c>
      <c r="T10" s="12">
        <f t="shared" si="3"/>
        <v>0</v>
      </c>
      <c r="U10" s="12">
        <f t="shared" si="4"/>
        <v>0</v>
      </c>
      <c r="V10" s="12">
        <f t="shared" si="5"/>
        <v>0</v>
      </c>
      <c r="W10" s="12">
        <f t="shared" si="15"/>
        <v>0</v>
      </c>
      <c r="X10">
        <f>IF(Y10="na",SUMIFS(data_dd!H:H,data_dd!B:B,data_monthly!C10),Y10)</f>
        <v>0</v>
      </c>
      <c r="Y10" t="s">
        <v>552</v>
      </c>
    </row>
    <row r="11" spans="1:42">
      <c r="A11" s="13" t="s">
        <v>75</v>
      </c>
      <c r="B11" s="24">
        <f t="shared" si="7"/>
        <v>1994</v>
      </c>
      <c r="C11" s="24" t="s">
        <v>85</v>
      </c>
      <c r="D11" s="27">
        <f>SUMIFS(data_dd!D:D,data_dd!B:B,data_monthly!C11)</f>
        <v>0</v>
      </c>
      <c r="E11" s="27">
        <f>SUMIFS(data_dd!F:F,data_dd!B:B,data_monthly!C11)</f>
        <v>0</v>
      </c>
      <c r="F11" s="12">
        <v>1128.4000000000001</v>
      </c>
      <c r="G11">
        <v>0</v>
      </c>
      <c r="H11">
        <v>0</v>
      </c>
      <c r="I11">
        <f t="shared" si="8"/>
        <v>10582.2</v>
      </c>
      <c r="J11">
        <f t="shared" si="9"/>
        <v>0</v>
      </c>
      <c r="K11">
        <f t="shared" si="10"/>
        <v>0</v>
      </c>
      <c r="L11" s="12">
        <f t="shared" si="11"/>
        <v>31</v>
      </c>
      <c r="M11">
        <f t="shared" si="12"/>
        <v>36.400000000000006</v>
      </c>
      <c r="N11">
        <f t="shared" si="13"/>
        <v>0</v>
      </c>
      <c r="O11">
        <f t="shared" si="14"/>
        <v>0</v>
      </c>
      <c r="P11">
        <f>INDEX(defra!A:D,MATCH(C11,defra!A:A,0),4)</f>
        <v>1130.97</v>
      </c>
      <c r="R11" s="12">
        <f t="shared" si="16"/>
        <v>1</v>
      </c>
      <c r="S11" s="12">
        <f t="shared" si="2"/>
        <v>0</v>
      </c>
      <c r="T11" s="12">
        <f t="shared" si="3"/>
        <v>0</v>
      </c>
      <c r="U11" s="12">
        <f t="shared" si="4"/>
        <v>0</v>
      </c>
      <c r="V11" s="12">
        <f t="shared" si="5"/>
        <v>0</v>
      </c>
      <c r="W11" s="12">
        <f t="shared" si="15"/>
        <v>0</v>
      </c>
      <c r="X11">
        <f>IF(Y11="na",SUMIFS(data_dd!H:H,data_dd!B:B,data_monthly!C11),Y11)</f>
        <v>0</v>
      </c>
      <c r="Y11" t="s">
        <v>552</v>
      </c>
    </row>
    <row r="12" spans="1:42">
      <c r="A12" s="13" t="s">
        <v>76</v>
      </c>
      <c r="B12" s="24">
        <v>1995</v>
      </c>
      <c r="C12" s="24" t="s">
        <v>93</v>
      </c>
      <c r="D12" s="27">
        <f>SUMIFS(data_dd!D:D,data_dd!B:B,data_monthly!C12)</f>
        <v>0</v>
      </c>
      <c r="E12" s="27">
        <f>SUMIFS(data_dd!F:F,data_dd!B:B,data_monthly!C12)</f>
        <v>0</v>
      </c>
      <c r="F12" s="12">
        <v>1111.2</v>
      </c>
      <c r="G12">
        <v>0</v>
      </c>
      <c r="H12">
        <v>0</v>
      </c>
      <c r="I12">
        <f t="shared" si="8"/>
        <v>11693.400000000001</v>
      </c>
      <c r="J12">
        <f t="shared" si="9"/>
        <v>0</v>
      </c>
      <c r="K12">
        <f t="shared" si="10"/>
        <v>0</v>
      </c>
      <c r="L12" s="12">
        <f t="shared" si="11"/>
        <v>31</v>
      </c>
      <c r="M12">
        <f t="shared" si="12"/>
        <v>35.845161290322579</v>
      </c>
      <c r="N12">
        <f t="shared" si="13"/>
        <v>0</v>
      </c>
      <c r="O12">
        <f t="shared" si="14"/>
        <v>0</v>
      </c>
      <c r="P12">
        <f>INDEX(defra!A:D,MATCH(C12,defra!A:A,0),4)</f>
        <v>1113.7615290000001</v>
      </c>
      <c r="R12" s="12">
        <f t="shared" si="16"/>
        <v>1</v>
      </c>
      <c r="S12" s="12">
        <f t="shared" si="2"/>
        <v>0</v>
      </c>
      <c r="T12" s="12">
        <f t="shared" si="3"/>
        <v>0</v>
      </c>
      <c r="U12" s="12">
        <f t="shared" si="4"/>
        <v>0</v>
      </c>
      <c r="V12" s="12">
        <f t="shared" si="5"/>
        <v>0</v>
      </c>
      <c r="W12" s="12">
        <f t="shared" si="15"/>
        <v>0</v>
      </c>
      <c r="X12">
        <f>IF(Y12="na",SUMIFS(data_dd!H:H,data_dd!B:B,data_monthly!C12),Y12)</f>
        <v>0</v>
      </c>
      <c r="Y12" t="s">
        <v>552</v>
      </c>
    </row>
    <row r="13" spans="1:42">
      <c r="A13" s="13" t="s">
        <v>77</v>
      </c>
      <c r="B13" s="24">
        <v>1995</v>
      </c>
      <c r="C13" s="24" t="s">
        <v>94</v>
      </c>
      <c r="D13" s="27">
        <f>SUMIFS(data_dd!D:D,data_dd!B:B,data_monthly!C13)</f>
        <v>0</v>
      </c>
      <c r="E13" s="27">
        <f>SUMIFS(data_dd!F:F,data_dd!B:B,data_monthly!C13)</f>
        <v>0</v>
      </c>
      <c r="F13" s="12">
        <v>986.3</v>
      </c>
      <c r="G13">
        <v>0</v>
      </c>
      <c r="H13">
        <v>0</v>
      </c>
      <c r="I13">
        <f t="shared" si="8"/>
        <v>12679.7</v>
      </c>
      <c r="J13">
        <f t="shared" si="9"/>
        <v>0</v>
      </c>
      <c r="K13">
        <f t="shared" si="10"/>
        <v>0</v>
      </c>
      <c r="L13" s="12">
        <f t="shared" si="11"/>
        <v>28</v>
      </c>
      <c r="M13">
        <f t="shared" si="12"/>
        <v>35.225000000000001</v>
      </c>
      <c r="N13">
        <f t="shared" si="13"/>
        <v>0</v>
      </c>
      <c r="O13">
        <f t="shared" si="14"/>
        <v>0</v>
      </c>
      <c r="P13">
        <f>INDEX(defra!A:D,MATCH(C13,defra!A:A,0),4)</f>
        <v>988.58780200000001</v>
      </c>
      <c r="R13" s="12">
        <f t="shared" si="16"/>
        <v>1</v>
      </c>
      <c r="S13" s="12">
        <f t="shared" si="2"/>
        <v>0</v>
      </c>
      <c r="T13" s="12">
        <f t="shared" si="3"/>
        <v>0</v>
      </c>
      <c r="U13" s="12">
        <f t="shared" si="4"/>
        <v>0</v>
      </c>
      <c r="V13" s="12">
        <f t="shared" si="5"/>
        <v>0</v>
      </c>
      <c r="W13" s="12">
        <f t="shared" si="15"/>
        <v>0</v>
      </c>
      <c r="X13">
        <f>IF(Y13="na",SUMIFS(data_dd!H:H,data_dd!B:B,data_monthly!C13),Y13)</f>
        <v>0</v>
      </c>
      <c r="Y13" t="s">
        <v>552</v>
      </c>
    </row>
    <row r="14" spans="1:42">
      <c r="A14" s="13" t="s">
        <v>78</v>
      </c>
      <c r="B14" s="24">
        <f t="shared" si="7"/>
        <v>1995</v>
      </c>
      <c r="C14" s="24" t="s">
        <v>95</v>
      </c>
      <c r="D14" s="27">
        <f>SUMIFS(data_dd!D:D,data_dd!B:B,data_monthly!C14)</f>
        <v>0</v>
      </c>
      <c r="E14" s="27">
        <f>SUMIFS(data_dd!F:F,data_dd!B:B,data_monthly!C14)</f>
        <v>0</v>
      </c>
      <c r="F14" s="12">
        <v>1074.8</v>
      </c>
      <c r="G14">
        <v>0</v>
      </c>
      <c r="H14">
        <v>0</v>
      </c>
      <c r="I14">
        <f t="shared" si="8"/>
        <v>13754.5</v>
      </c>
      <c r="J14">
        <f t="shared" si="9"/>
        <v>0</v>
      </c>
      <c r="K14">
        <f t="shared" si="10"/>
        <v>0</v>
      </c>
      <c r="L14" s="12">
        <f t="shared" si="11"/>
        <v>31</v>
      </c>
      <c r="M14">
        <f t="shared" si="12"/>
        <v>34.670967741935485</v>
      </c>
      <c r="N14">
        <f t="shared" si="13"/>
        <v>0</v>
      </c>
      <c r="O14">
        <f t="shared" si="14"/>
        <v>0</v>
      </c>
      <c r="P14">
        <f>INDEX(defra!A:D,MATCH(C14,defra!A:A,0),4)</f>
        <v>1077.281236</v>
      </c>
      <c r="R14" s="12">
        <f t="shared" si="16"/>
        <v>1</v>
      </c>
      <c r="S14" s="12">
        <f t="shared" si="2"/>
        <v>0</v>
      </c>
      <c r="T14" s="12">
        <f t="shared" si="3"/>
        <v>0</v>
      </c>
      <c r="U14" s="12">
        <f t="shared" si="4"/>
        <v>0</v>
      </c>
      <c r="V14" s="12">
        <f t="shared" si="5"/>
        <v>0</v>
      </c>
      <c r="W14" s="12">
        <f t="shared" si="15"/>
        <v>0</v>
      </c>
      <c r="X14">
        <f>IF(Y14="na",SUMIFS(data_dd!H:H,data_dd!B:B,data_monthly!C14),Y14)</f>
        <v>0</v>
      </c>
      <c r="Y14" t="s">
        <v>552</v>
      </c>
    </row>
    <row r="15" spans="1:42">
      <c r="A15" s="13" t="str">
        <f t="shared" ref="A15:A78" si="17">A3</f>
        <v>M04</v>
      </c>
      <c r="B15" s="24">
        <f t="shared" ref="B15:B23" si="18">B3+1</f>
        <v>1995</v>
      </c>
      <c r="C15" s="24" t="s">
        <v>96</v>
      </c>
      <c r="D15" s="27">
        <f>SUMIFS(data_dd!D:D,data_dd!B:B,data_monthly!C15)</f>
        <v>0</v>
      </c>
      <c r="E15" s="27">
        <f>SUMIFS(data_dd!F:F,data_dd!B:B,data_monthly!C15)</f>
        <v>0</v>
      </c>
      <c r="F15" s="12">
        <v>1174.9000000000001</v>
      </c>
      <c r="G15">
        <v>1042.0332360000002</v>
      </c>
      <c r="H15">
        <v>132.86676399999999</v>
      </c>
      <c r="I15">
        <f t="shared" si="8"/>
        <v>1174.9000000000001</v>
      </c>
      <c r="J15">
        <f t="shared" si="9"/>
        <v>1042.0332360000002</v>
      </c>
      <c r="K15">
        <f t="shared" si="10"/>
        <v>132.86676399999999</v>
      </c>
      <c r="L15" s="12">
        <f t="shared" si="11"/>
        <v>30</v>
      </c>
      <c r="M15">
        <f t="shared" si="12"/>
        <v>39.163333333333334</v>
      </c>
      <c r="N15">
        <f t="shared" si="13"/>
        <v>34.734441200000006</v>
      </c>
      <c r="O15">
        <f t="shared" si="14"/>
        <v>4.4288921333333331</v>
      </c>
      <c r="P15">
        <f>INDEX(defra!A:D,MATCH(C15,defra!A:A,0),4)</f>
        <v>1177.211069</v>
      </c>
      <c r="R15" s="12">
        <f t="shared" si="16"/>
        <v>1</v>
      </c>
      <c r="S15" s="12">
        <f t="shared" si="2"/>
        <v>0</v>
      </c>
      <c r="T15" s="12">
        <f t="shared" si="3"/>
        <v>0</v>
      </c>
      <c r="U15" s="12">
        <f t="shared" si="4"/>
        <v>0</v>
      </c>
      <c r="V15" s="12">
        <f t="shared" si="5"/>
        <v>0</v>
      </c>
      <c r="W15" s="12">
        <f t="shared" si="15"/>
        <v>0</v>
      </c>
      <c r="X15">
        <f>IF(Y15="na",SUMIFS(data_dd!H:H,data_dd!B:B,data_monthly!C15),Y15)</f>
        <v>0</v>
      </c>
      <c r="Y15" t="s">
        <v>552</v>
      </c>
    </row>
    <row r="16" spans="1:42">
      <c r="A16" s="13" t="str">
        <f t="shared" si="17"/>
        <v>M05</v>
      </c>
      <c r="B16" s="24">
        <f t="shared" si="18"/>
        <v>1995</v>
      </c>
      <c r="C16" s="24" t="s">
        <v>97</v>
      </c>
      <c r="D16" s="27">
        <f>SUMIFS(data_dd!D:D,data_dd!B:B,data_monthly!C16)</f>
        <v>0</v>
      </c>
      <c r="E16" s="27">
        <f>SUMIFS(data_dd!F:F,data_dd!B:B,data_monthly!C16)</f>
        <v>0</v>
      </c>
      <c r="F16" s="12">
        <v>1302.5999999999999</v>
      </c>
      <c r="G16">
        <v>1144.853697</v>
      </c>
      <c r="H16">
        <v>157.74630300000001</v>
      </c>
      <c r="I16">
        <f t="shared" si="8"/>
        <v>2477.5</v>
      </c>
      <c r="J16">
        <f t="shared" si="9"/>
        <v>2186.8869330000002</v>
      </c>
      <c r="K16">
        <f t="shared" si="10"/>
        <v>290.613067</v>
      </c>
      <c r="L16" s="12">
        <f t="shared" si="11"/>
        <v>31</v>
      </c>
      <c r="M16">
        <f t="shared" si="12"/>
        <v>42.019354838709674</v>
      </c>
      <c r="N16">
        <f t="shared" si="13"/>
        <v>36.930764419354837</v>
      </c>
      <c r="O16">
        <f t="shared" si="14"/>
        <v>5.0885904193548388</v>
      </c>
      <c r="P16">
        <f>INDEX(defra!A:D,MATCH(C16,defra!A:A,0),4)</f>
        <v>1305.132218</v>
      </c>
      <c r="R16" s="12">
        <f t="shared" si="16"/>
        <v>1</v>
      </c>
      <c r="S16" s="12">
        <f t="shared" si="2"/>
        <v>0</v>
      </c>
      <c r="T16" s="12">
        <f t="shared" si="3"/>
        <v>0</v>
      </c>
      <c r="U16" s="12">
        <f t="shared" si="4"/>
        <v>0</v>
      </c>
      <c r="V16" s="12">
        <f t="shared" si="5"/>
        <v>0</v>
      </c>
      <c r="W16" s="12">
        <f t="shared" si="15"/>
        <v>0</v>
      </c>
      <c r="X16">
        <f>IF(Y16="na",SUMIFS(data_dd!H:H,data_dd!B:B,data_monthly!C16),Y16)</f>
        <v>0</v>
      </c>
      <c r="Y16" t="s">
        <v>552</v>
      </c>
    </row>
    <row r="17" spans="1:25">
      <c r="A17" s="13" t="str">
        <f t="shared" si="17"/>
        <v>M06</v>
      </c>
      <c r="B17" s="24">
        <f t="shared" si="18"/>
        <v>1995</v>
      </c>
      <c r="C17" s="24" t="s">
        <v>98</v>
      </c>
      <c r="D17" s="27">
        <f>SUMIFS(data_dd!D:D,data_dd!B:B,data_monthly!C17)</f>
        <v>0</v>
      </c>
      <c r="E17" s="27">
        <f>SUMIFS(data_dd!F:F,data_dd!B:B,data_monthly!C17)</f>
        <v>0</v>
      </c>
      <c r="F17" s="12">
        <v>1192.8</v>
      </c>
      <c r="G17">
        <v>1044.47198</v>
      </c>
      <c r="H17">
        <v>148.32802000000001</v>
      </c>
      <c r="I17">
        <f t="shared" si="8"/>
        <v>3670.3</v>
      </c>
      <c r="J17">
        <f t="shared" si="9"/>
        <v>3231.358913</v>
      </c>
      <c r="K17">
        <f t="shared" si="10"/>
        <v>438.94108700000004</v>
      </c>
      <c r="L17" s="12">
        <f t="shared" si="11"/>
        <v>30</v>
      </c>
      <c r="M17">
        <f t="shared" si="12"/>
        <v>39.76</v>
      </c>
      <c r="N17">
        <f t="shared" si="13"/>
        <v>34.815732666666669</v>
      </c>
      <c r="O17">
        <f t="shared" si="14"/>
        <v>4.9442673333333333</v>
      </c>
      <c r="P17">
        <f>INDEX(defra!A:D,MATCH(C17,defra!A:A,0),4)</f>
        <v>1195.1526799999997</v>
      </c>
      <c r="R17" s="12">
        <f t="shared" si="16"/>
        <v>1</v>
      </c>
      <c r="S17" s="12">
        <f t="shared" si="2"/>
        <v>0</v>
      </c>
      <c r="T17" s="12">
        <f t="shared" si="3"/>
        <v>0</v>
      </c>
      <c r="U17" s="12">
        <f t="shared" si="4"/>
        <v>0</v>
      </c>
      <c r="V17" s="12">
        <f t="shared" si="5"/>
        <v>0</v>
      </c>
      <c r="W17" s="12">
        <f t="shared" si="15"/>
        <v>0</v>
      </c>
      <c r="X17">
        <f>IF(Y17="na",SUMIFS(data_dd!H:H,data_dd!B:B,data_monthly!C17),Y17)</f>
        <v>0</v>
      </c>
      <c r="Y17" t="s">
        <v>552</v>
      </c>
    </row>
    <row r="18" spans="1:25">
      <c r="A18" s="13" t="str">
        <f t="shared" si="17"/>
        <v>M07</v>
      </c>
      <c r="B18" s="24">
        <f t="shared" si="18"/>
        <v>1995</v>
      </c>
      <c r="C18" s="24" t="s">
        <v>99</v>
      </c>
      <c r="D18" s="27">
        <f>SUMIFS(data_dd!D:D,data_dd!B:B,data_monthly!C18)</f>
        <v>0</v>
      </c>
      <c r="E18" s="27">
        <f>SUMIFS(data_dd!F:F,data_dd!B:B,data_monthly!C18)</f>
        <v>0</v>
      </c>
      <c r="F18" s="12">
        <v>1151.9000000000001</v>
      </c>
      <c r="G18">
        <v>1013.1679900000001</v>
      </c>
      <c r="H18">
        <v>138.73201</v>
      </c>
      <c r="I18">
        <f t="shared" si="8"/>
        <v>4822.2000000000007</v>
      </c>
      <c r="J18">
        <f t="shared" si="9"/>
        <v>4244.5269029999999</v>
      </c>
      <c r="K18">
        <f t="shared" si="10"/>
        <v>577.6730970000001</v>
      </c>
      <c r="L18" s="12">
        <f t="shared" si="11"/>
        <v>31</v>
      </c>
      <c r="M18">
        <f t="shared" si="12"/>
        <v>37.158064516129038</v>
      </c>
      <c r="N18">
        <f t="shared" si="13"/>
        <v>32.68283838709678</v>
      </c>
      <c r="O18">
        <f t="shared" si="14"/>
        <v>4.4752261290322579</v>
      </c>
      <c r="P18">
        <f>INDEX(defra!A:D,MATCH(C18,defra!A:A,0),4)</f>
        <v>1154.1533870000001</v>
      </c>
      <c r="R18" s="12">
        <f t="shared" si="16"/>
        <v>1</v>
      </c>
      <c r="S18" s="12">
        <f t="shared" si="2"/>
        <v>0</v>
      </c>
      <c r="T18" s="12">
        <f t="shared" si="3"/>
        <v>0</v>
      </c>
      <c r="U18" s="12">
        <f t="shared" si="4"/>
        <v>0</v>
      </c>
      <c r="V18" s="12">
        <f t="shared" si="5"/>
        <v>0</v>
      </c>
      <c r="W18" s="12">
        <f t="shared" si="15"/>
        <v>0</v>
      </c>
      <c r="X18">
        <f>IF(Y18="na",SUMIFS(data_dd!H:H,data_dd!B:B,data_monthly!C18),Y18)</f>
        <v>0</v>
      </c>
      <c r="Y18" t="s">
        <v>552</v>
      </c>
    </row>
    <row r="19" spans="1:25">
      <c r="A19" s="13" t="str">
        <f t="shared" si="17"/>
        <v>M08</v>
      </c>
      <c r="B19" s="24">
        <f t="shared" si="18"/>
        <v>1995</v>
      </c>
      <c r="C19" s="24" t="s">
        <v>100</v>
      </c>
      <c r="D19" s="27">
        <f>SUMIFS(data_dd!D:D,data_dd!B:B,data_monthly!C19)</f>
        <v>0</v>
      </c>
      <c r="E19" s="27">
        <f>SUMIFS(data_dd!F:F,data_dd!B:B,data_monthly!C19)</f>
        <v>0</v>
      </c>
      <c r="F19" s="12">
        <v>1106.9000000000001</v>
      </c>
      <c r="G19">
        <v>987.55445100000009</v>
      </c>
      <c r="H19">
        <v>119.34554900000001</v>
      </c>
      <c r="I19">
        <f t="shared" si="8"/>
        <v>5929.1</v>
      </c>
      <c r="J19">
        <f t="shared" si="9"/>
        <v>5232.0813539999999</v>
      </c>
      <c r="K19">
        <f t="shared" si="10"/>
        <v>697.0186460000001</v>
      </c>
      <c r="L19" s="12">
        <f t="shared" si="11"/>
        <v>31</v>
      </c>
      <c r="M19">
        <f t="shared" si="12"/>
        <v>35.70645161290323</v>
      </c>
      <c r="N19">
        <f t="shared" si="13"/>
        <v>31.85659519354839</v>
      </c>
      <c r="O19">
        <f t="shared" si="14"/>
        <v>3.8498564193548388</v>
      </c>
      <c r="P19">
        <f>INDEX(defra!A:D,MATCH(C19,defra!A:A,0),4)</f>
        <v>1109.0814700000001</v>
      </c>
      <c r="R19" s="12">
        <f t="shared" si="16"/>
        <v>1</v>
      </c>
      <c r="S19" s="12">
        <f t="shared" si="2"/>
        <v>0</v>
      </c>
      <c r="T19" s="12">
        <f t="shared" si="3"/>
        <v>0</v>
      </c>
      <c r="U19" s="12">
        <f t="shared" si="4"/>
        <v>0</v>
      </c>
      <c r="V19" s="12">
        <f t="shared" si="5"/>
        <v>0</v>
      </c>
      <c r="W19" s="12">
        <f t="shared" si="15"/>
        <v>0</v>
      </c>
      <c r="X19">
        <f>IF(Y19="na",SUMIFS(data_dd!H:H,data_dd!B:B,data_monthly!C19),Y19)</f>
        <v>0</v>
      </c>
      <c r="Y19" t="s">
        <v>552</v>
      </c>
    </row>
    <row r="20" spans="1:25">
      <c r="A20" s="13" t="str">
        <f t="shared" si="17"/>
        <v>M09</v>
      </c>
      <c r="B20" s="24">
        <f t="shared" si="18"/>
        <v>1995</v>
      </c>
      <c r="C20" s="24" t="s">
        <v>101</v>
      </c>
      <c r="D20" s="27">
        <f>SUMIFS(data_dd!D:D,data_dd!B:B,data_monthly!C20)</f>
        <v>0</v>
      </c>
      <c r="E20" s="27">
        <f>SUMIFS(data_dd!F:F,data_dd!B:B,data_monthly!C20)</f>
        <v>0</v>
      </c>
      <c r="F20" s="12">
        <v>1077.5999999999999</v>
      </c>
      <c r="G20">
        <v>979.14747499999987</v>
      </c>
      <c r="H20">
        <v>98.452524999999994</v>
      </c>
      <c r="I20">
        <f t="shared" si="8"/>
        <v>7006.7000000000007</v>
      </c>
      <c r="J20">
        <f t="shared" si="9"/>
        <v>6211.2288289999997</v>
      </c>
      <c r="K20">
        <f t="shared" si="10"/>
        <v>795.47117100000014</v>
      </c>
      <c r="L20" s="12">
        <f t="shared" si="11"/>
        <v>30</v>
      </c>
      <c r="M20">
        <f t="shared" si="12"/>
        <v>35.919999999999995</v>
      </c>
      <c r="N20">
        <f t="shared" si="13"/>
        <v>32.638249166666661</v>
      </c>
      <c r="O20">
        <f t="shared" si="14"/>
        <v>3.2817508333333332</v>
      </c>
      <c r="P20">
        <f>INDEX(defra!A:D,MATCH(C20,defra!A:A,0),4)</f>
        <v>1079.7090639999999</v>
      </c>
      <c r="R20" s="12">
        <f t="shared" si="16"/>
        <v>1</v>
      </c>
      <c r="S20" s="12">
        <f t="shared" si="2"/>
        <v>0</v>
      </c>
      <c r="T20" s="12">
        <f t="shared" si="3"/>
        <v>0</v>
      </c>
      <c r="U20" s="12">
        <f t="shared" si="4"/>
        <v>0</v>
      </c>
      <c r="V20" s="12">
        <f t="shared" si="5"/>
        <v>0</v>
      </c>
      <c r="W20" s="12">
        <f t="shared" si="15"/>
        <v>0</v>
      </c>
      <c r="X20">
        <f>IF(Y20="na",SUMIFS(data_dd!H:H,data_dd!B:B,data_monthly!C20),Y20)</f>
        <v>0</v>
      </c>
      <c r="Y20" t="s">
        <v>552</v>
      </c>
    </row>
    <row r="21" spans="1:25">
      <c r="A21" s="13" t="str">
        <f t="shared" si="17"/>
        <v>M10</v>
      </c>
      <c r="B21" s="24">
        <f t="shared" si="18"/>
        <v>1995</v>
      </c>
      <c r="C21" s="24" t="s">
        <v>102</v>
      </c>
      <c r="D21" s="27">
        <f>SUMIFS(data_dd!D:D,data_dd!B:B,data_monthly!C21)</f>
        <v>0</v>
      </c>
      <c r="E21" s="27">
        <f>SUMIFS(data_dd!F:F,data_dd!B:B,data_monthly!C21)</f>
        <v>0</v>
      </c>
      <c r="F21" s="12">
        <v>1161</v>
      </c>
      <c r="G21">
        <v>1065.3387069999999</v>
      </c>
      <c r="H21">
        <v>95.661293000000001</v>
      </c>
      <c r="I21">
        <f t="shared" si="8"/>
        <v>8167.7000000000007</v>
      </c>
      <c r="J21">
        <f t="shared" si="9"/>
        <v>7276.5675359999996</v>
      </c>
      <c r="K21">
        <f t="shared" si="10"/>
        <v>891.13246400000014</v>
      </c>
      <c r="L21" s="12">
        <f t="shared" si="11"/>
        <v>31</v>
      </c>
      <c r="M21">
        <f t="shared" si="12"/>
        <v>37.451612903225808</v>
      </c>
      <c r="N21">
        <f t="shared" si="13"/>
        <v>34.365764741935479</v>
      </c>
      <c r="O21">
        <f t="shared" si="14"/>
        <v>3.0858481612903228</v>
      </c>
      <c r="P21">
        <f>INDEX(defra!A:D,MATCH(C21,defra!A:A,0),4)</f>
        <v>1163.2869850000002</v>
      </c>
      <c r="R21" s="12">
        <f t="shared" si="16"/>
        <v>1</v>
      </c>
      <c r="S21" s="12">
        <f t="shared" si="2"/>
        <v>0</v>
      </c>
      <c r="T21" s="12">
        <f t="shared" si="3"/>
        <v>0</v>
      </c>
      <c r="U21" s="12">
        <f t="shared" si="4"/>
        <v>0</v>
      </c>
      <c r="V21" s="12">
        <f t="shared" si="5"/>
        <v>0</v>
      </c>
      <c r="W21" s="12">
        <f t="shared" si="15"/>
        <v>0</v>
      </c>
      <c r="X21">
        <f>IF(Y21="na",SUMIFS(data_dd!H:H,data_dd!B:B,data_monthly!C21),Y21)</f>
        <v>0</v>
      </c>
      <c r="Y21" t="s">
        <v>552</v>
      </c>
    </row>
    <row r="22" spans="1:25">
      <c r="A22" s="13" t="str">
        <f t="shared" si="17"/>
        <v>M11</v>
      </c>
      <c r="B22" s="24">
        <f t="shared" si="18"/>
        <v>1995</v>
      </c>
      <c r="C22" s="24" t="s">
        <v>103</v>
      </c>
      <c r="D22" s="27">
        <f>SUMIFS(data_dd!D:D,data_dd!B:B,data_monthly!C22)</f>
        <v>0</v>
      </c>
      <c r="E22" s="27">
        <f>SUMIFS(data_dd!F:F,data_dd!B:B,data_monthly!C22)</f>
        <v>0</v>
      </c>
      <c r="F22" s="12">
        <v>1126.5</v>
      </c>
      <c r="G22">
        <v>1034.850144</v>
      </c>
      <c r="H22">
        <v>91.649856</v>
      </c>
      <c r="I22">
        <f t="shared" si="8"/>
        <v>9294.2000000000007</v>
      </c>
      <c r="J22">
        <f t="shared" si="9"/>
        <v>8311.4176799999987</v>
      </c>
      <c r="K22">
        <f t="shared" si="10"/>
        <v>982.78232000000014</v>
      </c>
      <c r="L22" s="12">
        <f t="shared" si="11"/>
        <v>30</v>
      </c>
      <c r="M22">
        <f t="shared" si="12"/>
        <v>37.549999999999997</v>
      </c>
      <c r="N22">
        <f t="shared" si="13"/>
        <v>34.495004799999997</v>
      </c>
      <c r="O22">
        <f t="shared" si="14"/>
        <v>3.0549952</v>
      </c>
      <c r="P22">
        <f>INDEX(defra!A:D,MATCH(C22,defra!A:A,0),4)</f>
        <v>1128.6920190000001</v>
      </c>
      <c r="R22" s="12">
        <f t="shared" si="16"/>
        <v>1</v>
      </c>
      <c r="S22" s="12">
        <f t="shared" si="2"/>
        <v>0</v>
      </c>
      <c r="T22" s="12">
        <f t="shared" si="3"/>
        <v>0</v>
      </c>
      <c r="U22" s="12">
        <f t="shared" si="4"/>
        <v>0</v>
      </c>
      <c r="V22" s="12">
        <f t="shared" si="5"/>
        <v>0</v>
      </c>
      <c r="W22" s="12">
        <f t="shared" si="15"/>
        <v>0</v>
      </c>
      <c r="X22">
        <f>IF(Y22="na",SUMIFS(data_dd!H:H,data_dd!B:B,data_monthly!C22),Y22)</f>
        <v>0</v>
      </c>
      <c r="Y22" t="s">
        <v>552</v>
      </c>
    </row>
    <row r="23" spans="1:25">
      <c r="A23" s="13" t="str">
        <f t="shared" si="17"/>
        <v>M12</v>
      </c>
      <c r="B23" s="24">
        <f t="shared" si="18"/>
        <v>1995</v>
      </c>
      <c r="C23" s="24" t="s">
        <v>104</v>
      </c>
      <c r="D23" s="27">
        <f>SUMIFS(data_dd!D:D,data_dd!B:B,data_monthly!C23)</f>
        <v>0</v>
      </c>
      <c r="E23" s="27">
        <f>SUMIFS(data_dd!F:F,data_dd!B:B,data_monthly!C23)</f>
        <v>0</v>
      </c>
      <c r="F23" s="12">
        <v>1174.8</v>
      </c>
      <c r="G23">
        <v>1076.440546</v>
      </c>
      <c r="H23">
        <v>98.359453999999999</v>
      </c>
      <c r="I23">
        <f t="shared" si="8"/>
        <v>10469</v>
      </c>
      <c r="J23">
        <f t="shared" si="9"/>
        <v>9387.8582259999985</v>
      </c>
      <c r="K23">
        <f t="shared" si="10"/>
        <v>1081.1417740000002</v>
      </c>
      <c r="L23" s="12">
        <f t="shared" si="11"/>
        <v>31</v>
      </c>
      <c r="M23">
        <f t="shared" si="12"/>
        <v>37.896774193548389</v>
      </c>
      <c r="N23">
        <f t="shared" si="13"/>
        <v>34.723888580645159</v>
      </c>
      <c r="O23">
        <f t="shared" si="14"/>
        <v>3.1728856129032259</v>
      </c>
      <c r="P23">
        <f>INDEX(defra!A:D,MATCH(C23,defra!A:A,0),4)</f>
        <v>1177.0998529999999</v>
      </c>
      <c r="R23" s="12">
        <f t="shared" si="16"/>
        <v>1</v>
      </c>
      <c r="S23" s="12">
        <f t="shared" si="2"/>
        <v>0</v>
      </c>
      <c r="T23" s="12">
        <f t="shared" si="3"/>
        <v>0</v>
      </c>
      <c r="U23" s="12">
        <f t="shared" si="4"/>
        <v>0</v>
      </c>
      <c r="V23" s="12">
        <f t="shared" si="5"/>
        <v>0</v>
      </c>
      <c r="W23" s="12">
        <f t="shared" si="15"/>
        <v>0</v>
      </c>
      <c r="X23">
        <f>IF(Y23="na",SUMIFS(data_dd!H:H,data_dd!B:B,data_monthly!C23),Y23)</f>
        <v>0</v>
      </c>
      <c r="Y23" t="s">
        <v>552</v>
      </c>
    </row>
    <row r="24" spans="1:25">
      <c r="A24" s="13" t="str">
        <f t="shared" si="17"/>
        <v>M01</v>
      </c>
      <c r="B24" s="24">
        <f>B12+1</f>
        <v>1996</v>
      </c>
      <c r="C24" s="24" t="s">
        <v>105</v>
      </c>
      <c r="D24" s="27">
        <f>SUMIFS(data_dd!D:D,data_dd!B:B,data_monthly!C24)</f>
        <v>0</v>
      </c>
      <c r="E24" s="27">
        <f>SUMIFS(data_dd!F:F,data_dd!B:B,data_monthly!C24)</f>
        <v>0</v>
      </c>
      <c r="F24" s="12">
        <v>1198</v>
      </c>
      <c r="G24">
        <v>1091.183704</v>
      </c>
      <c r="H24">
        <v>106.81629599999999</v>
      </c>
      <c r="I24">
        <f t="shared" si="8"/>
        <v>11667</v>
      </c>
      <c r="J24">
        <f t="shared" si="9"/>
        <v>10479.041929999999</v>
      </c>
      <c r="K24">
        <f t="shared" si="10"/>
        <v>1187.9580700000001</v>
      </c>
      <c r="L24" s="12">
        <f t="shared" si="11"/>
        <v>31</v>
      </c>
      <c r="M24">
        <f t="shared" si="12"/>
        <v>38.645161290322584</v>
      </c>
      <c r="N24">
        <f t="shared" si="13"/>
        <v>35.199474322580649</v>
      </c>
      <c r="O24">
        <f t="shared" si="14"/>
        <v>3.4456869677419353</v>
      </c>
      <c r="P24">
        <f>INDEX(defra!A:D,MATCH(C24,defra!A:A,0),4)</f>
        <v>1200.332692</v>
      </c>
      <c r="R24" s="12">
        <f t="shared" si="16"/>
        <v>1</v>
      </c>
      <c r="S24" s="12">
        <f t="shared" si="2"/>
        <v>0</v>
      </c>
      <c r="T24" s="12">
        <f t="shared" si="3"/>
        <v>0</v>
      </c>
      <c r="U24" s="12">
        <f t="shared" si="4"/>
        <v>0</v>
      </c>
      <c r="V24" s="12">
        <f t="shared" si="5"/>
        <v>0</v>
      </c>
      <c r="W24" s="12">
        <f t="shared" si="15"/>
        <v>0</v>
      </c>
      <c r="X24">
        <f>IF(Y24="na",SUMIFS(data_dd!H:H,data_dd!B:B,data_monthly!C24),Y24)</f>
        <v>0</v>
      </c>
      <c r="Y24" t="s">
        <v>552</v>
      </c>
    </row>
    <row r="25" spans="1:25">
      <c r="A25" s="13" t="str">
        <f t="shared" si="17"/>
        <v>M02</v>
      </c>
      <c r="B25" s="24">
        <f t="shared" ref="B25:B88" si="19">B13+1</f>
        <v>1996</v>
      </c>
      <c r="C25" s="24" t="s">
        <v>106</v>
      </c>
      <c r="D25" s="27">
        <f>SUMIFS(data_dd!D:D,data_dd!B:B,data_monthly!C25)</f>
        <v>0</v>
      </c>
      <c r="E25" s="27">
        <f>SUMIFS(data_dd!F:F,data_dd!B:B,data_monthly!C25)</f>
        <v>0</v>
      </c>
      <c r="F25" s="12">
        <v>1072.3</v>
      </c>
      <c r="G25">
        <v>966.118337</v>
      </c>
      <c r="H25">
        <v>106.181663</v>
      </c>
      <c r="I25">
        <f t="shared" si="8"/>
        <v>12739.3</v>
      </c>
      <c r="J25">
        <f t="shared" si="9"/>
        <v>11445.160266999999</v>
      </c>
      <c r="K25">
        <f t="shared" si="10"/>
        <v>1294.1397330000002</v>
      </c>
      <c r="L25" s="12">
        <f t="shared" si="11"/>
        <v>29</v>
      </c>
      <c r="M25">
        <f t="shared" si="12"/>
        <v>36.975862068965519</v>
      </c>
      <c r="N25">
        <f t="shared" si="13"/>
        <v>33.314425413793103</v>
      </c>
      <c r="O25">
        <f t="shared" si="14"/>
        <v>3.6614366551724138</v>
      </c>
      <c r="P25">
        <f>INDEX(defra!A:D,MATCH(C25,defra!A:A,0),4)</f>
        <v>1074.3793250000001</v>
      </c>
      <c r="R25" s="12">
        <f t="shared" si="16"/>
        <v>1</v>
      </c>
      <c r="S25" s="12">
        <f t="shared" si="2"/>
        <v>0</v>
      </c>
      <c r="T25" s="12">
        <f t="shared" si="3"/>
        <v>0</v>
      </c>
      <c r="U25" s="12">
        <f t="shared" si="4"/>
        <v>0</v>
      </c>
      <c r="V25" s="12">
        <f t="shared" si="5"/>
        <v>0</v>
      </c>
      <c r="W25" s="12">
        <f t="shared" si="15"/>
        <v>0</v>
      </c>
      <c r="X25">
        <f>IF(Y25="na",SUMIFS(data_dd!H:H,data_dd!B:B,data_monthly!C25),Y25)</f>
        <v>0</v>
      </c>
      <c r="Y25" t="s">
        <v>552</v>
      </c>
    </row>
    <row r="26" spans="1:25">
      <c r="A26" s="13" t="str">
        <f t="shared" si="17"/>
        <v>M03</v>
      </c>
      <c r="B26" s="24">
        <f t="shared" si="19"/>
        <v>1996</v>
      </c>
      <c r="C26" s="24" t="s">
        <v>107</v>
      </c>
      <c r="D26" s="27">
        <f>SUMIFS(data_dd!D:D,data_dd!B:B,data_monthly!C26)</f>
        <v>0</v>
      </c>
      <c r="E26" s="27">
        <f>SUMIFS(data_dd!F:F,data_dd!B:B,data_monthly!C26)</f>
        <v>0</v>
      </c>
      <c r="F26" s="12">
        <v>1062.5</v>
      </c>
      <c r="G26">
        <v>943.35056499999996</v>
      </c>
      <c r="H26">
        <v>119.149435</v>
      </c>
      <c r="I26">
        <f t="shared" si="8"/>
        <v>13801.8</v>
      </c>
      <c r="J26">
        <f t="shared" si="9"/>
        <v>12388.510832</v>
      </c>
      <c r="K26">
        <f t="shared" si="10"/>
        <v>1413.2891680000002</v>
      </c>
      <c r="L26" s="12">
        <f t="shared" si="11"/>
        <v>31</v>
      </c>
      <c r="M26">
        <f t="shared" si="12"/>
        <v>34.274193548387096</v>
      </c>
      <c r="N26">
        <f t="shared" si="13"/>
        <v>30.430663387096772</v>
      </c>
      <c r="O26">
        <f t="shared" si="14"/>
        <v>3.8435301612903223</v>
      </c>
      <c r="P26">
        <f>INDEX(defra!A:D,MATCH(C26,defra!A:A,0),4)</f>
        <v>1100.7509359999999</v>
      </c>
      <c r="R26" s="12">
        <f t="shared" si="16"/>
        <v>1</v>
      </c>
      <c r="S26" s="12">
        <f t="shared" si="2"/>
        <v>0</v>
      </c>
      <c r="T26" s="12">
        <f t="shared" si="3"/>
        <v>0</v>
      </c>
      <c r="U26" s="12">
        <f t="shared" si="4"/>
        <v>0</v>
      </c>
      <c r="V26" s="12">
        <f t="shared" si="5"/>
        <v>0</v>
      </c>
      <c r="W26" s="12">
        <f t="shared" si="15"/>
        <v>0</v>
      </c>
      <c r="X26">
        <f>IF(Y26="na",SUMIFS(data_dd!H:H,data_dd!B:B,data_monthly!C26),Y26)</f>
        <v>0</v>
      </c>
      <c r="Y26" t="s">
        <v>552</v>
      </c>
    </row>
    <row r="27" spans="1:25">
      <c r="A27" s="13" t="str">
        <f t="shared" si="17"/>
        <v>M04</v>
      </c>
      <c r="B27" s="24">
        <f t="shared" si="19"/>
        <v>1996</v>
      </c>
      <c r="C27" s="24" t="s">
        <v>108</v>
      </c>
      <c r="D27" s="27">
        <f>SUMIFS(data_dd!D:D,data_dd!B:B,data_monthly!C27)</f>
        <v>0</v>
      </c>
      <c r="E27" s="27">
        <f>SUMIFS(data_dd!F:F,data_dd!B:B,data_monthly!C27)</f>
        <v>0</v>
      </c>
      <c r="F27" s="12">
        <v>1190.5999999999999</v>
      </c>
      <c r="G27">
        <v>1050.489026</v>
      </c>
      <c r="H27">
        <v>140.110974</v>
      </c>
      <c r="I27">
        <f t="shared" si="8"/>
        <v>1190.5999999999999</v>
      </c>
      <c r="J27">
        <f t="shared" si="9"/>
        <v>1050.489026</v>
      </c>
      <c r="K27">
        <f t="shared" si="10"/>
        <v>140.110974</v>
      </c>
      <c r="L27" s="12">
        <f t="shared" si="11"/>
        <v>30</v>
      </c>
      <c r="M27">
        <f t="shared" si="12"/>
        <v>39.68666666666666</v>
      </c>
      <c r="N27">
        <f t="shared" si="13"/>
        <v>35.016300866666668</v>
      </c>
      <c r="O27">
        <f t="shared" si="14"/>
        <v>4.6703657999999999</v>
      </c>
      <c r="P27">
        <f>INDEX(defra!A:D,MATCH(C27,defra!A:A,0),4)</f>
        <v>1190.562746739726</v>
      </c>
      <c r="R27" s="12">
        <f t="shared" si="16"/>
        <v>0</v>
      </c>
      <c r="S27" s="12">
        <f t="shared" si="2"/>
        <v>0</v>
      </c>
      <c r="T27" s="12">
        <f t="shared" si="3"/>
        <v>0</v>
      </c>
      <c r="U27" s="12">
        <f t="shared" si="4"/>
        <v>0</v>
      </c>
      <c r="V27" s="12">
        <f t="shared" si="5"/>
        <v>0</v>
      </c>
      <c r="W27" s="12">
        <f t="shared" si="15"/>
        <v>0</v>
      </c>
      <c r="X27">
        <f>IF(Y27="na",SUMIFS(data_dd!H:H,data_dd!B:B,data_monthly!C27),Y27)</f>
        <v>0</v>
      </c>
      <c r="Y27" t="s">
        <v>552</v>
      </c>
    </row>
    <row r="28" spans="1:25">
      <c r="A28" s="13" t="str">
        <f t="shared" si="17"/>
        <v>M05</v>
      </c>
      <c r="B28" s="24">
        <f t="shared" si="19"/>
        <v>1996</v>
      </c>
      <c r="C28" s="24" t="s">
        <v>109</v>
      </c>
      <c r="D28" s="27">
        <f>SUMIFS(data_dd!D:D,data_dd!B:B,data_monthly!C28)</f>
        <v>0</v>
      </c>
      <c r="E28" s="27">
        <f>SUMIFS(data_dd!F:F,data_dd!B:B,data_monthly!C28)</f>
        <v>0</v>
      </c>
      <c r="F28" s="12">
        <v>1310.3</v>
      </c>
      <c r="G28">
        <v>1145.2996349999999</v>
      </c>
      <c r="H28">
        <v>165.00036499999999</v>
      </c>
      <c r="I28">
        <f t="shared" si="8"/>
        <v>2500.8999999999996</v>
      </c>
      <c r="J28">
        <f t="shared" si="9"/>
        <v>2195.7886609999996</v>
      </c>
      <c r="K28">
        <f t="shared" si="10"/>
        <v>305.11133899999999</v>
      </c>
      <c r="L28" s="12">
        <f t="shared" si="11"/>
        <v>31</v>
      </c>
      <c r="M28">
        <f t="shared" si="12"/>
        <v>42.267741935483869</v>
      </c>
      <c r="N28">
        <f t="shared" si="13"/>
        <v>36.945149516129028</v>
      </c>
      <c r="O28">
        <f t="shared" si="14"/>
        <v>5.3225924193548382</v>
      </c>
      <c r="P28">
        <f>INDEX(defra!A:D,MATCH(C28,defra!A:A,0),4)</f>
        <v>1310.2626849643837</v>
      </c>
      <c r="R28" s="12">
        <f t="shared" si="16"/>
        <v>0</v>
      </c>
      <c r="S28" s="12">
        <f t="shared" si="2"/>
        <v>0</v>
      </c>
      <c r="T28" s="12">
        <f t="shared" si="3"/>
        <v>0</v>
      </c>
      <c r="U28" s="12">
        <f t="shared" si="4"/>
        <v>0</v>
      </c>
      <c r="V28" s="12">
        <f t="shared" si="5"/>
        <v>0</v>
      </c>
      <c r="W28" s="12">
        <f t="shared" si="15"/>
        <v>0</v>
      </c>
      <c r="X28">
        <f>IF(Y28="na",SUMIFS(data_dd!H:H,data_dd!B:B,data_monthly!C28),Y28)</f>
        <v>0</v>
      </c>
      <c r="Y28" t="s">
        <v>552</v>
      </c>
    </row>
    <row r="29" spans="1:25">
      <c r="A29" s="13" t="str">
        <f t="shared" si="17"/>
        <v>M06</v>
      </c>
      <c r="B29" s="24">
        <f t="shared" si="19"/>
        <v>1996</v>
      </c>
      <c r="C29" s="24" t="s">
        <v>110</v>
      </c>
      <c r="D29" s="27">
        <f>SUMIFS(data_dd!D:D,data_dd!B:B,data_monthly!C29)</f>
        <v>0</v>
      </c>
      <c r="E29" s="27">
        <f>SUMIFS(data_dd!F:F,data_dd!B:B,data_monthly!C29)</f>
        <v>0</v>
      </c>
      <c r="F29" s="12">
        <v>1217.0999999999999</v>
      </c>
      <c r="G29">
        <v>1059.6973969999999</v>
      </c>
      <c r="H29">
        <v>157.402603</v>
      </c>
      <c r="I29">
        <f t="shared" si="8"/>
        <v>3717.9999999999995</v>
      </c>
      <c r="J29">
        <f t="shared" si="9"/>
        <v>3255.4860579999995</v>
      </c>
      <c r="K29">
        <f t="shared" si="10"/>
        <v>462.51394199999999</v>
      </c>
      <c r="L29" s="12">
        <f t="shared" si="11"/>
        <v>30</v>
      </c>
      <c r="M29">
        <f t="shared" si="12"/>
        <v>40.57</v>
      </c>
      <c r="N29">
        <f t="shared" si="13"/>
        <v>35.323246566666661</v>
      </c>
      <c r="O29">
        <f t="shared" si="14"/>
        <v>5.2467534333333337</v>
      </c>
      <c r="P29">
        <f>INDEX(defra!A:D,MATCH(C29,defra!A:A,0),4)</f>
        <v>1217.102176739726</v>
      </c>
      <c r="R29" s="12">
        <f t="shared" si="16"/>
        <v>0</v>
      </c>
      <c r="S29" s="12">
        <f t="shared" si="2"/>
        <v>0</v>
      </c>
      <c r="T29" s="12">
        <f t="shared" si="3"/>
        <v>0</v>
      </c>
      <c r="U29" s="12">
        <f t="shared" si="4"/>
        <v>0</v>
      </c>
      <c r="V29" s="12">
        <f t="shared" si="5"/>
        <v>0</v>
      </c>
      <c r="W29" s="12">
        <f t="shared" si="15"/>
        <v>0</v>
      </c>
      <c r="X29">
        <f>IF(Y29="na",SUMIFS(data_dd!H:H,data_dd!B:B,data_monthly!C29),Y29)</f>
        <v>0</v>
      </c>
      <c r="Y29" t="s">
        <v>552</v>
      </c>
    </row>
    <row r="30" spans="1:25">
      <c r="A30" s="13" t="str">
        <f t="shared" si="17"/>
        <v>M07</v>
      </c>
      <c r="B30" s="24">
        <f t="shared" si="19"/>
        <v>1996</v>
      </c>
      <c r="C30" s="24" t="s">
        <v>111</v>
      </c>
      <c r="D30" s="27">
        <f>SUMIFS(data_dd!D:D,data_dd!B:B,data_monthly!C30)</f>
        <v>0</v>
      </c>
      <c r="E30" s="27">
        <f>SUMIFS(data_dd!F:F,data_dd!B:B,data_monthly!C30)</f>
        <v>0</v>
      </c>
      <c r="F30" s="12">
        <v>1156.3</v>
      </c>
      <c r="G30">
        <v>1010.604429</v>
      </c>
      <c r="H30">
        <v>145.695571</v>
      </c>
      <c r="I30">
        <f t="shared" si="8"/>
        <v>4874.2999999999993</v>
      </c>
      <c r="J30">
        <f t="shared" si="9"/>
        <v>4266.0904869999995</v>
      </c>
      <c r="K30">
        <f t="shared" si="10"/>
        <v>608.20951300000002</v>
      </c>
      <c r="L30" s="12">
        <f t="shared" si="11"/>
        <v>31</v>
      </c>
      <c r="M30">
        <f t="shared" si="12"/>
        <v>37.299999999999997</v>
      </c>
      <c r="N30">
        <f t="shared" si="13"/>
        <v>32.600142870967744</v>
      </c>
      <c r="O30">
        <f t="shared" si="14"/>
        <v>4.6998571290322584</v>
      </c>
      <c r="P30">
        <f>INDEX(defra!A:D,MATCH(C30,defra!A:A,0),4)</f>
        <v>1156.3050259643837</v>
      </c>
      <c r="R30" s="12">
        <f t="shared" si="16"/>
        <v>0</v>
      </c>
      <c r="S30" s="12">
        <f t="shared" si="2"/>
        <v>0</v>
      </c>
      <c r="T30" s="12">
        <f t="shared" si="3"/>
        <v>0</v>
      </c>
      <c r="U30" s="12">
        <f t="shared" si="4"/>
        <v>0</v>
      </c>
      <c r="V30" s="12">
        <f t="shared" si="5"/>
        <v>0</v>
      </c>
      <c r="W30" s="12">
        <f t="shared" si="15"/>
        <v>0</v>
      </c>
      <c r="X30">
        <f>IF(Y30="na",SUMIFS(data_dd!H:H,data_dd!B:B,data_monthly!C30),Y30)</f>
        <v>0</v>
      </c>
      <c r="Y30" t="s">
        <v>552</v>
      </c>
    </row>
    <row r="31" spans="1:25">
      <c r="A31" s="13" t="str">
        <f t="shared" si="17"/>
        <v>M08</v>
      </c>
      <c r="B31" s="24">
        <f t="shared" si="19"/>
        <v>1996</v>
      </c>
      <c r="C31" s="24" t="s">
        <v>112</v>
      </c>
      <c r="D31" s="27">
        <f>SUMIFS(data_dd!D:D,data_dd!B:B,data_monthly!C31)</f>
        <v>0</v>
      </c>
      <c r="E31" s="27">
        <f>SUMIFS(data_dd!F:F,data_dd!B:B,data_monthly!C31)</f>
        <v>0</v>
      </c>
      <c r="F31" s="12">
        <v>1113.0999999999999</v>
      </c>
      <c r="G31">
        <v>990.88119399999994</v>
      </c>
      <c r="H31">
        <v>122.218806</v>
      </c>
      <c r="I31">
        <f t="shared" si="8"/>
        <v>5987.4</v>
      </c>
      <c r="J31">
        <f t="shared" si="9"/>
        <v>5256.9716809999991</v>
      </c>
      <c r="K31">
        <f t="shared" si="10"/>
        <v>730.42831899999999</v>
      </c>
      <c r="L31" s="12">
        <f t="shared" si="11"/>
        <v>31</v>
      </c>
      <c r="M31">
        <f t="shared" si="12"/>
        <v>35.906451612903226</v>
      </c>
      <c r="N31">
        <f t="shared" si="13"/>
        <v>31.963909483870967</v>
      </c>
      <c r="O31">
        <f t="shared" si="14"/>
        <v>3.9425421290322582</v>
      </c>
      <c r="P31">
        <f>INDEX(defra!A:D,MATCH(C31,defra!A:A,0),4)</f>
        <v>1113.0378139643835</v>
      </c>
      <c r="R31" s="12">
        <f t="shared" si="16"/>
        <v>0</v>
      </c>
      <c r="S31" s="12">
        <f t="shared" si="2"/>
        <v>0</v>
      </c>
      <c r="T31" s="12">
        <f t="shared" si="3"/>
        <v>0</v>
      </c>
      <c r="U31" s="12">
        <f t="shared" si="4"/>
        <v>0</v>
      </c>
      <c r="V31" s="12">
        <f t="shared" si="5"/>
        <v>0</v>
      </c>
      <c r="W31" s="12">
        <f t="shared" si="15"/>
        <v>0</v>
      </c>
      <c r="X31">
        <f>IF(Y31="na",SUMIFS(data_dd!H:H,data_dd!B:B,data_monthly!C31),Y31)</f>
        <v>0</v>
      </c>
      <c r="Y31" t="s">
        <v>552</v>
      </c>
    </row>
    <row r="32" spans="1:25">
      <c r="A32" s="13" t="str">
        <f t="shared" si="17"/>
        <v>M09</v>
      </c>
      <c r="B32" s="24">
        <f t="shared" si="19"/>
        <v>1996</v>
      </c>
      <c r="C32" s="24" t="s">
        <v>113</v>
      </c>
      <c r="D32" s="27">
        <f>SUMIFS(data_dd!D:D,data_dd!B:B,data_monthly!C32)</f>
        <v>0</v>
      </c>
      <c r="E32" s="27">
        <f>SUMIFS(data_dd!F:F,data_dd!B:B,data_monthly!C32)</f>
        <v>0</v>
      </c>
      <c r="F32" s="12">
        <v>1075.8</v>
      </c>
      <c r="G32">
        <v>973.41975200000002</v>
      </c>
      <c r="H32">
        <v>102.38024799999999</v>
      </c>
      <c r="I32">
        <f t="shared" si="8"/>
        <v>7063.2</v>
      </c>
      <c r="J32">
        <f t="shared" si="9"/>
        <v>6230.3914329999989</v>
      </c>
      <c r="K32">
        <f t="shared" si="10"/>
        <v>832.80856700000004</v>
      </c>
      <c r="L32" s="12">
        <f t="shared" si="11"/>
        <v>30</v>
      </c>
      <c r="M32">
        <f t="shared" si="12"/>
        <v>35.86</v>
      </c>
      <c r="N32">
        <f t="shared" si="13"/>
        <v>32.447325066666664</v>
      </c>
      <c r="O32">
        <f t="shared" si="14"/>
        <v>3.4126749333333333</v>
      </c>
      <c r="P32">
        <f>INDEX(defra!A:D,MATCH(C32,defra!A:A,0),4)</f>
        <v>1078.122972739726</v>
      </c>
      <c r="R32" s="12">
        <f t="shared" si="16"/>
        <v>1</v>
      </c>
      <c r="S32" s="12">
        <f t="shared" si="2"/>
        <v>0</v>
      </c>
      <c r="T32" s="12">
        <f t="shared" si="3"/>
        <v>0</v>
      </c>
      <c r="U32" s="12">
        <f t="shared" si="4"/>
        <v>0</v>
      </c>
      <c r="V32" s="12">
        <f t="shared" si="5"/>
        <v>0</v>
      </c>
      <c r="W32" s="12">
        <f t="shared" si="15"/>
        <v>0</v>
      </c>
      <c r="X32">
        <f>IF(Y32="na",SUMIFS(data_dd!H:H,data_dd!B:B,data_monthly!C32),Y32)</f>
        <v>0</v>
      </c>
      <c r="Y32" t="s">
        <v>552</v>
      </c>
    </row>
    <row r="33" spans="1:25">
      <c r="A33" s="13" t="str">
        <f t="shared" si="17"/>
        <v>M10</v>
      </c>
      <c r="B33" s="24">
        <f t="shared" si="19"/>
        <v>1996</v>
      </c>
      <c r="C33" s="24" t="s">
        <v>114</v>
      </c>
      <c r="D33" s="27">
        <f>SUMIFS(data_dd!D:D,data_dd!B:B,data_monthly!C33)</f>
        <v>0</v>
      </c>
      <c r="E33" s="27">
        <f>SUMIFS(data_dd!F:F,data_dd!B:B,data_monthly!C33)</f>
        <v>0</v>
      </c>
      <c r="F33" s="12">
        <v>1075.7</v>
      </c>
      <c r="G33">
        <v>983.193307</v>
      </c>
      <c r="H33">
        <v>92.506692999999999</v>
      </c>
      <c r="I33">
        <f t="shared" si="8"/>
        <v>8138.9</v>
      </c>
      <c r="J33">
        <f t="shared" si="9"/>
        <v>7213.5847399999984</v>
      </c>
      <c r="K33">
        <f t="shared" si="10"/>
        <v>925.31526000000008</v>
      </c>
      <c r="L33" s="12">
        <f t="shared" si="11"/>
        <v>31</v>
      </c>
      <c r="M33">
        <f t="shared" si="12"/>
        <v>34.700000000000003</v>
      </c>
      <c r="N33">
        <f t="shared" si="13"/>
        <v>31.715913129032259</v>
      </c>
      <c r="O33">
        <f t="shared" si="14"/>
        <v>2.9840868709677419</v>
      </c>
      <c r="P33">
        <f>INDEX(defra!A:D,MATCH(C33,defra!A:A,0),4)</f>
        <v>1075.6365849643835</v>
      </c>
      <c r="R33" s="12">
        <f t="shared" si="16"/>
        <v>0</v>
      </c>
      <c r="S33" s="12">
        <f t="shared" si="2"/>
        <v>0</v>
      </c>
      <c r="T33" s="12">
        <f t="shared" si="3"/>
        <v>0</v>
      </c>
      <c r="U33" s="12">
        <f t="shared" si="4"/>
        <v>0</v>
      </c>
      <c r="V33" s="12">
        <f t="shared" si="5"/>
        <v>0</v>
      </c>
      <c r="W33" s="12">
        <f t="shared" si="15"/>
        <v>0</v>
      </c>
      <c r="X33">
        <f>IF(Y33="na",SUMIFS(data_dd!H:H,data_dd!B:B,data_monthly!C33),Y33)</f>
        <v>0</v>
      </c>
      <c r="Y33" t="s">
        <v>552</v>
      </c>
    </row>
    <row r="34" spans="1:25">
      <c r="A34" s="13" t="str">
        <f t="shared" si="17"/>
        <v>M11</v>
      </c>
      <c r="B34" s="24">
        <f t="shared" si="19"/>
        <v>1996</v>
      </c>
      <c r="C34" s="24" t="s">
        <v>115</v>
      </c>
      <c r="D34" s="27">
        <f>SUMIFS(data_dd!D:D,data_dd!B:B,data_monthly!C34)</f>
        <v>0</v>
      </c>
      <c r="E34" s="27">
        <f>SUMIFS(data_dd!F:F,data_dd!B:B,data_monthly!C34)</f>
        <v>0</v>
      </c>
      <c r="F34" s="12">
        <v>1029.5999999999999</v>
      </c>
      <c r="G34">
        <v>944.38541599999985</v>
      </c>
      <c r="H34">
        <v>85.214584000000002</v>
      </c>
      <c r="I34">
        <f t="shared" si="8"/>
        <v>9168.5</v>
      </c>
      <c r="J34">
        <f t="shared" si="9"/>
        <v>8157.9701559999985</v>
      </c>
      <c r="K34">
        <f t="shared" si="10"/>
        <v>1010.5298440000001</v>
      </c>
      <c r="L34" s="12">
        <f t="shared" si="11"/>
        <v>30</v>
      </c>
      <c r="M34">
        <f t="shared" si="12"/>
        <v>34.32</v>
      </c>
      <c r="N34">
        <f t="shared" si="13"/>
        <v>31.479513866666661</v>
      </c>
      <c r="O34">
        <f t="shared" si="14"/>
        <v>2.8404861333333336</v>
      </c>
      <c r="P34">
        <f>INDEX(defra!A:D,MATCH(C34,defra!A:A,0),4)</f>
        <v>1029.535186739726</v>
      </c>
      <c r="R34" s="12">
        <f t="shared" si="16"/>
        <v>0</v>
      </c>
      <c r="S34" s="12">
        <f t="shared" si="2"/>
        <v>0</v>
      </c>
      <c r="T34" s="12">
        <f t="shared" si="3"/>
        <v>0</v>
      </c>
      <c r="U34" s="12">
        <f t="shared" si="4"/>
        <v>0</v>
      </c>
      <c r="V34" s="12">
        <f t="shared" si="5"/>
        <v>0</v>
      </c>
      <c r="W34" s="12">
        <f t="shared" si="15"/>
        <v>0</v>
      </c>
      <c r="X34">
        <f>IF(Y34="na",SUMIFS(data_dd!H:H,data_dd!B:B,data_monthly!C34),Y34)</f>
        <v>0</v>
      </c>
      <c r="Y34" t="s">
        <v>552</v>
      </c>
    </row>
    <row r="35" spans="1:25">
      <c r="A35" s="13" t="str">
        <f t="shared" si="17"/>
        <v>M12</v>
      </c>
      <c r="B35" s="24">
        <f t="shared" si="19"/>
        <v>1996</v>
      </c>
      <c r="C35" s="24" t="s">
        <v>116</v>
      </c>
      <c r="D35" s="27">
        <f>SUMIFS(data_dd!D:D,data_dd!B:B,data_monthly!C35)</f>
        <v>0</v>
      </c>
      <c r="E35" s="27">
        <f>SUMIFS(data_dd!F:F,data_dd!B:B,data_monthly!C35)</f>
        <v>0</v>
      </c>
      <c r="F35" s="12">
        <v>1106.5</v>
      </c>
      <c r="G35">
        <v>1012.291731</v>
      </c>
      <c r="H35">
        <v>94.208269000000001</v>
      </c>
      <c r="I35">
        <f t="shared" si="8"/>
        <v>10275</v>
      </c>
      <c r="J35">
        <f t="shared" si="9"/>
        <v>9170.2618869999988</v>
      </c>
      <c r="K35">
        <f t="shared" si="10"/>
        <v>1104.7381130000001</v>
      </c>
      <c r="L35" s="12">
        <f t="shared" si="11"/>
        <v>31</v>
      </c>
      <c r="M35">
        <f t="shared" si="12"/>
        <v>35.693548387096776</v>
      </c>
      <c r="N35">
        <f t="shared" si="13"/>
        <v>32.654571967741937</v>
      </c>
      <c r="O35">
        <f t="shared" si="14"/>
        <v>3.0389764193548388</v>
      </c>
      <c r="P35">
        <f>INDEX(defra!A:D,MATCH(C35,defra!A:A,0),4)</f>
        <v>1106.4704989643835</v>
      </c>
      <c r="R35" s="12">
        <f t="shared" si="16"/>
        <v>0</v>
      </c>
      <c r="S35" s="12">
        <f t="shared" si="2"/>
        <v>0</v>
      </c>
      <c r="T35" s="12">
        <f t="shared" si="3"/>
        <v>0</v>
      </c>
      <c r="U35" s="12">
        <f t="shared" si="4"/>
        <v>0</v>
      </c>
      <c r="V35" s="12">
        <f t="shared" si="5"/>
        <v>0</v>
      </c>
      <c r="W35" s="12">
        <f t="shared" si="15"/>
        <v>0</v>
      </c>
      <c r="X35">
        <f>IF(Y35="na",SUMIFS(data_dd!H:H,data_dd!B:B,data_monthly!C35),Y35)</f>
        <v>0</v>
      </c>
      <c r="Y35" t="s">
        <v>552</v>
      </c>
    </row>
    <row r="36" spans="1:25">
      <c r="A36" s="13" t="str">
        <f t="shared" si="17"/>
        <v>M01</v>
      </c>
      <c r="B36" s="24">
        <f t="shared" si="19"/>
        <v>1997</v>
      </c>
      <c r="C36" s="24" t="s">
        <v>117</v>
      </c>
      <c r="D36" s="27">
        <f>SUMIFS(data_dd!D:D,data_dd!B:B,data_monthly!C36)</f>
        <v>0</v>
      </c>
      <c r="E36" s="27">
        <f>SUMIFS(data_dd!F:F,data_dd!B:B,data_monthly!C36)</f>
        <v>0</v>
      </c>
      <c r="F36" s="12">
        <v>1148.2</v>
      </c>
      <c r="G36">
        <v>1043.353333</v>
      </c>
      <c r="H36">
        <v>104.846667</v>
      </c>
      <c r="I36">
        <f t="shared" si="8"/>
        <v>11423.2</v>
      </c>
      <c r="J36">
        <f t="shared" si="9"/>
        <v>10213.61522</v>
      </c>
      <c r="K36">
        <f t="shared" si="10"/>
        <v>1209.5847800000001</v>
      </c>
      <c r="L36" s="12">
        <f t="shared" si="11"/>
        <v>31</v>
      </c>
      <c r="M36">
        <f t="shared" si="12"/>
        <v>37.038709677419355</v>
      </c>
      <c r="N36">
        <f t="shared" si="13"/>
        <v>33.65655912903226</v>
      </c>
      <c r="O36">
        <f t="shared" si="14"/>
        <v>3.3821505483870968</v>
      </c>
      <c r="P36">
        <f>INDEX(defra!A:D,MATCH(C36,defra!A:A,0),4)</f>
        <v>1148.1423369643835</v>
      </c>
      <c r="R36" s="12">
        <f t="shared" si="16"/>
        <v>0</v>
      </c>
      <c r="S36" s="12">
        <f t="shared" si="2"/>
        <v>0</v>
      </c>
      <c r="T36" s="12">
        <f t="shared" si="3"/>
        <v>0</v>
      </c>
      <c r="U36" s="12">
        <f t="shared" si="4"/>
        <v>0</v>
      </c>
      <c r="V36" s="12">
        <f t="shared" si="5"/>
        <v>0</v>
      </c>
      <c r="W36" s="12">
        <f t="shared" si="15"/>
        <v>0</v>
      </c>
      <c r="X36">
        <f>IF(Y36="na",SUMIFS(data_dd!H:H,data_dd!B:B,data_monthly!C36),Y36)</f>
        <v>0</v>
      </c>
      <c r="Y36" t="s">
        <v>552</v>
      </c>
    </row>
    <row r="37" spans="1:25">
      <c r="A37" s="13" t="str">
        <f t="shared" si="17"/>
        <v>M02</v>
      </c>
      <c r="B37" s="24">
        <f t="shared" si="19"/>
        <v>1997</v>
      </c>
      <c r="C37" s="24" t="s">
        <v>118</v>
      </c>
      <c r="D37" s="27">
        <f>SUMIFS(data_dd!D:D,data_dd!B:B,data_monthly!C37)</f>
        <v>0</v>
      </c>
      <c r="E37" s="27">
        <f>SUMIFS(data_dd!F:F,data_dd!B:B,data_monthly!C37)</f>
        <v>0</v>
      </c>
      <c r="F37" s="12">
        <v>1063.9000000000001</v>
      </c>
      <c r="G37">
        <v>959.62613600000009</v>
      </c>
      <c r="H37">
        <v>104.273864</v>
      </c>
      <c r="I37">
        <f t="shared" si="8"/>
        <v>12487.1</v>
      </c>
      <c r="J37">
        <f t="shared" si="9"/>
        <v>11173.241356</v>
      </c>
      <c r="K37">
        <f t="shared" si="10"/>
        <v>1313.8586440000001</v>
      </c>
      <c r="L37" s="12">
        <f t="shared" si="11"/>
        <v>28</v>
      </c>
      <c r="M37">
        <f t="shared" si="12"/>
        <v>37.996428571428574</v>
      </c>
      <c r="N37">
        <f t="shared" si="13"/>
        <v>34.272362000000001</v>
      </c>
      <c r="O37">
        <f t="shared" si="14"/>
        <v>3.7240665714285717</v>
      </c>
      <c r="P37">
        <f>INDEX(defra!A:D,MATCH(C37,defra!A:A,0),4)</f>
        <v>1063.8509282904108</v>
      </c>
      <c r="R37" s="12">
        <f t="shared" si="16"/>
        <v>0</v>
      </c>
      <c r="S37" s="12">
        <f t="shared" si="2"/>
        <v>0</v>
      </c>
      <c r="T37" s="12">
        <f t="shared" si="3"/>
        <v>0</v>
      </c>
      <c r="U37" s="12">
        <f t="shared" si="4"/>
        <v>0</v>
      </c>
      <c r="V37" s="12">
        <f t="shared" si="5"/>
        <v>0</v>
      </c>
      <c r="W37" s="12">
        <f t="shared" si="15"/>
        <v>0</v>
      </c>
      <c r="X37">
        <f>IF(Y37="na",SUMIFS(data_dd!H:H,data_dd!B:B,data_monthly!C37),Y37)</f>
        <v>0</v>
      </c>
      <c r="Y37" t="s">
        <v>552</v>
      </c>
    </row>
    <row r="38" spans="1:25">
      <c r="A38" s="13" t="str">
        <f t="shared" si="17"/>
        <v>M03</v>
      </c>
      <c r="B38" s="24">
        <f t="shared" si="19"/>
        <v>1997</v>
      </c>
      <c r="C38" s="24" t="s">
        <v>119</v>
      </c>
      <c r="D38" s="27">
        <f>SUMIFS(data_dd!D:D,data_dd!B:B,data_monthly!C38)</f>
        <v>0</v>
      </c>
      <c r="E38" s="27">
        <f>SUMIFS(data_dd!F:F,data_dd!B:B,data_monthly!C38)</f>
        <v>0</v>
      </c>
      <c r="F38" s="12">
        <v>1200.5</v>
      </c>
      <c r="G38">
        <v>1073.1909009999999</v>
      </c>
      <c r="H38">
        <v>127.309099</v>
      </c>
      <c r="I38">
        <f t="shared" si="8"/>
        <v>13687.6</v>
      </c>
      <c r="J38">
        <f t="shared" si="9"/>
        <v>12246.432257</v>
      </c>
      <c r="K38">
        <f t="shared" si="10"/>
        <v>1441.1677430000002</v>
      </c>
      <c r="L38" s="12">
        <f t="shared" si="11"/>
        <v>31</v>
      </c>
      <c r="M38">
        <f t="shared" si="12"/>
        <v>38.725806451612904</v>
      </c>
      <c r="N38">
        <f t="shared" si="13"/>
        <v>34.619061322580642</v>
      </c>
      <c r="O38">
        <f t="shared" si="14"/>
        <v>4.1067451290322579</v>
      </c>
      <c r="P38">
        <f>INDEX(defra!A:D,MATCH(C38,defra!A:A,0),4)</f>
        <v>1200.4640019643834</v>
      </c>
      <c r="R38" s="12">
        <f t="shared" si="16"/>
        <v>0</v>
      </c>
      <c r="S38" s="12">
        <f t="shared" si="2"/>
        <v>0</v>
      </c>
      <c r="T38" s="12">
        <f t="shared" si="3"/>
        <v>0</v>
      </c>
      <c r="U38" s="12">
        <f t="shared" si="4"/>
        <v>0</v>
      </c>
      <c r="V38" s="12">
        <f t="shared" si="5"/>
        <v>0</v>
      </c>
      <c r="W38" s="12">
        <f t="shared" si="15"/>
        <v>0</v>
      </c>
      <c r="X38">
        <f>IF(Y38="na",SUMIFS(data_dd!H:H,data_dd!B:B,data_monthly!C38),Y38)</f>
        <v>0</v>
      </c>
      <c r="Y38" t="s">
        <v>552</v>
      </c>
    </row>
    <row r="39" spans="1:25">
      <c r="A39" s="13" t="str">
        <f t="shared" si="17"/>
        <v>M04</v>
      </c>
      <c r="B39" s="24">
        <f t="shared" si="19"/>
        <v>1997</v>
      </c>
      <c r="C39" s="24" t="s">
        <v>120</v>
      </c>
      <c r="D39" s="27">
        <f>SUMIFS(data_dd!D:D,data_dd!B:B,data_monthly!C39)</f>
        <v>0</v>
      </c>
      <c r="E39" s="27">
        <f>SUMIFS(data_dd!F:F,data_dd!B:B,data_monthly!C39)</f>
        <v>0</v>
      </c>
      <c r="F39" s="12">
        <v>1256.4000000000001</v>
      </c>
      <c r="G39">
        <v>1105.3397140000002</v>
      </c>
      <c r="H39">
        <v>151.06028599999999</v>
      </c>
      <c r="I39">
        <f t="shared" si="8"/>
        <v>1256.4000000000001</v>
      </c>
      <c r="J39">
        <f t="shared" si="9"/>
        <v>1105.3397140000002</v>
      </c>
      <c r="K39">
        <f t="shared" si="10"/>
        <v>151.06028599999999</v>
      </c>
      <c r="L39" s="12">
        <f t="shared" si="11"/>
        <v>30</v>
      </c>
      <c r="M39">
        <f t="shared" si="12"/>
        <v>41.88</v>
      </c>
      <c r="N39">
        <f t="shared" si="13"/>
        <v>36.844657133333342</v>
      </c>
      <c r="O39">
        <f t="shared" si="14"/>
        <v>5.0353428666666664</v>
      </c>
      <c r="P39">
        <f>INDEX(defra!A:D,MATCH(C39,defra!A:A,0),4)</f>
        <v>1256.8977732595336</v>
      </c>
      <c r="R39" s="12">
        <f t="shared" si="16"/>
        <v>0</v>
      </c>
      <c r="S39" s="12">
        <f t="shared" si="2"/>
        <v>0</v>
      </c>
      <c r="T39" s="12">
        <f t="shared" si="3"/>
        <v>0</v>
      </c>
      <c r="U39" s="12">
        <f t="shared" si="4"/>
        <v>0</v>
      </c>
      <c r="V39" s="12">
        <f t="shared" si="5"/>
        <v>0</v>
      </c>
      <c r="W39" s="12">
        <f t="shared" si="15"/>
        <v>0</v>
      </c>
      <c r="X39">
        <f>IF(Y39="na",SUMIFS(data_dd!H:H,data_dd!B:B,data_monthly!C39),Y39)</f>
        <v>0</v>
      </c>
      <c r="Y39" t="s">
        <v>552</v>
      </c>
    </row>
    <row r="40" spans="1:25">
      <c r="A40" s="13" t="str">
        <f t="shared" si="17"/>
        <v>M05</v>
      </c>
      <c r="B40" s="24">
        <f t="shared" si="19"/>
        <v>1997</v>
      </c>
      <c r="C40" s="24" t="s">
        <v>121</v>
      </c>
      <c r="D40" s="27">
        <f>SUMIFS(data_dd!D:D,data_dd!B:B,data_monthly!C40)</f>
        <v>0</v>
      </c>
      <c r="E40" s="27">
        <f>SUMIFS(data_dd!F:F,data_dd!B:B,data_monthly!C40)</f>
        <v>0</v>
      </c>
      <c r="F40" s="12">
        <v>1316.9</v>
      </c>
      <c r="G40">
        <v>1150.058256</v>
      </c>
      <c r="H40">
        <v>166.84174400000001</v>
      </c>
      <c r="I40">
        <f t="shared" si="8"/>
        <v>2573.3000000000002</v>
      </c>
      <c r="J40">
        <f t="shared" si="9"/>
        <v>2255.39797</v>
      </c>
      <c r="K40">
        <f t="shared" si="10"/>
        <v>317.90202999999997</v>
      </c>
      <c r="L40" s="12">
        <f t="shared" si="11"/>
        <v>31</v>
      </c>
      <c r="M40">
        <f t="shared" si="12"/>
        <v>42.480645161290326</v>
      </c>
      <c r="N40">
        <f t="shared" si="13"/>
        <v>37.098653419354839</v>
      </c>
      <c r="O40">
        <f t="shared" si="14"/>
        <v>5.3819917419354839</v>
      </c>
      <c r="P40">
        <f>INDEX(defra!A:D,MATCH(C40,defra!A:A,0),4)</f>
        <v>1317.4204979110064</v>
      </c>
      <c r="R40" s="12">
        <f t="shared" si="16"/>
        <v>0</v>
      </c>
      <c r="S40" s="12">
        <f t="shared" si="2"/>
        <v>0</v>
      </c>
      <c r="T40" s="12">
        <f t="shared" si="3"/>
        <v>0</v>
      </c>
      <c r="U40" s="12">
        <f t="shared" si="4"/>
        <v>0</v>
      </c>
      <c r="V40" s="12">
        <f t="shared" si="5"/>
        <v>0</v>
      </c>
      <c r="W40" s="12">
        <f t="shared" si="15"/>
        <v>0</v>
      </c>
      <c r="X40">
        <f>IF(Y40="na",SUMIFS(data_dd!H:H,data_dd!B:B,data_monthly!C40),Y40)</f>
        <v>0</v>
      </c>
      <c r="Y40" t="s">
        <v>552</v>
      </c>
    </row>
    <row r="41" spans="1:25">
      <c r="A41" s="13" t="str">
        <f t="shared" si="17"/>
        <v>M06</v>
      </c>
      <c r="B41" s="24">
        <f t="shared" si="19"/>
        <v>1997</v>
      </c>
      <c r="C41" s="24" t="s">
        <v>122</v>
      </c>
      <c r="D41" s="27">
        <f>SUMIFS(data_dd!D:D,data_dd!B:B,data_monthly!C41)</f>
        <v>0</v>
      </c>
      <c r="E41" s="27">
        <f>SUMIFS(data_dd!F:F,data_dd!B:B,data_monthly!C41)</f>
        <v>0</v>
      </c>
      <c r="F41" s="12">
        <v>1197.5999999999999</v>
      </c>
      <c r="G41">
        <v>1040.98603</v>
      </c>
      <c r="H41">
        <v>156.61396999999999</v>
      </c>
      <c r="I41">
        <f t="shared" si="8"/>
        <v>3770.9</v>
      </c>
      <c r="J41">
        <f t="shared" si="9"/>
        <v>3296.384</v>
      </c>
      <c r="K41">
        <f t="shared" si="10"/>
        <v>474.51599999999996</v>
      </c>
      <c r="L41" s="12">
        <f t="shared" si="11"/>
        <v>30</v>
      </c>
      <c r="M41">
        <f t="shared" si="12"/>
        <v>39.919999999999995</v>
      </c>
      <c r="N41">
        <f t="shared" si="13"/>
        <v>34.699534333333332</v>
      </c>
      <c r="O41">
        <f t="shared" si="14"/>
        <v>5.2204656666666667</v>
      </c>
      <c r="P41">
        <f>INDEX(defra!A:D,MATCH(C41,defra!A:A,0),4)</f>
        <v>1198.0416400938648</v>
      </c>
      <c r="R41" s="12">
        <f t="shared" si="16"/>
        <v>0</v>
      </c>
      <c r="S41" s="12">
        <f t="shared" si="2"/>
        <v>0</v>
      </c>
      <c r="T41" s="12">
        <f t="shared" si="3"/>
        <v>0</v>
      </c>
      <c r="U41" s="12">
        <f t="shared" si="4"/>
        <v>0</v>
      </c>
      <c r="V41" s="12">
        <f t="shared" si="5"/>
        <v>0</v>
      </c>
      <c r="W41" s="12">
        <f t="shared" si="15"/>
        <v>0</v>
      </c>
      <c r="X41">
        <f>IF(Y41="na",SUMIFS(data_dd!H:H,data_dd!B:B,data_monthly!C41),Y41)</f>
        <v>0</v>
      </c>
      <c r="Y41" t="s">
        <v>552</v>
      </c>
    </row>
    <row r="42" spans="1:25">
      <c r="A42" s="13" t="str">
        <f t="shared" si="17"/>
        <v>M07</v>
      </c>
      <c r="B42" s="24">
        <f t="shared" si="19"/>
        <v>1997</v>
      </c>
      <c r="C42" s="24" t="s">
        <v>123</v>
      </c>
      <c r="D42" s="27">
        <f>SUMIFS(data_dd!D:D,data_dd!B:B,data_monthly!C42)</f>
        <v>0</v>
      </c>
      <c r="E42" s="27">
        <f>SUMIFS(data_dd!F:F,data_dd!B:B,data_monthly!C42)</f>
        <v>0</v>
      </c>
      <c r="F42" s="12">
        <v>1163.5</v>
      </c>
      <c r="G42">
        <v>1014.688882</v>
      </c>
      <c r="H42">
        <v>148.81111799999999</v>
      </c>
      <c r="I42">
        <f t="shared" si="8"/>
        <v>4934.3999999999996</v>
      </c>
      <c r="J42">
        <f t="shared" si="9"/>
        <v>4311.0728820000004</v>
      </c>
      <c r="K42">
        <f t="shared" si="10"/>
        <v>623.32711799999993</v>
      </c>
      <c r="L42" s="12">
        <f t="shared" si="11"/>
        <v>31</v>
      </c>
      <c r="M42">
        <f t="shared" si="12"/>
        <v>37.532258064516128</v>
      </c>
      <c r="N42">
        <f t="shared" si="13"/>
        <v>32.731899419354839</v>
      </c>
      <c r="O42">
        <f t="shared" si="14"/>
        <v>4.8003586451612899</v>
      </c>
      <c r="P42">
        <f>INDEX(defra!A:D,MATCH(C42,defra!A:A,0),4)</f>
        <v>1163.9487363453923</v>
      </c>
      <c r="R42" s="12">
        <f t="shared" si="16"/>
        <v>0</v>
      </c>
      <c r="S42" s="12">
        <f t="shared" si="2"/>
        <v>0</v>
      </c>
      <c r="T42" s="12">
        <f t="shared" si="3"/>
        <v>0</v>
      </c>
      <c r="U42" s="12">
        <f t="shared" si="4"/>
        <v>0</v>
      </c>
      <c r="V42" s="12">
        <f t="shared" si="5"/>
        <v>0</v>
      </c>
      <c r="W42" s="12">
        <f t="shared" si="15"/>
        <v>0</v>
      </c>
      <c r="X42">
        <f>IF(Y42="na",SUMIFS(data_dd!H:H,data_dd!B:B,data_monthly!C42),Y42)</f>
        <v>0</v>
      </c>
      <c r="Y42" t="s">
        <v>552</v>
      </c>
    </row>
    <row r="43" spans="1:25">
      <c r="A43" s="13" t="str">
        <f t="shared" si="17"/>
        <v>M08</v>
      </c>
      <c r="B43" s="24">
        <f t="shared" si="19"/>
        <v>1997</v>
      </c>
      <c r="C43" s="24" t="s">
        <v>124</v>
      </c>
      <c r="D43" s="27">
        <f>SUMIFS(data_dd!D:D,data_dd!B:B,data_monthly!C43)</f>
        <v>0</v>
      </c>
      <c r="E43" s="27">
        <f>SUMIFS(data_dd!F:F,data_dd!B:B,data_monthly!C43)</f>
        <v>0</v>
      </c>
      <c r="F43" s="12">
        <v>1122.2</v>
      </c>
      <c r="G43">
        <v>993.98608400000001</v>
      </c>
      <c r="H43">
        <v>128.21391600000001</v>
      </c>
      <c r="I43">
        <f t="shared" si="8"/>
        <v>6056.5999999999995</v>
      </c>
      <c r="J43">
        <f t="shared" si="9"/>
        <v>5305.0589660000005</v>
      </c>
      <c r="K43">
        <f t="shared" si="10"/>
        <v>751.54103399999997</v>
      </c>
      <c r="L43" s="12">
        <f t="shared" si="11"/>
        <v>31</v>
      </c>
      <c r="M43">
        <f t="shared" si="12"/>
        <v>36.200000000000003</v>
      </c>
      <c r="N43">
        <f t="shared" si="13"/>
        <v>32.064067225806454</v>
      </c>
      <c r="O43">
        <f t="shared" si="14"/>
        <v>4.1359327741935488</v>
      </c>
      <c r="P43">
        <f>INDEX(defra!A:D,MATCH(C43,defra!A:A,0),4)</f>
        <v>1122.6765162968452</v>
      </c>
      <c r="R43" s="12">
        <f t="shared" si="16"/>
        <v>0</v>
      </c>
      <c r="S43" s="12">
        <f t="shared" si="2"/>
        <v>0</v>
      </c>
      <c r="T43" s="12">
        <f t="shared" si="3"/>
        <v>0</v>
      </c>
      <c r="U43" s="12">
        <f t="shared" si="4"/>
        <v>0</v>
      </c>
      <c r="V43" s="12">
        <f t="shared" si="5"/>
        <v>0</v>
      </c>
      <c r="W43" s="12">
        <f t="shared" si="15"/>
        <v>0</v>
      </c>
      <c r="X43">
        <f>IF(Y43="na",SUMIFS(data_dd!H:H,data_dd!B:B,data_monthly!C43),Y43)</f>
        <v>0</v>
      </c>
      <c r="Y43" t="s">
        <v>552</v>
      </c>
    </row>
    <row r="44" spans="1:25">
      <c r="A44" s="13" t="str">
        <f t="shared" si="17"/>
        <v>M09</v>
      </c>
      <c r="B44" s="24">
        <f t="shared" si="19"/>
        <v>1997</v>
      </c>
      <c r="C44" s="24" t="s">
        <v>125</v>
      </c>
      <c r="D44" s="27">
        <f>SUMIFS(data_dd!D:D,data_dd!B:B,data_monthly!C44)</f>
        <v>0</v>
      </c>
      <c r="E44" s="27">
        <f>SUMIFS(data_dd!F:F,data_dd!B:B,data_monthly!C44)</f>
        <v>0</v>
      </c>
      <c r="F44" s="12">
        <v>1069.7</v>
      </c>
      <c r="G44">
        <v>962.55355400000008</v>
      </c>
      <c r="H44">
        <v>107.146446</v>
      </c>
      <c r="I44">
        <f t="shared" si="8"/>
        <v>7126.2999999999993</v>
      </c>
      <c r="J44">
        <f t="shared" si="9"/>
        <v>6267.6125200000006</v>
      </c>
      <c r="K44">
        <f t="shared" si="10"/>
        <v>858.68747999999994</v>
      </c>
      <c r="L44" s="12">
        <f t="shared" si="11"/>
        <v>30</v>
      </c>
      <c r="M44">
        <f t="shared" si="12"/>
        <v>35.656666666666666</v>
      </c>
      <c r="N44">
        <f t="shared" si="13"/>
        <v>32.085118466666671</v>
      </c>
      <c r="O44">
        <f t="shared" si="14"/>
        <v>3.5715482000000001</v>
      </c>
      <c r="P44">
        <f>INDEX(defra!A:D,MATCH(C44,defra!A:A,0),4)</f>
        <v>1070.1110804367593</v>
      </c>
      <c r="R44" s="12">
        <f t="shared" si="16"/>
        <v>0</v>
      </c>
      <c r="S44" s="12">
        <f t="shared" si="2"/>
        <v>0</v>
      </c>
      <c r="T44" s="12">
        <f t="shared" si="3"/>
        <v>0</v>
      </c>
      <c r="U44" s="12">
        <f t="shared" si="4"/>
        <v>0</v>
      </c>
      <c r="V44" s="12">
        <f t="shared" si="5"/>
        <v>0</v>
      </c>
      <c r="W44" s="12">
        <f t="shared" si="15"/>
        <v>0</v>
      </c>
      <c r="X44">
        <f>IF(Y44="na",SUMIFS(data_dd!H:H,data_dd!B:B,data_monthly!C44),Y44)</f>
        <v>0</v>
      </c>
      <c r="Y44" t="s">
        <v>552</v>
      </c>
    </row>
    <row r="45" spans="1:25">
      <c r="A45" s="13" t="str">
        <f t="shared" si="17"/>
        <v>M10</v>
      </c>
      <c r="B45" s="24">
        <f t="shared" si="19"/>
        <v>1997</v>
      </c>
      <c r="C45" s="24" t="s">
        <v>126</v>
      </c>
      <c r="D45" s="27">
        <f>SUMIFS(data_dd!D:D,data_dd!B:B,data_monthly!C45)</f>
        <v>0</v>
      </c>
      <c r="E45" s="27">
        <f>SUMIFS(data_dd!F:F,data_dd!B:B,data_monthly!C45)</f>
        <v>0</v>
      </c>
      <c r="F45" s="12">
        <v>1100.8</v>
      </c>
      <c r="G45">
        <v>999.32736299999999</v>
      </c>
      <c r="H45">
        <v>101.47263700000001</v>
      </c>
      <c r="I45">
        <f t="shared" si="8"/>
        <v>8227.0999999999985</v>
      </c>
      <c r="J45">
        <f t="shared" si="9"/>
        <v>7266.9398830000009</v>
      </c>
      <c r="K45">
        <f t="shared" si="10"/>
        <v>960.1601169999999</v>
      </c>
      <c r="L45" s="12">
        <f t="shared" si="11"/>
        <v>31</v>
      </c>
      <c r="M45">
        <f t="shared" si="12"/>
        <v>35.509677419354837</v>
      </c>
      <c r="N45">
        <f t="shared" si="13"/>
        <v>32.236366548387096</v>
      </c>
      <c r="O45">
        <f t="shared" si="14"/>
        <v>3.2733108709677423</v>
      </c>
      <c r="P45">
        <f>INDEX(defra!A:D,MATCH(C45,defra!A:A,0),4)</f>
        <v>1101.2792515904916</v>
      </c>
      <c r="R45" s="12">
        <f t="shared" si="16"/>
        <v>0</v>
      </c>
      <c r="S45" s="12">
        <f t="shared" si="2"/>
        <v>0</v>
      </c>
      <c r="T45" s="12">
        <f t="shared" si="3"/>
        <v>0</v>
      </c>
      <c r="U45" s="12">
        <f t="shared" si="4"/>
        <v>0</v>
      </c>
      <c r="V45" s="12">
        <f t="shared" si="5"/>
        <v>0</v>
      </c>
      <c r="W45" s="12">
        <f t="shared" si="15"/>
        <v>0</v>
      </c>
      <c r="X45">
        <f>IF(Y45="na",SUMIFS(data_dd!H:H,data_dd!B:B,data_monthly!C45),Y45)</f>
        <v>0</v>
      </c>
      <c r="Y45" t="s">
        <v>552</v>
      </c>
    </row>
    <row r="46" spans="1:25">
      <c r="A46" s="13" t="str">
        <f t="shared" si="17"/>
        <v>M11</v>
      </c>
      <c r="B46" s="24">
        <f t="shared" si="19"/>
        <v>1997</v>
      </c>
      <c r="C46" s="24" t="s">
        <v>127</v>
      </c>
      <c r="D46" s="27">
        <f>SUMIFS(data_dd!D:D,data_dd!B:B,data_monthly!C46)</f>
        <v>0</v>
      </c>
      <c r="E46" s="27">
        <f>SUMIFS(data_dd!F:F,data_dd!B:B,data_monthly!C46)</f>
        <v>0</v>
      </c>
      <c r="F46" s="12">
        <v>1065.9000000000001</v>
      </c>
      <c r="G46">
        <v>971.30214500000011</v>
      </c>
      <c r="H46">
        <v>94.597854999999996</v>
      </c>
      <c r="I46">
        <f t="shared" si="8"/>
        <v>9292.9999999999982</v>
      </c>
      <c r="J46">
        <f t="shared" si="9"/>
        <v>8238.2420280000006</v>
      </c>
      <c r="K46">
        <f t="shared" si="10"/>
        <v>1054.7579719999999</v>
      </c>
      <c r="L46" s="12">
        <f t="shared" si="11"/>
        <v>30</v>
      </c>
      <c r="M46">
        <f t="shared" si="12"/>
        <v>35.53</v>
      </c>
      <c r="N46">
        <f t="shared" si="13"/>
        <v>32.376738166666669</v>
      </c>
      <c r="O46">
        <f t="shared" si="14"/>
        <v>3.1532618333333331</v>
      </c>
      <c r="P46">
        <f>INDEX(defra!A:D,MATCH(C46,defra!A:A,0),4)</f>
        <v>1066.316898564696</v>
      </c>
      <c r="R46" s="12">
        <f t="shared" si="16"/>
        <v>0</v>
      </c>
      <c r="S46" s="12">
        <f t="shared" si="2"/>
        <v>0</v>
      </c>
      <c r="T46" s="12">
        <f t="shared" si="3"/>
        <v>0</v>
      </c>
      <c r="U46" s="12">
        <f t="shared" si="4"/>
        <v>0</v>
      </c>
      <c r="V46" s="12">
        <f t="shared" si="5"/>
        <v>0</v>
      </c>
      <c r="W46" s="12">
        <f t="shared" si="15"/>
        <v>0</v>
      </c>
      <c r="X46">
        <f>IF(Y46="na",SUMIFS(data_dd!H:H,data_dd!B:B,data_monthly!C46),Y46)</f>
        <v>0</v>
      </c>
      <c r="Y46" t="s">
        <v>552</v>
      </c>
    </row>
    <row r="47" spans="1:25">
      <c r="A47" s="13" t="str">
        <f t="shared" si="17"/>
        <v>M12</v>
      </c>
      <c r="B47" s="24">
        <f t="shared" si="19"/>
        <v>1997</v>
      </c>
      <c r="C47" s="24" t="s">
        <v>128</v>
      </c>
      <c r="D47" s="27">
        <f>SUMIFS(data_dd!D:D,data_dd!B:B,data_monthly!C47)</f>
        <v>0</v>
      </c>
      <c r="E47" s="27">
        <f>SUMIFS(data_dd!F:F,data_dd!B:B,data_monthly!C47)</f>
        <v>0</v>
      </c>
      <c r="F47" s="12">
        <v>1140</v>
      </c>
      <c r="G47">
        <v>1037.845253</v>
      </c>
      <c r="H47">
        <v>102.154747</v>
      </c>
      <c r="I47">
        <f t="shared" si="8"/>
        <v>10432.999999999998</v>
      </c>
      <c r="J47">
        <f t="shared" si="9"/>
        <v>9276.0872810000001</v>
      </c>
      <c r="K47">
        <f t="shared" si="10"/>
        <v>1156.9127189999999</v>
      </c>
      <c r="L47" s="12">
        <f t="shared" si="11"/>
        <v>31</v>
      </c>
      <c r="M47">
        <f t="shared" si="12"/>
        <v>36.774193548387096</v>
      </c>
      <c r="N47">
        <f t="shared" si="13"/>
        <v>33.478879129032258</v>
      </c>
      <c r="O47">
        <f t="shared" si="14"/>
        <v>3.2953144193548387</v>
      </c>
      <c r="P47">
        <f>INDEX(defra!A:D,MATCH(C47,defra!A:A,0),4)</f>
        <v>1140.4498853848959</v>
      </c>
      <c r="R47" s="12">
        <f t="shared" si="16"/>
        <v>0</v>
      </c>
      <c r="S47" s="12">
        <f t="shared" si="2"/>
        <v>0</v>
      </c>
      <c r="T47" s="12">
        <f t="shared" si="3"/>
        <v>0</v>
      </c>
      <c r="U47" s="12">
        <f t="shared" si="4"/>
        <v>0</v>
      </c>
      <c r="V47" s="12">
        <f t="shared" si="5"/>
        <v>0</v>
      </c>
      <c r="W47" s="12">
        <f t="shared" si="15"/>
        <v>0</v>
      </c>
      <c r="X47">
        <f>IF(Y47="na",SUMIFS(data_dd!H:H,data_dd!B:B,data_monthly!C47),Y47)</f>
        <v>0</v>
      </c>
      <c r="Y47" t="s">
        <v>552</v>
      </c>
    </row>
    <row r="48" spans="1:25">
      <c r="A48" s="13" t="str">
        <f t="shared" si="17"/>
        <v>M01</v>
      </c>
      <c r="B48" s="24">
        <f t="shared" si="19"/>
        <v>1998</v>
      </c>
      <c r="C48" s="24" t="s">
        <v>129</v>
      </c>
      <c r="D48" s="27">
        <f>SUMIFS(data_dd!D:D,data_dd!B:B,data_monthly!C48)</f>
        <v>0</v>
      </c>
      <c r="E48" s="27">
        <f>SUMIFS(data_dd!F:F,data_dd!B:B,data_monthly!C48)</f>
        <v>0</v>
      </c>
      <c r="F48" s="12">
        <v>1166.9000000000001</v>
      </c>
      <c r="G48">
        <v>1057.334055</v>
      </c>
      <c r="H48">
        <v>109.565945</v>
      </c>
      <c r="I48">
        <f t="shared" si="8"/>
        <v>11599.899999999998</v>
      </c>
      <c r="J48">
        <f t="shared" si="9"/>
        <v>10333.421335999999</v>
      </c>
      <c r="K48">
        <f t="shared" si="10"/>
        <v>1266.478664</v>
      </c>
      <c r="L48" s="12">
        <f t="shared" si="11"/>
        <v>31</v>
      </c>
      <c r="M48">
        <f t="shared" si="12"/>
        <v>37.641935483870974</v>
      </c>
      <c r="N48">
        <f t="shared" si="13"/>
        <v>34.107550161290327</v>
      </c>
      <c r="O48">
        <f t="shared" si="14"/>
        <v>3.5343853225806452</v>
      </c>
      <c r="P48">
        <f>INDEX(defra!A:D,MATCH(C48,defra!A:A,0),4)</f>
        <v>1167.325474824059</v>
      </c>
      <c r="R48" s="12">
        <f t="shared" si="16"/>
        <v>0</v>
      </c>
      <c r="S48" s="12">
        <f t="shared" si="2"/>
        <v>0</v>
      </c>
      <c r="T48" s="12">
        <f t="shared" si="3"/>
        <v>0</v>
      </c>
      <c r="U48" s="12">
        <f t="shared" si="4"/>
        <v>0</v>
      </c>
      <c r="V48" s="12">
        <f t="shared" si="5"/>
        <v>0</v>
      </c>
      <c r="W48" s="12">
        <f t="shared" si="15"/>
        <v>0</v>
      </c>
      <c r="X48">
        <f>IF(Y48="na",SUMIFS(data_dd!H:H,data_dd!B:B,data_monthly!C48),Y48)</f>
        <v>0</v>
      </c>
      <c r="Y48" t="s">
        <v>552</v>
      </c>
    </row>
    <row r="49" spans="1:25">
      <c r="A49" s="13" t="str">
        <f t="shared" si="17"/>
        <v>M02</v>
      </c>
      <c r="B49" s="24">
        <f t="shared" si="19"/>
        <v>1998</v>
      </c>
      <c r="C49" s="24" t="s">
        <v>130</v>
      </c>
      <c r="D49" s="27">
        <f>SUMIFS(data_dd!D:D,data_dd!B:B,data_monthly!C49)</f>
        <v>0</v>
      </c>
      <c r="E49" s="27">
        <f>SUMIFS(data_dd!F:F,data_dd!B:B,data_monthly!C49)</f>
        <v>0</v>
      </c>
      <c r="F49" s="12">
        <v>1059.4000000000001</v>
      </c>
      <c r="G49">
        <v>951.69168900000011</v>
      </c>
      <c r="H49">
        <v>107.70831099999999</v>
      </c>
      <c r="I49">
        <f t="shared" si="8"/>
        <v>12659.299999999997</v>
      </c>
      <c r="J49">
        <f t="shared" si="9"/>
        <v>11285.113024999999</v>
      </c>
      <c r="K49">
        <f t="shared" si="10"/>
        <v>1374.1869750000001</v>
      </c>
      <c r="L49" s="12">
        <f t="shared" si="11"/>
        <v>28</v>
      </c>
      <c r="M49">
        <f t="shared" si="12"/>
        <v>37.835714285714289</v>
      </c>
      <c r="N49">
        <f t="shared" si="13"/>
        <v>33.988988892857144</v>
      </c>
      <c r="O49">
        <f t="shared" si="14"/>
        <v>3.8467253928571425</v>
      </c>
      <c r="P49">
        <f>INDEX(defra!A:D,MATCH(C49,defra!A:A,0),4)</f>
        <v>1059.8156998112097</v>
      </c>
      <c r="R49" s="12">
        <f t="shared" si="16"/>
        <v>0</v>
      </c>
      <c r="S49" s="12">
        <f t="shared" si="2"/>
        <v>0</v>
      </c>
      <c r="T49" s="12">
        <f t="shared" si="3"/>
        <v>0</v>
      </c>
      <c r="U49" s="12">
        <f t="shared" si="4"/>
        <v>0</v>
      </c>
      <c r="V49" s="12">
        <f t="shared" si="5"/>
        <v>0</v>
      </c>
      <c r="W49" s="12">
        <f t="shared" si="15"/>
        <v>0</v>
      </c>
      <c r="X49">
        <f>IF(Y49="na",SUMIFS(data_dd!H:H,data_dd!B:B,data_monthly!C49),Y49)</f>
        <v>0</v>
      </c>
      <c r="Y49" t="s">
        <v>552</v>
      </c>
    </row>
    <row r="50" spans="1:25">
      <c r="A50" s="13" t="str">
        <f t="shared" si="17"/>
        <v>M03</v>
      </c>
      <c r="B50" s="24">
        <f t="shared" si="19"/>
        <v>1998</v>
      </c>
      <c r="C50" s="24" t="s">
        <v>131</v>
      </c>
      <c r="D50" s="27">
        <f>SUMIFS(data_dd!D:D,data_dd!B:B,data_monthly!C50)</f>
        <v>0</v>
      </c>
      <c r="E50" s="27">
        <f>SUMIFS(data_dd!F:F,data_dd!B:B,data_monthly!C50)</f>
        <v>0</v>
      </c>
      <c r="F50" s="12">
        <v>1164.8</v>
      </c>
      <c r="G50">
        <v>1037.395483</v>
      </c>
      <c r="H50">
        <v>127.404517</v>
      </c>
      <c r="I50">
        <f t="shared" si="8"/>
        <v>13824.099999999997</v>
      </c>
      <c r="J50">
        <f t="shared" si="9"/>
        <v>12322.508507999999</v>
      </c>
      <c r="K50">
        <f t="shared" si="10"/>
        <v>1501.591492</v>
      </c>
      <c r="L50" s="12">
        <f t="shared" si="11"/>
        <v>31</v>
      </c>
      <c r="M50">
        <f t="shared" si="12"/>
        <v>37.574193548387093</v>
      </c>
      <c r="N50">
        <f t="shared" si="13"/>
        <v>33.464370419354836</v>
      </c>
      <c r="O50">
        <f t="shared" si="14"/>
        <v>4.1098231290322582</v>
      </c>
      <c r="P50">
        <f>INDEX(defra!A:D,MATCH(C50,defra!A:A,0),4)</f>
        <v>1165.2340624812664</v>
      </c>
      <c r="R50" s="12">
        <f t="shared" si="16"/>
        <v>0</v>
      </c>
      <c r="S50" s="12">
        <f t="shared" si="2"/>
        <v>0</v>
      </c>
      <c r="T50" s="12">
        <f t="shared" si="3"/>
        <v>0</v>
      </c>
      <c r="U50" s="12">
        <f t="shared" si="4"/>
        <v>0</v>
      </c>
      <c r="V50" s="12">
        <f t="shared" si="5"/>
        <v>0</v>
      </c>
      <c r="W50" s="12">
        <f t="shared" si="15"/>
        <v>0</v>
      </c>
      <c r="X50">
        <f>IF(Y50="na",SUMIFS(data_dd!H:H,data_dd!B:B,data_monthly!C50),Y50)</f>
        <v>0</v>
      </c>
      <c r="Y50" t="s">
        <v>552</v>
      </c>
    </row>
    <row r="51" spans="1:25">
      <c r="A51" s="13" t="str">
        <f t="shared" si="17"/>
        <v>M04</v>
      </c>
      <c r="B51" s="24">
        <f t="shared" si="19"/>
        <v>1998</v>
      </c>
      <c r="C51" s="24" t="s">
        <v>132</v>
      </c>
      <c r="D51" s="27">
        <f>SUMIFS(data_dd!D:D,data_dd!B:B,data_monthly!C51)</f>
        <v>0</v>
      </c>
      <c r="E51" s="27">
        <f>SUMIFS(data_dd!F:F,data_dd!B:B,data_monthly!C51)</f>
        <v>0</v>
      </c>
      <c r="F51" s="12">
        <v>1175.4000000000001</v>
      </c>
      <c r="G51">
        <v>1028.3900330000001</v>
      </c>
      <c r="H51">
        <v>147.00996699999999</v>
      </c>
      <c r="I51">
        <f t="shared" si="8"/>
        <v>1175.4000000000001</v>
      </c>
      <c r="J51">
        <f t="shared" si="9"/>
        <v>1028.3900330000001</v>
      </c>
      <c r="K51">
        <f t="shared" si="10"/>
        <v>147.00996699999999</v>
      </c>
      <c r="L51" s="12">
        <f t="shared" si="11"/>
        <v>30</v>
      </c>
      <c r="M51">
        <f t="shared" si="12"/>
        <v>39.18</v>
      </c>
      <c r="N51">
        <f t="shared" si="13"/>
        <v>34.27966776666667</v>
      </c>
      <c r="O51">
        <f t="shared" si="14"/>
        <v>4.9003322333333328</v>
      </c>
      <c r="P51">
        <f>INDEX(defra!A:D,MATCH(C51,defra!A:A,0),4)</f>
        <v>1176.5460474299728</v>
      </c>
      <c r="R51" s="12">
        <f t="shared" si="16"/>
        <v>1</v>
      </c>
      <c r="S51" s="12">
        <f t="shared" si="2"/>
        <v>0</v>
      </c>
      <c r="T51" s="12">
        <f t="shared" si="3"/>
        <v>0</v>
      </c>
      <c r="U51" s="12">
        <f t="shared" si="4"/>
        <v>0</v>
      </c>
      <c r="V51" s="12">
        <f t="shared" si="5"/>
        <v>0</v>
      </c>
      <c r="W51" s="12">
        <f t="shared" si="15"/>
        <v>0</v>
      </c>
      <c r="X51">
        <f>IF(Y51="na",SUMIFS(data_dd!H:H,data_dd!B:B,data_monthly!C51),Y51)</f>
        <v>0</v>
      </c>
      <c r="Y51" t="s">
        <v>552</v>
      </c>
    </row>
    <row r="52" spans="1:25">
      <c r="A52" s="13" t="str">
        <f t="shared" si="17"/>
        <v>M05</v>
      </c>
      <c r="B52" s="24">
        <f t="shared" si="19"/>
        <v>1998</v>
      </c>
      <c r="C52" s="24" t="s">
        <v>133</v>
      </c>
      <c r="D52" s="27">
        <f>SUMIFS(data_dd!D:D,data_dd!B:B,data_monthly!C52)</f>
        <v>0</v>
      </c>
      <c r="E52" s="27">
        <f>SUMIFS(data_dd!F:F,data_dd!B:B,data_monthly!C52)</f>
        <v>0</v>
      </c>
      <c r="F52" s="12">
        <v>1289.2</v>
      </c>
      <c r="G52">
        <v>1118.7263700000001</v>
      </c>
      <c r="H52">
        <v>170.47363000000001</v>
      </c>
      <c r="I52">
        <f t="shared" si="8"/>
        <v>2464.6000000000004</v>
      </c>
      <c r="J52">
        <f t="shared" si="9"/>
        <v>2147.116403</v>
      </c>
      <c r="K52">
        <f t="shared" si="10"/>
        <v>317.48359700000003</v>
      </c>
      <c r="L52" s="12">
        <f t="shared" si="11"/>
        <v>31</v>
      </c>
      <c r="M52">
        <f t="shared" si="12"/>
        <v>41.587096774193547</v>
      </c>
      <c r="N52">
        <f t="shared" si="13"/>
        <v>36.08794741935484</v>
      </c>
      <c r="O52">
        <f t="shared" si="14"/>
        <v>5.4991493548387105</v>
      </c>
      <c r="P52">
        <f>INDEX(defra!A:D,MATCH(C52,defra!A:A,0),4)</f>
        <v>1290.4038403717102</v>
      </c>
      <c r="R52" s="12">
        <f t="shared" si="16"/>
        <v>1</v>
      </c>
      <c r="S52" s="12">
        <f t="shared" si="2"/>
        <v>0</v>
      </c>
      <c r="T52" s="12">
        <f t="shared" si="3"/>
        <v>0</v>
      </c>
      <c r="U52" s="12">
        <f t="shared" si="4"/>
        <v>0</v>
      </c>
      <c r="V52" s="12">
        <f t="shared" si="5"/>
        <v>0</v>
      </c>
      <c r="W52" s="12">
        <f t="shared" si="15"/>
        <v>0</v>
      </c>
      <c r="X52">
        <f>IF(Y52="na",SUMIFS(data_dd!H:H,data_dd!B:B,data_monthly!C52),Y52)</f>
        <v>0</v>
      </c>
      <c r="Y52" t="s">
        <v>552</v>
      </c>
    </row>
    <row r="53" spans="1:25">
      <c r="A53" s="13" t="str">
        <f t="shared" si="17"/>
        <v>M06</v>
      </c>
      <c r="B53" s="24">
        <f t="shared" si="19"/>
        <v>1998</v>
      </c>
      <c r="C53" s="24" t="s">
        <v>134</v>
      </c>
      <c r="D53" s="27">
        <f>SUMIFS(data_dd!D:D,data_dd!B:B,data_monthly!C53)</f>
        <v>0</v>
      </c>
      <c r="E53" s="27">
        <f>SUMIFS(data_dd!F:F,data_dd!B:B,data_monthly!C53)</f>
        <v>0</v>
      </c>
      <c r="F53" s="12">
        <v>1171.5999999999999</v>
      </c>
      <c r="G53">
        <v>1011.5231869999999</v>
      </c>
      <c r="H53">
        <v>160.07681299999999</v>
      </c>
      <c r="I53">
        <f t="shared" si="8"/>
        <v>3636.2000000000003</v>
      </c>
      <c r="J53">
        <f t="shared" si="9"/>
        <v>3158.6395899999998</v>
      </c>
      <c r="K53">
        <f t="shared" si="10"/>
        <v>477.56041000000005</v>
      </c>
      <c r="L53" s="12">
        <f t="shared" si="11"/>
        <v>30</v>
      </c>
      <c r="M53">
        <f t="shared" si="12"/>
        <v>39.053333333333327</v>
      </c>
      <c r="N53">
        <f t="shared" si="13"/>
        <v>33.717439566666663</v>
      </c>
      <c r="O53">
        <f t="shared" si="14"/>
        <v>5.3358937666666666</v>
      </c>
      <c r="P53">
        <f>INDEX(defra!A:D,MATCH(C53,defra!A:A,0),4)</f>
        <v>1172.6607338123531</v>
      </c>
      <c r="R53" s="12">
        <f t="shared" si="16"/>
        <v>1</v>
      </c>
      <c r="S53" s="12">
        <f t="shared" si="2"/>
        <v>0</v>
      </c>
      <c r="T53" s="12">
        <f t="shared" si="3"/>
        <v>0</v>
      </c>
      <c r="U53" s="12">
        <f t="shared" si="4"/>
        <v>0</v>
      </c>
      <c r="V53" s="12">
        <f t="shared" si="5"/>
        <v>0</v>
      </c>
      <c r="W53" s="12">
        <f t="shared" si="15"/>
        <v>0</v>
      </c>
      <c r="X53">
        <f>IF(Y53="na",SUMIFS(data_dd!H:H,data_dd!B:B,data_monthly!C53),Y53)</f>
        <v>0</v>
      </c>
      <c r="Y53" t="s">
        <v>552</v>
      </c>
    </row>
    <row r="54" spans="1:25">
      <c r="A54" s="13" t="str">
        <f t="shared" si="17"/>
        <v>M07</v>
      </c>
      <c r="B54" s="24">
        <f t="shared" si="19"/>
        <v>1998</v>
      </c>
      <c r="C54" s="24" t="s">
        <v>135</v>
      </c>
      <c r="D54" s="27">
        <f>SUMIFS(data_dd!D:D,data_dd!B:B,data_monthly!C54)</f>
        <v>0</v>
      </c>
      <c r="E54" s="27">
        <f>SUMIFS(data_dd!F:F,data_dd!B:B,data_monthly!C54)</f>
        <v>0</v>
      </c>
      <c r="F54" s="12">
        <v>1161.8</v>
      </c>
      <c r="G54">
        <v>1009.4435269999999</v>
      </c>
      <c r="H54">
        <v>152.35647299999999</v>
      </c>
      <c r="I54">
        <f t="shared" si="8"/>
        <v>4798</v>
      </c>
      <c r="J54">
        <f t="shared" si="9"/>
        <v>4168.0831170000001</v>
      </c>
      <c r="K54">
        <f t="shared" si="10"/>
        <v>629.9168830000001</v>
      </c>
      <c r="L54" s="12">
        <f t="shared" si="11"/>
        <v>31</v>
      </c>
      <c r="M54">
        <f t="shared" si="12"/>
        <v>37.477419354838709</v>
      </c>
      <c r="N54">
        <f t="shared" si="13"/>
        <v>32.562694419354834</v>
      </c>
      <c r="O54">
        <f t="shared" si="14"/>
        <v>4.9147249354838705</v>
      </c>
      <c r="P54">
        <f>INDEX(defra!A:D,MATCH(C54,defra!A:A,0),4)</f>
        <v>1162.8683768816893</v>
      </c>
      <c r="R54" s="12">
        <f t="shared" si="16"/>
        <v>1</v>
      </c>
      <c r="S54" s="12">
        <f t="shared" si="2"/>
        <v>0</v>
      </c>
      <c r="T54" s="12">
        <f t="shared" si="3"/>
        <v>0</v>
      </c>
      <c r="U54" s="12">
        <f t="shared" si="4"/>
        <v>0</v>
      </c>
      <c r="V54" s="12">
        <f t="shared" si="5"/>
        <v>0</v>
      </c>
      <c r="W54" s="12">
        <f t="shared" si="15"/>
        <v>0</v>
      </c>
      <c r="X54">
        <f>IF(Y54="na",SUMIFS(data_dd!H:H,data_dd!B:B,data_monthly!C54),Y54)</f>
        <v>0</v>
      </c>
      <c r="Y54" t="s">
        <v>552</v>
      </c>
    </row>
    <row r="55" spans="1:25">
      <c r="A55" s="13" t="str">
        <f t="shared" si="17"/>
        <v>M08</v>
      </c>
      <c r="B55" s="24">
        <f t="shared" si="19"/>
        <v>1998</v>
      </c>
      <c r="C55" s="24" t="s">
        <v>136</v>
      </c>
      <c r="D55" s="27">
        <f>SUMIFS(data_dd!D:D,data_dd!B:B,data_monthly!C55)</f>
        <v>0</v>
      </c>
      <c r="E55" s="27">
        <f>SUMIFS(data_dd!F:F,data_dd!B:B,data_monthly!C55)</f>
        <v>0</v>
      </c>
      <c r="F55" s="12">
        <v>1130.3</v>
      </c>
      <c r="G55">
        <v>1002.0650889999999</v>
      </c>
      <c r="H55">
        <v>128.23491100000001</v>
      </c>
      <c r="I55">
        <f t="shared" si="8"/>
        <v>5928.3</v>
      </c>
      <c r="J55">
        <f t="shared" si="9"/>
        <v>5170.1482059999998</v>
      </c>
      <c r="K55">
        <f t="shared" si="10"/>
        <v>758.15179400000011</v>
      </c>
      <c r="L55" s="12">
        <f t="shared" si="11"/>
        <v>31</v>
      </c>
      <c r="M55">
        <f t="shared" si="12"/>
        <v>36.461290322580645</v>
      </c>
      <c r="N55">
        <f t="shared" si="13"/>
        <v>32.324680290322576</v>
      </c>
      <c r="O55">
        <f t="shared" si="14"/>
        <v>4.1366100322580648</v>
      </c>
      <c r="P55">
        <f>INDEX(defra!A:D,MATCH(C55,defra!A:A,0),4)</f>
        <v>1131.3735354379091</v>
      </c>
      <c r="R55" s="12">
        <f t="shared" si="16"/>
        <v>1</v>
      </c>
      <c r="S55" s="12">
        <f t="shared" si="2"/>
        <v>0</v>
      </c>
      <c r="T55" s="12">
        <f t="shared" si="3"/>
        <v>0</v>
      </c>
      <c r="U55" s="12">
        <f t="shared" si="4"/>
        <v>0</v>
      </c>
      <c r="V55" s="12">
        <f t="shared" si="5"/>
        <v>0</v>
      </c>
      <c r="W55" s="12">
        <f t="shared" si="15"/>
        <v>0</v>
      </c>
      <c r="X55">
        <f>IF(Y55="na",SUMIFS(data_dd!H:H,data_dd!B:B,data_monthly!C55),Y55)</f>
        <v>0</v>
      </c>
      <c r="Y55" t="s">
        <v>552</v>
      </c>
    </row>
    <row r="56" spans="1:25">
      <c r="A56" s="13" t="str">
        <f t="shared" si="17"/>
        <v>M09</v>
      </c>
      <c r="B56" s="24">
        <f t="shared" si="19"/>
        <v>1998</v>
      </c>
      <c r="C56" s="24" t="s">
        <v>137</v>
      </c>
      <c r="D56" s="27">
        <f>SUMIFS(data_dd!D:D,data_dd!B:B,data_monthly!C56)</f>
        <v>0</v>
      </c>
      <c r="E56" s="27">
        <f>SUMIFS(data_dd!F:F,data_dd!B:B,data_monthly!C56)</f>
        <v>0</v>
      </c>
      <c r="F56" s="12">
        <v>1072.3</v>
      </c>
      <c r="G56">
        <v>966.17764899999997</v>
      </c>
      <c r="H56">
        <v>106.12235099999999</v>
      </c>
      <c r="I56">
        <f t="shared" si="8"/>
        <v>7000.6</v>
      </c>
      <c r="J56">
        <f t="shared" si="9"/>
        <v>6136.325855</v>
      </c>
      <c r="K56">
        <f t="shared" si="10"/>
        <v>864.27414500000009</v>
      </c>
      <c r="L56" s="12">
        <f t="shared" si="11"/>
        <v>30</v>
      </c>
      <c r="M56">
        <f t="shared" si="12"/>
        <v>35.743333333333332</v>
      </c>
      <c r="N56">
        <f t="shared" si="13"/>
        <v>32.205921633333332</v>
      </c>
      <c r="O56">
        <f t="shared" si="14"/>
        <v>3.5374116999999998</v>
      </c>
      <c r="P56">
        <f>INDEX(defra!A:D,MATCH(C56,defra!A:A,0),4)</f>
        <v>1073.3405178001783</v>
      </c>
      <c r="R56" s="12">
        <f t="shared" si="16"/>
        <v>1</v>
      </c>
      <c r="S56" s="12">
        <f t="shared" si="2"/>
        <v>0</v>
      </c>
      <c r="T56" s="12">
        <f t="shared" si="3"/>
        <v>0</v>
      </c>
      <c r="U56" s="12">
        <f t="shared" si="4"/>
        <v>0</v>
      </c>
      <c r="V56" s="12">
        <f t="shared" si="5"/>
        <v>0</v>
      </c>
      <c r="W56" s="12">
        <f t="shared" si="15"/>
        <v>0</v>
      </c>
      <c r="X56">
        <f>IF(Y56="na",SUMIFS(data_dd!H:H,data_dd!B:B,data_monthly!C56),Y56)</f>
        <v>0</v>
      </c>
      <c r="Y56" t="s">
        <v>552</v>
      </c>
    </row>
    <row r="57" spans="1:25">
      <c r="A57" s="13" t="str">
        <f t="shared" si="17"/>
        <v>M10</v>
      </c>
      <c r="B57" s="24">
        <f t="shared" si="19"/>
        <v>1998</v>
      </c>
      <c r="C57" s="24" t="s">
        <v>138</v>
      </c>
      <c r="D57" s="27">
        <f>SUMIFS(data_dd!D:D,data_dd!B:B,data_monthly!C57)</f>
        <v>0</v>
      </c>
      <c r="E57" s="27">
        <f>SUMIFS(data_dd!F:F,data_dd!B:B,data_monthly!C57)</f>
        <v>0</v>
      </c>
      <c r="F57" s="12">
        <v>1091.0999999999999</v>
      </c>
      <c r="G57">
        <v>991.08790499999986</v>
      </c>
      <c r="H57">
        <v>100.012095</v>
      </c>
      <c r="I57">
        <f t="shared" si="8"/>
        <v>8091.7000000000007</v>
      </c>
      <c r="J57">
        <f t="shared" si="9"/>
        <v>7127.4137599999995</v>
      </c>
      <c r="K57">
        <f t="shared" si="10"/>
        <v>964.28624000000013</v>
      </c>
      <c r="L57" s="12">
        <f t="shared" si="11"/>
        <v>31</v>
      </c>
      <c r="M57">
        <f t="shared" si="12"/>
        <v>35.196774193548386</v>
      </c>
      <c r="N57">
        <f t="shared" si="13"/>
        <v>31.970577580645156</v>
      </c>
      <c r="O57">
        <f t="shared" si="14"/>
        <v>3.2261966129032258</v>
      </c>
      <c r="P57">
        <f>INDEX(defra!A:D,MATCH(C57,defra!A:A,0),4)</f>
        <v>1092.1413482784217</v>
      </c>
      <c r="R57" s="12">
        <f t="shared" si="16"/>
        <v>1</v>
      </c>
      <c r="S57" s="12">
        <f t="shared" si="2"/>
        <v>0</v>
      </c>
      <c r="T57" s="12">
        <f t="shared" si="3"/>
        <v>0</v>
      </c>
      <c r="U57" s="12">
        <f t="shared" si="4"/>
        <v>0</v>
      </c>
      <c r="V57" s="12">
        <f t="shared" si="5"/>
        <v>0</v>
      </c>
      <c r="W57" s="12">
        <f t="shared" si="15"/>
        <v>0</v>
      </c>
      <c r="X57">
        <f>IF(Y57="na",SUMIFS(data_dd!H:H,data_dd!B:B,data_monthly!C57),Y57)</f>
        <v>0</v>
      </c>
      <c r="Y57" t="s">
        <v>552</v>
      </c>
    </row>
    <row r="58" spans="1:25">
      <c r="A58" s="13" t="str">
        <f t="shared" si="17"/>
        <v>M11</v>
      </c>
      <c r="B58" s="24">
        <f t="shared" si="19"/>
        <v>1998</v>
      </c>
      <c r="C58" s="24" t="s">
        <v>139</v>
      </c>
      <c r="D58" s="27">
        <f>SUMIFS(data_dd!D:D,data_dd!B:B,data_monthly!C58)</f>
        <v>0</v>
      </c>
      <c r="E58" s="27">
        <f>SUMIFS(data_dd!F:F,data_dd!B:B,data_monthly!C58)</f>
        <v>0</v>
      </c>
      <c r="F58" s="12">
        <v>1038.0999999999999</v>
      </c>
      <c r="G58">
        <v>946.40438799999993</v>
      </c>
      <c r="H58">
        <v>91.695611999999997</v>
      </c>
      <c r="I58">
        <f t="shared" si="8"/>
        <v>9129.8000000000011</v>
      </c>
      <c r="J58">
        <f t="shared" si="9"/>
        <v>8073.8181479999994</v>
      </c>
      <c r="K58">
        <f t="shared" si="10"/>
        <v>1055.9818520000001</v>
      </c>
      <c r="L58" s="12">
        <f t="shared" si="11"/>
        <v>30</v>
      </c>
      <c r="M58">
        <f t="shared" si="12"/>
        <v>34.603333333333332</v>
      </c>
      <c r="N58">
        <f t="shared" si="13"/>
        <v>31.546812933333332</v>
      </c>
      <c r="O58">
        <f t="shared" si="14"/>
        <v>3.0565203999999997</v>
      </c>
      <c r="P58">
        <f>INDEX(defra!A:D,MATCH(C58,defra!A:A,0),4)</f>
        <v>1039.1229227506205</v>
      </c>
      <c r="R58" s="12">
        <f t="shared" si="16"/>
        <v>1</v>
      </c>
      <c r="S58" s="12">
        <f t="shared" si="2"/>
        <v>0</v>
      </c>
      <c r="T58" s="12">
        <f t="shared" si="3"/>
        <v>0</v>
      </c>
      <c r="U58" s="12">
        <f t="shared" si="4"/>
        <v>0</v>
      </c>
      <c r="V58" s="12">
        <f t="shared" si="5"/>
        <v>0</v>
      </c>
      <c r="W58" s="12">
        <f t="shared" si="15"/>
        <v>0</v>
      </c>
      <c r="X58">
        <f>IF(Y58="na",SUMIFS(data_dd!H:H,data_dd!B:B,data_monthly!C58),Y58)</f>
        <v>0</v>
      </c>
      <c r="Y58" t="s">
        <v>552</v>
      </c>
    </row>
    <row r="59" spans="1:25">
      <c r="A59" s="13" t="str">
        <f t="shared" si="17"/>
        <v>M12</v>
      </c>
      <c r="B59" s="24">
        <f t="shared" si="19"/>
        <v>1998</v>
      </c>
      <c r="C59" s="24" t="s">
        <v>140</v>
      </c>
      <c r="D59" s="27">
        <f>SUMIFS(data_dd!D:D,data_dd!B:B,data_monthly!C59)</f>
        <v>0</v>
      </c>
      <c r="E59" s="27">
        <f>SUMIFS(data_dd!F:F,data_dd!B:B,data_monthly!C59)</f>
        <v>0</v>
      </c>
      <c r="F59" s="12">
        <v>1125.9000000000001</v>
      </c>
      <c r="G59">
        <v>1023.62823</v>
      </c>
      <c r="H59">
        <v>102.27177</v>
      </c>
      <c r="I59">
        <f t="shared" si="8"/>
        <v>10255.700000000001</v>
      </c>
      <c r="J59">
        <f t="shared" si="9"/>
        <v>9097.4463779999987</v>
      </c>
      <c r="K59">
        <f t="shared" si="10"/>
        <v>1158.2536220000002</v>
      </c>
      <c r="L59" s="12">
        <f t="shared" si="11"/>
        <v>31</v>
      </c>
      <c r="M59">
        <f t="shared" si="12"/>
        <v>36.319354838709678</v>
      </c>
      <c r="N59">
        <f t="shared" si="13"/>
        <v>33.020265483870972</v>
      </c>
      <c r="O59">
        <f t="shared" si="14"/>
        <v>3.2990893548387099</v>
      </c>
      <c r="P59">
        <f>INDEX(defra!A:D,MATCH(C59,defra!A:A,0),4)</f>
        <v>1126.9641374819873</v>
      </c>
      <c r="R59" s="12">
        <f t="shared" si="16"/>
        <v>1</v>
      </c>
      <c r="S59" s="12">
        <f t="shared" si="2"/>
        <v>0</v>
      </c>
      <c r="T59" s="12">
        <f t="shared" si="3"/>
        <v>0</v>
      </c>
      <c r="U59" s="12">
        <f t="shared" si="4"/>
        <v>0</v>
      </c>
      <c r="V59" s="12">
        <f t="shared" si="5"/>
        <v>0</v>
      </c>
      <c r="W59" s="12">
        <f t="shared" si="15"/>
        <v>0</v>
      </c>
      <c r="X59">
        <f>IF(Y59="na",SUMIFS(data_dd!H:H,data_dd!B:B,data_monthly!C59),Y59)</f>
        <v>0</v>
      </c>
      <c r="Y59" t="s">
        <v>552</v>
      </c>
    </row>
    <row r="60" spans="1:25">
      <c r="A60" s="13" t="str">
        <f t="shared" si="17"/>
        <v>M01</v>
      </c>
      <c r="B60" s="24">
        <f t="shared" si="19"/>
        <v>1999</v>
      </c>
      <c r="C60" s="24" t="s">
        <v>141</v>
      </c>
      <c r="D60" s="27">
        <f>SUMIFS(data_dd!D:D,data_dd!B:B,data_monthly!C60)</f>
        <v>0</v>
      </c>
      <c r="E60" s="27">
        <f>SUMIFS(data_dd!F:F,data_dd!B:B,data_monthly!C60)</f>
        <v>0</v>
      </c>
      <c r="F60" s="12">
        <v>1168.4000000000001</v>
      </c>
      <c r="G60">
        <v>1058.1169020000002</v>
      </c>
      <c r="H60">
        <v>110.283098</v>
      </c>
      <c r="I60">
        <f t="shared" si="8"/>
        <v>11424.1</v>
      </c>
      <c r="J60">
        <f t="shared" si="9"/>
        <v>10155.563279999998</v>
      </c>
      <c r="K60">
        <f t="shared" si="10"/>
        <v>1268.5367200000001</v>
      </c>
      <c r="L60" s="12">
        <f t="shared" si="11"/>
        <v>31</v>
      </c>
      <c r="M60">
        <f t="shared" si="12"/>
        <v>37.690322580645166</v>
      </c>
      <c r="N60">
        <f t="shared" si="13"/>
        <v>34.132803290322585</v>
      </c>
      <c r="O60">
        <f t="shared" si="14"/>
        <v>3.5575192903225803</v>
      </c>
      <c r="P60">
        <f>INDEX(defra!A:D,MATCH(C60,defra!A:A,0),4)</f>
        <v>1169.502309601213</v>
      </c>
      <c r="R60" s="12">
        <f t="shared" si="16"/>
        <v>1</v>
      </c>
      <c r="S60" s="12">
        <f t="shared" si="2"/>
        <v>0</v>
      </c>
      <c r="T60" s="12">
        <f t="shared" si="3"/>
        <v>0</v>
      </c>
      <c r="U60" s="12">
        <f t="shared" si="4"/>
        <v>0</v>
      </c>
      <c r="V60" s="12">
        <f t="shared" si="5"/>
        <v>0</v>
      </c>
      <c r="W60" s="12">
        <f t="shared" si="15"/>
        <v>0</v>
      </c>
      <c r="X60">
        <f>IF(Y60="na",SUMIFS(data_dd!H:H,data_dd!B:B,data_monthly!C60),Y60)</f>
        <v>0</v>
      </c>
      <c r="Y60" t="s">
        <v>552</v>
      </c>
    </row>
    <row r="61" spans="1:25">
      <c r="A61" s="13" t="str">
        <f t="shared" si="17"/>
        <v>M02</v>
      </c>
      <c r="B61" s="24">
        <f t="shared" si="19"/>
        <v>1999</v>
      </c>
      <c r="C61" s="24" t="s">
        <v>142</v>
      </c>
      <c r="D61" s="27">
        <f>SUMIFS(data_dd!D:D,data_dd!B:B,data_monthly!C61)</f>
        <v>0</v>
      </c>
      <c r="E61" s="27">
        <f>SUMIFS(data_dd!F:F,data_dd!B:B,data_monthly!C61)</f>
        <v>0</v>
      </c>
      <c r="F61" s="12">
        <v>1078.5</v>
      </c>
      <c r="G61">
        <v>966.69260099999997</v>
      </c>
      <c r="H61">
        <v>111.807399</v>
      </c>
      <c r="I61">
        <f t="shared" si="8"/>
        <v>12502.6</v>
      </c>
      <c r="J61">
        <f t="shared" si="9"/>
        <v>11122.255880999999</v>
      </c>
      <c r="K61">
        <f t="shared" si="10"/>
        <v>1380.3441190000001</v>
      </c>
      <c r="L61" s="12">
        <f t="shared" si="11"/>
        <v>28</v>
      </c>
      <c r="M61">
        <f t="shared" si="12"/>
        <v>38.517857142857146</v>
      </c>
      <c r="N61">
        <f t="shared" si="13"/>
        <v>34.524735749999998</v>
      </c>
      <c r="O61">
        <f t="shared" si="14"/>
        <v>3.9931213928571432</v>
      </c>
      <c r="P61">
        <f>INDEX(defra!A:D,MATCH(C61,defra!A:A,0),4)</f>
        <v>1079.5325620256372</v>
      </c>
      <c r="R61" s="12">
        <f t="shared" si="16"/>
        <v>1</v>
      </c>
      <c r="S61" s="12">
        <f t="shared" si="2"/>
        <v>0</v>
      </c>
      <c r="T61" s="12">
        <f t="shared" si="3"/>
        <v>0</v>
      </c>
      <c r="U61" s="12">
        <f t="shared" si="4"/>
        <v>0</v>
      </c>
      <c r="V61" s="12">
        <f t="shared" si="5"/>
        <v>0</v>
      </c>
      <c r="W61" s="12">
        <f t="shared" si="15"/>
        <v>0</v>
      </c>
      <c r="X61">
        <f>IF(Y61="na",SUMIFS(data_dd!H:H,data_dd!B:B,data_monthly!C61),Y61)</f>
        <v>0</v>
      </c>
      <c r="Y61" t="s">
        <v>552</v>
      </c>
    </row>
    <row r="62" spans="1:25">
      <c r="A62" s="13" t="str">
        <f t="shared" si="17"/>
        <v>M03</v>
      </c>
      <c r="B62" s="24">
        <f t="shared" si="19"/>
        <v>1999</v>
      </c>
      <c r="C62" s="24" t="s">
        <v>143</v>
      </c>
      <c r="D62" s="27">
        <f>SUMIFS(data_dd!D:D,data_dd!B:B,data_monthly!C62)</f>
        <v>0</v>
      </c>
      <c r="E62" s="27">
        <f>SUMIFS(data_dd!F:F,data_dd!B:B,data_monthly!C62)</f>
        <v>0</v>
      </c>
      <c r="F62" s="12">
        <v>1230.5999999999999</v>
      </c>
      <c r="G62">
        <v>1090.612294</v>
      </c>
      <c r="H62">
        <v>139.987706</v>
      </c>
      <c r="I62">
        <f t="shared" si="8"/>
        <v>13733.2</v>
      </c>
      <c r="J62">
        <f t="shared" si="9"/>
        <v>12212.868175</v>
      </c>
      <c r="K62">
        <f t="shared" si="10"/>
        <v>1520.3318250000002</v>
      </c>
      <c r="L62" s="12">
        <f t="shared" si="11"/>
        <v>31</v>
      </c>
      <c r="M62">
        <f t="shared" si="12"/>
        <v>39.696774193548386</v>
      </c>
      <c r="N62">
        <f t="shared" si="13"/>
        <v>35.181041741935488</v>
      </c>
      <c r="O62">
        <f t="shared" si="14"/>
        <v>4.5157324516129034</v>
      </c>
      <c r="P62">
        <f>INDEX(defra!A:D,MATCH(C62,defra!A:A,0),4)</f>
        <v>1231.7387541283049</v>
      </c>
      <c r="R62" s="12">
        <f t="shared" si="16"/>
        <v>1</v>
      </c>
      <c r="S62" s="12">
        <f t="shared" si="2"/>
        <v>0</v>
      </c>
      <c r="T62" s="12">
        <f t="shared" si="3"/>
        <v>0</v>
      </c>
      <c r="U62" s="12">
        <f t="shared" si="4"/>
        <v>0</v>
      </c>
      <c r="V62" s="12">
        <f t="shared" si="5"/>
        <v>0</v>
      </c>
      <c r="W62" s="12">
        <f t="shared" si="15"/>
        <v>0</v>
      </c>
      <c r="X62">
        <f>IF(Y62="na",SUMIFS(data_dd!H:H,data_dd!B:B,data_monthly!C62),Y62)</f>
        <v>0</v>
      </c>
      <c r="Y62" t="s">
        <v>552</v>
      </c>
    </row>
    <row r="63" spans="1:25">
      <c r="A63" s="13" t="str">
        <f t="shared" si="17"/>
        <v>M04</v>
      </c>
      <c r="B63" s="24">
        <f t="shared" si="19"/>
        <v>1999</v>
      </c>
      <c r="C63" s="24" t="s">
        <v>144</v>
      </c>
      <c r="D63" s="27">
        <f>SUMIFS(data_dd!D:D,data_dd!B:B,data_monthly!C63)</f>
        <v>0</v>
      </c>
      <c r="E63" s="27">
        <f>SUMIFS(data_dd!F:F,data_dd!B:B,data_monthly!C63)</f>
        <v>0</v>
      </c>
      <c r="F63" s="12">
        <v>1241.7</v>
      </c>
      <c r="G63">
        <v>1090.035306</v>
      </c>
      <c r="H63">
        <v>151.664694</v>
      </c>
      <c r="I63">
        <f t="shared" si="8"/>
        <v>1241.7</v>
      </c>
      <c r="J63">
        <f t="shared" si="9"/>
        <v>1090.035306</v>
      </c>
      <c r="K63">
        <f t="shared" si="10"/>
        <v>151.664694</v>
      </c>
      <c r="L63" s="12">
        <f t="shared" si="11"/>
        <v>30</v>
      </c>
      <c r="M63">
        <f t="shared" si="12"/>
        <v>41.39</v>
      </c>
      <c r="N63">
        <f t="shared" si="13"/>
        <v>36.334510199999997</v>
      </c>
      <c r="O63">
        <f t="shared" si="14"/>
        <v>5.0554898000000001</v>
      </c>
      <c r="P63">
        <f>INDEX(defra!A:D,MATCH(C63,defra!A:A,0),4)</f>
        <v>1241.704201</v>
      </c>
      <c r="R63" s="12">
        <f t="shared" si="16"/>
        <v>0</v>
      </c>
      <c r="S63" s="12">
        <f t="shared" si="2"/>
        <v>0</v>
      </c>
      <c r="T63" s="12">
        <f t="shared" si="3"/>
        <v>0</v>
      </c>
      <c r="U63" s="12">
        <f t="shared" si="4"/>
        <v>0</v>
      </c>
      <c r="V63" s="12">
        <f t="shared" si="5"/>
        <v>0</v>
      </c>
      <c r="W63" s="12">
        <f t="shared" si="15"/>
        <v>0</v>
      </c>
      <c r="X63">
        <f>IF(Y63="na",SUMIFS(data_dd!H:H,data_dd!B:B,data_monthly!C63),Y63)</f>
        <v>0</v>
      </c>
      <c r="Y63" t="s">
        <v>552</v>
      </c>
    </row>
    <row r="64" spans="1:25">
      <c r="A64" s="13" t="str">
        <f t="shared" si="17"/>
        <v>M05</v>
      </c>
      <c r="B64" s="24">
        <f t="shared" si="19"/>
        <v>1999</v>
      </c>
      <c r="C64" s="24" t="s">
        <v>145</v>
      </c>
      <c r="D64" s="27">
        <f>SUMIFS(data_dd!D:D,data_dd!B:B,data_monthly!C64)</f>
        <v>0</v>
      </c>
      <c r="E64" s="27">
        <f>SUMIFS(data_dd!F:F,data_dd!B:B,data_monthly!C64)</f>
        <v>0</v>
      </c>
      <c r="F64" s="12">
        <v>1339</v>
      </c>
      <c r="G64">
        <v>1162.0365280000001</v>
      </c>
      <c r="H64">
        <v>176.963472</v>
      </c>
      <c r="I64">
        <f t="shared" si="8"/>
        <v>2580.6999999999998</v>
      </c>
      <c r="J64">
        <f t="shared" si="9"/>
        <v>2252.0718340000003</v>
      </c>
      <c r="K64">
        <f t="shared" si="10"/>
        <v>328.62816599999996</v>
      </c>
      <c r="L64" s="12">
        <f t="shared" si="11"/>
        <v>31</v>
      </c>
      <c r="M64">
        <f t="shared" si="12"/>
        <v>43.193548387096776</v>
      </c>
      <c r="N64">
        <f t="shared" si="13"/>
        <v>37.485049290322586</v>
      </c>
      <c r="O64">
        <f t="shared" si="14"/>
        <v>5.7084990967741938</v>
      </c>
      <c r="P64">
        <f>INDEX(defra!A:D,MATCH(C64,defra!A:A,0),4)</f>
        <v>1339.0151810000002</v>
      </c>
      <c r="R64" s="12">
        <f t="shared" si="16"/>
        <v>0</v>
      </c>
      <c r="S64" s="12">
        <f t="shared" si="2"/>
        <v>0</v>
      </c>
      <c r="T64" s="12">
        <f t="shared" si="3"/>
        <v>0</v>
      </c>
      <c r="U64" s="12">
        <f t="shared" si="4"/>
        <v>0</v>
      </c>
      <c r="V64" s="12">
        <f t="shared" si="5"/>
        <v>0</v>
      </c>
      <c r="W64" s="12">
        <f t="shared" si="15"/>
        <v>0</v>
      </c>
      <c r="X64">
        <f>IF(Y64="na",SUMIFS(data_dd!H:H,data_dd!B:B,data_monthly!C64),Y64)</f>
        <v>0</v>
      </c>
      <c r="Y64" t="s">
        <v>552</v>
      </c>
    </row>
    <row r="65" spans="1:25">
      <c r="A65" s="13" t="str">
        <f t="shared" si="17"/>
        <v>M06</v>
      </c>
      <c r="B65" s="24">
        <f t="shared" si="19"/>
        <v>1999</v>
      </c>
      <c r="C65" s="24" t="s">
        <v>146</v>
      </c>
      <c r="D65" s="27">
        <f>SUMIFS(data_dd!D:D,data_dd!B:B,data_monthly!C65)</f>
        <v>0</v>
      </c>
      <c r="E65" s="27">
        <f>SUMIFS(data_dd!F:F,data_dd!B:B,data_monthly!C65)</f>
        <v>0</v>
      </c>
      <c r="F65" s="12">
        <v>1215.2</v>
      </c>
      <c r="G65">
        <v>1050.0979160000002</v>
      </c>
      <c r="H65">
        <v>165.10208399999999</v>
      </c>
      <c r="I65">
        <f t="shared" si="8"/>
        <v>3795.8999999999996</v>
      </c>
      <c r="J65">
        <f t="shared" si="9"/>
        <v>3302.1697500000005</v>
      </c>
      <c r="K65">
        <f t="shared" si="10"/>
        <v>493.73024999999996</v>
      </c>
      <c r="L65" s="12">
        <f t="shared" si="11"/>
        <v>30</v>
      </c>
      <c r="M65">
        <f t="shared" si="12"/>
        <v>40.506666666666668</v>
      </c>
      <c r="N65">
        <f t="shared" si="13"/>
        <v>35.003263866666671</v>
      </c>
      <c r="O65">
        <f t="shared" si="14"/>
        <v>5.5034027999999999</v>
      </c>
      <c r="P65">
        <f>INDEX(defra!A:D,MATCH(C65,defra!A:A,0),4)</f>
        <v>1215.216134</v>
      </c>
      <c r="R65" s="12">
        <f t="shared" si="16"/>
        <v>0</v>
      </c>
      <c r="S65" s="12">
        <f t="shared" si="2"/>
        <v>0</v>
      </c>
      <c r="T65" s="12">
        <f t="shared" si="3"/>
        <v>0</v>
      </c>
      <c r="U65" s="12">
        <f t="shared" si="4"/>
        <v>0</v>
      </c>
      <c r="V65" s="12">
        <f t="shared" si="5"/>
        <v>0</v>
      </c>
      <c r="W65" s="12">
        <f t="shared" si="15"/>
        <v>0</v>
      </c>
      <c r="X65">
        <f>IF(Y65="na",SUMIFS(data_dd!H:H,data_dd!B:B,data_monthly!C65),Y65)</f>
        <v>0</v>
      </c>
      <c r="Y65" t="s">
        <v>552</v>
      </c>
    </row>
    <row r="66" spans="1:25">
      <c r="A66" s="13" t="str">
        <f t="shared" si="17"/>
        <v>M07</v>
      </c>
      <c r="B66" s="24">
        <f t="shared" si="19"/>
        <v>1999</v>
      </c>
      <c r="C66" s="24" t="s">
        <v>147</v>
      </c>
      <c r="D66" s="27">
        <f>SUMIFS(data_dd!D:D,data_dd!B:B,data_monthly!C66)</f>
        <v>0</v>
      </c>
      <c r="E66" s="27">
        <f>SUMIFS(data_dd!F:F,data_dd!B:B,data_monthly!C66)</f>
        <v>0</v>
      </c>
      <c r="F66" s="12">
        <v>1211.7</v>
      </c>
      <c r="G66">
        <v>1057.174446</v>
      </c>
      <c r="H66">
        <v>154.525554</v>
      </c>
      <c r="I66">
        <f t="shared" si="8"/>
        <v>5007.5999999999995</v>
      </c>
      <c r="J66">
        <f t="shared" si="9"/>
        <v>4359.344196</v>
      </c>
      <c r="K66">
        <f t="shared" si="10"/>
        <v>648.2558039999999</v>
      </c>
      <c r="L66" s="12">
        <f t="shared" si="11"/>
        <v>31</v>
      </c>
      <c r="M66">
        <f t="shared" si="12"/>
        <v>39.087096774193547</v>
      </c>
      <c r="N66">
        <f t="shared" si="13"/>
        <v>34.10240148387097</v>
      </c>
      <c r="O66">
        <f t="shared" si="14"/>
        <v>4.9846952903225805</v>
      </c>
      <c r="P66">
        <f>INDEX(defra!A:D,MATCH(C66,defra!A:A,0),4)</f>
        <v>1211.746116</v>
      </c>
      <c r="R66" s="12">
        <f t="shared" si="16"/>
        <v>0</v>
      </c>
      <c r="S66" s="12">
        <f t="shared" si="2"/>
        <v>0</v>
      </c>
      <c r="T66" s="12">
        <f t="shared" si="3"/>
        <v>0</v>
      </c>
      <c r="U66" s="12">
        <f t="shared" si="4"/>
        <v>0</v>
      </c>
      <c r="V66" s="12">
        <f t="shared" si="5"/>
        <v>0</v>
      </c>
      <c r="W66" s="12">
        <f t="shared" si="15"/>
        <v>0</v>
      </c>
      <c r="X66">
        <f>IF(Y66="na",SUMIFS(data_dd!H:H,data_dd!B:B,data_monthly!C66),Y66)</f>
        <v>0</v>
      </c>
      <c r="Y66" t="s">
        <v>552</v>
      </c>
    </row>
    <row r="67" spans="1:25">
      <c r="A67" s="13" t="str">
        <f t="shared" si="17"/>
        <v>M08</v>
      </c>
      <c r="B67" s="24">
        <f t="shared" si="19"/>
        <v>1999</v>
      </c>
      <c r="C67" s="24" t="s">
        <v>148</v>
      </c>
      <c r="D67" s="27">
        <f>SUMIFS(data_dd!D:D,data_dd!B:B,data_monthly!C67)</f>
        <v>0</v>
      </c>
      <c r="E67" s="27">
        <f>SUMIFS(data_dd!F:F,data_dd!B:B,data_monthly!C67)</f>
        <v>0</v>
      </c>
      <c r="F67" s="12">
        <v>1161.2</v>
      </c>
      <c r="G67">
        <v>1023.615679</v>
      </c>
      <c r="H67">
        <v>137.58432099999999</v>
      </c>
      <c r="I67">
        <f t="shared" si="8"/>
        <v>6168.7999999999993</v>
      </c>
      <c r="J67">
        <f t="shared" si="9"/>
        <v>5382.9598750000005</v>
      </c>
      <c r="K67">
        <f t="shared" si="10"/>
        <v>785.84012499999994</v>
      </c>
      <c r="L67" s="12">
        <f t="shared" si="11"/>
        <v>31</v>
      </c>
      <c r="M67">
        <f t="shared" si="12"/>
        <v>37.458064516129035</v>
      </c>
      <c r="N67">
        <f t="shared" si="13"/>
        <v>33.019860612903223</v>
      </c>
      <c r="O67">
        <f t="shared" si="14"/>
        <v>4.4382039032258058</v>
      </c>
      <c r="P67">
        <f>INDEX(defra!A:D,MATCH(C67,defra!A:A,0),4)</f>
        <v>1161.1851059999997</v>
      </c>
      <c r="R67" s="12">
        <f t="shared" si="16"/>
        <v>0</v>
      </c>
      <c r="S67" s="12">
        <f t="shared" ref="S67:S130" si="20">IF(G67+G68=G67,IF(G67+G68&gt;0,1,0),0)</f>
        <v>0</v>
      </c>
      <c r="T67" s="12">
        <f t="shared" ref="T67:T130" si="21">IF(H67+H68=H67,IF(H67+H68&gt;0,1,0),0)</f>
        <v>0</v>
      </c>
      <c r="U67" s="12">
        <f t="shared" ref="U67:U130" si="22">IF(AND(F67=0,D67&gt;0),1,0)</f>
        <v>0</v>
      </c>
      <c r="V67" s="12">
        <f t="shared" ref="V67:V130" si="23">IF(AND(G67=0,E67&gt;0),1,0)</f>
        <v>0</v>
      </c>
      <c r="W67" s="12">
        <f t="shared" si="15"/>
        <v>0</v>
      </c>
      <c r="X67">
        <f>IF(Y67="na",SUMIFS(data_dd!H:H,data_dd!B:B,data_monthly!C67),Y67)</f>
        <v>0</v>
      </c>
      <c r="Y67" t="s">
        <v>552</v>
      </c>
    </row>
    <row r="68" spans="1:25">
      <c r="A68" s="13" t="str">
        <f t="shared" si="17"/>
        <v>M09</v>
      </c>
      <c r="B68" s="24">
        <f t="shared" si="19"/>
        <v>1999</v>
      </c>
      <c r="C68" s="24" t="s">
        <v>149</v>
      </c>
      <c r="D68" s="27">
        <f>SUMIFS(data_dd!D:D,data_dd!B:B,data_monthly!C68)</f>
        <v>0</v>
      </c>
      <c r="E68" s="27">
        <f>SUMIFS(data_dd!F:F,data_dd!B:B,data_monthly!C68)</f>
        <v>0</v>
      </c>
      <c r="F68" s="12">
        <v>1105.4000000000001</v>
      </c>
      <c r="G68">
        <v>993.8590210000001</v>
      </c>
      <c r="H68">
        <v>111.54097899999999</v>
      </c>
      <c r="I68">
        <f t="shared" ref="I68:I131" si="24">IF(A68="M04",F68,F68+I67)</f>
        <v>7274.1999999999989</v>
      </c>
      <c r="J68">
        <f t="shared" ref="J68:J131" si="25">IF($A68="M04",G68,G68+J67)</f>
        <v>6376.8188960000007</v>
      </c>
      <c r="K68">
        <f t="shared" ref="K68:K131" si="26">IF($A68="M04",H68,H68+K67)</f>
        <v>897.38110399999994</v>
      </c>
      <c r="L68" s="12">
        <f t="shared" ref="L68:L131" si="27">DAY(EOMONTH(DATE(B68,RIGHT(A68,2),1),0))</f>
        <v>30</v>
      </c>
      <c r="M68">
        <f t="shared" ref="M68:M131" si="28">F68/$L68</f>
        <v>36.846666666666671</v>
      </c>
      <c r="N68">
        <f t="shared" ref="N68:N131" si="29">G68/$L68</f>
        <v>33.128634033333334</v>
      </c>
      <c r="O68">
        <f t="shared" ref="O68:O131" si="30">H68/$L68</f>
        <v>3.7180326333333329</v>
      </c>
      <c r="P68">
        <f>INDEX(defra!A:D,MATCH(C68,defra!A:A,0),4)</f>
        <v>1105.4378770000001</v>
      </c>
      <c r="R68" s="12">
        <f t="shared" si="16"/>
        <v>0</v>
      </c>
      <c r="S68" s="12">
        <f t="shared" si="20"/>
        <v>0</v>
      </c>
      <c r="T68" s="12">
        <f t="shared" si="21"/>
        <v>0</v>
      </c>
      <c r="U68" s="12">
        <f t="shared" si="22"/>
        <v>0</v>
      </c>
      <c r="V68" s="12">
        <f t="shared" si="23"/>
        <v>0</v>
      </c>
      <c r="W68" s="12">
        <f t="shared" si="15"/>
        <v>0</v>
      </c>
      <c r="X68">
        <f>IF(Y68="na",SUMIFS(data_dd!H:H,data_dd!B:B,data_monthly!C68),Y68)</f>
        <v>0</v>
      </c>
      <c r="Y68" t="s">
        <v>552</v>
      </c>
    </row>
    <row r="69" spans="1:25">
      <c r="A69" s="13" t="str">
        <f t="shared" si="17"/>
        <v>M10</v>
      </c>
      <c r="B69" s="24">
        <f t="shared" si="19"/>
        <v>1999</v>
      </c>
      <c r="C69" s="24" t="s">
        <v>150</v>
      </c>
      <c r="D69" s="27">
        <f>SUMIFS(data_dd!D:D,data_dd!B:B,data_monthly!C69)</f>
        <v>0</v>
      </c>
      <c r="E69" s="27">
        <f>SUMIFS(data_dd!F:F,data_dd!B:B,data_monthly!C69)</f>
        <v>0</v>
      </c>
      <c r="F69" s="12">
        <v>1102</v>
      </c>
      <c r="G69">
        <v>999.73256600000002</v>
      </c>
      <c r="H69">
        <v>102.26743399999999</v>
      </c>
      <c r="I69">
        <f t="shared" si="24"/>
        <v>8376.1999999999989</v>
      </c>
      <c r="J69">
        <f t="shared" si="25"/>
        <v>7376.5514620000004</v>
      </c>
      <c r="K69">
        <f t="shared" si="26"/>
        <v>999.64853799999992</v>
      </c>
      <c r="L69" s="12">
        <f t="shared" si="27"/>
        <v>31</v>
      </c>
      <c r="M69">
        <f t="shared" si="28"/>
        <v>35.548387096774192</v>
      </c>
      <c r="N69">
        <f t="shared" si="29"/>
        <v>32.249437612903229</v>
      </c>
      <c r="O69">
        <f t="shared" si="30"/>
        <v>3.2989494838709676</v>
      </c>
      <c r="P69">
        <f>INDEX(defra!A:D,MATCH(C69,defra!A:A,0),4)</f>
        <v>1102.027593</v>
      </c>
      <c r="R69" s="12">
        <f t="shared" si="16"/>
        <v>0</v>
      </c>
      <c r="S69" s="12">
        <f t="shared" si="20"/>
        <v>0</v>
      </c>
      <c r="T69" s="12">
        <f t="shared" si="21"/>
        <v>0</v>
      </c>
      <c r="U69" s="12">
        <f t="shared" si="22"/>
        <v>0</v>
      </c>
      <c r="V69" s="12">
        <f t="shared" si="23"/>
        <v>0</v>
      </c>
      <c r="W69" s="12">
        <f t="shared" si="15"/>
        <v>0</v>
      </c>
      <c r="X69">
        <f>IF(Y69="na",SUMIFS(data_dd!H:H,data_dd!B:B,data_monthly!C69),Y69)</f>
        <v>0</v>
      </c>
      <c r="Y69" t="s">
        <v>552</v>
      </c>
    </row>
    <row r="70" spans="1:25">
      <c r="A70" s="13" t="str">
        <f t="shared" si="17"/>
        <v>M11</v>
      </c>
      <c r="B70" s="24">
        <f t="shared" si="19"/>
        <v>1999</v>
      </c>
      <c r="C70" s="24" t="s">
        <v>151</v>
      </c>
      <c r="D70" s="27">
        <f>SUMIFS(data_dd!D:D,data_dd!B:B,data_monthly!C70)</f>
        <v>0</v>
      </c>
      <c r="E70" s="27">
        <f>SUMIFS(data_dd!F:F,data_dd!B:B,data_monthly!C70)</f>
        <v>0</v>
      </c>
      <c r="F70" s="12">
        <v>1062.3</v>
      </c>
      <c r="G70">
        <v>964.06514199999992</v>
      </c>
      <c r="H70">
        <v>98.234858000000003</v>
      </c>
      <c r="I70">
        <f t="shared" si="24"/>
        <v>9438.4999999999982</v>
      </c>
      <c r="J70">
        <f t="shared" si="25"/>
        <v>8340.6166040000007</v>
      </c>
      <c r="K70">
        <f t="shared" si="26"/>
        <v>1097.8833959999999</v>
      </c>
      <c r="L70" s="12">
        <f t="shared" si="27"/>
        <v>30</v>
      </c>
      <c r="M70">
        <f t="shared" si="28"/>
        <v>35.409999999999997</v>
      </c>
      <c r="N70">
        <f t="shared" si="29"/>
        <v>32.135504733333327</v>
      </c>
      <c r="O70">
        <f t="shared" si="30"/>
        <v>3.2744952666666669</v>
      </c>
      <c r="P70">
        <f>INDEX(defra!A:D,MATCH(C70,defra!A:A,0),4)</f>
        <v>1062.2604670000001</v>
      </c>
      <c r="R70" s="12">
        <f t="shared" si="16"/>
        <v>0</v>
      </c>
      <c r="S70" s="12">
        <f t="shared" si="20"/>
        <v>0</v>
      </c>
      <c r="T70" s="12">
        <f t="shared" si="21"/>
        <v>0</v>
      </c>
      <c r="U70" s="12">
        <f t="shared" si="22"/>
        <v>0</v>
      </c>
      <c r="V70" s="12">
        <f t="shared" si="23"/>
        <v>0</v>
      </c>
      <c r="W70" s="12">
        <f t="shared" si="15"/>
        <v>0</v>
      </c>
      <c r="X70">
        <f>IF(Y70="na",SUMIFS(data_dd!H:H,data_dd!B:B,data_monthly!C70),Y70)</f>
        <v>0</v>
      </c>
      <c r="Y70" t="s">
        <v>552</v>
      </c>
    </row>
    <row r="71" spans="1:25">
      <c r="A71" s="13" t="str">
        <f t="shared" si="17"/>
        <v>M12</v>
      </c>
      <c r="B71" s="24">
        <f t="shared" si="19"/>
        <v>1999</v>
      </c>
      <c r="C71" s="24" t="s">
        <v>152</v>
      </c>
      <c r="D71" s="27">
        <f>SUMIFS(data_dd!D:D,data_dd!B:B,data_monthly!C71)</f>
        <v>0</v>
      </c>
      <c r="E71" s="27">
        <f>SUMIFS(data_dd!F:F,data_dd!B:B,data_monthly!C71)</f>
        <v>0</v>
      </c>
      <c r="F71" s="12">
        <v>1119.4000000000001</v>
      </c>
      <c r="G71">
        <v>1013.813516</v>
      </c>
      <c r="H71">
        <v>105.586484</v>
      </c>
      <c r="I71">
        <f t="shared" si="24"/>
        <v>10557.899999999998</v>
      </c>
      <c r="J71">
        <f t="shared" si="25"/>
        <v>9354.4301200000009</v>
      </c>
      <c r="K71">
        <f t="shared" si="26"/>
        <v>1203.4698799999999</v>
      </c>
      <c r="L71" s="12">
        <f t="shared" si="27"/>
        <v>31</v>
      </c>
      <c r="M71">
        <f t="shared" si="28"/>
        <v>36.109677419354838</v>
      </c>
      <c r="N71">
        <f t="shared" si="29"/>
        <v>32.703661806451613</v>
      </c>
      <c r="O71">
        <f t="shared" si="30"/>
        <v>3.406015612903226</v>
      </c>
      <c r="P71">
        <f>INDEX(defra!A:D,MATCH(C71,defra!A:A,0),4)</f>
        <v>1119.468574</v>
      </c>
      <c r="R71" s="12">
        <f t="shared" si="16"/>
        <v>0</v>
      </c>
      <c r="S71" s="12">
        <f t="shared" si="20"/>
        <v>0</v>
      </c>
      <c r="T71" s="12">
        <f t="shared" si="21"/>
        <v>0</v>
      </c>
      <c r="U71" s="12">
        <f t="shared" si="22"/>
        <v>0</v>
      </c>
      <c r="V71" s="12">
        <f t="shared" si="23"/>
        <v>0</v>
      </c>
      <c r="W71" s="12">
        <f t="shared" si="15"/>
        <v>0</v>
      </c>
      <c r="X71">
        <f>IF(Y71="na",SUMIFS(data_dd!H:H,data_dd!B:B,data_monthly!C71),Y71)</f>
        <v>0</v>
      </c>
      <c r="Y71" t="s">
        <v>552</v>
      </c>
    </row>
    <row r="72" spans="1:25">
      <c r="A72" s="13" t="str">
        <f t="shared" si="17"/>
        <v>M01</v>
      </c>
      <c r="B72" s="24">
        <f t="shared" si="19"/>
        <v>2000</v>
      </c>
      <c r="C72" s="24" t="s">
        <v>153</v>
      </c>
      <c r="D72" s="27">
        <f>SUMIFS(data_dd!D:D,data_dd!B:B,data_monthly!C72)</f>
        <v>0</v>
      </c>
      <c r="E72" s="27">
        <f>SUMIFS(data_dd!F:F,data_dd!B:B,data_monthly!C72)</f>
        <v>0</v>
      </c>
      <c r="F72" s="12">
        <v>1149.3</v>
      </c>
      <c r="G72">
        <v>1034.9252979999999</v>
      </c>
      <c r="H72" s="6">
        <f t="shared" ref="H72:H135" si="31">Q72</f>
        <v>114.37</v>
      </c>
      <c r="I72">
        <f t="shared" si="24"/>
        <v>11707.199999999997</v>
      </c>
      <c r="J72">
        <f t="shared" si="25"/>
        <v>10389.355418000001</v>
      </c>
      <c r="K72">
        <f t="shared" si="26"/>
        <v>1317.83988</v>
      </c>
      <c r="L72" s="12">
        <f t="shared" si="27"/>
        <v>31</v>
      </c>
      <c r="M72">
        <f t="shared" si="28"/>
        <v>37.074193548387093</v>
      </c>
      <c r="N72">
        <f t="shared" si="29"/>
        <v>33.384687032258064</v>
      </c>
      <c r="O72">
        <f t="shared" si="30"/>
        <v>3.6893548387096775</v>
      </c>
      <c r="P72">
        <f>INDEX(defra!A:D,MATCH(C72,defra!A:A,0),4)</f>
        <v>1149.261438</v>
      </c>
      <c r="Q72">
        <f>INDEX(daera!$A:$AA,MATCH(A72,lookup!$N$1:$N$13,FALSE),MATCH(B72,daera!$1:$1,0))</f>
        <v>114.37</v>
      </c>
      <c r="R72" s="12">
        <f t="shared" ref="R72:R135" si="32">IF(F72-P72&gt;1,1,0)+IF(F72-P72&lt;-1,1,0)</f>
        <v>0</v>
      </c>
      <c r="S72" s="12">
        <f t="shared" si="20"/>
        <v>0</v>
      </c>
      <c r="T72" s="12">
        <f t="shared" si="21"/>
        <v>0</v>
      </c>
      <c r="U72" s="12">
        <f t="shared" si="22"/>
        <v>0</v>
      </c>
      <c r="V72" s="12">
        <f t="shared" si="23"/>
        <v>0</v>
      </c>
      <c r="W72" s="12">
        <f t="shared" si="15"/>
        <v>0</v>
      </c>
      <c r="X72">
        <f>IF(Y72="na",SUMIFS(data_dd!H:H,data_dd!B:B,data_monthly!C72),Y72)</f>
        <v>0</v>
      </c>
      <c r="Y72" t="s">
        <v>552</v>
      </c>
    </row>
    <row r="73" spans="1:25">
      <c r="A73" s="13" t="str">
        <f t="shared" si="17"/>
        <v>M02</v>
      </c>
      <c r="B73" s="24">
        <f t="shared" si="19"/>
        <v>2000</v>
      </c>
      <c r="C73" s="24" t="s">
        <v>154</v>
      </c>
      <c r="D73" s="27">
        <f>SUMIFS(data_dd!D:D,data_dd!B:B,data_monthly!C73)</f>
        <v>0</v>
      </c>
      <c r="E73" s="27">
        <f>SUMIFS(data_dd!F:F,data_dd!B:B,data_monthly!C73)</f>
        <v>0</v>
      </c>
      <c r="F73" s="12">
        <v>1076.2</v>
      </c>
      <c r="G73">
        <v>960.5337320000001</v>
      </c>
      <c r="H73" s="6">
        <f t="shared" si="31"/>
        <v>115.67</v>
      </c>
      <c r="I73">
        <f t="shared" si="24"/>
        <v>12783.399999999998</v>
      </c>
      <c r="J73">
        <f t="shared" si="25"/>
        <v>11349.889150000001</v>
      </c>
      <c r="K73">
        <f t="shared" si="26"/>
        <v>1433.5098800000001</v>
      </c>
      <c r="L73" s="12">
        <f t="shared" si="27"/>
        <v>29</v>
      </c>
      <c r="M73">
        <f t="shared" si="28"/>
        <v>37.110344827586211</v>
      </c>
      <c r="N73">
        <f t="shared" si="29"/>
        <v>33.12185282758621</v>
      </c>
      <c r="O73">
        <f t="shared" si="30"/>
        <v>3.9886206896551726</v>
      </c>
      <c r="P73">
        <f>INDEX(defra!A:D,MATCH(C73,defra!A:A,0),4)</f>
        <v>1076.218214</v>
      </c>
      <c r="Q73">
        <f>INDEX(daera!$A:$AA,MATCH(A73,lookup!$N$1:$N$13,FALSE),MATCH(B73,daera!$1:$1,0))</f>
        <v>115.67</v>
      </c>
      <c r="R73" s="12">
        <f t="shared" si="32"/>
        <v>0</v>
      </c>
      <c r="S73" s="12">
        <f t="shared" si="20"/>
        <v>0</v>
      </c>
      <c r="T73" s="12">
        <f t="shared" si="21"/>
        <v>0</v>
      </c>
      <c r="U73" s="12">
        <f t="shared" si="22"/>
        <v>0</v>
      </c>
      <c r="V73" s="12">
        <f t="shared" si="23"/>
        <v>0</v>
      </c>
      <c r="W73" s="12">
        <f t="shared" ref="W73:W136" si="33">IF(AND($W$1="UK",U73=1),D73,IF(AND($W$1="GB",V73=1),E73,0))</f>
        <v>0</v>
      </c>
      <c r="X73">
        <f>IF(Y73="na",SUMIFS(data_dd!H:H,data_dd!B:B,data_monthly!C73),Y73)</f>
        <v>0</v>
      </c>
      <c r="Y73" t="s">
        <v>552</v>
      </c>
    </row>
    <row r="74" spans="1:25">
      <c r="A74" s="13" t="str">
        <f t="shared" si="17"/>
        <v>M03</v>
      </c>
      <c r="B74" s="24">
        <f t="shared" si="19"/>
        <v>2000</v>
      </c>
      <c r="C74" s="24" t="s">
        <v>155</v>
      </c>
      <c r="D74" s="27">
        <f>SUMIFS(data_dd!D:D,data_dd!B:B,data_monthly!C74)</f>
        <v>0</v>
      </c>
      <c r="E74" s="27">
        <f>SUMIFS(data_dd!F:F,data_dd!B:B,data_monthly!C74)</f>
        <v>0</v>
      </c>
      <c r="F74" s="12">
        <v>1145.9000000000001</v>
      </c>
      <c r="G74">
        <v>1011.5267350000001</v>
      </c>
      <c r="H74" s="6">
        <f t="shared" si="31"/>
        <v>134.37</v>
      </c>
      <c r="I74">
        <f t="shared" si="24"/>
        <v>13929.299999999997</v>
      </c>
      <c r="J74">
        <f t="shared" si="25"/>
        <v>12361.415885</v>
      </c>
      <c r="K74">
        <f t="shared" si="26"/>
        <v>1567.87988</v>
      </c>
      <c r="L74" s="12">
        <f t="shared" si="27"/>
        <v>31</v>
      </c>
      <c r="M74">
        <f t="shared" si="28"/>
        <v>36.964516129032262</v>
      </c>
      <c r="N74">
        <f t="shared" si="29"/>
        <v>32.629894677419358</v>
      </c>
      <c r="O74">
        <f t="shared" si="30"/>
        <v>4.3345161290322585</v>
      </c>
      <c r="P74">
        <f>INDEX(defra!A:D,MATCH(C74,defra!A:A,0),4)</f>
        <v>1147.9282059999989</v>
      </c>
      <c r="Q74">
        <f>INDEX(daera!$A:$AA,MATCH(A74,lookup!$N$1:$N$13,FALSE),MATCH(B74,daera!$1:$1,0))</f>
        <v>134.37</v>
      </c>
      <c r="R74" s="12">
        <f t="shared" si="32"/>
        <v>1</v>
      </c>
      <c r="S74" s="12">
        <f t="shared" si="20"/>
        <v>0</v>
      </c>
      <c r="T74" s="12">
        <f t="shared" si="21"/>
        <v>0</v>
      </c>
      <c r="U74" s="12">
        <f t="shared" si="22"/>
        <v>0</v>
      </c>
      <c r="V74" s="12">
        <f t="shared" si="23"/>
        <v>0</v>
      </c>
      <c r="W74" s="12">
        <f t="shared" si="33"/>
        <v>0</v>
      </c>
      <c r="X74">
        <f>IF(Y74="na",SUMIFS(data_dd!H:H,data_dd!B:B,data_monthly!C74),Y74)</f>
        <v>0</v>
      </c>
      <c r="Y74" t="s">
        <v>552</v>
      </c>
    </row>
    <row r="75" spans="1:25">
      <c r="A75" s="13" t="str">
        <f t="shared" si="17"/>
        <v>M04</v>
      </c>
      <c r="B75" s="24">
        <f t="shared" si="19"/>
        <v>2000</v>
      </c>
      <c r="C75" s="24" t="s">
        <v>156</v>
      </c>
      <c r="D75" s="27">
        <f>SUMIFS(data_dd!D:D,data_dd!B:B,data_monthly!C75)</f>
        <v>0</v>
      </c>
      <c r="E75" s="27">
        <f>SUMIFS(data_dd!F:F,data_dd!B:B,data_monthly!C75)</f>
        <v>0</v>
      </c>
      <c r="F75" s="12">
        <v>1177.2</v>
      </c>
      <c r="G75">
        <v>1022.9110000000001</v>
      </c>
      <c r="H75" s="6">
        <f t="shared" si="31"/>
        <v>154.29</v>
      </c>
      <c r="I75">
        <f t="shared" si="24"/>
        <v>1177.2</v>
      </c>
      <c r="J75">
        <f t="shared" si="25"/>
        <v>1022.9110000000001</v>
      </c>
      <c r="K75">
        <f t="shared" si="26"/>
        <v>154.29</v>
      </c>
      <c r="L75" s="12">
        <f t="shared" si="27"/>
        <v>30</v>
      </c>
      <c r="M75">
        <f t="shared" si="28"/>
        <v>39.24</v>
      </c>
      <c r="N75">
        <f t="shared" si="29"/>
        <v>34.097033333333336</v>
      </c>
      <c r="O75">
        <f t="shared" si="30"/>
        <v>5.1429999999999998</v>
      </c>
      <c r="P75">
        <f>INDEX(defra!A:D,MATCH(C75,defra!A:A,0),4)</f>
        <v>1177.457169</v>
      </c>
      <c r="Q75">
        <f>INDEX(daera!$A:$AA,MATCH(A75,lookup!$N$1:$N$13,FALSE),MATCH(B75,daera!$1:$1,0))</f>
        <v>154.29</v>
      </c>
      <c r="R75" s="12">
        <f t="shared" si="32"/>
        <v>0</v>
      </c>
      <c r="S75" s="12">
        <f t="shared" si="20"/>
        <v>0</v>
      </c>
      <c r="T75" s="12">
        <f t="shared" si="21"/>
        <v>0</v>
      </c>
      <c r="U75" s="12">
        <f t="shared" si="22"/>
        <v>0</v>
      </c>
      <c r="V75" s="12">
        <f t="shared" si="23"/>
        <v>0</v>
      </c>
      <c r="W75" s="12">
        <f t="shared" si="33"/>
        <v>0</v>
      </c>
      <c r="X75">
        <f>IF(Y75="na",SUMIFS(data_dd!H:H,data_dd!B:B,data_monthly!C75),Y75)</f>
        <v>0</v>
      </c>
      <c r="Y75" t="s">
        <v>552</v>
      </c>
    </row>
    <row r="76" spans="1:25">
      <c r="A76" s="13" t="str">
        <f t="shared" si="17"/>
        <v>M05</v>
      </c>
      <c r="B76" s="24">
        <f t="shared" si="19"/>
        <v>2000</v>
      </c>
      <c r="C76" s="24" t="s">
        <v>157</v>
      </c>
      <c r="D76" s="27">
        <f>SUMIFS(data_dd!D:D,data_dd!B:B,data_monthly!C76)</f>
        <v>0</v>
      </c>
      <c r="E76" s="27">
        <f>SUMIFS(data_dd!F:F,data_dd!B:B,data_monthly!C76)</f>
        <v>0</v>
      </c>
      <c r="F76" s="12">
        <v>1291.8</v>
      </c>
      <c r="G76">
        <v>1112.4639999999999</v>
      </c>
      <c r="H76" s="6">
        <f t="shared" si="31"/>
        <v>179.34</v>
      </c>
      <c r="I76">
        <f t="shared" si="24"/>
        <v>2469</v>
      </c>
      <c r="J76">
        <f t="shared" si="25"/>
        <v>2135.375</v>
      </c>
      <c r="K76">
        <f t="shared" si="26"/>
        <v>333.63</v>
      </c>
      <c r="L76" s="12">
        <f t="shared" si="27"/>
        <v>31</v>
      </c>
      <c r="M76">
        <f t="shared" si="28"/>
        <v>41.670967741935485</v>
      </c>
      <c r="N76">
        <f t="shared" si="29"/>
        <v>35.885935483870966</v>
      </c>
      <c r="O76">
        <f t="shared" si="30"/>
        <v>5.7851612903225806</v>
      </c>
      <c r="P76">
        <f>INDEX(defra!A:D,MATCH(C76,defra!A:A,0),4)</f>
        <v>1292.0191789999999</v>
      </c>
      <c r="Q76">
        <f>INDEX(daera!$A:$AA,MATCH(A76,lookup!$N$1:$N$13,FALSE),MATCH(B76,daera!$1:$1,0))</f>
        <v>179.34</v>
      </c>
      <c r="R76" s="12">
        <f t="shared" si="32"/>
        <v>0</v>
      </c>
      <c r="S76" s="12">
        <f t="shared" si="20"/>
        <v>0</v>
      </c>
      <c r="T76" s="12">
        <f t="shared" si="21"/>
        <v>0</v>
      </c>
      <c r="U76" s="12">
        <f t="shared" si="22"/>
        <v>0</v>
      </c>
      <c r="V76" s="12">
        <f t="shared" si="23"/>
        <v>0</v>
      </c>
      <c r="W76" s="12">
        <f t="shared" si="33"/>
        <v>0</v>
      </c>
      <c r="X76">
        <f>IF(Y76="na",SUMIFS(data_dd!H:H,data_dd!B:B,data_monthly!C76),Y76)</f>
        <v>0</v>
      </c>
      <c r="Y76" t="s">
        <v>552</v>
      </c>
    </row>
    <row r="77" spans="1:25">
      <c r="A77" s="13" t="str">
        <f t="shared" si="17"/>
        <v>M06</v>
      </c>
      <c r="B77" s="24">
        <f t="shared" si="19"/>
        <v>2000</v>
      </c>
      <c r="C77" s="24" t="s">
        <v>158</v>
      </c>
      <c r="D77" s="27">
        <f>SUMIFS(data_dd!D:D,data_dd!B:B,data_monthly!C77)</f>
        <v>0</v>
      </c>
      <c r="E77" s="27">
        <f>SUMIFS(data_dd!F:F,data_dd!B:B,data_monthly!C77)</f>
        <v>0</v>
      </c>
      <c r="F77" s="12">
        <v>1168.5999999999999</v>
      </c>
      <c r="G77">
        <v>999.85199999999986</v>
      </c>
      <c r="H77" s="6">
        <f t="shared" si="31"/>
        <v>168.75</v>
      </c>
      <c r="I77">
        <f t="shared" si="24"/>
        <v>3637.6</v>
      </c>
      <c r="J77">
        <f t="shared" si="25"/>
        <v>3135.2269999999999</v>
      </c>
      <c r="K77">
        <f t="shared" si="26"/>
        <v>502.38</v>
      </c>
      <c r="L77" s="12">
        <f t="shared" si="27"/>
        <v>30</v>
      </c>
      <c r="M77">
        <f t="shared" si="28"/>
        <v>38.953333333333333</v>
      </c>
      <c r="N77">
        <f t="shared" si="29"/>
        <v>33.328399999999995</v>
      </c>
      <c r="O77">
        <f t="shared" si="30"/>
        <v>5.625</v>
      </c>
      <c r="P77">
        <f>INDEX(defra!A:D,MATCH(C77,defra!A:A,0),4)</f>
        <v>1168.8360740247897</v>
      </c>
      <c r="Q77">
        <f>INDEX(daera!$A:$AA,MATCH(A77,lookup!$N$1:$N$13,FALSE),MATCH(B77,daera!$1:$1,0))</f>
        <v>168.75</v>
      </c>
      <c r="R77" s="12">
        <f t="shared" si="32"/>
        <v>0</v>
      </c>
      <c r="S77" s="12">
        <f t="shared" si="20"/>
        <v>0</v>
      </c>
      <c r="T77" s="12">
        <f t="shared" si="21"/>
        <v>0</v>
      </c>
      <c r="U77" s="12">
        <f t="shared" si="22"/>
        <v>0</v>
      </c>
      <c r="V77" s="12">
        <f t="shared" si="23"/>
        <v>0</v>
      </c>
      <c r="W77" s="12">
        <f t="shared" si="33"/>
        <v>0</v>
      </c>
      <c r="X77">
        <f>IF(Y77="na",SUMIFS(data_dd!H:H,data_dd!B:B,data_monthly!C77),Y77)</f>
        <v>0</v>
      </c>
      <c r="Y77" t="s">
        <v>552</v>
      </c>
    </row>
    <row r="78" spans="1:25">
      <c r="A78" s="13" t="str">
        <f t="shared" si="17"/>
        <v>M07</v>
      </c>
      <c r="B78" s="24">
        <f t="shared" si="19"/>
        <v>2000</v>
      </c>
      <c r="C78" s="24" t="s">
        <v>159</v>
      </c>
      <c r="D78" s="27">
        <f>SUMIFS(data_dd!D:D,data_dd!B:B,data_monthly!C78)</f>
        <v>0</v>
      </c>
      <c r="E78" s="27">
        <f>SUMIFS(data_dd!F:F,data_dd!B:B,data_monthly!C78)</f>
        <v>0</v>
      </c>
      <c r="F78" s="12">
        <v>1174.4000000000001</v>
      </c>
      <c r="G78">
        <v>1010.3580000000001</v>
      </c>
      <c r="H78" s="6">
        <f t="shared" si="31"/>
        <v>164.04</v>
      </c>
      <c r="I78">
        <f t="shared" si="24"/>
        <v>4812</v>
      </c>
      <c r="J78">
        <f t="shared" si="25"/>
        <v>4145.585</v>
      </c>
      <c r="K78">
        <f t="shared" si="26"/>
        <v>666.42</v>
      </c>
      <c r="L78" s="12">
        <f t="shared" si="27"/>
        <v>31</v>
      </c>
      <c r="M78">
        <f t="shared" si="28"/>
        <v>37.883870967741942</v>
      </c>
      <c r="N78">
        <f t="shared" si="29"/>
        <v>32.592193548387101</v>
      </c>
      <c r="O78">
        <f t="shared" si="30"/>
        <v>5.2916129032258059</v>
      </c>
      <c r="P78">
        <f>INDEX(defra!A:D,MATCH(C78,defra!A:A,0),4)</f>
        <v>1174.6365579999999</v>
      </c>
      <c r="Q78">
        <f>INDEX(daera!$A:$AA,MATCH(A78,lookup!$N$1:$N$13,FALSE),MATCH(B78,daera!$1:$1,0))</f>
        <v>164.04</v>
      </c>
      <c r="R78" s="12">
        <f t="shared" si="32"/>
        <v>0</v>
      </c>
      <c r="S78" s="12">
        <f t="shared" si="20"/>
        <v>0</v>
      </c>
      <c r="T78" s="12">
        <f t="shared" si="21"/>
        <v>0</v>
      </c>
      <c r="U78" s="12">
        <f t="shared" si="22"/>
        <v>0</v>
      </c>
      <c r="V78" s="12">
        <f t="shared" si="23"/>
        <v>0</v>
      </c>
      <c r="W78" s="12">
        <f t="shared" si="33"/>
        <v>0</v>
      </c>
      <c r="X78">
        <f>IF(Y78="na",SUMIFS(data_dd!H:H,data_dd!B:B,data_monthly!C78),Y78)</f>
        <v>0</v>
      </c>
      <c r="Y78" t="s">
        <v>552</v>
      </c>
    </row>
    <row r="79" spans="1:25">
      <c r="A79" s="13" t="str">
        <f t="shared" ref="A79:A142" si="34">A67</f>
        <v>M08</v>
      </c>
      <c r="B79" s="24">
        <f t="shared" si="19"/>
        <v>2000</v>
      </c>
      <c r="C79" s="24" t="s">
        <v>160</v>
      </c>
      <c r="D79" s="27">
        <f>SUMIFS(data_dd!D:D,data_dd!B:B,data_monthly!C79)</f>
        <v>0</v>
      </c>
      <c r="E79" s="27">
        <f>SUMIFS(data_dd!F:F,data_dd!B:B,data_monthly!C79)</f>
        <v>0</v>
      </c>
      <c r="F79" s="12">
        <v>1133.2</v>
      </c>
      <c r="G79">
        <v>990.79300000000001</v>
      </c>
      <c r="H79" s="6">
        <f t="shared" si="31"/>
        <v>142.41</v>
      </c>
      <c r="I79">
        <f t="shared" si="24"/>
        <v>5945.2</v>
      </c>
      <c r="J79">
        <f t="shared" si="25"/>
        <v>5136.3779999999997</v>
      </c>
      <c r="K79">
        <f t="shared" si="26"/>
        <v>808.82999999999993</v>
      </c>
      <c r="L79" s="12">
        <f t="shared" si="27"/>
        <v>31</v>
      </c>
      <c r="M79">
        <f t="shared" si="28"/>
        <v>36.554838709677419</v>
      </c>
      <c r="N79">
        <f t="shared" si="29"/>
        <v>31.961064516129031</v>
      </c>
      <c r="O79">
        <f t="shared" si="30"/>
        <v>4.5938709677419354</v>
      </c>
      <c r="P79">
        <f>INDEX(defra!A:D,MATCH(C79,defra!A:A,0),4)</f>
        <v>1133.4437169999999</v>
      </c>
      <c r="Q79">
        <f>INDEX(daera!$A:$AA,MATCH(A79,lookup!$N$1:$N$13,FALSE),MATCH(B79,daera!$1:$1,0))</f>
        <v>142.41</v>
      </c>
      <c r="R79" s="12">
        <f t="shared" si="32"/>
        <v>0</v>
      </c>
      <c r="S79" s="12">
        <f t="shared" si="20"/>
        <v>0</v>
      </c>
      <c r="T79" s="12">
        <f t="shared" si="21"/>
        <v>0</v>
      </c>
      <c r="U79" s="12">
        <f t="shared" si="22"/>
        <v>0</v>
      </c>
      <c r="V79" s="12">
        <f t="shared" si="23"/>
        <v>0</v>
      </c>
      <c r="W79" s="12">
        <f t="shared" si="33"/>
        <v>0</v>
      </c>
      <c r="X79">
        <f>IF(Y79="na",SUMIFS(data_dd!H:H,data_dd!B:B,data_monthly!C79),Y79)</f>
        <v>0</v>
      </c>
      <c r="Y79" t="s">
        <v>552</v>
      </c>
    </row>
    <row r="80" spans="1:25">
      <c r="A80" s="13" t="str">
        <f t="shared" si="34"/>
        <v>M09</v>
      </c>
      <c r="B80" s="24">
        <f t="shared" si="19"/>
        <v>2000</v>
      </c>
      <c r="C80" s="24" t="s">
        <v>161</v>
      </c>
      <c r="D80" s="27">
        <f>SUMIFS(data_dd!D:D,data_dd!B:B,data_monthly!C80)</f>
        <v>0</v>
      </c>
      <c r="E80" s="27">
        <f>SUMIFS(data_dd!F:F,data_dd!B:B,data_monthly!C80)</f>
        <v>0</v>
      </c>
      <c r="F80" s="12">
        <v>1057.5999999999999</v>
      </c>
      <c r="G80">
        <v>938.0089999999999</v>
      </c>
      <c r="H80" s="6">
        <f t="shared" si="31"/>
        <v>119.59</v>
      </c>
      <c r="I80">
        <f t="shared" si="24"/>
        <v>7002.7999999999993</v>
      </c>
      <c r="J80">
        <f t="shared" si="25"/>
        <v>6074.3869999999997</v>
      </c>
      <c r="K80">
        <f t="shared" si="26"/>
        <v>928.42</v>
      </c>
      <c r="L80" s="12">
        <f t="shared" si="27"/>
        <v>30</v>
      </c>
      <c r="M80">
        <f t="shared" si="28"/>
        <v>35.25333333333333</v>
      </c>
      <c r="N80">
        <f t="shared" si="29"/>
        <v>31.266966666666665</v>
      </c>
      <c r="O80">
        <f t="shared" si="30"/>
        <v>3.9863333333333335</v>
      </c>
      <c r="P80">
        <f>INDEX(defra!A:D,MATCH(C80,defra!A:A,0),4)</f>
        <v>1057.8752729999999</v>
      </c>
      <c r="Q80">
        <f>INDEX(daera!$A:$AA,MATCH(A80,lookup!$N$1:$N$13,FALSE),MATCH(B80,daera!$1:$1,0))</f>
        <v>119.59</v>
      </c>
      <c r="R80" s="12">
        <f t="shared" si="32"/>
        <v>0</v>
      </c>
      <c r="S80" s="12">
        <f t="shared" si="20"/>
        <v>0</v>
      </c>
      <c r="T80" s="12">
        <f t="shared" si="21"/>
        <v>0</v>
      </c>
      <c r="U80" s="12">
        <f t="shared" si="22"/>
        <v>0</v>
      </c>
      <c r="V80" s="12">
        <f t="shared" si="23"/>
        <v>0</v>
      </c>
      <c r="W80" s="12">
        <f t="shared" si="33"/>
        <v>0</v>
      </c>
      <c r="X80">
        <f>IF(Y80="na",SUMIFS(data_dd!H:H,data_dd!B:B,data_monthly!C80),Y80)</f>
        <v>0</v>
      </c>
      <c r="Y80" t="s">
        <v>552</v>
      </c>
    </row>
    <row r="81" spans="1:25">
      <c r="A81" s="13" t="str">
        <f t="shared" si="34"/>
        <v>M10</v>
      </c>
      <c r="B81" s="24">
        <f t="shared" si="19"/>
        <v>2000</v>
      </c>
      <c r="C81" s="24" t="s">
        <v>162</v>
      </c>
      <c r="D81" s="27">
        <f>SUMIFS(data_dd!D:D,data_dd!B:B,data_monthly!C81)</f>
        <v>0</v>
      </c>
      <c r="E81" s="27">
        <f>SUMIFS(data_dd!F:F,data_dd!B:B,data_monthly!C81)</f>
        <v>0</v>
      </c>
      <c r="F81" s="12">
        <v>1042.5</v>
      </c>
      <c r="G81">
        <v>932.49318100000005</v>
      </c>
      <c r="H81" s="6">
        <f t="shared" si="31"/>
        <v>110.01</v>
      </c>
      <c r="I81">
        <f t="shared" si="24"/>
        <v>8045.2999999999993</v>
      </c>
      <c r="J81">
        <f t="shared" si="25"/>
        <v>7006.8801809999995</v>
      </c>
      <c r="K81">
        <f t="shared" si="26"/>
        <v>1038.43</v>
      </c>
      <c r="L81" s="12">
        <f t="shared" si="27"/>
        <v>31</v>
      </c>
      <c r="M81">
        <f t="shared" si="28"/>
        <v>33.62903225806452</v>
      </c>
      <c r="N81">
        <f t="shared" si="29"/>
        <v>30.08042519354839</v>
      </c>
      <c r="O81">
        <f t="shared" si="30"/>
        <v>3.5487096774193549</v>
      </c>
      <c r="P81">
        <f>INDEX(defra!A:D,MATCH(C81,defra!A:A,0),4)</f>
        <v>1042.7386260000001</v>
      </c>
      <c r="Q81">
        <f>INDEX(daera!$A:$AA,MATCH(A81,lookup!$N$1:$N$13,FALSE),MATCH(B81,daera!$1:$1,0))</f>
        <v>110.01</v>
      </c>
      <c r="R81" s="12">
        <f t="shared" si="32"/>
        <v>0</v>
      </c>
      <c r="S81" s="12">
        <f t="shared" si="20"/>
        <v>0</v>
      </c>
      <c r="T81" s="12">
        <f t="shared" si="21"/>
        <v>0</v>
      </c>
      <c r="U81" s="12">
        <f t="shared" si="22"/>
        <v>0</v>
      </c>
      <c r="V81" s="12">
        <f t="shared" si="23"/>
        <v>0</v>
      </c>
      <c r="W81" s="12">
        <f t="shared" si="33"/>
        <v>0</v>
      </c>
      <c r="X81">
        <f>IF(Y81="na",SUMIFS(data_dd!H:H,data_dd!B:B,data_monthly!C81),Y81)</f>
        <v>0</v>
      </c>
      <c r="Y81" t="s">
        <v>552</v>
      </c>
    </row>
    <row r="82" spans="1:25">
      <c r="A82" s="13" t="str">
        <f t="shared" si="34"/>
        <v>M11</v>
      </c>
      <c r="B82" s="24">
        <f t="shared" si="19"/>
        <v>2000</v>
      </c>
      <c r="C82" s="24" t="s">
        <v>163</v>
      </c>
      <c r="D82" s="27">
        <f>SUMIFS(data_dd!D:D,data_dd!B:B,data_monthly!C82)</f>
        <v>0</v>
      </c>
      <c r="E82" s="27">
        <f>SUMIFS(data_dd!F:F,data_dd!B:B,data_monthly!C82)</f>
        <v>0</v>
      </c>
      <c r="F82" s="12">
        <v>1005.9</v>
      </c>
      <c r="G82">
        <v>900.78771099999994</v>
      </c>
      <c r="H82" s="6">
        <f t="shared" si="31"/>
        <v>105.11</v>
      </c>
      <c r="I82">
        <f t="shared" si="24"/>
        <v>9051.1999999999989</v>
      </c>
      <c r="J82">
        <f t="shared" si="25"/>
        <v>7907.6678919999995</v>
      </c>
      <c r="K82">
        <f t="shared" si="26"/>
        <v>1143.54</v>
      </c>
      <c r="L82" s="12">
        <f t="shared" si="27"/>
        <v>30</v>
      </c>
      <c r="M82">
        <f t="shared" si="28"/>
        <v>33.53</v>
      </c>
      <c r="N82">
        <f t="shared" si="29"/>
        <v>30.02625703333333</v>
      </c>
      <c r="O82">
        <f t="shared" si="30"/>
        <v>3.5036666666666667</v>
      </c>
      <c r="P82">
        <f>INDEX(defra!A:D,MATCH(C82,defra!A:A,0),4)</f>
        <v>1006.1234890000001</v>
      </c>
      <c r="Q82">
        <f>INDEX(daera!$A:$AA,MATCH(A82,lookup!$N$1:$N$13,FALSE),MATCH(B82,daera!$1:$1,0))</f>
        <v>105.11</v>
      </c>
      <c r="R82" s="12">
        <f t="shared" si="32"/>
        <v>0</v>
      </c>
      <c r="S82" s="12">
        <f t="shared" si="20"/>
        <v>0</v>
      </c>
      <c r="T82" s="12">
        <f t="shared" si="21"/>
        <v>0</v>
      </c>
      <c r="U82" s="12">
        <f t="shared" si="22"/>
        <v>0</v>
      </c>
      <c r="V82" s="12">
        <f t="shared" si="23"/>
        <v>0</v>
      </c>
      <c r="W82" s="12">
        <f t="shared" si="33"/>
        <v>0</v>
      </c>
      <c r="X82">
        <f>IF(Y82="na",SUMIFS(data_dd!H:H,data_dd!B:B,data_monthly!C82),Y82)</f>
        <v>0</v>
      </c>
      <c r="Y82" t="s">
        <v>552</v>
      </c>
    </row>
    <row r="83" spans="1:25">
      <c r="A83" s="13" t="str">
        <f t="shared" si="34"/>
        <v>M12</v>
      </c>
      <c r="B83" s="24">
        <f t="shared" si="19"/>
        <v>2000</v>
      </c>
      <c r="C83" s="24" t="s">
        <v>164</v>
      </c>
      <c r="D83" s="27">
        <f>SUMIFS(data_dd!D:D,data_dd!B:B,data_monthly!C83)</f>
        <v>0</v>
      </c>
      <c r="E83" s="27">
        <f>SUMIFS(data_dd!F:F,data_dd!B:B,data_monthly!C83)</f>
        <v>0</v>
      </c>
      <c r="F83" s="12">
        <v>1103</v>
      </c>
      <c r="G83">
        <v>983.71651099999997</v>
      </c>
      <c r="H83" s="6">
        <f t="shared" si="31"/>
        <v>119.28</v>
      </c>
      <c r="I83">
        <f t="shared" si="24"/>
        <v>10154.199999999999</v>
      </c>
      <c r="J83">
        <f t="shared" si="25"/>
        <v>8891.384403</v>
      </c>
      <c r="K83">
        <f t="shared" si="26"/>
        <v>1262.82</v>
      </c>
      <c r="L83" s="12">
        <f t="shared" si="27"/>
        <v>31</v>
      </c>
      <c r="M83">
        <f t="shared" si="28"/>
        <v>35.58064516129032</v>
      </c>
      <c r="N83">
        <f t="shared" si="29"/>
        <v>31.732790677419352</v>
      </c>
      <c r="O83">
        <f t="shared" si="30"/>
        <v>3.8477419354838709</v>
      </c>
      <c r="P83">
        <f>INDEX(defra!A:D,MATCH(C83,defra!A:A,0),4)</f>
        <v>1103.2716519999999</v>
      </c>
      <c r="Q83">
        <f>INDEX(daera!$A:$AA,MATCH(A83,lookup!$N$1:$N$13,FALSE),MATCH(B83,daera!$1:$1,0))</f>
        <v>119.28</v>
      </c>
      <c r="R83" s="12">
        <f t="shared" si="32"/>
        <v>0</v>
      </c>
      <c r="S83" s="12">
        <f t="shared" si="20"/>
        <v>0</v>
      </c>
      <c r="T83" s="12">
        <f t="shared" si="21"/>
        <v>0</v>
      </c>
      <c r="U83" s="12">
        <f t="shared" si="22"/>
        <v>0</v>
      </c>
      <c r="V83" s="12">
        <f t="shared" si="23"/>
        <v>0</v>
      </c>
      <c r="W83" s="12">
        <f t="shared" si="33"/>
        <v>0</v>
      </c>
      <c r="X83">
        <f>IF(Y83="na",SUMIFS(data_dd!H:H,data_dd!B:B,data_monthly!C83),Y83)</f>
        <v>0</v>
      </c>
      <c r="Y83" t="s">
        <v>552</v>
      </c>
    </row>
    <row r="84" spans="1:25">
      <c r="A84" s="13" t="str">
        <f t="shared" si="34"/>
        <v>M01</v>
      </c>
      <c r="B84" s="24">
        <f t="shared" si="19"/>
        <v>2001</v>
      </c>
      <c r="C84" s="24" t="s">
        <v>165</v>
      </c>
      <c r="D84" s="27">
        <f>SUMIFS(data_dd!D:D,data_dd!B:B,data_monthly!C84)</f>
        <v>0</v>
      </c>
      <c r="E84" s="27">
        <f>SUMIFS(data_dd!F:F,data_dd!B:B,data_monthly!C84)</f>
        <v>0</v>
      </c>
      <c r="F84" s="12">
        <v>1142.0999999999999</v>
      </c>
      <c r="G84">
        <v>1012.4116590560878</v>
      </c>
      <c r="H84" s="6">
        <f t="shared" si="31"/>
        <v>129.69</v>
      </c>
      <c r="I84">
        <f t="shared" si="24"/>
        <v>11296.3</v>
      </c>
      <c r="J84">
        <f t="shared" si="25"/>
        <v>9903.796062056088</v>
      </c>
      <c r="K84">
        <f t="shared" si="26"/>
        <v>1392.51</v>
      </c>
      <c r="L84" s="12">
        <f t="shared" si="27"/>
        <v>31</v>
      </c>
      <c r="M84">
        <f t="shared" si="28"/>
        <v>36.841935483870962</v>
      </c>
      <c r="N84">
        <f t="shared" si="29"/>
        <v>32.658440614712511</v>
      </c>
      <c r="O84">
        <f t="shared" si="30"/>
        <v>4.1835483870967742</v>
      </c>
      <c r="P84">
        <f>INDEX(defra!A:D,MATCH(C84,defra!A:A,0),4)</f>
        <v>1142.377737</v>
      </c>
      <c r="Q84">
        <f>INDEX(daera!$A:$AA,MATCH(A84,lookup!$N$1:$N$13,FALSE),MATCH(B84,daera!$1:$1,0))</f>
        <v>129.69</v>
      </c>
      <c r="R84" s="12">
        <f t="shared" si="32"/>
        <v>0</v>
      </c>
      <c r="S84" s="12">
        <f t="shared" si="20"/>
        <v>0</v>
      </c>
      <c r="T84" s="12">
        <f t="shared" si="21"/>
        <v>0</v>
      </c>
      <c r="U84" s="12">
        <f t="shared" si="22"/>
        <v>0</v>
      </c>
      <c r="V84" s="12">
        <f t="shared" si="23"/>
        <v>0</v>
      </c>
      <c r="W84" s="12">
        <f t="shared" si="33"/>
        <v>0</v>
      </c>
      <c r="X84">
        <f>IF(Y84="na",SUMIFS(data_dd!H:H,data_dd!B:B,data_monthly!C84),Y84)</f>
        <v>0</v>
      </c>
      <c r="Y84" t="s">
        <v>552</v>
      </c>
    </row>
    <row r="85" spans="1:25">
      <c r="A85" s="13" t="str">
        <f t="shared" si="34"/>
        <v>M02</v>
      </c>
      <c r="B85" s="24">
        <f t="shared" si="19"/>
        <v>2001</v>
      </c>
      <c r="C85" s="24" t="s">
        <v>166</v>
      </c>
      <c r="D85" s="27">
        <f>SUMIFS(data_dd!D:D,data_dd!B:B,data_monthly!C85)</f>
        <v>0</v>
      </c>
      <c r="E85" s="27">
        <f>SUMIFS(data_dd!F:F,data_dd!B:B,data_monthly!C85)</f>
        <v>0</v>
      </c>
      <c r="F85" s="12">
        <v>1062.2</v>
      </c>
      <c r="G85">
        <v>934.34880369468715</v>
      </c>
      <c r="H85" s="6">
        <f t="shared" si="31"/>
        <v>127.85</v>
      </c>
      <c r="I85">
        <f t="shared" si="24"/>
        <v>12358.5</v>
      </c>
      <c r="J85">
        <f t="shared" si="25"/>
        <v>10838.144865750775</v>
      </c>
      <c r="K85">
        <f t="shared" si="26"/>
        <v>1520.36</v>
      </c>
      <c r="L85" s="12">
        <f t="shared" si="27"/>
        <v>28</v>
      </c>
      <c r="M85">
        <f t="shared" si="28"/>
        <v>37.93571428571429</v>
      </c>
      <c r="N85">
        <f t="shared" si="29"/>
        <v>33.369600131953113</v>
      </c>
      <c r="O85">
        <f t="shared" si="30"/>
        <v>4.5660714285714281</v>
      </c>
      <c r="P85">
        <f>INDEX(defra!A:D,MATCH(C85,defra!A:A,0),4)</f>
        <v>1062.267527</v>
      </c>
      <c r="Q85">
        <f>INDEX(daera!$A:$AA,MATCH(A85,lookup!$N$1:$N$13,FALSE),MATCH(B85,daera!$1:$1,0))</f>
        <v>127.85</v>
      </c>
      <c r="R85" s="12">
        <f t="shared" si="32"/>
        <v>0</v>
      </c>
      <c r="S85" s="12">
        <f t="shared" si="20"/>
        <v>0</v>
      </c>
      <c r="T85" s="12">
        <f t="shared" si="21"/>
        <v>0</v>
      </c>
      <c r="U85" s="12">
        <f t="shared" si="22"/>
        <v>0</v>
      </c>
      <c r="V85" s="12">
        <f t="shared" si="23"/>
        <v>0</v>
      </c>
      <c r="W85" s="12">
        <f t="shared" si="33"/>
        <v>0</v>
      </c>
      <c r="X85">
        <f>IF(Y85="na",SUMIFS(data_dd!H:H,data_dd!B:B,data_monthly!C85),Y85)</f>
        <v>0</v>
      </c>
      <c r="Y85" t="s">
        <v>552</v>
      </c>
    </row>
    <row r="86" spans="1:25">
      <c r="A86" s="13" t="str">
        <f t="shared" si="34"/>
        <v>M03</v>
      </c>
      <c r="B86" s="24">
        <f t="shared" si="19"/>
        <v>2001</v>
      </c>
      <c r="C86" s="24" t="s">
        <v>167</v>
      </c>
      <c r="D86" s="27">
        <f>SUMIFS(data_dd!D:D,data_dd!B:B,data_monthly!C86)</f>
        <v>0</v>
      </c>
      <c r="E86" s="27">
        <f>SUMIFS(data_dd!F:F,data_dd!B:B,data_monthly!C86)</f>
        <v>0</v>
      </c>
      <c r="F86" s="12">
        <v>1191.2</v>
      </c>
      <c r="G86">
        <v>1036.4459979675553</v>
      </c>
      <c r="H86" s="6">
        <f t="shared" si="31"/>
        <v>154.75</v>
      </c>
      <c r="I86">
        <f t="shared" si="24"/>
        <v>13549.7</v>
      </c>
      <c r="J86">
        <f t="shared" si="25"/>
        <v>11874.590863718331</v>
      </c>
      <c r="K86">
        <f t="shared" si="26"/>
        <v>1675.11</v>
      </c>
      <c r="L86" s="12">
        <f t="shared" si="27"/>
        <v>31</v>
      </c>
      <c r="M86">
        <f t="shared" si="28"/>
        <v>38.425806451612907</v>
      </c>
      <c r="N86">
        <f t="shared" si="29"/>
        <v>33.433741869921136</v>
      </c>
      <c r="O86">
        <f t="shared" si="30"/>
        <v>4.991935483870968</v>
      </c>
      <c r="P86">
        <f>INDEX(defra!A:D,MATCH(C86,defra!A:A,0),4)</f>
        <v>1191.4529989999996</v>
      </c>
      <c r="Q86">
        <f>INDEX(daera!$A:$AA,MATCH(A86,lookup!$N$1:$N$13,FALSE),MATCH(B86,daera!$1:$1,0))</f>
        <v>154.75</v>
      </c>
      <c r="R86" s="12">
        <f t="shared" si="32"/>
        <v>0</v>
      </c>
      <c r="S86" s="12">
        <f t="shared" si="20"/>
        <v>0</v>
      </c>
      <c r="T86" s="12">
        <f t="shared" si="21"/>
        <v>0</v>
      </c>
      <c r="U86" s="12">
        <f t="shared" si="22"/>
        <v>0</v>
      </c>
      <c r="V86" s="12">
        <f t="shared" si="23"/>
        <v>0</v>
      </c>
      <c r="W86" s="12">
        <f t="shared" si="33"/>
        <v>0</v>
      </c>
      <c r="X86">
        <f>IF(Y86="na",SUMIFS(data_dd!H:H,data_dd!B:B,data_monthly!C86),Y86)</f>
        <v>0</v>
      </c>
      <c r="Y86" t="s">
        <v>552</v>
      </c>
    </row>
    <row r="87" spans="1:25">
      <c r="A87" s="13" t="str">
        <f t="shared" si="34"/>
        <v>M04</v>
      </c>
      <c r="B87" s="24">
        <f t="shared" si="19"/>
        <v>2001</v>
      </c>
      <c r="C87" s="24" t="s">
        <v>168</v>
      </c>
      <c r="D87" s="27">
        <f>SUMIFS(data_dd!D:D,data_dd!B:B,data_monthly!C87)</f>
        <v>0</v>
      </c>
      <c r="E87" s="27">
        <f>SUMIFS(data_dd!F:F,data_dd!B:B,data_monthly!C87)</f>
        <v>0</v>
      </c>
      <c r="F87" s="12">
        <v>1168.3</v>
      </c>
      <c r="G87">
        <v>1003.4491323761198</v>
      </c>
      <c r="H87" s="6">
        <f t="shared" si="31"/>
        <v>164.85</v>
      </c>
      <c r="I87">
        <f t="shared" si="24"/>
        <v>1168.3</v>
      </c>
      <c r="J87">
        <f t="shared" si="25"/>
        <v>1003.4491323761198</v>
      </c>
      <c r="K87">
        <f t="shared" si="26"/>
        <v>164.85</v>
      </c>
      <c r="L87" s="12">
        <f t="shared" si="27"/>
        <v>30</v>
      </c>
      <c r="M87">
        <f t="shared" si="28"/>
        <v>38.943333333333335</v>
      </c>
      <c r="N87">
        <f t="shared" si="29"/>
        <v>33.448304412537325</v>
      </c>
      <c r="O87">
        <f t="shared" si="30"/>
        <v>5.4950000000000001</v>
      </c>
      <c r="P87">
        <f>INDEX(defra!A:D,MATCH(C87,defra!A:A,0),4)</f>
        <v>1167.923035</v>
      </c>
      <c r="Q87">
        <f>INDEX(daera!$A:$AA,MATCH(A87,lookup!$N$1:$N$13,FALSE),MATCH(B87,daera!$1:$1,0))</f>
        <v>164.85</v>
      </c>
      <c r="R87" s="12">
        <f t="shared" si="32"/>
        <v>0</v>
      </c>
      <c r="S87" s="12">
        <f t="shared" si="20"/>
        <v>0</v>
      </c>
      <c r="T87" s="12">
        <f t="shared" si="21"/>
        <v>0</v>
      </c>
      <c r="U87" s="12">
        <f t="shared" si="22"/>
        <v>0</v>
      </c>
      <c r="V87" s="12">
        <f t="shared" si="23"/>
        <v>0</v>
      </c>
      <c r="W87" s="12">
        <f t="shared" si="33"/>
        <v>0</v>
      </c>
      <c r="X87">
        <f>IF(Y87="na",SUMIFS(data_dd!H:H,data_dd!B:B,data_monthly!C87),Y87)</f>
        <v>0</v>
      </c>
      <c r="Y87" t="s">
        <v>552</v>
      </c>
    </row>
    <row r="88" spans="1:25">
      <c r="A88" s="13" t="str">
        <f t="shared" si="34"/>
        <v>M05</v>
      </c>
      <c r="B88" s="24">
        <f t="shared" si="19"/>
        <v>2001</v>
      </c>
      <c r="C88" s="24" t="s">
        <v>169</v>
      </c>
      <c r="D88" s="27">
        <f>SUMIFS(data_dd!D:D,data_dd!B:B,data_monthly!C88)</f>
        <v>0</v>
      </c>
      <c r="E88" s="27">
        <f>SUMIFS(data_dd!F:F,data_dd!B:B,data_monthly!C88)</f>
        <v>0</v>
      </c>
      <c r="F88" s="12">
        <v>1304.7</v>
      </c>
      <c r="G88">
        <v>1109.1344656816175</v>
      </c>
      <c r="H88" s="6">
        <f t="shared" si="31"/>
        <v>195.57</v>
      </c>
      <c r="I88">
        <f t="shared" si="24"/>
        <v>2473</v>
      </c>
      <c r="J88">
        <f t="shared" si="25"/>
        <v>2112.5835980577372</v>
      </c>
      <c r="K88">
        <f t="shared" si="26"/>
        <v>360.41999999999996</v>
      </c>
      <c r="L88" s="12">
        <f t="shared" si="27"/>
        <v>31</v>
      </c>
      <c r="M88">
        <f t="shared" si="28"/>
        <v>42.087096774193547</v>
      </c>
      <c r="N88">
        <f t="shared" si="29"/>
        <v>35.778531151019919</v>
      </c>
      <c r="O88">
        <f t="shared" si="30"/>
        <v>6.3087096774193547</v>
      </c>
      <c r="P88">
        <f>INDEX(defra!A:D,MATCH(C88,defra!A:A,0),4)</f>
        <v>1304.2700829999999</v>
      </c>
      <c r="Q88">
        <f>INDEX(daera!$A:$AA,MATCH(A88,lookup!$N$1:$N$13,FALSE),MATCH(B88,daera!$1:$1,0))</f>
        <v>195.57</v>
      </c>
      <c r="R88" s="12">
        <f t="shared" si="32"/>
        <v>0</v>
      </c>
      <c r="S88" s="12">
        <f t="shared" si="20"/>
        <v>0</v>
      </c>
      <c r="T88" s="12">
        <f t="shared" si="21"/>
        <v>0</v>
      </c>
      <c r="U88" s="12">
        <f t="shared" si="22"/>
        <v>0</v>
      </c>
      <c r="V88" s="12">
        <f t="shared" si="23"/>
        <v>0</v>
      </c>
      <c r="W88" s="12">
        <f t="shared" si="33"/>
        <v>0</v>
      </c>
      <c r="X88">
        <f>IF(Y88="na",SUMIFS(data_dd!H:H,data_dd!B:B,data_monthly!C88),Y88)</f>
        <v>0</v>
      </c>
      <c r="Y88" t="s">
        <v>552</v>
      </c>
    </row>
    <row r="89" spans="1:25">
      <c r="A89" s="13" t="str">
        <f t="shared" si="34"/>
        <v>M06</v>
      </c>
      <c r="B89" s="24">
        <f t="shared" ref="B89:B152" si="35">B77+1</f>
        <v>2001</v>
      </c>
      <c r="C89" s="24" t="s">
        <v>170</v>
      </c>
      <c r="D89" s="27">
        <f>SUMIFS(data_dd!D:D,data_dd!B:B,data_monthly!C89)</f>
        <v>0</v>
      </c>
      <c r="E89" s="27">
        <f>SUMIFS(data_dd!F:F,data_dd!B:B,data_monthly!C89)</f>
        <v>0</v>
      </c>
      <c r="F89" s="12">
        <v>1220.3</v>
      </c>
      <c r="G89">
        <v>1035.5080265299671</v>
      </c>
      <c r="H89" s="6">
        <f t="shared" si="31"/>
        <v>184.79</v>
      </c>
      <c r="I89">
        <f t="shared" si="24"/>
        <v>3693.3</v>
      </c>
      <c r="J89">
        <f t="shared" si="25"/>
        <v>3148.0916245877042</v>
      </c>
      <c r="K89">
        <f t="shared" si="26"/>
        <v>545.20999999999992</v>
      </c>
      <c r="L89" s="12">
        <f t="shared" si="27"/>
        <v>30</v>
      </c>
      <c r="M89">
        <f t="shared" si="28"/>
        <v>40.676666666666662</v>
      </c>
      <c r="N89">
        <f t="shared" si="29"/>
        <v>34.516934217665572</v>
      </c>
      <c r="O89">
        <f t="shared" si="30"/>
        <v>6.1596666666666664</v>
      </c>
      <c r="P89">
        <f>INDEX(defra!A:D,MATCH(C89,defra!A:A,0),4)</f>
        <v>1219.8763719999997</v>
      </c>
      <c r="Q89">
        <f>INDEX(daera!$A:$AA,MATCH(A89,lookup!$N$1:$N$13,FALSE),MATCH(B89,daera!$1:$1,0))</f>
        <v>184.79</v>
      </c>
      <c r="R89" s="12">
        <f t="shared" si="32"/>
        <v>0</v>
      </c>
      <c r="S89" s="12">
        <f t="shared" si="20"/>
        <v>0</v>
      </c>
      <c r="T89" s="12">
        <f t="shared" si="21"/>
        <v>0</v>
      </c>
      <c r="U89" s="12">
        <f t="shared" si="22"/>
        <v>0</v>
      </c>
      <c r="V89" s="12">
        <f t="shared" si="23"/>
        <v>0</v>
      </c>
      <c r="W89" s="12">
        <f t="shared" si="33"/>
        <v>0</v>
      </c>
      <c r="X89">
        <f>IF(Y89="na",SUMIFS(data_dd!H:H,data_dd!B:B,data_monthly!C89),Y89)</f>
        <v>0</v>
      </c>
      <c r="Y89" t="s">
        <v>552</v>
      </c>
    </row>
    <row r="90" spans="1:25">
      <c r="A90" s="13" t="str">
        <f t="shared" si="34"/>
        <v>M07</v>
      </c>
      <c r="B90" s="24">
        <f t="shared" si="35"/>
        <v>2001</v>
      </c>
      <c r="C90" s="24" t="s">
        <v>171</v>
      </c>
      <c r="D90" s="27">
        <f>SUMIFS(data_dd!D:D,data_dd!B:B,data_monthly!C90)</f>
        <v>0</v>
      </c>
      <c r="E90" s="27">
        <f>SUMIFS(data_dd!F:F,data_dd!B:B,data_monthly!C90)</f>
        <v>0</v>
      </c>
      <c r="F90" s="12">
        <v>1187.7</v>
      </c>
      <c r="G90">
        <v>1011.9059662372814</v>
      </c>
      <c r="H90" s="6">
        <f t="shared" si="31"/>
        <v>175.79</v>
      </c>
      <c r="I90">
        <f t="shared" si="24"/>
        <v>4881</v>
      </c>
      <c r="J90">
        <f t="shared" si="25"/>
        <v>4159.9975908249853</v>
      </c>
      <c r="K90">
        <f t="shared" si="26"/>
        <v>720.99999999999989</v>
      </c>
      <c r="L90" s="12">
        <f t="shared" si="27"/>
        <v>31</v>
      </c>
      <c r="M90">
        <f t="shared" si="28"/>
        <v>38.312903225806451</v>
      </c>
      <c r="N90">
        <f t="shared" si="29"/>
        <v>32.642127943138107</v>
      </c>
      <c r="O90">
        <f t="shared" si="30"/>
        <v>5.6706451612903219</v>
      </c>
      <c r="P90">
        <f>INDEX(defra!A:D,MATCH(C90,defra!A:A,0),4)</f>
        <v>1187.3386619999997</v>
      </c>
      <c r="Q90">
        <f>INDEX(daera!$A:$AA,MATCH(A90,lookup!$N$1:$N$13,FALSE),MATCH(B90,daera!$1:$1,0))</f>
        <v>175.79</v>
      </c>
      <c r="R90" s="12">
        <f t="shared" si="32"/>
        <v>0</v>
      </c>
      <c r="S90" s="12">
        <f t="shared" si="20"/>
        <v>0</v>
      </c>
      <c r="T90" s="12">
        <f t="shared" si="21"/>
        <v>0</v>
      </c>
      <c r="U90" s="12">
        <f t="shared" si="22"/>
        <v>0</v>
      </c>
      <c r="V90" s="12">
        <f t="shared" si="23"/>
        <v>0</v>
      </c>
      <c r="W90" s="12">
        <f t="shared" si="33"/>
        <v>0</v>
      </c>
      <c r="X90">
        <f>IF(Y90="na",SUMIFS(data_dd!H:H,data_dd!B:B,data_monthly!C90),Y90)</f>
        <v>0</v>
      </c>
      <c r="Y90" t="s">
        <v>552</v>
      </c>
    </row>
    <row r="91" spans="1:25">
      <c r="A91" s="13" t="str">
        <f t="shared" si="34"/>
        <v>M08</v>
      </c>
      <c r="B91" s="24">
        <f t="shared" si="35"/>
        <v>2001</v>
      </c>
      <c r="C91" s="24" t="s">
        <v>172</v>
      </c>
      <c r="D91" s="27">
        <f>SUMIFS(data_dd!D:D,data_dd!B:B,data_monthly!C91)</f>
        <v>0</v>
      </c>
      <c r="E91" s="27">
        <f>SUMIFS(data_dd!F:F,data_dd!B:B,data_monthly!C91)</f>
        <v>0</v>
      </c>
      <c r="F91" s="12">
        <v>1136.4000000000001</v>
      </c>
      <c r="G91">
        <v>982.74364648125913</v>
      </c>
      <c r="H91" s="6">
        <f t="shared" si="31"/>
        <v>153.66</v>
      </c>
      <c r="I91">
        <f t="shared" si="24"/>
        <v>6017.4</v>
      </c>
      <c r="J91">
        <f t="shared" si="25"/>
        <v>5142.7412373062443</v>
      </c>
      <c r="K91">
        <f t="shared" si="26"/>
        <v>874.65999999999985</v>
      </c>
      <c r="L91" s="12">
        <f t="shared" si="27"/>
        <v>31</v>
      </c>
      <c r="M91">
        <f t="shared" si="28"/>
        <v>36.658064516129038</v>
      </c>
      <c r="N91">
        <f t="shared" si="29"/>
        <v>31.70140795100836</v>
      </c>
      <c r="O91">
        <f t="shared" si="30"/>
        <v>4.9567741935483873</v>
      </c>
      <c r="P91">
        <f>INDEX(defra!A:D,MATCH(C91,defra!A:A,0),4)</f>
        <v>1135.9543489999999</v>
      </c>
      <c r="Q91">
        <f>INDEX(daera!$A:$AA,MATCH(A91,lookup!$N$1:$N$13,FALSE),MATCH(B91,daera!$1:$1,0))</f>
        <v>153.66</v>
      </c>
      <c r="R91" s="12">
        <f t="shared" si="32"/>
        <v>0</v>
      </c>
      <c r="S91" s="12">
        <f t="shared" si="20"/>
        <v>0</v>
      </c>
      <c r="T91" s="12">
        <f t="shared" si="21"/>
        <v>0</v>
      </c>
      <c r="U91" s="12">
        <f t="shared" si="22"/>
        <v>0</v>
      </c>
      <c r="V91" s="12">
        <f t="shared" si="23"/>
        <v>0</v>
      </c>
      <c r="W91" s="12">
        <f t="shared" si="33"/>
        <v>0</v>
      </c>
      <c r="X91">
        <f>IF(Y91="na",SUMIFS(data_dd!H:H,data_dd!B:B,data_monthly!C91),Y91)</f>
        <v>0</v>
      </c>
      <c r="Y91" t="s">
        <v>552</v>
      </c>
    </row>
    <row r="92" spans="1:25">
      <c r="A92" s="13" t="str">
        <f t="shared" si="34"/>
        <v>M09</v>
      </c>
      <c r="B92" s="24">
        <f t="shared" si="35"/>
        <v>2001</v>
      </c>
      <c r="C92" s="24" t="s">
        <v>173</v>
      </c>
      <c r="D92" s="27">
        <f>SUMIFS(data_dd!D:D,data_dd!B:B,data_monthly!C92)</f>
        <v>0</v>
      </c>
      <c r="E92" s="27">
        <f>SUMIFS(data_dd!F:F,data_dd!B:B,data_monthly!C92)</f>
        <v>0</v>
      </c>
      <c r="F92" s="12">
        <v>1061.2</v>
      </c>
      <c r="G92">
        <v>930.07147057016925</v>
      </c>
      <c r="H92" s="6">
        <f t="shared" si="31"/>
        <v>131.13</v>
      </c>
      <c r="I92">
        <f t="shared" si="24"/>
        <v>7078.5999999999995</v>
      </c>
      <c r="J92">
        <f t="shared" si="25"/>
        <v>6072.8127078764137</v>
      </c>
      <c r="K92">
        <f t="shared" si="26"/>
        <v>1005.7899999999998</v>
      </c>
      <c r="L92" s="12">
        <f t="shared" si="27"/>
        <v>30</v>
      </c>
      <c r="M92">
        <f t="shared" si="28"/>
        <v>35.373333333333335</v>
      </c>
      <c r="N92">
        <f t="shared" si="29"/>
        <v>31.002382352338977</v>
      </c>
      <c r="O92">
        <f t="shared" si="30"/>
        <v>4.3709999999999996</v>
      </c>
      <c r="P92">
        <f>INDEX(defra!A:D,MATCH(C92,defra!A:A,0),4)</f>
        <v>1060.7839949999998</v>
      </c>
      <c r="Q92">
        <f>INDEX(daera!$A:$AA,MATCH(A92,lookup!$N$1:$N$13,FALSE),MATCH(B92,daera!$1:$1,0))</f>
        <v>131.13</v>
      </c>
      <c r="R92" s="12">
        <f t="shared" si="32"/>
        <v>0</v>
      </c>
      <c r="S92" s="12">
        <f t="shared" si="20"/>
        <v>0</v>
      </c>
      <c r="T92" s="12">
        <f t="shared" si="21"/>
        <v>0</v>
      </c>
      <c r="U92" s="12">
        <f t="shared" si="22"/>
        <v>0</v>
      </c>
      <c r="V92" s="12">
        <f t="shared" si="23"/>
        <v>0</v>
      </c>
      <c r="W92" s="12">
        <f t="shared" si="33"/>
        <v>0</v>
      </c>
      <c r="X92">
        <f>IF(Y92="na",SUMIFS(data_dd!H:H,data_dd!B:B,data_monthly!C92),Y92)</f>
        <v>0</v>
      </c>
      <c r="Y92" t="s">
        <v>552</v>
      </c>
    </row>
    <row r="93" spans="1:25">
      <c r="A93" s="13" t="str">
        <f t="shared" si="34"/>
        <v>M10</v>
      </c>
      <c r="B93" s="24">
        <f t="shared" si="35"/>
        <v>2001</v>
      </c>
      <c r="C93" s="24" t="s">
        <v>174</v>
      </c>
      <c r="D93" s="27">
        <f>SUMIFS(data_dd!D:D,data_dd!B:B,data_monthly!C93)</f>
        <v>0</v>
      </c>
      <c r="E93" s="27">
        <f>SUMIFS(data_dd!F:F,data_dd!B:B,data_monthly!C93)</f>
        <v>0</v>
      </c>
      <c r="F93" s="12">
        <v>1074.5</v>
      </c>
      <c r="G93">
        <v>949.7624718530451</v>
      </c>
      <c r="H93" s="6">
        <f t="shared" si="31"/>
        <v>124.74</v>
      </c>
      <c r="I93">
        <f t="shared" si="24"/>
        <v>8153.0999999999995</v>
      </c>
      <c r="J93">
        <f t="shared" si="25"/>
        <v>7022.5751797294588</v>
      </c>
      <c r="K93">
        <f t="shared" si="26"/>
        <v>1130.5299999999997</v>
      </c>
      <c r="L93" s="12">
        <f t="shared" si="27"/>
        <v>31</v>
      </c>
      <c r="M93">
        <f t="shared" si="28"/>
        <v>34.661290322580648</v>
      </c>
      <c r="N93">
        <f t="shared" si="29"/>
        <v>30.637499092033714</v>
      </c>
      <c r="O93">
        <f t="shared" si="30"/>
        <v>4.0238709677419351</v>
      </c>
      <c r="P93">
        <f>INDEX(defra!A:D,MATCH(C93,defra!A:A,0),4)</f>
        <v>1074.0911019999999</v>
      </c>
      <c r="Q93">
        <f>INDEX(daera!$A:$AA,MATCH(A93,lookup!$N$1:$N$13,FALSE),MATCH(B93,daera!$1:$1,0))</f>
        <v>124.74</v>
      </c>
      <c r="R93" s="12">
        <f t="shared" si="32"/>
        <v>0</v>
      </c>
      <c r="S93" s="12">
        <f t="shared" si="20"/>
        <v>0</v>
      </c>
      <c r="T93" s="12">
        <f t="shared" si="21"/>
        <v>0</v>
      </c>
      <c r="U93" s="12">
        <f t="shared" si="22"/>
        <v>0</v>
      </c>
      <c r="V93" s="12">
        <f t="shared" si="23"/>
        <v>0</v>
      </c>
      <c r="W93" s="12">
        <f t="shared" si="33"/>
        <v>0</v>
      </c>
      <c r="X93">
        <f>IF(Y93="na",SUMIFS(data_dd!H:H,data_dd!B:B,data_monthly!C93),Y93)</f>
        <v>0</v>
      </c>
      <c r="Y93" t="s">
        <v>552</v>
      </c>
    </row>
    <row r="94" spans="1:25">
      <c r="A94" s="13" t="str">
        <f t="shared" si="34"/>
        <v>M11</v>
      </c>
      <c r="B94" s="24">
        <f t="shared" si="35"/>
        <v>2001</v>
      </c>
      <c r="C94" s="24" t="s">
        <v>175</v>
      </c>
      <c r="D94" s="27">
        <f>SUMIFS(data_dd!D:D,data_dd!B:B,data_monthly!C94)</f>
        <v>0</v>
      </c>
      <c r="E94" s="27">
        <f>SUMIFS(data_dd!F:F,data_dd!B:B,data_monthly!C94)</f>
        <v>0</v>
      </c>
      <c r="F94" s="12">
        <v>1064.5</v>
      </c>
      <c r="G94">
        <v>944.89755611961129</v>
      </c>
      <c r="H94" s="6">
        <f t="shared" si="31"/>
        <v>119.6</v>
      </c>
      <c r="I94">
        <f t="shared" si="24"/>
        <v>9217.5999999999985</v>
      </c>
      <c r="J94">
        <f t="shared" si="25"/>
        <v>7967.47273584907</v>
      </c>
      <c r="K94">
        <f t="shared" si="26"/>
        <v>1250.1299999999997</v>
      </c>
      <c r="L94" s="12">
        <f t="shared" si="27"/>
        <v>30</v>
      </c>
      <c r="M94">
        <f t="shared" si="28"/>
        <v>35.483333333333334</v>
      </c>
      <c r="N94">
        <f t="shared" si="29"/>
        <v>31.496585203987042</v>
      </c>
      <c r="O94">
        <f t="shared" si="30"/>
        <v>3.9866666666666664</v>
      </c>
      <c r="P94">
        <f>INDEX(defra!A:D,MATCH(C94,defra!A:A,0),4)</f>
        <v>1064.1339419999999</v>
      </c>
      <c r="Q94">
        <f>INDEX(daera!$A:$AA,MATCH(A94,lookup!$N$1:$N$13,FALSE),MATCH(B94,daera!$1:$1,0))</f>
        <v>119.6</v>
      </c>
      <c r="R94" s="12">
        <f t="shared" si="32"/>
        <v>0</v>
      </c>
      <c r="S94" s="12">
        <f t="shared" si="20"/>
        <v>0</v>
      </c>
      <c r="T94" s="12">
        <f t="shared" si="21"/>
        <v>0</v>
      </c>
      <c r="U94" s="12">
        <f t="shared" si="22"/>
        <v>0</v>
      </c>
      <c r="V94" s="12">
        <f t="shared" si="23"/>
        <v>0</v>
      </c>
      <c r="W94" s="12">
        <f t="shared" si="33"/>
        <v>0</v>
      </c>
      <c r="X94">
        <f>IF(Y94="na",SUMIFS(data_dd!H:H,data_dd!B:B,data_monthly!C94),Y94)</f>
        <v>0</v>
      </c>
      <c r="Y94" t="s">
        <v>552</v>
      </c>
    </row>
    <row r="95" spans="1:25">
      <c r="A95" s="13" t="str">
        <f t="shared" si="34"/>
        <v>M12</v>
      </c>
      <c r="B95" s="24">
        <f t="shared" si="35"/>
        <v>2001</v>
      </c>
      <c r="C95" s="24" t="s">
        <v>176</v>
      </c>
      <c r="D95" s="27">
        <f>SUMIFS(data_dd!D:D,data_dd!B:B,data_monthly!C95)</f>
        <v>0</v>
      </c>
      <c r="E95" s="27">
        <f>SUMIFS(data_dd!F:F,data_dd!B:B,data_monthly!C95)</f>
        <v>0</v>
      </c>
      <c r="F95" s="12">
        <v>1137.5</v>
      </c>
      <c r="G95">
        <v>1007.0965684325993</v>
      </c>
      <c r="H95" s="6">
        <f t="shared" si="31"/>
        <v>130.4</v>
      </c>
      <c r="I95">
        <f t="shared" si="24"/>
        <v>10355.099999999999</v>
      </c>
      <c r="J95">
        <f t="shared" si="25"/>
        <v>8974.5693042816692</v>
      </c>
      <c r="K95">
        <f t="shared" si="26"/>
        <v>1380.5299999999997</v>
      </c>
      <c r="L95" s="12">
        <f t="shared" si="27"/>
        <v>31</v>
      </c>
      <c r="M95">
        <f t="shared" si="28"/>
        <v>36.693548387096776</v>
      </c>
      <c r="N95">
        <f t="shared" si="29"/>
        <v>32.486986078470942</v>
      </c>
      <c r="O95">
        <f t="shared" si="30"/>
        <v>4.2064516129032263</v>
      </c>
      <c r="P95">
        <f>INDEX(defra!A:D,MATCH(C95,defra!A:A,0),4)</f>
        <v>1137.0813590000002</v>
      </c>
      <c r="Q95">
        <f>INDEX(daera!$A:$AA,MATCH(A95,lookup!$N$1:$N$13,FALSE),MATCH(B95,daera!$1:$1,0))</f>
        <v>130.4</v>
      </c>
      <c r="R95" s="12">
        <f t="shared" si="32"/>
        <v>0</v>
      </c>
      <c r="S95" s="12">
        <f t="shared" si="20"/>
        <v>0</v>
      </c>
      <c r="T95" s="12">
        <f t="shared" si="21"/>
        <v>0</v>
      </c>
      <c r="U95" s="12">
        <f t="shared" si="22"/>
        <v>0</v>
      </c>
      <c r="V95" s="12">
        <f t="shared" si="23"/>
        <v>0</v>
      </c>
      <c r="W95" s="12">
        <f t="shared" si="33"/>
        <v>0</v>
      </c>
      <c r="X95">
        <f>IF(Y95="na",SUMIFS(data_dd!H:H,data_dd!B:B,data_monthly!C95),Y95)</f>
        <v>0</v>
      </c>
      <c r="Y95" t="s">
        <v>552</v>
      </c>
    </row>
    <row r="96" spans="1:25">
      <c r="A96" s="13" t="str">
        <f t="shared" si="34"/>
        <v>M01</v>
      </c>
      <c r="B96" s="24">
        <f t="shared" si="35"/>
        <v>2002</v>
      </c>
      <c r="C96" s="24" t="s">
        <v>177</v>
      </c>
      <c r="D96" s="27">
        <f>SUMIFS(data_dd!D:D,data_dd!B:B,data_monthly!C96)</f>
        <v>0</v>
      </c>
      <c r="E96" s="27">
        <f>SUMIFS(data_dd!F:F,data_dd!B:B,data_monthly!C96)</f>
        <v>0</v>
      </c>
      <c r="F96" s="12">
        <v>1175</v>
      </c>
      <c r="G96">
        <v>1034.3763139271907</v>
      </c>
      <c r="H96" s="6">
        <f t="shared" si="31"/>
        <v>140.62</v>
      </c>
      <c r="I96">
        <f t="shared" si="24"/>
        <v>11530.099999999999</v>
      </c>
      <c r="J96">
        <f t="shared" si="25"/>
        <v>10008.94561820886</v>
      </c>
      <c r="K96">
        <f t="shared" si="26"/>
        <v>1521.1499999999996</v>
      </c>
      <c r="L96" s="12">
        <f t="shared" si="27"/>
        <v>31</v>
      </c>
      <c r="M96">
        <f t="shared" si="28"/>
        <v>37.903225806451616</v>
      </c>
      <c r="N96">
        <f t="shared" si="29"/>
        <v>33.366977868619053</v>
      </c>
      <c r="O96">
        <f t="shared" si="30"/>
        <v>4.5361290322580645</v>
      </c>
      <c r="P96">
        <f>INDEX(defra!A:D,MATCH(C96,defra!A:A,0),4)</f>
        <v>1174.6023729999997</v>
      </c>
      <c r="Q96">
        <f>INDEX(daera!$A:$AA,MATCH(A96,lookup!$N$1:$N$13,FALSE),MATCH(B96,daera!$1:$1,0))</f>
        <v>140.62</v>
      </c>
      <c r="R96" s="12">
        <f t="shared" si="32"/>
        <v>0</v>
      </c>
      <c r="S96" s="12">
        <f t="shared" si="20"/>
        <v>0</v>
      </c>
      <c r="T96" s="12">
        <f t="shared" si="21"/>
        <v>0</v>
      </c>
      <c r="U96" s="12">
        <f t="shared" si="22"/>
        <v>0</v>
      </c>
      <c r="V96" s="12">
        <f t="shared" si="23"/>
        <v>0</v>
      </c>
      <c r="W96" s="12">
        <f t="shared" si="33"/>
        <v>0</v>
      </c>
      <c r="X96">
        <f>IF(Y96="na",SUMIFS(data_dd!H:H,data_dd!B:B,data_monthly!C96),Y96)</f>
        <v>0</v>
      </c>
      <c r="Y96" t="s">
        <v>552</v>
      </c>
    </row>
    <row r="97" spans="1:25">
      <c r="A97" s="13" t="str">
        <f t="shared" si="34"/>
        <v>M02</v>
      </c>
      <c r="B97" s="24">
        <f t="shared" si="35"/>
        <v>2002</v>
      </c>
      <c r="C97" s="24" t="s">
        <v>178</v>
      </c>
      <c r="D97" s="27">
        <f>SUMIFS(data_dd!D:D,data_dd!B:B,data_monthly!C97)</f>
        <v>0</v>
      </c>
      <c r="E97" s="27">
        <f>SUMIFS(data_dd!F:F,data_dd!B:B,data_monthly!C97)</f>
        <v>0</v>
      </c>
      <c r="F97" s="12">
        <v>1084.5999999999999</v>
      </c>
      <c r="G97">
        <v>948.6093267282381</v>
      </c>
      <c r="H97" s="6">
        <f t="shared" si="31"/>
        <v>135.99</v>
      </c>
      <c r="I97">
        <f t="shared" si="24"/>
        <v>12614.699999999999</v>
      </c>
      <c r="J97">
        <f t="shared" si="25"/>
        <v>10957.554944937097</v>
      </c>
      <c r="K97">
        <f t="shared" si="26"/>
        <v>1657.1399999999996</v>
      </c>
      <c r="L97" s="12">
        <f t="shared" si="27"/>
        <v>28</v>
      </c>
      <c r="M97">
        <f t="shared" si="28"/>
        <v>38.73571428571428</v>
      </c>
      <c r="N97">
        <f t="shared" si="29"/>
        <v>33.878904526008505</v>
      </c>
      <c r="O97">
        <f t="shared" si="30"/>
        <v>4.8567857142857145</v>
      </c>
      <c r="P97">
        <f>INDEX(defra!A:D,MATCH(C97,defra!A:A,0),4)</f>
        <v>1084.1984259999999</v>
      </c>
      <c r="Q97">
        <f>INDEX(daera!$A:$AA,MATCH(A97,lookup!$N$1:$N$13,FALSE),MATCH(B97,daera!$1:$1,0))</f>
        <v>135.99</v>
      </c>
      <c r="R97" s="12">
        <f t="shared" si="32"/>
        <v>0</v>
      </c>
      <c r="S97" s="12">
        <f t="shared" si="20"/>
        <v>0</v>
      </c>
      <c r="T97" s="12">
        <f t="shared" si="21"/>
        <v>0</v>
      </c>
      <c r="U97" s="12">
        <f t="shared" si="22"/>
        <v>0</v>
      </c>
      <c r="V97" s="12">
        <f t="shared" si="23"/>
        <v>0</v>
      </c>
      <c r="W97" s="12">
        <f t="shared" si="33"/>
        <v>0</v>
      </c>
      <c r="X97">
        <f>IF(Y97="na",SUMIFS(data_dd!H:H,data_dd!B:B,data_monthly!C97),Y97)</f>
        <v>0</v>
      </c>
      <c r="Y97" t="s">
        <v>552</v>
      </c>
    </row>
    <row r="98" spans="1:25">
      <c r="A98" s="13" t="str">
        <f t="shared" si="34"/>
        <v>M03</v>
      </c>
      <c r="B98" s="24">
        <f t="shared" si="35"/>
        <v>2002</v>
      </c>
      <c r="C98" s="24" t="s">
        <v>179</v>
      </c>
      <c r="D98" s="27">
        <f>SUMIFS(data_dd!D:D,data_dd!B:B,data_monthly!C98)</f>
        <v>0</v>
      </c>
      <c r="E98" s="27">
        <f>SUMIFS(data_dd!F:F,data_dd!B:B,data_monthly!C98)</f>
        <v>0</v>
      </c>
      <c r="F98" s="12">
        <v>1229</v>
      </c>
      <c r="G98">
        <v>1064.6750860070067</v>
      </c>
      <c r="H98" s="6">
        <f t="shared" si="31"/>
        <v>164.32</v>
      </c>
      <c r="I98">
        <f t="shared" si="24"/>
        <v>13843.699999999999</v>
      </c>
      <c r="J98">
        <f t="shared" si="25"/>
        <v>12022.230030944103</v>
      </c>
      <c r="K98">
        <f t="shared" si="26"/>
        <v>1821.4599999999996</v>
      </c>
      <c r="L98" s="12">
        <f t="shared" si="27"/>
        <v>31</v>
      </c>
      <c r="M98">
        <f t="shared" si="28"/>
        <v>39.645161290322584</v>
      </c>
      <c r="N98">
        <f t="shared" si="29"/>
        <v>34.344357613129247</v>
      </c>
      <c r="O98">
        <f t="shared" si="30"/>
        <v>5.3006451612903227</v>
      </c>
      <c r="P98">
        <f>INDEX(defra!A:D,MATCH(C98,defra!A:A,0),4)</f>
        <v>1228.5580679999998</v>
      </c>
      <c r="Q98">
        <f>INDEX(daera!$A:$AA,MATCH(A98,lookup!$N$1:$N$13,FALSE),MATCH(B98,daera!$1:$1,0))</f>
        <v>164.32</v>
      </c>
      <c r="R98" s="12">
        <f t="shared" si="32"/>
        <v>0</v>
      </c>
      <c r="S98" s="12">
        <f t="shared" si="20"/>
        <v>0</v>
      </c>
      <c r="T98" s="12">
        <f t="shared" si="21"/>
        <v>0</v>
      </c>
      <c r="U98" s="12">
        <f t="shared" si="22"/>
        <v>0</v>
      </c>
      <c r="V98" s="12">
        <f t="shared" si="23"/>
        <v>0</v>
      </c>
      <c r="W98" s="12">
        <f t="shared" si="33"/>
        <v>0</v>
      </c>
      <c r="X98">
        <f>IF(Y98="na",SUMIFS(data_dd!H:H,data_dd!B:B,data_monthly!C98),Y98)</f>
        <v>0</v>
      </c>
      <c r="Y98" t="s">
        <v>552</v>
      </c>
    </row>
    <row r="99" spans="1:25">
      <c r="A99" s="13" t="str">
        <f t="shared" si="34"/>
        <v>M04</v>
      </c>
      <c r="B99" s="24">
        <f t="shared" si="35"/>
        <v>2002</v>
      </c>
      <c r="C99" s="24" t="s">
        <v>180</v>
      </c>
      <c r="D99" s="27">
        <f>SUMIFS(data_dd!D:D,data_dd!B:B,data_monthly!C99)</f>
        <v>0</v>
      </c>
      <c r="E99" s="27">
        <f>SUMIFS(data_dd!F:F,data_dd!B:B,data_monthly!C99)</f>
        <v>0</v>
      </c>
      <c r="F99" s="12">
        <v>1273.2</v>
      </c>
      <c r="G99">
        <v>1093.0286219604172</v>
      </c>
      <c r="H99" s="6">
        <f t="shared" si="31"/>
        <v>180.17</v>
      </c>
      <c r="I99">
        <f t="shared" si="24"/>
        <v>1273.2</v>
      </c>
      <c r="J99">
        <f t="shared" si="25"/>
        <v>1093.0286219604172</v>
      </c>
      <c r="K99">
        <f t="shared" si="26"/>
        <v>180.17</v>
      </c>
      <c r="L99" s="12">
        <f t="shared" si="27"/>
        <v>30</v>
      </c>
      <c r="M99">
        <f t="shared" si="28"/>
        <v>42.440000000000005</v>
      </c>
      <c r="N99">
        <f t="shared" si="29"/>
        <v>36.434287398680574</v>
      </c>
      <c r="O99">
        <f t="shared" si="30"/>
        <v>6.0056666666666665</v>
      </c>
      <c r="P99">
        <f>INDEX(defra!A:D,MATCH(C99,defra!A:A,0),4)</f>
        <v>1273.202918</v>
      </c>
      <c r="Q99">
        <f>INDEX(daera!$A:$AA,MATCH(A99,lookup!$N$1:$N$13,FALSE),MATCH(B99,daera!$1:$1,0))</f>
        <v>180.17</v>
      </c>
      <c r="R99" s="12">
        <f t="shared" si="32"/>
        <v>0</v>
      </c>
      <c r="S99" s="12">
        <f t="shared" si="20"/>
        <v>0</v>
      </c>
      <c r="T99" s="12">
        <f t="shared" si="21"/>
        <v>0</v>
      </c>
      <c r="U99" s="12">
        <f t="shared" si="22"/>
        <v>0</v>
      </c>
      <c r="V99" s="12">
        <f t="shared" si="23"/>
        <v>0</v>
      </c>
      <c r="W99" s="12">
        <f t="shared" si="33"/>
        <v>0</v>
      </c>
      <c r="X99">
        <f>IF(Y99="na",SUMIFS(data_dd!H:H,data_dd!B:B,data_monthly!C99),Y99)</f>
        <v>0</v>
      </c>
      <c r="Y99" t="s">
        <v>552</v>
      </c>
    </row>
    <row r="100" spans="1:25">
      <c r="A100" s="13" t="str">
        <f t="shared" si="34"/>
        <v>M05</v>
      </c>
      <c r="B100" s="24">
        <f t="shared" si="35"/>
        <v>2002</v>
      </c>
      <c r="C100" s="24" t="s">
        <v>181</v>
      </c>
      <c r="D100" s="27">
        <f>SUMIFS(data_dd!D:D,data_dd!B:B,data_monthly!C100)</f>
        <v>0</v>
      </c>
      <c r="E100" s="27">
        <f>SUMIFS(data_dd!F:F,data_dd!B:B,data_monthly!C100)</f>
        <v>0</v>
      </c>
      <c r="F100" s="12">
        <v>1354</v>
      </c>
      <c r="G100">
        <v>1153.038230673001</v>
      </c>
      <c r="H100" s="6">
        <f t="shared" si="31"/>
        <v>200.96</v>
      </c>
      <c r="I100">
        <f t="shared" si="24"/>
        <v>2627.2</v>
      </c>
      <c r="J100">
        <f t="shared" si="25"/>
        <v>2246.0668526334184</v>
      </c>
      <c r="K100">
        <f t="shared" si="26"/>
        <v>381.13</v>
      </c>
      <c r="L100" s="12">
        <f t="shared" si="27"/>
        <v>31</v>
      </c>
      <c r="M100">
        <f t="shared" si="28"/>
        <v>43.677419354838712</v>
      </c>
      <c r="N100">
        <f t="shared" si="29"/>
        <v>37.194781634612937</v>
      </c>
      <c r="O100">
        <f t="shared" si="30"/>
        <v>6.4825806451612902</v>
      </c>
      <c r="P100">
        <f>INDEX(defra!A:D,MATCH(C100,defra!A:A,0),4)</f>
        <v>1354.0154520000001</v>
      </c>
      <c r="Q100">
        <f>INDEX(daera!$A:$AA,MATCH(A100,lookup!$N$1:$N$13,FALSE),MATCH(B100,daera!$1:$1,0))</f>
        <v>200.96</v>
      </c>
      <c r="R100" s="12">
        <f t="shared" si="32"/>
        <v>0</v>
      </c>
      <c r="S100" s="12">
        <f t="shared" si="20"/>
        <v>0</v>
      </c>
      <c r="T100" s="12">
        <f t="shared" si="21"/>
        <v>0</v>
      </c>
      <c r="U100" s="12">
        <f t="shared" si="22"/>
        <v>0</v>
      </c>
      <c r="V100" s="12">
        <f t="shared" si="23"/>
        <v>0</v>
      </c>
      <c r="W100" s="12">
        <f t="shared" si="33"/>
        <v>0</v>
      </c>
      <c r="X100">
        <f>IF(Y100="na",SUMIFS(data_dd!H:H,data_dd!B:B,data_monthly!C100),Y100)</f>
        <v>0</v>
      </c>
      <c r="Y100" t="s">
        <v>552</v>
      </c>
    </row>
    <row r="101" spans="1:25">
      <c r="A101" s="13" t="str">
        <f t="shared" si="34"/>
        <v>M06</v>
      </c>
      <c r="B101" s="24">
        <f t="shared" si="35"/>
        <v>2002</v>
      </c>
      <c r="C101" s="24" t="s">
        <v>182</v>
      </c>
      <c r="D101" s="27">
        <f>SUMIFS(data_dd!D:D,data_dd!B:B,data_monthly!C101)</f>
        <v>0</v>
      </c>
      <c r="E101" s="27">
        <f>SUMIFS(data_dd!F:F,data_dd!B:B,data_monthly!C101)</f>
        <v>0</v>
      </c>
      <c r="F101" s="12">
        <v>1215.5</v>
      </c>
      <c r="G101">
        <v>1038.4793690630336</v>
      </c>
      <c r="H101" s="6">
        <f t="shared" si="31"/>
        <v>177.02</v>
      </c>
      <c r="I101">
        <f t="shared" si="24"/>
        <v>3842.7</v>
      </c>
      <c r="J101">
        <f t="shared" si="25"/>
        <v>3284.546221696452</v>
      </c>
      <c r="K101">
        <f t="shared" si="26"/>
        <v>558.15</v>
      </c>
      <c r="L101" s="12">
        <f t="shared" si="27"/>
        <v>30</v>
      </c>
      <c r="M101">
        <f t="shared" si="28"/>
        <v>40.516666666666666</v>
      </c>
      <c r="N101">
        <f t="shared" si="29"/>
        <v>34.615978968767784</v>
      </c>
      <c r="O101">
        <f t="shared" si="30"/>
        <v>5.9006666666666669</v>
      </c>
      <c r="P101">
        <f>INDEX(defra!A:D,MATCH(C101,defra!A:A,0),4)</f>
        <v>1215.4774629999999</v>
      </c>
      <c r="Q101">
        <f>INDEX(daera!$A:$AA,MATCH(A101,lookup!$N$1:$N$13,FALSE),MATCH(B101,daera!$1:$1,0))</f>
        <v>177.02</v>
      </c>
      <c r="R101" s="12">
        <f t="shared" si="32"/>
        <v>0</v>
      </c>
      <c r="S101" s="12">
        <f t="shared" si="20"/>
        <v>0</v>
      </c>
      <c r="T101" s="12">
        <f t="shared" si="21"/>
        <v>0</v>
      </c>
      <c r="U101" s="12">
        <f t="shared" si="22"/>
        <v>0</v>
      </c>
      <c r="V101" s="12">
        <f t="shared" si="23"/>
        <v>0</v>
      </c>
      <c r="W101" s="12">
        <f t="shared" si="33"/>
        <v>0</v>
      </c>
      <c r="X101">
        <f>IF(Y101="na",SUMIFS(data_dd!H:H,data_dd!B:B,data_monthly!C101),Y101)</f>
        <v>0</v>
      </c>
      <c r="Y101" t="s">
        <v>552</v>
      </c>
    </row>
    <row r="102" spans="1:25">
      <c r="A102" s="13" t="str">
        <f t="shared" si="34"/>
        <v>M07</v>
      </c>
      <c r="B102" s="24">
        <f t="shared" si="35"/>
        <v>2002</v>
      </c>
      <c r="C102" s="24" t="s">
        <v>183</v>
      </c>
      <c r="D102" s="27">
        <f>SUMIFS(data_dd!D:D,data_dd!B:B,data_monthly!C102)</f>
        <v>0</v>
      </c>
      <c r="E102" s="27">
        <f>SUMIFS(data_dd!F:F,data_dd!B:B,data_monthly!C102)</f>
        <v>0</v>
      </c>
      <c r="F102" s="12">
        <v>1199.4000000000001</v>
      </c>
      <c r="G102">
        <v>1035.5018634478763</v>
      </c>
      <c r="H102" s="6">
        <f t="shared" si="31"/>
        <v>163.9</v>
      </c>
      <c r="I102">
        <f t="shared" si="24"/>
        <v>5042.1000000000004</v>
      </c>
      <c r="J102">
        <f t="shared" si="25"/>
        <v>4320.0480851443281</v>
      </c>
      <c r="K102">
        <f t="shared" si="26"/>
        <v>722.05</v>
      </c>
      <c r="L102" s="12">
        <f t="shared" si="27"/>
        <v>31</v>
      </c>
      <c r="M102">
        <f t="shared" si="28"/>
        <v>38.690322580645166</v>
      </c>
      <c r="N102">
        <f t="shared" si="29"/>
        <v>33.403285917673429</v>
      </c>
      <c r="O102">
        <f t="shared" si="30"/>
        <v>5.2870967741935484</v>
      </c>
      <c r="P102">
        <f>INDEX(defra!A:D,MATCH(C102,defra!A:A,0),4)</f>
        <v>1199.35617</v>
      </c>
      <c r="Q102">
        <f>INDEX(daera!$A:$AA,MATCH(A102,lookup!$N$1:$N$13,FALSE),MATCH(B102,daera!$1:$1,0))</f>
        <v>163.9</v>
      </c>
      <c r="R102" s="12">
        <f t="shared" si="32"/>
        <v>0</v>
      </c>
      <c r="S102" s="12">
        <f t="shared" si="20"/>
        <v>0</v>
      </c>
      <c r="T102" s="12">
        <f t="shared" si="21"/>
        <v>0</v>
      </c>
      <c r="U102" s="12">
        <f t="shared" si="22"/>
        <v>0</v>
      </c>
      <c r="V102" s="12">
        <f t="shared" si="23"/>
        <v>0</v>
      </c>
      <c r="W102" s="12">
        <f t="shared" si="33"/>
        <v>0</v>
      </c>
      <c r="X102">
        <f>IF(Y102="na",SUMIFS(data_dd!H:H,data_dd!B:B,data_monthly!C102),Y102)</f>
        <v>0</v>
      </c>
      <c r="Y102" t="s">
        <v>552</v>
      </c>
    </row>
    <row r="103" spans="1:25">
      <c r="A103" s="13" t="str">
        <f t="shared" si="34"/>
        <v>M08</v>
      </c>
      <c r="B103" s="24">
        <f t="shared" si="35"/>
        <v>2002</v>
      </c>
      <c r="C103" s="24" t="s">
        <v>184</v>
      </c>
      <c r="D103" s="27">
        <f>SUMIFS(data_dd!D:D,data_dd!B:B,data_monthly!C103)</f>
        <v>0</v>
      </c>
      <c r="E103" s="27">
        <f>SUMIFS(data_dd!F:F,data_dd!B:B,data_monthly!C103)</f>
        <v>0</v>
      </c>
      <c r="F103" s="12">
        <v>1138.8</v>
      </c>
      <c r="G103">
        <v>995.84449827718959</v>
      </c>
      <c r="H103" s="6">
        <f t="shared" si="31"/>
        <v>142.96</v>
      </c>
      <c r="I103">
        <f t="shared" si="24"/>
        <v>6180.9000000000005</v>
      </c>
      <c r="J103">
        <f t="shared" si="25"/>
        <v>5315.8925834215179</v>
      </c>
      <c r="K103">
        <f t="shared" si="26"/>
        <v>865.01</v>
      </c>
      <c r="L103" s="12">
        <f t="shared" si="27"/>
        <v>31</v>
      </c>
      <c r="M103">
        <f t="shared" si="28"/>
        <v>36.735483870967741</v>
      </c>
      <c r="N103">
        <f t="shared" si="29"/>
        <v>32.124016073457732</v>
      </c>
      <c r="O103">
        <f t="shared" si="30"/>
        <v>4.6116129032258071</v>
      </c>
      <c r="P103">
        <f>INDEX(defra!A:D,MATCH(C103,defra!A:A,0),4)</f>
        <v>1138.7618950000003</v>
      </c>
      <c r="Q103">
        <f>INDEX(daera!$A:$AA,MATCH(A103,lookup!$N$1:$N$13,FALSE),MATCH(B103,daera!$1:$1,0))</f>
        <v>142.96</v>
      </c>
      <c r="R103" s="12">
        <f t="shared" si="32"/>
        <v>0</v>
      </c>
      <c r="S103" s="12">
        <f t="shared" si="20"/>
        <v>0</v>
      </c>
      <c r="T103" s="12">
        <f t="shared" si="21"/>
        <v>0</v>
      </c>
      <c r="U103" s="12">
        <f t="shared" si="22"/>
        <v>0</v>
      </c>
      <c r="V103" s="12">
        <f t="shared" si="23"/>
        <v>0</v>
      </c>
      <c r="W103" s="12">
        <f t="shared" si="33"/>
        <v>0</v>
      </c>
      <c r="X103">
        <f>IF(Y103="na",SUMIFS(data_dd!H:H,data_dd!B:B,data_monthly!C103),Y103)</f>
        <v>0</v>
      </c>
      <c r="Y103" t="s">
        <v>552</v>
      </c>
    </row>
    <row r="104" spans="1:25">
      <c r="A104" s="13" t="str">
        <f t="shared" si="34"/>
        <v>M09</v>
      </c>
      <c r="B104" s="24">
        <f t="shared" si="35"/>
        <v>2002</v>
      </c>
      <c r="C104" s="24" t="s">
        <v>185</v>
      </c>
      <c r="D104" s="27">
        <f>SUMIFS(data_dd!D:D,data_dd!B:B,data_monthly!C104)</f>
        <v>0</v>
      </c>
      <c r="E104" s="27">
        <f>SUMIFS(data_dd!F:F,data_dd!B:B,data_monthly!C104)</f>
        <v>0</v>
      </c>
      <c r="F104" s="12">
        <v>1070.9000000000001</v>
      </c>
      <c r="G104">
        <v>945.20458024772927</v>
      </c>
      <c r="H104" s="6">
        <f t="shared" si="31"/>
        <v>125.7</v>
      </c>
      <c r="I104">
        <f t="shared" si="24"/>
        <v>7251.8000000000011</v>
      </c>
      <c r="J104">
        <f t="shared" si="25"/>
        <v>6261.0971636692475</v>
      </c>
      <c r="K104">
        <f t="shared" si="26"/>
        <v>990.71</v>
      </c>
      <c r="L104" s="12">
        <f t="shared" si="27"/>
        <v>30</v>
      </c>
      <c r="M104">
        <f t="shared" si="28"/>
        <v>35.696666666666673</v>
      </c>
      <c r="N104">
        <f t="shared" si="29"/>
        <v>31.506819341590976</v>
      </c>
      <c r="O104">
        <f t="shared" si="30"/>
        <v>4.1900000000000004</v>
      </c>
      <c r="P104">
        <f>INDEX(defra!A:D,MATCH(C104,defra!A:A,0),4)</f>
        <v>1070.859829</v>
      </c>
      <c r="Q104">
        <f>INDEX(daera!$A:$AA,MATCH(A104,lookup!$N$1:$N$13,FALSE),MATCH(B104,daera!$1:$1,0))</f>
        <v>125.7</v>
      </c>
      <c r="R104" s="12">
        <f t="shared" si="32"/>
        <v>0</v>
      </c>
      <c r="S104" s="12">
        <f t="shared" si="20"/>
        <v>0</v>
      </c>
      <c r="T104" s="12">
        <f t="shared" si="21"/>
        <v>0</v>
      </c>
      <c r="U104" s="12">
        <f t="shared" si="22"/>
        <v>0</v>
      </c>
      <c r="V104" s="12">
        <f t="shared" si="23"/>
        <v>0</v>
      </c>
      <c r="W104" s="12">
        <f t="shared" si="33"/>
        <v>0</v>
      </c>
      <c r="X104">
        <f>IF(Y104="na",SUMIFS(data_dd!H:H,data_dd!B:B,data_monthly!C104),Y104)</f>
        <v>0</v>
      </c>
      <c r="Y104" t="s">
        <v>552</v>
      </c>
    </row>
    <row r="105" spans="1:25">
      <c r="A105" s="13" t="str">
        <f t="shared" si="34"/>
        <v>M10</v>
      </c>
      <c r="B105" s="24">
        <f t="shared" si="35"/>
        <v>2002</v>
      </c>
      <c r="C105" s="24" t="s">
        <v>186</v>
      </c>
      <c r="D105" s="27">
        <f>SUMIFS(data_dd!D:D,data_dd!B:B,data_monthly!C105)</f>
        <v>0</v>
      </c>
      <c r="E105" s="27">
        <f>SUMIFS(data_dd!F:F,data_dd!B:B,data_monthly!C105)</f>
        <v>0</v>
      </c>
      <c r="F105" s="12">
        <v>1076.4000000000001</v>
      </c>
      <c r="G105">
        <v>959.4124544568175</v>
      </c>
      <c r="H105" s="6">
        <f t="shared" si="31"/>
        <v>116.99</v>
      </c>
      <c r="I105">
        <f t="shared" si="24"/>
        <v>8328.2000000000007</v>
      </c>
      <c r="J105">
        <f t="shared" si="25"/>
        <v>7220.5096181260651</v>
      </c>
      <c r="K105">
        <f t="shared" si="26"/>
        <v>1107.7</v>
      </c>
      <c r="L105" s="12">
        <f t="shared" si="27"/>
        <v>31</v>
      </c>
      <c r="M105">
        <f t="shared" si="28"/>
        <v>34.722580645161294</v>
      </c>
      <c r="N105">
        <f t="shared" si="29"/>
        <v>30.948788853445727</v>
      </c>
      <c r="O105">
        <f t="shared" si="30"/>
        <v>3.7738709677419355</v>
      </c>
      <c r="P105">
        <f>INDEX(defra!A:D,MATCH(C105,defra!A:A,0),4)</f>
        <v>1076.421169</v>
      </c>
      <c r="Q105">
        <f>INDEX(daera!$A:$AA,MATCH(A105,lookup!$N$1:$N$13,FALSE),MATCH(B105,daera!$1:$1,0))</f>
        <v>116.99</v>
      </c>
      <c r="R105" s="12">
        <f t="shared" si="32"/>
        <v>0</v>
      </c>
      <c r="S105" s="12">
        <f t="shared" si="20"/>
        <v>0</v>
      </c>
      <c r="T105" s="12">
        <f t="shared" si="21"/>
        <v>0</v>
      </c>
      <c r="U105" s="12">
        <f t="shared" si="22"/>
        <v>0</v>
      </c>
      <c r="V105" s="12">
        <f t="shared" si="23"/>
        <v>0</v>
      </c>
      <c r="W105" s="12">
        <f t="shared" si="33"/>
        <v>0</v>
      </c>
      <c r="X105">
        <f>IF(Y105="na",SUMIFS(data_dd!H:H,data_dd!B:B,data_monthly!C105),Y105)</f>
        <v>0</v>
      </c>
      <c r="Y105" t="s">
        <v>552</v>
      </c>
    </row>
    <row r="106" spans="1:25">
      <c r="A106" s="13" t="str">
        <f t="shared" si="34"/>
        <v>M11</v>
      </c>
      <c r="B106" s="24">
        <f t="shared" si="35"/>
        <v>2002</v>
      </c>
      <c r="C106" s="24" t="s">
        <v>187</v>
      </c>
      <c r="D106" s="27">
        <f>SUMIFS(data_dd!D:D,data_dd!B:B,data_monthly!C106)</f>
        <v>0</v>
      </c>
      <c r="E106" s="27">
        <f>SUMIFS(data_dd!F:F,data_dd!B:B,data_monthly!C106)</f>
        <v>0</v>
      </c>
      <c r="F106" s="12">
        <v>1024.8</v>
      </c>
      <c r="G106">
        <v>918.0897655680327</v>
      </c>
      <c r="H106" s="6">
        <f t="shared" si="31"/>
        <v>106.71</v>
      </c>
      <c r="I106">
        <f t="shared" si="24"/>
        <v>9353</v>
      </c>
      <c r="J106">
        <f t="shared" si="25"/>
        <v>8138.5993836940979</v>
      </c>
      <c r="K106">
        <f t="shared" si="26"/>
        <v>1214.4100000000001</v>
      </c>
      <c r="L106" s="12">
        <f t="shared" si="27"/>
        <v>30</v>
      </c>
      <c r="M106">
        <f t="shared" si="28"/>
        <v>34.159999999999997</v>
      </c>
      <c r="N106">
        <f t="shared" si="29"/>
        <v>30.602992185601089</v>
      </c>
      <c r="O106">
        <f t="shared" si="30"/>
        <v>3.5569999999999999</v>
      </c>
      <c r="P106">
        <f>INDEX(defra!A:D,MATCH(C106,defra!A:A,0),4)</f>
        <v>1024.815648</v>
      </c>
      <c r="Q106">
        <f>INDEX(daera!$A:$AA,MATCH(A106,lookup!$N$1:$N$13,FALSE),MATCH(B106,daera!$1:$1,0))</f>
        <v>106.71</v>
      </c>
      <c r="R106" s="12">
        <f t="shared" si="32"/>
        <v>0</v>
      </c>
      <c r="S106" s="12">
        <f t="shared" si="20"/>
        <v>0</v>
      </c>
      <c r="T106" s="12">
        <f t="shared" si="21"/>
        <v>0</v>
      </c>
      <c r="U106" s="12">
        <f t="shared" si="22"/>
        <v>0</v>
      </c>
      <c r="V106" s="12">
        <f t="shared" si="23"/>
        <v>0</v>
      </c>
      <c r="W106" s="12">
        <f t="shared" si="33"/>
        <v>0</v>
      </c>
      <c r="X106">
        <f>IF(Y106="na",SUMIFS(data_dd!H:H,data_dd!B:B,data_monthly!C106),Y106)</f>
        <v>0</v>
      </c>
      <c r="Y106" t="s">
        <v>552</v>
      </c>
    </row>
    <row r="107" spans="1:25">
      <c r="A107" s="13" t="str">
        <f t="shared" si="34"/>
        <v>M12</v>
      </c>
      <c r="B107" s="24">
        <f t="shared" si="35"/>
        <v>2002</v>
      </c>
      <c r="C107" s="24" t="s">
        <v>188</v>
      </c>
      <c r="D107" s="27">
        <f>SUMIFS(data_dd!D:D,data_dd!B:B,data_monthly!C107)</f>
        <v>0</v>
      </c>
      <c r="E107" s="27">
        <f>SUMIFS(data_dd!F:F,data_dd!B:B,data_monthly!C107)</f>
        <v>0</v>
      </c>
      <c r="F107" s="12">
        <v>1105</v>
      </c>
      <c r="G107">
        <v>986.17451764346742</v>
      </c>
      <c r="H107" s="6">
        <f t="shared" si="31"/>
        <v>118.83</v>
      </c>
      <c r="I107">
        <f t="shared" si="24"/>
        <v>10458</v>
      </c>
      <c r="J107">
        <f t="shared" si="25"/>
        <v>9124.7739013375649</v>
      </c>
      <c r="K107">
        <f t="shared" si="26"/>
        <v>1333.24</v>
      </c>
      <c r="L107" s="12">
        <f t="shared" si="27"/>
        <v>31</v>
      </c>
      <c r="M107">
        <f t="shared" si="28"/>
        <v>35.645161290322584</v>
      </c>
      <c r="N107">
        <f t="shared" si="29"/>
        <v>31.812081214305401</v>
      </c>
      <c r="O107">
        <f t="shared" si="30"/>
        <v>3.8332258064516127</v>
      </c>
      <c r="P107">
        <f>INDEX(defra!A:D,MATCH(C107,defra!A:A,0),4)</f>
        <v>1105.033788</v>
      </c>
      <c r="Q107">
        <f>INDEX(daera!$A:$AA,MATCH(A107,lookup!$N$1:$N$13,FALSE),MATCH(B107,daera!$1:$1,0))</f>
        <v>118.83</v>
      </c>
      <c r="R107" s="12">
        <f t="shared" si="32"/>
        <v>0</v>
      </c>
      <c r="S107" s="12">
        <f t="shared" si="20"/>
        <v>0</v>
      </c>
      <c r="T107" s="12">
        <f t="shared" si="21"/>
        <v>0</v>
      </c>
      <c r="U107" s="12">
        <f t="shared" si="22"/>
        <v>0</v>
      </c>
      <c r="V107" s="12">
        <f t="shared" si="23"/>
        <v>0</v>
      </c>
      <c r="W107" s="12">
        <f t="shared" si="33"/>
        <v>0</v>
      </c>
      <c r="X107">
        <f>IF(Y107="na",SUMIFS(data_dd!H:H,data_dd!B:B,data_monthly!C107),Y107)</f>
        <v>0</v>
      </c>
      <c r="Y107" t="s">
        <v>552</v>
      </c>
    </row>
    <row r="108" spans="1:25">
      <c r="A108" s="13" t="str">
        <f t="shared" si="34"/>
        <v>M01</v>
      </c>
      <c r="B108" s="24">
        <f t="shared" si="35"/>
        <v>2003</v>
      </c>
      <c r="C108" s="24" t="s">
        <v>189</v>
      </c>
      <c r="D108" s="27">
        <f>SUMIFS(data_dd!D:D,data_dd!B:B,data_monthly!C108)</f>
        <v>0</v>
      </c>
      <c r="E108" s="27">
        <f>SUMIFS(data_dd!F:F,data_dd!B:B,data_monthly!C108)</f>
        <v>0</v>
      </c>
      <c r="F108" s="12">
        <v>1140.7</v>
      </c>
      <c r="G108">
        <v>1011.6395193051781</v>
      </c>
      <c r="H108" s="6">
        <f t="shared" si="31"/>
        <v>129.06</v>
      </c>
      <c r="I108">
        <f t="shared" si="24"/>
        <v>11598.7</v>
      </c>
      <c r="J108">
        <f t="shared" si="25"/>
        <v>10136.413420642742</v>
      </c>
      <c r="K108">
        <f t="shared" si="26"/>
        <v>1462.3</v>
      </c>
      <c r="L108" s="12">
        <f t="shared" si="27"/>
        <v>31</v>
      </c>
      <c r="M108">
        <f t="shared" si="28"/>
        <v>36.796774193548387</v>
      </c>
      <c r="N108">
        <f t="shared" si="29"/>
        <v>32.633532880812197</v>
      </c>
      <c r="O108">
        <f t="shared" si="30"/>
        <v>4.1632258064516128</v>
      </c>
      <c r="P108">
        <f>INDEX(defra!A:D,MATCH(C108,defra!A:A,0),4)</f>
        <v>1140.7060570000003</v>
      </c>
      <c r="Q108">
        <f>INDEX(daera!$A:$AA,MATCH(A108,lookup!$N$1:$N$13,FALSE),MATCH(B108,daera!$1:$1,0))</f>
        <v>129.06</v>
      </c>
      <c r="R108" s="12">
        <f t="shared" si="32"/>
        <v>0</v>
      </c>
      <c r="S108" s="12">
        <f t="shared" si="20"/>
        <v>0</v>
      </c>
      <c r="T108" s="12">
        <f t="shared" si="21"/>
        <v>0</v>
      </c>
      <c r="U108" s="12">
        <f t="shared" si="22"/>
        <v>0</v>
      </c>
      <c r="V108" s="12">
        <f t="shared" si="23"/>
        <v>0</v>
      </c>
      <c r="W108" s="12">
        <f t="shared" si="33"/>
        <v>0</v>
      </c>
      <c r="X108">
        <f>IF(Y108="na",SUMIFS(data_dd!H:H,data_dd!B:B,data_monthly!C108),Y108)</f>
        <v>0</v>
      </c>
      <c r="Y108" t="s">
        <v>552</v>
      </c>
    </row>
    <row r="109" spans="1:25">
      <c r="A109" s="13" t="str">
        <f t="shared" si="34"/>
        <v>M02</v>
      </c>
      <c r="B109" s="24">
        <f t="shared" si="35"/>
        <v>2003</v>
      </c>
      <c r="C109" s="24" t="s">
        <v>190</v>
      </c>
      <c r="D109" s="27">
        <f>SUMIFS(data_dd!D:D,data_dd!B:B,data_monthly!C109)</f>
        <v>0</v>
      </c>
      <c r="E109" s="27">
        <f>SUMIFS(data_dd!F:F,data_dd!B:B,data_monthly!C109)</f>
        <v>0</v>
      </c>
      <c r="F109" s="12">
        <v>1049.4000000000001</v>
      </c>
      <c r="G109">
        <v>923.50689959626311</v>
      </c>
      <c r="H109" s="6">
        <f t="shared" si="31"/>
        <v>125.89</v>
      </c>
      <c r="I109">
        <f t="shared" si="24"/>
        <v>12648.1</v>
      </c>
      <c r="J109">
        <f t="shared" si="25"/>
        <v>11059.920320239005</v>
      </c>
      <c r="K109">
        <f t="shared" si="26"/>
        <v>1588.19</v>
      </c>
      <c r="L109" s="12">
        <f t="shared" si="27"/>
        <v>28</v>
      </c>
      <c r="M109">
        <f t="shared" si="28"/>
        <v>37.478571428571435</v>
      </c>
      <c r="N109">
        <f t="shared" si="29"/>
        <v>32.982389271295112</v>
      </c>
      <c r="O109">
        <f t="shared" si="30"/>
        <v>4.4960714285714287</v>
      </c>
      <c r="P109">
        <f>INDEX(defra!A:D,MATCH(C109,defra!A:A,0),4)</f>
        <v>1049.4477509999999</v>
      </c>
      <c r="Q109">
        <f>INDEX(daera!$A:$AA,MATCH(A109,lookup!$N$1:$N$13,FALSE),MATCH(B109,daera!$1:$1,0))</f>
        <v>125.89</v>
      </c>
      <c r="R109" s="12">
        <f t="shared" si="32"/>
        <v>0</v>
      </c>
      <c r="S109" s="12">
        <f t="shared" si="20"/>
        <v>0</v>
      </c>
      <c r="T109" s="12">
        <f t="shared" si="21"/>
        <v>0</v>
      </c>
      <c r="U109" s="12">
        <f t="shared" si="22"/>
        <v>0</v>
      </c>
      <c r="V109" s="12">
        <f t="shared" si="23"/>
        <v>0</v>
      </c>
      <c r="W109" s="12">
        <f t="shared" si="33"/>
        <v>0</v>
      </c>
      <c r="X109">
        <f>IF(Y109="na",SUMIFS(data_dd!H:H,data_dd!B:B,data_monthly!C109),Y109)</f>
        <v>0</v>
      </c>
      <c r="Y109" t="s">
        <v>552</v>
      </c>
    </row>
    <row r="110" spans="1:25">
      <c r="A110" s="13" t="str">
        <f t="shared" si="34"/>
        <v>M03</v>
      </c>
      <c r="B110" s="24">
        <f t="shared" si="35"/>
        <v>2003</v>
      </c>
      <c r="C110" s="24" t="s">
        <v>191</v>
      </c>
      <c r="D110" s="27">
        <f>SUMIFS(data_dd!D:D,data_dd!B:B,data_monthly!C110)</f>
        <v>0</v>
      </c>
      <c r="E110" s="27">
        <f>SUMIFS(data_dd!F:F,data_dd!B:B,data_monthly!C110)</f>
        <v>0</v>
      </c>
      <c r="F110" s="12">
        <v>1213.5</v>
      </c>
      <c r="G110">
        <v>1058.564259985616</v>
      </c>
      <c r="H110" s="6">
        <f t="shared" si="31"/>
        <v>154.94</v>
      </c>
      <c r="I110">
        <f t="shared" si="24"/>
        <v>13861.6</v>
      </c>
      <c r="J110">
        <f t="shared" si="25"/>
        <v>12118.484580224622</v>
      </c>
      <c r="K110">
        <f t="shared" si="26"/>
        <v>1743.13</v>
      </c>
      <c r="L110" s="12">
        <f t="shared" si="27"/>
        <v>31</v>
      </c>
      <c r="M110">
        <f t="shared" si="28"/>
        <v>39.145161290322584</v>
      </c>
      <c r="N110">
        <f t="shared" si="29"/>
        <v>34.147234193084387</v>
      </c>
      <c r="O110">
        <f t="shared" si="30"/>
        <v>4.9980645161290322</v>
      </c>
      <c r="P110">
        <f>INDEX(defra!A:D,MATCH(C110,defra!A:A,0),4)</f>
        <v>1213.5322689999998</v>
      </c>
      <c r="Q110">
        <f>INDEX(daera!$A:$AA,MATCH(A110,lookup!$N$1:$N$13,FALSE),MATCH(B110,daera!$1:$1,0))</f>
        <v>154.94</v>
      </c>
      <c r="R110" s="12">
        <f t="shared" si="32"/>
        <v>0</v>
      </c>
      <c r="S110" s="12">
        <f t="shared" si="20"/>
        <v>0</v>
      </c>
      <c r="T110" s="12">
        <f t="shared" si="21"/>
        <v>0</v>
      </c>
      <c r="U110" s="12">
        <f t="shared" si="22"/>
        <v>0</v>
      </c>
      <c r="V110" s="12">
        <f t="shared" si="23"/>
        <v>0</v>
      </c>
      <c r="W110" s="12">
        <f t="shared" si="33"/>
        <v>0</v>
      </c>
      <c r="X110">
        <f>IF(Y110="na",SUMIFS(data_dd!H:H,data_dd!B:B,data_monthly!C110),Y110)</f>
        <v>0</v>
      </c>
      <c r="Y110" t="s">
        <v>552</v>
      </c>
    </row>
    <row r="111" spans="1:25">
      <c r="A111" s="13" t="str">
        <f t="shared" si="34"/>
        <v>M04</v>
      </c>
      <c r="B111" s="24">
        <f t="shared" si="35"/>
        <v>2003</v>
      </c>
      <c r="C111" s="24" t="s">
        <v>192</v>
      </c>
      <c r="D111" s="27">
        <f>SUMIFS(data_dd!D:D,data_dd!B:B,data_monthly!C111)</f>
        <v>0</v>
      </c>
      <c r="E111" s="27">
        <f>SUMIFS(data_dd!F:F,data_dd!B:B,data_monthly!C111)</f>
        <v>0</v>
      </c>
      <c r="F111" s="12">
        <v>1270.7</v>
      </c>
      <c r="G111">
        <v>1097.6671630857682</v>
      </c>
      <c r="H111" s="6">
        <f t="shared" si="31"/>
        <v>173.03</v>
      </c>
      <c r="I111">
        <f t="shared" si="24"/>
        <v>1270.7</v>
      </c>
      <c r="J111">
        <f t="shared" si="25"/>
        <v>1097.6671630857682</v>
      </c>
      <c r="K111">
        <f t="shared" si="26"/>
        <v>173.03</v>
      </c>
      <c r="L111" s="12">
        <f t="shared" si="27"/>
        <v>30</v>
      </c>
      <c r="M111">
        <f t="shared" si="28"/>
        <v>42.356666666666669</v>
      </c>
      <c r="N111">
        <f t="shared" si="29"/>
        <v>36.58890543619227</v>
      </c>
      <c r="O111">
        <f t="shared" si="30"/>
        <v>5.7676666666666669</v>
      </c>
      <c r="P111">
        <f>INDEX(defra!A:D,MATCH(C111,defra!A:A,0),4)</f>
        <v>1270.7326519999999</v>
      </c>
      <c r="Q111">
        <f>INDEX(daera!$A:$AA,MATCH(A111,lookup!$N$1:$N$13,FALSE),MATCH(B111,daera!$1:$1,0))</f>
        <v>173.03</v>
      </c>
      <c r="R111" s="12">
        <f t="shared" si="32"/>
        <v>0</v>
      </c>
      <c r="S111" s="12">
        <f t="shared" si="20"/>
        <v>0</v>
      </c>
      <c r="T111" s="12">
        <f t="shared" si="21"/>
        <v>0</v>
      </c>
      <c r="U111" s="12">
        <f t="shared" si="22"/>
        <v>0</v>
      </c>
      <c r="V111" s="12">
        <f t="shared" si="23"/>
        <v>0</v>
      </c>
      <c r="W111" s="12">
        <f t="shared" si="33"/>
        <v>0</v>
      </c>
      <c r="X111">
        <f>IF(Y111="na",SUMIFS(data_dd!H:H,data_dd!B:B,data_monthly!C111),Y111)</f>
        <v>0</v>
      </c>
      <c r="Y111" t="s">
        <v>552</v>
      </c>
    </row>
    <row r="112" spans="1:25">
      <c r="A112" s="13" t="str">
        <f t="shared" si="34"/>
        <v>M05</v>
      </c>
      <c r="B112" s="24">
        <f t="shared" si="35"/>
        <v>2003</v>
      </c>
      <c r="C112" s="24" t="s">
        <v>193</v>
      </c>
      <c r="D112" s="27">
        <f>SUMIFS(data_dd!D:D,data_dd!B:B,data_monthly!C112)</f>
        <v>0</v>
      </c>
      <c r="E112" s="27">
        <f>SUMIFS(data_dd!F:F,data_dd!B:B,data_monthly!C112)</f>
        <v>0</v>
      </c>
      <c r="F112" s="12">
        <v>1366.5</v>
      </c>
      <c r="G112">
        <v>1171.0140142478419</v>
      </c>
      <c r="H112" s="6">
        <f t="shared" si="31"/>
        <v>195.49</v>
      </c>
      <c r="I112">
        <f t="shared" si="24"/>
        <v>2637.2</v>
      </c>
      <c r="J112">
        <f t="shared" si="25"/>
        <v>2268.6811773336103</v>
      </c>
      <c r="K112">
        <f t="shared" si="26"/>
        <v>368.52</v>
      </c>
      <c r="L112" s="12">
        <f t="shared" si="27"/>
        <v>31</v>
      </c>
      <c r="M112">
        <f t="shared" si="28"/>
        <v>44.08064516129032</v>
      </c>
      <c r="N112">
        <f t="shared" si="29"/>
        <v>37.774645620898127</v>
      </c>
      <c r="O112">
        <f t="shared" si="30"/>
        <v>6.306129032258065</v>
      </c>
      <c r="P112">
        <f>INDEX(defra!A:D,MATCH(C112,defra!A:A,0),4)</f>
        <v>1366.5173130000003</v>
      </c>
      <c r="Q112">
        <f>INDEX(daera!$A:$AA,MATCH(A112,lookup!$N$1:$N$13,FALSE),MATCH(B112,daera!$1:$1,0))</f>
        <v>195.49</v>
      </c>
      <c r="R112" s="12">
        <f t="shared" si="32"/>
        <v>0</v>
      </c>
      <c r="S112" s="12">
        <f t="shared" si="20"/>
        <v>0</v>
      </c>
      <c r="T112" s="12">
        <f t="shared" si="21"/>
        <v>0</v>
      </c>
      <c r="U112" s="12">
        <f t="shared" si="22"/>
        <v>0</v>
      </c>
      <c r="V112" s="12">
        <f t="shared" si="23"/>
        <v>0</v>
      </c>
      <c r="W112" s="12">
        <f t="shared" si="33"/>
        <v>0</v>
      </c>
      <c r="X112">
        <f>IF(Y112="na",SUMIFS(data_dd!H:H,data_dd!B:B,data_monthly!C112),Y112)</f>
        <v>0</v>
      </c>
      <c r="Y112" t="s">
        <v>552</v>
      </c>
    </row>
    <row r="113" spans="1:25">
      <c r="A113" s="13" t="str">
        <f t="shared" si="34"/>
        <v>M06</v>
      </c>
      <c r="B113" s="24">
        <f t="shared" si="35"/>
        <v>2003</v>
      </c>
      <c r="C113" s="24" t="s">
        <v>194</v>
      </c>
      <c r="D113" s="27">
        <f>SUMIFS(data_dd!D:D,data_dd!B:B,data_monthly!C113)</f>
        <v>0</v>
      </c>
      <c r="E113" s="27">
        <f>SUMIFS(data_dd!F:F,data_dd!B:B,data_monthly!C113)</f>
        <v>0</v>
      </c>
      <c r="F113" s="12">
        <v>1266.2</v>
      </c>
      <c r="G113">
        <v>1087.4777462818251</v>
      </c>
      <c r="H113" s="6">
        <f t="shared" si="31"/>
        <v>178.72</v>
      </c>
      <c r="I113">
        <f t="shared" si="24"/>
        <v>3903.3999999999996</v>
      </c>
      <c r="J113">
        <f t="shared" si="25"/>
        <v>3356.1589236154355</v>
      </c>
      <c r="K113">
        <f t="shared" si="26"/>
        <v>547.24</v>
      </c>
      <c r="L113" s="12">
        <f t="shared" si="27"/>
        <v>30</v>
      </c>
      <c r="M113">
        <f t="shared" si="28"/>
        <v>42.206666666666671</v>
      </c>
      <c r="N113">
        <f t="shared" si="29"/>
        <v>36.249258209394171</v>
      </c>
      <c r="O113">
        <f t="shared" si="30"/>
        <v>5.9573333333333336</v>
      </c>
      <c r="P113">
        <f>INDEX(defra!A:D,MATCH(C113,defra!A:A,0),4)</f>
        <v>1266.2020640000001</v>
      </c>
      <c r="Q113">
        <f>INDEX(daera!$A:$AA,MATCH(A113,lookup!$N$1:$N$13,FALSE),MATCH(B113,daera!$1:$1,0))</f>
        <v>178.72</v>
      </c>
      <c r="R113" s="12">
        <f t="shared" si="32"/>
        <v>0</v>
      </c>
      <c r="S113" s="12">
        <f t="shared" si="20"/>
        <v>0</v>
      </c>
      <c r="T113" s="12">
        <f t="shared" si="21"/>
        <v>0</v>
      </c>
      <c r="U113" s="12">
        <f t="shared" si="22"/>
        <v>0</v>
      </c>
      <c r="V113" s="12">
        <f t="shared" si="23"/>
        <v>0</v>
      </c>
      <c r="W113" s="12">
        <f t="shared" si="33"/>
        <v>0</v>
      </c>
      <c r="X113">
        <f>IF(Y113="na",SUMIFS(data_dd!H:H,data_dd!B:B,data_monthly!C113),Y113)</f>
        <v>0</v>
      </c>
      <c r="Y113" t="s">
        <v>552</v>
      </c>
    </row>
    <row r="114" spans="1:25">
      <c r="A114" s="13" t="str">
        <f t="shared" si="34"/>
        <v>M07</v>
      </c>
      <c r="B114" s="24">
        <f t="shared" si="35"/>
        <v>2003</v>
      </c>
      <c r="C114" s="24" t="s">
        <v>195</v>
      </c>
      <c r="D114" s="27">
        <f>SUMIFS(data_dd!D:D,data_dd!B:B,data_monthly!C114)</f>
        <v>0</v>
      </c>
      <c r="E114" s="27">
        <f>SUMIFS(data_dd!F:F,data_dd!B:B,data_monthly!C114)</f>
        <v>0</v>
      </c>
      <c r="F114" s="12">
        <v>1232.0999999999999</v>
      </c>
      <c r="G114">
        <v>1060.86491965697</v>
      </c>
      <c r="H114" s="6">
        <f t="shared" si="31"/>
        <v>171.24</v>
      </c>
      <c r="I114">
        <f t="shared" si="24"/>
        <v>5135.5</v>
      </c>
      <c r="J114">
        <f t="shared" si="25"/>
        <v>4417.0238432724054</v>
      </c>
      <c r="K114">
        <f t="shared" si="26"/>
        <v>718.48</v>
      </c>
      <c r="L114" s="12">
        <f t="shared" si="27"/>
        <v>31</v>
      </c>
      <c r="M114">
        <f t="shared" si="28"/>
        <v>39.745161290322578</v>
      </c>
      <c r="N114">
        <f t="shared" si="29"/>
        <v>34.221449021192576</v>
      </c>
      <c r="O114">
        <f t="shared" si="30"/>
        <v>5.523870967741936</v>
      </c>
      <c r="P114">
        <f>INDEX(defra!A:D,MATCH(C114,defra!A:A,0),4)</f>
        <v>1232.14193</v>
      </c>
      <c r="Q114">
        <f>INDEX(daera!$A:$AA,MATCH(A114,lookup!$N$1:$N$13,FALSE),MATCH(B114,daera!$1:$1,0))</f>
        <v>171.24</v>
      </c>
      <c r="R114" s="12">
        <f t="shared" si="32"/>
        <v>0</v>
      </c>
      <c r="S114" s="12">
        <f t="shared" si="20"/>
        <v>0</v>
      </c>
      <c r="T114" s="12">
        <f t="shared" si="21"/>
        <v>0</v>
      </c>
      <c r="U114" s="12">
        <f t="shared" si="22"/>
        <v>0</v>
      </c>
      <c r="V114" s="12">
        <f t="shared" si="23"/>
        <v>0</v>
      </c>
      <c r="W114" s="12">
        <f t="shared" si="33"/>
        <v>0</v>
      </c>
      <c r="X114">
        <f>IF(Y114="na",SUMIFS(data_dd!H:H,data_dd!B:B,data_monthly!C114),Y114)</f>
        <v>0</v>
      </c>
      <c r="Y114" t="s">
        <v>552</v>
      </c>
    </row>
    <row r="115" spans="1:25">
      <c r="A115" s="13" t="str">
        <f t="shared" si="34"/>
        <v>M08</v>
      </c>
      <c r="B115" s="24">
        <f t="shared" si="35"/>
        <v>2003</v>
      </c>
      <c r="C115" s="24" t="s">
        <v>196</v>
      </c>
      <c r="D115" s="27">
        <f>SUMIFS(data_dd!D:D,data_dd!B:B,data_monthly!C115)</f>
        <v>0</v>
      </c>
      <c r="E115" s="27">
        <f>SUMIFS(data_dd!F:F,data_dd!B:B,data_monthly!C115)</f>
        <v>0</v>
      </c>
      <c r="F115" s="12">
        <v>1180.5999999999999</v>
      </c>
      <c r="G115">
        <v>1027.954325933991</v>
      </c>
      <c r="H115" s="6">
        <f t="shared" si="31"/>
        <v>152.65</v>
      </c>
      <c r="I115">
        <f t="shared" si="24"/>
        <v>6316.1</v>
      </c>
      <c r="J115">
        <f t="shared" si="25"/>
        <v>5444.9781692063962</v>
      </c>
      <c r="K115">
        <f t="shared" si="26"/>
        <v>871.13</v>
      </c>
      <c r="L115" s="12">
        <f t="shared" si="27"/>
        <v>31</v>
      </c>
      <c r="M115">
        <f t="shared" si="28"/>
        <v>38.08387096774193</v>
      </c>
      <c r="N115">
        <f t="shared" si="29"/>
        <v>33.159816965612613</v>
      </c>
      <c r="O115">
        <f t="shared" si="30"/>
        <v>4.9241935483870973</v>
      </c>
      <c r="P115">
        <f>INDEX(defra!A:D,MATCH(C115,defra!A:A,0),4)</f>
        <v>1180.606949</v>
      </c>
      <c r="Q115">
        <f>INDEX(daera!$A:$AA,MATCH(A115,lookup!$N$1:$N$13,FALSE),MATCH(B115,daera!$1:$1,0))</f>
        <v>152.65</v>
      </c>
      <c r="R115" s="12">
        <f t="shared" si="32"/>
        <v>0</v>
      </c>
      <c r="S115" s="12">
        <f t="shared" si="20"/>
        <v>0</v>
      </c>
      <c r="T115" s="12">
        <f t="shared" si="21"/>
        <v>0</v>
      </c>
      <c r="U115" s="12">
        <f t="shared" si="22"/>
        <v>0</v>
      </c>
      <c r="V115" s="12">
        <f t="shared" si="23"/>
        <v>0</v>
      </c>
      <c r="W115" s="12">
        <f t="shared" si="33"/>
        <v>0</v>
      </c>
      <c r="X115">
        <f>IF(Y115="na",SUMIFS(data_dd!H:H,data_dd!B:B,data_monthly!C115),Y115)</f>
        <v>0</v>
      </c>
      <c r="Y115" t="s">
        <v>552</v>
      </c>
    </row>
    <row r="116" spans="1:25">
      <c r="A116" s="13" t="str">
        <f t="shared" si="34"/>
        <v>M09</v>
      </c>
      <c r="B116" s="24">
        <f t="shared" si="35"/>
        <v>2003</v>
      </c>
      <c r="C116" s="24" t="s">
        <v>197</v>
      </c>
      <c r="D116" s="27">
        <f>SUMIFS(data_dd!D:D,data_dd!B:B,data_monthly!C116)</f>
        <v>0</v>
      </c>
      <c r="E116" s="27">
        <f>SUMIFS(data_dd!F:F,data_dd!B:B,data_monthly!C116)</f>
        <v>0</v>
      </c>
      <c r="F116" s="12">
        <v>1101.0999999999999</v>
      </c>
      <c r="G116">
        <v>968.63492811595393</v>
      </c>
      <c r="H116" s="6">
        <f t="shared" si="31"/>
        <v>132.47</v>
      </c>
      <c r="I116">
        <f t="shared" si="24"/>
        <v>7417.2000000000007</v>
      </c>
      <c r="J116">
        <f t="shared" si="25"/>
        <v>6413.6130973223499</v>
      </c>
      <c r="K116">
        <f t="shared" si="26"/>
        <v>1003.6</v>
      </c>
      <c r="L116" s="12">
        <f t="shared" si="27"/>
        <v>30</v>
      </c>
      <c r="M116">
        <f t="shared" si="28"/>
        <v>36.703333333333333</v>
      </c>
      <c r="N116">
        <f t="shared" si="29"/>
        <v>32.287830937198464</v>
      </c>
      <c r="O116">
        <f t="shared" si="30"/>
        <v>4.4156666666666666</v>
      </c>
      <c r="P116">
        <f>INDEX(defra!A:D,MATCH(C116,defra!A:A,0),4)</f>
        <v>1101.1335799999999</v>
      </c>
      <c r="Q116">
        <f>INDEX(daera!$A:$AA,MATCH(A116,lookup!$N$1:$N$13,FALSE),MATCH(B116,daera!$1:$1,0))</f>
        <v>132.47</v>
      </c>
      <c r="R116" s="12">
        <f t="shared" si="32"/>
        <v>0</v>
      </c>
      <c r="S116" s="12">
        <f t="shared" si="20"/>
        <v>0</v>
      </c>
      <c r="T116" s="12">
        <f t="shared" si="21"/>
        <v>0</v>
      </c>
      <c r="U116" s="12">
        <f t="shared" si="22"/>
        <v>0</v>
      </c>
      <c r="V116" s="12">
        <f t="shared" si="23"/>
        <v>0</v>
      </c>
      <c r="W116" s="12">
        <f t="shared" si="33"/>
        <v>0</v>
      </c>
      <c r="X116">
        <f>IF(Y116="na",SUMIFS(data_dd!H:H,data_dd!B:B,data_monthly!C116),Y116)</f>
        <v>0</v>
      </c>
      <c r="Y116" t="s">
        <v>552</v>
      </c>
    </row>
    <row r="117" spans="1:25">
      <c r="A117" s="13" t="str">
        <f t="shared" si="34"/>
        <v>M10</v>
      </c>
      <c r="B117" s="24">
        <f t="shared" si="35"/>
        <v>2003</v>
      </c>
      <c r="C117" s="24" t="s">
        <v>198</v>
      </c>
      <c r="D117" s="27">
        <f>SUMIFS(data_dd!D:D,data_dd!B:B,data_monthly!C117)</f>
        <v>0</v>
      </c>
      <c r="E117" s="27">
        <f>SUMIFS(data_dd!F:F,data_dd!B:B,data_monthly!C117)</f>
        <v>0</v>
      </c>
      <c r="F117" s="12">
        <v>1115.7</v>
      </c>
      <c r="G117">
        <v>989.46365372771106</v>
      </c>
      <c r="H117" s="6">
        <f t="shared" si="31"/>
        <v>126.24</v>
      </c>
      <c r="I117">
        <f t="shared" si="24"/>
        <v>8532.9000000000015</v>
      </c>
      <c r="J117">
        <f t="shared" si="25"/>
        <v>7403.0767510500609</v>
      </c>
      <c r="K117">
        <f t="shared" si="26"/>
        <v>1129.8399999999999</v>
      </c>
      <c r="L117" s="12">
        <f t="shared" si="27"/>
        <v>31</v>
      </c>
      <c r="M117">
        <f t="shared" si="28"/>
        <v>35.990322580645163</v>
      </c>
      <c r="N117">
        <f t="shared" si="29"/>
        <v>31.918182378313261</v>
      </c>
      <c r="O117">
        <f t="shared" si="30"/>
        <v>4.072258064516129</v>
      </c>
      <c r="P117">
        <f>INDEX(defra!A:D,MATCH(C117,defra!A:A,0),4)</f>
        <v>1115.7242920000001</v>
      </c>
      <c r="Q117">
        <f>INDEX(daera!$A:$AA,MATCH(A117,lookup!$N$1:$N$13,FALSE),MATCH(B117,daera!$1:$1,0))</f>
        <v>126.24</v>
      </c>
      <c r="R117" s="12">
        <f t="shared" si="32"/>
        <v>0</v>
      </c>
      <c r="S117" s="12">
        <f t="shared" si="20"/>
        <v>0</v>
      </c>
      <c r="T117" s="12">
        <f t="shared" si="21"/>
        <v>0</v>
      </c>
      <c r="U117" s="12">
        <f t="shared" si="22"/>
        <v>0</v>
      </c>
      <c r="V117" s="12">
        <f t="shared" si="23"/>
        <v>0</v>
      </c>
      <c r="W117" s="12">
        <f t="shared" si="33"/>
        <v>0</v>
      </c>
      <c r="X117">
        <f>IF(Y117="na",SUMIFS(data_dd!H:H,data_dd!B:B,data_monthly!C117),Y117)</f>
        <v>0</v>
      </c>
      <c r="Y117" t="s">
        <v>552</v>
      </c>
    </row>
    <row r="118" spans="1:25">
      <c r="A118" s="13" t="str">
        <f t="shared" si="34"/>
        <v>M11</v>
      </c>
      <c r="B118" s="24">
        <f t="shared" si="35"/>
        <v>2003</v>
      </c>
      <c r="C118" s="24" t="s">
        <v>199</v>
      </c>
      <c r="D118" s="27">
        <f>SUMIFS(data_dd!D:D,data_dd!B:B,data_monthly!C118)</f>
        <v>0</v>
      </c>
      <c r="E118" s="27">
        <f>SUMIFS(data_dd!F:F,data_dd!B:B,data_monthly!C118)</f>
        <v>0</v>
      </c>
      <c r="F118" s="12">
        <v>1071</v>
      </c>
      <c r="G118">
        <v>954.12113650497304</v>
      </c>
      <c r="H118" s="6">
        <f t="shared" si="31"/>
        <v>116.88</v>
      </c>
      <c r="I118">
        <f t="shared" si="24"/>
        <v>9603.9000000000015</v>
      </c>
      <c r="J118">
        <f t="shared" si="25"/>
        <v>8357.197887555034</v>
      </c>
      <c r="K118">
        <f t="shared" si="26"/>
        <v>1246.7199999999998</v>
      </c>
      <c r="L118" s="12">
        <f t="shared" si="27"/>
        <v>30</v>
      </c>
      <c r="M118">
        <f t="shared" si="28"/>
        <v>35.700000000000003</v>
      </c>
      <c r="N118">
        <f t="shared" si="29"/>
        <v>31.804037883499102</v>
      </c>
      <c r="O118">
        <f t="shared" si="30"/>
        <v>3.8959999999999999</v>
      </c>
      <c r="P118">
        <f>INDEX(defra!A:D,MATCH(C118,defra!A:A,0),4)</f>
        <v>1071.029722</v>
      </c>
      <c r="Q118">
        <f>INDEX(daera!$A:$AA,MATCH(A118,lookup!$N$1:$N$13,FALSE),MATCH(B118,daera!$1:$1,0))</f>
        <v>116.88</v>
      </c>
      <c r="R118" s="12">
        <f t="shared" si="32"/>
        <v>0</v>
      </c>
      <c r="S118" s="12">
        <f t="shared" si="20"/>
        <v>0</v>
      </c>
      <c r="T118" s="12">
        <f t="shared" si="21"/>
        <v>0</v>
      </c>
      <c r="U118" s="12">
        <f t="shared" si="22"/>
        <v>0</v>
      </c>
      <c r="V118" s="12">
        <f t="shared" si="23"/>
        <v>0</v>
      </c>
      <c r="W118" s="12">
        <f t="shared" si="33"/>
        <v>0</v>
      </c>
      <c r="X118">
        <f>IF(Y118="na",SUMIFS(data_dd!H:H,data_dd!B:B,data_monthly!C118),Y118)</f>
        <v>0</v>
      </c>
      <c r="Y118" t="s">
        <v>552</v>
      </c>
    </row>
    <row r="119" spans="1:25">
      <c r="A119" s="13" t="str">
        <f t="shared" si="34"/>
        <v>M12</v>
      </c>
      <c r="B119" s="24">
        <f t="shared" si="35"/>
        <v>2003</v>
      </c>
      <c r="C119" s="24" t="s">
        <v>200</v>
      </c>
      <c r="D119" s="27">
        <f>SUMIFS(data_dd!D:D,data_dd!B:B,data_monthly!C119)</f>
        <v>0</v>
      </c>
      <c r="E119" s="27">
        <f>SUMIFS(data_dd!F:F,data_dd!B:B,data_monthly!C119)</f>
        <v>0</v>
      </c>
      <c r="F119" s="12">
        <v>1126.9000000000001</v>
      </c>
      <c r="G119">
        <v>1002.4763475579091</v>
      </c>
      <c r="H119" s="6">
        <f t="shared" si="31"/>
        <v>124.42</v>
      </c>
      <c r="I119">
        <f t="shared" si="24"/>
        <v>10730.800000000001</v>
      </c>
      <c r="J119">
        <f t="shared" si="25"/>
        <v>9359.6742351129433</v>
      </c>
      <c r="K119">
        <f t="shared" si="26"/>
        <v>1371.1399999999999</v>
      </c>
      <c r="L119" s="12">
        <f t="shared" si="27"/>
        <v>31</v>
      </c>
      <c r="M119">
        <f t="shared" si="28"/>
        <v>36.351612903225806</v>
      </c>
      <c r="N119">
        <f t="shared" si="29"/>
        <v>32.33794669541642</v>
      </c>
      <c r="O119">
        <f t="shared" si="30"/>
        <v>4.0135483870967743</v>
      </c>
      <c r="P119">
        <f>INDEX(defra!A:D,MATCH(C119,defra!A:A,0),4)</f>
        <v>1126.864374</v>
      </c>
      <c r="Q119">
        <f>INDEX(daera!$A:$AA,MATCH(A119,lookup!$N$1:$N$13,FALSE),MATCH(B119,daera!$1:$1,0))</f>
        <v>124.42</v>
      </c>
      <c r="R119" s="12">
        <f t="shared" si="32"/>
        <v>0</v>
      </c>
      <c r="S119" s="12">
        <f t="shared" si="20"/>
        <v>0</v>
      </c>
      <c r="T119" s="12">
        <f t="shared" si="21"/>
        <v>0</v>
      </c>
      <c r="U119" s="12">
        <f t="shared" si="22"/>
        <v>0</v>
      </c>
      <c r="V119" s="12">
        <f t="shared" si="23"/>
        <v>0</v>
      </c>
      <c r="W119" s="12">
        <f t="shared" si="33"/>
        <v>0</v>
      </c>
      <c r="X119">
        <f>IF(Y119="na",SUMIFS(data_dd!H:H,data_dd!B:B,data_monthly!C119),Y119)</f>
        <v>0</v>
      </c>
      <c r="Y119" t="s">
        <v>552</v>
      </c>
    </row>
    <row r="120" spans="1:25">
      <c r="A120" s="13" t="str">
        <f t="shared" si="34"/>
        <v>M01</v>
      </c>
      <c r="B120" s="24">
        <f t="shared" si="35"/>
        <v>2004</v>
      </c>
      <c r="C120" s="24" t="s">
        <v>201</v>
      </c>
      <c r="D120" s="27">
        <f>SUMIFS(data_dd!D:D,data_dd!B:B,data_monthly!C120)</f>
        <v>0</v>
      </c>
      <c r="E120" s="27">
        <f>SUMIFS(data_dd!F:F,data_dd!B:B,data_monthly!C120)</f>
        <v>0</v>
      </c>
      <c r="F120" s="12">
        <v>1127.0999999999999</v>
      </c>
      <c r="G120">
        <v>997.87607705799394</v>
      </c>
      <c r="H120" s="6">
        <f t="shared" si="31"/>
        <v>129.22</v>
      </c>
      <c r="I120">
        <f t="shared" si="24"/>
        <v>11857.900000000001</v>
      </c>
      <c r="J120">
        <f t="shared" si="25"/>
        <v>10357.550312170937</v>
      </c>
      <c r="K120">
        <f t="shared" si="26"/>
        <v>1500.36</v>
      </c>
      <c r="L120" s="12">
        <f t="shared" si="27"/>
        <v>31</v>
      </c>
      <c r="M120">
        <f t="shared" si="28"/>
        <v>36.358064516129026</v>
      </c>
      <c r="N120">
        <f t="shared" si="29"/>
        <v>32.189550872838517</v>
      </c>
      <c r="O120">
        <f t="shared" si="30"/>
        <v>4.1683870967741932</v>
      </c>
      <c r="P120">
        <f>INDEX(defra!A:D,MATCH(C120,defra!A:A,0),4)</f>
        <v>1127.1182249999997</v>
      </c>
      <c r="Q120">
        <f>INDEX(daera!$A:$AA,MATCH(A120,lookup!$N$1:$N$13,FALSE),MATCH(B120,daera!$1:$1,0))</f>
        <v>129.22</v>
      </c>
      <c r="R120" s="12">
        <f t="shared" si="32"/>
        <v>0</v>
      </c>
      <c r="S120" s="12">
        <f t="shared" si="20"/>
        <v>0</v>
      </c>
      <c r="T120" s="12">
        <f t="shared" si="21"/>
        <v>0</v>
      </c>
      <c r="U120" s="12">
        <f t="shared" si="22"/>
        <v>0</v>
      </c>
      <c r="V120" s="12">
        <f t="shared" si="23"/>
        <v>0</v>
      </c>
      <c r="W120" s="12">
        <f t="shared" si="33"/>
        <v>0</v>
      </c>
      <c r="X120">
        <f>IF(Y120="na",SUMIFS(data_dd!H:H,data_dd!B:B,data_monthly!C120),Y120)</f>
        <v>0</v>
      </c>
      <c r="Y120" t="s">
        <v>552</v>
      </c>
    </row>
    <row r="121" spans="1:25">
      <c r="A121" s="13" t="str">
        <f t="shared" si="34"/>
        <v>M02</v>
      </c>
      <c r="B121" s="24">
        <f t="shared" si="35"/>
        <v>2004</v>
      </c>
      <c r="C121" s="24" t="s">
        <v>202</v>
      </c>
      <c r="D121" s="27">
        <f>SUMIFS(data_dd!D:D,data_dd!B:B,data_monthly!C121)</f>
        <v>0</v>
      </c>
      <c r="E121" s="27">
        <f>SUMIFS(data_dd!F:F,data_dd!B:B,data_monthly!C121)</f>
        <v>0</v>
      </c>
      <c r="F121" s="12">
        <v>1053.5</v>
      </c>
      <c r="G121">
        <v>925.64828792978005</v>
      </c>
      <c r="H121" s="6">
        <f t="shared" si="31"/>
        <v>127.85</v>
      </c>
      <c r="I121">
        <f t="shared" si="24"/>
        <v>12911.400000000001</v>
      </c>
      <c r="J121">
        <f t="shared" si="25"/>
        <v>11283.198600100717</v>
      </c>
      <c r="K121">
        <f t="shared" si="26"/>
        <v>1628.2099999999998</v>
      </c>
      <c r="L121" s="12">
        <f t="shared" si="27"/>
        <v>29</v>
      </c>
      <c r="M121">
        <f t="shared" si="28"/>
        <v>36.327586206896555</v>
      </c>
      <c r="N121">
        <f t="shared" si="29"/>
        <v>31.918906480337242</v>
      </c>
      <c r="O121">
        <f t="shared" si="30"/>
        <v>4.4086206896551721</v>
      </c>
      <c r="P121">
        <f>INDEX(defra!A:D,MATCH(C121,defra!A:A,0),4)</f>
        <v>1053.507443</v>
      </c>
      <c r="Q121">
        <f>INDEX(daera!$A:$AA,MATCH(A121,lookup!$N$1:$N$13,FALSE),MATCH(B121,daera!$1:$1,0))</f>
        <v>127.85</v>
      </c>
      <c r="R121" s="12">
        <f t="shared" si="32"/>
        <v>0</v>
      </c>
      <c r="S121" s="12">
        <f t="shared" si="20"/>
        <v>0</v>
      </c>
      <c r="T121" s="12">
        <f t="shared" si="21"/>
        <v>0</v>
      </c>
      <c r="U121" s="12">
        <f t="shared" si="22"/>
        <v>0</v>
      </c>
      <c r="V121" s="12">
        <f t="shared" si="23"/>
        <v>0</v>
      </c>
      <c r="W121" s="12">
        <f t="shared" si="33"/>
        <v>0</v>
      </c>
      <c r="X121">
        <f>IF(Y121="na",SUMIFS(data_dd!H:H,data_dd!B:B,data_monthly!C121),Y121)</f>
        <v>0</v>
      </c>
      <c r="Y121" t="s">
        <v>552</v>
      </c>
    </row>
    <row r="122" spans="1:25">
      <c r="A122" s="13" t="str">
        <f t="shared" si="34"/>
        <v>M03</v>
      </c>
      <c r="B122" s="24">
        <f t="shared" si="35"/>
        <v>2004</v>
      </c>
      <c r="C122" s="24" t="s">
        <v>203</v>
      </c>
      <c r="D122" s="27">
        <f>SUMIFS(data_dd!D:D,data_dd!B:B,data_monthly!C122)</f>
        <v>0</v>
      </c>
      <c r="E122" s="27">
        <f>SUMIFS(data_dd!F:F,data_dd!B:B,data_monthly!C122)</f>
        <v>0</v>
      </c>
      <c r="F122" s="12">
        <v>1151.8</v>
      </c>
      <c r="G122">
        <v>1004.801884688167</v>
      </c>
      <c r="H122" s="6">
        <f t="shared" si="31"/>
        <v>147</v>
      </c>
      <c r="I122">
        <f t="shared" si="24"/>
        <v>14063.2</v>
      </c>
      <c r="J122">
        <f t="shared" si="25"/>
        <v>12288.000484788885</v>
      </c>
      <c r="K122">
        <f t="shared" si="26"/>
        <v>1775.2099999999998</v>
      </c>
      <c r="L122" s="12">
        <f t="shared" si="27"/>
        <v>31</v>
      </c>
      <c r="M122">
        <f t="shared" si="28"/>
        <v>37.154838709677421</v>
      </c>
      <c r="N122">
        <f t="shared" si="29"/>
        <v>32.412964022198935</v>
      </c>
      <c r="O122">
        <f t="shared" si="30"/>
        <v>4.741935483870968</v>
      </c>
      <c r="P122">
        <f>INDEX(defra!A:D,MATCH(C122,defra!A:A,0),4)</f>
        <v>1151.7520890000001</v>
      </c>
      <c r="Q122">
        <f>INDEX(daera!$A:$AA,MATCH(A122,lookup!$N$1:$N$13,FALSE),MATCH(B122,daera!$1:$1,0))</f>
        <v>147</v>
      </c>
      <c r="R122" s="12">
        <f t="shared" si="32"/>
        <v>0</v>
      </c>
      <c r="S122" s="12">
        <f t="shared" si="20"/>
        <v>0</v>
      </c>
      <c r="T122" s="12">
        <f t="shared" si="21"/>
        <v>0</v>
      </c>
      <c r="U122" s="12">
        <f t="shared" si="22"/>
        <v>0</v>
      </c>
      <c r="V122" s="12">
        <f t="shared" si="23"/>
        <v>0</v>
      </c>
      <c r="W122" s="12">
        <f t="shared" si="33"/>
        <v>0</v>
      </c>
      <c r="X122">
        <f>IF(Y122="na",SUMIFS(data_dd!H:H,data_dd!B:B,data_monthly!C122),Y122)</f>
        <v>0</v>
      </c>
      <c r="Y122" t="s">
        <v>552</v>
      </c>
    </row>
    <row r="123" spans="1:25">
      <c r="A123" s="13" t="str">
        <f t="shared" si="34"/>
        <v>M04</v>
      </c>
      <c r="B123" s="24">
        <f t="shared" si="35"/>
        <v>2004</v>
      </c>
      <c r="C123" s="24" t="s">
        <v>204</v>
      </c>
      <c r="D123" s="27">
        <f>SUMIFS(data_dd!D:D,data_dd!B:B,data_monthly!C123)</f>
        <v>0</v>
      </c>
      <c r="E123" s="27">
        <f>SUMIFS(data_dd!F:F,data_dd!B:B,data_monthly!C123)</f>
        <v>0</v>
      </c>
      <c r="F123" s="12">
        <v>1209</v>
      </c>
      <c r="G123">
        <v>1043.911378538078</v>
      </c>
      <c r="H123" s="6">
        <f t="shared" si="31"/>
        <v>165.09</v>
      </c>
      <c r="I123">
        <f t="shared" si="24"/>
        <v>1209</v>
      </c>
      <c r="J123">
        <f t="shared" si="25"/>
        <v>1043.911378538078</v>
      </c>
      <c r="K123">
        <f t="shared" si="26"/>
        <v>165.09</v>
      </c>
      <c r="L123" s="12">
        <f t="shared" si="27"/>
        <v>30</v>
      </c>
      <c r="M123">
        <f t="shared" si="28"/>
        <v>40.299999999999997</v>
      </c>
      <c r="N123">
        <f t="shared" si="29"/>
        <v>34.797045951269268</v>
      </c>
      <c r="O123">
        <f t="shared" si="30"/>
        <v>5.5030000000000001</v>
      </c>
      <c r="P123">
        <f>INDEX(defra!A:D,MATCH(C123,defra!A:A,0),4)</f>
        <v>1209.0027660000003</v>
      </c>
      <c r="Q123">
        <f>INDEX(daera!$A:$AA,MATCH(A123,lookup!$N$1:$N$13,FALSE),MATCH(B123,daera!$1:$1,0))</f>
        <v>165.09</v>
      </c>
      <c r="R123" s="12">
        <f t="shared" si="32"/>
        <v>0</v>
      </c>
      <c r="S123" s="12">
        <f t="shared" si="20"/>
        <v>0</v>
      </c>
      <c r="T123" s="12">
        <f t="shared" si="21"/>
        <v>0</v>
      </c>
      <c r="U123" s="12">
        <f t="shared" si="22"/>
        <v>0</v>
      </c>
      <c r="V123" s="12">
        <f t="shared" si="23"/>
        <v>0</v>
      </c>
      <c r="W123" s="12">
        <f t="shared" si="33"/>
        <v>0</v>
      </c>
      <c r="X123">
        <f>IF(Y123="na",SUMIFS(data_dd!H:H,data_dd!B:B,data_monthly!C123),Y123)</f>
        <v>0</v>
      </c>
      <c r="Y123" t="s">
        <v>552</v>
      </c>
    </row>
    <row r="124" spans="1:25">
      <c r="A124" s="13" t="str">
        <f t="shared" si="34"/>
        <v>M05</v>
      </c>
      <c r="B124" s="24">
        <f t="shared" si="35"/>
        <v>2004</v>
      </c>
      <c r="C124" s="24" t="s">
        <v>205</v>
      </c>
      <c r="D124" s="27">
        <f>SUMIFS(data_dd!D:D,data_dd!B:B,data_monthly!C124)</f>
        <v>0</v>
      </c>
      <c r="E124" s="27">
        <f>SUMIFS(data_dd!F:F,data_dd!B:B,data_monthly!C124)</f>
        <v>0</v>
      </c>
      <c r="F124" s="12">
        <v>1305.5</v>
      </c>
      <c r="G124">
        <v>1114.3723929514131</v>
      </c>
      <c r="H124" s="6">
        <f t="shared" si="31"/>
        <v>191.13</v>
      </c>
      <c r="I124">
        <f t="shared" si="24"/>
        <v>2514.5</v>
      </c>
      <c r="J124">
        <f t="shared" si="25"/>
        <v>2158.2837714894913</v>
      </c>
      <c r="K124">
        <f t="shared" si="26"/>
        <v>356.22</v>
      </c>
      <c r="L124" s="12">
        <f t="shared" si="27"/>
        <v>31</v>
      </c>
      <c r="M124">
        <f t="shared" si="28"/>
        <v>42.112903225806448</v>
      </c>
      <c r="N124">
        <f t="shared" si="29"/>
        <v>35.947496546819778</v>
      </c>
      <c r="O124">
        <f t="shared" si="30"/>
        <v>6.1654838709677415</v>
      </c>
      <c r="P124">
        <f>INDEX(defra!A:D,MATCH(C124,defra!A:A,0),4)</f>
        <v>1305.534474</v>
      </c>
      <c r="Q124">
        <f>INDEX(daera!$A:$AA,MATCH(A124,lookup!$N$1:$N$13,FALSE),MATCH(B124,daera!$1:$1,0))</f>
        <v>191.13</v>
      </c>
      <c r="R124" s="12">
        <f t="shared" si="32"/>
        <v>0</v>
      </c>
      <c r="S124" s="12">
        <f t="shared" si="20"/>
        <v>0</v>
      </c>
      <c r="T124" s="12">
        <f t="shared" si="21"/>
        <v>0</v>
      </c>
      <c r="U124" s="12">
        <f t="shared" si="22"/>
        <v>0</v>
      </c>
      <c r="V124" s="12">
        <f t="shared" si="23"/>
        <v>0</v>
      </c>
      <c r="W124" s="12">
        <f t="shared" si="33"/>
        <v>0</v>
      </c>
      <c r="X124">
        <f>IF(Y124="na",SUMIFS(data_dd!H:H,data_dd!B:B,data_monthly!C124),Y124)</f>
        <v>0</v>
      </c>
      <c r="Y124" t="s">
        <v>552</v>
      </c>
    </row>
    <row r="125" spans="1:25">
      <c r="A125" s="13" t="str">
        <f t="shared" si="34"/>
        <v>M06</v>
      </c>
      <c r="B125" s="24">
        <f t="shared" si="35"/>
        <v>2004</v>
      </c>
      <c r="C125" s="24" t="s">
        <v>206</v>
      </c>
      <c r="D125" s="27">
        <f>SUMIFS(data_dd!D:D,data_dd!B:B,data_monthly!C125)</f>
        <v>0</v>
      </c>
      <c r="E125" s="27">
        <f>SUMIFS(data_dd!F:F,data_dd!B:B,data_monthly!C125)</f>
        <v>0</v>
      </c>
      <c r="F125" s="12">
        <v>1207.7</v>
      </c>
      <c r="G125">
        <v>1028.680623553837</v>
      </c>
      <c r="H125" s="6">
        <f t="shared" si="31"/>
        <v>179.02</v>
      </c>
      <c r="I125">
        <f t="shared" si="24"/>
        <v>3722.2</v>
      </c>
      <c r="J125">
        <f t="shared" si="25"/>
        <v>3186.9643950433283</v>
      </c>
      <c r="K125">
        <f t="shared" si="26"/>
        <v>535.24</v>
      </c>
      <c r="L125" s="12">
        <f t="shared" si="27"/>
        <v>30</v>
      </c>
      <c r="M125">
        <f t="shared" si="28"/>
        <v>40.256666666666668</v>
      </c>
      <c r="N125">
        <f t="shared" si="29"/>
        <v>34.289354118461233</v>
      </c>
      <c r="O125">
        <f t="shared" si="30"/>
        <v>5.9673333333333334</v>
      </c>
      <c r="P125">
        <f>INDEX(defra!A:D,MATCH(C125,defra!A:A,0),4)</f>
        <v>1207.7152830000002</v>
      </c>
      <c r="Q125">
        <f>INDEX(daera!$A:$AA,MATCH(A125,lookup!$N$1:$N$13,FALSE),MATCH(B125,daera!$1:$1,0))</f>
        <v>179.02</v>
      </c>
      <c r="R125" s="12">
        <f t="shared" si="32"/>
        <v>0</v>
      </c>
      <c r="S125" s="12">
        <f t="shared" si="20"/>
        <v>0</v>
      </c>
      <c r="T125" s="12">
        <f t="shared" si="21"/>
        <v>0</v>
      </c>
      <c r="U125" s="12">
        <f t="shared" si="22"/>
        <v>0</v>
      </c>
      <c r="V125" s="12">
        <f t="shared" si="23"/>
        <v>0</v>
      </c>
      <c r="W125" s="12">
        <f t="shared" si="33"/>
        <v>0</v>
      </c>
      <c r="X125">
        <f>IF(Y125="na",SUMIFS(data_dd!H:H,data_dd!B:B,data_monthly!C125),Y125)</f>
        <v>0</v>
      </c>
      <c r="Y125" t="s">
        <v>552</v>
      </c>
    </row>
    <row r="126" spans="1:25">
      <c r="A126" s="13" t="str">
        <f t="shared" si="34"/>
        <v>M07</v>
      </c>
      <c r="B126" s="24">
        <f t="shared" si="35"/>
        <v>2004</v>
      </c>
      <c r="C126" s="24" t="s">
        <v>207</v>
      </c>
      <c r="D126" s="27">
        <f>SUMIFS(data_dd!D:D,data_dd!B:B,data_monthly!C126)</f>
        <v>0</v>
      </c>
      <c r="E126" s="27">
        <f>SUMIFS(data_dd!F:F,data_dd!B:B,data_monthly!C126)</f>
        <v>0</v>
      </c>
      <c r="F126" s="12">
        <v>1202.5999999999999</v>
      </c>
      <c r="G126">
        <v>1028.1742180105698</v>
      </c>
      <c r="H126" s="6">
        <f t="shared" si="31"/>
        <v>174.43</v>
      </c>
      <c r="I126">
        <f t="shared" si="24"/>
        <v>4924.7999999999993</v>
      </c>
      <c r="J126">
        <f t="shared" si="25"/>
        <v>4215.1386130538976</v>
      </c>
      <c r="K126">
        <f t="shared" si="26"/>
        <v>709.67000000000007</v>
      </c>
      <c r="L126" s="12">
        <f t="shared" si="27"/>
        <v>31</v>
      </c>
      <c r="M126">
        <f t="shared" si="28"/>
        <v>38.79354838709677</v>
      </c>
      <c r="N126">
        <f t="shared" si="29"/>
        <v>33.16691025840548</v>
      </c>
      <c r="O126">
        <f t="shared" si="30"/>
        <v>5.6267741935483873</v>
      </c>
      <c r="P126">
        <f>INDEX(defra!A:D,MATCH(C126,defra!A:A,0),4)</f>
        <v>1202.57906</v>
      </c>
      <c r="Q126">
        <f>INDEX(daera!$A:$AA,MATCH(A126,lookup!$N$1:$N$13,FALSE),MATCH(B126,daera!$1:$1,0))</f>
        <v>174.43</v>
      </c>
      <c r="R126" s="12">
        <f t="shared" si="32"/>
        <v>0</v>
      </c>
      <c r="S126" s="12">
        <f t="shared" si="20"/>
        <v>0</v>
      </c>
      <c r="T126" s="12">
        <f t="shared" si="21"/>
        <v>0</v>
      </c>
      <c r="U126" s="12">
        <f t="shared" si="22"/>
        <v>0</v>
      </c>
      <c r="V126" s="12">
        <f t="shared" si="23"/>
        <v>0</v>
      </c>
      <c r="W126" s="12">
        <f t="shared" si="33"/>
        <v>0</v>
      </c>
      <c r="X126">
        <f>IF(Y126="na",SUMIFS(data_dd!H:H,data_dd!B:B,data_monthly!C126),Y126)</f>
        <v>0</v>
      </c>
      <c r="Y126" t="s">
        <v>552</v>
      </c>
    </row>
    <row r="127" spans="1:25">
      <c r="A127" s="13" t="str">
        <f t="shared" si="34"/>
        <v>M08</v>
      </c>
      <c r="B127" s="24">
        <f t="shared" si="35"/>
        <v>2004</v>
      </c>
      <c r="C127" s="24" t="s">
        <v>208</v>
      </c>
      <c r="D127" s="27">
        <f>SUMIFS(data_dd!D:D,data_dd!B:B,data_monthly!C127)</f>
        <v>0</v>
      </c>
      <c r="E127" s="27">
        <f>SUMIFS(data_dd!F:F,data_dd!B:B,data_monthly!C127)</f>
        <v>0</v>
      </c>
      <c r="F127" s="12">
        <v>1142.8</v>
      </c>
      <c r="G127">
        <v>989.39302241071994</v>
      </c>
      <c r="H127" s="6">
        <f t="shared" si="31"/>
        <v>153.41</v>
      </c>
      <c r="I127">
        <f t="shared" si="24"/>
        <v>6067.5999999999995</v>
      </c>
      <c r="J127">
        <f t="shared" si="25"/>
        <v>5204.5316354646175</v>
      </c>
      <c r="K127">
        <f t="shared" si="26"/>
        <v>863.08</v>
      </c>
      <c r="L127" s="12">
        <f t="shared" si="27"/>
        <v>31</v>
      </c>
      <c r="M127">
        <f t="shared" si="28"/>
        <v>36.864516129032253</v>
      </c>
      <c r="N127">
        <f t="shared" si="29"/>
        <v>31.9159039487329</v>
      </c>
      <c r="O127">
        <f t="shared" si="30"/>
        <v>4.9487096774193544</v>
      </c>
      <c r="P127">
        <f>INDEX(defra!A:D,MATCH(C127,defra!A:A,0),4)</f>
        <v>1142.7704199999998</v>
      </c>
      <c r="Q127">
        <f>INDEX(daera!$A:$AA,MATCH(A127,lookup!$N$1:$N$13,FALSE),MATCH(B127,daera!$1:$1,0))</f>
        <v>153.41</v>
      </c>
      <c r="R127" s="12">
        <f t="shared" si="32"/>
        <v>0</v>
      </c>
      <c r="S127" s="12">
        <f t="shared" si="20"/>
        <v>0</v>
      </c>
      <c r="T127" s="12">
        <f t="shared" si="21"/>
        <v>0</v>
      </c>
      <c r="U127" s="12">
        <f t="shared" si="22"/>
        <v>0</v>
      </c>
      <c r="V127" s="12">
        <f t="shared" si="23"/>
        <v>0</v>
      </c>
      <c r="W127" s="12">
        <f t="shared" si="33"/>
        <v>0</v>
      </c>
      <c r="X127">
        <f>IF(Y127="na",SUMIFS(data_dd!H:H,data_dd!B:B,data_monthly!C127),Y127)</f>
        <v>0</v>
      </c>
      <c r="Y127" t="s">
        <v>552</v>
      </c>
    </row>
    <row r="128" spans="1:25">
      <c r="A128" s="13" t="str">
        <f t="shared" si="34"/>
        <v>M09</v>
      </c>
      <c r="B128" s="24">
        <f t="shared" si="35"/>
        <v>2004</v>
      </c>
      <c r="C128" s="24" t="s">
        <v>209</v>
      </c>
      <c r="D128" s="27">
        <f>SUMIFS(data_dd!D:D,data_dd!B:B,data_monthly!C128)</f>
        <v>0</v>
      </c>
      <c r="E128" s="27">
        <f>SUMIFS(data_dd!F:F,data_dd!B:B,data_monthly!C128)</f>
        <v>0</v>
      </c>
      <c r="F128" s="12">
        <v>1074</v>
      </c>
      <c r="G128">
        <v>944.71803564329798</v>
      </c>
      <c r="H128" s="6">
        <f t="shared" si="31"/>
        <v>129.28</v>
      </c>
      <c r="I128">
        <f t="shared" si="24"/>
        <v>7141.5999999999995</v>
      </c>
      <c r="J128">
        <f t="shared" si="25"/>
        <v>6149.2496711079157</v>
      </c>
      <c r="K128">
        <f t="shared" si="26"/>
        <v>992.36</v>
      </c>
      <c r="L128" s="12">
        <f t="shared" si="27"/>
        <v>30</v>
      </c>
      <c r="M128">
        <f t="shared" si="28"/>
        <v>35.799999999999997</v>
      </c>
      <c r="N128">
        <f t="shared" si="29"/>
        <v>31.490601188109931</v>
      </c>
      <c r="O128">
        <f t="shared" si="30"/>
        <v>4.309333333333333</v>
      </c>
      <c r="P128">
        <f>INDEX(defra!A:D,MATCH(C128,defra!A:A,0),4)</f>
        <v>1074.006378</v>
      </c>
      <c r="Q128">
        <f>INDEX(daera!$A:$AA,MATCH(A128,lookup!$N$1:$N$13,FALSE),MATCH(B128,daera!$1:$1,0))</f>
        <v>129.28</v>
      </c>
      <c r="R128" s="12">
        <f t="shared" si="32"/>
        <v>0</v>
      </c>
      <c r="S128" s="12">
        <f t="shared" si="20"/>
        <v>0</v>
      </c>
      <c r="T128" s="12">
        <f t="shared" si="21"/>
        <v>0</v>
      </c>
      <c r="U128" s="12">
        <f t="shared" si="22"/>
        <v>0</v>
      </c>
      <c r="V128" s="12">
        <f t="shared" si="23"/>
        <v>0</v>
      </c>
      <c r="W128" s="12">
        <f t="shared" si="33"/>
        <v>0</v>
      </c>
      <c r="X128">
        <f>IF(Y128="na",SUMIFS(data_dd!H:H,data_dd!B:B,data_monthly!C128),Y128)</f>
        <v>0</v>
      </c>
      <c r="Y128" t="s">
        <v>552</v>
      </c>
    </row>
    <row r="129" spans="1:25">
      <c r="A129" s="13" t="str">
        <f t="shared" si="34"/>
        <v>M10</v>
      </c>
      <c r="B129" s="24">
        <f t="shared" si="35"/>
        <v>2004</v>
      </c>
      <c r="C129" s="24" t="s">
        <v>210</v>
      </c>
      <c r="D129" s="27">
        <f>SUMIFS(data_dd!D:D,data_dd!B:B,data_monthly!C129)</f>
        <v>0</v>
      </c>
      <c r="E129" s="27">
        <f>SUMIFS(data_dd!F:F,data_dd!B:B,data_monthly!C129)</f>
        <v>0</v>
      </c>
      <c r="F129" s="12">
        <v>1074.2</v>
      </c>
      <c r="G129">
        <v>947.97488818209104</v>
      </c>
      <c r="H129" s="6">
        <f t="shared" si="31"/>
        <v>126.23</v>
      </c>
      <c r="I129">
        <f t="shared" si="24"/>
        <v>8215.7999999999993</v>
      </c>
      <c r="J129">
        <f t="shared" si="25"/>
        <v>7097.2245592900072</v>
      </c>
      <c r="K129">
        <f t="shared" si="26"/>
        <v>1118.5899999999999</v>
      </c>
      <c r="L129" s="12">
        <f t="shared" si="27"/>
        <v>31</v>
      </c>
      <c r="M129">
        <f t="shared" si="28"/>
        <v>34.651612903225811</v>
      </c>
      <c r="N129">
        <f t="shared" si="29"/>
        <v>30.579835102648097</v>
      </c>
      <c r="O129">
        <f t="shared" si="30"/>
        <v>4.071935483870968</v>
      </c>
      <c r="P129">
        <f>INDEX(defra!A:D,MATCH(C129,defra!A:A,0),4)</f>
        <v>1074.1536960000001</v>
      </c>
      <c r="Q129">
        <f>INDEX(daera!$A:$AA,MATCH(A129,lookup!$N$1:$N$13,FALSE),MATCH(B129,daera!$1:$1,0))</f>
        <v>126.23</v>
      </c>
      <c r="R129" s="12">
        <f t="shared" si="32"/>
        <v>0</v>
      </c>
      <c r="S129" s="12">
        <f t="shared" si="20"/>
        <v>0</v>
      </c>
      <c r="T129" s="12">
        <f t="shared" si="21"/>
        <v>0</v>
      </c>
      <c r="U129" s="12">
        <f t="shared" si="22"/>
        <v>0</v>
      </c>
      <c r="V129" s="12">
        <f t="shared" si="23"/>
        <v>0</v>
      </c>
      <c r="W129" s="12">
        <f t="shared" si="33"/>
        <v>0</v>
      </c>
      <c r="X129">
        <f>IF(Y129="na",SUMIFS(data_dd!H:H,data_dd!B:B,data_monthly!C129),Y129)</f>
        <v>0</v>
      </c>
      <c r="Y129" t="s">
        <v>552</v>
      </c>
    </row>
    <row r="130" spans="1:25">
      <c r="A130" s="13" t="str">
        <f t="shared" si="34"/>
        <v>M11</v>
      </c>
      <c r="B130" s="24">
        <f t="shared" si="35"/>
        <v>2004</v>
      </c>
      <c r="C130" s="24" t="s">
        <v>211</v>
      </c>
      <c r="D130" s="27">
        <f>SUMIFS(data_dd!D:D,data_dd!B:B,data_monthly!C130)</f>
        <v>0</v>
      </c>
      <c r="E130" s="27">
        <f>SUMIFS(data_dd!F:F,data_dd!B:B,data_monthly!C130)</f>
        <v>0</v>
      </c>
      <c r="F130" s="12">
        <v>1044.5</v>
      </c>
      <c r="G130">
        <v>920.33544447984298</v>
      </c>
      <c r="H130" s="6">
        <f t="shared" si="31"/>
        <v>124.16</v>
      </c>
      <c r="I130">
        <f t="shared" si="24"/>
        <v>9260.2999999999993</v>
      </c>
      <c r="J130">
        <f t="shared" si="25"/>
        <v>8017.5600037698505</v>
      </c>
      <c r="K130">
        <f t="shared" si="26"/>
        <v>1242.75</v>
      </c>
      <c r="L130" s="12">
        <f t="shared" si="27"/>
        <v>30</v>
      </c>
      <c r="M130">
        <f t="shared" si="28"/>
        <v>34.81666666666667</v>
      </c>
      <c r="N130">
        <f t="shared" si="29"/>
        <v>30.677848149328099</v>
      </c>
      <c r="O130">
        <f t="shared" si="30"/>
        <v>4.1386666666666665</v>
      </c>
      <c r="P130">
        <f>INDEX(defra!A:D,MATCH(C130,defra!A:A,0),4)</f>
        <v>1044.5044800000001</v>
      </c>
      <c r="Q130">
        <f>INDEX(daera!$A:$AA,MATCH(A130,lookup!$N$1:$N$13,FALSE),MATCH(B130,daera!$1:$1,0))</f>
        <v>124.16</v>
      </c>
      <c r="R130" s="12">
        <f t="shared" si="32"/>
        <v>0</v>
      </c>
      <c r="S130" s="12">
        <f t="shared" si="20"/>
        <v>0</v>
      </c>
      <c r="T130" s="12">
        <f t="shared" si="21"/>
        <v>0</v>
      </c>
      <c r="U130" s="12">
        <f t="shared" si="22"/>
        <v>0</v>
      </c>
      <c r="V130" s="12">
        <f t="shared" si="23"/>
        <v>0</v>
      </c>
      <c r="W130" s="12">
        <f t="shared" si="33"/>
        <v>0</v>
      </c>
      <c r="X130">
        <f>IF(Y130="na",SUMIFS(data_dd!H:H,data_dd!B:B,data_monthly!C130),Y130)</f>
        <v>0</v>
      </c>
      <c r="Y130" t="s">
        <v>552</v>
      </c>
    </row>
    <row r="131" spans="1:25">
      <c r="A131" s="13" t="str">
        <f t="shared" si="34"/>
        <v>M12</v>
      </c>
      <c r="B131" s="24">
        <f t="shared" si="35"/>
        <v>2004</v>
      </c>
      <c r="C131" s="24" t="s">
        <v>212</v>
      </c>
      <c r="D131" s="27">
        <f>SUMIFS(data_dd!D:D,data_dd!B:B,data_monthly!C131)</f>
        <v>0</v>
      </c>
      <c r="E131" s="27">
        <f>SUMIFS(data_dd!F:F,data_dd!B:B,data_monthly!C131)</f>
        <v>0</v>
      </c>
      <c r="F131" s="12">
        <v>1114.8</v>
      </c>
      <c r="G131">
        <v>977.65493355420892</v>
      </c>
      <c r="H131" s="6">
        <f t="shared" si="31"/>
        <v>137.15</v>
      </c>
      <c r="I131">
        <f t="shared" si="24"/>
        <v>10375.099999999999</v>
      </c>
      <c r="J131">
        <f t="shared" si="25"/>
        <v>8995.2149373240591</v>
      </c>
      <c r="K131">
        <f t="shared" si="26"/>
        <v>1379.9</v>
      </c>
      <c r="L131" s="12">
        <f t="shared" si="27"/>
        <v>31</v>
      </c>
      <c r="M131">
        <f t="shared" si="28"/>
        <v>35.961290322580645</v>
      </c>
      <c r="N131">
        <f t="shared" si="29"/>
        <v>31.537255921103515</v>
      </c>
      <c r="O131">
        <f t="shared" si="30"/>
        <v>4.4241935483870973</v>
      </c>
      <c r="P131">
        <f>INDEX(defra!A:D,MATCH(C131,defra!A:A,0),4)</f>
        <v>1114.755731</v>
      </c>
      <c r="Q131">
        <f>INDEX(daera!$A:$AA,MATCH(A131,lookup!$N$1:$N$13,FALSE),MATCH(B131,daera!$1:$1,0))</f>
        <v>137.15</v>
      </c>
      <c r="R131" s="12">
        <f t="shared" si="32"/>
        <v>0</v>
      </c>
      <c r="S131" s="12">
        <f t="shared" ref="S131:S194" si="36">IF(G131+G132=G131,IF(G131+G132&gt;0,1,0),0)</f>
        <v>0</v>
      </c>
      <c r="T131" s="12">
        <f t="shared" ref="T131:T194" si="37">IF(H131+H132=H131,IF(H131+H132&gt;0,1,0),0)</f>
        <v>0</v>
      </c>
      <c r="U131" s="12">
        <f t="shared" ref="U131:U194" si="38">IF(AND(F131=0,D131&gt;0),1,0)</f>
        <v>0</v>
      </c>
      <c r="V131" s="12">
        <f t="shared" ref="V131:V194" si="39">IF(AND(G131=0,E131&gt;0),1,0)</f>
        <v>0</v>
      </c>
      <c r="W131" s="12">
        <f t="shared" si="33"/>
        <v>0</v>
      </c>
      <c r="X131">
        <f>IF(Y131="na",SUMIFS(data_dd!H:H,data_dd!B:B,data_monthly!C131),Y131)</f>
        <v>0</v>
      </c>
      <c r="Y131" t="s">
        <v>552</v>
      </c>
    </row>
    <row r="132" spans="1:25">
      <c r="A132" s="13" t="str">
        <f t="shared" si="34"/>
        <v>M01</v>
      </c>
      <c r="B132" s="24">
        <f t="shared" si="35"/>
        <v>2005</v>
      </c>
      <c r="C132" s="24" t="s">
        <v>213</v>
      </c>
      <c r="D132" s="27">
        <f>SUMIFS(data_dd!D:D,data_dd!B:B,data_monthly!C132)</f>
        <v>0</v>
      </c>
      <c r="E132" s="27">
        <f>SUMIFS(data_dd!F:F,data_dd!B:B,data_monthly!C132)</f>
        <v>0</v>
      </c>
      <c r="F132" s="12">
        <v>1141.7</v>
      </c>
      <c r="G132">
        <v>995.61266263852406</v>
      </c>
      <c r="H132" s="6">
        <f t="shared" si="31"/>
        <v>146.09</v>
      </c>
      <c r="I132">
        <f t="shared" ref="I132:I195" si="40">IF(A132="M04",F132,F132+I131)</f>
        <v>11516.8</v>
      </c>
      <c r="J132">
        <f t="shared" ref="J132:J195" si="41">IF($A132="M04",G132,G132+J131)</f>
        <v>9990.8275999625839</v>
      </c>
      <c r="K132">
        <f t="shared" ref="K132:K195" si="42">IF($A132="M04",H132,H132+K131)</f>
        <v>1525.99</v>
      </c>
      <c r="L132" s="12">
        <f t="shared" ref="L132:L195" si="43">DAY(EOMONTH(DATE(B132,RIGHT(A132,2),1),0))</f>
        <v>31</v>
      </c>
      <c r="M132">
        <f t="shared" ref="M132:M195" si="44">F132/$L132</f>
        <v>36.829032258064515</v>
      </c>
      <c r="N132">
        <f t="shared" ref="N132:N195" si="45">G132/$L132</f>
        <v>32.116537504468518</v>
      </c>
      <c r="O132">
        <f t="shared" ref="O132:O195" si="46">H132/$L132</f>
        <v>4.7125806451612906</v>
      </c>
      <c r="P132">
        <f>INDEX(defra!A:D,MATCH(C132,defra!A:A,0),4)</f>
        <v>1141.7334920000001</v>
      </c>
      <c r="Q132">
        <f>INDEX(daera!$A:$AA,MATCH(A132,lookup!$N$1:$N$13,FALSE),MATCH(B132,daera!$1:$1,0))</f>
        <v>146.09</v>
      </c>
      <c r="R132" s="12">
        <f t="shared" si="32"/>
        <v>0</v>
      </c>
      <c r="S132" s="12">
        <f t="shared" si="36"/>
        <v>0</v>
      </c>
      <c r="T132" s="12">
        <f t="shared" si="37"/>
        <v>0</v>
      </c>
      <c r="U132" s="12">
        <f t="shared" si="38"/>
        <v>0</v>
      </c>
      <c r="V132" s="12">
        <f t="shared" si="39"/>
        <v>0</v>
      </c>
      <c r="W132" s="12">
        <f t="shared" si="33"/>
        <v>0</v>
      </c>
      <c r="X132">
        <f>IF(Y132="na",SUMIFS(data_dd!H:H,data_dd!B:B,data_monthly!C132),Y132)</f>
        <v>0</v>
      </c>
      <c r="Y132" t="s">
        <v>552</v>
      </c>
    </row>
    <row r="133" spans="1:25">
      <c r="A133" s="13" t="str">
        <f t="shared" si="34"/>
        <v>M02</v>
      </c>
      <c r="B133" s="24">
        <f t="shared" si="35"/>
        <v>2005</v>
      </c>
      <c r="C133" s="24" t="s">
        <v>214</v>
      </c>
      <c r="D133" s="27">
        <f>SUMIFS(data_dd!D:D,data_dd!B:B,data_monthly!C133)</f>
        <v>0</v>
      </c>
      <c r="E133" s="27">
        <f>SUMIFS(data_dd!F:F,data_dd!B:B,data_monthly!C133)</f>
        <v>0</v>
      </c>
      <c r="F133" s="12">
        <v>1051.2</v>
      </c>
      <c r="G133">
        <v>911.31006280588599</v>
      </c>
      <c r="H133" s="6">
        <f t="shared" si="31"/>
        <v>139.88999999999999</v>
      </c>
      <c r="I133">
        <f t="shared" si="40"/>
        <v>12568</v>
      </c>
      <c r="J133">
        <f t="shared" si="41"/>
        <v>10902.137662768469</v>
      </c>
      <c r="K133">
        <f t="shared" si="42"/>
        <v>1665.88</v>
      </c>
      <c r="L133" s="12">
        <f t="shared" si="43"/>
        <v>28</v>
      </c>
      <c r="M133">
        <f t="shared" si="44"/>
        <v>37.542857142857144</v>
      </c>
      <c r="N133">
        <f t="shared" si="45"/>
        <v>32.546787957353068</v>
      </c>
      <c r="O133">
        <f t="shared" si="46"/>
        <v>4.9960714285714278</v>
      </c>
      <c r="P133">
        <f>INDEX(defra!A:D,MATCH(C133,defra!A:A,0),4)</f>
        <v>1051.2395919999999</v>
      </c>
      <c r="Q133">
        <f>INDEX(daera!$A:$AA,MATCH(A133,lookup!$N$1:$N$13,FALSE),MATCH(B133,daera!$1:$1,0))</f>
        <v>139.88999999999999</v>
      </c>
      <c r="R133" s="12">
        <f t="shared" si="32"/>
        <v>0</v>
      </c>
      <c r="S133" s="12">
        <f t="shared" si="36"/>
        <v>0</v>
      </c>
      <c r="T133" s="12">
        <f t="shared" si="37"/>
        <v>0</v>
      </c>
      <c r="U133" s="12">
        <f t="shared" si="38"/>
        <v>0</v>
      </c>
      <c r="V133" s="12">
        <f t="shared" si="39"/>
        <v>0</v>
      </c>
      <c r="W133" s="12">
        <f t="shared" si="33"/>
        <v>0</v>
      </c>
      <c r="X133">
        <f>IF(Y133="na",SUMIFS(data_dd!H:H,data_dd!B:B,data_monthly!C133),Y133)</f>
        <v>0</v>
      </c>
      <c r="Y133" t="s">
        <v>552</v>
      </c>
    </row>
    <row r="134" spans="1:25">
      <c r="A134" s="13" t="str">
        <f t="shared" si="34"/>
        <v>M03</v>
      </c>
      <c r="B134" s="24">
        <f t="shared" si="35"/>
        <v>2005</v>
      </c>
      <c r="C134" s="24" t="s">
        <v>215</v>
      </c>
      <c r="D134" s="27">
        <f>SUMIFS(data_dd!D:D,data_dd!B:B,data_monthly!C134)</f>
        <v>0</v>
      </c>
      <c r="E134" s="27">
        <f>SUMIFS(data_dd!F:F,data_dd!B:B,data_monthly!C134)</f>
        <v>0</v>
      </c>
      <c r="F134" s="12">
        <v>1197.9000000000001</v>
      </c>
      <c r="G134">
        <v>1030.3465286971432</v>
      </c>
      <c r="H134" s="6">
        <f t="shared" si="31"/>
        <v>167.55</v>
      </c>
      <c r="I134">
        <f t="shared" si="40"/>
        <v>13765.9</v>
      </c>
      <c r="J134">
        <f t="shared" si="41"/>
        <v>11932.484191465614</v>
      </c>
      <c r="K134">
        <f t="shared" si="42"/>
        <v>1833.43</v>
      </c>
      <c r="L134" s="12">
        <f t="shared" si="43"/>
        <v>31</v>
      </c>
      <c r="M134">
        <f t="shared" si="44"/>
        <v>38.641935483870974</v>
      </c>
      <c r="N134">
        <f t="shared" si="45"/>
        <v>33.236984796682037</v>
      </c>
      <c r="O134">
        <f t="shared" si="46"/>
        <v>5.4048387096774198</v>
      </c>
      <c r="P134">
        <f>INDEX(defra!A:D,MATCH(C134,defra!A:A,0),4)</f>
        <v>1197.9351419999998</v>
      </c>
      <c r="Q134">
        <f>INDEX(daera!$A:$AA,MATCH(A134,lookup!$N$1:$N$13,FALSE),MATCH(B134,daera!$1:$1,0))</f>
        <v>167.55</v>
      </c>
      <c r="R134" s="12">
        <f t="shared" si="32"/>
        <v>0</v>
      </c>
      <c r="S134" s="12">
        <f t="shared" si="36"/>
        <v>0</v>
      </c>
      <c r="T134" s="12">
        <f t="shared" si="37"/>
        <v>0</v>
      </c>
      <c r="U134" s="12">
        <f t="shared" si="38"/>
        <v>0</v>
      </c>
      <c r="V134" s="12">
        <f t="shared" si="39"/>
        <v>0</v>
      </c>
      <c r="W134" s="12">
        <f t="shared" si="33"/>
        <v>0</v>
      </c>
      <c r="X134">
        <f>IF(Y134="na",SUMIFS(data_dd!H:H,data_dd!B:B,data_monthly!C134),Y134)</f>
        <v>0</v>
      </c>
      <c r="Y134" t="s">
        <v>552</v>
      </c>
    </row>
    <row r="135" spans="1:25">
      <c r="A135" s="13" t="str">
        <f t="shared" si="34"/>
        <v>M04</v>
      </c>
      <c r="B135" s="24">
        <f t="shared" si="35"/>
        <v>2005</v>
      </c>
      <c r="C135" s="24" t="s">
        <v>216</v>
      </c>
      <c r="D135" s="27">
        <f>SUMIFS(data_dd!D:D,data_dd!B:B,data_monthly!C135)</f>
        <v>0</v>
      </c>
      <c r="E135" s="27">
        <f>SUMIFS(data_dd!F:F,data_dd!B:B,data_monthly!C135)</f>
        <v>0</v>
      </c>
      <c r="F135" s="12">
        <v>1206.3</v>
      </c>
      <c r="G135">
        <v>1031.5074467666759</v>
      </c>
      <c r="H135" s="6">
        <f t="shared" si="31"/>
        <v>174.79</v>
      </c>
      <c r="I135">
        <f t="shared" si="40"/>
        <v>1206.3</v>
      </c>
      <c r="J135">
        <f t="shared" si="41"/>
        <v>1031.5074467666759</v>
      </c>
      <c r="K135">
        <f t="shared" si="42"/>
        <v>174.79</v>
      </c>
      <c r="L135" s="12">
        <f t="shared" si="43"/>
        <v>30</v>
      </c>
      <c r="M135">
        <f t="shared" si="44"/>
        <v>40.21</v>
      </c>
      <c r="N135">
        <f t="shared" si="45"/>
        <v>34.383581558889198</v>
      </c>
      <c r="O135">
        <f t="shared" si="46"/>
        <v>5.8263333333333334</v>
      </c>
      <c r="P135">
        <f>INDEX(defra!A:D,MATCH(C135,defra!A:A,0),4)</f>
        <v>1206.3166270000002</v>
      </c>
      <c r="Q135">
        <f>INDEX(daera!$A:$AA,MATCH(A135,lookup!$N$1:$N$13,FALSE),MATCH(B135,daera!$1:$1,0))</f>
        <v>174.79</v>
      </c>
      <c r="R135" s="12">
        <f t="shared" si="32"/>
        <v>0</v>
      </c>
      <c r="S135" s="12">
        <f t="shared" si="36"/>
        <v>0</v>
      </c>
      <c r="T135" s="12">
        <f t="shared" si="37"/>
        <v>0</v>
      </c>
      <c r="U135" s="12">
        <f t="shared" si="38"/>
        <v>0</v>
      </c>
      <c r="V135" s="12">
        <f t="shared" si="39"/>
        <v>0</v>
      </c>
      <c r="W135" s="12">
        <f t="shared" si="33"/>
        <v>0</v>
      </c>
      <c r="X135">
        <f>IF(Y135="na",SUMIFS(data_dd!H:H,data_dd!B:B,data_monthly!C135),Y135)</f>
        <v>0</v>
      </c>
      <c r="Y135" t="s">
        <v>552</v>
      </c>
    </row>
    <row r="136" spans="1:25">
      <c r="A136" s="13" t="str">
        <f t="shared" si="34"/>
        <v>M05</v>
      </c>
      <c r="B136" s="24">
        <f t="shared" si="35"/>
        <v>2005</v>
      </c>
      <c r="C136" s="24" t="s">
        <v>217</v>
      </c>
      <c r="D136" s="27">
        <f>SUMIFS(data_dd!D:D,data_dd!B:B,data_monthly!C136)</f>
        <v>0</v>
      </c>
      <c r="E136" s="27">
        <f>SUMIFS(data_dd!F:F,data_dd!B:B,data_monthly!C136)</f>
        <v>0</v>
      </c>
      <c r="F136" s="12">
        <v>1279.4000000000001</v>
      </c>
      <c r="G136">
        <v>1082.51926487693</v>
      </c>
      <c r="H136" s="6">
        <f t="shared" ref="H136:H199" si="47">Q136</f>
        <v>196.88</v>
      </c>
      <c r="I136">
        <f t="shared" si="40"/>
        <v>2485.6999999999998</v>
      </c>
      <c r="J136">
        <f t="shared" si="41"/>
        <v>2114.0267116436062</v>
      </c>
      <c r="K136">
        <f t="shared" si="42"/>
        <v>371.66999999999996</v>
      </c>
      <c r="L136" s="12">
        <f t="shared" si="43"/>
        <v>31</v>
      </c>
      <c r="M136">
        <f t="shared" si="44"/>
        <v>41.270967741935486</v>
      </c>
      <c r="N136">
        <f t="shared" si="45"/>
        <v>34.919976286352579</v>
      </c>
      <c r="O136">
        <f t="shared" si="46"/>
        <v>6.3509677419354835</v>
      </c>
      <c r="P136">
        <f>INDEX(defra!A:D,MATCH(C136,defra!A:A,0),4)</f>
        <v>1279.4131010000001</v>
      </c>
      <c r="Q136">
        <f>INDEX(daera!$A:$AA,MATCH(A136,lookup!$N$1:$N$13,FALSE),MATCH(B136,daera!$1:$1,0))</f>
        <v>196.88</v>
      </c>
      <c r="R136" s="12">
        <f t="shared" ref="R136:R199" si="48">IF(F136-P136&gt;1,1,0)+IF(F136-P136&lt;-1,1,0)</f>
        <v>0</v>
      </c>
      <c r="S136" s="12">
        <f t="shared" si="36"/>
        <v>0</v>
      </c>
      <c r="T136" s="12">
        <f t="shared" si="37"/>
        <v>0</v>
      </c>
      <c r="U136" s="12">
        <f t="shared" si="38"/>
        <v>0</v>
      </c>
      <c r="V136" s="12">
        <f t="shared" si="39"/>
        <v>0</v>
      </c>
      <c r="W136" s="12">
        <f t="shared" si="33"/>
        <v>0</v>
      </c>
      <c r="X136">
        <f>IF(Y136="na",SUMIFS(data_dd!H:H,data_dd!B:B,data_monthly!C136),Y136)</f>
        <v>0</v>
      </c>
      <c r="Y136" t="s">
        <v>552</v>
      </c>
    </row>
    <row r="137" spans="1:25">
      <c r="A137" s="13" t="str">
        <f t="shared" si="34"/>
        <v>M06</v>
      </c>
      <c r="B137" s="24">
        <f t="shared" si="35"/>
        <v>2005</v>
      </c>
      <c r="C137" s="24" t="s">
        <v>218</v>
      </c>
      <c r="D137" s="27">
        <f>SUMIFS(data_dd!D:D,data_dd!B:B,data_monthly!C137)</f>
        <v>0</v>
      </c>
      <c r="E137" s="27">
        <f>SUMIFS(data_dd!F:F,data_dd!B:B,data_monthly!C137)</f>
        <v>0</v>
      </c>
      <c r="F137" s="12">
        <v>1186.5</v>
      </c>
      <c r="G137">
        <v>1004.1132341270841</v>
      </c>
      <c r="H137" s="6">
        <f t="shared" si="47"/>
        <v>182.39</v>
      </c>
      <c r="I137">
        <f t="shared" si="40"/>
        <v>3672.2</v>
      </c>
      <c r="J137">
        <f t="shared" si="41"/>
        <v>3118.1399457706902</v>
      </c>
      <c r="K137">
        <f t="shared" si="42"/>
        <v>554.05999999999995</v>
      </c>
      <c r="L137" s="12">
        <f t="shared" si="43"/>
        <v>30</v>
      </c>
      <c r="M137">
        <f t="shared" si="44"/>
        <v>39.549999999999997</v>
      </c>
      <c r="N137">
        <f t="shared" si="45"/>
        <v>33.470441137569466</v>
      </c>
      <c r="O137">
        <f t="shared" si="46"/>
        <v>6.0796666666666663</v>
      </c>
      <c r="P137">
        <f>INDEX(defra!A:D,MATCH(C137,defra!A:A,0),4)</f>
        <v>1186.5189459999997</v>
      </c>
      <c r="Q137">
        <f>INDEX(daera!$A:$AA,MATCH(A137,lookup!$N$1:$N$13,FALSE),MATCH(B137,daera!$1:$1,0))</f>
        <v>182.39</v>
      </c>
      <c r="R137" s="12">
        <f t="shared" si="48"/>
        <v>0</v>
      </c>
      <c r="S137" s="12">
        <f t="shared" si="36"/>
        <v>0</v>
      </c>
      <c r="T137" s="12">
        <f t="shared" si="37"/>
        <v>0</v>
      </c>
      <c r="U137" s="12">
        <f t="shared" si="38"/>
        <v>0</v>
      </c>
      <c r="V137" s="12">
        <f t="shared" si="39"/>
        <v>0</v>
      </c>
      <c r="W137" s="12">
        <f t="shared" ref="W137:W200" si="49">IF(AND($W$1="UK",U137=1),D137,IF(AND($W$1="GB",V137=1),E137,0))</f>
        <v>0</v>
      </c>
      <c r="X137">
        <f>IF(Y137="na",SUMIFS(data_dd!H:H,data_dd!B:B,data_monthly!C137),Y137)</f>
        <v>0</v>
      </c>
      <c r="Y137" t="s">
        <v>552</v>
      </c>
    </row>
    <row r="138" spans="1:25">
      <c r="A138" s="13" t="str">
        <f t="shared" si="34"/>
        <v>M07</v>
      </c>
      <c r="B138" s="24">
        <f t="shared" si="35"/>
        <v>2005</v>
      </c>
      <c r="C138" s="24" t="s">
        <v>219</v>
      </c>
      <c r="D138" s="27">
        <f>SUMIFS(data_dd!D:D,data_dd!B:B,data_monthly!C138)</f>
        <v>0</v>
      </c>
      <c r="E138" s="27">
        <f>SUMIFS(data_dd!F:F,data_dd!B:B,data_monthly!C138)</f>
        <v>0</v>
      </c>
      <c r="F138" s="12">
        <v>1163.0999999999999</v>
      </c>
      <c r="G138">
        <v>990.35820372673197</v>
      </c>
      <c r="H138" s="6">
        <f t="shared" si="47"/>
        <v>172.74</v>
      </c>
      <c r="I138">
        <f t="shared" si="40"/>
        <v>4835.2999999999993</v>
      </c>
      <c r="J138">
        <f t="shared" si="41"/>
        <v>4108.4981494974218</v>
      </c>
      <c r="K138">
        <f t="shared" si="42"/>
        <v>726.8</v>
      </c>
      <c r="L138" s="12">
        <f t="shared" si="43"/>
        <v>31</v>
      </c>
      <c r="M138">
        <f t="shared" si="44"/>
        <v>37.519354838709674</v>
      </c>
      <c r="N138">
        <f t="shared" si="45"/>
        <v>31.947038829894581</v>
      </c>
      <c r="O138">
        <f t="shared" si="46"/>
        <v>5.572258064516129</v>
      </c>
      <c r="P138">
        <f>INDEX(defra!A:D,MATCH(C138,defra!A:A,0),4)</f>
        <v>1163.1098340000001</v>
      </c>
      <c r="Q138">
        <f>INDEX(daera!$A:$AA,MATCH(A138,lookup!$N$1:$N$13,FALSE),MATCH(B138,daera!$1:$1,0))</f>
        <v>172.74</v>
      </c>
      <c r="R138" s="12">
        <f t="shared" si="48"/>
        <v>0</v>
      </c>
      <c r="S138" s="12">
        <f t="shared" si="36"/>
        <v>0</v>
      </c>
      <c r="T138" s="12">
        <f t="shared" si="37"/>
        <v>0</v>
      </c>
      <c r="U138" s="12">
        <f t="shared" si="38"/>
        <v>0</v>
      </c>
      <c r="V138" s="12">
        <f t="shared" si="39"/>
        <v>0</v>
      </c>
      <c r="W138" s="12">
        <f t="shared" si="49"/>
        <v>0</v>
      </c>
      <c r="X138">
        <f>IF(Y138="na",SUMIFS(data_dd!H:H,data_dd!B:B,data_monthly!C138),Y138)</f>
        <v>0</v>
      </c>
      <c r="Y138" t="s">
        <v>552</v>
      </c>
    </row>
    <row r="139" spans="1:25">
      <c r="A139" s="13" t="str">
        <f t="shared" si="34"/>
        <v>M08</v>
      </c>
      <c r="B139" s="24">
        <f t="shared" si="35"/>
        <v>2005</v>
      </c>
      <c r="C139" s="24" t="s">
        <v>220</v>
      </c>
      <c r="D139" s="27">
        <f>SUMIFS(data_dd!D:D,data_dd!B:B,data_monthly!C139)</f>
        <v>0</v>
      </c>
      <c r="E139" s="27">
        <f>SUMIFS(data_dd!F:F,data_dd!B:B,data_monthly!C139)</f>
        <v>0</v>
      </c>
      <c r="F139" s="12">
        <v>1136.0999999999999</v>
      </c>
      <c r="G139">
        <v>979.45860597382193</v>
      </c>
      <c r="H139" s="6">
        <f t="shared" si="47"/>
        <v>156.63999999999999</v>
      </c>
      <c r="I139">
        <f t="shared" si="40"/>
        <v>5971.4</v>
      </c>
      <c r="J139">
        <f t="shared" si="41"/>
        <v>5087.9567554712439</v>
      </c>
      <c r="K139">
        <f t="shared" si="42"/>
        <v>883.43999999999994</v>
      </c>
      <c r="L139" s="12">
        <f t="shared" si="43"/>
        <v>31</v>
      </c>
      <c r="M139">
        <f t="shared" si="44"/>
        <v>36.648387096774194</v>
      </c>
      <c r="N139">
        <f t="shared" si="45"/>
        <v>31.595438902381353</v>
      </c>
      <c r="O139">
        <f t="shared" si="46"/>
        <v>5.0529032258064515</v>
      </c>
      <c r="P139">
        <f>INDEX(defra!A:D,MATCH(C139,defra!A:A,0),4)</f>
        <v>1136.105656</v>
      </c>
      <c r="Q139">
        <f>INDEX(daera!$A:$AA,MATCH(A139,lookup!$N$1:$N$13,FALSE),MATCH(B139,daera!$1:$1,0))</f>
        <v>156.63999999999999</v>
      </c>
      <c r="R139" s="12">
        <f t="shared" si="48"/>
        <v>0</v>
      </c>
      <c r="S139" s="12">
        <f t="shared" si="36"/>
        <v>0</v>
      </c>
      <c r="T139" s="12">
        <f t="shared" si="37"/>
        <v>0</v>
      </c>
      <c r="U139" s="12">
        <f t="shared" si="38"/>
        <v>0</v>
      </c>
      <c r="V139" s="12">
        <f t="shared" si="39"/>
        <v>0</v>
      </c>
      <c r="W139" s="12">
        <f t="shared" si="49"/>
        <v>0</v>
      </c>
      <c r="X139">
        <f>IF(Y139="na",SUMIFS(data_dd!H:H,data_dd!B:B,data_monthly!C139),Y139)</f>
        <v>0</v>
      </c>
      <c r="Y139" t="s">
        <v>552</v>
      </c>
    </row>
    <row r="140" spans="1:25">
      <c r="A140" s="13" t="str">
        <f t="shared" si="34"/>
        <v>M09</v>
      </c>
      <c r="B140" s="24">
        <f t="shared" si="35"/>
        <v>2005</v>
      </c>
      <c r="C140" s="24" t="s">
        <v>221</v>
      </c>
      <c r="D140" s="27">
        <f>SUMIFS(data_dd!D:D,data_dd!B:B,data_monthly!C140)</f>
        <v>0</v>
      </c>
      <c r="E140" s="27">
        <f>SUMIFS(data_dd!F:F,data_dd!B:B,data_monthly!C140)</f>
        <v>0</v>
      </c>
      <c r="F140" s="12">
        <v>1066.5999999999999</v>
      </c>
      <c r="G140">
        <v>931.96719347819794</v>
      </c>
      <c r="H140" s="6">
        <f t="shared" si="47"/>
        <v>134.63</v>
      </c>
      <c r="I140">
        <f t="shared" si="40"/>
        <v>7038</v>
      </c>
      <c r="J140">
        <f t="shared" si="41"/>
        <v>6019.9239489494421</v>
      </c>
      <c r="K140">
        <f t="shared" si="42"/>
        <v>1018.0699999999999</v>
      </c>
      <c r="L140" s="12">
        <f t="shared" si="43"/>
        <v>30</v>
      </c>
      <c r="M140">
        <f t="shared" si="44"/>
        <v>35.553333333333327</v>
      </c>
      <c r="N140">
        <f t="shared" si="45"/>
        <v>31.06557311593993</v>
      </c>
      <c r="O140">
        <f t="shared" si="46"/>
        <v>4.4876666666666667</v>
      </c>
      <c r="P140">
        <f>INDEX(defra!A:D,MATCH(C140,defra!A:A,0),4)</f>
        <v>1066.591079</v>
      </c>
      <c r="Q140">
        <f>INDEX(daera!$A:$AA,MATCH(A140,lookup!$N$1:$N$13,FALSE),MATCH(B140,daera!$1:$1,0))</f>
        <v>134.63</v>
      </c>
      <c r="R140" s="12">
        <f t="shared" si="48"/>
        <v>0</v>
      </c>
      <c r="S140" s="12">
        <f t="shared" si="36"/>
        <v>0</v>
      </c>
      <c r="T140" s="12">
        <f t="shared" si="37"/>
        <v>0</v>
      </c>
      <c r="U140" s="12">
        <f t="shared" si="38"/>
        <v>0</v>
      </c>
      <c r="V140" s="12">
        <f t="shared" si="39"/>
        <v>0</v>
      </c>
      <c r="W140" s="12">
        <f t="shared" si="49"/>
        <v>0</v>
      </c>
      <c r="X140">
        <f>IF(Y140="na",SUMIFS(data_dd!H:H,data_dd!B:B,data_monthly!C140),Y140)</f>
        <v>0</v>
      </c>
      <c r="Y140" t="s">
        <v>552</v>
      </c>
    </row>
    <row r="141" spans="1:25">
      <c r="A141" s="13" t="str">
        <f t="shared" si="34"/>
        <v>M10</v>
      </c>
      <c r="B141" s="24">
        <f t="shared" si="35"/>
        <v>2005</v>
      </c>
      <c r="C141" s="24" t="s">
        <v>222</v>
      </c>
      <c r="D141" s="27">
        <f>SUMIFS(data_dd!D:D,data_dd!B:B,data_monthly!C141)</f>
        <v>0</v>
      </c>
      <c r="E141" s="27">
        <f>SUMIFS(data_dd!F:F,data_dd!B:B,data_monthly!C141)</f>
        <v>0</v>
      </c>
      <c r="F141" s="12">
        <v>1077</v>
      </c>
      <c r="G141">
        <v>945.59559639434997</v>
      </c>
      <c r="H141" s="6">
        <f t="shared" si="47"/>
        <v>131.4</v>
      </c>
      <c r="I141">
        <f t="shared" si="40"/>
        <v>8115</v>
      </c>
      <c r="J141">
        <f t="shared" si="41"/>
        <v>6965.5195453437918</v>
      </c>
      <c r="K141">
        <f t="shared" si="42"/>
        <v>1149.47</v>
      </c>
      <c r="L141" s="12">
        <f t="shared" si="43"/>
        <v>31</v>
      </c>
      <c r="M141">
        <f t="shared" si="44"/>
        <v>34.741935483870968</v>
      </c>
      <c r="N141">
        <f t="shared" si="45"/>
        <v>30.503083754656451</v>
      </c>
      <c r="O141">
        <f t="shared" si="46"/>
        <v>4.2387096774193553</v>
      </c>
      <c r="P141">
        <f>INDEX(defra!A:D,MATCH(C141,defra!A:A,0),4)</f>
        <v>1076.992313</v>
      </c>
      <c r="Q141">
        <f>INDEX(daera!$A:$AA,MATCH(A141,lookup!$N$1:$N$13,FALSE),MATCH(B141,daera!$1:$1,0))</f>
        <v>131.4</v>
      </c>
      <c r="R141" s="12">
        <f t="shared" si="48"/>
        <v>0</v>
      </c>
      <c r="S141" s="12">
        <f t="shared" si="36"/>
        <v>0</v>
      </c>
      <c r="T141" s="12">
        <f t="shared" si="37"/>
        <v>0</v>
      </c>
      <c r="U141" s="12">
        <f t="shared" si="38"/>
        <v>0</v>
      </c>
      <c r="V141" s="12">
        <f t="shared" si="39"/>
        <v>0</v>
      </c>
      <c r="W141" s="12">
        <f t="shared" si="49"/>
        <v>0</v>
      </c>
      <c r="X141">
        <f>IF(Y141="na",SUMIFS(data_dd!H:H,data_dd!B:B,data_monthly!C141),Y141)</f>
        <v>0</v>
      </c>
      <c r="Y141" t="s">
        <v>552</v>
      </c>
    </row>
    <row r="142" spans="1:25">
      <c r="A142" s="13" t="str">
        <f t="shared" si="34"/>
        <v>M11</v>
      </c>
      <c r="B142" s="24">
        <f t="shared" si="35"/>
        <v>2005</v>
      </c>
      <c r="C142" s="24" t="s">
        <v>223</v>
      </c>
      <c r="D142" s="27">
        <f>SUMIFS(data_dd!D:D,data_dd!B:B,data_monthly!C142)</f>
        <v>0</v>
      </c>
      <c r="E142" s="27">
        <f>SUMIFS(data_dd!F:F,data_dd!B:B,data_monthly!C142)</f>
        <v>0</v>
      </c>
      <c r="F142" s="12">
        <v>1030</v>
      </c>
      <c r="G142">
        <v>904.671512558421</v>
      </c>
      <c r="H142" s="6">
        <f t="shared" si="47"/>
        <v>125.33</v>
      </c>
      <c r="I142">
        <f t="shared" si="40"/>
        <v>9145</v>
      </c>
      <c r="J142">
        <f t="shared" si="41"/>
        <v>7870.1910579022133</v>
      </c>
      <c r="K142">
        <f t="shared" si="42"/>
        <v>1274.8</v>
      </c>
      <c r="L142" s="12">
        <f t="shared" si="43"/>
        <v>30</v>
      </c>
      <c r="M142">
        <f t="shared" si="44"/>
        <v>34.333333333333336</v>
      </c>
      <c r="N142">
        <f t="shared" si="45"/>
        <v>30.155717085280699</v>
      </c>
      <c r="O142">
        <f t="shared" si="46"/>
        <v>4.1776666666666662</v>
      </c>
      <c r="P142">
        <f>INDEX(defra!A:D,MATCH(C142,defra!A:A,0),4)</f>
        <v>1029.9699519999999</v>
      </c>
      <c r="Q142">
        <f>INDEX(daera!$A:$AA,MATCH(A142,lookup!$N$1:$N$13,FALSE),MATCH(B142,daera!$1:$1,0))</f>
        <v>125.33</v>
      </c>
      <c r="R142" s="12">
        <f t="shared" si="48"/>
        <v>0</v>
      </c>
      <c r="S142" s="12">
        <f t="shared" si="36"/>
        <v>0</v>
      </c>
      <c r="T142" s="12">
        <f t="shared" si="37"/>
        <v>0</v>
      </c>
      <c r="U142" s="12">
        <f t="shared" si="38"/>
        <v>0</v>
      </c>
      <c r="V142" s="12">
        <f t="shared" si="39"/>
        <v>0</v>
      </c>
      <c r="W142" s="12">
        <f t="shared" si="49"/>
        <v>0</v>
      </c>
      <c r="X142">
        <f>IF(Y142="na",SUMIFS(data_dd!H:H,data_dd!B:B,data_monthly!C142),Y142)</f>
        <v>0</v>
      </c>
      <c r="Y142" t="s">
        <v>552</v>
      </c>
    </row>
    <row r="143" spans="1:25">
      <c r="A143" s="13" t="str">
        <f t="shared" ref="A143:A206" si="50">A131</f>
        <v>M12</v>
      </c>
      <c r="B143" s="24">
        <f t="shared" si="35"/>
        <v>2005</v>
      </c>
      <c r="C143" s="24" t="s">
        <v>224</v>
      </c>
      <c r="D143" s="27">
        <f>SUMIFS(data_dd!D:D,data_dd!B:B,data_monthly!C143)</f>
        <v>0</v>
      </c>
      <c r="E143" s="27">
        <f>SUMIFS(data_dd!F:F,data_dd!B:B,data_monthly!C143)</f>
        <v>0</v>
      </c>
      <c r="F143" s="12">
        <v>1097.7</v>
      </c>
      <c r="G143">
        <v>959.9659349968681</v>
      </c>
      <c r="H143" s="6">
        <f t="shared" si="47"/>
        <v>137.72999999999999</v>
      </c>
      <c r="I143">
        <f t="shared" si="40"/>
        <v>10242.700000000001</v>
      </c>
      <c r="J143">
        <f t="shared" si="41"/>
        <v>8830.1569928990812</v>
      </c>
      <c r="K143">
        <f t="shared" si="42"/>
        <v>1412.53</v>
      </c>
      <c r="L143" s="12">
        <f t="shared" si="43"/>
        <v>31</v>
      </c>
      <c r="M143">
        <f t="shared" si="44"/>
        <v>35.409677419354843</v>
      </c>
      <c r="N143">
        <f t="shared" si="45"/>
        <v>30.966643064415099</v>
      </c>
      <c r="O143">
        <f t="shared" si="46"/>
        <v>4.4429032258064511</v>
      </c>
      <c r="P143">
        <f>INDEX(defra!A:D,MATCH(C143,defra!A:A,0),4)</f>
        <v>1097.6729339999999</v>
      </c>
      <c r="Q143">
        <f>INDEX(daera!$A:$AA,MATCH(A143,lookup!$N$1:$N$13,FALSE),MATCH(B143,daera!$1:$1,0))</f>
        <v>137.72999999999999</v>
      </c>
      <c r="R143" s="12">
        <f t="shared" si="48"/>
        <v>0</v>
      </c>
      <c r="S143" s="12">
        <f t="shared" si="36"/>
        <v>0</v>
      </c>
      <c r="T143" s="12">
        <f t="shared" si="37"/>
        <v>0</v>
      </c>
      <c r="U143" s="12">
        <f t="shared" si="38"/>
        <v>0</v>
      </c>
      <c r="V143" s="12">
        <f t="shared" si="39"/>
        <v>0</v>
      </c>
      <c r="W143" s="12">
        <f t="shared" si="49"/>
        <v>0</v>
      </c>
      <c r="X143">
        <f>IF(Y143="na",SUMIFS(data_dd!H:H,data_dd!B:B,data_monthly!C143),Y143)</f>
        <v>0</v>
      </c>
      <c r="Y143" t="s">
        <v>552</v>
      </c>
    </row>
    <row r="144" spans="1:25">
      <c r="A144" s="13" t="str">
        <f t="shared" si="50"/>
        <v>M01</v>
      </c>
      <c r="B144" s="24">
        <f t="shared" si="35"/>
        <v>2006</v>
      </c>
      <c r="C144" s="24" t="s">
        <v>225</v>
      </c>
      <c r="D144" s="27">
        <f>SUMIFS(data_dd!D:D,data_dd!B:B,data_monthly!C144)</f>
        <v>0</v>
      </c>
      <c r="E144" s="27">
        <f>SUMIFS(data_dd!F:F,data_dd!B:B,data_monthly!C144)</f>
        <v>0</v>
      </c>
      <c r="F144" s="12">
        <v>1134.5</v>
      </c>
      <c r="G144">
        <v>986.75306178420101</v>
      </c>
      <c r="H144" s="6">
        <f t="shared" si="47"/>
        <v>147.75</v>
      </c>
      <c r="I144">
        <f t="shared" si="40"/>
        <v>11377.2</v>
      </c>
      <c r="J144">
        <f t="shared" si="41"/>
        <v>9816.9100546832815</v>
      </c>
      <c r="K144">
        <f t="shared" si="42"/>
        <v>1560.28</v>
      </c>
      <c r="L144" s="12">
        <f t="shared" si="43"/>
        <v>31</v>
      </c>
      <c r="M144">
        <f t="shared" si="44"/>
        <v>36.596774193548384</v>
      </c>
      <c r="N144">
        <f t="shared" si="45"/>
        <v>31.830743928522612</v>
      </c>
      <c r="O144">
        <f t="shared" si="46"/>
        <v>4.7661290322580649</v>
      </c>
      <c r="P144">
        <f>INDEX(defra!A:D,MATCH(C144,defra!A:A,0),4)</f>
        <v>1134.4715940000001</v>
      </c>
      <c r="Q144">
        <f>INDEX(daera!$A:$AA,MATCH(A144,lookup!$N$1:$N$13,FALSE),MATCH(B144,daera!$1:$1,0))</f>
        <v>147.75</v>
      </c>
      <c r="R144" s="12">
        <f t="shared" si="48"/>
        <v>0</v>
      </c>
      <c r="S144" s="12">
        <f t="shared" si="36"/>
        <v>0</v>
      </c>
      <c r="T144" s="12">
        <f t="shared" si="37"/>
        <v>0</v>
      </c>
      <c r="U144" s="12">
        <f t="shared" si="38"/>
        <v>0</v>
      </c>
      <c r="V144" s="12">
        <f t="shared" si="39"/>
        <v>0</v>
      </c>
      <c r="W144" s="12">
        <f t="shared" si="49"/>
        <v>0</v>
      </c>
      <c r="X144">
        <f>IF(Y144="na",SUMIFS(data_dd!H:H,data_dd!B:B,data_monthly!C144),Y144)</f>
        <v>0</v>
      </c>
      <c r="Y144" t="s">
        <v>552</v>
      </c>
    </row>
    <row r="145" spans="1:25">
      <c r="A145" s="13" t="str">
        <f t="shared" si="50"/>
        <v>M02</v>
      </c>
      <c r="B145" s="24">
        <f t="shared" si="35"/>
        <v>2006</v>
      </c>
      <c r="C145" s="24" t="s">
        <v>226</v>
      </c>
      <c r="D145" s="27">
        <f>SUMIFS(data_dd!D:D,data_dd!B:B,data_monthly!C145)</f>
        <v>0</v>
      </c>
      <c r="E145" s="27">
        <f>SUMIFS(data_dd!F:F,data_dd!B:B,data_monthly!C145)</f>
        <v>0</v>
      </c>
      <c r="F145" s="12">
        <v>1045.4000000000001</v>
      </c>
      <c r="G145">
        <v>904.11225651630616</v>
      </c>
      <c r="H145" s="6">
        <f t="shared" si="47"/>
        <v>141.29</v>
      </c>
      <c r="I145">
        <f t="shared" si="40"/>
        <v>12422.6</v>
      </c>
      <c r="J145">
        <f t="shared" si="41"/>
        <v>10721.022311199587</v>
      </c>
      <c r="K145">
        <f t="shared" si="42"/>
        <v>1701.57</v>
      </c>
      <c r="L145" s="12">
        <f t="shared" si="43"/>
        <v>28</v>
      </c>
      <c r="M145">
        <f t="shared" si="44"/>
        <v>37.335714285714289</v>
      </c>
      <c r="N145">
        <f t="shared" si="45"/>
        <v>32.289723447010935</v>
      </c>
      <c r="O145">
        <f t="shared" si="46"/>
        <v>5.0460714285714285</v>
      </c>
      <c r="P145">
        <f>INDEX(defra!A:D,MATCH(C145,defra!A:A,0),4)</f>
        <v>1045.404982</v>
      </c>
      <c r="Q145">
        <f>INDEX(daera!$A:$AA,MATCH(A145,lookup!$N$1:$N$13,FALSE),MATCH(B145,daera!$1:$1,0))</f>
        <v>141.29</v>
      </c>
      <c r="R145" s="12">
        <f t="shared" si="48"/>
        <v>0</v>
      </c>
      <c r="S145" s="12">
        <f t="shared" si="36"/>
        <v>0</v>
      </c>
      <c r="T145" s="12">
        <f t="shared" si="37"/>
        <v>0</v>
      </c>
      <c r="U145" s="12">
        <f t="shared" si="38"/>
        <v>0</v>
      </c>
      <c r="V145" s="12">
        <f t="shared" si="39"/>
        <v>0</v>
      </c>
      <c r="W145" s="12">
        <f t="shared" si="49"/>
        <v>0</v>
      </c>
      <c r="X145">
        <f>IF(Y145="na",SUMIFS(data_dd!H:H,data_dd!B:B,data_monthly!C145),Y145)</f>
        <v>0</v>
      </c>
      <c r="Y145" t="s">
        <v>552</v>
      </c>
    </row>
    <row r="146" spans="1:25">
      <c r="A146" s="13" t="str">
        <f t="shared" si="50"/>
        <v>M03</v>
      </c>
      <c r="B146" s="24">
        <f t="shared" si="35"/>
        <v>2006</v>
      </c>
      <c r="C146" s="24" t="s">
        <v>227</v>
      </c>
      <c r="D146" s="27">
        <f>SUMIFS(data_dd!D:D,data_dd!B:B,data_monthly!C146)</f>
        <v>0</v>
      </c>
      <c r="E146" s="27">
        <f>SUMIFS(data_dd!F:F,data_dd!B:B,data_monthly!C146)</f>
        <v>0</v>
      </c>
      <c r="F146" s="12">
        <v>1178.5</v>
      </c>
      <c r="G146">
        <v>1011.146968788026</v>
      </c>
      <c r="H146" s="6">
        <f t="shared" si="47"/>
        <v>167.35</v>
      </c>
      <c r="I146">
        <f t="shared" si="40"/>
        <v>13601.1</v>
      </c>
      <c r="J146">
        <f t="shared" si="41"/>
        <v>11732.169279987613</v>
      </c>
      <c r="K146">
        <f t="shared" si="42"/>
        <v>1868.9199999999998</v>
      </c>
      <c r="L146" s="12">
        <f t="shared" si="43"/>
        <v>31</v>
      </c>
      <c r="M146">
        <f t="shared" si="44"/>
        <v>38.016129032258064</v>
      </c>
      <c r="N146">
        <f t="shared" si="45"/>
        <v>32.617644154452449</v>
      </c>
      <c r="O146">
        <f t="shared" si="46"/>
        <v>5.3983870967741936</v>
      </c>
      <c r="P146">
        <f>INDEX(defra!A:D,MATCH(C146,defra!A:A,0),4)</f>
        <v>1178.4577730000001</v>
      </c>
      <c r="Q146">
        <f>INDEX(daera!$A:$AA,MATCH(A146,lookup!$N$1:$N$13,FALSE),MATCH(B146,daera!$1:$1,0))</f>
        <v>167.35</v>
      </c>
      <c r="R146" s="12">
        <f t="shared" si="48"/>
        <v>0</v>
      </c>
      <c r="S146" s="12">
        <f t="shared" si="36"/>
        <v>0</v>
      </c>
      <c r="T146" s="12">
        <f t="shared" si="37"/>
        <v>0</v>
      </c>
      <c r="U146" s="12">
        <f t="shared" si="38"/>
        <v>0</v>
      </c>
      <c r="V146" s="12">
        <f t="shared" si="39"/>
        <v>0</v>
      </c>
      <c r="W146" s="12">
        <f t="shared" si="49"/>
        <v>0</v>
      </c>
      <c r="X146">
        <f>IF(Y146="na",SUMIFS(data_dd!H:H,data_dd!B:B,data_monthly!C146),Y146)</f>
        <v>0</v>
      </c>
      <c r="Y146" t="s">
        <v>552</v>
      </c>
    </row>
    <row r="147" spans="1:25">
      <c r="A147" s="13" t="str">
        <f t="shared" si="50"/>
        <v>M04</v>
      </c>
      <c r="B147" s="24">
        <f t="shared" si="35"/>
        <v>2006</v>
      </c>
      <c r="C147" s="24" t="s">
        <v>228</v>
      </c>
      <c r="D147" s="27">
        <f>SUMIFS(data_dd!D:D,data_dd!B:B,data_monthly!C147)</f>
        <v>0</v>
      </c>
      <c r="E147" s="27">
        <f>SUMIFS(data_dd!F:F,data_dd!B:B,data_monthly!C147)</f>
        <v>0</v>
      </c>
      <c r="F147" s="12">
        <v>1190.8</v>
      </c>
      <c r="G147">
        <v>1015.3949622887139</v>
      </c>
      <c r="H147" s="6">
        <f t="shared" si="47"/>
        <v>175.41</v>
      </c>
      <c r="I147">
        <f t="shared" si="40"/>
        <v>1190.8</v>
      </c>
      <c r="J147">
        <f t="shared" si="41"/>
        <v>1015.3949622887139</v>
      </c>
      <c r="K147">
        <f t="shared" si="42"/>
        <v>175.41</v>
      </c>
      <c r="L147" s="12">
        <f t="shared" si="43"/>
        <v>30</v>
      </c>
      <c r="M147">
        <f t="shared" si="44"/>
        <v>39.693333333333335</v>
      </c>
      <c r="N147">
        <f t="shared" si="45"/>
        <v>33.846498742957131</v>
      </c>
      <c r="O147">
        <f t="shared" si="46"/>
        <v>5.8469999999999995</v>
      </c>
      <c r="P147">
        <f>INDEX(defra!A:D,MATCH(C147,defra!A:A,0),4)</f>
        <v>1190.7564460000003</v>
      </c>
      <c r="Q147">
        <f>INDEX(daera!$A:$AA,MATCH(A147,lookup!$N$1:$N$13,FALSE),MATCH(B147,daera!$1:$1,0))</f>
        <v>175.41</v>
      </c>
      <c r="R147" s="12">
        <f t="shared" si="48"/>
        <v>0</v>
      </c>
      <c r="S147" s="12">
        <f t="shared" si="36"/>
        <v>0</v>
      </c>
      <c r="T147" s="12">
        <f t="shared" si="37"/>
        <v>0</v>
      </c>
      <c r="U147" s="12">
        <f t="shared" si="38"/>
        <v>0</v>
      </c>
      <c r="V147" s="12">
        <f t="shared" si="39"/>
        <v>0</v>
      </c>
      <c r="W147" s="12">
        <f t="shared" si="49"/>
        <v>0</v>
      </c>
      <c r="X147">
        <f>IF(Y147="na",SUMIFS(data_dd!H:H,data_dd!B:B,data_monthly!C147),Y147)</f>
        <v>0</v>
      </c>
      <c r="Y147" t="s">
        <v>552</v>
      </c>
    </row>
    <row r="148" spans="1:25">
      <c r="A148" s="13" t="str">
        <f t="shared" si="50"/>
        <v>M05</v>
      </c>
      <c r="B148" s="24">
        <f t="shared" si="35"/>
        <v>2006</v>
      </c>
      <c r="C148" s="24" t="s">
        <v>229</v>
      </c>
      <c r="D148" s="27">
        <f>SUMIFS(data_dd!D:D,data_dd!B:B,data_monthly!C148)</f>
        <v>0</v>
      </c>
      <c r="E148" s="27">
        <f>SUMIFS(data_dd!F:F,data_dd!B:B,data_monthly!C148)</f>
        <v>0</v>
      </c>
      <c r="F148" s="12">
        <v>1275.0999999999999</v>
      </c>
      <c r="G148">
        <v>1076.0177626295449</v>
      </c>
      <c r="H148" s="6">
        <f t="shared" si="47"/>
        <v>199.08</v>
      </c>
      <c r="I148">
        <f t="shared" si="40"/>
        <v>2465.8999999999996</v>
      </c>
      <c r="J148">
        <f t="shared" si="41"/>
        <v>2091.4127249182588</v>
      </c>
      <c r="K148">
        <f t="shared" si="42"/>
        <v>374.49</v>
      </c>
      <c r="L148" s="12">
        <f t="shared" si="43"/>
        <v>31</v>
      </c>
      <c r="M148">
        <f t="shared" si="44"/>
        <v>41.13225806451613</v>
      </c>
      <c r="N148">
        <f t="shared" si="45"/>
        <v>34.710250407404672</v>
      </c>
      <c r="O148">
        <f t="shared" si="46"/>
        <v>6.4219354838709686</v>
      </c>
      <c r="P148">
        <f>INDEX(defra!A:D,MATCH(C148,defra!A:A,0),4)</f>
        <v>1275.0541920000001</v>
      </c>
      <c r="Q148">
        <f>INDEX(daera!$A:$AA,MATCH(A148,lookup!$N$1:$N$13,FALSE),MATCH(B148,daera!$1:$1,0))</f>
        <v>199.08</v>
      </c>
      <c r="R148" s="12">
        <f t="shared" si="48"/>
        <v>0</v>
      </c>
      <c r="S148" s="12">
        <f t="shared" si="36"/>
        <v>0</v>
      </c>
      <c r="T148" s="12">
        <f t="shared" si="37"/>
        <v>0</v>
      </c>
      <c r="U148" s="12">
        <f t="shared" si="38"/>
        <v>0</v>
      </c>
      <c r="V148" s="12">
        <f t="shared" si="39"/>
        <v>0</v>
      </c>
      <c r="W148" s="12">
        <f t="shared" si="49"/>
        <v>0</v>
      </c>
      <c r="X148">
        <f>IF(Y148="na",SUMIFS(data_dd!H:H,data_dd!B:B,data_monthly!C148),Y148)</f>
        <v>0</v>
      </c>
      <c r="Y148" t="s">
        <v>552</v>
      </c>
    </row>
    <row r="149" spans="1:25">
      <c r="A149" s="13" t="str">
        <f t="shared" si="50"/>
        <v>M06</v>
      </c>
      <c r="B149" s="24">
        <f t="shared" si="35"/>
        <v>2006</v>
      </c>
      <c r="C149" s="24" t="s">
        <v>230</v>
      </c>
      <c r="D149" s="27">
        <f>SUMIFS(data_dd!D:D,data_dd!B:B,data_monthly!C149)</f>
        <v>0</v>
      </c>
      <c r="E149" s="27">
        <f>SUMIFS(data_dd!F:F,data_dd!B:B,data_monthly!C149)</f>
        <v>0</v>
      </c>
      <c r="F149" s="12">
        <v>1178.2</v>
      </c>
      <c r="G149">
        <v>991.19991483380807</v>
      </c>
      <c r="H149" s="6">
        <f t="shared" si="47"/>
        <v>187</v>
      </c>
      <c r="I149">
        <f t="shared" si="40"/>
        <v>3644.0999999999995</v>
      </c>
      <c r="J149">
        <f t="shared" si="41"/>
        <v>3082.612639752067</v>
      </c>
      <c r="K149">
        <f t="shared" si="42"/>
        <v>561.49</v>
      </c>
      <c r="L149" s="12">
        <f t="shared" si="43"/>
        <v>30</v>
      </c>
      <c r="M149">
        <f t="shared" si="44"/>
        <v>39.273333333333333</v>
      </c>
      <c r="N149">
        <f t="shared" si="45"/>
        <v>33.039997161126934</v>
      </c>
      <c r="O149">
        <f t="shared" si="46"/>
        <v>6.2333333333333334</v>
      </c>
      <c r="P149">
        <f>INDEX(defra!A:D,MATCH(C149,defra!A:A,0),4)</f>
        <v>1178.1746619999999</v>
      </c>
      <c r="Q149">
        <f>INDEX(daera!$A:$AA,MATCH(A149,lookup!$N$1:$N$13,FALSE),MATCH(B149,daera!$1:$1,0))</f>
        <v>187</v>
      </c>
      <c r="R149" s="12">
        <f t="shared" si="48"/>
        <v>0</v>
      </c>
      <c r="S149" s="12">
        <f t="shared" si="36"/>
        <v>0</v>
      </c>
      <c r="T149" s="12">
        <f t="shared" si="37"/>
        <v>0</v>
      </c>
      <c r="U149" s="12">
        <f t="shared" si="38"/>
        <v>0</v>
      </c>
      <c r="V149" s="12">
        <f t="shared" si="39"/>
        <v>0</v>
      </c>
      <c r="W149" s="12">
        <f t="shared" si="49"/>
        <v>0</v>
      </c>
      <c r="X149">
        <f>IF(Y149="na",SUMIFS(data_dd!H:H,data_dd!B:B,data_monthly!C149),Y149)</f>
        <v>0</v>
      </c>
      <c r="Y149" t="s">
        <v>552</v>
      </c>
    </row>
    <row r="150" spans="1:25">
      <c r="A150" s="13" t="str">
        <f t="shared" si="50"/>
        <v>M07</v>
      </c>
      <c r="B150" s="24">
        <f t="shared" si="35"/>
        <v>2006</v>
      </c>
      <c r="C150" s="24" t="s">
        <v>231</v>
      </c>
      <c r="D150" s="27">
        <f>SUMIFS(data_dd!D:D,data_dd!B:B,data_monthly!C150)</f>
        <v>0</v>
      </c>
      <c r="E150" s="27">
        <f>SUMIFS(data_dd!F:F,data_dd!B:B,data_monthly!C150)</f>
        <v>0</v>
      </c>
      <c r="F150" s="12">
        <v>1155.3</v>
      </c>
      <c r="G150">
        <v>975.16838601137795</v>
      </c>
      <c r="H150" s="6">
        <f t="shared" si="47"/>
        <v>180.13</v>
      </c>
      <c r="I150">
        <f t="shared" si="40"/>
        <v>4799.3999999999996</v>
      </c>
      <c r="J150">
        <f t="shared" si="41"/>
        <v>4057.7810257634451</v>
      </c>
      <c r="K150">
        <f t="shared" si="42"/>
        <v>741.62</v>
      </c>
      <c r="L150" s="12">
        <f t="shared" si="43"/>
        <v>31</v>
      </c>
      <c r="M150">
        <f t="shared" si="44"/>
        <v>37.267741935483869</v>
      </c>
      <c r="N150">
        <f t="shared" si="45"/>
        <v>31.45704471004445</v>
      </c>
      <c r="O150">
        <f t="shared" si="46"/>
        <v>5.8106451612903225</v>
      </c>
      <c r="P150">
        <f>INDEX(defra!A:D,MATCH(C150,defra!A:A,0),4)</f>
        <v>1155.3474630000003</v>
      </c>
      <c r="Q150">
        <f>INDEX(daera!$A:$AA,MATCH(A150,lookup!$N$1:$N$13,FALSE),MATCH(B150,daera!$1:$1,0))</f>
        <v>180.13</v>
      </c>
      <c r="R150" s="12">
        <f t="shared" si="48"/>
        <v>0</v>
      </c>
      <c r="S150" s="12">
        <f t="shared" si="36"/>
        <v>0</v>
      </c>
      <c r="T150" s="12">
        <f t="shared" si="37"/>
        <v>0</v>
      </c>
      <c r="U150" s="12">
        <f t="shared" si="38"/>
        <v>0</v>
      </c>
      <c r="V150" s="12">
        <f t="shared" si="39"/>
        <v>0</v>
      </c>
      <c r="W150" s="12">
        <f t="shared" si="49"/>
        <v>0</v>
      </c>
      <c r="X150">
        <f>IF(Y150="na",SUMIFS(data_dd!H:H,data_dd!B:B,data_monthly!C150),Y150)</f>
        <v>0</v>
      </c>
      <c r="Y150" t="s">
        <v>552</v>
      </c>
    </row>
    <row r="151" spans="1:25">
      <c r="A151" s="13" t="str">
        <f t="shared" si="50"/>
        <v>M08</v>
      </c>
      <c r="B151" s="24">
        <f t="shared" si="35"/>
        <v>2006</v>
      </c>
      <c r="C151" s="24" t="s">
        <v>232</v>
      </c>
      <c r="D151" s="27">
        <f>SUMIFS(data_dd!D:D,data_dd!B:B,data_monthly!C151)</f>
        <v>0</v>
      </c>
      <c r="E151" s="27">
        <f>SUMIFS(data_dd!F:F,data_dd!B:B,data_monthly!C151)</f>
        <v>0</v>
      </c>
      <c r="F151" s="12">
        <v>1103.3</v>
      </c>
      <c r="G151">
        <v>942.67782494894197</v>
      </c>
      <c r="H151" s="6">
        <f t="shared" si="47"/>
        <v>160.62</v>
      </c>
      <c r="I151">
        <f t="shared" si="40"/>
        <v>5902.7</v>
      </c>
      <c r="J151">
        <f t="shared" si="41"/>
        <v>5000.4588507123872</v>
      </c>
      <c r="K151">
        <f t="shared" si="42"/>
        <v>902.24</v>
      </c>
      <c r="L151" s="12">
        <f t="shared" si="43"/>
        <v>31</v>
      </c>
      <c r="M151">
        <f t="shared" si="44"/>
        <v>35.590322580645157</v>
      </c>
      <c r="N151">
        <f t="shared" si="45"/>
        <v>30.408962095127162</v>
      </c>
      <c r="O151">
        <f t="shared" si="46"/>
        <v>5.1812903225806455</v>
      </c>
      <c r="P151">
        <f>INDEX(defra!A:D,MATCH(C151,defra!A:A,0),4)</f>
        <v>1103.2587840000001</v>
      </c>
      <c r="Q151">
        <f>INDEX(daera!$A:$AA,MATCH(A151,lookup!$N$1:$N$13,FALSE),MATCH(B151,daera!$1:$1,0))</f>
        <v>160.62</v>
      </c>
      <c r="R151" s="12">
        <f t="shared" si="48"/>
        <v>0</v>
      </c>
      <c r="S151" s="12">
        <f t="shared" si="36"/>
        <v>0</v>
      </c>
      <c r="T151" s="12">
        <f t="shared" si="37"/>
        <v>0</v>
      </c>
      <c r="U151" s="12">
        <f t="shared" si="38"/>
        <v>0</v>
      </c>
      <c r="V151" s="12">
        <f t="shared" si="39"/>
        <v>0</v>
      </c>
      <c r="W151" s="12">
        <f t="shared" si="49"/>
        <v>0</v>
      </c>
      <c r="X151">
        <f>IF(Y151="na",SUMIFS(data_dd!H:H,data_dd!B:B,data_monthly!C151),Y151)</f>
        <v>0</v>
      </c>
      <c r="Y151" t="s">
        <v>552</v>
      </c>
    </row>
    <row r="152" spans="1:25">
      <c r="A152" s="13" t="str">
        <f t="shared" si="50"/>
        <v>M09</v>
      </c>
      <c r="B152" s="24">
        <f t="shared" si="35"/>
        <v>2006</v>
      </c>
      <c r="C152" s="24" t="s">
        <v>233</v>
      </c>
      <c r="D152" s="27">
        <f>SUMIFS(data_dd!D:D,data_dd!B:B,data_monthly!C152)</f>
        <v>0</v>
      </c>
      <c r="E152" s="27">
        <f>SUMIFS(data_dd!F:F,data_dd!B:B,data_monthly!C152)</f>
        <v>0</v>
      </c>
      <c r="F152" s="12">
        <v>1059.0999999999999</v>
      </c>
      <c r="G152">
        <v>920.01176552581296</v>
      </c>
      <c r="H152" s="6">
        <f t="shared" si="47"/>
        <v>139.09</v>
      </c>
      <c r="I152">
        <f t="shared" si="40"/>
        <v>6961.7999999999993</v>
      </c>
      <c r="J152">
        <f t="shared" si="41"/>
        <v>5920.4706162381999</v>
      </c>
      <c r="K152">
        <f t="shared" si="42"/>
        <v>1041.33</v>
      </c>
      <c r="L152" s="12">
        <f t="shared" si="43"/>
        <v>30</v>
      </c>
      <c r="M152">
        <f t="shared" si="44"/>
        <v>35.303333333333327</v>
      </c>
      <c r="N152">
        <f t="shared" si="45"/>
        <v>30.667058850860432</v>
      </c>
      <c r="O152">
        <f t="shared" si="46"/>
        <v>4.6363333333333339</v>
      </c>
      <c r="P152">
        <f>INDEX(defra!A:D,MATCH(C152,defra!A:A,0),4)</f>
        <v>1059.1225380000001</v>
      </c>
      <c r="Q152">
        <f>INDEX(daera!$A:$AA,MATCH(A152,lookup!$N$1:$N$13,FALSE),MATCH(B152,daera!$1:$1,0))</f>
        <v>139.09</v>
      </c>
      <c r="R152" s="12">
        <f t="shared" si="48"/>
        <v>0</v>
      </c>
      <c r="S152" s="12">
        <f t="shared" si="36"/>
        <v>0</v>
      </c>
      <c r="T152" s="12">
        <f t="shared" si="37"/>
        <v>0</v>
      </c>
      <c r="U152" s="12">
        <f t="shared" si="38"/>
        <v>0</v>
      </c>
      <c r="V152" s="12">
        <f t="shared" si="39"/>
        <v>0</v>
      </c>
      <c r="W152" s="12">
        <f t="shared" si="49"/>
        <v>0</v>
      </c>
      <c r="X152">
        <f>IF(Y152="na",SUMIFS(data_dd!H:H,data_dd!B:B,data_monthly!C152),Y152)</f>
        <v>0</v>
      </c>
      <c r="Y152" t="s">
        <v>552</v>
      </c>
    </row>
    <row r="153" spans="1:25">
      <c r="A153" s="13" t="str">
        <f t="shared" si="50"/>
        <v>M10</v>
      </c>
      <c r="B153" s="24">
        <f t="shared" ref="B153:B216" si="51">B141+1</f>
        <v>2006</v>
      </c>
      <c r="C153" s="24" t="s">
        <v>234</v>
      </c>
      <c r="D153" s="27">
        <f>SUMIFS(data_dd!D:D,data_dd!B:B,data_monthly!C153)</f>
        <v>0</v>
      </c>
      <c r="E153" s="27">
        <f>SUMIFS(data_dd!F:F,data_dd!B:B,data_monthly!C153)</f>
        <v>0</v>
      </c>
      <c r="F153" s="12">
        <v>1071.7</v>
      </c>
      <c r="G153">
        <v>937.74997794380101</v>
      </c>
      <c r="H153" s="6">
        <f t="shared" si="47"/>
        <v>133.94999999999999</v>
      </c>
      <c r="I153">
        <f t="shared" si="40"/>
        <v>8033.4999999999991</v>
      </c>
      <c r="J153">
        <f t="shared" si="41"/>
        <v>6858.2205941820012</v>
      </c>
      <c r="K153">
        <f t="shared" si="42"/>
        <v>1175.28</v>
      </c>
      <c r="L153" s="12">
        <f t="shared" si="43"/>
        <v>31</v>
      </c>
      <c r="M153">
        <f t="shared" si="44"/>
        <v>34.570967741935483</v>
      </c>
      <c r="N153">
        <f t="shared" si="45"/>
        <v>30.249999288509709</v>
      </c>
      <c r="O153">
        <f t="shared" si="46"/>
        <v>4.3209677419354833</v>
      </c>
      <c r="P153">
        <f>INDEX(defra!A:D,MATCH(C153,defra!A:A,0),4)</f>
        <v>1071.6953639999999</v>
      </c>
      <c r="Q153">
        <f>INDEX(daera!$A:$AA,MATCH(A153,lookup!$N$1:$N$13,FALSE),MATCH(B153,daera!$1:$1,0))</f>
        <v>133.94999999999999</v>
      </c>
      <c r="R153" s="12">
        <f t="shared" si="48"/>
        <v>0</v>
      </c>
      <c r="S153" s="12">
        <f t="shared" si="36"/>
        <v>0</v>
      </c>
      <c r="T153" s="12">
        <f t="shared" si="37"/>
        <v>0</v>
      </c>
      <c r="U153" s="12">
        <f t="shared" si="38"/>
        <v>0</v>
      </c>
      <c r="V153" s="12">
        <f t="shared" si="39"/>
        <v>0</v>
      </c>
      <c r="W153" s="12">
        <f t="shared" si="49"/>
        <v>0</v>
      </c>
      <c r="X153">
        <f>IF(Y153="na",SUMIFS(data_dd!H:H,data_dd!B:B,data_monthly!C153),Y153)</f>
        <v>0</v>
      </c>
      <c r="Y153" t="s">
        <v>552</v>
      </c>
    </row>
    <row r="154" spans="1:25">
      <c r="A154" s="13" t="str">
        <f t="shared" si="50"/>
        <v>M11</v>
      </c>
      <c r="B154" s="24">
        <f t="shared" si="51"/>
        <v>2006</v>
      </c>
      <c r="C154" s="24" t="s">
        <v>235</v>
      </c>
      <c r="D154" s="27">
        <f>SUMIFS(data_dd!D:D,data_dd!B:B,data_monthly!C154)</f>
        <v>0</v>
      </c>
      <c r="E154" s="27">
        <f>SUMIFS(data_dd!F:F,data_dd!B:B,data_monthly!C154)</f>
        <v>0</v>
      </c>
      <c r="F154" s="12">
        <v>1032.3</v>
      </c>
      <c r="G154">
        <v>901.77830459763197</v>
      </c>
      <c r="H154" s="6">
        <f t="shared" si="47"/>
        <v>130.52000000000001</v>
      </c>
      <c r="I154">
        <f t="shared" si="40"/>
        <v>9065.7999999999993</v>
      </c>
      <c r="J154">
        <f t="shared" si="41"/>
        <v>7759.9988987796332</v>
      </c>
      <c r="K154">
        <f t="shared" si="42"/>
        <v>1305.8</v>
      </c>
      <c r="L154" s="12">
        <f t="shared" si="43"/>
        <v>30</v>
      </c>
      <c r="M154">
        <f t="shared" si="44"/>
        <v>34.409999999999997</v>
      </c>
      <c r="N154">
        <f t="shared" si="45"/>
        <v>30.059276819921067</v>
      </c>
      <c r="O154">
        <f t="shared" si="46"/>
        <v>4.3506666666666671</v>
      </c>
      <c r="P154">
        <f>INDEX(defra!A:D,MATCH(C154,defra!A:A,0),4)</f>
        <v>1032.3</v>
      </c>
      <c r="Q154">
        <f>INDEX(daera!$A:$AA,MATCH(A154,lookup!$N$1:$N$13,FALSE),MATCH(B154,daera!$1:$1,0))</f>
        <v>130.52000000000001</v>
      </c>
      <c r="R154" s="12">
        <f t="shared" si="48"/>
        <v>0</v>
      </c>
      <c r="S154" s="12">
        <f t="shared" si="36"/>
        <v>0</v>
      </c>
      <c r="T154" s="12">
        <f t="shared" si="37"/>
        <v>0</v>
      </c>
      <c r="U154" s="12">
        <f t="shared" si="38"/>
        <v>0</v>
      </c>
      <c r="V154" s="12">
        <f t="shared" si="39"/>
        <v>0</v>
      </c>
      <c r="W154" s="12">
        <f t="shared" si="49"/>
        <v>0</v>
      </c>
      <c r="X154">
        <f>IF(Y154="na",SUMIFS(data_dd!H:H,data_dd!B:B,data_monthly!C154),Y154)</f>
        <v>0</v>
      </c>
      <c r="Y154" t="s">
        <v>552</v>
      </c>
    </row>
    <row r="155" spans="1:25">
      <c r="A155" s="13" t="str">
        <f t="shared" si="50"/>
        <v>M12</v>
      </c>
      <c r="B155" s="24">
        <f t="shared" si="51"/>
        <v>2006</v>
      </c>
      <c r="C155" s="24" t="s">
        <v>236</v>
      </c>
      <c r="D155" s="27">
        <f>SUMIFS(data_dd!D:D,data_dd!B:B,data_monthly!C155)</f>
        <v>0</v>
      </c>
      <c r="E155" s="27">
        <f>SUMIFS(data_dd!F:F,data_dd!B:B,data_monthly!C155)</f>
        <v>0</v>
      </c>
      <c r="F155" s="12">
        <v>1094.9000000000001</v>
      </c>
      <c r="G155">
        <v>951.84657021278804</v>
      </c>
      <c r="H155" s="6">
        <f t="shared" si="47"/>
        <v>143.05000000000001</v>
      </c>
      <c r="I155">
        <f t="shared" si="40"/>
        <v>10160.699999999999</v>
      </c>
      <c r="J155">
        <f t="shared" si="41"/>
        <v>8711.845468992422</v>
      </c>
      <c r="K155">
        <f t="shared" si="42"/>
        <v>1448.85</v>
      </c>
      <c r="L155" s="12">
        <f t="shared" si="43"/>
        <v>31</v>
      </c>
      <c r="M155">
        <f t="shared" si="44"/>
        <v>35.319354838709678</v>
      </c>
      <c r="N155">
        <f t="shared" si="45"/>
        <v>30.704728071380259</v>
      </c>
      <c r="O155">
        <f t="shared" si="46"/>
        <v>4.6145161290322587</v>
      </c>
      <c r="P155">
        <f>INDEX(defra!A:D,MATCH(C155,defra!A:A,0),4)</f>
        <v>1094.9000000000001</v>
      </c>
      <c r="Q155">
        <f>INDEX(daera!$A:$AA,MATCH(A155,lookup!$N$1:$N$13,FALSE),MATCH(B155,daera!$1:$1,0))</f>
        <v>143.05000000000001</v>
      </c>
      <c r="R155" s="12">
        <f t="shared" si="48"/>
        <v>0</v>
      </c>
      <c r="S155" s="12">
        <f t="shared" si="36"/>
        <v>0</v>
      </c>
      <c r="T155" s="12">
        <f t="shared" si="37"/>
        <v>0</v>
      </c>
      <c r="U155" s="12">
        <f t="shared" si="38"/>
        <v>0</v>
      </c>
      <c r="V155" s="12">
        <f t="shared" si="39"/>
        <v>0</v>
      </c>
      <c r="W155" s="12">
        <f t="shared" si="49"/>
        <v>0</v>
      </c>
      <c r="X155">
        <f>IF(Y155="na",SUMIFS(data_dd!H:H,data_dd!B:B,data_monthly!C155),Y155)</f>
        <v>0</v>
      </c>
      <c r="Y155" t="s">
        <v>552</v>
      </c>
    </row>
    <row r="156" spans="1:25">
      <c r="A156" s="13" t="str">
        <f t="shared" si="50"/>
        <v>M01</v>
      </c>
      <c r="B156" s="24">
        <f t="shared" si="51"/>
        <v>2007</v>
      </c>
      <c r="C156" s="24" t="s">
        <v>237</v>
      </c>
      <c r="D156" s="27">
        <f>SUMIFS(data_dd!D:D,data_dd!B:B,data_monthly!C156)</f>
        <v>0</v>
      </c>
      <c r="E156" s="27">
        <f>SUMIFS(data_dd!F:F,data_dd!B:B,data_monthly!C156)</f>
        <v>0</v>
      </c>
      <c r="F156" s="12">
        <v>1129.5999999999999</v>
      </c>
      <c r="G156">
        <v>977.10706877776988</v>
      </c>
      <c r="H156" s="6">
        <f t="shared" si="47"/>
        <v>152.5</v>
      </c>
      <c r="I156">
        <f t="shared" si="40"/>
        <v>11290.3</v>
      </c>
      <c r="J156">
        <f t="shared" si="41"/>
        <v>9688.9525377701921</v>
      </c>
      <c r="K156">
        <f t="shared" si="42"/>
        <v>1601.35</v>
      </c>
      <c r="L156" s="12">
        <f t="shared" si="43"/>
        <v>31</v>
      </c>
      <c r="M156">
        <f t="shared" si="44"/>
        <v>36.438709677419354</v>
      </c>
      <c r="N156">
        <f t="shared" si="45"/>
        <v>31.519582863799027</v>
      </c>
      <c r="O156">
        <f t="shared" si="46"/>
        <v>4.919354838709677</v>
      </c>
      <c r="P156">
        <f>INDEX(defra!A:D,MATCH(C156,defra!A:A,0),4)</f>
        <v>1129.5999999999999</v>
      </c>
      <c r="Q156">
        <f>INDEX(daera!$A:$AA,MATCH(A156,lookup!$N$1:$N$13,FALSE),MATCH(B156,daera!$1:$1,0))</f>
        <v>152.5</v>
      </c>
      <c r="R156" s="12">
        <f t="shared" si="48"/>
        <v>0</v>
      </c>
      <c r="S156" s="12">
        <f t="shared" si="36"/>
        <v>0</v>
      </c>
      <c r="T156" s="12">
        <f t="shared" si="37"/>
        <v>0</v>
      </c>
      <c r="U156" s="12">
        <f t="shared" si="38"/>
        <v>0</v>
      </c>
      <c r="V156" s="12">
        <f t="shared" si="39"/>
        <v>0</v>
      </c>
      <c r="W156" s="12">
        <f t="shared" si="49"/>
        <v>0</v>
      </c>
      <c r="X156">
        <f>IF(Y156="na",SUMIFS(data_dd!H:H,data_dd!B:B,data_monthly!C156),Y156)</f>
        <v>0</v>
      </c>
      <c r="Y156" t="s">
        <v>552</v>
      </c>
    </row>
    <row r="157" spans="1:25">
      <c r="A157" s="13" t="str">
        <f t="shared" si="50"/>
        <v>M02</v>
      </c>
      <c r="B157" s="24">
        <f t="shared" si="51"/>
        <v>2007</v>
      </c>
      <c r="C157" s="24" t="s">
        <v>238</v>
      </c>
      <c r="D157" s="27">
        <f>SUMIFS(data_dd!D:D,data_dd!B:B,data_monthly!C157)</f>
        <v>0</v>
      </c>
      <c r="E157" s="27">
        <f>SUMIFS(data_dd!F:F,data_dd!B:B,data_monthly!C157)</f>
        <v>0</v>
      </c>
      <c r="F157" s="12">
        <v>1020.1</v>
      </c>
      <c r="G157">
        <v>876.83065737973607</v>
      </c>
      <c r="H157" s="6">
        <f t="shared" si="47"/>
        <v>143.28</v>
      </c>
      <c r="I157">
        <f t="shared" si="40"/>
        <v>12310.4</v>
      </c>
      <c r="J157">
        <f t="shared" si="41"/>
        <v>10565.783195149928</v>
      </c>
      <c r="K157">
        <f t="shared" si="42"/>
        <v>1744.6299999999999</v>
      </c>
      <c r="L157" s="12">
        <f t="shared" si="43"/>
        <v>28</v>
      </c>
      <c r="M157">
        <f t="shared" si="44"/>
        <v>36.432142857142857</v>
      </c>
      <c r="N157">
        <f t="shared" si="45"/>
        <v>31.315380620704861</v>
      </c>
      <c r="O157">
        <f t="shared" si="46"/>
        <v>5.1171428571428574</v>
      </c>
      <c r="P157">
        <f>INDEX(defra!A:D,MATCH(C157,defra!A:A,0),4)</f>
        <v>1020.1</v>
      </c>
      <c r="Q157">
        <f>INDEX(daera!$A:$AA,MATCH(A157,lookup!$N$1:$N$13,FALSE),MATCH(B157,daera!$1:$1,0))</f>
        <v>143.28</v>
      </c>
      <c r="R157" s="12">
        <f t="shared" si="48"/>
        <v>0</v>
      </c>
      <c r="S157" s="12">
        <f t="shared" si="36"/>
        <v>0</v>
      </c>
      <c r="T157" s="12">
        <f t="shared" si="37"/>
        <v>0</v>
      </c>
      <c r="U157" s="12">
        <f t="shared" si="38"/>
        <v>0</v>
      </c>
      <c r="V157" s="12">
        <f t="shared" si="39"/>
        <v>0</v>
      </c>
      <c r="W157" s="12">
        <f t="shared" si="49"/>
        <v>0</v>
      </c>
      <c r="X157">
        <f>IF(Y157="na",SUMIFS(data_dd!H:H,data_dd!B:B,data_monthly!C157),Y157)</f>
        <v>0</v>
      </c>
      <c r="Y157" t="s">
        <v>552</v>
      </c>
    </row>
    <row r="158" spans="1:25">
      <c r="A158" s="13" t="str">
        <f t="shared" si="50"/>
        <v>M03</v>
      </c>
      <c r="B158" s="24">
        <f t="shared" si="51"/>
        <v>2007</v>
      </c>
      <c r="C158" s="24" t="s">
        <v>239</v>
      </c>
      <c r="D158" s="27">
        <f>SUMIFS(data_dd!D:D,data_dd!B:B,data_monthly!C158)</f>
        <v>0</v>
      </c>
      <c r="E158" s="27">
        <f>SUMIFS(data_dd!F:F,data_dd!B:B,data_monthly!C158)</f>
        <v>0</v>
      </c>
      <c r="F158" s="12">
        <v>1170.2</v>
      </c>
      <c r="G158">
        <v>1003.201558166603</v>
      </c>
      <c r="H158" s="6">
        <f t="shared" si="47"/>
        <v>167.01</v>
      </c>
      <c r="I158">
        <f t="shared" si="40"/>
        <v>13480.6</v>
      </c>
      <c r="J158">
        <f t="shared" si="41"/>
        <v>11568.984753316532</v>
      </c>
      <c r="K158">
        <f t="shared" si="42"/>
        <v>1911.6399999999999</v>
      </c>
      <c r="L158" s="12">
        <f t="shared" si="43"/>
        <v>31</v>
      </c>
      <c r="M158">
        <f t="shared" si="44"/>
        <v>37.748387096774195</v>
      </c>
      <c r="N158">
        <f t="shared" si="45"/>
        <v>32.361340586019452</v>
      </c>
      <c r="O158">
        <f t="shared" si="46"/>
        <v>5.387419354838709</v>
      </c>
      <c r="P158">
        <f>INDEX(defra!A:D,MATCH(C158,defra!A:A,0),4)</f>
        <v>1170.2</v>
      </c>
      <c r="Q158">
        <f>INDEX(daera!$A:$AA,MATCH(A158,lookup!$N$1:$N$13,FALSE),MATCH(B158,daera!$1:$1,0))</f>
        <v>167.01</v>
      </c>
      <c r="R158" s="12">
        <f t="shared" si="48"/>
        <v>0</v>
      </c>
      <c r="S158" s="12">
        <f t="shared" si="36"/>
        <v>0</v>
      </c>
      <c r="T158" s="12">
        <f t="shared" si="37"/>
        <v>0</v>
      </c>
      <c r="U158" s="12">
        <f t="shared" si="38"/>
        <v>0</v>
      </c>
      <c r="V158" s="12">
        <f t="shared" si="39"/>
        <v>0</v>
      </c>
      <c r="W158" s="12">
        <f t="shared" si="49"/>
        <v>0</v>
      </c>
      <c r="X158">
        <f>IF(Y158="na",SUMIFS(data_dd!H:H,data_dd!B:B,data_monthly!C158),Y158)</f>
        <v>0</v>
      </c>
      <c r="Y158" t="s">
        <v>552</v>
      </c>
    </row>
    <row r="159" spans="1:25">
      <c r="A159" s="13" t="str">
        <f t="shared" si="50"/>
        <v>M04</v>
      </c>
      <c r="B159" s="24">
        <f t="shared" si="51"/>
        <v>2007</v>
      </c>
      <c r="C159" s="24" t="s">
        <v>240</v>
      </c>
      <c r="D159" s="27">
        <f>SUMIFS(data_dd!D:D,data_dd!B:B,data_monthly!C159)</f>
        <v>0</v>
      </c>
      <c r="E159" s="27">
        <f>SUMIFS(data_dd!F:F,data_dd!B:B,data_monthly!C159)</f>
        <v>0</v>
      </c>
      <c r="F159" s="12">
        <v>1203.8</v>
      </c>
      <c r="G159">
        <v>1023.435966</v>
      </c>
      <c r="H159" s="6">
        <f t="shared" si="47"/>
        <v>180.36</v>
      </c>
      <c r="I159">
        <f t="shared" si="40"/>
        <v>1203.8</v>
      </c>
      <c r="J159">
        <f t="shared" si="41"/>
        <v>1023.435966</v>
      </c>
      <c r="K159">
        <f t="shared" si="42"/>
        <v>180.36</v>
      </c>
      <c r="L159" s="12">
        <f t="shared" si="43"/>
        <v>30</v>
      </c>
      <c r="M159">
        <f t="shared" si="44"/>
        <v>40.126666666666665</v>
      </c>
      <c r="N159">
        <f t="shared" si="45"/>
        <v>34.114532199999999</v>
      </c>
      <c r="O159">
        <f t="shared" si="46"/>
        <v>6.0120000000000005</v>
      </c>
      <c r="P159">
        <f>INDEX(defra!A:D,MATCH(C159,defra!A:A,0),4)</f>
        <v>1203.8</v>
      </c>
      <c r="Q159">
        <f>INDEX(daera!$A:$AA,MATCH(A159,lookup!$N$1:$N$13,FALSE),MATCH(B159,daera!$1:$1,0))</f>
        <v>180.36</v>
      </c>
      <c r="R159" s="12">
        <f t="shared" si="48"/>
        <v>0</v>
      </c>
      <c r="S159" s="12">
        <f t="shared" si="36"/>
        <v>0</v>
      </c>
      <c r="T159" s="12">
        <f t="shared" si="37"/>
        <v>0</v>
      </c>
      <c r="U159" s="12">
        <f t="shared" si="38"/>
        <v>0</v>
      </c>
      <c r="V159" s="12">
        <f t="shared" si="39"/>
        <v>0</v>
      </c>
      <c r="W159" s="12">
        <f t="shared" si="49"/>
        <v>0</v>
      </c>
      <c r="X159">
        <f>IF(Y159="na",SUMIFS(data_dd!H:H,data_dd!B:B,data_monthly!C159),Y159)</f>
        <v>0</v>
      </c>
      <c r="Y159" t="s">
        <v>552</v>
      </c>
    </row>
    <row r="160" spans="1:25">
      <c r="A160" s="13" t="str">
        <f t="shared" si="50"/>
        <v>M05</v>
      </c>
      <c r="B160" s="24">
        <f t="shared" si="51"/>
        <v>2007</v>
      </c>
      <c r="C160" s="24" t="s">
        <v>241</v>
      </c>
      <c r="D160" s="27">
        <f>SUMIFS(data_dd!D:D,data_dd!B:B,data_monthly!C160)</f>
        <v>0</v>
      </c>
      <c r="E160" s="27">
        <f>SUMIFS(data_dd!F:F,data_dd!B:B,data_monthly!C160)</f>
        <v>0</v>
      </c>
      <c r="F160" s="12">
        <v>1258.3</v>
      </c>
      <c r="G160">
        <v>1058.0934439999999</v>
      </c>
      <c r="H160" s="6">
        <f t="shared" si="47"/>
        <v>200.21</v>
      </c>
      <c r="I160">
        <f t="shared" si="40"/>
        <v>2462.1</v>
      </c>
      <c r="J160">
        <f t="shared" si="41"/>
        <v>2081.5294100000001</v>
      </c>
      <c r="K160">
        <f t="shared" si="42"/>
        <v>380.57000000000005</v>
      </c>
      <c r="L160" s="12">
        <f t="shared" si="43"/>
        <v>31</v>
      </c>
      <c r="M160">
        <f t="shared" si="44"/>
        <v>40.590322580645157</v>
      </c>
      <c r="N160">
        <f t="shared" si="45"/>
        <v>34.132046580645159</v>
      </c>
      <c r="O160">
        <f t="shared" si="46"/>
        <v>6.4583870967741941</v>
      </c>
      <c r="P160">
        <f>INDEX(defra!A:D,MATCH(C160,defra!A:A,0),4)</f>
        <v>1258.3</v>
      </c>
      <c r="Q160">
        <f>INDEX(daera!$A:$AA,MATCH(A160,lookup!$N$1:$N$13,FALSE),MATCH(B160,daera!$1:$1,0))</f>
        <v>200.21</v>
      </c>
      <c r="R160" s="12">
        <f t="shared" si="48"/>
        <v>0</v>
      </c>
      <c r="S160" s="12">
        <f t="shared" si="36"/>
        <v>0</v>
      </c>
      <c r="T160" s="12">
        <f t="shared" si="37"/>
        <v>0</v>
      </c>
      <c r="U160" s="12">
        <f t="shared" si="38"/>
        <v>0</v>
      </c>
      <c r="V160" s="12">
        <f t="shared" si="39"/>
        <v>0</v>
      </c>
      <c r="W160" s="12">
        <f t="shared" si="49"/>
        <v>0</v>
      </c>
      <c r="X160">
        <f>IF(Y160="na",SUMIFS(data_dd!H:H,data_dd!B:B,data_monthly!C160),Y160)</f>
        <v>0</v>
      </c>
      <c r="Y160" t="s">
        <v>552</v>
      </c>
    </row>
    <row r="161" spans="1:25">
      <c r="A161" s="13" t="str">
        <f t="shared" si="50"/>
        <v>M06</v>
      </c>
      <c r="B161" s="24">
        <f t="shared" si="51"/>
        <v>2007</v>
      </c>
      <c r="C161" s="24" t="s">
        <v>242</v>
      </c>
      <c r="D161" s="27">
        <f>SUMIFS(data_dd!D:D,data_dd!B:B,data_monthly!C161)</f>
        <v>0</v>
      </c>
      <c r="E161" s="27">
        <f>SUMIFS(data_dd!F:F,data_dd!B:B,data_monthly!C161)</f>
        <v>0</v>
      </c>
      <c r="F161" s="12">
        <v>1147.3</v>
      </c>
      <c r="G161">
        <v>963.00228700000002</v>
      </c>
      <c r="H161" s="6">
        <f t="shared" si="47"/>
        <v>184.3</v>
      </c>
      <c r="I161">
        <f t="shared" si="40"/>
        <v>3609.3999999999996</v>
      </c>
      <c r="J161">
        <f t="shared" si="41"/>
        <v>3044.5316970000003</v>
      </c>
      <c r="K161">
        <f t="shared" si="42"/>
        <v>564.87000000000012</v>
      </c>
      <c r="L161" s="12">
        <f t="shared" si="43"/>
        <v>30</v>
      </c>
      <c r="M161">
        <f t="shared" si="44"/>
        <v>38.243333333333332</v>
      </c>
      <c r="N161">
        <f t="shared" si="45"/>
        <v>32.100076233333333</v>
      </c>
      <c r="O161">
        <f t="shared" si="46"/>
        <v>6.1433333333333335</v>
      </c>
      <c r="P161">
        <f>INDEX(defra!A:D,MATCH(C161,defra!A:A,0),4)</f>
        <v>1147.3</v>
      </c>
      <c r="Q161">
        <f>INDEX(daera!$A:$AA,MATCH(A161,lookup!$N$1:$N$13,FALSE),MATCH(B161,daera!$1:$1,0))</f>
        <v>184.3</v>
      </c>
      <c r="R161" s="12">
        <f t="shared" si="48"/>
        <v>0</v>
      </c>
      <c r="S161" s="12">
        <f t="shared" si="36"/>
        <v>0</v>
      </c>
      <c r="T161" s="12">
        <f t="shared" si="37"/>
        <v>0</v>
      </c>
      <c r="U161" s="12">
        <f t="shared" si="38"/>
        <v>0</v>
      </c>
      <c r="V161" s="12">
        <f t="shared" si="39"/>
        <v>0</v>
      </c>
      <c r="W161" s="12">
        <f t="shared" si="49"/>
        <v>0</v>
      </c>
      <c r="X161">
        <f>IF(Y161="na",SUMIFS(data_dd!H:H,data_dd!B:B,data_monthly!C161),Y161)</f>
        <v>0</v>
      </c>
      <c r="Y161" t="s">
        <v>552</v>
      </c>
    </row>
    <row r="162" spans="1:25">
      <c r="A162" s="13" t="str">
        <f t="shared" si="50"/>
        <v>M07</v>
      </c>
      <c r="B162" s="24">
        <f t="shared" si="51"/>
        <v>2007</v>
      </c>
      <c r="C162" s="24" t="s">
        <v>243</v>
      </c>
      <c r="D162" s="27">
        <f>SUMIFS(data_dd!D:D,data_dd!B:B,data_monthly!C162)</f>
        <v>0</v>
      </c>
      <c r="E162" s="27">
        <f>SUMIFS(data_dd!F:F,data_dd!B:B,data_monthly!C162)</f>
        <v>0</v>
      </c>
      <c r="F162" s="12">
        <v>1098.4000000000001</v>
      </c>
      <c r="G162">
        <v>924.94598400000007</v>
      </c>
      <c r="H162" s="6">
        <f t="shared" si="47"/>
        <v>173.45</v>
      </c>
      <c r="I162">
        <f t="shared" si="40"/>
        <v>4707.7999999999993</v>
      </c>
      <c r="J162">
        <f t="shared" si="41"/>
        <v>3969.4776810000003</v>
      </c>
      <c r="K162">
        <f t="shared" si="42"/>
        <v>738.32000000000016</v>
      </c>
      <c r="L162" s="12">
        <f t="shared" si="43"/>
        <v>31</v>
      </c>
      <c r="M162">
        <f t="shared" si="44"/>
        <v>35.432258064516134</v>
      </c>
      <c r="N162">
        <f t="shared" si="45"/>
        <v>29.836967225806454</v>
      </c>
      <c r="O162">
        <f t="shared" si="46"/>
        <v>5.5951612903225802</v>
      </c>
      <c r="P162">
        <f>INDEX(defra!A:D,MATCH(C162,defra!A:A,0),4)</f>
        <v>1098.4000000000001</v>
      </c>
      <c r="Q162">
        <f>INDEX(daera!$A:$AA,MATCH(A162,lookup!$N$1:$N$13,FALSE),MATCH(B162,daera!$1:$1,0))</f>
        <v>173.45</v>
      </c>
      <c r="R162" s="12">
        <f t="shared" si="48"/>
        <v>0</v>
      </c>
      <c r="S162" s="12">
        <f t="shared" si="36"/>
        <v>0</v>
      </c>
      <c r="T162" s="12">
        <f t="shared" si="37"/>
        <v>0</v>
      </c>
      <c r="U162" s="12">
        <f t="shared" si="38"/>
        <v>0</v>
      </c>
      <c r="V162" s="12">
        <f t="shared" si="39"/>
        <v>0</v>
      </c>
      <c r="W162" s="12">
        <f t="shared" si="49"/>
        <v>0</v>
      </c>
      <c r="X162">
        <f>IF(Y162="na",SUMIFS(data_dd!H:H,data_dd!B:B,data_monthly!C162),Y162)</f>
        <v>0</v>
      </c>
      <c r="Y162" t="s">
        <v>552</v>
      </c>
    </row>
    <row r="163" spans="1:25">
      <c r="A163" s="13" t="str">
        <f t="shared" si="50"/>
        <v>M08</v>
      </c>
      <c r="B163" s="24">
        <f t="shared" si="51"/>
        <v>2007</v>
      </c>
      <c r="C163" s="24" t="s">
        <v>244</v>
      </c>
      <c r="D163" s="27">
        <f>SUMIFS(data_dd!D:D,data_dd!B:B,data_monthly!C163)</f>
        <v>0</v>
      </c>
      <c r="E163" s="27">
        <f>SUMIFS(data_dd!F:F,data_dd!B:B,data_monthly!C163)</f>
        <v>0</v>
      </c>
      <c r="F163" s="12">
        <v>1074.2</v>
      </c>
      <c r="G163">
        <v>917.48606200000006</v>
      </c>
      <c r="H163" s="6">
        <f t="shared" si="47"/>
        <v>156.71</v>
      </c>
      <c r="I163">
        <f t="shared" si="40"/>
        <v>5781.9999999999991</v>
      </c>
      <c r="J163">
        <f t="shared" si="41"/>
        <v>4886.9637430000002</v>
      </c>
      <c r="K163">
        <f t="shared" si="42"/>
        <v>895.0300000000002</v>
      </c>
      <c r="L163" s="12">
        <f t="shared" si="43"/>
        <v>31</v>
      </c>
      <c r="M163">
        <f t="shared" si="44"/>
        <v>34.651612903225811</v>
      </c>
      <c r="N163">
        <f t="shared" si="45"/>
        <v>29.596324580645163</v>
      </c>
      <c r="O163">
        <f t="shared" si="46"/>
        <v>5.0551612903225811</v>
      </c>
      <c r="P163">
        <f>INDEX(defra!A:D,MATCH(C163,defra!A:A,0),4)</f>
        <v>1074.2</v>
      </c>
      <c r="Q163">
        <f>INDEX(daera!$A:$AA,MATCH(A163,lookup!$N$1:$N$13,FALSE),MATCH(B163,daera!$1:$1,0))</f>
        <v>156.71</v>
      </c>
      <c r="R163" s="12">
        <f t="shared" si="48"/>
        <v>0</v>
      </c>
      <c r="S163" s="12">
        <f t="shared" si="36"/>
        <v>0</v>
      </c>
      <c r="T163" s="12">
        <f t="shared" si="37"/>
        <v>0</v>
      </c>
      <c r="U163" s="12">
        <f t="shared" si="38"/>
        <v>0</v>
      </c>
      <c r="V163" s="12">
        <f t="shared" si="39"/>
        <v>0</v>
      </c>
      <c r="W163" s="12">
        <f t="shared" si="49"/>
        <v>0</v>
      </c>
      <c r="X163">
        <f>IF(Y163="na",SUMIFS(data_dd!H:H,data_dd!B:B,data_monthly!C163),Y163)</f>
        <v>0</v>
      </c>
      <c r="Y163" t="s">
        <v>552</v>
      </c>
    </row>
    <row r="164" spans="1:25">
      <c r="A164" s="13" t="str">
        <f t="shared" si="50"/>
        <v>M09</v>
      </c>
      <c r="B164" s="24">
        <f t="shared" si="51"/>
        <v>2007</v>
      </c>
      <c r="C164" s="24" t="s">
        <v>245</v>
      </c>
      <c r="D164" s="27">
        <f>SUMIFS(data_dd!D:D,data_dd!B:B,data_monthly!C164)</f>
        <v>0</v>
      </c>
      <c r="E164" s="27">
        <f>SUMIFS(data_dd!F:F,data_dd!B:B,data_monthly!C164)</f>
        <v>0</v>
      </c>
      <c r="F164" s="12">
        <v>1026.5</v>
      </c>
      <c r="G164">
        <v>888.426153</v>
      </c>
      <c r="H164" s="6">
        <f t="shared" si="47"/>
        <v>138.07</v>
      </c>
      <c r="I164">
        <f t="shared" si="40"/>
        <v>6808.4999999999991</v>
      </c>
      <c r="J164">
        <f t="shared" si="41"/>
        <v>5775.3898960000006</v>
      </c>
      <c r="K164">
        <f t="shared" si="42"/>
        <v>1033.1000000000001</v>
      </c>
      <c r="L164" s="12">
        <f t="shared" si="43"/>
        <v>30</v>
      </c>
      <c r="M164">
        <f t="shared" si="44"/>
        <v>34.216666666666669</v>
      </c>
      <c r="N164">
        <f t="shared" si="45"/>
        <v>29.6142051</v>
      </c>
      <c r="O164">
        <f t="shared" si="46"/>
        <v>4.6023333333333332</v>
      </c>
      <c r="P164">
        <f>INDEX(defra!A:D,MATCH(C164,defra!A:A,0),4)</f>
        <v>1026.5</v>
      </c>
      <c r="Q164">
        <f>INDEX(daera!$A:$AA,MATCH(A164,lookup!$N$1:$N$13,FALSE),MATCH(B164,daera!$1:$1,0))</f>
        <v>138.07</v>
      </c>
      <c r="R164" s="12">
        <f t="shared" si="48"/>
        <v>0</v>
      </c>
      <c r="S164" s="12">
        <f t="shared" si="36"/>
        <v>0</v>
      </c>
      <c r="T164" s="12">
        <f t="shared" si="37"/>
        <v>0</v>
      </c>
      <c r="U164" s="12">
        <f t="shared" si="38"/>
        <v>0</v>
      </c>
      <c r="V164" s="12">
        <f t="shared" si="39"/>
        <v>0</v>
      </c>
      <c r="W164" s="12">
        <f t="shared" si="49"/>
        <v>0</v>
      </c>
      <c r="X164">
        <f>IF(Y164="na",SUMIFS(data_dd!H:H,data_dd!B:B,data_monthly!C164),Y164)</f>
        <v>0</v>
      </c>
      <c r="Y164" t="s">
        <v>552</v>
      </c>
    </row>
    <row r="165" spans="1:25">
      <c r="A165" s="13" t="str">
        <f t="shared" si="50"/>
        <v>M10</v>
      </c>
      <c r="B165" s="24">
        <f t="shared" si="51"/>
        <v>2007</v>
      </c>
      <c r="C165" s="24" t="s">
        <v>246</v>
      </c>
      <c r="D165" s="27">
        <f>SUMIFS(data_dd!D:D,data_dd!B:B,data_monthly!C165)</f>
        <v>0</v>
      </c>
      <c r="E165" s="27">
        <f>SUMIFS(data_dd!F:F,data_dd!B:B,data_monthly!C165)</f>
        <v>0</v>
      </c>
      <c r="F165" s="12">
        <v>1041.5</v>
      </c>
      <c r="G165">
        <v>902.86667299999999</v>
      </c>
      <c r="H165" s="6">
        <f t="shared" si="47"/>
        <v>138.63</v>
      </c>
      <c r="I165">
        <f t="shared" si="40"/>
        <v>7849.9999999999991</v>
      </c>
      <c r="J165">
        <f t="shared" si="41"/>
        <v>6678.256569000001</v>
      </c>
      <c r="K165">
        <f t="shared" si="42"/>
        <v>1171.73</v>
      </c>
      <c r="L165" s="12">
        <f t="shared" si="43"/>
        <v>31</v>
      </c>
      <c r="M165">
        <f t="shared" si="44"/>
        <v>33.596774193548384</v>
      </c>
      <c r="N165">
        <f t="shared" si="45"/>
        <v>29.124731387096773</v>
      </c>
      <c r="O165">
        <f t="shared" si="46"/>
        <v>4.4719354838709675</v>
      </c>
      <c r="P165">
        <f>INDEX(defra!A:D,MATCH(C165,defra!A:A,0),4)</f>
        <v>1041.5</v>
      </c>
      <c r="Q165">
        <f>INDEX(daera!$A:$AA,MATCH(A165,lookup!$N$1:$N$13,FALSE),MATCH(B165,daera!$1:$1,0))</f>
        <v>138.63</v>
      </c>
      <c r="R165" s="12">
        <f t="shared" si="48"/>
        <v>0</v>
      </c>
      <c r="S165" s="12">
        <f t="shared" si="36"/>
        <v>0</v>
      </c>
      <c r="T165" s="12">
        <f t="shared" si="37"/>
        <v>0</v>
      </c>
      <c r="U165" s="12">
        <f t="shared" si="38"/>
        <v>0</v>
      </c>
      <c r="V165" s="12">
        <f t="shared" si="39"/>
        <v>0</v>
      </c>
      <c r="W165" s="12">
        <f t="shared" si="49"/>
        <v>0</v>
      </c>
      <c r="X165">
        <f>IF(Y165="na",SUMIFS(data_dd!H:H,data_dd!B:B,data_monthly!C165),Y165)</f>
        <v>0</v>
      </c>
      <c r="Y165" t="s">
        <v>552</v>
      </c>
    </row>
    <row r="166" spans="1:25">
      <c r="A166" s="13" t="str">
        <f t="shared" si="50"/>
        <v>M11</v>
      </c>
      <c r="B166" s="24">
        <f t="shared" si="51"/>
        <v>2007</v>
      </c>
      <c r="C166" s="24" t="s">
        <v>247</v>
      </c>
      <c r="D166" s="27">
        <f>SUMIFS(data_dd!D:D,data_dd!B:B,data_monthly!C166)</f>
        <v>0</v>
      </c>
      <c r="E166" s="27">
        <f>SUMIFS(data_dd!F:F,data_dd!B:B,data_monthly!C166)</f>
        <v>0</v>
      </c>
      <c r="F166" s="12">
        <v>1014</v>
      </c>
      <c r="G166">
        <v>878.20172600000001</v>
      </c>
      <c r="H166" s="6">
        <f t="shared" si="47"/>
        <v>135.80000000000001</v>
      </c>
      <c r="I166">
        <f t="shared" si="40"/>
        <v>8864</v>
      </c>
      <c r="J166">
        <f t="shared" si="41"/>
        <v>7556.4582950000013</v>
      </c>
      <c r="K166">
        <f t="shared" si="42"/>
        <v>1307.53</v>
      </c>
      <c r="L166" s="12">
        <f t="shared" si="43"/>
        <v>30</v>
      </c>
      <c r="M166">
        <f t="shared" si="44"/>
        <v>33.799999999999997</v>
      </c>
      <c r="N166">
        <f t="shared" si="45"/>
        <v>29.273390866666666</v>
      </c>
      <c r="O166">
        <f t="shared" si="46"/>
        <v>4.5266666666666673</v>
      </c>
      <c r="P166">
        <f>INDEX(defra!A:D,MATCH(C166,defra!A:A,0),4)</f>
        <v>1014</v>
      </c>
      <c r="Q166">
        <f>INDEX(daera!$A:$AA,MATCH(A166,lookup!$N$1:$N$13,FALSE),MATCH(B166,daera!$1:$1,0))</f>
        <v>135.80000000000001</v>
      </c>
      <c r="R166" s="12">
        <f t="shared" si="48"/>
        <v>0</v>
      </c>
      <c r="S166" s="12">
        <f t="shared" si="36"/>
        <v>0</v>
      </c>
      <c r="T166" s="12">
        <f t="shared" si="37"/>
        <v>0</v>
      </c>
      <c r="U166" s="12">
        <f t="shared" si="38"/>
        <v>0</v>
      </c>
      <c r="V166" s="12">
        <f t="shared" si="39"/>
        <v>0</v>
      </c>
      <c r="W166" s="12">
        <f t="shared" si="49"/>
        <v>0</v>
      </c>
      <c r="X166">
        <f>IF(Y166="na",SUMIFS(data_dd!H:H,data_dd!B:B,data_monthly!C166),Y166)</f>
        <v>0</v>
      </c>
      <c r="Y166" t="s">
        <v>552</v>
      </c>
    </row>
    <row r="167" spans="1:25">
      <c r="A167" s="13" t="str">
        <f t="shared" si="50"/>
        <v>M12</v>
      </c>
      <c r="B167" s="24">
        <f t="shared" si="51"/>
        <v>2007</v>
      </c>
      <c r="C167" s="24" t="s">
        <v>248</v>
      </c>
      <c r="D167" s="27">
        <f>SUMIFS(data_dd!D:D,data_dd!B:B,data_monthly!C167)</f>
        <v>0</v>
      </c>
      <c r="E167" s="27">
        <f>SUMIFS(data_dd!F:F,data_dd!B:B,data_monthly!C167)</f>
        <v>0</v>
      </c>
      <c r="F167" s="12">
        <v>1069.4000000000001</v>
      </c>
      <c r="G167">
        <v>922.07245100000011</v>
      </c>
      <c r="H167" s="6">
        <f t="shared" si="47"/>
        <v>147.33000000000001</v>
      </c>
      <c r="I167">
        <f t="shared" si="40"/>
        <v>9933.4</v>
      </c>
      <c r="J167">
        <f t="shared" si="41"/>
        <v>8478.5307460000022</v>
      </c>
      <c r="K167">
        <f t="shared" si="42"/>
        <v>1454.86</v>
      </c>
      <c r="L167" s="12">
        <f t="shared" si="43"/>
        <v>31</v>
      </c>
      <c r="M167">
        <f t="shared" si="44"/>
        <v>34.49677419354839</v>
      </c>
      <c r="N167">
        <f t="shared" si="45"/>
        <v>29.744272612903231</v>
      </c>
      <c r="O167">
        <f t="shared" si="46"/>
        <v>4.7525806451612906</v>
      </c>
      <c r="P167">
        <f>INDEX(defra!A:D,MATCH(C167,defra!A:A,0),4)</f>
        <v>1069.4000000000001</v>
      </c>
      <c r="Q167">
        <f>INDEX(daera!$A:$AA,MATCH(A167,lookup!$N$1:$N$13,FALSE),MATCH(B167,daera!$1:$1,0))</f>
        <v>147.33000000000001</v>
      </c>
      <c r="R167" s="12">
        <f t="shared" si="48"/>
        <v>0</v>
      </c>
      <c r="S167" s="12">
        <f t="shared" si="36"/>
        <v>0</v>
      </c>
      <c r="T167" s="12">
        <f t="shared" si="37"/>
        <v>0</v>
      </c>
      <c r="U167" s="12">
        <f t="shared" si="38"/>
        <v>0</v>
      </c>
      <c r="V167" s="12">
        <f t="shared" si="39"/>
        <v>0</v>
      </c>
      <c r="W167" s="12">
        <f t="shared" si="49"/>
        <v>0</v>
      </c>
      <c r="X167">
        <f>IF(Y167="na",SUMIFS(data_dd!H:H,data_dd!B:B,data_monthly!C167),Y167)</f>
        <v>0</v>
      </c>
      <c r="Y167" t="s">
        <v>552</v>
      </c>
    </row>
    <row r="168" spans="1:25">
      <c r="A168" s="13" t="str">
        <f t="shared" si="50"/>
        <v>M01</v>
      </c>
      <c r="B168" s="24">
        <f t="shared" si="51"/>
        <v>2008</v>
      </c>
      <c r="C168" s="24" t="s">
        <v>249</v>
      </c>
      <c r="D168" s="27">
        <f>SUMIFS(data_dd!D:D,data_dd!B:B,data_monthly!C168)</f>
        <v>0</v>
      </c>
      <c r="E168" s="27">
        <f>SUMIFS(data_dd!F:F,data_dd!B:B,data_monthly!C168)</f>
        <v>0</v>
      </c>
      <c r="F168" s="12">
        <v>1100.7</v>
      </c>
      <c r="G168">
        <v>945.45905400000004</v>
      </c>
      <c r="H168" s="6">
        <f t="shared" si="47"/>
        <v>155.24</v>
      </c>
      <c r="I168">
        <f t="shared" si="40"/>
        <v>11034.1</v>
      </c>
      <c r="J168">
        <f t="shared" si="41"/>
        <v>9423.989800000003</v>
      </c>
      <c r="K168">
        <f t="shared" si="42"/>
        <v>1610.1</v>
      </c>
      <c r="L168" s="12">
        <f t="shared" si="43"/>
        <v>31</v>
      </c>
      <c r="M168">
        <f t="shared" si="44"/>
        <v>35.506451612903227</v>
      </c>
      <c r="N168">
        <f t="shared" si="45"/>
        <v>30.498679161290323</v>
      </c>
      <c r="O168">
        <f t="shared" si="46"/>
        <v>5.007741935483871</v>
      </c>
      <c r="P168">
        <f>INDEX(defra!A:D,MATCH(C168,defra!A:A,0),4)</f>
        <v>1100.7</v>
      </c>
      <c r="Q168">
        <f>INDEX(daera!$A:$AA,MATCH(A168,lookup!$N$1:$N$13,FALSE),MATCH(B168,daera!$1:$1,0))</f>
        <v>155.24</v>
      </c>
      <c r="R168" s="12">
        <f t="shared" si="48"/>
        <v>0</v>
      </c>
      <c r="S168" s="12">
        <f t="shared" si="36"/>
        <v>0</v>
      </c>
      <c r="T168" s="12">
        <f t="shared" si="37"/>
        <v>0</v>
      </c>
      <c r="U168" s="12">
        <f t="shared" si="38"/>
        <v>0</v>
      </c>
      <c r="V168" s="12">
        <f t="shared" si="39"/>
        <v>0</v>
      </c>
      <c r="W168" s="12">
        <f t="shared" si="49"/>
        <v>0</v>
      </c>
      <c r="X168">
        <f>IF(Y168="na",SUMIFS(data_dd!H:H,data_dd!B:B,data_monthly!C168),Y168)</f>
        <v>0</v>
      </c>
      <c r="Y168" t="s">
        <v>552</v>
      </c>
    </row>
    <row r="169" spans="1:25">
      <c r="A169" s="13" t="str">
        <f t="shared" si="50"/>
        <v>M02</v>
      </c>
      <c r="B169" s="24">
        <f t="shared" si="51"/>
        <v>2008</v>
      </c>
      <c r="C169" s="24" t="s">
        <v>250</v>
      </c>
      <c r="D169" s="27">
        <f>SUMIFS(data_dd!D:D,data_dd!B:B,data_monthly!C169)</f>
        <v>0</v>
      </c>
      <c r="E169" s="27">
        <f>SUMIFS(data_dd!F:F,data_dd!B:B,data_monthly!C169)</f>
        <v>0</v>
      </c>
      <c r="F169" s="12">
        <v>1044.0999999999999</v>
      </c>
      <c r="G169">
        <v>893.41017199999987</v>
      </c>
      <c r="H169" s="6">
        <f t="shared" si="47"/>
        <v>150.69</v>
      </c>
      <c r="I169">
        <f t="shared" si="40"/>
        <v>12078.2</v>
      </c>
      <c r="J169">
        <f t="shared" si="41"/>
        <v>10317.399972000003</v>
      </c>
      <c r="K169">
        <f t="shared" si="42"/>
        <v>1760.79</v>
      </c>
      <c r="L169" s="12">
        <f t="shared" si="43"/>
        <v>29</v>
      </c>
      <c r="M169">
        <f t="shared" si="44"/>
        <v>36.003448275862063</v>
      </c>
      <c r="N169">
        <f t="shared" si="45"/>
        <v>30.807247310344824</v>
      </c>
      <c r="O169">
        <f t="shared" si="46"/>
        <v>5.1962068965517236</v>
      </c>
      <c r="P169">
        <f>INDEX(defra!A:D,MATCH(C169,defra!A:A,0),4)</f>
        <v>1044.0999999999999</v>
      </c>
      <c r="Q169">
        <f>INDEX(daera!$A:$AA,MATCH(A169,lookup!$N$1:$N$13,FALSE),MATCH(B169,daera!$1:$1,0))</f>
        <v>150.69</v>
      </c>
      <c r="R169" s="12">
        <f t="shared" si="48"/>
        <v>0</v>
      </c>
      <c r="S169" s="12">
        <f t="shared" si="36"/>
        <v>0</v>
      </c>
      <c r="T169" s="12">
        <f t="shared" si="37"/>
        <v>0</v>
      </c>
      <c r="U169" s="12">
        <f t="shared" si="38"/>
        <v>0</v>
      </c>
      <c r="V169" s="12">
        <f t="shared" si="39"/>
        <v>0</v>
      </c>
      <c r="W169" s="12">
        <f t="shared" si="49"/>
        <v>0</v>
      </c>
      <c r="X169">
        <f>IF(Y169="na",SUMIFS(data_dd!H:H,data_dd!B:B,data_monthly!C169),Y169)</f>
        <v>0</v>
      </c>
      <c r="Y169" t="s">
        <v>552</v>
      </c>
    </row>
    <row r="170" spans="1:25">
      <c r="A170" s="13" t="str">
        <f t="shared" si="50"/>
        <v>M03</v>
      </c>
      <c r="B170" s="24">
        <f t="shared" si="51"/>
        <v>2008</v>
      </c>
      <c r="C170" s="24" t="s">
        <v>251</v>
      </c>
      <c r="D170" s="27">
        <f>SUMIFS(data_dd!D:D,data_dd!B:B,data_monthly!C170)</f>
        <v>0</v>
      </c>
      <c r="E170" s="27">
        <f>SUMIFS(data_dd!F:F,data_dd!B:B,data_monthly!C170)</f>
        <v>0</v>
      </c>
      <c r="F170" s="12">
        <v>1136.9000000000001</v>
      </c>
      <c r="G170">
        <v>967.14822300000014</v>
      </c>
      <c r="H170" s="6">
        <f t="shared" si="47"/>
        <v>169.75</v>
      </c>
      <c r="I170">
        <f t="shared" si="40"/>
        <v>13215.1</v>
      </c>
      <c r="J170">
        <f t="shared" si="41"/>
        <v>11284.548195000003</v>
      </c>
      <c r="K170">
        <f t="shared" si="42"/>
        <v>1930.54</v>
      </c>
      <c r="L170" s="12">
        <f t="shared" si="43"/>
        <v>31</v>
      </c>
      <c r="M170">
        <f t="shared" si="44"/>
        <v>36.674193548387102</v>
      </c>
      <c r="N170">
        <f t="shared" si="45"/>
        <v>31.198329774193553</v>
      </c>
      <c r="O170">
        <f t="shared" si="46"/>
        <v>5.475806451612903</v>
      </c>
      <c r="P170">
        <f>INDEX(defra!A:D,MATCH(C170,defra!A:A,0),4)</f>
        <v>1136.9000000000001</v>
      </c>
      <c r="Q170">
        <f>INDEX(daera!$A:$AA,MATCH(A170,lookup!$N$1:$N$13,FALSE),MATCH(B170,daera!$1:$1,0))</f>
        <v>169.75</v>
      </c>
      <c r="R170" s="12">
        <f t="shared" si="48"/>
        <v>0</v>
      </c>
      <c r="S170" s="12">
        <f t="shared" si="36"/>
        <v>0</v>
      </c>
      <c r="T170" s="12">
        <f t="shared" si="37"/>
        <v>0</v>
      </c>
      <c r="U170" s="12">
        <f t="shared" si="38"/>
        <v>0</v>
      </c>
      <c r="V170" s="12">
        <f t="shared" si="39"/>
        <v>0</v>
      </c>
      <c r="W170" s="12">
        <f t="shared" si="49"/>
        <v>0</v>
      </c>
      <c r="X170">
        <f>IF(Y170="na",SUMIFS(data_dd!H:H,data_dd!B:B,data_monthly!C170),Y170)</f>
        <v>0</v>
      </c>
      <c r="Y170" t="s">
        <v>552</v>
      </c>
    </row>
    <row r="171" spans="1:25">
      <c r="A171" s="13" t="str">
        <f t="shared" si="50"/>
        <v>M04</v>
      </c>
      <c r="B171" s="24">
        <f t="shared" si="51"/>
        <v>2008</v>
      </c>
      <c r="C171" s="24" t="s">
        <v>252</v>
      </c>
      <c r="D171" s="27">
        <f>SUMIFS(data_dd!D:D,data_dd!B:B,data_monthly!C171)</f>
        <v>1139.4000000000001</v>
      </c>
      <c r="E171" s="27">
        <f>SUMIFS(data_dd!F:F,data_dd!B:B,data_monthly!C171)</f>
        <v>963.76755800000001</v>
      </c>
      <c r="F171" s="12">
        <v>1139.4000000000001</v>
      </c>
      <c r="G171">
        <v>963.76755800000012</v>
      </c>
      <c r="H171" s="6">
        <f t="shared" si="47"/>
        <v>175.63</v>
      </c>
      <c r="I171">
        <f t="shared" si="40"/>
        <v>1139.4000000000001</v>
      </c>
      <c r="J171">
        <f t="shared" si="41"/>
        <v>963.76755800000012</v>
      </c>
      <c r="K171">
        <f t="shared" si="42"/>
        <v>175.63</v>
      </c>
      <c r="L171" s="12">
        <f t="shared" si="43"/>
        <v>30</v>
      </c>
      <c r="M171">
        <f t="shared" si="44"/>
        <v>37.980000000000004</v>
      </c>
      <c r="N171">
        <f t="shared" si="45"/>
        <v>32.125585266666668</v>
      </c>
      <c r="O171">
        <f t="shared" si="46"/>
        <v>5.8543333333333329</v>
      </c>
      <c r="P171">
        <f>INDEX(defra!A:D,MATCH(C171,defra!A:A,0),4)</f>
        <v>1139.4000000000001</v>
      </c>
      <c r="Q171">
        <f>INDEX(daera!$A:$AA,MATCH(A171,lookup!$N$1:$N$13,FALSE),MATCH(B171,daera!$1:$1,0))</f>
        <v>175.63</v>
      </c>
      <c r="R171" s="12">
        <f t="shared" si="48"/>
        <v>0</v>
      </c>
      <c r="S171" s="12">
        <f t="shared" si="36"/>
        <v>0</v>
      </c>
      <c r="T171" s="12">
        <f t="shared" si="37"/>
        <v>0</v>
      </c>
      <c r="U171" s="12">
        <f t="shared" si="38"/>
        <v>0</v>
      </c>
      <c r="V171" s="12">
        <f t="shared" si="39"/>
        <v>0</v>
      </c>
      <c r="W171" s="12">
        <f t="shared" si="49"/>
        <v>0</v>
      </c>
      <c r="X171">
        <f>IF(Y171="na",SUMIFS(data_dd!H:H,data_dd!B:B,data_monthly!C171),Y171)</f>
        <v>0</v>
      </c>
      <c r="Y171" t="s">
        <v>552</v>
      </c>
    </row>
    <row r="172" spans="1:25">
      <c r="A172" s="13" t="str">
        <f t="shared" si="50"/>
        <v>M05</v>
      </c>
      <c r="B172" s="24">
        <f t="shared" si="51"/>
        <v>2008</v>
      </c>
      <c r="C172" s="24" t="s">
        <v>253</v>
      </c>
      <c r="D172" s="27">
        <f>SUMIFS(data_dd!D:D,data_dd!B:B,data_monthly!C172)</f>
        <v>1225.6999999999998</v>
      </c>
      <c r="E172" s="27">
        <f>SUMIFS(data_dd!F:F,data_dd!B:B,data_monthly!C172)</f>
        <v>1025.3803128063259</v>
      </c>
      <c r="F172" s="12">
        <v>1225.7</v>
      </c>
      <c r="G172">
        <v>1027.207144</v>
      </c>
      <c r="H172" s="6">
        <f t="shared" si="47"/>
        <v>198.49</v>
      </c>
      <c r="I172">
        <f t="shared" si="40"/>
        <v>2365.1000000000004</v>
      </c>
      <c r="J172">
        <f t="shared" si="41"/>
        <v>1990.974702</v>
      </c>
      <c r="K172">
        <f t="shared" si="42"/>
        <v>374.12</v>
      </c>
      <c r="L172" s="12">
        <f t="shared" si="43"/>
        <v>31</v>
      </c>
      <c r="M172">
        <f t="shared" si="44"/>
        <v>39.538709677419355</v>
      </c>
      <c r="N172">
        <f t="shared" si="45"/>
        <v>33.135714322580647</v>
      </c>
      <c r="O172">
        <f t="shared" si="46"/>
        <v>6.402903225806452</v>
      </c>
      <c r="P172">
        <f>INDEX(defra!A:D,MATCH(C172,defra!A:A,0),4)</f>
        <v>1225.7</v>
      </c>
      <c r="Q172">
        <f>INDEX(daera!$A:$AA,MATCH(A172,lookup!$N$1:$N$13,FALSE),MATCH(B172,daera!$1:$1,0))</f>
        <v>198.49</v>
      </c>
      <c r="R172" s="12">
        <f t="shared" si="48"/>
        <v>0</v>
      </c>
      <c r="S172" s="12">
        <f t="shared" si="36"/>
        <v>0</v>
      </c>
      <c r="T172" s="12">
        <f t="shared" si="37"/>
        <v>0</v>
      </c>
      <c r="U172" s="12">
        <f t="shared" si="38"/>
        <v>0</v>
      </c>
      <c r="V172" s="12">
        <f t="shared" si="39"/>
        <v>0</v>
      </c>
      <c r="W172" s="12">
        <f t="shared" si="49"/>
        <v>0</v>
      </c>
      <c r="X172">
        <f>IF(Y172="na",SUMIFS(data_dd!H:H,data_dd!B:B,data_monthly!C172),Y172)</f>
        <v>0</v>
      </c>
      <c r="Y172" t="s">
        <v>552</v>
      </c>
    </row>
    <row r="173" spans="1:25">
      <c r="A173" s="13" t="str">
        <f t="shared" si="50"/>
        <v>M06</v>
      </c>
      <c r="B173" s="24">
        <f t="shared" si="51"/>
        <v>2008</v>
      </c>
      <c r="C173" s="24" t="s">
        <v>254</v>
      </c>
      <c r="D173" s="27">
        <f>SUMIFS(data_dd!D:D,data_dd!B:B,data_monthly!C173)</f>
        <v>1127.3999999999999</v>
      </c>
      <c r="E173" s="27">
        <f>SUMIFS(data_dd!F:F,data_dd!B:B,data_monthly!C173)</f>
        <v>942.96074799999997</v>
      </c>
      <c r="F173" s="12">
        <v>1127.4000000000001</v>
      </c>
      <c r="G173">
        <v>942.96074800000008</v>
      </c>
      <c r="H173" s="6">
        <f t="shared" si="47"/>
        <v>184.44</v>
      </c>
      <c r="I173">
        <f t="shared" si="40"/>
        <v>3492.5000000000005</v>
      </c>
      <c r="J173">
        <f t="shared" si="41"/>
        <v>2933.9354499999999</v>
      </c>
      <c r="K173">
        <f t="shared" si="42"/>
        <v>558.55999999999995</v>
      </c>
      <c r="L173" s="12">
        <f t="shared" si="43"/>
        <v>30</v>
      </c>
      <c r="M173">
        <f t="shared" si="44"/>
        <v>37.580000000000005</v>
      </c>
      <c r="N173">
        <f t="shared" si="45"/>
        <v>31.432024933333334</v>
      </c>
      <c r="O173">
        <f t="shared" si="46"/>
        <v>6.1479999999999997</v>
      </c>
      <c r="P173">
        <f>INDEX(defra!A:D,MATCH(C173,defra!A:A,0),4)</f>
        <v>1127.4000000000001</v>
      </c>
      <c r="Q173">
        <f>INDEX(daera!$A:$AA,MATCH(A173,lookup!$N$1:$N$13,FALSE),MATCH(B173,daera!$1:$1,0))</f>
        <v>184.44</v>
      </c>
      <c r="R173" s="12">
        <f t="shared" si="48"/>
        <v>0</v>
      </c>
      <c r="S173" s="12">
        <f t="shared" si="36"/>
        <v>0</v>
      </c>
      <c r="T173" s="12">
        <f t="shared" si="37"/>
        <v>0</v>
      </c>
      <c r="U173" s="12">
        <f t="shared" si="38"/>
        <v>0</v>
      </c>
      <c r="V173" s="12">
        <f t="shared" si="39"/>
        <v>0</v>
      </c>
      <c r="W173" s="12">
        <f t="shared" si="49"/>
        <v>0</v>
      </c>
      <c r="X173">
        <f>IF(Y173="na",SUMIFS(data_dd!H:H,data_dd!B:B,data_monthly!C173),Y173)</f>
        <v>0</v>
      </c>
      <c r="Y173" t="s">
        <v>552</v>
      </c>
    </row>
    <row r="174" spans="1:25">
      <c r="A174" s="13" t="str">
        <f t="shared" si="50"/>
        <v>M07</v>
      </c>
      <c r="B174" s="24">
        <f t="shared" si="51"/>
        <v>2008</v>
      </c>
      <c r="C174" s="24" t="s">
        <v>255</v>
      </c>
      <c r="D174" s="27">
        <f>SUMIFS(data_dd!D:D,data_dd!B:B,data_monthly!C174)</f>
        <v>1114.9999999999998</v>
      </c>
      <c r="E174" s="27">
        <f>SUMIFS(data_dd!F:F,data_dd!B:B,data_monthly!C174)</f>
        <v>937.26686100000018</v>
      </c>
      <c r="F174" s="12">
        <v>1115</v>
      </c>
      <c r="G174">
        <v>937.26686100000006</v>
      </c>
      <c r="H174" s="6">
        <f t="shared" si="47"/>
        <v>177.73</v>
      </c>
      <c r="I174">
        <f t="shared" si="40"/>
        <v>4607.5</v>
      </c>
      <c r="J174">
        <f t="shared" si="41"/>
        <v>3871.202311</v>
      </c>
      <c r="K174">
        <f t="shared" si="42"/>
        <v>736.29</v>
      </c>
      <c r="L174" s="12">
        <f t="shared" si="43"/>
        <v>31</v>
      </c>
      <c r="M174">
        <f t="shared" si="44"/>
        <v>35.967741935483872</v>
      </c>
      <c r="N174">
        <f t="shared" si="45"/>
        <v>30.234414870967743</v>
      </c>
      <c r="O174">
        <f t="shared" si="46"/>
        <v>5.7332258064516122</v>
      </c>
      <c r="P174">
        <f>INDEX(defra!A:D,MATCH(C174,defra!A:A,0),4)</f>
        <v>1115</v>
      </c>
      <c r="Q174">
        <f>INDEX(daera!$A:$AA,MATCH(A174,lookup!$N$1:$N$13,FALSE),MATCH(B174,daera!$1:$1,0))</f>
        <v>177.73</v>
      </c>
      <c r="R174" s="12">
        <f t="shared" si="48"/>
        <v>0</v>
      </c>
      <c r="S174" s="12">
        <f t="shared" si="36"/>
        <v>0</v>
      </c>
      <c r="T174" s="12">
        <f t="shared" si="37"/>
        <v>0</v>
      </c>
      <c r="U174" s="12">
        <f t="shared" si="38"/>
        <v>0</v>
      </c>
      <c r="V174" s="12">
        <f t="shared" si="39"/>
        <v>0</v>
      </c>
      <c r="W174" s="12">
        <f t="shared" si="49"/>
        <v>0</v>
      </c>
      <c r="X174">
        <f>IF(Y174="na",SUMIFS(data_dd!H:H,data_dd!B:B,data_monthly!C174),Y174)</f>
        <v>0</v>
      </c>
      <c r="Y174" t="s">
        <v>552</v>
      </c>
    </row>
    <row r="175" spans="1:25">
      <c r="A175" s="13" t="str">
        <f t="shared" si="50"/>
        <v>M08</v>
      </c>
      <c r="B175" s="24">
        <f t="shared" si="51"/>
        <v>2008</v>
      </c>
      <c r="C175" s="24" t="s">
        <v>256</v>
      </c>
      <c r="D175" s="27">
        <f>SUMIFS(data_dd!D:D,data_dd!B:B,data_monthly!C175)</f>
        <v>1057.3</v>
      </c>
      <c r="E175" s="27">
        <f>SUMIFS(data_dd!F:F,data_dd!B:B,data_monthly!C175)</f>
        <v>902.97700599999985</v>
      </c>
      <c r="F175" s="12">
        <v>1057.3</v>
      </c>
      <c r="G175">
        <v>902.97700599999996</v>
      </c>
      <c r="H175" s="6">
        <f t="shared" si="47"/>
        <v>154.32</v>
      </c>
      <c r="I175">
        <f t="shared" si="40"/>
        <v>5664.8</v>
      </c>
      <c r="J175">
        <f t="shared" si="41"/>
        <v>4774.1793170000001</v>
      </c>
      <c r="K175">
        <f t="shared" si="42"/>
        <v>890.6099999999999</v>
      </c>
      <c r="L175" s="12">
        <f t="shared" si="43"/>
        <v>31</v>
      </c>
      <c r="M175">
        <f t="shared" si="44"/>
        <v>34.106451612903221</v>
      </c>
      <c r="N175">
        <f t="shared" si="45"/>
        <v>29.128290516129031</v>
      </c>
      <c r="O175">
        <f t="shared" si="46"/>
        <v>4.9780645161290318</v>
      </c>
      <c r="P175">
        <f>INDEX(defra!A:D,MATCH(C175,defra!A:A,0),4)</f>
        <v>1057.3</v>
      </c>
      <c r="Q175">
        <f>INDEX(daera!$A:$AA,MATCH(A175,lookup!$N$1:$N$13,FALSE),MATCH(B175,daera!$1:$1,0))</f>
        <v>154.32</v>
      </c>
      <c r="R175" s="12">
        <f t="shared" si="48"/>
        <v>0</v>
      </c>
      <c r="S175" s="12">
        <f t="shared" si="36"/>
        <v>0</v>
      </c>
      <c r="T175" s="12">
        <f t="shared" si="37"/>
        <v>0</v>
      </c>
      <c r="U175" s="12">
        <f t="shared" si="38"/>
        <v>0</v>
      </c>
      <c r="V175" s="12">
        <f t="shared" si="39"/>
        <v>0</v>
      </c>
      <c r="W175" s="12">
        <f t="shared" si="49"/>
        <v>0</v>
      </c>
      <c r="X175">
        <f>IF(Y175="na",SUMIFS(data_dd!H:H,data_dd!B:B,data_monthly!C175),Y175)</f>
        <v>0</v>
      </c>
      <c r="Y175" t="s">
        <v>552</v>
      </c>
    </row>
    <row r="176" spans="1:25">
      <c r="A176" s="13" t="str">
        <f t="shared" si="50"/>
        <v>M09</v>
      </c>
      <c r="B176" s="24">
        <f t="shared" si="51"/>
        <v>2008</v>
      </c>
      <c r="C176" s="24" t="s">
        <v>257</v>
      </c>
      <c r="D176" s="27">
        <f>SUMIFS(data_dd!D:D,data_dd!B:B,data_monthly!C176)</f>
        <v>972.99999999999977</v>
      </c>
      <c r="E176" s="27">
        <f>SUMIFS(data_dd!F:F,data_dd!B:B,data_monthly!C176)</f>
        <v>840.27001000000007</v>
      </c>
      <c r="F176" s="12">
        <v>973</v>
      </c>
      <c r="G176">
        <v>840.27000999999996</v>
      </c>
      <c r="H176" s="6">
        <f t="shared" si="47"/>
        <v>132.72999999999999</v>
      </c>
      <c r="I176">
        <f t="shared" si="40"/>
        <v>6637.8</v>
      </c>
      <c r="J176">
        <f t="shared" si="41"/>
        <v>5614.4493270000003</v>
      </c>
      <c r="K176">
        <f t="shared" si="42"/>
        <v>1023.3399999999999</v>
      </c>
      <c r="L176" s="12">
        <f t="shared" si="43"/>
        <v>30</v>
      </c>
      <c r="M176">
        <f t="shared" si="44"/>
        <v>32.43333333333333</v>
      </c>
      <c r="N176">
        <f t="shared" si="45"/>
        <v>28.009000333333333</v>
      </c>
      <c r="O176">
        <f t="shared" si="46"/>
        <v>4.4243333333333332</v>
      </c>
      <c r="P176">
        <f>INDEX(defra!A:D,MATCH(C176,defra!A:A,0),4)</f>
        <v>973</v>
      </c>
      <c r="Q176">
        <f>INDEX(daera!$A:$AA,MATCH(A176,lookup!$N$1:$N$13,FALSE),MATCH(B176,daera!$1:$1,0))</f>
        <v>132.72999999999999</v>
      </c>
      <c r="R176" s="12">
        <f t="shared" si="48"/>
        <v>0</v>
      </c>
      <c r="S176" s="12">
        <f t="shared" si="36"/>
        <v>0</v>
      </c>
      <c r="T176" s="12">
        <f t="shared" si="37"/>
        <v>0</v>
      </c>
      <c r="U176" s="12">
        <f t="shared" si="38"/>
        <v>0</v>
      </c>
      <c r="V176" s="12">
        <f t="shared" si="39"/>
        <v>0</v>
      </c>
      <c r="W176" s="12">
        <f t="shared" si="49"/>
        <v>0</v>
      </c>
      <c r="X176">
        <f>IF(Y176="na",SUMIFS(data_dd!H:H,data_dd!B:B,data_monthly!C176),Y176)</f>
        <v>0</v>
      </c>
      <c r="Y176" t="s">
        <v>552</v>
      </c>
    </row>
    <row r="177" spans="1:25">
      <c r="A177" s="13" t="str">
        <f t="shared" si="50"/>
        <v>M10</v>
      </c>
      <c r="B177" s="24">
        <f t="shared" si="51"/>
        <v>2008</v>
      </c>
      <c r="C177" s="24" t="s">
        <v>258</v>
      </c>
      <c r="D177" s="27">
        <f>SUMIFS(data_dd!D:D,data_dd!B:B,data_monthly!C177)</f>
        <v>1015</v>
      </c>
      <c r="E177" s="27">
        <f>SUMIFS(data_dd!F:F,data_dd!B:B,data_monthly!C177)</f>
        <v>882.74443400000007</v>
      </c>
      <c r="F177" s="12">
        <v>1015</v>
      </c>
      <c r="G177">
        <v>882.74443399999996</v>
      </c>
      <c r="H177" s="6">
        <f t="shared" si="47"/>
        <v>132.26</v>
      </c>
      <c r="I177">
        <f t="shared" si="40"/>
        <v>7652.8</v>
      </c>
      <c r="J177">
        <f t="shared" si="41"/>
        <v>6497.1937610000004</v>
      </c>
      <c r="K177">
        <f t="shared" si="42"/>
        <v>1155.5999999999999</v>
      </c>
      <c r="L177" s="12">
        <f t="shared" si="43"/>
        <v>31</v>
      </c>
      <c r="M177">
        <f t="shared" si="44"/>
        <v>32.741935483870968</v>
      </c>
      <c r="N177">
        <f t="shared" si="45"/>
        <v>28.475626903225805</v>
      </c>
      <c r="O177">
        <f t="shared" si="46"/>
        <v>4.2664516129032259</v>
      </c>
      <c r="P177">
        <f>INDEX(defra!A:D,MATCH(C177,defra!A:A,0),4)</f>
        <v>1015</v>
      </c>
      <c r="Q177">
        <f>INDEX(daera!$A:$AA,MATCH(A177,lookup!$N$1:$N$13,FALSE),MATCH(B177,daera!$1:$1,0))</f>
        <v>132.26</v>
      </c>
      <c r="R177" s="12">
        <f t="shared" si="48"/>
        <v>0</v>
      </c>
      <c r="S177" s="12">
        <f t="shared" si="36"/>
        <v>0</v>
      </c>
      <c r="T177" s="12">
        <f t="shared" si="37"/>
        <v>0</v>
      </c>
      <c r="U177" s="12">
        <f t="shared" si="38"/>
        <v>0</v>
      </c>
      <c r="V177" s="12">
        <f t="shared" si="39"/>
        <v>0</v>
      </c>
      <c r="W177" s="12">
        <f t="shared" si="49"/>
        <v>0</v>
      </c>
      <c r="X177">
        <f>IF(Y177="na",SUMIFS(data_dd!H:H,data_dd!B:B,data_monthly!C177),Y177)</f>
        <v>0</v>
      </c>
      <c r="Y177" t="s">
        <v>552</v>
      </c>
    </row>
    <row r="178" spans="1:25">
      <c r="A178" s="13" t="str">
        <f t="shared" si="50"/>
        <v>M11</v>
      </c>
      <c r="B178" s="24">
        <f t="shared" si="51"/>
        <v>2008</v>
      </c>
      <c r="C178" s="24" t="s">
        <v>259</v>
      </c>
      <c r="D178" s="27">
        <f>SUMIFS(data_dd!D:D,data_dd!B:B,data_monthly!C178)</f>
        <v>982.6</v>
      </c>
      <c r="E178" s="27">
        <f>SUMIFS(data_dd!F:F,data_dd!B:B,data_monthly!C178)</f>
        <v>852.57859899999994</v>
      </c>
      <c r="F178" s="12">
        <v>982.6</v>
      </c>
      <c r="G178">
        <v>852.57859900000005</v>
      </c>
      <c r="H178" s="6">
        <f t="shared" si="47"/>
        <v>130.02000000000001</v>
      </c>
      <c r="I178">
        <f t="shared" si="40"/>
        <v>8635.4</v>
      </c>
      <c r="J178">
        <f t="shared" si="41"/>
        <v>7349.7723600000008</v>
      </c>
      <c r="K178">
        <f t="shared" si="42"/>
        <v>1285.6199999999999</v>
      </c>
      <c r="L178" s="12">
        <f t="shared" si="43"/>
        <v>30</v>
      </c>
      <c r="M178">
        <f t="shared" si="44"/>
        <v>32.753333333333337</v>
      </c>
      <c r="N178">
        <f t="shared" si="45"/>
        <v>28.419286633333336</v>
      </c>
      <c r="O178">
        <f t="shared" si="46"/>
        <v>4.3340000000000005</v>
      </c>
      <c r="P178">
        <f>INDEX(defra!A:D,MATCH(C178,defra!A:A,0),4)</f>
        <v>982.6</v>
      </c>
      <c r="Q178">
        <f>INDEX(daera!$A:$AA,MATCH(A178,lookup!$N$1:$N$13,FALSE),MATCH(B178,daera!$1:$1,0))</f>
        <v>130.02000000000001</v>
      </c>
      <c r="R178" s="12">
        <f t="shared" si="48"/>
        <v>0</v>
      </c>
      <c r="S178" s="12">
        <f t="shared" si="36"/>
        <v>0</v>
      </c>
      <c r="T178" s="12">
        <f t="shared" si="37"/>
        <v>0</v>
      </c>
      <c r="U178" s="12">
        <f t="shared" si="38"/>
        <v>0</v>
      </c>
      <c r="V178" s="12">
        <f t="shared" si="39"/>
        <v>0</v>
      </c>
      <c r="W178" s="12">
        <f t="shared" si="49"/>
        <v>0</v>
      </c>
      <c r="X178">
        <f>IF(Y178="na",SUMIFS(data_dd!H:H,data_dd!B:B,data_monthly!C178),Y178)</f>
        <v>0</v>
      </c>
      <c r="Y178" t="s">
        <v>552</v>
      </c>
    </row>
    <row r="179" spans="1:25">
      <c r="A179" s="13" t="str">
        <f t="shared" si="50"/>
        <v>M12</v>
      </c>
      <c r="B179" s="24">
        <f t="shared" si="51"/>
        <v>2008</v>
      </c>
      <c r="C179" s="24" t="s">
        <v>260</v>
      </c>
      <c r="D179" s="27">
        <f>SUMIFS(data_dd!D:D,data_dd!B:B,data_monthly!C179)</f>
        <v>1048.3000000000002</v>
      </c>
      <c r="E179" s="27">
        <f>SUMIFS(data_dd!F:F,data_dd!B:B,data_monthly!C179)</f>
        <v>906.77227299999993</v>
      </c>
      <c r="F179" s="12">
        <v>1048.3</v>
      </c>
      <c r="G179">
        <v>906.77227299999993</v>
      </c>
      <c r="H179" s="6">
        <f t="shared" si="47"/>
        <v>141.53</v>
      </c>
      <c r="I179">
        <f t="shared" si="40"/>
        <v>9683.6999999999989</v>
      </c>
      <c r="J179">
        <f t="shared" si="41"/>
        <v>8256.5446330000013</v>
      </c>
      <c r="K179">
        <f t="shared" si="42"/>
        <v>1427.1499999999999</v>
      </c>
      <c r="L179" s="12">
        <f t="shared" si="43"/>
        <v>31</v>
      </c>
      <c r="M179">
        <f t="shared" si="44"/>
        <v>33.816129032258061</v>
      </c>
      <c r="N179">
        <f t="shared" si="45"/>
        <v>29.250718483870966</v>
      </c>
      <c r="O179">
        <f t="shared" si="46"/>
        <v>4.5654838709677419</v>
      </c>
      <c r="P179">
        <f>INDEX(defra!A:D,MATCH(C179,defra!A:A,0),4)</f>
        <v>1048.3</v>
      </c>
      <c r="Q179">
        <f>INDEX(daera!$A:$AA,MATCH(A179,lookup!$N$1:$N$13,FALSE),MATCH(B179,daera!$1:$1,0))</f>
        <v>141.53</v>
      </c>
      <c r="R179" s="12">
        <f t="shared" si="48"/>
        <v>0</v>
      </c>
      <c r="S179" s="12">
        <f t="shared" si="36"/>
        <v>0</v>
      </c>
      <c r="T179" s="12">
        <f t="shared" si="37"/>
        <v>0</v>
      </c>
      <c r="U179" s="12">
        <f t="shared" si="38"/>
        <v>0</v>
      </c>
      <c r="V179" s="12">
        <f t="shared" si="39"/>
        <v>0</v>
      </c>
      <c r="W179" s="12">
        <f t="shared" si="49"/>
        <v>0</v>
      </c>
      <c r="X179">
        <f>IF(Y179="na",SUMIFS(data_dd!H:H,data_dd!B:B,data_monthly!C179),Y179)</f>
        <v>0</v>
      </c>
      <c r="Y179" t="s">
        <v>552</v>
      </c>
    </row>
    <row r="180" spans="1:25">
      <c r="A180" s="13" t="str">
        <f t="shared" si="50"/>
        <v>M01</v>
      </c>
      <c r="B180" s="24">
        <f t="shared" si="51"/>
        <v>2009</v>
      </c>
      <c r="C180" s="24" t="s">
        <v>261</v>
      </c>
      <c r="D180" s="27">
        <f>SUMIFS(data_dd!D:D,data_dd!B:B,data_monthly!C180)</f>
        <v>1071.1000000000001</v>
      </c>
      <c r="E180" s="27">
        <f>SUMIFS(data_dd!F:F,data_dd!B:B,data_monthly!C180)</f>
        <v>921.99383000000023</v>
      </c>
      <c r="F180" s="12">
        <v>1071.0999999999999</v>
      </c>
      <c r="G180">
        <v>921.99382999999989</v>
      </c>
      <c r="H180" s="6">
        <f t="shared" si="47"/>
        <v>149.11000000000001</v>
      </c>
      <c r="I180">
        <f t="shared" si="40"/>
        <v>10754.8</v>
      </c>
      <c r="J180">
        <f t="shared" si="41"/>
        <v>9178.5384630000008</v>
      </c>
      <c r="K180">
        <f t="shared" si="42"/>
        <v>1576.2599999999998</v>
      </c>
      <c r="L180" s="12">
        <f t="shared" si="43"/>
        <v>31</v>
      </c>
      <c r="M180">
        <f t="shared" si="44"/>
        <v>34.551612903225802</v>
      </c>
      <c r="N180">
        <f t="shared" si="45"/>
        <v>29.741736451612901</v>
      </c>
      <c r="O180">
        <f t="shared" si="46"/>
        <v>4.8100000000000005</v>
      </c>
      <c r="P180">
        <f>INDEX(defra!A:D,MATCH(C180,defra!A:A,0),4)</f>
        <v>1071.0999999999999</v>
      </c>
      <c r="Q180">
        <f>INDEX(daera!$A:$AA,MATCH(A180,lookup!$N$1:$N$13,FALSE),MATCH(B180,daera!$1:$1,0))</f>
        <v>149.11000000000001</v>
      </c>
      <c r="R180" s="12">
        <f t="shared" si="48"/>
        <v>0</v>
      </c>
      <c r="S180" s="12">
        <f t="shared" si="36"/>
        <v>0</v>
      </c>
      <c r="T180" s="12">
        <f t="shared" si="37"/>
        <v>0</v>
      </c>
      <c r="U180" s="12">
        <f t="shared" si="38"/>
        <v>0</v>
      </c>
      <c r="V180" s="12">
        <f t="shared" si="39"/>
        <v>0</v>
      </c>
      <c r="W180" s="12">
        <f t="shared" si="49"/>
        <v>0</v>
      </c>
      <c r="X180">
        <f>IF(Y180="na",SUMIFS(data_dd!H:H,data_dd!B:B,data_monthly!C180),Y180)</f>
        <v>0</v>
      </c>
      <c r="Y180" t="s">
        <v>552</v>
      </c>
    </row>
    <row r="181" spans="1:25">
      <c r="A181" s="13" t="str">
        <f t="shared" si="50"/>
        <v>M02</v>
      </c>
      <c r="B181" s="24">
        <f t="shared" si="51"/>
        <v>2009</v>
      </c>
      <c r="C181" s="24" t="s">
        <v>262</v>
      </c>
      <c r="D181" s="27">
        <f>SUMIFS(data_dd!D:D,data_dd!B:B,data_monthly!C181)</f>
        <v>981.29999999999984</v>
      </c>
      <c r="E181" s="27">
        <f>SUMIFS(data_dd!F:F,data_dd!B:B,data_monthly!C181)</f>
        <v>841.43379900000014</v>
      </c>
      <c r="F181" s="12">
        <v>981.3</v>
      </c>
      <c r="G181">
        <v>841.43379899999991</v>
      </c>
      <c r="H181" s="6">
        <f t="shared" si="47"/>
        <v>139.87</v>
      </c>
      <c r="I181">
        <f t="shared" si="40"/>
        <v>11736.099999999999</v>
      </c>
      <c r="J181">
        <f t="shared" si="41"/>
        <v>10019.972262000001</v>
      </c>
      <c r="K181">
        <f t="shared" si="42"/>
        <v>1716.1299999999997</v>
      </c>
      <c r="L181" s="12">
        <f t="shared" si="43"/>
        <v>28</v>
      </c>
      <c r="M181">
        <f t="shared" si="44"/>
        <v>35.046428571428571</v>
      </c>
      <c r="N181">
        <f t="shared" si="45"/>
        <v>30.051207107142854</v>
      </c>
      <c r="O181">
        <f t="shared" si="46"/>
        <v>4.9953571428571433</v>
      </c>
      <c r="P181">
        <f>INDEX(defra!A:D,MATCH(C181,defra!A:A,0),4)</f>
        <v>981.3</v>
      </c>
      <c r="Q181">
        <f>INDEX(daera!$A:$AA,MATCH(A181,lookup!$N$1:$N$13,FALSE),MATCH(B181,daera!$1:$1,0))</f>
        <v>139.87</v>
      </c>
      <c r="R181" s="12">
        <f t="shared" si="48"/>
        <v>0</v>
      </c>
      <c r="S181" s="12">
        <f t="shared" si="36"/>
        <v>0</v>
      </c>
      <c r="T181" s="12">
        <f t="shared" si="37"/>
        <v>0</v>
      </c>
      <c r="U181" s="12">
        <f t="shared" si="38"/>
        <v>0</v>
      </c>
      <c r="V181" s="12">
        <f t="shared" si="39"/>
        <v>0</v>
      </c>
      <c r="W181" s="12">
        <f t="shared" si="49"/>
        <v>0</v>
      </c>
      <c r="X181">
        <f>IF(Y181="na",SUMIFS(data_dd!H:H,data_dd!B:B,data_monthly!C181),Y181)</f>
        <v>0</v>
      </c>
      <c r="Y181" t="s">
        <v>552</v>
      </c>
    </row>
    <row r="182" spans="1:25">
      <c r="A182" s="13" t="str">
        <f t="shared" si="50"/>
        <v>M03</v>
      </c>
      <c r="B182" s="24">
        <f t="shared" si="51"/>
        <v>2009</v>
      </c>
      <c r="C182" s="24" t="s">
        <v>263</v>
      </c>
      <c r="D182" s="27">
        <f>SUMIFS(data_dd!D:D,data_dd!B:B,data_monthly!C182)</f>
        <v>1122.3</v>
      </c>
      <c r="E182" s="27">
        <f>SUMIFS(data_dd!F:F,data_dd!B:B,data_monthly!C182)</f>
        <v>959.49926799999992</v>
      </c>
      <c r="F182" s="12">
        <v>1122.3</v>
      </c>
      <c r="G182">
        <v>959.49926799999992</v>
      </c>
      <c r="H182" s="6">
        <f t="shared" si="47"/>
        <v>162.80000000000001</v>
      </c>
      <c r="I182">
        <f t="shared" si="40"/>
        <v>12858.399999999998</v>
      </c>
      <c r="J182">
        <f t="shared" si="41"/>
        <v>10979.471530000001</v>
      </c>
      <c r="K182">
        <f t="shared" si="42"/>
        <v>1878.9299999999996</v>
      </c>
      <c r="L182" s="12">
        <f t="shared" si="43"/>
        <v>31</v>
      </c>
      <c r="M182">
        <f t="shared" si="44"/>
        <v>36.203225806451613</v>
      </c>
      <c r="N182">
        <f t="shared" si="45"/>
        <v>30.951589290322577</v>
      </c>
      <c r="O182">
        <f t="shared" si="46"/>
        <v>5.2516129032258068</v>
      </c>
      <c r="P182">
        <f>INDEX(defra!A:D,MATCH(C182,defra!A:A,0),4)</f>
        <v>1122.3</v>
      </c>
      <c r="Q182">
        <f>INDEX(daera!$A:$AA,MATCH(A182,lookup!$N$1:$N$13,FALSE),MATCH(B182,daera!$1:$1,0))</f>
        <v>162.80000000000001</v>
      </c>
      <c r="R182" s="12">
        <f t="shared" si="48"/>
        <v>0</v>
      </c>
      <c r="S182" s="12">
        <f t="shared" si="36"/>
        <v>0</v>
      </c>
      <c r="T182" s="12">
        <f t="shared" si="37"/>
        <v>0</v>
      </c>
      <c r="U182" s="12">
        <f t="shared" si="38"/>
        <v>0</v>
      </c>
      <c r="V182" s="12">
        <f t="shared" si="39"/>
        <v>0</v>
      </c>
      <c r="W182" s="12">
        <f t="shared" si="49"/>
        <v>0</v>
      </c>
      <c r="X182">
        <f>IF(Y182="na",SUMIFS(data_dd!H:H,data_dd!B:B,data_monthly!C182),Y182)</f>
        <v>0</v>
      </c>
      <c r="Y182" t="s">
        <v>552</v>
      </c>
    </row>
    <row r="183" spans="1:25">
      <c r="A183" s="13" t="str">
        <f t="shared" si="50"/>
        <v>M04</v>
      </c>
      <c r="B183" s="24">
        <f t="shared" si="51"/>
        <v>2009</v>
      </c>
      <c r="C183" s="24" t="s">
        <v>264</v>
      </c>
      <c r="D183" s="27">
        <f>SUMIFS(data_dd!D:D,data_dd!B:B,data_monthly!C183)</f>
        <v>1143.7000000000003</v>
      </c>
      <c r="E183" s="27">
        <f>SUMIFS(data_dd!F:F,data_dd!B:B,data_monthly!C183)</f>
        <v>973.76906499999984</v>
      </c>
      <c r="F183" s="12">
        <v>1143.7</v>
      </c>
      <c r="G183">
        <v>973.76906500000007</v>
      </c>
      <c r="H183" s="6">
        <f t="shared" si="47"/>
        <v>169.93</v>
      </c>
      <c r="I183">
        <f t="shared" si="40"/>
        <v>1143.7</v>
      </c>
      <c r="J183">
        <f t="shared" si="41"/>
        <v>973.76906500000007</v>
      </c>
      <c r="K183">
        <f t="shared" si="42"/>
        <v>169.93</v>
      </c>
      <c r="L183" s="12">
        <f t="shared" si="43"/>
        <v>30</v>
      </c>
      <c r="M183">
        <f t="shared" si="44"/>
        <v>38.123333333333335</v>
      </c>
      <c r="N183">
        <f t="shared" si="45"/>
        <v>32.458968833333337</v>
      </c>
      <c r="O183">
        <f t="shared" si="46"/>
        <v>5.6643333333333334</v>
      </c>
      <c r="P183">
        <f>INDEX(defra!A:D,MATCH(C183,defra!A:A,0),4)</f>
        <v>1143.7000000000003</v>
      </c>
      <c r="Q183">
        <f>INDEX(daera!$A:$AA,MATCH(A183,lookup!$N$1:$N$13,FALSE),MATCH(B183,daera!$1:$1,0))</f>
        <v>169.93</v>
      </c>
      <c r="R183" s="12">
        <f t="shared" si="48"/>
        <v>0</v>
      </c>
      <c r="S183" s="12">
        <f t="shared" si="36"/>
        <v>0</v>
      </c>
      <c r="T183" s="12">
        <f t="shared" si="37"/>
        <v>0</v>
      </c>
      <c r="U183" s="12">
        <f t="shared" si="38"/>
        <v>0</v>
      </c>
      <c r="V183" s="12">
        <f t="shared" si="39"/>
        <v>0</v>
      </c>
      <c r="W183" s="12">
        <f t="shared" si="49"/>
        <v>0</v>
      </c>
      <c r="X183">
        <f>IF(Y183="na",SUMIFS(data_dd!H:H,data_dd!B:B,data_monthly!C183),Y183)</f>
        <v>0</v>
      </c>
      <c r="Y183" t="s">
        <v>552</v>
      </c>
    </row>
    <row r="184" spans="1:25">
      <c r="A184" s="13" t="str">
        <f t="shared" si="50"/>
        <v>M05</v>
      </c>
      <c r="B184" s="24">
        <f t="shared" si="51"/>
        <v>2009</v>
      </c>
      <c r="C184" s="24" t="s">
        <v>265</v>
      </c>
      <c r="D184" s="27">
        <f>SUMIFS(data_dd!D:D,data_dd!B:B,data_monthly!C184)</f>
        <v>1202.8999999999999</v>
      </c>
      <c r="E184" s="27">
        <f>SUMIFS(data_dd!F:F,data_dd!B:B,data_monthly!C184)</f>
        <v>1021.765027</v>
      </c>
      <c r="F184" s="12">
        <v>1202.9000000000001</v>
      </c>
      <c r="G184">
        <v>1021.7650270000001</v>
      </c>
      <c r="H184" s="6">
        <f t="shared" si="47"/>
        <v>181.13</v>
      </c>
      <c r="I184">
        <f t="shared" si="40"/>
        <v>2346.6000000000004</v>
      </c>
      <c r="J184">
        <f t="shared" si="41"/>
        <v>1995.5340920000003</v>
      </c>
      <c r="K184">
        <f t="shared" si="42"/>
        <v>351.06</v>
      </c>
      <c r="L184" s="12">
        <f t="shared" si="43"/>
        <v>31</v>
      </c>
      <c r="M184">
        <f t="shared" si="44"/>
        <v>38.803225806451614</v>
      </c>
      <c r="N184">
        <f t="shared" si="45"/>
        <v>32.960162161290327</v>
      </c>
      <c r="O184">
        <f t="shared" si="46"/>
        <v>5.8429032258064515</v>
      </c>
      <c r="P184">
        <f>INDEX(defra!A:D,MATCH(C184,defra!A:A,0),4)</f>
        <v>1202.9000000000001</v>
      </c>
      <c r="Q184">
        <f>INDEX(daera!$A:$AA,MATCH(A184,lookup!$N$1:$N$13,FALSE),MATCH(B184,daera!$1:$1,0))</f>
        <v>181.13</v>
      </c>
      <c r="R184" s="12">
        <f t="shared" si="48"/>
        <v>0</v>
      </c>
      <c r="S184" s="12">
        <f t="shared" si="36"/>
        <v>0</v>
      </c>
      <c r="T184" s="12">
        <f t="shared" si="37"/>
        <v>0</v>
      </c>
      <c r="U184" s="12">
        <f t="shared" si="38"/>
        <v>0</v>
      </c>
      <c r="V184" s="12">
        <f t="shared" si="39"/>
        <v>0</v>
      </c>
      <c r="W184" s="12">
        <f t="shared" si="49"/>
        <v>0</v>
      </c>
      <c r="X184">
        <f>IF(Y184="na",SUMIFS(data_dd!H:H,data_dd!B:B,data_monthly!C184),Y184)</f>
        <v>0</v>
      </c>
      <c r="Y184" t="s">
        <v>552</v>
      </c>
    </row>
    <row r="185" spans="1:25">
      <c r="A185" s="13" t="str">
        <f t="shared" si="50"/>
        <v>M06</v>
      </c>
      <c r="B185" s="24">
        <f t="shared" si="51"/>
        <v>2009</v>
      </c>
      <c r="C185" s="24" t="s">
        <v>266</v>
      </c>
      <c r="D185" s="27">
        <f>SUMIFS(data_dd!D:D,data_dd!B:B,data_monthly!C185)</f>
        <v>1129.5</v>
      </c>
      <c r="E185" s="27">
        <f>SUMIFS(data_dd!F:F,data_dd!B:B,data_monthly!C185)</f>
        <v>959.40902599999993</v>
      </c>
      <c r="F185" s="12">
        <v>1129.5</v>
      </c>
      <c r="G185">
        <v>959.40902600000004</v>
      </c>
      <c r="H185" s="6">
        <f t="shared" si="47"/>
        <v>170.09</v>
      </c>
      <c r="I185">
        <f t="shared" si="40"/>
        <v>3476.1000000000004</v>
      </c>
      <c r="J185">
        <f t="shared" si="41"/>
        <v>2954.9431180000001</v>
      </c>
      <c r="K185">
        <f t="shared" si="42"/>
        <v>521.15</v>
      </c>
      <c r="L185" s="12">
        <f t="shared" si="43"/>
        <v>30</v>
      </c>
      <c r="M185">
        <f t="shared" si="44"/>
        <v>37.65</v>
      </c>
      <c r="N185">
        <f t="shared" si="45"/>
        <v>31.980300866666667</v>
      </c>
      <c r="O185">
        <f t="shared" si="46"/>
        <v>5.6696666666666671</v>
      </c>
      <c r="P185">
        <f>INDEX(defra!A:D,MATCH(C185,defra!A:A,0),4)</f>
        <v>1129.5</v>
      </c>
      <c r="Q185">
        <f>INDEX(daera!$A:$AA,MATCH(A185,lookup!$N$1:$N$13,FALSE),MATCH(B185,daera!$1:$1,0))</f>
        <v>170.09</v>
      </c>
      <c r="R185" s="12">
        <f t="shared" si="48"/>
        <v>0</v>
      </c>
      <c r="S185" s="12">
        <f t="shared" si="36"/>
        <v>0</v>
      </c>
      <c r="T185" s="12">
        <f t="shared" si="37"/>
        <v>0</v>
      </c>
      <c r="U185" s="12">
        <f t="shared" si="38"/>
        <v>0</v>
      </c>
      <c r="V185" s="12">
        <f t="shared" si="39"/>
        <v>0</v>
      </c>
      <c r="W185" s="12">
        <f t="shared" si="49"/>
        <v>0</v>
      </c>
      <c r="X185">
        <f>IF(Y185="na",SUMIFS(data_dd!H:H,data_dd!B:B,data_monthly!C185),Y185)</f>
        <v>0</v>
      </c>
      <c r="Y185" t="s">
        <v>552</v>
      </c>
    </row>
    <row r="186" spans="1:25">
      <c r="A186" s="13" t="str">
        <f t="shared" si="50"/>
        <v>M07</v>
      </c>
      <c r="B186" s="24">
        <f t="shared" si="51"/>
        <v>2009</v>
      </c>
      <c r="C186" s="24" t="s">
        <v>267</v>
      </c>
      <c r="D186" s="27">
        <f>SUMIFS(data_dd!D:D,data_dd!B:B,data_monthly!C186)</f>
        <v>1101.1999999999998</v>
      </c>
      <c r="E186" s="27">
        <f>SUMIFS(data_dd!F:F,data_dd!B:B,data_monthly!C186)</f>
        <v>938.36513799999989</v>
      </c>
      <c r="F186" s="12">
        <v>1101.2</v>
      </c>
      <c r="G186">
        <v>938.36513800000012</v>
      </c>
      <c r="H186" s="6">
        <f t="shared" si="47"/>
        <v>162.83000000000001</v>
      </c>
      <c r="I186">
        <f t="shared" si="40"/>
        <v>4577.3</v>
      </c>
      <c r="J186">
        <f t="shared" si="41"/>
        <v>3893.3082560000003</v>
      </c>
      <c r="K186">
        <f t="shared" si="42"/>
        <v>683.98</v>
      </c>
      <c r="L186" s="12">
        <f t="shared" si="43"/>
        <v>31</v>
      </c>
      <c r="M186">
        <f t="shared" si="44"/>
        <v>35.522580645161291</v>
      </c>
      <c r="N186">
        <f t="shared" si="45"/>
        <v>30.269843161290325</v>
      </c>
      <c r="O186">
        <f t="shared" si="46"/>
        <v>5.2525806451612906</v>
      </c>
      <c r="P186">
        <f>INDEX(defra!A:D,MATCH(C186,defra!A:A,0),4)</f>
        <v>1101.2</v>
      </c>
      <c r="Q186">
        <f>INDEX(daera!$A:$AA,MATCH(A186,lookup!$N$1:$N$13,FALSE),MATCH(B186,daera!$1:$1,0))</f>
        <v>162.83000000000001</v>
      </c>
      <c r="R186" s="12">
        <f t="shared" si="48"/>
        <v>0</v>
      </c>
      <c r="S186" s="12">
        <f t="shared" si="36"/>
        <v>0</v>
      </c>
      <c r="T186" s="12">
        <f t="shared" si="37"/>
        <v>0</v>
      </c>
      <c r="U186" s="12">
        <f t="shared" si="38"/>
        <v>0</v>
      </c>
      <c r="V186" s="12">
        <f t="shared" si="39"/>
        <v>0</v>
      </c>
      <c r="W186" s="12">
        <f t="shared" si="49"/>
        <v>0</v>
      </c>
      <c r="X186">
        <f>IF(Y186="na",SUMIFS(data_dd!H:H,data_dd!B:B,data_monthly!C186),Y186)</f>
        <v>0</v>
      </c>
      <c r="Y186" t="s">
        <v>552</v>
      </c>
    </row>
    <row r="187" spans="1:25">
      <c r="A187" s="13" t="str">
        <f t="shared" si="50"/>
        <v>M08</v>
      </c>
      <c r="B187" s="24">
        <f t="shared" si="51"/>
        <v>2009</v>
      </c>
      <c r="C187" s="24" t="s">
        <v>268</v>
      </c>
      <c r="D187" s="27">
        <f>SUMIFS(data_dd!D:D,data_dd!B:B,data_monthly!C187)</f>
        <v>1053.3</v>
      </c>
      <c r="E187" s="27">
        <f>SUMIFS(data_dd!F:F,data_dd!B:B,data_monthly!C187)</f>
        <v>912.77225200000032</v>
      </c>
      <c r="F187" s="12">
        <v>1053.3</v>
      </c>
      <c r="G187">
        <v>912.77225199999998</v>
      </c>
      <c r="H187" s="6">
        <f t="shared" si="47"/>
        <v>140.53</v>
      </c>
      <c r="I187">
        <f t="shared" si="40"/>
        <v>5630.6</v>
      </c>
      <c r="J187">
        <f t="shared" si="41"/>
        <v>4806.080508</v>
      </c>
      <c r="K187">
        <f t="shared" si="42"/>
        <v>824.51</v>
      </c>
      <c r="L187" s="12">
        <f t="shared" si="43"/>
        <v>31</v>
      </c>
      <c r="M187">
        <f t="shared" si="44"/>
        <v>33.977419354838709</v>
      </c>
      <c r="N187">
        <f t="shared" si="45"/>
        <v>29.444266193548387</v>
      </c>
      <c r="O187">
        <f t="shared" si="46"/>
        <v>4.5332258064516129</v>
      </c>
      <c r="P187">
        <f>INDEX(defra!A:D,MATCH(C187,defra!A:A,0),4)</f>
        <v>1053.3</v>
      </c>
      <c r="Q187">
        <f>INDEX(daera!$A:$AA,MATCH(A187,lookup!$N$1:$N$13,FALSE),MATCH(B187,daera!$1:$1,0))</f>
        <v>140.53</v>
      </c>
      <c r="R187" s="12">
        <f t="shared" si="48"/>
        <v>0</v>
      </c>
      <c r="S187" s="12">
        <f t="shared" si="36"/>
        <v>0</v>
      </c>
      <c r="T187" s="12">
        <f t="shared" si="37"/>
        <v>0</v>
      </c>
      <c r="U187" s="12">
        <f t="shared" si="38"/>
        <v>0</v>
      </c>
      <c r="V187" s="12">
        <f t="shared" si="39"/>
        <v>0</v>
      </c>
      <c r="W187" s="12">
        <f t="shared" si="49"/>
        <v>0</v>
      </c>
      <c r="X187">
        <f>IF(Y187="na",SUMIFS(data_dd!H:H,data_dd!B:B,data_monthly!C187),Y187)</f>
        <v>0</v>
      </c>
      <c r="Y187" t="s">
        <v>552</v>
      </c>
    </row>
    <row r="188" spans="1:25">
      <c r="A188" s="13" t="str">
        <f t="shared" si="50"/>
        <v>M09</v>
      </c>
      <c r="B188" s="24">
        <f t="shared" si="51"/>
        <v>2009</v>
      </c>
      <c r="C188" s="24" t="s">
        <v>269</v>
      </c>
      <c r="D188" s="27">
        <f>SUMIFS(data_dd!D:D,data_dd!B:B,data_monthly!C188)</f>
        <v>993.49999999999989</v>
      </c>
      <c r="E188" s="27">
        <f>SUMIFS(data_dd!F:F,data_dd!B:B,data_monthly!C188)</f>
        <v>871.91801800000019</v>
      </c>
      <c r="F188" s="12">
        <v>993.5</v>
      </c>
      <c r="G188">
        <v>871.91801799999996</v>
      </c>
      <c r="H188" s="6">
        <f t="shared" si="47"/>
        <v>121.58</v>
      </c>
      <c r="I188">
        <f t="shared" si="40"/>
        <v>6624.1</v>
      </c>
      <c r="J188">
        <f t="shared" si="41"/>
        <v>5677.9985260000003</v>
      </c>
      <c r="K188">
        <f t="shared" si="42"/>
        <v>946.09</v>
      </c>
      <c r="L188" s="12">
        <f t="shared" si="43"/>
        <v>30</v>
      </c>
      <c r="M188">
        <f t="shared" si="44"/>
        <v>33.116666666666667</v>
      </c>
      <c r="N188">
        <f t="shared" si="45"/>
        <v>29.063933933333331</v>
      </c>
      <c r="O188">
        <f t="shared" si="46"/>
        <v>4.0526666666666662</v>
      </c>
      <c r="P188">
        <f>INDEX(defra!A:D,MATCH(C188,defra!A:A,0),4)</f>
        <v>993.5</v>
      </c>
      <c r="Q188">
        <f>INDEX(daera!$A:$AA,MATCH(A188,lookup!$N$1:$N$13,FALSE),MATCH(B188,daera!$1:$1,0))</f>
        <v>121.58</v>
      </c>
      <c r="R188" s="12">
        <f t="shared" si="48"/>
        <v>0</v>
      </c>
      <c r="S188" s="12">
        <f t="shared" si="36"/>
        <v>0</v>
      </c>
      <c r="T188" s="12">
        <f t="shared" si="37"/>
        <v>0</v>
      </c>
      <c r="U188" s="12">
        <f t="shared" si="38"/>
        <v>0</v>
      </c>
      <c r="V188" s="12">
        <f t="shared" si="39"/>
        <v>0</v>
      </c>
      <c r="W188" s="12">
        <f t="shared" si="49"/>
        <v>0</v>
      </c>
      <c r="X188">
        <f>IF(Y188="na",SUMIFS(data_dd!H:H,data_dd!B:B,data_monthly!C188),Y188)</f>
        <v>0</v>
      </c>
      <c r="Y188" t="s">
        <v>552</v>
      </c>
    </row>
    <row r="189" spans="1:25">
      <c r="A189" s="13" t="str">
        <f t="shared" si="50"/>
        <v>M10</v>
      </c>
      <c r="B189" s="24">
        <f t="shared" si="51"/>
        <v>2009</v>
      </c>
      <c r="C189" s="24" t="s">
        <v>270</v>
      </c>
      <c r="D189" s="27">
        <f>SUMIFS(data_dd!D:D,data_dd!B:B,data_monthly!C189)</f>
        <v>1024.2999999999997</v>
      </c>
      <c r="E189" s="27">
        <f>SUMIFS(data_dd!F:F,data_dd!B:B,data_monthly!C189)</f>
        <v>899.85782900000015</v>
      </c>
      <c r="F189" s="12">
        <v>1024.3</v>
      </c>
      <c r="G189">
        <v>899.85782899999992</v>
      </c>
      <c r="H189" s="6">
        <f t="shared" si="47"/>
        <v>124.44</v>
      </c>
      <c r="I189">
        <f t="shared" si="40"/>
        <v>7648.4000000000005</v>
      </c>
      <c r="J189">
        <f t="shared" si="41"/>
        <v>6577.8563549999999</v>
      </c>
      <c r="K189">
        <f t="shared" si="42"/>
        <v>1070.53</v>
      </c>
      <c r="L189" s="12">
        <f t="shared" si="43"/>
        <v>31</v>
      </c>
      <c r="M189">
        <f t="shared" si="44"/>
        <v>33.041935483870965</v>
      </c>
      <c r="N189">
        <f t="shared" si="45"/>
        <v>29.027671903225805</v>
      </c>
      <c r="O189">
        <f t="shared" si="46"/>
        <v>4.0141935483870963</v>
      </c>
      <c r="P189">
        <f>INDEX(defra!A:D,MATCH(C189,defra!A:A,0),4)</f>
        <v>1024.3</v>
      </c>
      <c r="Q189">
        <f>INDEX(daera!$A:$AA,MATCH(A189,lookup!$N$1:$N$13,FALSE),MATCH(B189,daera!$1:$1,0))</f>
        <v>124.44</v>
      </c>
      <c r="R189" s="12">
        <f t="shared" si="48"/>
        <v>0</v>
      </c>
      <c r="S189" s="12">
        <f t="shared" si="36"/>
        <v>0</v>
      </c>
      <c r="T189" s="12">
        <f t="shared" si="37"/>
        <v>0</v>
      </c>
      <c r="U189" s="12">
        <f t="shared" si="38"/>
        <v>0</v>
      </c>
      <c r="V189" s="12">
        <f t="shared" si="39"/>
        <v>0</v>
      </c>
      <c r="W189" s="12">
        <f t="shared" si="49"/>
        <v>0</v>
      </c>
      <c r="X189">
        <f>IF(Y189="na",SUMIFS(data_dd!H:H,data_dd!B:B,data_monthly!C189),Y189)</f>
        <v>0</v>
      </c>
      <c r="Y189" t="s">
        <v>552</v>
      </c>
    </row>
    <row r="190" spans="1:25">
      <c r="A190" s="13" t="str">
        <f t="shared" si="50"/>
        <v>M11</v>
      </c>
      <c r="B190" s="24">
        <f t="shared" si="51"/>
        <v>2009</v>
      </c>
      <c r="C190" s="24" t="s">
        <v>271</v>
      </c>
      <c r="D190" s="27">
        <f>SUMIFS(data_dd!D:D,data_dd!B:B,data_monthly!C190)</f>
        <v>985.1999999999997</v>
      </c>
      <c r="E190" s="27">
        <f>SUMIFS(data_dd!F:F,data_dd!B:B,data_monthly!C190)</f>
        <v>866.11001900000008</v>
      </c>
      <c r="F190" s="12">
        <v>985.2</v>
      </c>
      <c r="G190">
        <v>866.11001900000008</v>
      </c>
      <c r="H190" s="6">
        <f t="shared" si="47"/>
        <v>119.09</v>
      </c>
      <c r="I190">
        <f t="shared" si="40"/>
        <v>8633.6</v>
      </c>
      <c r="J190">
        <f t="shared" si="41"/>
        <v>7443.9663739999996</v>
      </c>
      <c r="K190">
        <f t="shared" si="42"/>
        <v>1189.6199999999999</v>
      </c>
      <c r="L190" s="12">
        <f t="shared" si="43"/>
        <v>30</v>
      </c>
      <c r="M190">
        <f t="shared" si="44"/>
        <v>32.840000000000003</v>
      </c>
      <c r="N190">
        <f t="shared" si="45"/>
        <v>28.870333966666671</v>
      </c>
      <c r="O190">
        <f t="shared" si="46"/>
        <v>3.9696666666666669</v>
      </c>
      <c r="P190">
        <f>INDEX(defra!A:D,MATCH(C190,defra!A:A,0),4)</f>
        <v>985.2</v>
      </c>
      <c r="Q190">
        <f>INDEX(daera!$A:$AA,MATCH(A190,lookup!$N$1:$N$13,FALSE),MATCH(B190,daera!$1:$1,0))</f>
        <v>119.09</v>
      </c>
      <c r="R190" s="12">
        <f t="shared" si="48"/>
        <v>0</v>
      </c>
      <c r="S190" s="12">
        <f t="shared" si="36"/>
        <v>0</v>
      </c>
      <c r="T190" s="12">
        <f t="shared" si="37"/>
        <v>0</v>
      </c>
      <c r="U190" s="12">
        <f t="shared" si="38"/>
        <v>0</v>
      </c>
      <c r="V190" s="12">
        <f t="shared" si="39"/>
        <v>0</v>
      </c>
      <c r="W190" s="12">
        <f t="shared" si="49"/>
        <v>0</v>
      </c>
      <c r="X190">
        <f>IF(Y190="na",SUMIFS(data_dd!H:H,data_dd!B:B,data_monthly!C190),Y190)</f>
        <v>0</v>
      </c>
      <c r="Y190" t="s">
        <v>552</v>
      </c>
    </row>
    <row r="191" spans="1:25">
      <c r="A191" s="13" t="str">
        <f t="shared" si="50"/>
        <v>M12</v>
      </c>
      <c r="B191" s="24">
        <f t="shared" si="51"/>
        <v>2009</v>
      </c>
      <c r="C191" s="24" t="s">
        <v>272</v>
      </c>
      <c r="D191" s="27">
        <f>SUMIFS(data_dd!D:D,data_dd!B:B,data_monthly!C191)</f>
        <v>1046.5</v>
      </c>
      <c r="E191" s="27">
        <f>SUMIFS(data_dd!F:F,data_dd!B:B,data_monthly!C191)</f>
        <v>915.67389000000014</v>
      </c>
      <c r="F191" s="12">
        <v>1046.5</v>
      </c>
      <c r="G191">
        <v>915.67389000000003</v>
      </c>
      <c r="H191" s="6">
        <f t="shared" si="47"/>
        <v>130.83000000000001</v>
      </c>
      <c r="I191">
        <f t="shared" si="40"/>
        <v>9680.1</v>
      </c>
      <c r="J191">
        <f t="shared" si="41"/>
        <v>8359.6402639999997</v>
      </c>
      <c r="K191">
        <f t="shared" si="42"/>
        <v>1320.4499999999998</v>
      </c>
      <c r="L191" s="12">
        <f t="shared" si="43"/>
        <v>31</v>
      </c>
      <c r="M191">
        <f t="shared" si="44"/>
        <v>33.758064516129032</v>
      </c>
      <c r="N191">
        <f t="shared" si="45"/>
        <v>29.537867419354839</v>
      </c>
      <c r="O191">
        <f t="shared" si="46"/>
        <v>4.2203225806451616</v>
      </c>
      <c r="P191">
        <f>INDEX(defra!A:D,MATCH(C191,defra!A:A,0),4)</f>
        <v>1046.5</v>
      </c>
      <c r="Q191">
        <f>INDEX(daera!$A:$AA,MATCH(A191,lookup!$N$1:$N$13,FALSE),MATCH(B191,daera!$1:$1,0))</f>
        <v>130.83000000000001</v>
      </c>
      <c r="R191" s="12">
        <f t="shared" si="48"/>
        <v>0</v>
      </c>
      <c r="S191" s="12">
        <f t="shared" si="36"/>
        <v>0</v>
      </c>
      <c r="T191" s="12">
        <f t="shared" si="37"/>
        <v>0</v>
      </c>
      <c r="U191" s="12">
        <f t="shared" si="38"/>
        <v>0</v>
      </c>
      <c r="V191" s="12">
        <f t="shared" si="39"/>
        <v>0</v>
      </c>
      <c r="W191" s="12">
        <f t="shared" si="49"/>
        <v>0</v>
      </c>
      <c r="X191">
        <f>IF(Y191="na",SUMIFS(data_dd!H:H,data_dd!B:B,data_monthly!C191),Y191)</f>
        <v>0</v>
      </c>
      <c r="Y191" t="s">
        <v>552</v>
      </c>
    </row>
    <row r="192" spans="1:25">
      <c r="A192" s="13" t="str">
        <f t="shared" si="50"/>
        <v>M01</v>
      </c>
      <c r="B192" s="24">
        <f t="shared" si="51"/>
        <v>2010</v>
      </c>
      <c r="C192" s="24" t="s">
        <v>273</v>
      </c>
      <c r="D192" s="27">
        <f>SUMIFS(data_dd!D:D,data_dd!B:B,data_monthly!C192)</f>
        <v>1051.1999999999998</v>
      </c>
      <c r="E192" s="27">
        <f>SUMIFS(data_dd!F:F,data_dd!B:B,data_monthly!C192)</f>
        <v>912.63359889846708</v>
      </c>
      <c r="F192" s="12">
        <v>1051.2</v>
      </c>
      <c r="G192">
        <v>912.63359889846708</v>
      </c>
      <c r="H192" s="6">
        <f t="shared" si="47"/>
        <v>138.57</v>
      </c>
      <c r="I192">
        <f t="shared" si="40"/>
        <v>10731.300000000001</v>
      </c>
      <c r="J192">
        <f t="shared" si="41"/>
        <v>9272.2738628984662</v>
      </c>
      <c r="K192">
        <f t="shared" si="42"/>
        <v>1459.0199999999998</v>
      </c>
      <c r="L192" s="12">
        <f t="shared" si="43"/>
        <v>31</v>
      </c>
      <c r="M192">
        <f t="shared" si="44"/>
        <v>33.909677419354843</v>
      </c>
      <c r="N192">
        <f t="shared" si="45"/>
        <v>29.439793512853775</v>
      </c>
      <c r="O192">
        <f t="shared" si="46"/>
        <v>4.47</v>
      </c>
      <c r="P192">
        <f>INDEX(defra!A:D,MATCH(C192,defra!A:A,0),4)</f>
        <v>1051.2</v>
      </c>
      <c r="Q192">
        <f>INDEX(daera!$A:$AA,MATCH(A192,lookup!$N$1:$N$13,FALSE),MATCH(B192,daera!$1:$1,0))</f>
        <v>138.57</v>
      </c>
      <c r="R192" s="12">
        <f t="shared" si="48"/>
        <v>0</v>
      </c>
      <c r="S192" s="12">
        <f t="shared" si="36"/>
        <v>0</v>
      </c>
      <c r="T192" s="12">
        <f t="shared" si="37"/>
        <v>0</v>
      </c>
      <c r="U192" s="12">
        <f t="shared" si="38"/>
        <v>0</v>
      </c>
      <c r="V192" s="12">
        <f t="shared" si="39"/>
        <v>0</v>
      </c>
      <c r="W192" s="12">
        <f t="shared" si="49"/>
        <v>0</v>
      </c>
      <c r="X192">
        <f>IF(Y192="na",SUMIFS(data_dd!H:H,data_dd!B:B,data_monthly!C192),Y192)</f>
        <v>0</v>
      </c>
      <c r="Y192" t="s">
        <v>552</v>
      </c>
    </row>
    <row r="193" spans="1:25">
      <c r="A193" s="13" t="str">
        <f t="shared" si="50"/>
        <v>M02</v>
      </c>
      <c r="B193" s="24">
        <f t="shared" si="51"/>
        <v>2010</v>
      </c>
      <c r="C193" s="24" t="s">
        <v>274</v>
      </c>
      <c r="D193" s="27">
        <f>SUMIFS(data_dd!D:D,data_dd!B:B,data_monthly!C193)</f>
        <v>977.9000000000002</v>
      </c>
      <c r="E193" s="27">
        <f>SUMIFS(data_dd!F:F,data_dd!B:B,data_monthly!C193)</f>
        <v>844.97321515313513</v>
      </c>
      <c r="F193" s="12">
        <v>977.9</v>
      </c>
      <c r="G193">
        <v>844.97321515313502</v>
      </c>
      <c r="H193" s="6">
        <f t="shared" si="47"/>
        <v>132.93</v>
      </c>
      <c r="I193">
        <f t="shared" si="40"/>
        <v>11709.2</v>
      </c>
      <c r="J193">
        <f t="shared" si="41"/>
        <v>10117.247078051601</v>
      </c>
      <c r="K193">
        <f t="shared" si="42"/>
        <v>1591.9499999999998</v>
      </c>
      <c r="L193" s="12">
        <f t="shared" si="43"/>
        <v>28</v>
      </c>
      <c r="M193">
        <f t="shared" si="44"/>
        <v>34.924999999999997</v>
      </c>
      <c r="N193">
        <f t="shared" si="45"/>
        <v>30.177614826897678</v>
      </c>
      <c r="O193">
        <f t="shared" si="46"/>
        <v>4.7475000000000005</v>
      </c>
      <c r="P193">
        <f>INDEX(defra!A:D,MATCH(C193,defra!A:A,0),4)</f>
        <v>977.9</v>
      </c>
      <c r="Q193">
        <f>INDEX(daera!$A:$AA,MATCH(A193,lookup!$N$1:$N$13,FALSE),MATCH(B193,daera!$1:$1,0))</f>
        <v>132.93</v>
      </c>
      <c r="R193" s="12">
        <f t="shared" si="48"/>
        <v>0</v>
      </c>
      <c r="S193" s="12">
        <f t="shared" si="36"/>
        <v>0</v>
      </c>
      <c r="T193" s="12">
        <f t="shared" si="37"/>
        <v>0</v>
      </c>
      <c r="U193" s="12">
        <f t="shared" si="38"/>
        <v>0</v>
      </c>
      <c r="V193" s="12">
        <f t="shared" si="39"/>
        <v>0</v>
      </c>
      <c r="W193" s="12">
        <f t="shared" si="49"/>
        <v>0</v>
      </c>
      <c r="X193">
        <f>IF(Y193="na",SUMIFS(data_dd!H:H,data_dd!B:B,data_monthly!C193),Y193)</f>
        <v>0</v>
      </c>
      <c r="Y193" t="s">
        <v>552</v>
      </c>
    </row>
    <row r="194" spans="1:25">
      <c r="A194" s="13" t="str">
        <f t="shared" si="50"/>
        <v>M03</v>
      </c>
      <c r="B194" s="24">
        <f t="shared" si="51"/>
        <v>2010</v>
      </c>
      <c r="C194" s="24" t="s">
        <v>275</v>
      </c>
      <c r="D194" s="27">
        <f>SUMIFS(data_dd!D:D,data_dd!B:B,data_monthly!C194)</f>
        <v>1115.9000000000001</v>
      </c>
      <c r="E194" s="27">
        <f>SUMIFS(data_dd!F:F,data_dd!B:B,data_monthly!C194)</f>
        <v>960.81360412826098</v>
      </c>
      <c r="F194" s="12">
        <v>1115.9000000000001</v>
      </c>
      <c r="G194">
        <v>960.81360412826109</v>
      </c>
      <c r="H194" s="6">
        <f t="shared" si="47"/>
        <v>155.09</v>
      </c>
      <c r="I194">
        <f t="shared" si="40"/>
        <v>12825.1</v>
      </c>
      <c r="J194">
        <f t="shared" si="41"/>
        <v>11078.060682179863</v>
      </c>
      <c r="K194">
        <f t="shared" si="42"/>
        <v>1747.0399999999997</v>
      </c>
      <c r="L194" s="12">
        <f t="shared" si="43"/>
        <v>31</v>
      </c>
      <c r="M194">
        <f t="shared" si="44"/>
        <v>35.99677419354839</v>
      </c>
      <c r="N194">
        <f t="shared" si="45"/>
        <v>30.993987229943905</v>
      </c>
      <c r="O194">
        <f t="shared" si="46"/>
        <v>5.0029032258064516</v>
      </c>
      <c r="P194">
        <f>INDEX(defra!A:D,MATCH(C194,defra!A:A,0),4)</f>
        <v>1115.9000000000001</v>
      </c>
      <c r="Q194">
        <f>INDEX(daera!$A:$AA,MATCH(A194,lookup!$N$1:$N$13,FALSE),MATCH(B194,daera!$1:$1,0))</f>
        <v>155.09</v>
      </c>
      <c r="R194" s="12">
        <f t="shared" si="48"/>
        <v>0</v>
      </c>
      <c r="S194" s="12">
        <f t="shared" si="36"/>
        <v>0</v>
      </c>
      <c r="T194" s="12">
        <f t="shared" si="37"/>
        <v>0</v>
      </c>
      <c r="U194" s="12">
        <f t="shared" si="38"/>
        <v>0</v>
      </c>
      <c r="V194" s="12">
        <f t="shared" si="39"/>
        <v>0</v>
      </c>
      <c r="W194" s="12">
        <f t="shared" si="49"/>
        <v>0</v>
      </c>
      <c r="X194">
        <f>IF(Y194="na",SUMIFS(data_dd!H:H,data_dd!B:B,data_monthly!C194),Y194)</f>
        <v>0</v>
      </c>
      <c r="Y194" t="s">
        <v>552</v>
      </c>
    </row>
    <row r="195" spans="1:25">
      <c r="A195" s="13" t="str">
        <f t="shared" si="50"/>
        <v>M04</v>
      </c>
      <c r="B195" s="24">
        <f t="shared" si="51"/>
        <v>2010</v>
      </c>
      <c r="C195" s="24" t="s">
        <v>276</v>
      </c>
      <c r="D195" s="27">
        <f>SUMIFS(data_dd!D:D,data_dd!B:B,data_monthly!C195)</f>
        <v>1133.1000000000001</v>
      </c>
      <c r="E195" s="27">
        <f>SUMIFS(data_dd!F:F,data_dd!B:B,data_monthly!C195)</f>
        <v>969.79282777190997</v>
      </c>
      <c r="F195" s="12">
        <v>1133.0999999999999</v>
      </c>
      <c r="G195">
        <v>969.79282777190997</v>
      </c>
      <c r="H195" s="6">
        <f t="shared" si="47"/>
        <v>163.31</v>
      </c>
      <c r="I195">
        <f t="shared" si="40"/>
        <v>1133.0999999999999</v>
      </c>
      <c r="J195">
        <f t="shared" si="41"/>
        <v>969.79282777190997</v>
      </c>
      <c r="K195">
        <f t="shared" si="42"/>
        <v>163.31</v>
      </c>
      <c r="L195" s="12">
        <f t="shared" si="43"/>
        <v>30</v>
      </c>
      <c r="M195">
        <f t="shared" si="44"/>
        <v>37.769999999999996</v>
      </c>
      <c r="N195">
        <f t="shared" si="45"/>
        <v>32.326427592396996</v>
      </c>
      <c r="O195">
        <f t="shared" si="46"/>
        <v>5.4436666666666671</v>
      </c>
      <c r="P195">
        <f>INDEX(defra!A:D,MATCH(C195,defra!A:A,0),4)</f>
        <v>1133.0999999999999</v>
      </c>
      <c r="Q195">
        <f>INDEX(daera!$A:$AA,MATCH(A195,lookup!$N$1:$N$13,FALSE),MATCH(B195,daera!$1:$1,0))</f>
        <v>163.31</v>
      </c>
      <c r="R195" s="12">
        <f t="shared" si="48"/>
        <v>0</v>
      </c>
      <c r="S195" s="12">
        <f t="shared" ref="S195:S258" si="52">IF(G195+G196=G195,IF(G195+G196&gt;0,1,0),0)</f>
        <v>0</v>
      </c>
      <c r="T195" s="12">
        <f t="shared" ref="T195:T258" si="53">IF(H195+H196=H195,IF(H195+H196&gt;0,1,0),0)</f>
        <v>0</v>
      </c>
      <c r="U195" s="12">
        <f t="shared" ref="U195:U258" si="54">IF(AND(F195=0,D195&gt;0),1,0)</f>
        <v>0</v>
      </c>
      <c r="V195" s="12">
        <f t="shared" ref="V195:V258" si="55">IF(AND(G195=0,E195&gt;0),1,0)</f>
        <v>0</v>
      </c>
      <c r="W195" s="12">
        <f t="shared" si="49"/>
        <v>0</v>
      </c>
      <c r="X195">
        <f>IF(Y195="na",SUMIFS(data_dd!H:H,data_dd!B:B,data_monthly!C195),Y195)</f>
        <v>0</v>
      </c>
      <c r="Y195" t="s">
        <v>552</v>
      </c>
    </row>
    <row r="196" spans="1:25">
      <c r="A196" s="13" t="str">
        <f t="shared" si="50"/>
        <v>M05</v>
      </c>
      <c r="B196" s="24">
        <f t="shared" si="51"/>
        <v>2010</v>
      </c>
      <c r="C196" s="24" t="s">
        <v>277</v>
      </c>
      <c r="D196" s="27">
        <f>SUMIFS(data_dd!D:D,data_dd!B:B,data_monthly!C196)</f>
        <v>1242.9000000000001</v>
      </c>
      <c r="E196" s="27">
        <f>SUMIFS(data_dd!F:F,data_dd!B:B,data_monthly!C196)</f>
        <v>1053.6905360534699</v>
      </c>
      <c r="F196" s="12">
        <v>1242.9000000000001</v>
      </c>
      <c r="G196">
        <v>1053.6905360534702</v>
      </c>
      <c r="H196" s="6">
        <f t="shared" si="47"/>
        <v>189.21</v>
      </c>
      <c r="I196">
        <f t="shared" ref="I196:I259" si="56">IF(A196="M04",F196,F196+I195)</f>
        <v>2376</v>
      </c>
      <c r="J196">
        <f t="shared" ref="J196:J259" si="57">IF($A196="M04",G196,G196+J195)</f>
        <v>2023.4833638253801</v>
      </c>
      <c r="K196">
        <f t="shared" ref="K196:K259" si="58">IF($A196="M04",H196,H196+K195)</f>
        <v>352.52</v>
      </c>
      <c r="L196" s="12">
        <f t="shared" ref="L196:L259" si="59">DAY(EOMONTH(DATE(B196,RIGHT(A196,2),1),0))</f>
        <v>31</v>
      </c>
      <c r="M196">
        <f t="shared" ref="M196:M259" si="60">F196/$L196</f>
        <v>40.093548387096774</v>
      </c>
      <c r="N196">
        <f t="shared" ref="N196:N259" si="61">G196/$L196</f>
        <v>33.990017292047426</v>
      </c>
      <c r="O196">
        <f t="shared" ref="O196:O259" si="62">H196/$L196</f>
        <v>6.1035483870967742</v>
      </c>
      <c r="P196">
        <f>INDEX(defra!A:D,MATCH(C196,defra!A:A,0),4)</f>
        <v>1242.9000000000001</v>
      </c>
      <c r="Q196">
        <f>INDEX(daera!$A:$AA,MATCH(A196,lookup!$N$1:$N$13,FALSE),MATCH(B196,daera!$1:$1,0))</f>
        <v>189.21</v>
      </c>
      <c r="R196" s="12">
        <f t="shared" si="48"/>
        <v>0</v>
      </c>
      <c r="S196" s="12">
        <f t="shared" si="52"/>
        <v>0</v>
      </c>
      <c r="T196" s="12">
        <f t="shared" si="53"/>
        <v>0</v>
      </c>
      <c r="U196" s="12">
        <f t="shared" si="54"/>
        <v>0</v>
      </c>
      <c r="V196" s="12">
        <f t="shared" si="55"/>
        <v>0</v>
      </c>
      <c r="W196" s="12">
        <f t="shared" si="49"/>
        <v>0</v>
      </c>
      <c r="X196">
        <f>IF(Y196="na",SUMIFS(data_dd!H:H,data_dd!B:B,data_monthly!C196),Y196)</f>
        <v>0</v>
      </c>
      <c r="Y196" t="s">
        <v>552</v>
      </c>
    </row>
    <row r="197" spans="1:25">
      <c r="A197" s="13" t="str">
        <f t="shared" si="50"/>
        <v>M06</v>
      </c>
      <c r="B197" s="24">
        <f t="shared" si="51"/>
        <v>2010</v>
      </c>
      <c r="C197" s="24" t="s">
        <v>278</v>
      </c>
      <c r="D197" s="27">
        <f>SUMIFS(data_dd!D:D,data_dd!B:B,data_monthly!C197)</f>
        <v>1179</v>
      </c>
      <c r="E197" s="27">
        <f>SUMIFS(data_dd!F:F,data_dd!B:B,data_monthly!C197)</f>
        <v>997.09646824023127</v>
      </c>
      <c r="F197" s="12">
        <v>1179</v>
      </c>
      <c r="G197">
        <v>997.09646824023093</v>
      </c>
      <c r="H197" s="6">
        <f t="shared" si="47"/>
        <v>181.9</v>
      </c>
      <c r="I197">
        <f t="shared" si="56"/>
        <v>3555</v>
      </c>
      <c r="J197">
        <f t="shared" si="57"/>
        <v>3020.5798320656113</v>
      </c>
      <c r="K197">
        <f t="shared" si="58"/>
        <v>534.41999999999996</v>
      </c>
      <c r="L197" s="12">
        <f t="shared" si="59"/>
        <v>30</v>
      </c>
      <c r="M197">
        <f t="shared" si="60"/>
        <v>39.299999999999997</v>
      </c>
      <c r="N197">
        <f t="shared" si="61"/>
        <v>33.236548941341034</v>
      </c>
      <c r="O197">
        <f t="shared" si="62"/>
        <v>6.0633333333333335</v>
      </c>
      <c r="P197">
        <f>INDEX(defra!A:D,MATCH(C197,defra!A:A,0),4)</f>
        <v>1179</v>
      </c>
      <c r="Q197">
        <f>INDEX(daera!$A:$AA,MATCH(A197,lookup!$N$1:$N$13,FALSE),MATCH(B197,daera!$1:$1,0))</f>
        <v>181.9</v>
      </c>
      <c r="R197" s="12">
        <f t="shared" si="48"/>
        <v>0</v>
      </c>
      <c r="S197" s="12">
        <f t="shared" si="52"/>
        <v>0</v>
      </c>
      <c r="T197" s="12">
        <f t="shared" si="53"/>
        <v>0</v>
      </c>
      <c r="U197" s="12">
        <f t="shared" si="54"/>
        <v>0</v>
      </c>
      <c r="V197" s="12">
        <f t="shared" si="55"/>
        <v>0</v>
      </c>
      <c r="W197" s="12">
        <f t="shared" si="49"/>
        <v>0</v>
      </c>
      <c r="X197">
        <f>IF(Y197="na",SUMIFS(data_dd!H:H,data_dd!B:B,data_monthly!C197),Y197)</f>
        <v>0</v>
      </c>
      <c r="Y197" t="s">
        <v>552</v>
      </c>
    </row>
    <row r="198" spans="1:25">
      <c r="A198" s="13" t="str">
        <f t="shared" si="50"/>
        <v>M07</v>
      </c>
      <c r="B198" s="24">
        <f t="shared" si="51"/>
        <v>2010</v>
      </c>
      <c r="C198" s="24" t="s">
        <v>279</v>
      </c>
      <c r="D198" s="27">
        <f>SUMIFS(data_dd!D:D,data_dd!B:B,data_monthly!C198)</f>
        <v>1140.8999999999999</v>
      </c>
      <c r="E198" s="27">
        <f>SUMIFS(data_dd!F:F,data_dd!B:B,data_monthly!C198)</f>
        <v>967.7511715761101</v>
      </c>
      <c r="F198" s="12">
        <v>1140.9000000000001</v>
      </c>
      <c r="G198">
        <v>967.7511715761101</v>
      </c>
      <c r="H198" s="6">
        <f t="shared" si="47"/>
        <v>173.15</v>
      </c>
      <c r="I198">
        <f t="shared" si="56"/>
        <v>4695.8999999999996</v>
      </c>
      <c r="J198">
        <f t="shared" si="57"/>
        <v>3988.3310036417215</v>
      </c>
      <c r="K198">
        <f t="shared" si="58"/>
        <v>707.56999999999994</v>
      </c>
      <c r="L198" s="12">
        <f t="shared" si="59"/>
        <v>31</v>
      </c>
      <c r="M198">
        <f t="shared" si="60"/>
        <v>36.803225806451614</v>
      </c>
      <c r="N198">
        <f t="shared" si="61"/>
        <v>31.217779728261615</v>
      </c>
      <c r="O198">
        <f t="shared" si="62"/>
        <v>5.5854838709677423</v>
      </c>
      <c r="P198">
        <f>INDEX(defra!A:D,MATCH(C198,defra!A:A,0),4)</f>
        <v>1140.9000000000001</v>
      </c>
      <c r="Q198">
        <f>INDEX(daera!$A:$AA,MATCH(A198,lookup!$N$1:$N$13,FALSE),MATCH(B198,daera!$1:$1,0))</f>
        <v>173.15</v>
      </c>
      <c r="R198" s="12">
        <f t="shared" si="48"/>
        <v>0</v>
      </c>
      <c r="S198" s="12">
        <f t="shared" si="52"/>
        <v>0</v>
      </c>
      <c r="T198" s="12">
        <f t="shared" si="53"/>
        <v>0</v>
      </c>
      <c r="U198" s="12">
        <f t="shared" si="54"/>
        <v>0</v>
      </c>
      <c r="V198" s="12">
        <f t="shared" si="55"/>
        <v>0</v>
      </c>
      <c r="W198" s="12">
        <f t="shared" si="49"/>
        <v>0</v>
      </c>
      <c r="X198">
        <f>IF(Y198="na",SUMIFS(data_dd!H:H,data_dd!B:B,data_monthly!C198),Y198)</f>
        <v>0</v>
      </c>
      <c r="Y198" t="s">
        <v>552</v>
      </c>
    </row>
    <row r="199" spans="1:25">
      <c r="A199" s="13" t="str">
        <f t="shared" si="50"/>
        <v>M08</v>
      </c>
      <c r="B199" s="24">
        <f t="shared" si="51"/>
        <v>2010</v>
      </c>
      <c r="C199" s="24" t="s">
        <v>280</v>
      </c>
      <c r="D199" s="27">
        <f>SUMIFS(data_dd!D:D,data_dd!B:B,data_monthly!C199)</f>
        <v>1108.8999999999996</v>
      </c>
      <c r="E199" s="27">
        <f>SUMIFS(data_dd!F:F,data_dd!B:B,data_monthly!C199)</f>
        <v>953.22040618449387</v>
      </c>
      <c r="F199" s="12">
        <v>1108.9000000000001</v>
      </c>
      <c r="G199">
        <v>953.2204061844941</v>
      </c>
      <c r="H199" s="6">
        <f t="shared" si="47"/>
        <v>155.68</v>
      </c>
      <c r="I199">
        <f t="shared" si="56"/>
        <v>5804.7999999999993</v>
      </c>
      <c r="J199">
        <f t="shared" si="57"/>
        <v>4941.5514098262156</v>
      </c>
      <c r="K199">
        <f t="shared" si="58"/>
        <v>863.25</v>
      </c>
      <c r="L199" s="12">
        <f t="shared" si="59"/>
        <v>31</v>
      </c>
      <c r="M199">
        <f t="shared" si="60"/>
        <v>35.770967741935486</v>
      </c>
      <c r="N199">
        <f t="shared" si="61"/>
        <v>30.749045360790131</v>
      </c>
      <c r="O199">
        <f t="shared" si="62"/>
        <v>5.0219354838709682</v>
      </c>
      <c r="P199">
        <f>INDEX(defra!A:D,MATCH(C199,defra!A:A,0),4)</f>
        <v>1108.9000000000001</v>
      </c>
      <c r="Q199">
        <f>INDEX(daera!$A:$AA,MATCH(A199,lookup!$N$1:$N$13,FALSE),MATCH(B199,daera!$1:$1,0))</f>
        <v>155.68</v>
      </c>
      <c r="R199" s="12">
        <f t="shared" si="48"/>
        <v>0</v>
      </c>
      <c r="S199" s="12">
        <f t="shared" si="52"/>
        <v>0</v>
      </c>
      <c r="T199" s="12">
        <f t="shared" si="53"/>
        <v>0</v>
      </c>
      <c r="U199" s="12">
        <f t="shared" si="54"/>
        <v>0</v>
      </c>
      <c r="V199" s="12">
        <f t="shared" si="55"/>
        <v>0</v>
      </c>
      <c r="W199" s="12">
        <f t="shared" si="49"/>
        <v>0</v>
      </c>
      <c r="X199">
        <f>IF(Y199="na",SUMIFS(data_dd!H:H,data_dd!B:B,data_monthly!C199),Y199)</f>
        <v>0</v>
      </c>
      <c r="Y199" t="s">
        <v>552</v>
      </c>
    </row>
    <row r="200" spans="1:25">
      <c r="A200" s="13" t="str">
        <f t="shared" si="50"/>
        <v>M09</v>
      </c>
      <c r="B200" s="24">
        <f t="shared" si="51"/>
        <v>2010</v>
      </c>
      <c r="C200" s="24" t="s">
        <v>281</v>
      </c>
      <c r="D200" s="27">
        <f>SUMIFS(data_dd!D:D,data_dd!B:B,data_monthly!C200)</f>
        <v>1065.2999999999997</v>
      </c>
      <c r="E200" s="27">
        <f>SUMIFS(data_dd!F:F,data_dd!B:B,data_monthly!C200)</f>
        <v>925.94723815263285</v>
      </c>
      <c r="F200" s="12">
        <v>1065.3</v>
      </c>
      <c r="G200">
        <v>925.94723815263296</v>
      </c>
      <c r="H200" s="6">
        <f t="shared" ref="H200:H263" si="63">Q200</f>
        <v>139.35</v>
      </c>
      <c r="I200">
        <f t="shared" si="56"/>
        <v>6870.0999999999995</v>
      </c>
      <c r="J200">
        <f t="shared" si="57"/>
        <v>5867.4986479788486</v>
      </c>
      <c r="K200">
        <f t="shared" si="58"/>
        <v>1002.6</v>
      </c>
      <c r="L200" s="12">
        <f t="shared" si="59"/>
        <v>30</v>
      </c>
      <c r="M200">
        <f t="shared" si="60"/>
        <v>35.51</v>
      </c>
      <c r="N200">
        <f t="shared" si="61"/>
        <v>30.864907938421098</v>
      </c>
      <c r="O200">
        <f t="shared" si="62"/>
        <v>4.6449999999999996</v>
      </c>
      <c r="P200">
        <f>INDEX(defra!A:D,MATCH(C200,defra!A:A,0),4)</f>
        <v>1065.3</v>
      </c>
      <c r="Q200">
        <f>INDEX(daera!$A:$AA,MATCH(A200,lookup!$N$1:$N$13,FALSE),MATCH(B200,daera!$1:$1,0))</f>
        <v>139.35</v>
      </c>
      <c r="R200" s="12">
        <f t="shared" ref="R200:R263" si="64">IF(F200-P200&gt;1,1,0)+IF(F200-P200&lt;-1,1,0)</f>
        <v>0</v>
      </c>
      <c r="S200" s="12">
        <f t="shared" si="52"/>
        <v>0</v>
      </c>
      <c r="T200" s="12">
        <f t="shared" si="53"/>
        <v>0</v>
      </c>
      <c r="U200" s="12">
        <f t="shared" si="54"/>
        <v>0</v>
      </c>
      <c r="V200" s="12">
        <f t="shared" si="55"/>
        <v>0</v>
      </c>
      <c r="W200" s="12">
        <f t="shared" si="49"/>
        <v>0</v>
      </c>
      <c r="X200">
        <f>IF(Y200="na",SUMIFS(data_dd!H:H,data_dd!B:B,data_monthly!C200),Y200)</f>
        <v>0</v>
      </c>
      <c r="Y200" t="s">
        <v>552</v>
      </c>
    </row>
    <row r="201" spans="1:25">
      <c r="A201" s="13" t="str">
        <f t="shared" si="50"/>
        <v>M10</v>
      </c>
      <c r="B201" s="24">
        <f t="shared" si="51"/>
        <v>2010</v>
      </c>
      <c r="C201" s="24" t="s">
        <v>282</v>
      </c>
      <c r="D201" s="27">
        <f>SUMIFS(data_dd!D:D,data_dd!B:B,data_monthly!C201)</f>
        <v>1075.8999999999999</v>
      </c>
      <c r="E201" s="27">
        <f>SUMIFS(data_dd!F:F,data_dd!B:B,data_monthly!C201)</f>
        <v>936.57806029735002</v>
      </c>
      <c r="F201" s="12">
        <v>1075.9000000000001</v>
      </c>
      <c r="G201">
        <v>936.57806029735002</v>
      </c>
      <c r="H201" s="6">
        <f t="shared" si="63"/>
        <v>139.32</v>
      </c>
      <c r="I201">
        <f t="shared" si="56"/>
        <v>7946</v>
      </c>
      <c r="J201">
        <f t="shared" si="57"/>
        <v>6804.0767082761986</v>
      </c>
      <c r="K201">
        <f t="shared" si="58"/>
        <v>1141.92</v>
      </c>
      <c r="L201" s="12">
        <f t="shared" si="59"/>
        <v>31</v>
      </c>
      <c r="M201">
        <f t="shared" si="60"/>
        <v>34.70645161290323</v>
      </c>
      <c r="N201">
        <f t="shared" si="61"/>
        <v>30.212195493462904</v>
      </c>
      <c r="O201">
        <f t="shared" si="62"/>
        <v>4.4941935483870967</v>
      </c>
      <c r="P201">
        <f>INDEX(defra!A:D,MATCH(C201,defra!A:A,0),4)</f>
        <v>1075.9000000000001</v>
      </c>
      <c r="Q201">
        <f>INDEX(daera!$A:$AA,MATCH(A201,lookup!$N$1:$N$13,FALSE),MATCH(B201,daera!$1:$1,0))</f>
        <v>139.32</v>
      </c>
      <c r="R201" s="12">
        <f t="shared" si="64"/>
        <v>0</v>
      </c>
      <c r="S201" s="12">
        <f t="shared" si="52"/>
        <v>0</v>
      </c>
      <c r="T201" s="12">
        <f t="shared" si="53"/>
        <v>0</v>
      </c>
      <c r="U201" s="12">
        <f t="shared" si="54"/>
        <v>0</v>
      </c>
      <c r="V201" s="12">
        <f t="shared" si="55"/>
        <v>0</v>
      </c>
      <c r="W201" s="12">
        <f t="shared" ref="W201:W264" si="65">IF(AND($W$1="UK",U201=1),D201,IF(AND($W$1="GB",V201=1),E201,0))</f>
        <v>0</v>
      </c>
      <c r="X201">
        <f>IF(Y201="na",SUMIFS(data_dd!H:H,data_dd!B:B,data_monthly!C201),Y201)</f>
        <v>0</v>
      </c>
      <c r="Y201" t="s">
        <v>552</v>
      </c>
    </row>
    <row r="202" spans="1:25">
      <c r="A202" s="13" t="str">
        <f t="shared" si="50"/>
        <v>M11</v>
      </c>
      <c r="B202" s="24">
        <f t="shared" si="51"/>
        <v>2010</v>
      </c>
      <c r="C202" s="24" t="s">
        <v>283</v>
      </c>
      <c r="D202" s="27">
        <f>SUMIFS(data_dd!D:D,data_dd!B:B,data_monthly!C202)</f>
        <v>1027.7</v>
      </c>
      <c r="E202" s="27">
        <f>SUMIFS(data_dd!F:F,data_dd!B:B,data_monthly!C202)</f>
        <v>892.50480155845582</v>
      </c>
      <c r="F202" s="12">
        <v>1027.7</v>
      </c>
      <c r="G202">
        <v>892.50480155845605</v>
      </c>
      <c r="H202" s="6">
        <f t="shared" si="63"/>
        <v>135.19999999999999</v>
      </c>
      <c r="I202">
        <f t="shared" si="56"/>
        <v>8973.7000000000007</v>
      </c>
      <c r="J202">
        <f t="shared" si="57"/>
        <v>7696.5815098346548</v>
      </c>
      <c r="K202">
        <f t="shared" si="58"/>
        <v>1277.1200000000001</v>
      </c>
      <c r="L202" s="12">
        <f t="shared" si="59"/>
        <v>30</v>
      </c>
      <c r="M202">
        <f t="shared" si="60"/>
        <v>34.256666666666668</v>
      </c>
      <c r="N202">
        <f t="shared" si="61"/>
        <v>29.750160051948534</v>
      </c>
      <c r="O202">
        <f t="shared" si="62"/>
        <v>4.5066666666666659</v>
      </c>
      <c r="P202">
        <f>INDEX(defra!A:D,MATCH(C202,defra!A:A,0),4)</f>
        <v>1027.7</v>
      </c>
      <c r="Q202">
        <f>INDEX(daera!$A:$AA,MATCH(A202,lookup!$N$1:$N$13,FALSE),MATCH(B202,daera!$1:$1,0))</f>
        <v>135.19999999999999</v>
      </c>
      <c r="R202" s="12">
        <f t="shared" si="64"/>
        <v>0</v>
      </c>
      <c r="S202" s="12">
        <f t="shared" si="52"/>
        <v>0</v>
      </c>
      <c r="T202" s="12">
        <f t="shared" si="53"/>
        <v>0</v>
      </c>
      <c r="U202" s="12">
        <f t="shared" si="54"/>
        <v>0</v>
      </c>
      <c r="V202" s="12">
        <f t="shared" si="55"/>
        <v>0</v>
      </c>
      <c r="W202" s="12">
        <f t="shared" si="65"/>
        <v>0</v>
      </c>
      <c r="X202">
        <f>IF(Y202="na",SUMIFS(data_dd!H:H,data_dd!B:B,data_monthly!C202),Y202)</f>
        <v>0</v>
      </c>
      <c r="Y202" t="s">
        <v>552</v>
      </c>
    </row>
    <row r="203" spans="1:25">
      <c r="A203" s="13" t="str">
        <f t="shared" si="50"/>
        <v>M12</v>
      </c>
      <c r="B203" s="24">
        <f t="shared" si="51"/>
        <v>2010</v>
      </c>
      <c r="C203" s="24" t="s">
        <v>284</v>
      </c>
      <c r="D203" s="27">
        <f>SUMIFS(data_dd!D:D,data_dd!B:B,data_monthly!C203)</f>
        <v>1071.5999999999999</v>
      </c>
      <c r="E203" s="27">
        <f>SUMIFS(data_dd!F:F,data_dd!B:B,data_monthly!C203)</f>
        <v>925.47524798548307</v>
      </c>
      <c r="F203" s="12">
        <v>1071.5999999999999</v>
      </c>
      <c r="G203">
        <v>925.47524798548295</v>
      </c>
      <c r="H203" s="6">
        <f t="shared" si="63"/>
        <v>146.12</v>
      </c>
      <c r="I203">
        <f t="shared" si="56"/>
        <v>10045.300000000001</v>
      </c>
      <c r="J203">
        <f t="shared" si="57"/>
        <v>8622.0567578201371</v>
      </c>
      <c r="K203">
        <f t="shared" si="58"/>
        <v>1423.2400000000002</v>
      </c>
      <c r="L203" s="12">
        <f t="shared" si="59"/>
        <v>31</v>
      </c>
      <c r="M203">
        <f t="shared" si="60"/>
        <v>34.567741935483866</v>
      </c>
      <c r="N203">
        <f t="shared" si="61"/>
        <v>29.854040257596225</v>
      </c>
      <c r="O203">
        <f t="shared" si="62"/>
        <v>4.7135483870967745</v>
      </c>
      <c r="P203">
        <f>INDEX(defra!A:D,MATCH(C203,defra!A:A,0),4)</f>
        <v>1071.5999999999999</v>
      </c>
      <c r="Q203">
        <f>INDEX(daera!$A:$AA,MATCH(A203,lookup!$N$1:$N$13,FALSE),MATCH(B203,daera!$1:$1,0))</f>
        <v>146.12</v>
      </c>
      <c r="R203" s="12">
        <f t="shared" si="64"/>
        <v>0</v>
      </c>
      <c r="S203" s="12">
        <f t="shared" si="52"/>
        <v>0</v>
      </c>
      <c r="T203" s="12">
        <f t="shared" si="53"/>
        <v>0</v>
      </c>
      <c r="U203" s="12">
        <f t="shared" si="54"/>
        <v>0</v>
      </c>
      <c r="V203" s="12">
        <f t="shared" si="55"/>
        <v>0</v>
      </c>
      <c r="W203" s="12">
        <f t="shared" si="65"/>
        <v>0</v>
      </c>
      <c r="X203">
        <f>IF(Y203="na",SUMIFS(data_dd!H:H,data_dd!B:B,data_monthly!C203),Y203)</f>
        <v>0</v>
      </c>
      <c r="Y203" t="s">
        <v>552</v>
      </c>
    </row>
    <row r="204" spans="1:25">
      <c r="A204" s="13" t="str">
        <f t="shared" si="50"/>
        <v>M01</v>
      </c>
      <c r="B204" s="24">
        <f t="shared" si="51"/>
        <v>2011</v>
      </c>
      <c r="C204" s="24" t="s">
        <v>285</v>
      </c>
      <c r="D204" s="27">
        <f>SUMIFS(data_dd!D:D,data_dd!B:B,data_monthly!C204)</f>
        <v>1096.1999999999998</v>
      </c>
      <c r="E204" s="27">
        <f>SUMIFS(data_dd!F:F,data_dd!B:B,data_monthly!C204)</f>
        <v>938.785534201769</v>
      </c>
      <c r="F204" s="12">
        <v>1096.2</v>
      </c>
      <c r="G204">
        <v>938.785534201769</v>
      </c>
      <c r="H204" s="6">
        <f t="shared" si="63"/>
        <v>157.41</v>
      </c>
      <c r="I204">
        <f t="shared" si="56"/>
        <v>11141.500000000002</v>
      </c>
      <c r="J204">
        <f t="shared" si="57"/>
        <v>9560.8422920219055</v>
      </c>
      <c r="K204">
        <f t="shared" si="58"/>
        <v>1580.6500000000003</v>
      </c>
      <c r="L204" s="12">
        <f t="shared" si="59"/>
        <v>31</v>
      </c>
      <c r="M204">
        <f t="shared" si="60"/>
        <v>35.361290322580643</v>
      </c>
      <c r="N204">
        <f t="shared" si="61"/>
        <v>30.283404329089322</v>
      </c>
      <c r="O204">
        <f t="shared" si="62"/>
        <v>5.0777419354838704</v>
      </c>
      <c r="P204">
        <f>INDEX(defra!A:D,MATCH(C204,defra!A:A,0),4)</f>
        <v>1096.2</v>
      </c>
      <c r="Q204">
        <f>INDEX(daera!$A:$AA,MATCH(A204,lookup!$N$1:$N$13,FALSE),MATCH(B204,daera!$1:$1,0))</f>
        <v>157.41</v>
      </c>
      <c r="R204" s="12">
        <f t="shared" si="64"/>
        <v>0</v>
      </c>
      <c r="S204" s="12">
        <f t="shared" si="52"/>
        <v>0</v>
      </c>
      <c r="T204" s="12">
        <f t="shared" si="53"/>
        <v>0</v>
      </c>
      <c r="U204" s="12">
        <f t="shared" si="54"/>
        <v>0</v>
      </c>
      <c r="V204" s="12">
        <f t="shared" si="55"/>
        <v>0</v>
      </c>
      <c r="W204" s="12">
        <f t="shared" si="65"/>
        <v>0</v>
      </c>
      <c r="X204">
        <f>IF(Y204="na",SUMIFS(data_dd!H:H,data_dd!B:B,data_monthly!C204),Y204)</f>
        <v>0</v>
      </c>
      <c r="Y204" t="s">
        <v>552</v>
      </c>
    </row>
    <row r="205" spans="1:25">
      <c r="A205" s="13" t="str">
        <f t="shared" si="50"/>
        <v>M02</v>
      </c>
      <c r="B205" s="24">
        <f t="shared" si="51"/>
        <v>2011</v>
      </c>
      <c r="C205" s="24" t="s">
        <v>286</v>
      </c>
      <c r="D205" s="27">
        <f>SUMIFS(data_dd!D:D,data_dd!B:B,data_monthly!C205)</f>
        <v>1022.9999999999999</v>
      </c>
      <c r="E205" s="27">
        <f>SUMIFS(data_dd!F:F,data_dd!B:B,data_monthly!C205)</f>
        <v>872.66459895625019</v>
      </c>
      <c r="F205" s="12">
        <v>1023</v>
      </c>
      <c r="G205">
        <v>872.66459895624996</v>
      </c>
      <c r="H205" s="6">
        <f t="shared" si="63"/>
        <v>150.34</v>
      </c>
      <c r="I205">
        <f t="shared" si="56"/>
        <v>12164.500000000002</v>
      </c>
      <c r="J205">
        <f t="shared" si="57"/>
        <v>10433.506890978155</v>
      </c>
      <c r="K205">
        <f t="shared" si="58"/>
        <v>1730.9900000000002</v>
      </c>
      <c r="L205" s="12">
        <f t="shared" si="59"/>
        <v>28</v>
      </c>
      <c r="M205">
        <f t="shared" si="60"/>
        <v>36.535714285714285</v>
      </c>
      <c r="N205">
        <f t="shared" si="61"/>
        <v>31.166592819866072</v>
      </c>
      <c r="O205">
        <f t="shared" si="62"/>
        <v>5.3692857142857147</v>
      </c>
      <c r="P205">
        <f>INDEX(defra!A:D,MATCH(C205,defra!A:A,0),4)</f>
        <v>1023</v>
      </c>
      <c r="Q205">
        <f>INDEX(daera!$A:$AA,MATCH(A205,lookup!$N$1:$N$13,FALSE),MATCH(B205,daera!$1:$1,0))</f>
        <v>150.34</v>
      </c>
      <c r="R205" s="12">
        <f t="shared" si="64"/>
        <v>0</v>
      </c>
      <c r="S205" s="12">
        <f t="shared" si="52"/>
        <v>0</v>
      </c>
      <c r="T205" s="12">
        <f t="shared" si="53"/>
        <v>0</v>
      </c>
      <c r="U205" s="12">
        <f t="shared" si="54"/>
        <v>0</v>
      </c>
      <c r="V205" s="12">
        <f t="shared" si="55"/>
        <v>0</v>
      </c>
      <c r="W205" s="12">
        <f t="shared" si="65"/>
        <v>0</v>
      </c>
      <c r="X205">
        <f>IF(Y205="na",SUMIFS(data_dd!H:H,data_dd!B:B,data_monthly!C205),Y205)</f>
        <v>0</v>
      </c>
      <c r="Y205" t="s">
        <v>552</v>
      </c>
    </row>
    <row r="206" spans="1:25">
      <c r="A206" s="13" t="str">
        <f t="shared" si="50"/>
        <v>M03</v>
      </c>
      <c r="B206" s="24">
        <f t="shared" si="51"/>
        <v>2011</v>
      </c>
      <c r="C206" s="24" t="s">
        <v>287</v>
      </c>
      <c r="D206" s="27">
        <f>SUMIFS(data_dd!D:D,data_dd!B:B,data_monthly!C206)</f>
        <v>1167</v>
      </c>
      <c r="E206" s="27">
        <f>SUMIFS(data_dd!F:F,data_dd!B:B,data_monthly!C206)</f>
        <v>991.896364427192</v>
      </c>
      <c r="F206" s="12">
        <v>1167</v>
      </c>
      <c r="G206">
        <v>991.896364427192</v>
      </c>
      <c r="H206" s="6">
        <f t="shared" si="63"/>
        <v>175.1</v>
      </c>
      <c r="I206">
        <f t="shared" si="56"/>
        <v>13331.500000000002</v>
      </c>
      <c r="J206">
        <f t="shared" si="57"/>
        <v>11425.403255405346</v>
      </c>
      <c r="K206">
        <f t="shared" si="58"/>
        <v>1906.0900000000001</v>
      </c>
      <c r="L206" s="12">
        <f t="shared" si="59"/>
        <v>31</v>
      </c>
      <c r="M206">
        <f t="shared" si="60"/>
        <v>37.645161290322584</v>
      </c>
      <c r="N206">
        <f t="shared" si="61"/>
        <v>31.996656917006195</v>
      </c>
      <c r="O206">
        <f t="shared" si="62"/>
        <v>5.6483870967741936</v>
      </c>
      <c r="P206">
        <f>INDEX(defra!A:D,MATCH(C206,defra!A:A,0),4)</f>
        <v>1167</v>
      </c>
      <c r="Q206">
        <f>INDEX(daera!$A:$AA,MATCH(A206,lookup!$N$1:$N$13,FALSE),MATCH(B206,daera!$1:$1,0))</f>
        <v>175.1</v>
      </c>
      <c r="R206" s="12">
        <f t="shared" si="64"/>
        <v>0</v>
      </c>
      <c r="S206" s="12">
        <f t="shared" si="52"/>
        <v>0</v>
      </c>
      <c r="T206" s="12">
        <f t="shared" si="53"/>
        <v>0</v>
      </c>
      <c r="U206" s="12">
        <f t="shared" si="54"/>
        <v>0</v>
      </c>
      <c r="V206" s="12">
        <f t="shared" si="55"/>
        <v>0</v>
      </c>
      <c r="W206" s="12">
        <f t="shared" si="65"/>
        <v>0</v>
      </c>
      <c r="X206">
        <f>IF(Y206="na",SUMIFS(data_dd!H:H,data_dd!B:B,data_monthly!C206),Y206)</f>
        <v>0</v>
      </c>
      <c r="Y206" t="s">
        <v>552</v>
      </c>
    </row>
    <row r="207" spans="1:25">
      <c r="A207" s="13" t="str">
        <f t="shared" ref="A207:A270" si="66">A195</f>
        <v>M04</v>
      </c>
      <c r="B207" s="24">
        <f t="shared" si="51"/>
        <v>2011</v>
      </c>
      <c r="C207" s="24" t="s">
        <v>288</v>
      </c>
      <c r="D207" s="27">
        <f>SUMIFS(data_dd!D:D,data_dd!B:B,data_monthly!C207)</f>
        <v>1191.4000000000003</v>
      </c>
      <c r="E207" s="27">
        <f>SUMIFS(data_dd!F:F,data_dd!B:B,data_monthly!C207)</f>
        <v>1006.572637969184</v>
      </c>
      <c r="F207" s="12">
        <v>1191.4000000000001</v>
      </c>
      <c r="G207">
        <v>1006.5726379691841</v>
      </c>
      <c r="H207" s="6">
        <f t="shared" si="63"/>
        <v>184.83</v>
      </c>
      <c r="I207">
        <f t="shared" si="56"/>
        <v>1191.4000000000001</v>
      </c>
      <c r="J207">
        <f t="shared" si="57"/>
        <v>1006.5726379691841</v>
      </c>
      <c r="K207">
        <f t="shared" si="58"/>
        <v>184.83</v>
      </c>
      <c r="L207" s="12">
        <f t="shared" si="59"/>
        <v>30</v>
      </c>
      <c r="M207">
        <f t="shared" si="60"/>
        <v>39.713333333333338</v>
      </c>
      <c r="N207">
        <f t="shared" si="61"/>
        <v>33.552421265639474</v>
      </c>
      <c r="O207">
        <f t="shared" si="62"/>
        <v>6.1610000000000005</v>
      </c>
      <c r="P207">
        <f>INDEX(defra!A:D,MATCH(C207,defra!A:A,0),4)</f>
        <v>1191.4000000000001</v>
      </c>
      <c r="Q207">
        <f>INDEX(daera!$A:$AA,MATCH(A207,lookup!$N$1:$N$13,FALSE),MATCH(B207,daera!$1:$1,0))</f>
        <v>184.83</v>
      </c>
      <c r="R207" s="12">
        <f t="shared" si="64"/>
        <v>0</v>
      </c>
      <c r="S207" s="12">
        <f t="shared" si="52"/>
        <v>0</v>
      </c>
      <c r="T207" s="12">
        <f t="shared" si="53"/>
        <v>0</v>
      </c>
      <c r="U207" s="12">
        <f t="shared" si="54"/>
        <v>0</v>
      </c>
      <c r="V207" s="12">
        <f t="shared" si="55"/>
        <v>0</v>
      </c>
      <c r="W207" s="12">
        <f t="shared" si="65"/>
        <v>0</v>
      </c>
      <c r="X207">
        <f>IF(Y207="na",SUMIFS(data_dd!H:H,data_dd!B:B,data_monthly!C207),Y207)</f>
        <v>0</v>
      </c>
      <c r="Y207" t="s">
        <v>552</v>
      </c>
    </row>
    <row r="208" spans="1:25">
      <c r="A208" s="13" t="str">
        <f t="shared" si="66"/>
        <v>M05</v>
      </c>
      <c r="B208" s="24">
        <f t="shared" si="51"/>
        <v>2011</v>
      </c>
      <c r="C208" s="24" t="s">
        <v>289</v>
      </c>
      <c r="D208" s="27">
        <f>SUMIFS(data_dd!D:D,data_dd!B:B,data_monthly!C208)</f>
        <v>1253</v>
      </c>
      <c r="E208" s="27">
        <f>SUMIFS(data_dd!F:F,data_dd!B:B,data_monthly!C208)</f>
        <v>1052.944838229882</v>
      </c>
      <c r="F208" s="12">
        <v>1253</v>
      </c>
      <c r="G208">
        <v>1052.944838229882</v>
      </c>
      <c r="H208" s="6">
        <f t="shared" si="63"/>
        <v>200.06</v>
      </c>
      <c r="I208">
        <f t="shared" si="56"/>
        <v>2444.4</v>
      </c>
      <c r="J208">
        <f t="shared" si="57"/>
        <v>2059.5174761990661</v>
      </c>
      <c r="K208">
        <f t="shared" si="58"/>
        <v>384.89</v>
      </c>
      <c r="L208" s="12">
        <f t="shared" si="59"/>
        <v>31</v>
      </c>
      <c r="M208">
        <f t="shared" si="60"/>
        <v>40.41935483870968</v>
      </c>
      <c r="N208">
        <f t="shared" si="61"/>
        <v>33.965962523544576</v>
      </c>
      <c r="O208">
        <f t="shared" si="62"/>
        <v>6.4535483870967747</v>
      </c>
      <c r="P208">
        <f>INDEX(defra!A:D,MATCH(C208,defra!A:A,0),4)</f>
        <v>1253</v>
      </c>
      <c r="Q208">
        <f>INDEX(daera!$A:$AA,MATCH(A208,lookup!$N$1:$N$13,FALSE),MATCH(B208,daera!$1:$1,0))</f>
        <v>200.06</v>
      </c>
      <c r="R208" s="12">
        <f t="shared" si="64"/>
        <v>0</v>
      </c>
      <c r="S208" s="12">
        <f t="shared" si="52"/>
        <v>0</v>
      </c>
      <c r="T208" s="12">
        <f t="shared" si="53"/>
        <v>0</v>
      </c>
      <c r="U208" s="12">
        <f t="shared" si="54"/>
        <v>0</v>
      </c>
      <c r="V208" s="12">
        <f t="shared" si="55"/>
        <v>0</v>
      </c>
      <c r="W208" s="12">
        <f t="shared" si="65"/>
        <v>0</v>
      </c>
      <c r="X208">
        <f>IF(Y208="na",SUMIFS(data_dd!H:H,data_dd!B:B,data_monthly!C208),Y208)</f>
        <v>0</v>
      </c>
      <c r="Y208" t="s">
        <v>552</v>
      </c>
    </row>
    <row r="209" spans="1:25">
      <c r="A209" s="13" t="str">
        <f t="shared" si="66"/>
        <v>M06</v>
      </c>
      <c r="B209" s="24">
        <f t="shared" si="51"/>
        <v>2011</v>
      </c>
      <c r="C209" s="24" t="s">
        <v>290</v>
      </c>
      <c r="D209" s="27">
        <f>SUMIFS(data_dd!D:D,data_dd!B:B,data_monthly!C209)</f>
        <v>1172.1999999999998</v>
      </c>
      <c r="E209" s="27">
        <f>SUMIFS(data_dd!F:F,data_dd!B:B,data_monthly!C209)</f>
        <v>985.33201091281319</v>
      </c>
      <c r="F209" s="12">
        <v>1172.2</v>
      </c>
      <c r="G209">
        <v>985.33201091281308</v>
      </c>
      <c r="H209" s="6">
        <f t="shared" si="63"/>
        <v>186.87</v>
      </c>
      <c r="I209">
        <f t="shared" si="56"/>
        <v>3616.6000000000004</v>
      </c>
      <c r="J209">
        <f t="shared" si="57"/>
        <v>3044.8494871118792</v>
      </c>
      <c r="K209">
        <f t="shared" si="58"/>
        <v>571.76</v>
      </c>
      <c r="L209" s="12">
        <f t="shared" si="59"/>
        <v>30</v>
      </c>
      <c r="M209">
        <f t="shared" si="60"/>
        <v>39.073333333333338</v>
      </c>
      <c r="N209">
        <f t="shared" si="61"/>
        <v>32.844400363760435</v>
      </c>
      <c r="O209">
        <f t="shared" si="62"/>
        <v>6.2290000000000001</v>
      </c>
      <c r="P209">
        <f>INDEX(defra!A:D,MATCH(C209,defra!A:A,0),4)</f>
        <v>1172.2</v>
      </c>
      <c r="Q209">
        <f>INDEX(daera!$A:$AA,MATCH(A209,lookup!$N$1:$N$13,FALSE),MATCH(B209,daera!$1:$1,0))</f>
        <v>186.87</v>
      </c>
      <c r="R209" s="12">
        <f t="shared" si="64"/>
        <v>0</v>
      </c>
      <c r="S209" s="12">
        <f t="shared" si="52"/>
        <v>0</v>
      </c>
      <c r="T209" s="12">
        <f t="shared" si="53"/>
        <v>0</v>
      </c>
      <c r="U209" s="12">
        <f t="shared" si="54"/>
        <v>0</v>
      </c>
      <c r="V209" s="12">
        <f t="shared" si="55"/>
        <v>0</v>
      </c>
      <c r="W209" s="12">
        <f t="shared" si="65"/>
        <v>0</v>
      </c>
      <c r="X209">
        <f>IF(Y209="na",SUMIFS(data_dd!H:H,data_dd!B:B,data_monthly!C209),Y209)</f>
        <v>0</v>
      </c>
      <c r="Y209" t="s">
        <v>552</v>
      </c>
    </row>
    <row r="210" spans="1:25">
      <c r="A210" s="13" t="str">
        <f t="shared" si="66"/>
        <v>M07</v>
      </c>
      <c r="B210" s="24">
        <f t="shared" si="51"/>
        <v>2011</v>
      </c>
      <c r="C210" s="24" t="s">
        <v>291</v>
      </c>
      <c r="D210" s="27">
        <f>SUMIFS(data_dd!D:D,data_dd!B:B,data_monthly!C210)</f>
        <v>1161.0000000000002</v>
      </c>
      <c r="E210" s="27">
        <f>SUMIFS(data_dd!F:F,data_dd!B:B,data_monthly!C210)</f>
        <v>979.4159930412967</v>
      </c>
      <c r="F210" s="12">
        <v>1161</v>
      </c>
      <c r="G210">
        <v>979.41599304129704</v>
      </c>
      <c r="H210" s="6">
        <f t="shared" si="63"/>
        <v>181.58</v>
      </c>
      <c r="I210">
        <f t="shared" si="56"/>
        <v>4777.6000000000004</v>
      </c>
      <c r="J210">
        <f t="shared" si="57"/>
        <v>4024.2654801531762</v>
      </c>
      <c r="K210">
        <f t="shared" si="58"/>
        <v>753.34</v>
      </c>
      <c r="L210" s="12">
        <f t="shared" si="59"/>
        <v>31</v>
      </c>
      <c r="M210">
        <f t="shared" si="60"/>
        <v>37.451612903225808</v>
      </c>
      <c r="N210">
        <f t="shared" si="61"/>
        <v>31.594064291654743</v>
      </c>
      <c r="O210">
        <f t="shared" si="62"/>
        <v>5.8574193548387097</v>
      </c>
      <c r="P210">
        <f>INDEX(defra!A:D,MATCH(C210,defra!A:A,0),4)</f>
        <v>1161</v>
      </c>
      <c r="Q210">
        <f>INDEX(daera!$A:$AA,MATCH(A210,lookup!$N$1:$N$13,FALSE),MATCH(B210,daera!$1:$1,0))</f>
        <v>181.58</v>
      </c>
      <c r="R210" s="12">
        <f t="shared" si="64"/>
        <v>0</v>
      </c>
      <c r="S210" s="12">
        <f t="shared" si="52"/>
        <v>0</v>
      </c>
      <c r="T210" s="12">
        <f t="shared" si="53"/>
        <v>0</v>
      </c>
      <c r="U210" s="12">
        <f t="shared" si="54"/>
        <v>0</v>
      </c>
      <c r="V210" s="12">
        <f t="shared" si="55"/>
        <v>0</v>
      </c>
      <c r="W210" s="12">
        <f t="shared" si="65"/>
        <v>0</v>
      </c>
      <c r="X210">
        <f>IF(Y210="na",SUMIFS(data_dd!H:H,data_dd!B:B,data_monthly!C210),Y210)</f>
        <v>0</v>
      </c>
      <c r="Y210" t="s">
        <v>552</v>
      </c>
    </row>
    <row r="211" spans="1:25">
      <c r="A211" s="13" t="str">
        <f t="shared" si="66"/>
        <v>M08</v>
      </c>
      <c r="B211" s="24">
        <f t="shared" si="51"/>
        <v>2011</v>
      </c>
      <c r="C211" s="24" t="s">
        <v>292</v>
      </c>
      <c r="D211" s="27">
        <f>SUMIFS(data_dd!D:D,data_dd!B:B,data_monthly!C211)</f>
        <v>1105.3</v>
      </c>
      <c r="E211" s="27">
        <f>SUMIFS(data_dd!F:F,data_dd!B:B,data_monthly!C211)</f>
        <v>943.44972766170019</v>
      </c>
      <c r="F211" s="12">
        <v>1105.3</v>
      </c>
      <c r="G211">
        <v>943.44972766169997</v>
      </c>
      <c r="H211" s="6">
        <f t="shared" si="63"/>
        <v>161.85</v>
      </c>
      <c r="I211">
        <f t="shared" si="56"/>
        <v>5882.9000000000005</v>
      </c>
      <c r="J211">
        <f t="shared" si="57"/>
        <v>4967.7152078148765</v>
      </c>
      <c r="K211">
        <f t="shared" si="58"/>
        <v>915.19</v>
      </c>
      <c r="L211" s="12">
        <f t="shared" si="59"/>
        <v>31</v>
      </c>
      <c r="M211">
        <f t="shared" si="60"/>
        <v>35.654838709677421</v>
      </c>
      <c r="N211">
        <f t="shared" si="61"/>
        <v>30.433862182635483</v>
      </c>
      <c r="O211">
        <f t="shared" si="62"/>
        <v>5.2209677419354836</v>
      </c>
      <c r="P211">
        <f>INDEX(defra!A:D,MATCH(C211,defra!A:A,0),4)</f>
        <v>1105.3</v>
      </c>
      <c r="Q211">
        <f>INDEX(daera!$A:$AA,MATCH(A211,lookup!$N$1:$N$13,FALSE),MATCH(B211,daera!$1:$1,0))</f>
        <v>161.85</v>
      </c>
      <c r="R211" s="12">
        <f t="shared" si="64"/>
        <v>0</v>
      </c>
      <c r="S211" s="12">
        <f t="shared" si="52"/>
        <v>0</v>
      </c>
      <c r="T211" s="12">
        <f t="shared" si="53"/>
        <v>0</v>
      </c>
      <c r="U211" s="12">
        <f t="shared" si="54"/>
        <v>0</v>
      </c>
      <c r="V211" s="12">
        <f t="shared" si="55"/>
        <v>0</v>
      </c>
      <c r="W211" s="12">
        <f t="shared" si="65"/>
        <v>0</v>
      </c>
      <c r="X211">
        <f>IF(Y211="na",SUMIFS(data_dd!H:H,data_dd!B:B,data_monthly!C211),Y211)</f>
        <v>0</v>
      </c>
      <c r="Y211" t="s">
        <v>552</v>
      </c>
    </row>
    <row r="212" spans="1:25">
      <c r="A212" s="13" t="str">
        <f t="shared" si="66"/>
        <v>M09</v>
      </c>
      <c r="B212" s="24">
        <f t="shared" si="51"/>
        <v>2011</v>
      </c>
      <c r="C212" s="24" t="s">
        <v>293</v>
      </c>
      <c r="D212" s="27">
        <f>SUMIFS(data_dd!D:D,data_dd!B:B,data_monthly!C212)</f>
        <v>1042.3</v>
      </c>
      <c r="E212" s="27">
        <f>SUMIFS(data_dd!F:F,data_dd!B:B,data_monthly!C212)</f>
        <v>898.97020108056404</v>
      </c>
      <c r="F212" s="12">
        <v>1042.3</v>
      </c>
      <c r="G212">
        <v>898.97020108056392</v>
      </c>
      <c r="H212" s="6">
        <f t="shared" si="63"/>
        <v>143.33000000000001</v>
      </c>
      <c r="I212">
        <f t="shared" si="56"/>
        <v>6925.2000000000007</v>
      </c>
      <c r="J212">
        <f t="shared" si="57"/>
        <v>5866.6854088954406</v>
      </c>
      <c r="K212">
        <f t="shared" si="58"/>
        <v>1058.52</v>
      </c>
      <c r="L212" s="12">
        <f t="shared" si="59"/>
        <v>30</v>
      </c>
      <c r="M212">
        <f t="shared" si="60"/>
        <v>34.743333333333332</v>
      </c>
      <c r="N212">
        <f t="shared" si="61"/>
        <v>29.965673369352132</v>
      </c>
      <c r="O212">
        <f t="shared" si="62"/>
        <v>4.7776666666666667</v>
      </c>
      <c r="P212">
        <f>INDEX(defra!A:D,MATCH(C212,defra!A:A,0),4)</f>
        <v>1042.3</v>
      </c>
      <c r="Q212">
        <f>INDEX(daera!$A:$AA,MATCH(A212,lookup!$N$1:$N$13,FALSE),MATCH(B212,daera!$1:$1,0))</f>
        <v>143.33000000000001</v>
      </c>
      <c r="R212" s="12">
        <f t="shared" si="64"/>
        <v>0</v>
      </c>
      <c r="S212" s="12">
        <f t="shared" si="52"/>
        <v>0</v>
      </c>
      <c r="T212" s="12">
        <f t="shared" si="53"/>
        <v>0</v>
      </c>
      <c r="U212" s="12">
        <f t="shared" si="54"/>
        <v>0</v>
      </c>
      <c r="V212" s="12">
        <f t="shared" si="55"/>
        <v>0</v>
      </c>
      <c r="W212" s="12">
        <f t="shared" si="65"/>
        <v>0</v>
      </c>
      <c r="X212">
        <f>IF(Y212="na",SUMIFS(data_dd!H:H,data_dd!B:B,data_monthly!C212),Y212)</f>
        <v>0</v>
      </c>
      <c r="Y212" t="s">
        <v>552</v>
      </c>
    </row>
    <row r="213" spans="1:25">
      <c r="A213" s="13" t="str">
        <f t="shared" si="66"/>
        <v>M10</v>
      </c>
      <c r="B213" s="24">
        <f t="shared" si="51"/>
        <v>2011</v>
      </c>
      <c r="C213" s="24" t="s">
        <v>294</v>
      </c>
      <c r="D213" s="27">
        <f>SUMIFS(data_dd!D:D,data_dd!B:B,data_monthly!C213)</f>
        <v>1062.2</v>
      </c>
      <c r="E213" s="27">
        <f>SUMIFS(data_dd!F:F,data_dd!B:B,data_monthly!C213)</f>
        <v>920.83816750054496</v>
      </c>
      <c r="F213" s="12">
        <v>1062.2</v>
      </c>
      <c r="G213">
        <v>920.83816750054507</v>
      </c>
      <c r="H213" s="6">
        <f t="shared" si="63"/>
        <v>141.36000000000001</v>
      </c>
      <c r="I213">
        <f t="shared" si="56"/>
        <v>7987.4000000000005</v>
      </c>
      <c r="J213">
        <f t="shared" si="57"/>
        <v>6787.5235763959854</v>
      </c>
      <c r="K213">
        <f t="shared" si="58"/>
        <v>1199.8800000000001</v>
      </c>
      <c r="L213" s="12">
        <f t="shared" si="59"/>
        <v>31</v>
      </c>
      <c r="M213">
        <f t="shared" si="60"/>
        <v>34.264516129032259</v>
      </c>
      <c r="N213">
        <f t="shared" si="61"/>
        <v>29.704457016146616</v>
      </c>
      <c r="O213">
        <f t="shared" si="62"/>
        <v>4.5600000000000005</v>
      </c>
      <c r="P213">
        <f>INDEX(defra!A:D,MATCH(C213,defra!A:A,0),4)</f>
        <v>1062.2</v>
      </c>
      <c r="Q213">
        <f>INDEX(daera!$A:$AA,MATCH(A213,lookup!$N$1:$N$13,FALSE),MATCH(B213,daera!$1:$1,0))</f>
        <v>141.36000000000001</v>
      </c>
      <c r="R213" s="12">
        <f t="shared" si="64"/>
        <v>0</v>
      </c>
      <c r="S213" s="12">
        <f t="shared" si="52"/>
        <v>0</v>
      </c>
      <c r="T213" s="12">
        <f t="shared" si="53"/>
        <v>0</v>
      </c>
      <c r="U213" s="12">
        <f t="shared" si="54"/>
        <v>0</v>
      </c>
      <c r="V213" s="12">
        <f t="shared" si="55"/>
        <v>0</v>
      </c>
      <c r="W213" s="12">
        <f t="shared" si="65"/>
        <v>0</v>
      </c>
      <c r="X213">
        <f>IF(Y213="na",SUMIFS(data_dd!H:H,data_dd!B:B,data_monthly!C213),Y213)</f>
        <v>0</v>
      </c>
      <c r="Y213" t="s">
        <v>552</v>
      </c>
    </row>
    <row r="214" spans="1:25">
      <c r="A214" s="13" t="str">
        <f t="shared" si="66"/>
        <v>M11</v>
      </c>
      <c r="B214" s="24">
        <f t="shared" si="51"/>
        <v>2011</v>
      </c>
      <c r="C214" s="24" t="s">
        <v>295</v>
      </c>
      <c r="D214" s="27">
        <f>SUMIFS(data_dd!D:D,data_dd!B:B,data_monthly!C214)</f>
        <v>1035.3000000000002</v>
      </c>
      <c r="E214" s="27">
        <f>SUMIFS(data_dd!F:F,data_dd!B:B,data_monthly!C214)</f>
        <v>893.30312877637994</v>
      </c>
      <c r="F214" s="12">
        <v>1035.3</v>
      </c>
      <c r="G214">
        <v>893.30312877637994</v>
      </c>
      <c r="H214" s="6">
        <f t="shared" si="63"/>
        <v>142</v>
      </c>
      <c r="I214">
        <f t="shared" si="56"/>
        <v>9022.7000000000007</v>
      </c>
      <c r="J214">
        <f t="shared" si="57"/>
        <v>7680.8267051723651</v>
      </c>
      <c r="K214">
        <f t="shared" si="58"/>
        <v>1341.88</v>
      </c>
      <c r="L214" s="12">
        <f t="shared" si="59"/>
        <v>30</v>
      </c>
      <c r="M214">
        <f t="shared" si="60"/>
        <v>34.51</v>
      </c>
      <c r="N214">
        <f t="shared" si="61"/>
        <v>29.776770959212666</v>
      </c>
      <c r="O214">
        <f t="shared" si="62"/>
        <v>4.7333333333333334</v>
      </c>
      <c r="P214">
        <f>INDEX(defra!A:D,MATCH(C214,defra!A:A,0),4)</f>
        <v>1035.3</v>
      </c>
      <c r="Q214">
        <f>INDEX(daera!$A:$AA,MATCH(A214,lookup!$N$1:$N$13,FALSE),MATCH(B214,daera!$1:$1,0))</f>
        <v>142</v>
      </c>
      <c r="R214" s="12">
        <f t="shared" si="64"/>
        <v>0</v>
      </c>
      <c r="S214" s="12">
        <f t="shared" si="52"/>
        <v>0</v>
      </c>
      <c r="T214" s="12">
        <f t="shared" si="53"/>
        <v>0</v>
      </c>
      <c r="U214" s="12">
        <f t="shared" si="54"/>
        <v>0</v>
      </c>
      <c r="V214" s="12">
        <f t="shared" si="55"/>
        <v>0</v>
      </c>
      <c r="W214" s="12">
        <f t="shared" si="65"/>
        <v>0</v>
      </c>
      <c r="X214">
        <f>IF(Y214="na",SUMIFS(data_dd!H:H,data_dd!B:B,data_monthly!C214),Y214)</f>
        <v>0</v>
      </c>
      <c r="Y214" t="s">
        <v>552</v>
      </c>
    </row>
    <row r="215" spans="1:25">
      <c r="A215" s="13" t="str">
        <f t="shared" si="66"/>
        <v>M12</v>
      </c>
      <c r="B215" s="24">
        <f t="shared" si="51"/>
        <v>2011</v>
      </c>
      <c r="C215" s="24" t="s">
        <v>296</v>
      </c>
      <c r="D215" s="27">
        <f>SUMIFS(data_dd!D:D,data_dd!B:B,data_monthly!C215)</f>
        <v>1097.6000000000001</v>
      </c>
      <c r="E215" s="27">
        <f>SUMIFS(data_dd!F:F,data_dd!B:B,data_monthly!C215)</f>
        <v>942.059624242425</v>
      </c>
      <c r="F215" s="12">
        <v>1097.5999999999999</v>
      </c>
      <c r="G215">
        <v>942.05962424242489</v>
      </c>
      <c r="H215" s="6">
        <f t="shared" si="63"/>
        <v>155.54</v>
      </c>
      <c r="I215">
        <f t="shared" si="56"/>
        <v>10120.300000000001</v>
      </c>
      <c r="J215">
        <f t="shared" si="57"/>
        <v>8622.8863294147905</v>
      </c>
      <c r="K215">
        <f t="shared" si="58"/>
        <v>1497.42</v>
      </c>
      <c r="L215" s="12">
        <f t="shared" si="59"/>
        <v>31</v>
      </c>
      <c r="M215">
        <f t="shared" si="60"/>
        <v>35.406451612903226</v>
      </c>
      <c r="N215">
        <f t="shared" si="61"/>
        <v>30.389020136852416</v>
      </c>
      <c r="O215">
        <f t="shared" si="62"/>
        <v>5.0174193548387098</v>
      </c>
      <c r="P215">
        <f>INDEX(defra!A:D,MATCH(C215,defra!A:A,0),4)</f>
        <v>1097.5999999999999</v>
      </c>
      <c r="Q215">
        <f>INDEX(daera!$A:$AA,MATCH(A215,lookup!$N$1:$N$13,FALSE),MATCH(B215,daera!$1:$1,0))</f>
        <v>155.54</v>
      </c>
      <c r="R215" s="12">
        <f t="shared" si="64"/>
        <v>0</v>
      </c>
      <c r="S215" s="12">
        <f t="shared" si="52"/>
        <v>0</v>
      </c>
      <c r="T215" s="12">
        <f t="shared" si="53"/>
        <v>0</v>
      </c>
      <c r="U215" s="12">
        <f t="shared" si="54"/>
        <v>0</v>
      </c>
      <c r="V215" s="12">
        <f t="shared" si="55"/>
        <v>0</v>
      </c>
      <c r="W215" s="12">
        <f t="shared" si="65"/>
        <v>0</v>
      </c>
      <c r="X215">
        <f>IF(Y215="na",SUMIFS(data_dd!H:H,data_dd!B:B,data_monthly!C215),Y215)</f>
        <v>0</v>
      </c>
      <c r="Y215" t="s">
        <v>552</v>
      </c>
    </row>
    <row r="216" spans="1:25">
      <c r="A216" s="13" t="str">
        <f t="shared" si="66"/>
        <v>M01</v>
      </c>
      <c r="B216" s="24">
        <f t="shared" si="51"/>
        <v>2012</v>
      </c>
      <c r="C216" s="24" t="s">
        <v>297</v>
      </c>
      <c r="D216" s="27">
        <f>SUMIFS(data_dd!D:D,data_dd!B:B,data_monthly!C216)</f>
        <v>1118.0999999999999</v>
      </c>
      <c r="E216" s="27">
        <f>SUMIFS(data_dd!F:F,data_dd!B:B,data_monthly!C216)</f>
        <v>953.44152984589289</v>
      </c>
      <c r="F216" s="12">
        <v>1118.0999999999999</v>
      </c>
      <c r="G216">
        <v>953.44152984589289</v>
      </c>
      <c r="H216" s="6">
        <f t="shared" si="63"/>
        <v>164.66</v>
      </c>
      <c r="I216">
        <f t="shared" si="56"/>
        <v>11238.400000000001</v>
      </c>
      <c r="J216">
        <f t="shared" si="57"/>
        <v>9576.3278592606839</v>
      </c>
      <c r="K216">
        <f t="shared" si="58"/>
        <v>1662.0800000000002</v>
      </c>
      <c r="L216" s="12">
        <f t="shared" si="59"/>
        <v>31</v>
      </c>
      <c r="M216">
        <f t="shared" si="60"/>
        <v>36.067741935483866</v>
      </c>
      <c r="N216">
        <f t="shared" si="61"/>
        <v>30.756178382125576</v>
      </c>
      <c r="O216">
        <f t="shared" si="62"/>
        <v>5.3116129032258064</v>
      </c>
      <c r="P216">
        <f>INDEX(defra!A:D,MATCH(C216,defra!A:A,0),4)</f>
        <v>1118.0999999999999</v>
      </c>
      <c r="Q216">
        <f>INDEX(daera!$A:$AA,MATCH(A216,lookup!$N$1:$N$13,FALSE),MATCH(B216,daera!$1:$1,0))</f>
        <v>164.66</v>
      </c>
      <c r="R216" s="12">
        <f t="shared" si="64"/>
        <v>0</v>
      </c>
      <c r="S216" s="12">
        <f t="shared" si="52"/>
        <v>0</v>
      </c>
      <c r="T216" s="12">
        <f t="shared" si="53"/>
        <v>0</v>
      </c>
      <c r="U216" s="12">
        <f t="shared" si="54"/>
        <v>0</v>
      </c>
      <c r="V216" s="12">
        <f t="shared" si="55"/>
        <v>0</v>
      </c>
      <c r="W216" s="12">
        <f t="shared" si="65"/>
        <v>0</v>
      </c>
      <c r="X216">
        <f>IF(Y216="na",SUMIFS(data_dd!H:H,data_dd!B:B,data_monthly!C216),Y216)</f>
        <v>0</v>
      </c>
      <c r="Y216" t="s">
        <v>552</v>
      </c>
    </row>
    <row r="217" spans="1:25">
      <c r="A217" s="13" t="str">
        <f t="shared" si="66"/>
        <v>M02</v>
      </c>
      <c r="B217" s="24">
        <f t="shared" ref="B217:B280" si="67">B205+1</f>
        <v>2012</v>
      </c>
      <c r="C217" s="24" t="s">
        <v>298</v>
      </c>
      <c r="D217" s="27">
        <f>SUMIFS(data_dd!D:D,data_dd!B:B,data_monthly!C217)</f>
        <v>1019.8043050617439</v>
      </c>
      <c r="E217" s="27">
        <f>SUMIFS(data_dd!F:F,data_dd!B:B,data_monthly!C217)</f>
        <v>863.79448520642143</v>
      </c>
      <c r="F217" s="12">
        <v>1057.3</v>
      </c>
      <c r="G217">
        <v>895.45754845903093</v>
      </c>
      <c r="H217" s="6">
        <f t="shared" si="63"/>
        <v>161.84</v>
      </c>
      <c r="I217">
        <f t="shared" si="56"/>
        <v>12295.7</v>
      </c>
      <c r="J217">
        <f t="shared" si="57"/>
        <v>10471.785407719715</v>
      </c>
      <c r="K217">
        <f t="shared" si="58"/>
        <v>1823.92</v>
      </c>
      <c r="L217" s="12">
        <f t="shared" si="59"/>
        <v>29</v>
      </c>
      <c r="M217">
        <f t="shared" si="60"/>
        <v>36.45862068965517</v>
      </c>
      <c r="N217">
        <f t="shared" si="61"/>
        <v>30.877846498587274</v>
      </c>
      <c r="O217">
        <f t="shared" si="62"/>
        <v>5.5806896551724137</v>
      </c>
      <c r="P217">
        <f>INDEX(defra!A:D,MATCH(C217,defra!A:A,0),4)</f>
        <v>1057.3</v>
      </c>
      <c r="Q217">
        <f>INDEX(daera!$A:$AA,MATCH(A217,lookup!$N$1:$N$13,FALSE),MATCH(B217,daera!$1:$1,0))</f>
        <v>161.84</v>
      </c>
      <c r="R217" s="12">
        <f t="shared" si="64"/>
        <v>0</v>
      </c>
      <c r="S217" s="12">
        <f t="shared" si="52"/>
        <v>0</v>
      </c>
      <c r="T217" s="12">
        <f t="shared" si="53"/>
        <v>0</v>
      </c>
      <c r="U217" s="12">
        <f t="shared" si="54"/>
        <v>0</v>
      </c>
      <c r="V217" s="12">
        <f t="shared" si="55"/>
        <v>0</v>
      </c>
      <c r="W217" s="12">
        <f t="shared" si="65"/>
        <v>0</v>
      </c>
      <c r="X217">
        <f>IF(Y217="na",SUMIFS(data_dd!H:H,data_dd!B:B,data_monthly!C217),Y217)</f>
        <v>0</v>
      </c>
      <c r="Y217" t="s">
        <v>552</v>
      </c>
    </row>
    <row r="218" spans="1:25">
      <c r="A218" s="13" t="str">
        <f t="shared" si="66"/>
        <v>M03</v>
      </c>
      <c r="B218" s="24">
        <f t="shared" si="67"/>
        <v>2012</v>
      </c>
      <c r="C218" s="24" t="s">
        <v>299</v>
      </c>
      <c r="D218" s="27">
        <f>SUMIFS(data_dd!D:D,data_dd!B:B,data_monthly!C218)</f>
        <v>1195.6461466707688</v>
      </c>
      <c r="E218" s="27">
        <f>SUMIFS(data_dd!F:F,data_dd!B:B,data_monthly!C218)</f>
        <v>1010.6738730921539</v>
      </c>
      <c r="F218" s="12">
        <v>1198.0999999999999</v>
      </c>
      <c r="G218">
        <v>1012.8839043814029</v>
      </c>
      <c r="H218" s="6">
        <f t="shared" si="63"/>
        <v>185.22</v>
      </c>
      <c r="I218">
        <f t="shared" si="56"/>
        <v>13493.800000000001</v>
      </c>
      <c r="J218">
        <f t="shared" si="57"/>
        <v>11484.669312101118</v>
      </c>
      <c r="K218">
        <f t="shared" si="58"/>
        <v>2009.14</v>
      </c>
      <c r="L218" s="12">
        <f t="shared" si="59"/>
        <v>31</v>
      </c>
      <c r="M218">
        <f t="shared" si="60"/>
        <v>38.648387096774194</v>
      </c>
      <c r="N218">
        <f t="shared" si="61"/>
        <v>32.673674334883962</v>
      </c>
      <c r="O218">
        <f t="shared" si="62"/>
        <v>5.9748387096774191</v>
      </c>
      <c r="P218">
        <f>INDEX(defra!A:D,MATCH(C218,defra!A:A,0),4)</f>
        <v>1198.0999999999999</v>
      </c>
      <c r="Q218">
        <f>INDEX(daera!$A:$AA,MATCH(A218,lookup!$N$1:$N$13,FALSE),MATCH(B218,daera!$1:$1,0))</f>
        <v>185.22</v>
      </c>
      <c r="R218" s="12">
        <f t="shared" si="64"/>
        <v>0</v>
      </c>
      <c r="S218" s="12">
        <f t="shared" si="52"/>
        <v>0</v>
      </c>
      <c r="T218" s="12">
        <f t="shared" si="53"/>
        <v>0</v>
      </c>
      <c r="U218" s="12">
        <f t="shared" si="54"/>
        <v>0</v>
      </c>
      <c r="V218" s="12">
        <f t="shared" si="55"/>
        <v>0</v>
      </c>
      <c r="W218" s="12">
        <f t="shared" si="65"/>
        <v>0</v>
      </c>
      <c r="X218">
        <f>IF(Y218="na",SUMIFS(data_dd!H:H,data_dd!B:B,data_monthly!C218),Y218)</f>
        <v>0</v>
      </c>
      <c r="Y218" t="s">
        <v>552</v>
      </c>
    </row>
    <row r="219" spans="1:25">
      <c r="A219" s="13" t="str">
        <f t="shared" si="66"/>
        <v>M04</v>
      </c>
      <c r="B219" s="24">
        <f t="shared" si="67"/>
        <v>2012</v>
      </c>
      <c r="C219" s="24" t="s">
        <v>300</v>
      </c>
      <c r="D219" s="27">
        <f>SUMIFS(data_dd!D:D,data_dd!B:B,data_monthly!C219)</f>
        <v>1203.8000000000002</v>
      </c>
      <c r="E219" s="27">
        <f>SUMIFS(data_dd!F:F,data_dd!B:B,data_monthly!C219)</f>
        <v>1012.2438143280368</v>
      </c>
      <c r="F219" s="12">
        <v>1203.8</v>
      </c>
      <c r="G219">
        <v>1012.2438143280369</v>
      </c>
      <c r="H219" s="6">
        <f t="shared" si="63"/>
        <v>191.56</v>
      </c>
      <c r="I219">
        <f t="shared" si="56"/>
        <v>1203.8</v>
      </c>
      <c r="J219">
        <f t="shared" si="57"/>
        <v>1012.2438143280369</v>
      </c>
      <c r="K219">
        <f t="shared" si="58"/>
        <v>191.56</v>
      </c>
      <c r="L219" s="12">
        <f t="shared" si="59"/>
        <v>30</v>
      </c>
      <c r="M219">
        <f t="shared" si="60"/>
        <v>40.126666666666665</v>
      </c>
      <c r="N219">
        <f t="shared" si="61"/>
        <v>33.74146047760123</v>
      </c>
      <c r="O219">
        <f t="shared" si="62"/>
        <v>6.3853333333333335</v>
      </c>
      <c r="P219">
        <f>INDEX(defra!A:D,MATCH(C219,defra!A:A,0),4)</f>
        <v>1203.8</v>
      </c>
      <c r="Q219">
        <f>INDEX(daera!$A:$AA,MATCH(A219,lookup!$N$1:$N$13,FALSE),MATCH(B219,daera!$1:$1,0))</f>
        <v>191.56</v>
      </c>
      <c r="R219" s="12">
        <f t="shared" si="64"/>
        <v>0</v>
      </c>
      <c r="S219" s="12">
        <f t="shared" si="52"/>
        <v>0</v>
      </c>
      <c r="T219" s="12">
        <f t="shared" si="53"/>
        <v>0</v>
      </c>
      <c r="U219" s="12">
        <f t="shared" si="54"/>
        <v>0</v>
      </c>
      <c r="V219" s="12">
        <f t="shared" si="55"/>
        <v>0</v>
      </c>
      <c r="W219" s="12">
        <f t="shared" si="65"/>
        <v>0</v>
      </c>
      <c r="X219">
        <f>IF(Y219="na",SUMIFS(data_dd!H:H,data_dd!B:B,data_monthly!C219),Y219)</f>
        <v>0</v>
      </c>
      <c r="Y219" t="s">
        <v>552</v>
      </c>
    </row>
    <row r="220" spans="1:25">
      <c r="A220" s="13" t="str">
        <f t="shared" si="66"/>
        <v>M05</v>
      </c>
      <c r="B220" s="24">
        <f t="shared" si="67"/>
        <v>2012</v>
      </c>
      <c r="C220" s="24" t="s">
        <v>301</v>
      </c>
      <c r="D220" s="27">
        <f>SUMIFS(data_dd!D:D,data_dd!B:B,data_monthly!C220)</f>
        <v>1252.3000000000002</v>
      </c>
      <c r="E220" s="27">
        <f>SUMIFS(data_dd!F:F,data_dd!B:B,data_monthly!C220)</f>
        <v>1045.1661005414246</v>
      </c>
      <c r="F220" s="12">
        <v>1252.3</v>
      </c>
      <c r="G220">
        <v>1045.1661005414248</v>
      </c>
      <c r="H220" s="6">
        <f t="shared" si="63"/>
        <v>207.13</v>
      </c>
      <c r="I220">
        <f t="shared" si="56"/>
        <v>2456.1</v>
      </c>
      <c r="J220">
        <f t="shared" si="57"/>
        <v>2057.4099148694618</v>
      </c>
      <c r="K220">
        <f t="shared" si="58"/>
        <v>398.69</v>
      </c>
      <c r="L220" s="12">
        <f t="shared" si="59"/>
        <v>31</v>
      </c>
      <c r="M220">
        <f t="shared" si="60"/>
        <v>40.396774193548389</v>
      </c>
      <c r="N220">
        <f t="shared" si="61"/>
        <v>33.715035501336288</v>
      </c>
      <c r="O220">
        <f t="shared" si="62"/>
        <v>6.6816129032258065</v>
      </c>
      <c r="P220">
        <f>INDEX(defra!A:D,MATCH(C220,defra!A:A,0),4)</f>
        <v>1252.3</v>
      </c>
      <c r="Q220">
        <f>INDEX(daera!$A:$AA,MATCH(A220,lookup!$N$1:$N$13,FALSE),MATCH(B220,daera!$1:$1,0))</f>
        <v>207.13</v>
      </c>
      <c r="R220" s="12">
        <f t="shared" si="64"/>
        <v>0</v>
      </c>
      <c r="S220" s="12">
        <f t="shared" si="52"/>
        <v>0</v>
      </c>
      <c r="T220" s="12">
        <f t="shared" si="53"/>
        <v>0</v>
      </c>
      <c r="U220" s="12">
        <f t="shared" si="54"/>
        <v>0</v>
      </c>
      <c r="V220" s="12">
        <f t="shared" si="55"/>
        <v>0</v>
      </c>
      <c r="W220" s="12">
        <f t="shared" si="65"/>
        <v>0</v>
      </c>
      <c r="X220">
        <f>IF(Y220="na",SUMIFS(data_dd!H:H,data_dd!B:B,data_monthly!C220),Y220)</f>
        <v>0</v>
      </c>
      <c r="Y220" t="s">
        <v>552</v>
      </c>
    </row>
    <row r="221" spans="1:25">
      <c r="A221" s="13" t="str">
        <f t="shared" si="66"/>
        <v>M06</v>
      </c>
      <c r="B221" s="24">
        <f t="shared" si="67"/>
        <v>2012</v>
      </c>
      <c r="C221" s="24" t="s">
        <v>302</v>
      </c>
      <c r="D221" s="27">
        <f>SUMIFS(data_dd!D:D,data_dd!B:B,data_monthly!C221)</f>
        <v>1186.0999999999999</v>
      </c>
      <c r="E221" s="27">
        <f>SUMIFS(data_dd!F:F,data_dd!B:B,data_monthly!C221)</f>
        <v>993.52996767675199</v>
      </c>
      <c r="F221" s="12">
        <v>1186.0999999999999</v>
      </c>
      <c r="G221">
        <v>993.52996767675188</v>
      </c>
      <c r="H221" s="6">
        <f t="shared" si="63"/>
        <v>192.57</v>
      </c>
      <c r="I221">
        <f t="shared" si="56"/>
        <v>3642.2</v>
      </c>
      <c r="J221">
        <f t="shared" si="57"/>
        <v>3050.9398825462135</v>
      </c>
      <c r="K221">
        <f t="shared" si="58"/>
        <v>591.26</v>
      </c>
      <c r="L221" s="12">
        <f t="shared" si="59"/>
        <v>30</v>
      </c>
      <c r="M221">
        <f t="shared" si="60"/>
        <v>39.536666666666662</v>
      </c>
      <c r="N221">
        <f t="shared" si="61"/>
        <v>33.117665589225062</v>
      </c>
      <c r="O221">
        <f t="shared" si="62"/>
        <v>6.4189999999999996</v>
      </c>
      <c r="P221">
        <f>INDEX(defra!A:D,MATCH(C221,defra!A:A,0),4)</f>
        <v>1186.0999999999999</v>
      </c>
      <c r="Q221">
        <f>INDEX(daera!$A:$AA,MATCH(A221,lookup!$N$1:$N$13,FALSE),MATCH(B221,daera!$1:$1,0))</f>
        <v>192.57</v>
      </c>
      <c r="R221" s="12">
        <f t="shared" si="64"/>
        <v>0</v>
      </c>
      <c r="S221" s="12">
        <f t="shared" si="52"/>
        <v>0</v>
      </c>
      <c r="T221" s="12">
        <f t="shared" si="53"/>
        <v>0</v>
      </c>
      <c r="U221" s="12">
        <f t="shared" si="54"/>
        <v>0</v>
      </c>
      <c r="V221" s="12">
        <f t="shared" si="55"/>
        <v>0</v>
      </c>
      <c r="W221" s="12">
        <f t="shared" si="65"/>
        <v>0</v>
      </c>
      <c r="X221">
        <f>IF(Y221="na",SUMIFS(data_dd!H:H,data_dd!B:B,data_monthly!C221),Y221)</f>
        <v>0</v>
      </c>
      <c r="Y221" t="s">
        <v>552</v>
      </c>
    </row>
    <row r="222" spans="1:25">
      <c r="A222" s="13" t="str">
        <f t="shared" si="66"/>
        <v>M07</v>
      </c>
      <c r="B222" s="24">
        <f t="shared" si="67"/>
        <v>2012</v>
      </c>
      <c r="C222" s="24" t="s">
        <v>303</v>
      </c>
      <c r="D222" s="27">
        <f>SUMIFS(data_dd!D:D,data_dd!B:B,data_monthly!C222)</f>
        <v>1116.0000000000002</v>
      </c>
      <c r="E222" s="27">
        <f>SUMIFS(data_dd!F:F,data_dd!B:B,data_monthly!C222)</f>
        <v>940.07794380177415</v>
      </c>
      <c r="F222" s="12">
        <v>1116</v>
      </c>
      <c r="G222">
        <v>940.07794380177404</v>
      </c>
      <c r="H222" s="6">
        <f t="shared" si="63"/>
        <v>175.92</v>
      </c>
      <c r="I222">
        <f t="shared" si="56"/>
        <v>4758.2</v>
      </c>
      <c r="J222">
        <f t="shared" si="57"/>
        <v>3991.0178263479875</v>
      </c>
      <c r="K222">
        <f t="shared" si="58"/>
        <v>767.18</v>
      </c>
      <c r="L222" s="12">
        <f t="shared" si="59"/>
        <v>31</v>
      </c>
      <c r="M222">
        <f t="shared" si="60"/>
        <v>36</v>
      </c>
      <c r="N222">
        <f t="shared" si="61"/>
        <v>30.325094961347549</v>
      </c>
      <c r="O222">
        <f t="shared" si="62"/>
        <v>5.6748387096774193</v>
      </c>
      <c r="P222">
        <f>INDEX(defra!A:D,MATCH(C222,defra!A:A,0),4)</f>
        <v>1116</v>
      </c>
      <c r="Q222">
        <f>INDEX(daera!$A:$AA,MATCH(A222,lookup!$N$1:$N$13,FALSE),MATCH(B222,daera!$1:$1,0))</f>
        <v>175.92</v>
      </c>
      <c r="R222" s="12">
        <f t="shared" si="64"/>
        <v>0</v>
      </c>
      <c r="S222" s="12">
        <f t="shared" si="52"/>
        <v>0</v>
      </c>
      <c r="T222" s="12">
        <f t="shared" si="53"/>
        <v>0</v>
      </c>
      <c r="U222" s="12">
        <f t="shared" si="54"/>
        <v>0</v>
      </c>
      <c r="V222" s="12">
        <f t="shared" si="55"/>
        <v>0</v>
      </c>
      <c r="W222" s="12">
        <f t="shared" si="65"/>
        <v>0</v>
      </c>
      <c r="X222">
        <f>IF(Y222="na",SUMIFS(data_dd!H:H,data_dd!B:B,data_monthly!C222),Y222)</f>
        <v>0</v>
      </c>
      <c r="Y222" t="s">
        <v>552</v>
      </c>
    </row>
    <row r="223" spans="1:25">
      <c r="A223" s="13" t="str">
        <f t="shared" si="66"/>
        <v>M08</v>
      </c>
      <c r="B223" s="24">
        <f t="shared" si="67"/>
        <v>2012</v>
      </c>
      <c r="C223" s="24" t="s">
        <v>304</v>
      </c>
      <c r="D223" s="27">
        <f>SUMIFS(data_dd!D:D,data_dd!B:B,data_monthly!C223)</f>
        <v>1062.7000000000003</v>
      </c>
      <c r="E223" s="27">
        <f>SUMIFS(data_dd!F:F,data_dd!B:B,data_monthly!C223)</f>
        <v>905.85410914801673</v>
      </c>
      <c r="F223" s="12">
        <v>1062.7</v>
      </c>
      <c r="G223">
        <v>905.85410914801707</v>
      </c>
      <c r="H223" s="6">
        <f t="shared" si="63"/>
        <v>156.85</v>
      </c>
      <c r="I223">
        <f t="shared" si="56"/>
        <v>5820.9</v>
      </c>
      <c r="J223">
        <f t="shared" si="57"/>
        <v>4896.8719354960049</v>
      </c>
      <c r="K223">
        <f t="shared" si="58"/>
        <v>924.03</v>
      </c>
      <c r="L223" s="12">
        <f t="shared" si="59"/>
        <v>31</v>
      </c>
      <c r="M223">
        <f t="shared" si="60"/>
        <v>34.280645161290323</v>
      </c>
      <c r="N223">
        <f t="shared" si="61"/>
        <v>29.221100295097326</v>
      </c>
      <c r="O223">
        <f t="shared" si="62"/>
        <v>5.0596774193548386</v>
      </c>
      <c r="P223">
        <f>INDEX(defra!A:D,MATCH(C223,defra!A:A,0),4)</f>
        <v>1062.7</v>
      </c>
      <c r="Q223">
        <f>INDEX(daera!$A:$AA,MATCH(A223,lookup!$N$1:$N$13,FALSE),MATCH(B223,daera!$1:$1,0))</f>
        <v>156.85</v>
      </c>
      <c r="R223" s="12">
        <f t="shared" si="64"/>
        <v>0</v>
      </c>
      <c r="S223" s="12">
        <f t="shared" si="52"/>
        <v>0</v>
      </c>
      <c r="T223" s="12">
        <f t="shared" si="53"/>
        <v>0</v>
      </c>
      <c r="U223" s="12">
        <f t="shared" si="54"/>
        <v>0</v>
      </c>
      <c r="V223" s="12">
        <f t="shared" si="55"/>
        <v>0</v>
      </c>
      <c r="W223" s="12">
        <f t="shared" si="65"/>
        <v>0</v>
      </c>
      <c r="X223">
        <f>IF(Y223="na",SUMIFS(data_dd!H:H,data_dd!B:B,data_monthly!C223),Y223)</f>
        <v>0</v>
      </c>
      <c r="Y223" t="s">
        <v>552</v>
      </c>
    </row>
    <row r="224" spans="1:25">
      <c r="A224" s="13" t="str">
        <f t="shared" si="66"/>
        <v>M09</v>
      </c>
      <c r="B224" s="24">
        <f t="shared" si="67"/>
        <v>2012</v>
      </c>
      <c r="C224" s="24" t="s">
        <v>305</v>
      </c>
      <c r="D224" s="27">
        <f>SUMIFS(data_dd!D:D,data_dd!B:B,data_monthly!C224)</f>
        <v>997.1</v>
      </c>
      <c r="E224" s="27">
        <f>SUMIFS(data_dd!F:F,data_dd!B:B,data_monthly!C224)</f>
        <v>860.31351087404903</v>
      </c>
      <c r="F224" s="12">
        <v>997.1</v>
      </c>
      <c r="G224">
        <v>860.31351087404903</v>
      </c>
      <c r="H224" s="6">
        <f t="shared" si="63"/>
        <v>136.79</v>
      </c>
      <c r="I224">
        <f t="shared" si="56"/>
        <v>6818</v>
      </c>
      <c r="J224">
        <f t="shared" si="57"/>
        <v>5757.1854463700538</v>
      </c>
      <c r="K224">
        <f t="shared" si="58"/>
        <v>1060.82</v>
      </c>
      <c r="L224" s="12">
        <f t="shared" si="59"/>
        <v>30</v>
      </c>
      <c r="M224">
        <f t="shared" si="60"/>
        <v>33.236666666666665</v>
      </c>
      <c r="N224">
        <f t="shared" si="61"/>
        <v>28.677117029134969</v>
      </c>
      <c r="O224">
        <f t="shared" si="62"/>
        <v>4.5596666666666668</v>
      </c>
      <c r="P224">
        <f>INDEX(defra!A:D,MATCH(C224,defra!A:A,0),4)</f>
        <v>997.1</v>
      </c>
      <c r="Q224">
        <f>INDEX(daera!$A:$AA,MATCH(A224,lookup!$N$1:$N$13,FALSE),MATCH(B224,daera!$1:$1,0))</f>
        <v>136.79</v>
      </c>
      <c r="R224" s="12">
        <f t="shared" si="64"/>
        <v>0</v>
      </c>
      <c r="S224" s="12">
        <f t="shared" si="52"/>
        <v>0</v>
      </c>
      <c r="T224" s="12">
        <f t="shared" si="53"/>
        <v>0</v>
      </c>
      <c r="U224" s="12">
        <f t="shared" si="54"/>
        <v>0</v>
      </c>
      <c r="V224" s="12">
        <f t="shared" si="55"/>
        <v>0</v>
      </c>
      <c r="W224" s="12">
        <f t="shared" si="65"/>
        <v>0</v>
      </c>
      <c r="X224">
        <f>IF(Y224="na",SUMIFS(data_dd!H:H,data_dd!B:B,data_monthly!C224),Y224)</f>
        <v>0</v>
      </c>
      <c r="Y224" t="s">
        <v>552</v>
      </c>
    </row>
    <row r="225" spans="1:25">
      <c r="A225" s="13" t="str">
        <f t="shared" si="66"/>
        <v>M10</v>
      </c>
      <c r="B225" s="24">
        <f t="shared" si="67"/>
        <v>2012</v>
      </c>
      <c r="C225" s="24" t="s">
        <v>306</v>
      </c>
      <c r="D225" s="27">
        <f>SUMIFS(data_dd!D:D,data_dd!B:B,data_monthly!C225)</f>
        <v>994.4</v>
      </c>
      <c r="E225" s="27">
        <f>SUMIFS(data_dd!F:F,data_dd!B:B,data_monthly!C225)</f>
        <v>858.75367779780709</v>
      </c>
      <c r="F225" s="12">
        <v>994.4</v>
      </c>
      <c r="G225">
        <v>858.75367779780697</v>
      </c>
      <c r="H225" s="6">
        <f t="shared" si="63"/>
        <v>135.65</v>
      </c>
      <c r="I225">
        <f t="shared" si="56"/>
        <v>7812.4</v>
      </c>
      <c r="J225">
        <f t="shared" si="57"/>
        <v>6615.9391241678604</v>
      </c>
      <c r="K225">
        <f t="shared" si="58"/>
        <v>1196.47</v>
      </c>
      <c r="L225" s="12">
        <f t="shared" si="59"/>
        <v>31</v>
      </c>
      <c r="M225">
        <f t="shared" si="60"/>
        <v>32.07741935483871</v>
      </c>
      <c r="N225">
        <f t="shared" si="61"/>
        <v>27.701731541864742</v>
      </c>
      <c r="O225">
        <f t="shared" si="62"/>
        <v>4.3758064516129034</v>
      </c>
      <c r="P225">
        <f>INDEX(defra!A:D,MATCH(C225,defra!A:A,0),4)</f>
        <v>994.4</v>
      </c>
      <c r="Q225">
        <f>INDEX(daera!$A:$AA,MATCH(A225,lookup!$N$1:$N$13,FALSE),MATCH(B225,daera!$1:$1,0))</f>
        <v>135.65</v>
      </c>
      <c r="R225" s="12">
        <f t="shared" si="64"/>
        <v>0</v>
      </c>
      <c r="S225" s="12">
        <f t="shared" si="52"/>
        <v>0</v>
      </c>
      <c r="T225" s="12">
        <f t="shared" si="53"/>
        <v>0</v>
      </c>
      <c r="U225" s="12">
        <f t="shared" si="54"/>
        <v>0</v>
      </c>
      <c r="V225" s="12">
        <f t="shared" si="55"/>
        <v>0</v>
      </c>
      <c r="W225" s="12">
        <f t="shared" si="65"/>
        <v>0</v>
      </c>
      <c r="X225">
        <f>IF(Y225="na",SUMIFS(data_dd!H:H,data_dd!B:B,data_monthly!C225),Y225)</f>
        <v>0</v>
      </c>
      <c r="Y225" t="s">
        <v>552</v>
      </c>
    </row>
    <row r="226" spans="1:25">
      <c r="A226" s="13" t="str">
        <f t="shared" si="66"/>
        <v>M11</v>
      </c>
      <c r="B226" s="24">
        <f t="shared" si="67"/>
        <v>2012</v>
      </c>
      <c r="C226" s="24" t="s">
        <v>307</v>
      </c>
      <c r="D226" s="27">
        <f>SUMIFS(data_dd!D:D,data_dd!B:B,data_monthly!C226)</f>
        <v>973.7</v>
      </c>
      <c r="E226" s="27">
        <f>SUMIFS(data_dd!F:F,data_dd!B:B,data_monthly!C226)</f>
        <v>835.86118826883296</v>
      </c>
      <c r="F226" s="12">
        <v>973.7</v>
      </c>
      <c r="G226">
        <v>835.86118826883308</v>
      </c>
      <c r="H226" s="6">
        <f t="shared" si="63"/>
        <v>137.84</v>
      </c>
      <c r="I226">
        <f t="shared" si="56"/>
        <v>8786.1</v>
      </c>
      <c r="J226">
        <f t="shared" si="57"/>
        <v>7451.8003124366933</v>
      </c>
      <c r="K226">
        <f t="shared" si="58"/>
        <v>1334.31</v>
      </c>
      <c r="L226" s="12">
        <f t="shared" si="59"/>
        <v>30</v>
      </c>
      <c r="M226">
        <f t="shared" si="60"/>
        <v>32.456666666666671</v>
      </c>
      <c r="N226">
        <f t="shared" si="61"/>
        <v>27.862039608961101</v>
      </c>
      <c r="O226">
        <f t="shared" si="62"/>
        <v>4.5946666666666669</v>
      </c>
      <c r="P226">
        <f>INDEX(defra!A:D,MATCH(C226,defra!A:A,0),4)</f>
        <v>973.7</v>
      </c>
      <c r="Q226">
        <f>INDEX(daera!$A:$AA,MATCH(A226,lookup!$N$1:$N$13,FALSE),MATCH(B226,daera!$1:$1,0))</f>
        <v>137.84</v>
      </c>
      <c r="R226" s="12">
        <f t="shared" si="64"/>
        <v>0</v>
      </c>
      <c r="S226" s="12">
        <f t="shared" si="52"/>
        <v>0</v>
      </c>
      <c r="T226" s="12">
        <f t="shared" si="53"/>
        <v>0</v>
      </c>
      <c r="U226" s="12">
        <f t="shared" si="54"/>
        <v>0</v>
      </c>
      <c r="V226" s="12">
        <f t="shared" si="55"/>
        <v>0</v>
      </c>
      <c r="W226" s="12">
        <f t="shared" si="65"/>
        <v>0</v>
      </c>
      <c r="X226">
        <f>IF(Y226="na",SUMIFS(data_dd!H:H,data_dd!B:B,data_monthly!C226),Y226)</f>
        <v>0</v>
      </c>
      <c r="Y226" t="s">
        <v>552</v>
      </c>
    </row>
    <row r="227" spans="1:25">
      <c r="A227" s="13" t="str">
        <f t="shared" si="66"/>
        <v>M12</v>
      </c>
      <c r="B227" s="24">
        <f t="shared" si="67"/>
        <v>2012</v>
      </c>
      <c r="C227" s="24" t="s">
        <v>308</v>
      </c>
      <c r="D227" s="27">
        <f>SUMIFS(data_dd!D:D,data_dd!B:B,data_monthly!C227)</f>
        <v>1039.2</v>
      </c>
      <c r="E227" s="27">
        <f>SUMIFS(data_dd!F:F,data_dd!B:B,data_monthly!C227)</f>
        <v>886.06380487697902</v>
      </c>
      <c r="F227" s="12">
        <v>1039.2</v>
      </c>
      <c r="G227">
        <v>886.06380487697902</v>
      </c>
      <c r="H227" s="6">
        <f t="shared" si="63"/>
        <v>153.13999999999999</v>
      </c>
      <c r="I227">
        <f t="shared" si="56"/>
        <v>9825.3000000000011</v>
      </c>
      <c r="J227">
        <f t="shared" si="57"/>
        <v>8337.864117313673</v>
      </c>
      <c r="K227">
        <f t="shared" si="58"/>
        <v>1487.4499999999998</v>
      </c>
      <c r="L227" s="12">
        <f t="shared" si="59"/>
        <v>31</v>
      </c>
      <c r="M227">
        <f t="shared" si="60"/>
        <v>33.522580645161291</v>
      </c>
      <c r="N227">
        <f t="shared" si="61"/>
        <v>28.582703383128354</v>
      </c>
      <c r="O227">
        <f t="shared" si="62"/>
        <v>4.9399999999999995</v>
      </c>
      <c r="P227">
        <f>INDEX(defra!A:D,MATCH(C227,defra!A:A,0),4)</f>
        <v>1039.2</v>
      </c>
      <c r="Q227">
        <f>INDEX(daera!$A:$AA,MATCH(A227,lookup!$N$1:$N$13,FALSE),MATCH(B227,daera!$1:$1,0))</f>
        <v>153.13999999999999</v>
      </c>
      <c r="R227" s="12">
        <f t="shared" si="64"/>
        <v>0</v>
      </c>
      <c r="S227" s="12">
        <f t="shared" si="52"/>
        <v>0</v>
      </c>
      <c r="T227" s="12">
        <f t="shared" si="53"/>
        <v>0</v>
      </c>
      <c r="U227" s="12">
        <f t="shared" si="54"/>
        <v>0</v>
      </c>
      <c r="V227" s="12">
        <f t="shared" si="55"/>
        <v>0</v>
      </c>
      <c r="W227" s="12">
        <f t="shared" si="65"/>
        <v>0</v>
      </c>
      <c r="X227">
        <f>IF(Y227="na",SUMIFS(data_dd!H:H,data_dd!B:B,data_monthly!C227),Y227)</f>
        <v>0</v>
      </c>
      <c r="Y227" t="s">
        <v>552</v>
      </c>
    </row>
    <row r="228" spans="1:25">
      <c r="A228" s="13" t="str">
        <f t="shared" si="66"/>
        <v>M01</v>
      </c>
      <c r="B228" s="24">
        <f t="shared" si="67"/>
        <v>2013</v>
      </c>
      <c r="C228" s="24" t="s">
        <v>309</v>
      </c>
      <c r="D228" s="27">
        <f>SUMIFS(data_dd!D:D,data_dd!B:B,data_monthly!C228)</f>
        <v>1059</v>
      </c>
      <c r="E228" s="27">
        <f>SUMIFS(data_dd!F:F,data_dd!B:B,data_monthly!C228)</f>
        <v>896.04556694887697</v>
      </c>
      <c r="F228" s="12">
        <v>1059</v>
      </c>
      <c r="G228">
        <v>896.04556694887697</v>
      </c>
      <c r="H228" s="6">
        <f t="shared" si="63"/>
        <v>162.94999999999999</v>
      </c>
      <c r="I228">
        <f t="shared" si="56"/>
        <v>10884.300000000001</v>
      </c>
      <c r="J228">
        <f t="shared" si="57"/>
        <v>9233.9096842625495</v>
      </c>
      <c r="K228">
        <f t="shared" si="58"/>
        <v>1650.3999999999999</v>
      </c>
      <c r="L228" s="12">
        <f t="shared" si="59"/>
        <v>31</v>
      </c>
      <c r="M228">
        <f t="shared" si="60"/>
        <v>34.161290322580648</v>
      </c>
      <c r="N228">
        <f t="shared" si="61"/>
        <v>28.904695708028289</v>
      </c>
      <c r="O228">
        <f t="shared" si="62"/>
        <v>5.2564516129032253</v>
      </c>
      <c r="P228">
        <f>INDEX(defra!A:D,MATCH(C228,defra!A:A,0),4)</f>
        <v>1059</v>
      </c>
      <c r="Q228">
        <f>INDEX(daera!$A:$AA,MATCH(A228,lookup!$N$1:$N$13,FALSE),MATCH(B228,daera!$1:$1,0))</f>
        <v>162.94999999999999</v>
      </c>
      <c r="R228" s="12">
        <f t="shared" si="64"/>
        <v>0</v>
      </c>
      <c r="S228" s="12">
        <f t="shared" si="52"/>
        <v>0</v>
      </c>
      <c r="T228" s="12">
        <f t="shared" si="53"/>
        <v>0</v>
      </c>
      <c r="U228" s="12">
        <f t="shared" si="54"/>
        <v>0</v>
      </c>
      <c r="V228" s="12">
        <f t="shared" si="55"/>
        <v>0</v>
      </c>
      <c r="W228" s="12">
        <f t="shared" si="65"/>
        <v>0</v>
      </c>
      <c r="X228">
        <f>IF(Y228="na",SUMIFS(data_dd!H:H,data_dd!B:B,data_monthly!C228),Y228)</f>
        <v>0</v>
      </c>
      <c r="Y228" t="s">
        <v>552</v>
      </c>
    </row>
    <row r="229" spans="1:25">
      <c r="A229" s="13" t="str">
        <f t="shared" si="66"/>
        <v>M02</v>
      </c>
      <c r="B229" s="24">
        <f t="shared" si="67"/>
        <v>2013</v>
      </c>
      <c r="C229" s="24" t="s">
        <v>310</v>
      </c>
      <c r="D229" s="27">
        <f>SUMIFS(data_dd!D:D,data_dd!B:B,data_monthly!C229)</f>
        <v>978.09999999999991</v>
      </c>
      <c r="E229" s="27">
        <f>SUMIFS(data_dd!F:F,data_dd!B:B,data_monthly!C229)</f>
        <v>823.76415602501004</v>
      </c>
      <c r="F229" s="12">
        <v>978.1</v>
      </c>
      <c r="G229">
        <v>823.76415602501004</v>
      </c>
      <c r="H229" s="6">
        <f t="shared" si="63"/>
        <v>154.34</v>
      </c>
      <c r="I229">
        <f t="shared" si="56"/>
        <v>11862.400000000001</v>
      </c>
      <c r="J229">
        <f t="shared" si="57"/>
        <v>10057.67384028756</v>
      </c>
      <c r="K229">
        <f t="shared" si="58"/>
        <v>1804.7399999999998</v>
      </c>
      <c r="L229" s="12">
        <f t="shared" si="59"/>
        <v>28</v>
      </c>
      <c r="M229">
        <f t="shared" si="60"/>
        <v>34.932142857142857</v>
      </c>
      <c r="N229">
        <f t="shared" si="61"/>
        <v>29.420148429464643</v>
      </c>
      <c r="O229">
        <f t="shared" si="62"/>
        <v>5.512142857142857</v>
      </c>
      <c r="P229">
        <f>INDEX(defra!A:D,MATCH(C229,defra!A:A,0),4)</f>
        <v>978.1</v>
      </c>
      <c r="Q229">
        <f>INDEX(daera!$A:$AA,MATCH(A229,lookup!$N$1:$N$13,FALSE),MATCH(B229,daera!$1:$1,0))</f>
        <v>154.34</v>
      </c>
      <c r="R229" s="12">
        <f t="shared" si="64"/>
        <v>0</v>
      </c>
      <c r="S229" s="12">
        <f t="shared" si="52"/>
        <v>0</v>
      </c>
      <c r="T229" s="12">
        <f t="shared" si="53"/>
        <v>0</v>
      </c>
      <c r="U229" s="12">
        <f t="shared" si="54"/>
        <v>0</v>
      </c>
      <c r="V229" s="12">
        <f t="shared" si="55"/>
        <v>0</v>
      </c>
      <c r="W229" s="12">
        <f t="shared" si="65"/>
        <v>0</v>
      </c>
      <c r="X229">
        <f>IF(Y229="na",SUMIFS(data_dd!H:H,data_dd!B:B,data_monthly!C229),Y229)</f>
        <v>0</v>
      </c>
      <c r="Y229" t="s">
        <v>552</v>
      </c>
    </row>
    <row r="230" spans="1:25">
      <c r="A230" s="13" t="str">
        <f t="shared" si="66"/>
        <v>M03</v>
      </c>
      <c r="B230" s="24">
        <f t="shared" si="67"/>
        <v>2013</v>
      </c>
      <c r="C230" s="24" t="s">
        <v>311</v>
      </c>
      <c r="D230" s="27">
        <f>SUMIFS(data_dd!D:D,data_dd!B:B,data_monthly!C230)</f>
        <v>1111.6000000000004</v>
      </c>
      <c r="E230" s="27">
        <f>SUMIFS(data_dd!F:F,data_dd!B:B,data_monthly!C230)</f>
        <v>934.14560909295744</v>
      </c>
      <c r="F230" s="12">
        <v>1111.5999999999999</v>
      </c>
      <c r="G230">
        <v>934.14560909295687</v>
      </c>
      <c r="H230" s="6">
        <f t="shared" si="63"/>
        <v>177.45</v>
      </c>
      <c r="I230">
        <f t="shared" si="56"/>
        <v>12974.000000000002</v>
      </c>
      <c r="J230">
        <f t="shared" si="57"/>
        <v>10991.819449380517</v>
      </c>
      <c r="K230">
        <f t="shared" si="58"/>
        <v>1982.1899999999998</v>
      </c>
      <c r="L230" s="12">
        <f t="shared" si="59"/>
        <v>31</v>
      </c>
      <c r="M230">
        <f t="shared" si="60"/>
        <v>35.858064516129026</v>
      </c>
      <c r="N230">
        <f t="shared" si="61"/>
        <v>30.133729325579253</v>
      </c>
      <c r="O230">
        <f t="shared" si="62"/>
        <v>5.7241935483870963</v>
      </c>
      <c r="P230">
        <f>INDEX(defra!A:D,MATCH(C230,defra!A:A,0),4)</f>
        <v>1111.5999999999999</v>
      </c>
      <c r="Q230">
        <f>INDEX(daera!$A:$AA,MATCH(A230,lookup!$N$1:$N$13,FALSE),MATCH(B230,daera!$1:$1,0))</f>
        <v>177.45</v>
      </c>
      <c r="R230" s="12">
        <f t="shared" si="64"/>
        <v>0</v>
      </c>
      <c r="S230" s="12">
        <f t="shared" si="52"/>
        <v>0</v>
      </c>
      <c r="T230" s="12">
        <f t="shared" si="53"/>
        <v>0</v>
      </c>
      <c r="U230" s="12">
        <f t="shared" si="54"/>
        <v>0</v>
      </c>
      <c r="V230" s="12">
        <f t="shared" si="55"/>
        <v>0</v>
      </c>
      <c r="W230" s="12">
        <f t="shared" si="65"/>
        <v>0</v>
      </c>
      <c r="X230">
        <f>IF(Y230="na",SUMIFS(data_dd!H:H,data_dd!B:B,data_monthly!C230),Y230)</f>
        <v>0</v>
      </c>
      <c r="Y230" t="s">
        <v>552</v>
      </c>
    </row>
    <row r="231" spans="1:25">
      <c r="A231" s="13" t="str">
        <f t="shared" si="66"/>
        <v>M04</v>
      </c>
      <c r="B231" s="24">
        <f t="shared" si="67"/>
        <v>2013</v>
      </c>
      <c r="C231" s="24" t="s">
        <v>312</v>
      </c>
      <c r="D231" s="27">
        <f>SUMIFS(data_dd!D:D,data_dd!B:B,data_monthly!C231)</f>
        <v>1111.9000000000001</v>
      </c>
      <c r="E231" s="27">
        <f>SUMIFS(data_dd!F:F,data_dd!B:B,data_monthly!C231)</f>
        <v>931.12440218323093</v>
      </c>
      <c r="F231" s="12">
        <v>1111.9000000000001</v>
      </c>
      <c r="G231">
        <v>931.12440218323104</v>
      </c>
      <c r="H231" s="6">
        <f t="shared" si="63"/>
        <v>180.78</v>
      </c>
      <c r="I231">
        <f t="shared" si="56"/>
        <v>1111.9000000000001</v>
      </c>
      <c r="J231">
        <f t="shared" si="57"/>
        <v>931.12440218323104</v>
      </c>
      <c r="K231">
        <f t="shared" si="58"/>
        <v>180.78</v>
      </c>
      <c r="L231" s="12">
        <f t="shared" si="59"/>
        <v>30</v>
      </c>
      <c r="M231">
        <f t="shared" si="60"/>
        <v>37.06333333333334</v>
      </c>
      <c r="N231">
        <f t="shared" si="61"/>
        <v>31.037480072774368</v>
      </c>
      <c r="O231">
        <f t="shared" si="62"/>
        <v>6.0259999999999998</v>
      </c>
      <c r="P231">
        <f>INDEX(defra!A:D,MATCH(C231,defra!A:A,0),4)</f>
        <v>1111.9000000000001</v>
      </c>
      <c r="Q231">
        <f>INDEX(daera!$A:$AA,MATCH(A231,lookup!$N$1:$N$13,FALSE),MATCH(B231,daera!$1:$1,0))</f>
        <v>180.78</v>
      </c>
      <c r="R231" s="12">
        <f t="shared" si="64"/>
        <v>0</v>
      </c>
      <c r="S231" s="12">
        <f t="shared" si="52"/>
        <v>0</v>
      </c>
      <c r="T231" s="12">
        <f t="shared" si="53"/>
        <v>0</v>
      </c>
      <c r="U231" s="12">
        <f t="shared" si="54"/>
        <v>0</v>
      </c>
      <c r="V231" s="12">
        <f t="shared" si="55"/>
        <v>0</v>
      </c>
      <c r="W231" s="12">
        <f t="shared" si="65"/>
        <v>0</v>
      </c>
      <c r="X231">
        <f>IF(Y231="na",SUMIFS(data_dd!H:H,data_dd!B:B,data_monthly!C231),Y231)</f>
        <v>0</v>
      </c>
      <c r="Y231" t="s">
        <v>552</v>
      </c>
    </row>
    <row r="232" spans="1:25">
      <c r="A232" s="13" t="str">
        <f t="shared" si="66"/>
        <v>M05</v>
      </c>
      <c r="B232" s="24">
        <f t="shared" si="67"/>
        <v>2013</v>
      </c>
      <c r="C232" s="24" t="s">
        <v>313</v>
      </c>
      <c r="D232" s="27">
        <f>SUMIFS(data_dd!D:D,data_dd!B:B,data_monthly!C232)</f>
        <v>1234.1000000000001</v>
      </c>
      <c r="E232" s="27">
        <f>SUMIFS(data_dd!F:F,data_dd!B:B,data_monthly!C232)</f>
        <v>1033.7969838612239</v>
      </c>
      <c r="F232" s="12">
        <v>1234.0999999999999</v>
      </c>
      <c r="G232">
        <v>1033.7969838612239</v>
      </c>
      <c r="H232" s="6">
        <f t="shared" si="63"/>
        <v>200.3</v>
      </c>
      <c r="I232">
        <f t="shared" si="56"/>
        <v>2346</v>
      </c>
      <c r="J232">
        <f t="shared" si="57"/>
        <v>1964.9213860444549</v>
      </c>
      <c r="K232">
        <f t="shared" si="58"/>
        <v>381.08000000000004</v>
      </c>
      <c r="L232" s="12">
        <f t="shared" si="59"/>
        <v>31</v>
      </c>
      <c r="M232">
        <f t="shared" si="60"/>
        <v>39.809677419354834</v>
      </c>
      <c r="N232">
        <f t="shared" si="61"/>
        <v>33.348289801974964</v>
      </c>
      <c r="O232">
        <f t="shared" si="62"/>
        <v>6.4612903225806457</v>
      </c>
      <c r="P232">
        <f>INDEX(defra!A:D,MATCH(C232,defra!A:A,0),4)</f>
        <v>1234.0999999999999</v>
      </c>
      <c r="Q232">
        <f>INDEX(daera!$A:$AA,MATCH(A232,lookup!$N$1:$N$13,FALSE),MATCH(B232,daera!$1:$1,0))</f>
        <v>200.3</v>
      </c>
      <c r="R232" s="12">
        <f t="shared" si="64"/>
        <v>0</v>
      </c>
      <c r="S232" s="12">
        <f t="shared" si="52"/>
        <v>0</v>
      </c>
      <c r="T232" s="12">
        <f t="shared" si="53"/>
        <v>0</v>
      </c>
      <c r="U232" s="12">
        <f t="shared" si="54"/>
        <v>0</v>
      </c>
      <c r="V232" s="12">
        <f t="shared" si="55"/>
        <v>0</v>
      </c>
      <c r="W232" s="12">
        <f t="shared" si="65"/>
        <v>0</v>
      </c>
      <c r="X232">
        <f>IF(Y232="na",SUMIFS(data_dd!H:H,data_dd!B:B,data_monthly!C232),Y232)</f>
        <v>0</v>
      </c>
      <c r="Y232" t="s">
        <v>552</v>
      </c>
    </row>
    <row r="233" spans="1:25">
      <c r="A233" s="13" t="str">
        <f t="shared" si="66"/>
        <v>M06</v>
      </c>
      <c r="B233" s="24">
        <f t="shared" si="67"/>
        <v>2013</v>
      </c>
      <c r="C233" s="24" t="s">
        <v>314</v>
      </c>
      <c r="D233" s="27">
        <f>SUMIFS(data_dd!D:D,data_dd!B:B,data_monthly!C233)</f>
        <v>1177.3999999999996</v>
      </c>
      <c r="E233" s="27">
        <f>SUMIFS(data_dd!F:F,data_dd!B:B,data_monthly!C233)</f>
        <v>986.50151775877202</v>
      </c>
      <c r="F233" s="12">
        <v>1177.4000000000001</v>
      </c>
      <c r="G233">
        <v>986.50151775877202</v>
      </c>
      <c r="H233" s="6">
        <f t="shared" si="63"/>
        <v>190.9</v>
      </c>
      <c r="I233">
        <f t="shared" si="56"/>
        <v>3523.4</v>
      </c>
      <c r="J233">
        <f t="shared" si="57"/>
        <v>2951.4229038032272</v>
      </c>
      <c r="K233">
        <f t="shared" si="58"/>
        <v>571.98</v>
      </c>
      <c r="L233" s="12">
        <f t="shared" si="59"/>
        <v>30</v>
      </c>
      <c r="M233">
        <f t="shared" si="60"/>
        <v>39.24666666666667</v>
      </c>
      <c r="N233">
        <f t="shared" si="61"/>
        <v>32.883383925292399</v>
      </c>
      <c r="O233">
        <f t="shared" si="62"/>
        <v>6.3633333333333333</v>
      </c>
      <c r="P233">
        <f>INDEX(defra!A:D,MATCH(C233,defra!A:A,0),4)</f>
        <v>1177.4000000000001</v>
      </c>
      <c r="Q233">
        <f>INDEX(daera!$A:$AA,MATCH(A233,lookup!$N$1:$N$13,FALSE),MATCH(B233,daera!$1:$1,0))</f>
        <v>190.9</v>
      </c>
      <c r="R233" s="12">
        <f t="shared" si="64"/>
        <v>0</v>
      </c>
      <c r="S233" s="12">
        <f t="shared" si="52"/>
        <v>0</v>
      </c>
      <c r="T233" s="12">
        <f t="shared" si="53"/>
        <v>0</v>
      </c>
      <c r="U233" s="12">
        <f t="shared" si="54"/>
        <v>0</v>
      </c>
      <c r="V233" s="12">
        <f t="shared" si="55"/>
        <v>0</v>
      </c>
      <c r="W233" s="12">
        <f t="shared" si="65"/>
        <v>0</v>
      </c>
      <c r="X233">
        <f>IF(Y233="na",SUMIFS(data_dd!H:H,data_dd!B:B,data_monthly!C233),Y233)</f>
        <v>0</v>
      </c>
      <c r="Y233" t="s">
        <v>552</v>
      </c>
    </row>
    <row r="234" spans="1:25">
      <c r="A234" s="13" t="str">
        <f t="shared" si="66"/>
        <v>M07</v>
      </c>
      <c r="B234" s="24">
        <f t="shared" si="67"/>
        <v>2013</v>
      </c>
      <c r="C234" s="24" t="s">
        <v>315</v>
      </c>
      <c r="D234" s="27">
        <f>SUMIFS(data_dd!D:D,data_dd!B:B,data_monthly!C234)</f>
        <v>1143.5999999999999</v>
      </c>
      <c r="E234" s="27">
        <f>SUMIFS(data_dd!F:F,data_dd!B:B,data_monthly!C234)</f>
        <v>962.15598866572986</v>
      </c>
      <c r="F234" s="12">
        <v>1143.5999999999999</v>
      </c>
      <c r="G234">
        <v>962.15598866572986</v>
      </c>
      <c r="H234" s="6">
        <f t="shared" si="63"/>
        <v>181.44</v>
      </c>
      <c r="I234">
        <f t="shared" si="56"/>
        <v>4667</v>
      </c>
      <c r="J234">
        <f t="shared" si="57"/>
        <v>3913.5788924689568</v>
      </c>
      <c r="K234">
        <f t="shared" si="58"/>
        <v>753.42000000000007</v>
      </c>
      <c r="L234" s="12">
        <f t="shared" si="59"/>
        <v>31</v>
      </c>
      <c r="M234">
        <f t="shared" si="60"/>
        <v>36.890322580645162</v>
      </c>
      <c r="N234">
        <f t="shared" si="61"/>
        <v>31.037289956959029</v>
      </c>
      <c r="O234">
        <f t="shared" si="62"/>
        <v>5.8529032258064513</v>
      </c>
      <c r="P234">
        <f>INDEX(defra!A:D,MATCH(C234,defra!A:A,0),4)</f>
        <v>1143.5999999999999</v>
      </c>
      <c r="Q234">
        <f>INDEX(daera!$A:$AA,MATCH(A234,lookup!$N$1:$N$13,FALSE),MATCH(B234,daera!$1:$1,0))</f>
        <v>181.44</v>
      </c>
      <c r="R234" s="12">
        <f t="shared" si="64"/>
        <v>0</v>
      </c>
      <c r="S234" s="12">
        <f t="shared" si="52"/>
        <v>0</v>
      </c>
      <c r="T234" s="12">
        <f t="shared" si="53"/>
        <v>0</v>
      </c>
      <c r="U234" s="12">
        <f t="shared" si="54"/>
        <v>0</v>
      </c>
      <c r="V234" s="12">
        <f t="shared" si="55"/>
        <v>0</v>
      </c>
      <c r="W234" s="12">
        <f t="shared" si="65"/>
        <v>0</v>
      </c>
      <c r="X234">
        <f>IF(Y234="na",SUMIFS(data_dd!H:H,data_dd!B:B,data_monthly!C234),Y234)</f>
        <v>0</v>
      </c>
      <c r="Y234" t="s">
        <v>552</v>
      </c>
    </row>
    <row r="235" spans="1:25">
      <c r="A235" s="13" t="str">
        <f t="shared" si="66"/>
        <v>M08</v>
      </c>
      <c r="B235" s="24">
        <f t="shared" si="67"/>
        <v>2013</v>
      </c>
      <c r="C235" s="24" t="s">
        <v>316</v>
      </c>
      <c r="D235" s="27">
        <f>SUMIFS(data_dd!D:D,data_dd!B:B,data_monthly!C235)</f>
        <v>1115.7</v>
      </c>
      <c r="E235" s="27">
        <f>SUMIFS(data_dd!F:F,data_dd!B:B,data_monthly!C235)</f>
        <v>953.36594261837206</v>
      </c>
      <c r="F235" s="12">
        <v>1115.7</v>
      </c>
      <c r="G235">
        <v>953.36594261837206</v>
      </c>
      <c r="H235" s="6">
        <f t="shared" si="63"/>
        <v>162.33000000000001</v>
      </c>
      <c r="I235">
        <f t="shared" si="56"/>
        <v>5782.7</v>
      </c>
      <c r="J235">
        <f t="shared" si="57"/>
        <v>4866.944835087329</v>
      </c>
      <c r="K235">
        <f t="shared" si="58"/>
        <v>915.75000000000011</v>
      </c>
      <c r="L235" s="12">
        <f t="shared" si="59"/>
        <v>31</v>
      </c>
      <c r="M235">
        <f t="shared" si="60"/>
        <v>35.990322580645163</v>
      </c>
      <c r="N235">
        <f t="shared" si="61"/>
        <v>30.753740084463615</v>
      </c>
      <c r="O235">
        <f t="shared" si="62"/>
        <v>5.2364516129032266</v>
      </c>
      <c r="P235">
        <f>INDEX(defra!A:D,MATCH(C235,defra!A:A,0),4)</f>
        <v>1115.7</v>
      </c>
      <c r="Q235">
        <f>INDEX(daera!$A:$AA,MATCH(A235,lookup!$N$1:$N$13,FALSE),MATCH(B235,daera!$1:$1,0))</f>
        <v>162.33000000000001</v>
      </c>
      <c r="R235" s="12">
        <f t="shared" si="64"/>
        <v>0</v>
      </c>
      <c r="S235" s="12">
        <f t="shared" si="52"/>
        <v>0</v>
      </c>
      <c r="T235" s="12">
        <f t="shared" si="53"/>
        <v>0</v>
      </c>
      <c r="U235" s="12">
        <f t="shared" si="54"/>
        <v>0</v>
      </c>
      <c r="V235" s="12">
        <f t="shared" si="55"/>
        <v>0</v>
      </c>
      <c r="W235" s="12">
        <f t="shared" si="65"/>
        <v>0</v>
      </c>
      <c r="X235">
        <f>IF(Y235="na",SUMIFS(data_dd!H:H,data_dd!B:B,data_monthly!C235),Y235)</f>
        <v>0</v>
      </c>
      <c r="Y235" t="s">
        <v>552</v>
      </c>
    </row>
    <row r="236" spans="1:25">
      <c r="A236" s="13" t="str">
        <f t="shared" si="66"/>
        <v>M09</v>
      </c>
      <c r="B236" s="24">
        <f t="shared" si="67"/>
        <v>2013</v>
      </c>
      <c r="C236" s="24" t="s">
        <v>317</v>
      </c>
      <c r="D236" s="27">
        <f>SUMIFS(data_dd!D:D,data_dd!B:B,data_monthly!C236)</f>
        <v>1062.6999999999998</v>
      </c>
      <c r="E236" s="27">
        <f>SUMIFS(data_dd!F:F,data_dd!B:B,data_monthly!C236)</f>
        <v>920.53512600295494</v>
      </c>
      <c r="F236" s="12">
        <v>1062.7</v>
      </c>
      <c r="G236">
        <v>920.53512600295505</v>
      </c>
      <c r="H236" s="6">
        <f t="shared" si="63"/>
        <v>142.16</v>
      </c>
      <c r="I236">
        <f t="shared" si="56"/>
        <v>6845.4</v>
      </c>
      <c r="J236">
        <f t="shared" si="57"/>
        <v>5787.4799610902837</v>
      </c>
      <c r="K236">
        <f t="shared" si="58"/>
        <v>1057.9100000000001</v>
      </c>
      <c r="L236" s="12">
        <f t="shared" si="59"/>
        <v>30</v>
      </c>
      <c r="M236">
        <f t="shared" si="60"/>
        <v>35.423333333333332</v>
      </c>
      <c r="N236">
        <f t="shared" si="61"/>
        <v>30.684504200098502</v>
      </c>
      <c r="O236">
        <f t="shared" si="62"/>
        <v>4.7386666666666661</v>
      </c>
      <c r="P236">
        <f>INDEX(defra!A:D,MATCH(C236,defra!A:A,0),4)</f>
        <v>1062.7</v>
      </c>
      <c r="Q236">
        <f>INDEX(daera!$A:$AA,MATCH(A236,lookup!$N$1:$N$13,FALSE),MATCH(B236,daera!$1:$1,0))</f>
        <v>142.16</v>
      </c>
      <c r="R236" s="12">
        <f t="shared" si="64"/>
        <v>0</v>
      </c>
      <c r="S236" s="12">
        <f t="shared" si="52"/>
        <v>0</v>
      </c>
      <c r="T236" s="12">
        <f t="shared" si="53"/>
        <v>0</v>
      </c>
      <c r="U236" s="12">
        <f t="shared" si="54"/>
        <v>0</v>
      </c>
      <c r="V236" s="12">
        <f t="shared" si="55"/>
        <v>0</v>
      </c>
      <c r="W236" s="12">
        <f t="shared" si="65"/>
        <v>0</v>
      </c>
      <c r="X236">
        <f>IF(Y236="na",SUMIFS(data_dd!H:H,data_dd!B:B,data_monthly!C236),Y236)</f>
        <v>0</v>
      </c>
      <c r="Y236" t="s">
        <v>552</v>
      </c>
    </row>
    <row r="237" spans="1:25">
      <c r="A237" s="13" t="str">
        <f t="shared" si="66"/>
        <v>M10</v>
      </c>
      <c r="B237" s="24">
        <f t="shared" si="67"/>
        <v>2013</v>
      </c>
      <c r="C237" s="24" t="s">
        <v>318</v>
      </c>
      <c r="D237" s="27">
        <f>SUMIFS(data_dd!D:D,data_dd!B:B,data_monthly!C237)</f>
        <v>1088.1999999999998</v>
      </c>
      <c r="E237" s="27">
        <f>SUMIFS(data_dd!F:F,data_dd!B:B,data_monthly!C237)</f>
        <v>940.42440126697102</v>
      </c>
      <c r="F237" s="12">
        <v>1088.2</v>
      </c>
      <c r="G237">
        <v>940.42440126697102</v>
      </c>
      <c r="H237" s="6">
        <f t="shared" si="63"/>
        <v>147.78</v>
      </c>
      <c r="I237">
        <f t="shared" si="56"/>
        <v>7933.5999999999995</v>
      </c>
      <c r="J237">
        <f t="shared" si="57"/>
        <v>6727.9043623572543</v>
      </c>
      <c r="K237">
        <f t="shared" si="58"/>
        <v>1205.69</v>
      </c>
      <c r="L237" s="12">
        <f t="shared" si="59"/>
        <v>31</v>
      </c>
      <c r="M237">
        <f t="shared" si="60"/>
        <v>35.103225806451611</v>
      </c>
      <c r="N237">
        <f t="shared" si="61"/>
        <v>30.33627100861197</v>
      </c>
      <c r="O237">
        <f t="shared" si="62"/>
        <v>4.7670967741935488</v>
      </c>
      <c r="P237">
        <f>INDEX(defra!A:D,MATCH(C237,defra!A:A,0),4)</f>
        <v>1088.2</v>
      </c>
      <c r="Q237">
        <f>INDEX(daera!$A:$AA,MATCH(A237,lookup!$N$1:$N$13,FALSE),MATCH(B237,daera!$1:$1,0))</f>
        <v>147.78</v>
      </c>
      <c r="R237" s="12">
        <f t="shared" si="64"/>
        <v>0</v>
      </c>
      <c r="S237" s="12">
        <f t="shared" si="52"/>
        <v>0</v>
      </c>
      <c r="T237" s="12">
        <f t="shared" si="53"/>
        <v>0</v>
      </c>
      <c r="U237" s="12">
        <f t="shared" si="54"/>
        <v>0</v>
      </c>
      <c r="V237" s="12">
        <f t="shared" si="55"/>
        <v>0</v>
      </c>
      <c r="W237" s="12">
        <f t="shared" si="65"/>
        <v>0</v>
      </c>
      <c r="X237">
        <f>IF(Y237="na",SUMIFS(data_dd!H:H,data_dd!B:B,data_monthly!C237),Y237)</f>
        <v>0</v>
      </c>
      <c r="Y237" t="s">
        <v>552</v>
      </c>
    </row>
    <row r="238" spans="1:25">
      <c r="A238" s="13" t="str">
        <f t="shared" si="66"/>
        <v>M11</v>
      </c>
      <c r="B238" s="24">
        <f t="shared" si="67"/>
        <v>2013</v>
      </c>
      <c r="C238" s="24" t="s">
        <v>319</v>
      </c>
      <c r="D238" s="27">
        <f>SUMIFS(data_dd!D:D,data_dd!B:B,data_monthly!C238)</f>
        <v>1066.9000000000001</v>
      </c>
      <c r="E238" s="27">
        <f>SUMIFS(data_dd!F:F,data_dd!B:B,data_monthly!C238)</f>
        <v>919.41819441283394</v>
      </c>
      <c r="F238" s="12">
        <v>1066.9000000000001</v>
      </c>
      <c r="G238">
        <v>919.41819441283405</v>
      </c>
      <c r="H238" s="6">
        <f t="shared" si="63"/>
        <v>147.47999999999999</v>
      </c>
      <c r="I238">
        <f t="shared" si="56"/>
        <v>9000.5</v>
      </c>
      <c r="J238">
        <f t="shared" si="57"/>
        <v>7647.3225567700883</v>
      </c>
      <c r="K238">
        <f t="shared" si="58"/>
        <v>1353.17</v>
      </c>
      <c r="L238" s="12">
        <f t="shared" si="59"/>
        <v>30</v>
      </c>
      <c r="M238">
        <f t="shared" si="60"/>
        <v>35.56333333333334</v>
      </c>
      <c r="N238">
        <f t="shared" si="61"/>
        <v>30.64727314709447</v>
      </c>
      <c r="O238">
        <f t="shared" si="62"/>
        <v>4.9159999999999995</v>
      </c>
      <c r="P238">
        <f>INDEX(defra!A:D,MATCH(C238,defra!A:A,0),4)</f>
        <v>1066.9000000000001</v>
      </c>
      <c r="Q238">
        <f>INDEX(daera!$A:$AA,MATCH(A238,lookup!$N$1:$N$13,FALSE),MATCH(B238,daera!$1:$1,0))</f>
        <v>147.47999999999999</v>
      </c>
      <c r="R238" s="12">
        <f t="shared" si="64"/>
        <v>0</v>
      </c>
      <c r="S238" s="12">
        <f t="shared" si="52"/>
        <v>0</v>
      </c>
      <c r="T238" s="12">
        <f t="shared" si="53"/>
        <v>0</v>
      </c>
      <c r="U238" s="12">
        <f t="shared" si="54"/>
        <v>0</v>
      </c>
      <c r="V238" s="12">
        <f t="shared" si="55"/>
        <v>0</v>
      </c>
      <c r="W238" s="12">
        <f t="shared" si="65"/>
        <v>0</v>
      </c>
      <c r="X238">
        <f>IF(Y238="na",SUMIFS(data_dd!H:H,data_dd!B:B,data_monthly!C238),Y238)</f>
        <v>0</v>
      </c>
      <c r="Y238" t="s">
        <v>552</v>
      </c>
    </row>
    <row r="239" spans="1:25">
      <c r="A239" s="13" t="str">
        <f t="shared" si="66"/>
        <v>M12</v>
      </c>
      <c r="B239" s="24">
        <f t="shared" si="67"/>
        <v>2013</v>
      </c>
      <c r="C239" s="24" t="s">
        <v>320</v>
      </c>
      <c r="D239" s="27">
        <f>SUMIFS(data_dd!D:D,data_dd!B:B,data_monthly!C239)</f>
        <v>1143.5</v>
      </c>
      <c r="E239" s="27">
        <f>SUMIFS(data_dd!F:F,data_dd!B:B,data_monthly!C239)</f>
        <v>977.99868516306708</v>
      </c>
      <c r="F239" s="12">
        <v>1143.5</v>
      </c>
      <c r="G239">
        <v>977.99868516306697</v>
      </c>
      <c r="H239" s="6">
        <f t="shared" si="63"/>
        <v>165.5</v>
      </c>
      <c r="I239">
        <f t="shared" si="56"/>
        <v>10144</v>
      </c>
      <c r="J239">
        <f t="shared" si="57"/>
        <v>8625.3212419331558</v>
      </c>
      <c r="K239">
        <f t="shared" si="58"/>
        <v>1518.67</v>
      </c>
      <c r="L239" s="12">
        <f t="shared" si="59"/>
        <v>31</v>
      </c>
      <c r="M239">
        <f t="shared" si="60"/>
        <v>36.887096774193552</v>
      </c>
      <c r="N239">
        <f t="shared" si="61"/>
        <v>31.548344682679581</v>
      </c>
      <c r="O239">
        <f t="shared" si="62"/>
        <v>5.338709677419355</v>
      </c>
      <c r="P239">
        <f>INDEX(defra!A:D,MATCH(C239,defra!A:A,0),4)</f>
        <v>1143.5</v>
      </c>
      <c r="Q239">
        <f>INDEX(daera!$A:$AA,MATCH(A239,lookup!$N$1:$N$13,FALSE),MATCH(B239,daera!$1:$1,0))</f>
        <v>165.5</v>
      </c>
      <c r="R239" s="12">
        <f t="shared" si="64"/>
        <v>0</v>
      </c>
      <c r="S239" s="12">
        <f t="shared" si="52"/>
        <v>0</v>
      </c>
      <c r="T239" s="12">
        <f t="shared" si="53"/>
        <v>0</v>
      </c>
      <c r="U239" s="12">
        <f t="shared" si="54"/>
        <v>0</v>
      </c>
      <c r="V239" s="12">
        <f t="shared" si="55"/>
        <v>0</v>
      </c>
      <c r="W239" s="12">
        <f t="shared" si="65"/>
        <v>0</v>
      </c>
      <c r="X239">
        <f>IF(Y239="na",SUMIFS(data_dd!H:H,data_dd!B:B,data_monthly!C239),Y239)</f>
        <v>0</v>
      </c>
      <c r="Y239" t="s">
        <v>552</v>
      </c>
    </row>
    <row r="240" spans="1:25">
      <c r="A240" s="13" t="str">
        <f t="shared" si="66"/>
        <v>M01</v>
      </c>
      <c r="B240" s="24">
        <f t="shared" si="67"/>
        <v>2014</v>
      </c>
      <c r="C240" s="24" t="s">
        <v>321</v>
      </c>
      <c r="D240" s="27">
        <f>SUMIFS(data_dd!D:D,data_dd!B:B,data_monthly!C240)</f>
        <v>1179.3999999999999</v>
      </c>
      <c r="E240" s="27">
        <f>SUMIFS(data_dd!F:F,data_dd!B:B,data_monthly!C240)</f>
        <v>1003.146129948055</v>
      </c>
      <c r="F240" s="12">
        <v>1179.4000000000001</v>
      </c>
      <c r="G240">
        <v>1003.1461299480551</v>
      </c>
      <c r="H240" s="6">
        <f t="shared" si="63"/>
        <v>176.25</v>
      </c>
      <c r="I240">
        <f t="shared" si="56"/>
        <v>11323.4</v>
      </c>
      <c r="J240">
        <f t="shared" si="57"/>
        <v>9628.4673718812101</v>
      </c>
      <c r="K240">
        <f t="shared" si="58"/>
        <v>1694.92</v>
      </c>
      <c r="L240" s="12">
        <f t="shared" si="59"/>
        <v>31</v>
      </c>
      <c r="M240">
        <f t="shared" si="60"/>
        <v>38.045161290322582</v>
      </c>
      <c r="N240">
        <f t="shared" si="61"/>
        <v>32.35955257896952</v>
      </c>
      <c r="O240">
        <f t="shared" si="62"/>
        <v>5.685483870967742</v>
      </c>
      <c r="P240">
        <f>INDEX(defra!A:D,MATCH(C240,defra!A:A,0),4)</f>
        <v>1179.4000000000001</v>
      </c>
      <c r="Q240">
        <f>INDEX(daera!$A:$AA,MATCH(A240,lookup!$N$1:$N$13,FALSE),MATCH(B240,daera!$1:$1,0))</f>
        <v>176.25</v>
      </c>
      <c r="R240" s="12">
        <f t="shared" si="64"/>
        <v>0</v>
      </c>
      <c r="S240" s="12">
        <f t="shared" si="52"/>
        <v>0</v>
      </c>
      <c r="T240" s="12">
        <f t="shared" si="53"/>
        <v>0</v>
      </c>
      <c r="U240" s="12">
        <f t="shared" si="54"/>
        <v>0</v>
      </c>
      <c r="V240" s="12">
        <f t="shared" si="55"/>
        <v>0</v>
      </c>
      <c r="W240" s="12">
        <f t="shared" si="65"/>
        <v>0</v>
      </c>
      <c r="X240">
        <f>IF(Y240="na",SUMIFS(data_dd!H:H,data_dd!B:B,data_monthly!C240),Y240)</f>
        <v>0</v>
      </c>
      <c r="Y240" t="s">
        <v>552</v>
      </c>
    </row>
    <row r="241" spans="1:25">
      <c r="A241" s="13" t="str">
        <f t="shared" si="66"/>
        <v>M02</v>
      </c>
      <c r="B241" s="24">
        <f t="shared" si="67"/>
        <v>2014</v>
      </c>
      <c r="C241" s="24" t="s">
        <v>322</v>
      </c>
      <c r="D241" s="27">
        <f>SUMIFS(data_dd!D:D,data_dd!B:B,data_monthly!C241)</f>
        <v>1099.1999999999998</v>
      </c>
      <c r="E241" s="27">
        <f>SUMIFS(data_dd!F:F,data_dd!B:B,data_monthly!C241)</f>
        <v>931.33667430047512</v>
      </c>
      <c r="F241" s="12">
        <v>1099.2</v>
      </c>
      <c r="G241">
        <v>931.33667430047501</v>
      </c>
      <c r="H241" s="6">
        <f t="shared" si="63"/>
        <v>167.86</v>
      </c>
      <c r="I241">
        <f t="shared" si="56"/>
        <v>12422.6</v>
      </c>
      <c r="J241">
        <f t="shared" si="57"/>
        <v>10559.804046181685</v>
      </c>
      <c r="K241">
        <f t="shared" si="58"/>
        <v>1862.7800000000002</v>
      </c>
      <c r="L241" s="12">
        <f t="shared" si="59"/>
        <v>28</v>
      </c>
      <c r="M241">
        <f t="shared" si="60"/>
        <v>39.25714285714286</v>
      </c>
      <c r="N241">
        <f t="shared" si="61"/>
        <v>33.262024082159819</v>
      </c>
      <c r="O241">
        <f t="shared" si="62"/>
        <v>5.9950000000000001</v>
      </c>
      <c r="P241">
        <f>INDEX(defra!A:D,MATCH(C241,defra!A:A,0),4)</f>
        <v>1099.2</v>
      </c>
      <c r="Q241">
        <f>INDEX(daera!$A:$AA,MATCH(A241,lookup!$N$1:$N$13,FALSE),MATCH(B241,daera!$1:$1,0))</f>
        <v>167.86</v>
      </c>
      <c r="R241" s="12">
        <f t="shared" si="64"/>
        <v>0</v>
      </c>
      <c r="S241" s="12">
        <f t="shared" si="52"/>
        <v>0</v>
      </c>
      <c r="T241" s="12">
        <f t="shared" si="53"/>
        <v>0</v>
      </c>
      <c r="U241" s="12">
        <f t="shared" si="54"/>
        <v>0</v>
      </c>
      <c r="V241" s="12">
        <f t="shared" si="55"/>
        <v>0</v>
      </c>
      <c r="W241" s="12">
        <f t="shared" si="65"/>
        <v>0</v>
      </c>
      <c r="X241">
        <f>IF(Y241="na",SUMIFS(data_dd!H:H,data_dd!B:B,data_monthly!C241),Y241)</f>
        <v>0</v>
      </c>
      <c r="Y241" t="s">
        <v>552</v>
      </c>
    </row>
    <row r="242" spans="1:25">
      <c r="A242" s="13" t="str">
        <f t="shared" si="66"/>
        <v>M03</v>
      </c>
      <c r="B242" s="24">
        <f t="shared" si="67"/>
        <v>2014</v>
      </c>
      <c r="C242" s="24" t="s">
        <v>323</v>
      </c>
      <c r="D242" s="27">
        <f>SUMIFS(data_dd!D:D,data_dd!B:B,data_monthly!C242)</f>
        <v>1256.9000000000001</v>
      </c>
      <c r="E242" s="27">
        <f>SUMIFS(data_dd!F:F,data_dd!B:B,data_monthly!C242)</f>
        <v>1060.721782133621</v>
      </c>
      <c r="F242" s="12">
        <v>1256.9000000000001</v>
      </c>
      <c r="G242">
        <v>1060.7217821336212</v>
      </c>
      <c r="H242" s="6">
        <f t="shared" si="63"/>
        <v>196.18</v>
      </c>
      <c r="I242">
        <f t="shared" si="56"/>
        <v>13679.5</v>
      </c>
      <c r="J242">
        <f t="shared" si="57"/>
        <v>11620.525828315307</v>
      </c>
      <c r="K242">
        <f t="shared" si="58"/>
        <v>2058.96</v>
      </c>
      <c r="L242" s="12">
        <f t="shared" si="59"/>
        <v>31</v>
      </c>
      <c r="M242">
        <f t="shared" si="60"/>
        <v>40.545161290322582</v>
      </c>
      <c r="N242">
        <f t="shared" si="61"/>
        <v>34.216831681729715</v>
      </c>
      <c r="O242">
        <f t="shared" si="62"/>
        <v>6.3283870967741942</v>
      </c>
      <c r="P242">
        <f>INDEX(defra!A:D,MATCH(C242,defra!A:A,0),4)</f>
        <v>1256.9000000000001</v>
      </c>
      <c r="Q242">
        <f>INDEX(daera!$A:$AA,MATCH(A242,lookup!$N$1:$N$13,FALSE),MATCH(B242,daera!$1:$1,0))</f>
        <v>196.18</v>
      </c>
      <c r="R242" s="12">
        <f t="shared" si="64"/>
        <v>0</v>
      </c>
      <c r="S242" s="12">
        <f t="shared" si="52"/>
        <v>0</v>
      </c>
      <c r="T242" s="12">
        <f t="shared" si="53"/>
        <v>0</v>
      </c>
      <c r="U242" s="12">
        <f t="shared" si="54"/>
        <v>0</v>
      </c>
      <c r="V242" s="12">
        <f t="shared" si="55"/>
        <v>0</v>
      </c>
      <c r="W242" s="12">
        <f t="shared" si="65"/>
        <v>0</v>
      </c>
      <c r="X242">
        <f>IF(Y242="na",SUMIFS(data_dd!H:H,data_dd!B:B,data_monthly!C242),Y242)</f>
        <v>0</v>
      </c>
      <c r="Y242" t="s">
        <v>552</v>
      </c>
    </row>
    <row r="243" spans="1:25">
      <c r="A243" s="13" t="str">
        <f t="shared" si="66"/>
        <v>M04</v>
      </c>
      <c r="B243" s="24">
        <f t="shared" si="67"/>
        <v>2014</v>
      </c>
      <c r="C243" s="24" t="s">
        <v>324</v>
      </c>
      <c r="D243" s="27">
        <f>SUMIFS(data_dd!D:D,data_dd!B:B,data_monthly!C243)</f>
        <v>1279.0999999999995</v>
      </c>
      <c r="E243" s="27">
        <f>SUMIFS(data_dd!F:F,data_dd!B:B,data_monthly!C243)</f>
        <v>1075.521059959982</v>
      </c>
      <c r="F243" s="12">
        <v>1279.0999999999999</v>
      </c>
      <c r="G243">
        <v>1075.5210599599818</v>
      </c>
      <c r="H243" s="6">
        <f t="shared" si="63"/>
        <v>203.58</v>
      </c>
      <c r="I243">
        <f t="shared" si="56"/>
        <v>1279.0999999999999</v>
      </c>
      <c r="J243">
        <f t="shared" si="57"/>
        <v>1075.5210599599818</v>
      </c>
      <c r="K243">
        <f t="shared" si="58"/>
        <v>203.58</v>
      </c>
      <c r="L243" s="12">
        <f t="shared" si="59"/>
        <v>30</v>
      </c>
      <c r="M243">
        <f t="shared" si="60"/>
        <v>42.636666666666663</v>
      </c>
      <c r="N243">
        <f t="shared" si="61"/>
        <v>35.850701998666061</v>
      </c>
      <c r="O243">
        <f t="shared" si="62"/>
        <v>6.7860000000000005</v>
      </c>
      <c r="P243">
        <f>INDEX(defra!A:D,MATCH(C243,defra!A:A,0),4)</f>
        <v>1279.0999999999999</v>
      </c>
      <c r="Q243">
        <f>INDEX(daera!$A:$AA,MATCH(A243,lookup!$N$1:$N$13,FALSE),MATCH(B243,daera!$1:$1,0))</f>
        <v>203.58</v>
      </c>
      <c r="R243" s="12">
        <f t="shared" si="64"/>
        <v>0</v>
      </c>
      <c r="S243" s="12">
        <f t="shared" si="52"/>
        <v>0</v>
      </c>
      <c r="T243" s="12">
        <f t="shared" si="53"/>
        <v>0</v>
      </c>
      <c r="U243" s="12">
        <f t="shared" si="54"/>
        <v>0</v>
      </c>
      <c r="V243" s="12">
        <f t="shared" si="55"/>
        <v>0</v>
      </c>
      <c r="W243" s="12">
        <f t="shared" si="65"/>
        <v>0</v>
      </c>
      <c r="X243">
        <f>IF(Y243="na",SUMIFS(data_dd!H:H,data_dd!B:B,data_monthly!C243),Y243)</f>
        <v>0</v>
      </c>
      <c r="Y243" t="s">
        <v>552</v>
      </c>
    </row>
    <row r="244" spans="1:25">
      <c r="A244" s="13" t="str">
        <f t="shared" si="66"/>
        <v>M05</v>
      </c>
      <c r="B244" s="24">
        <f t="shared" si="67"/>
        <v>2014</v>
      </c>
      <c r="C244" s="24" t="s">
        <v>325</v>
      </c>
      <c r="D244" s="27">
        <f>SUMIFS(data_dd!D:D,data_dd!B:B,data_monthly!C244)</f>
        <v>1333.4000000000003</v>
      </c>
      <c r="E244" s="27">
        <f>SUMIFS(data_dd!F:F,data_dd!B:B,data_monthly!C244)</f>
        <v>1113.6894578797692</v>
      </c>
      <c r="F244" s="12">
        <v>1333.4</v>
      </c>
      <c r="G244">
        <v>1113.6894578797692</v>
      </c>
      <c r="H244" s="6">
        <f t="shared" si="63"/>
        <v>219.71</v>
      </c>
      <c r="I244">
        <f t="shared" si="56"/>
        <v>2612.5</v>
      </c>
      <c r="J244">
        <f t="shared" si="57"/>
        <v>2189.210517839751</v>
      </c>
      <c r="K244">
        <f t="shared" si="58"/>
        <v>423.29</v>
      </c>
      <c r="L244" s="12">
        <f t="shared" si="59"/>
        <v>31</v>
      </c>
      <c r="M244">
        <f t="shared" si="60"/>
        <v>43.012903225806454</v>
      </c>
      <c r="N244">
        <f t="shared" si="61"/>
        <v>35.925466383218364</v>
      </c>
      <c r="O244">
        <f t="shared" si="62"/>
        <v>7.0874193548387101</v>
      </c>
      <c r="P244">
        <f>INDEX(defra!A:D,MATCH(C244,defra!A:A,0),4)</f>
        <v>1333.4</v>
      </c>
      <c r="Q244">
        <f>INDEX(daera!$A:$AA,MATCH(A244,lookup!$N$1:$N$13,FALSE),MATCH(B244,daera!$1:$1,0))</f>
        <v>219.71</v>
      </c>
      <c r="R244" s="12">
        <f t="shared" si="64"/>
        <v>0</v>
      </c>
      <c r="S244" s="12">
        <f t="shared" si="52"/>
        <v>0</v>
      </c>
      <c r="T244" s="12">
        <f t="shared" si="53"/>
        <v>0</v>
      </c>
      <c r="U244" s="12">
        <f t="shared" si="54"/>
        <v>0</v>
      </c>
      <c r="V244" s="12">
        <f t="shared" si="55"/>
        <v>0</v>
      </c>
      <c r="W244" s="12">
        <f t="shared" si="65"/>
        <v>0</v>
      </c>
      <c r="X244">
        <f>IF(Y244="na",SUMIFS(data_dd!H:H,data_dd!B:B,data_monthly!C244),Y244)</f>
        <v>0</v>
      </c>
      <c r="Y244" t="s">
        <v>552</v>
      </c>
    </row>
    <row r="245" spans="1:25">
      <c r="A245" s="13" t="str">
        <f t="shared" si="66"/>
        <v>M06</v>
      </c>
      <c r="B245" s="24">
        <f t="shared" si="67"/>
        <v>2014</v>
      </c>
      <c r="C245" s="24" t="s">
        <v>326</v>
      </c>
      <c r="D245" s="27">
        <f>SUMIFS(data_dd!D:D,data_dd!B:B,data_monthly!C245)</f>
        <v>1240.6999999999996</v>
      </c>
      <c r="E245" s="27">
        <f>SUMIFS(data_dd!F:F,data_dd!B:B,data_monthly!C245)</f>
        <v>1035.8769392172662</v>
      </c>
      <c r="F245" s="12">
        <v>1240.7</v>
      </c>
      <c r="G245">
        <v>1035.876939217266</v>
      </c>
      <c r="H245" s="6">
        <f t="shared" si="63"/>
        <v>204.82</v>
      </c>
      <c r="I245">
        <f t="shared" si="56"/>
        <v>3853.2</v>
      </c>
      <c r="J245">
        <f t="shared" si="57"/>
        <v>3225.0874570570168</v>
      </c>
      <c r="K245">
        <f t="shared" si="58"/>
        <v>628.11</v>
      </c>
      <c r="L245" s="12">
        <f t="shared" si="59"/>
        <v>30</v>
      </c>
      <c r="M245">
        <f t="shared" si="60"/>
        <v>41.356666666666669</v>
      </c>
      <c r="N245">
        <f t="shared" si="61"/>
        <v>34.529231307242199</v>
      </c>
      <c r="O245">
        <f t="shared" si="62"/>
        <v>6.8273333333333328</v>
      </c>
      <c r="P245">
        <f>INDEX(defra!A:D,MATCH(C245,defra!A:A,0),4)</f>
        <v>1240.7</v>
      </c>
      <c r="Q245">
        <f>INDEX(daera!$A:$AA,MATCH(A245,lookup!$N$1:$N$13,FALSE),MATCH(B245,daera!$1:$1,0))</f>
        <v>204.82</v>
      </c>
      <c r="R245" s="12">
        <f t="shared" si="64"/>
        <v>0</v>
      </c>
      <c r="S245" s="12">
        <f t="shared" si="52"/>
        <v>0</v>
      </c>
      <c r="T245" s="12">
        <f t="shared" si="53"/>
        <v>0</v>
      </c>
      <c r="U245" s="12">
        <f t="shared" si="54"/>
        <v>0</v>
      </c>
      <c r="V245" s="12">
        <f t="shared" si="55"/>
        <v>0</v>
      </c>
      <c r="W245" s="12">
        <f t="shared" si="65"/>
        <v>0</v>
      </c>
      <c r="X245">
        <f>IF(Y245="na",SUMIFS(data_dd!H:H,data_dd!B:B,data_monthly!C245),Y245)</f>
        <v>0</v>
      </c>
      <c r="Y245" t="s">
        <v>552</v>
      </c>
    </row>
    <row r="246" spans="1:25">
      <c r="A246" s="13" t="str">
        <f t="shared" si="66"/>
        <v>M07</v>
      </c>
      <c r="B246" s="24">
        <f t="shared" si="67"/>
        <v>2014</v>
      </c>
      <c r="C246" s="24" t="s">
        <v>327</v>
      </c>
      <c r="D246" s="27">
        <f>SUMIFS(data_dd!D:D,data_dd!B:B,data_monthly!C246)</f>
        <v>1225.2000000000003</v>
      </c>
      <c r="E246" s="27">
        <f>SUMIFS(data_dd!F:F,data_dd!B:B,data_monthly!C246)</f>
        <v>1027.3553390270381</v>
      </c>
      <c r="F246" s="12">
        <v>1225.2</v>
      </c>
      <c r="G246">
        <v>1027.3553390270381</v>
      </c>
      <c r="H246" s="6">
        <f t="shared" si="63"/>
        <v>197.84</v>
      </c>
      <c r="I246">
        <f t="shared" si="56"/>
        <v>5078.3999999999996</v>
      </c>
      <c r="J246">
        <f t="shared" si="57"/>
        <v>4252.4427960840549</v>
      </c>
      <c r="K246">
        <f t="shared" si="58"/>
        <v>825.95</v>
      </c>
      <c r="L246" s="12">
        <f t="shared" si="59"/>
        <v>31</v>
      </c>
      <c r="M246">
        <f t="shared" si="60"/>
        <v>39.522580645161291</v>
      </c>
      <c r="N246">
        <f t="shared" si="61"/>
        <v>33.140494807323812</v>
      </c>
      <c r="O246">
        <f t="shared" si="62"/>
        <v>6.3819354838709677</v>
      </c>
      <c r="P246">
        <f>INDEX(defra!A:D,MATCH(C246,defra!A:A,0),4)</f>
        <v>1225.2</v>
      </c>
      <c r="Q246">
        <f>INDEX(daera!$A:$AA,MATCH(A246,lookup!$N$1:$N$13,FALSE),MATCH(B246,daera!$1:$1,0))</f>
        <v>197.84</v>
      </c>
      <c r="R246" s="12">
        <f t="shared" si="64"/>
        <v>0</v>
      </c>
      <c r="S246" s="12">
        <f t="shared" si="52"/>
        <v>0</v>
      </c>
      <c r="T246" s="12">
        <f t="shared" si="53"/>
        <v>0</v>
      </c>
      <c r="U246" s="12">
        <f t="shared" si="54"/>
        <v>0</v>
      </c>
      <c r="V246" s="12">
        <f t="shared" si="55"/>
        <v>0</v>
      </c>
      <c r="W246" s="12">
        <f t="shared" si="65"/>
        <v>0</v>
      </c>
      <c r="X246">
        <f>IF(Y246="na",SUMIFS(data_dd!H:H,data_dd!B:B,data_monthly!C246),Y246)</f>
        <v>0</v>
      </c>
      <c r="Y246" t="s">
        <v>552</v>
      </c>
    </row>
    <row r="247" spans="1:25">
      <c r="A247" s="13" t="str">
        <f t="shared" si="66"/>
        <v>M08</v>
      </c>
      <c r="B247" s="24">
        <f t="shared" si="67"/>
        <v>2014</v>
      </c>
      <c r="C247" s="24" t="s">
        <v>328</v>
      </c>
      <c r="D247" s="27">
        <f>SUMIFS(data_dd!D:D,data_dd!B:B,data_monthly!C247)</f>
        <v>1177.8</v>
      </c>
      <c r="E247" s="27">
        <f>SUMIFS(data_dd!F:F,data_dd!B:B,data_monthly!C247)</f>
        <v>1002.9900037472369</v>
      </c>
      <c r="F247" s="12">
        <v>1177.8</v>
      </c>
      <c r="G247">
        <v>1002.990003747237</v>
      </c>
      <c r="H247" s="6">
        <f t="shared" si="63"/>
        <v>174.81</v>
      </c>
      <c r="I247">
        <f t="shared" si="56"/>
        <v>6256.2</v>
      </c>
      <c r="J247">
        <f t="shared" si="57"/>
        <v>5255.432799831292</v>
      </c>
      <c r="K247">
        <f t="shared" si="58"/>
        <v>1000.76</v>
      </c>
      <c r="L247" s="12">
        <f t="shared" si="59"/>
        <v>31</v>
      </c>
      <c r="M247">
        <f t="shared" si="60"/>
        <v>37.993548387096773</v>
      </c>
      <c r="N247">
        <f t="shared" si="61"/>
        <v>32.354516249910873</v>
      </c>
      <c r="O247">
        <f t="shared" si="62"/>
        <v>5.6390322580645158</v>
      </c>
      <c r="P247">
        <f>INDEX(defra!A:D,MATCH(C247,defra!A:A,0),4)</f>
        <v>1177.8</v>
      </c>
      <c r="Q247">
        <f>INDEX(daera!$A:$AA,MATCH(A247,lookup!$N$1:$N$13,FALSE),MATCH(B247,daera!$1:$1,0))</f>
        <v>174.81</v>
      </c>
      <c r="R247" s="12">
        <f t="shared" si="64"/>
        <v>0</v>
      </c>
      <c r="S247" s="12">
        <f t="shared" si="52"/>
        <v>0</v>
      </c>
      <c r="T247" s="12">
        <f t="shared" si="53"/>
        <v>0</v>
      </c>
      <c r="U247" s="12">
        <f t="shared" si="54"/>
        <v>0</v>
      </c>
      <c r="V247" s="12">
        <f t="shared" si="55"/>
        <v>0</v>
      </c>
      <c r="W247" s="12">
        <f t="shared" si="65"/>
        <v>0</v>
      </c>
      <c r="X247">
        <f>IF(Y247="na",SUMIFS(data_dd!H:H,data_dd!B:B,data_monthly!C247),Y247)</f>
        <v>0</v>
      </c>
      <c r="Y247" t="s">
        <v>552</v>
      </c>
    </row>
    <row r="248" spans="1:25">
      <c r="A248" s="13" t="str">
        <f t="shared" si="66"/>
        <v>M09</v>
      </c>
      <c r="B248" s="24">
        <f t="shared" si="67"/>
        <v>2014</v>
      </c>
      <c r="C248" s="24" t="s">
        <v>329</v>
      </c>
      <c r="D248" s="27">
        <f>SUMIFS(data_dd!D:D,data_dd!B:B,data_monthly!C248)</f>
        <v>1147.3</v>
      </c>
      <c r="E248" s="27">
        <f>SUMIFS(data_dd!F:F,data_dd!B:B,data_monthly!C248)</f>
        <v>985.45554150283408</v>
      </c>
      <c r="F248" s="12">
        <v>1147.3</v>
      </c>
      <c r="G248">
        <v>985.45554150283397</v>
      </c>
      <c r="H248" s="6">
        <f t="shared" si="63"/>
        <v>161.84</v>
      </c>
      <c r="I248">
        <f t="shared" si="56"/>
        <v>7403.5</v>
      </c>
      <c r="J248">
        <f t="shared" si="57"/>
        <v>6240.8883413341264</v>
      </c>
      <c r="K248">
        <f t="shared" si="58"/>
        <v>1162.5999999999999</v>
      </c>
      <c r="L248" s="12">
        <f t="shared" si="59"/>
        <v>30</v>
      </c>
      <c r="M248">
        <f t="shared" si="60"/>
        <v>38.243333333333332</v>
      </c>
      <c r="N248">
        <f t="shared" si="61"/>
        <v>32.848518050094462</v>
      </c>
      <c r="O248">
        <f t="shared" si="62"/>
        <v>5.3946666666666667</v>
      </c>
      <c r="P248">
        <f>INDEX(defra!A:D,MATCH(C248,defra!A:A,0),4)</f>
        <v>1147.3</v>
      </c>
      <c r="Q248">
        <f>INDEX(daera!$A:$AA,MATCH(A248,lookup!$N$1:$N$13,FALSE),MATCH(B248,daera!$1:$1,0))</f>
        <v>161.84</v>
      </c>
      <c r="R248" s="12">
        <f t="shared" si="64"/>
        <v>0</v>
      </c>
      <c r="S248" s="12">
        <f t="shared" si="52"/>
        <v>0</v>
      </c>
      <c r="T248" s="12">
        <f t="shared" si="53"/>
        <v>0</v>
      </c>
      <c r="U248" s="12">
        <f t="shared" si="54"/>
        <v>0</v>
      </c>
      <c r="V248" s="12">
        <f t="shared" si="55"/>
        <v>0</v>
      </c>
      <c r="W248" s="12">
        <f t="shared" si="65"/>
        <v>0</v>
      </c>
      <c r="X248">
        <f>IF(Y248="na",SUMIFS(data_dd!H:H,data_dd!B:B,data_monthly!C248),Y248)</f>
        <v>0</v>
      </c>
      <c r="Y248" t="s">
        <v>552</v>
      </c>
    </row>
    <row r="249" spans="1:25">
      <c r="A249" s="13" t="str">
        <f t="shared" si="66"/>
        <v>M10</v>
      </c>
      <c r="B249" s="24">
        <f t="shared" si="67"/>
        <v>2014</v>
      </c>
      <c r="C249" s="24" t="s">
        <v>330</v>
      </c>
      <c r="D249" s="27">
        <f>SUMIFS(data_dd!D:D,data_dd!B:B,data_monthly!C249)</f>
        <v>1156.7000000000003</v>
      </c>
      <c r="E249" s="27">
        <f>SUMIFS(data_dd!F:F,data_dd!B:B,data_monthly!C249)</f>
        <v>992.15762868388174</v>
      </c>
      <c r="F249" s="12">
        <v>1156.7</v>
      </c>
      <c r="G249">
        <v>992.15762868388208</v>
      </c>
      <c r="H249" s="6">
        <f t="shared" si="63"/>
        <v>164.54</v>
      </c>
      <c r="I249">
        <f t="shared" si="56"/>
        <v>8560.2000000000007</v>
      </c>
      <c r="J249">
        <f t="shared" si="57"/>
        <v>7233.0459700180081</v>
      </c>
      <c r="K249">
        <f t="shared" si="58"/>
        <v>1327.1399999999999</v>
      </c>
      <c r="L249" s="12">
        <f t="shared" si="59"/>
        <v>31</v>
      </c>
      <c r="M249">
        <f t="shared" si="60"/>
        <v>37.312903225806451</v>
      </c>
      <c r="N249">
        <f t="shared" si="61"/>
        <v>32.005084796254259</v>
      </c>
      <c r="O249">
        <f t="shared" si="62"/>
        <v>5.3077419354838709</v>
      </c>
      <c r="P249">
        <f>INDEX(defra!A:D,MATCH(C249,defra!A:A,0),4)</f>
        <v>1156.7</v>
      </c>
      <c r="Q249">
        <f>INDEX(daera!$A:$AA,MATCH(A249,lookup!$N$1:$N$13,FALSE),MATCH(B249,daera!$1:$1,0))</f>
        <v>164.54</v>
      </c>
      <c r="R249" s="12">
        <f t="shared" si="64"/>
        <v>0</v>
      </c>
      <c r="S249" s="12">
        <f t="shared" si="52"/>
        <v>0</v>
      </c>
      <c r="T249" s="12">
        <f t="shared" si="53"/>
        <v>0</v>
      </c>
      <c r="U249" s="12">
        <f t="shared" si="54"/>
        <v>0</v>
      </c>
      <c r="V249" s="12">
        <f t="shared" si="55"/>
        <v>0</v>
      </c>
      <c r="W249" s="12">
        <f t="shared" si="65"/>
        <v>0</v>
      </c>
      <c r="X249">
        <f>IF(Y249="na",SUMIFS(data_dd!H:H,data_dd!B:B,data_monthly!C249),Y249)</f>
        <v>0</v>
      </c>
      <c r="Y249" t="s">
        <v>552</v>
      </c>
    </row>
    <row r="250" spans="1:25">
      <c r="A250" s="13" t="str">
        <f t="shared" si="66"/>
        <v>M11</v>
      </c>
      <c r="B250" s="24">
        <f t="shared" si="67"/>
        <v>2014</v>
      </c>
      <c r="C250" s="24" t="s">
        <v>331</v>
      </c>
      <c r="D250" s="27">
        <f>SUMIFS(data_dd!D:D,data_dd!B:B,data_monthly!C250)</f>
        <v>1120.3999999999996</v>
      </c>
      <c r="E250" s="27">
        <f>SUMIFS(data_dd!F:F,data_dd!B:B,data_monthly!C250)</f>
        <v>959.49565090128988</v>
      </c>
      <c r="F250" s="12">
        <v>1120.4000000000001</v>
      </c>
      <c r="G250">
        <v>959.49565090129011</v>
      </c>
      <c r="H250" s="6">
        <f t="shared" si="63"/>
        <v>160.9</v>
      </c>
      <c r="I250">
        <f t="shared" si="56"/>
        <v>9680.6</v>
      </c>
      <c r="J250">
        <f t="shared" si="57"/>
        <v>8192.541620919299</v>
      </c>
      <c r="K250">
        <f t="shared" si="58"/>
        <v>1488.04</v>
      </c>
      <c r="L250" s="12">
        <f t="shared" si="59"/>
        <v>30</v>
      </c>
      <c r="M250">
        <f t="shared" si="60"/>
        <v>37.346666666666671</v>
      </c>
      <c r="N250">
        <f t="shared" si="61"/>
        <v>31.983188363376335</v>
      </c>
      <c r="O250">
        <f t="shared" si="62"/>
        <v>5.3633333333333333</v>
      </c>
      <c r="P250">
        <f>INDEX(defra!A:D,MATCH(C250,defra!A:A,0),4)</f>
        <v>1120.4000000000001</v>
      </c>
      <c r="Q250">
        <f>INDEX(daera!$A:$AA,MATCH(A250,lookup!$N$1:$N$13,FALSE),MATCH(B250,daera!$1:$1,0))</f>
        <v>160.9</v>
      </c>
      <c r="R250" s="12">
        <f t="shared" si="64"/>
        <v>0</v>
      </c>
      <c r="S250" s="12">
        <f t="shared" si="52"/>
        <v>0</v>
      </c>
      <c r="T250" s="12">
        <f t="shared" si="53"/>
        <v>0</v>
      </c>
      <c r="U250" s="12">
        <f t="shared" si="54"/>
        <v>0</v>
      </c>
      <c r="V250" s="12">
        <f t="shared" si="55"/>
        <v>0</v>
      </c>
      <c r="W250" s="12">
        <f t="shared" si="65"/>
        <v>0</v>
      </c>
      <c r="X250">
        <f>IF(Y250="na",SUMIFS(data_dd!H:H,data_dd!B:B,data_monthly!C250),Y250)</f>
        <v>0</v>
      </c>
      <c r="Y250" t="s">
        <v>552</v>
      </c>
    </row>
    <row r="251" spans="1:25">
      <c r="A251" s="13" t="str">
        <f t="shared" si="66"/>
        <v>M12</v>
      </c>
      <c r="B251" s="24">
        <f t="shared" si="67"/>
        <v>2014</v>
      </c>
      <c r="C251" s="24" t="s">
        <v>332</v>
      </c>
      <c r="D251" s="27">
        <f>SUMIFS(data_dd!D:D,data_dd!B:B,data_monthly!C251)</f>
        <v>1156.3999999999999</v>
      </c>
      <c r="E251" s="27">
        <f>SUMIFS(data_dd!F:F,data_dd!B:B,data_monthly!C251)</f>
        <v>980.34763269855091</v>
      </c>
      <c r="F251" s="12">
        <v>1156.4000000000001</v>
      </c>
      <c r="G251">
        <v>980.34763269855102</v>
      </c>
      <c r="H251" s="6">
        <f t="shared" si="63"/>
        <v>176.05</v>
      </c>
      <c r="I251">
        <f t="shared" si="56"/>
        <v>10837</v>
      </c>
      <c r="J251">
        <f t="shared" si="57"/>
        <v>9172.88925361785</v>
      </c>
      <c r="K251">
        <f t="shared" si="58"/>
        <v>1664.09</v>
      </c>
      <c r="L251" s="12">
        <f t="shared" si="59"/>
        <v>31</v>
      </c>
      <c r="M251">
        <f t="shared" si="60"/>
        <v>37.303225806451614</v>
      </c>
      <c r="N251">
        <f t="shared" si="61"/>
        <v>31.624117183824225</v>
      </c>
      <c r="O251">
        <f t="shared" si="62"/>
        <v>5.6790322580645167</v>
      </c>
      <c r="P251">
        <f>INDEX(defra!A:D,MATCH(C251,defra!A:A,0),4)</f>
        <v>1156.4000000000001</v>
      </c>
      <c r="Q251">
        <f>INDEX(daera!$A:$AA,MATCH(A251,lookup!$N$1:$N$13,FALSE),MATCH(B251,daera!$1:$1,0))</f>
        <v>176.05</v>
      </c>
      <c r="R251" s="12">
        <f t="shared" si="64"/>
        <v>0</v>
      </c>
      <c r="S251" s="12">
        <f t="shared" si="52"/>
        <v>0</v>
      </c>
      <c r="T251" s="12">
        <f t="shared" si="53"/>
        <v>0</v>
      </c>
      <c r="U251" s="12">
        <f t="shared" si="54"/>
        <v>0</v>
      </c>
      <c r="V251" s="12">
        <f t="shared" si="55"/>
        <v>0</v>
      </c>
      <c r="W251" s="12">
        <f t="shared" si="65"/>
        <v>0</v>
      </c>
      <c r="X251">
        <f>IF(Y251="na",SUMIFS(data_dd!H:H,data_dd!B:B,data_monthly!C251),Y251)</f>
        <v>0</v>
      </c>
      <c r="Y251" t="s">
        <v>552</v>
      </c>
    </row>
    <row r="252" spans="1:25">
      <c r="A252" s="13" t="str">
        <f t="shared" si="66"/>
        <v>M01</v>
      </c>
      <c r="B252" s="24">
        <f t="shared" si="67"/>
        <v>2015</v>
      </c>
      <c r="C252" s="24" t="s">
        <v>333</v>
      </c>
      <c r="D252" s="27">
        <f>SUMIFS(data_dd!D:D,data_dd!B:B,data_monthly!C252)</f>
        <v>1192.7809218595</v>
      </c>
      <c r="E252" s="27">
        <f>SUMIFS(data_dd!F:F,data_dd!B:B,data_monthly!C252)</f>
        <v>1010.090369903374</v>
      </c>
      <c r="F252" s="12">
        <v>1193.5999999999999</v>
      </c>
      <c r="G252">
        <v>1009.9872279178348</v>
      </c>
      <c r="H252" s="6">
        <f t="shared" si="63"/>
        <v>183.61</v>
      </c>
      <c r="I252">
        <f t="shared" si="56"/>
        <v>12030.6</v>
      </c>
      <c r="J252">
        <f t="shared" si="57"/>
        <v>10182.876481535684</v>
      </c>
      <c r="K252">
        <f t="shared" si="58"/>
        <v>1847.6999999999998</v>
      </c>
      <c r="L252" s="12">
        <f t="shared" si="59"/>
        <v>31</v>
      </c>
      <c r="M252">
        <f t="shared" si="60"/>
        <v>38.50322580645161</v>
      </c>
      <c r="N252">
        <f t="shared" si="61"/>
        <v>32.580233158639835</v>
      </c>
      <c r="O252">
        <f t="shared" si="62"/>
        <v>5.9229032258064525</v>
      </c>
      <c r="P252">
        <f>INDEX(defra!A:D,MATCH(C252,defra!A:A,0),4)</f>
        <v>1193.5999999999999</v>
      </c>
      <c r="Q252">
        <f>INDEX(daera!$A:$AA,MATCH(A252,lookup!$N$1:$N$13,FALSE),MATCH(B252,daera!$1:$1,0))</f>
        <v>183.61</v>
      </c>
      <c r="R252" s="12">
        <f t="shared" si="64"/>
        <v>0</v>
      </c>
      <c r="S252" s="12">
        <f t="shared" si="52"/>
        <v>0</v>
      </c>
      <c r="T252" s="12">
        <f t="shared" si="53"/>
        <v>0</v>
      </c>
      <c r="U252" s="12">
        <f t="shared" si="54"/>
        <v>0</v>
      </c>
      <c r="V252" s="12">
        <f t="shared" si="55"/>
        <v>0</v>
      </c>
      <c r="W252" s="12">
        <f t="shared" si="65"/>
        <v>0</v>
      </c>
      <c r="X252">
        <f>IF(Y252="na",SUMIFS(data_dd!H:H,data_dd!B:B,data_monthly!C252),Y252)</f>
        <v>0</v>
      </c>
      <c r="Y252" t="s">
        <v>552</v>
      </c>
    </row>
    <row r="253" spans="1:25">
      <c r="A253" s="13" t="str">
        <f t="shared" si="66"/>
        <v>M02</v>
      </c>
      <c r="B253" s="24">
        <f t="shared" si="67"/>
        <v>2015</v>
      </c>
      <c r="C253" s="24" t="s">
        <v>334</v>
      </c>
      <c r="D253" s="27">
        <f>SUMIFS(data_dd!D:D,data_dd!B:B,data_monthly!C253)</f>
        <v>1101.0999999999997</v>
      </c>
      <c r="E253" s="27">
        <f>SUMIFS(data_dd!F:F,data_dd!B:B,data_monthly!C253)</f>
        <v>928.8458174160121</v>
      </c>
      <c r="F253" s="12">
        <v>1101.0999999999999</v>
      </c>
      <c r="G253">
        <v>928.97725652463794</v>
      </c>
      <c r="H253" s="6">
        <f t="shared" si="63"/>
        <v>172.12</v>
      </c>
      <c r="I253">
        <f t="shared" si="56"/>
        <v>13131.7</v>
      </c>
      <c r="J253">
        <f t="shared" si="57"/>
        <v>11111.853738060323</v>
      </c>
      <c r="K253">
        <f t="shared" si="58"/>
        <v>2019.8199999999997</v>
      </c>
      <c r="L253" s="12">
        <f t="shared" si="59"/>
        <v>28</v>
      </c>
      <c r="M253">
        <f t="shared" si="60"/>
        <v>39.324999999999996</v>
      </c>
      <c r="N253">
        <f t="shared" si="61"/>
        <v>33.17775916159421</v>
      </c>
      <c r="O253">
        <f t="shared" si="62"/>
        <v>6.1471428571428577</v>
      </c>
      <c r="P253">
        <f>INDEX(defra!A:D,MATCH(C253,defra!A:A,0),4)</f>
        <v>1101.0999999999999</v>
      </c>
      <c r="Q253">
        <f>INDEX(daera!$A:$AA,MATCH(A253,lookup!$N$1:$N$13,FALSE),MATCH(B253,daera!$1:$1,0))</f>
        <v>172.12</v>
      </c>
      <c r="R253" s="12">
        <f t="shared" si="64"/>
        <v>0</v>
      </c>
      <c r="S253" s="12">
        <f t="shared" si="52"/>
        <v>0</v>
      </c>
      <c r="T253" s="12">
        <f t="shared" si="53"/>
        <v>0</v>
      </c>
      <c r="U253" s="12">
        <f t="shared" si="54"/>
        <v>0</v>
      </c>
      <c r="V253" s="12">
        <f t="shared" si="55"/>
        <v>0</v>
      </c>
      <c r="W253" s="12">
        <f t="shared" si="65"/>
        <v>0</v>
      </c>
      <c r="X253">
        <f>IF(Y253="na",SUMIFS(data_dd!H:H,data_dd!B:B,data_monthly!C253),Y253)</f>
        <v>0</v>
      </c>
      <c r="Y253" t="s">
        <v>552</v>
      </c>
    </row>
    <row r="254" spans="1:25">
      <c r="A254" s="13" t="str">
        <f t="shared" si="66"/>
        <v>M03</v>
      </c>
      <c r="B254" s="24">
        <f t="shared" si="67"/>
        <v>2015</v>
      </c>
      <c r="C254" s="24" t="s">
        <v>335</v>
      </c>
      <c r="D254" s="27">
        <f>SUMIFS(data_dd!D:D,data_dd!B:B,data_monthly!C254)</f>
        <v>1262.3</v>
      </c>
      <c r="E254" s="27">
        <f>SUMIFS(data_dd!F:F,data_dd!B:B,data_monthly!C254)</f>
        <v>1061.2187980258686</v>
      </c>
      <c r="F254" s="12">
        <v>1262.3</v>
      </c>
      <c r="G254">
        <v>1061.217091221577</v>
      </c>
      <c r="H254" s="6">
        <f t="shared" si="63"/>
        <v>201.08</v>
      </c>
      <c r="I254">
        <f t="shared" si="56"/>
        <v>14394</v>
      </c>
      <c r="J254">
        <f t="shared" si="57"/>
        <v>12173.0708292819</v>
      </c>
      <c r="K254">
        <f t="shared" si="58"/>
        <v>2220.8999999999996</v>
      </c>
      <c r="L254" s="12">
        <f t="shared" si="59"/>
        <v>31</v>
      </c>
      <c r="M254">
        <f t="shared" si="60"/>
        <v>40.719354838709677</v>
      </c>
      <c r="N254">
        <f t="shared" si="61"/>
        <v>34.23280939424442</v>
      </c>
      <c r="O254">
        <f t="shared" si="62"/>
        <v>6.4864516129032266</v>
      </c>
      <c r="P254">
        <f>INDEX(defra!A:D,MATCH(C254,defra!A:A,0),4)</f>
        <v>1262.3</v>
      </c>
      <c r="Q254">
        <f>INDEX(daera!$A:$AA,MATCH(A254,lookup!$N$1:$N$13,FALSE),MATCH(B254,daera!$1:$1,0))</f>
        <v>201.08</v>
      </c>
      <c r="R254" s="12">
        <f t="shared" si="64"/>
        <v>0</v>
      </c>
      <c r="S254" s="12">
        <f t="shared" si="52"/>
        <v>0</v>
      </c>
      <c r="T254" s="12">
        <f t="shared" si="53"/>
        <v>0</v>
      </c>
      <c r="U254" s="12">
        <f t="shared" si="54"/>
        <v>0</v>
      </c>
      <c r="V254" s="12">
        <f t="shared" si="55"/>
        <v>0</v>
      </c>
      <c r="W254" s="12">
        <f t="shared" si="65"/>
        <v>0</v>
      </c>
      <c r="X254">
        <f>IF(Y254="na",SUMIFS(data_dd!H:H,data_dd!B:B,data_monthly!C254),Y254)</f>
        <v>0</v>
      </c>
      <c r="Y254" t="s">
        <v>552</v>
      </c>
    </row>
    <row r="255" spans="1:25">
      <c r="A255" s="13" t="str">
        <f t="shared" si="66"/>
        <v>M04</v>
      </c>
      <c r="B255" s="24">
        <f t="shared" si="67"/>
        <v>2015</v>
      </c>
      <c r="C255" s="24" t="s">
        <v>336</v>
      </c>
      <c r="D255" s="27">
        <f>SUMIFS(data_dd!D:D,data_dd!B:B,data_monthly!C255)</f>
        <v>1292.8500000000004</v>
      </c>
      <c r="E255" s="27">
        <f>SUMIFS(data_dd!F:F,data_dd!B:B,data_monthly!C255)</f>
        <v>1084.9345392280591</v>
      </c>
      <c r="F255" s="12">
        <v>1292.8499999999999</v>
      </c>
      <c r="G255">
        <v>1084.9344542579308</v>
      </c>
      <c r="H255" s="6">
        <f t="shared" si="63"/>
        <v>207.92</v>
      </c>
      <c r="I255">
        <f t="shared" si="56"/>
        <v>1292.8499999999999</v>
      </c>
      <c r="J255">
        <f t="shared" si="57"/>
        <v>1084.9344542579308</v>
      </c>
      <c r="K255">
        <f t="shared" si="58"/>
        <v>207.92</v>
      </c>
      <c r="L255" s="12">
        <f t="shared" si="59"/>
        <v>30</v>
      </c>
      <c r="M255">
        <f t="shared" si="60"/>
        <v>43.094999999999999</v>
      </c>
      <c r="N255">
        <f t="shared" si="61"/>
        <v>36.164481808597692</v>
      </c>
      <c r="O255">
        <f t="shared" si="62"/>
        <v>6.9306666666666663</v>
      </c>
      <c r="P255">
        <f>INDEX(defra!A:D,MATCH(C255,defra!A:A,0),4)</f>
        <v>1292.8547499419412</v>
      </c>
      <c r="Q255">
        <f>INDEX(daera!$A:$AA,MATCH(A255,lookup!$N$1:$N$13,FALSE),MATCH(B255,daera!$1:$1,0))</f>
        <v>207.92</v>
      </c>
      <c r="R255" s="12">
        <f t="shared" si="64"/>
        <v>0</v>
      </c>
      <c r="S255" s="12">
        <f t="shared" si="52"/>
        <v>0</v>
      </c>
      <c r="T255" s="12">
        <f t="shared" si="53"/>
        <v>0</v>
      </c>
      <c r="U255" s="12">
        <f t="shared" si="54"/>
        <v>0</v>
      </c>
      <c r="V255" s="12">
        <f t="shared" si="55"/>
        <v>0</v>
      </c>
      <c r="W255" s="12">
        <f t="shared" si="65"/>
        <v>0</v>
      </c>
      <c r="X255">
        <f>IF(Y255="na",SUMIFS(data_dd!H:H,data_dd!B:B,data_monthly!C255),Y255)</f>
        <v>0</v>
      </c>
      <c r="Y255" t="s">
        <v>552</v>
      </c>
    </row>
    <row r="256" spans="1:25">
      <c r="A256" s="13" t="str">
        <f t="shared" si="66"/>
        <v>M05</v>
      </c>
      <c r="B256" s="24">
        <f t="shared" si="67"/>
        <v>2015</v>
      </c>
      <c r="C256" s="24" t="s">
        <v>337</v>
      </c>
      <c r="D256" s="27">
        <f>SUMIFS(data_dd!D:D,data_dd!B:B,data_monthly!C256)</f>
        <v>1379.52</v>
      </c>
      <c r="E256" s="27">
        <f>SUMIFS(data_dd!F:F,data_dd!B:B,data_monthly!C256)</f>
        <v>1153.4946078216101</v>
      </c>
      <c r="F256" s="12">
        <v>1379.52</v>
      </c>
      <c r="G256">
        <v>1153.4946078216099</v>
      </c>
      <c r="H256" s="6">
        <f t="shared" si="63"/>
        <v>226.03</v>
      </c>
      <c r="I256">
        <f t="shared" si="56"/>
        <v>2672.37</v>
      </c>
      <c r="J256">
        <f t="shared" si="57"/>
        <v>2238.4290620795409</v>
      </c>
      <c r="K256">
        <f t="shared" si="58"/>
        <v>433.95</v>
      </c>
      <c r="L256" s="12">
        <f t="shared" si="59"/>
        <v>31</v>
      </c>
      <c r="M256">
        <f t="shared" si="60"/>
        <v>44.500645161290322</v>
      </c>
      <c r="N256">
        <f t="shared" si="61"/>
        <v>37.209503478116446</v>
      </c>
      <c r="O256">
        <f t="shared" si="62"/>
        <v>7.2912903225806449</v>
      </c>
      <c r="P256">
        <f>INDEX(defra!A:D,MATCH(C256,defra!A:A,0),4)</f>
        <v>1379.5165893071992</v>
      </c>
      <c r="Q256">
        <f>INDEX(daera!$A:$AA,MATCH(A256,lookup!$N$1:$N$13,FALSE),MATCH(B256,daera!$1:$1,0))</f>
        <v>226.03</v>
      </c>
      <c r="R256" s="12">
        <f t="shared" si="64"/>
        <v>0</v>
      </c>
      <c r="S256" s="12">
        <f t="shared" si="52"/>
        <v>0</v>
      </c>
      <c r="T256" s="12">
        <f t="shared" si="53"/>
        <v>0</v>
      </c>
      <c r="U256" s="12">
        <f t="shared" si="54"/>
        <v>0</v>
      </c>
      <c r="V256" s="12">
        <f t="shared" si="55"/>
        <v>0</v>
      </c>
      <c r="W256" s="12">
        <f t="shared" si="65"/>
        <v>0</v>
      </c>
      <c r="X256">
        <f>IF(Y256="na",SUMIFS(data_dd!H:H,data_dd!B:B,data_monthly!C256),Y256)</f>
        <v>0</v>
      </c>
      <c r="Y256" t="s">
        <v>552</v>
      </c>
    </row>
    <row r="257" spans="1:25">
      <c r="A257" s="13" t="str">
        <f t="shared" si="66"/>
        <v>M06</v>
      </c>
      <c r="B257" s="24">
        <f t="shared" si="67"/>
        <v>2015</v>
      </c>
      <c r="C257" s="24" t="s">
        <v>338</v>
      </c>
      <c r="D257" s="27">
        <f>SUMIFS(data_dd!D:D,data_dd!B:B,data_monthly!C257)</f>
        <v>1302.2300000000002</v>
      </c>
      <c r="E257" s="27">
        <f>SUMIFS(data_dd!F:F,data_dd!B:B,data_monthly!C257)</f>
        <v>1086.3780983820191</v>
      </c>
      <c r="F257" s="12">
        <v>1302.23</v>
      </c>
      <c r="G257">
        <v>1086.3780983820191</v>
      </c>
      <c r="H257" s="6">
        <f t="shared" si="63"/>
        <v>215.85</v>
      </c>
      <c r="I257">
        <f t="shared" si="56"/>
        <v>3974.6</v>
      </c>
      <c r="J257">
        <f t="shared" si="57"/>
        <v>3324.8071604615598</v>
      </c>
      <c r="K257">
        <f t="shared" si="58"/>
        <v>649.79999999999995</v>
      </c>
      <c r="L257" s="12">
        <f t="shared" si="59"/>
        <v>30</v>
      </c>
      <c r="M257">
        <f t="shared" si="60"/>
        <v>43.407666666666664</v>
      </c>
      <c r="N257">
        <f t="shared" si="61"/>
        <v>36.212603279400632</v>
      </c>
      <c r="O257">
        <f t="shared" si="62"/>
        <v>7.1949999999999994</v>
      </c>
      <c r="P257">
        <f>INDEX(defra!A:D,MATCH(C257,defra!A:A,0),4)</f>
        <v>1302.2252712743852</v>
      </c>
      <c r="Q257">
        <f>INDEX(daera!$A:$AA,MATCH(A257,lookup!$N$1:$N$13,FALSE),MATCH(B257,daera!$1:$1,0))</f>
        <v>215.85</v>
      </c>
      <c r="R257" s="12">
        <f t="shared" si="64"/>
        <v>0</v>
      </c>
      <c r="S257" s="12">
        <f t="shared" si="52"/>
        <v>0</v>
      </c>
      <c r="T257" s="12">
        <f t="shared" si="53"/>
        <v>0</v>
      </c>
      <c r="U257" s="12">
        <f t="shared" si="54"/>
        <v>0</v>
      </c>
      <c r="V257" s="12">
        <f t="shared" si="55"/>
        <v>0</v>
      </c>
      <c r="W257" s="12">
        <f t="shared" si="65"/>
        <v>0</v>
      </c>
      <c r="X257">
        <f>IF(Y257="na",SUMIFS(data_dd!H:H,data_dd!B:B,data_monthly!C257),Y257)</f>
        <v>0</v>
      </c>
      <c r="Y257" t="s">
        <v>552</v>
      </c>
    </row>
    <row r="258" spans="1:25">
      <c r="A258" s="13" t="str">
        <f t="shared" si="66"/>
        <v>M07</v>
      </c>
      <c r="B258" s="24">
        <f t="shared" si="67"/>
        <v>2015</v>
      </c>
      <c r="C258" s="24" t="s">
        <v>339</v>
      </c>
      <c r="D258" s="27">
        <f>SUMIFS(data_dd!D:D,data_dd!B:B,data_monthly!C258)</f>
        <v>1267.4400000000005</v>
      </c>
      <c r="E258" s="27">
        <f>SUMIFS(data_dd!F:F,data_dd!B:B,data_monthly!C258)</f>
        <v>1063.2949349388712</v>
      </c>
      <c r="F258" s="12">
        <v>1267.44</v>
      </c>
      <c r="G258">
        <v>1063.2949349388709</v>
      </c>
      <c r="H258" s="6">
        <f t="shared" si="63"/>
        <v>204.15</v>
      </c>
      <c r="I258">
        <f t="shared" si="56"/>
        <v>5242.04</v>
      </c>
      <c r="J258">
        <f t="shared" si="57"/>
        <v>4388.1020954004307</v>
      </c>
      <c r="K258">
        <f t="shared" si="58"/>
        <v>853.94999999999993</v>
      </c>
      <c r="L258" s="12">
        <f t="shared" si="59"/>
        <v>31</v>
      </c>
      <c r="M258">
        <f t="shared" si="60"/>
        <v>40.885161290322586</v>
      </c>
      <c r="N258">
        <f t="shared" si="61"/>
        <v>34.299836610931322</v>
      </c>
      <c r="O258">
        <f t="shared" si="62"/>
        <v>6.5854838709677423</v>
      </c>
      <c r="P258">
        <f>INDEX(defra!A:D,MATCH(C258,defra!A:A,0),4)</f>
        <v>1267.435352998574</v>
      </c>
      <c r="Q258">
        <f>INDEX(daera!$A:$AA,MATCH(A258,lookup!$N$1:$N$13,FALSE),MATCH(B258,daera!$1:$1,0))</f>
        <v>204.15</v>
      </c>
      <c r="R258" s="12">
        <f t="shared" si="64"/>
        <v>0</v>
      </c>
      <c r="S258" s="12">
        <f t="shared" si="52"/>
        <v>0</v>
      </c>
      <c r="T258" s="12">
        <f t="shared" si="53"/>
        <v>0</v>
      </c>
      <c r="U258" s="12">
        <f t="shared" si="54"/>
        <v>0</v>
      </c>
      <c r="V258" s="12">
        <f t="shared" si="55"/>
        <v>0</v>
      </c>
      <c r="W258" s="12">
        <f t="shared" si="65"/>
        <v>0</v>
      </c>
      <c r="X258">
        <f>IF(Y258="na",SUMIFS(data_dd!H:H,data_dd!B:B,data_monthly!C258),Y258)</f>
        <v>0</v>
      </c>
      <c r="Y258" t="s">
        <v>552</v>
      </c>
    </row>
    <row r="259" spans="1:25">
      <c r="A259" s="13" t="str">
        <f t="shared" si="66"/>
        <v>M08</v>
      </c>
      <c r="B259" s="24">
        <f t="shared" si="67"/>
        <v>2015</v>
      </c>
      <c r="C259" s="24" t="s">
        <v>340</v>
      </c>
      <c r="D259" s="27">
        <f>SUMIFS(data_dd!D:D,data_dd!B:B,data_monthly!C259)</f>
        <v>1210.9999999999998</v>
      </c>
      <c r="E259" s="27">
        <f>SUMIFS(data_dd!F:F,data_dd!B:B,data_monthly!C259)</f>
        <v>1030.1921090858011</v>
      </c>
      <c r="F259" s="12">
        <v>1211</v>
      </c>
      <c r="G259">
        <v>1030.1921090858009</v>
      </c>
      <c r="H259" s="6">
        <f t="shared" si="63"/>
        <v>180.81</v>
      </c>
      <c r="I259">
        <f t="shared" si="56"/>
        <v>6453.04</v>
      </c>
      <c r="J259">
        <f t="shared" si="57"/>
        <v>5418.294204486232</v>
      </c>
      <c r="K259">
        <f t="shared" si="58"/>
        <v>1034.76</v>
      </c>
      <c r="L259" s="12">
        <f t="shared" si="59"/>
        <v>31</v>
      </c>
      <c r="M259">
        <f t="shared" si="60"/>
        <v>39.064516129032256</v>
      </c>
      <c r="N259">
        <f t="shared" si="61"/>
        <v>33.232003518896803</v>
      </c>
      <c r="O259">
        <f t="shared" si="62"/>
        <v>5.8325806451612907</v>
      </c>
      <c r="P259">
        <f>INDEX(defra!A:D,MATCH(C259,defra!A:A,0),4)</f>
        <v>1211.0019757889897</v>
      </c>
      <c r="Q259">
        <f>INDEX(daera!$A:$AA,MATCH(A259,lookup!$N$1:$N$13,FALSE),MATCH(B259,daera!$1:$1,0))</f>
        <v>180.81</v>
      </c>
      <c r="R259" s="12">
        <f t="shared" si="64"/>
        <v>0</v>
      </c>
      <c r="S259" s="12">
        <f t="shared" ref="S259:S305" si="68">IF(G259+G260=G259,IF(G259+G260&gt;0,1,0),0)</f>
        <v>0</v>
      </c>
      <c r="T259" s="12">
        <f t="shared" ref="T259:T305" si="69">IF(H259+H260=H259,IF(H259+H260&gt;0,1,0),0)</f>
        <v>0</v>
      </c>
      <c r="U259" s="12">
        <f t="shared" ref="U259:U293" si="70">IF(AND(F259=0,D259&gt;0),1,0)</f>
        <v>0</v>
      </c>
      <c r="V259" s="12">
        <f t="shared" ref="V259:V306" si="71">IF(AND(G259=0,E259&gt;0),1,0)</f>
        <v>0</v>
      </c>
      <c r="W259" s="12">
        <f t="shared" si="65"/>
        <v>0</v>
      </c>
      <c r="X259">
        <f>IF(Y259="na",SUMIFS(data_dd!H:H,data_dd!B:B,data_monthly!C259),Y259)</f>
        <v>0</v>
      </c>
      <c r="Y259" t="s">
        <v>552</v>
      </c>
    </row>
    <row r="260" spans="1:25">
      <c r="A260" s="13" t="str">
        <f t="shared" si="66"/>
        <v>M09</v>
      </c>
      <c r="B260" s="24">
        <f t="shared" si="67"/>
        <v>2015</v>
      </c>
      <c r="C260" s="24" t="s">
        <v>341</v>
      </c>
      <c r="D260" s="27">
        <f>SUMIFS(data_dd!D:D,data_dd!B:B,data_monthly!C260)</f>
        <v>1165.8599999999999</v>
      </c>
      <c r="E260" s="27">
        <f>SUMIFS(data_dd!F:F,data_dd!B:B,data_monthly!C260)</f>
        <v>1002.8766824317813</v>
      </c>
      <c r="F260" s="12">
        <v>1165.8599999999999</v>
      </c>
      <c r="G260">
        <v>1002.8766824317809</v>
      </c>
      <c r="H260" s="6">
        <f t="shared" si="63"/>
        <v>162.97999999999999</v>
      </c>
      <c r="I260">
        <f t="shared" ref="I260:I299" si="72">IF(A260="M04",F260,F260+I259)</f>
        <v>7618.9</v>
      </c>
      <c r="J260">
        <f t="shared" ref="J260:J299" si="73">IF($A260="M04",G260,G260+J259)</f>
        <v>6421.1708869180129</v>
      </c>
      <c r="K260">
        <f t="shared" ref="K260:K299" si="74">IF($A260="M04",H260,H260+K259)</f>
        <v>1197.74</v>
      </c>
      <c r="L260" s="12">
        <f t="shared" ref="L260:L323" si="75">DAY(EOMONTH(DATE(B260,RIGHT(A260,2),1),0))</f>
        <v>30</v>
      </c>
      <c r="M260">
        <f t="shared" ref="M260:M323" si="76">F260/$L260</f>
        <v>38.861999999999995</v>
      </c>
      <c r="N260">
        <f t="shared" ref="N260:N323" si="77">G260/$L260</f>
        <v>33.42922274772603</v>
      </c>
      <c r="O260">
        <f t="shared" ref="O260:O318" si="78">H260/$L260</f>
        <v>5.4326666666666661</v>
      </c>
      <c r="P260">
        <f>INDEX(defra!A:D,MATCH(C260,defra!A:A,0),4)</f>
        <v>1165.8607931183678</v>
      </c>
      <c r="Q260">
        <f>INDEX(daera!$A:$AA,MATCH(A260,lookup!$N$1:$N$13,FALSE),MATCH(B260,daera!$1:$1,0))</f>
        <v>162.97999999999999</v>
      </c>
      <c r="R260" s="12">
        <f t="shared" si="64"/>
        <v>0</v>
      </c>
      <c r="S260" s="12">
        <f t="shared" si="68"/>
        <v>0</v>
      </c>
      <c r="T260" s="12">
        <f t="shared" si="69"/>
        <v>0</v>
      </c>
      <c r="U260" s="12">
        <f t="shared" si="70"/>
        <v>0</v>
      </c>
      <c r="V260" s="12">
        <f t="shared" si="71"/>
        <v>0</v>
      </c>
      <c r="W260" s="12">
        <f t="shared" si="65"/>
        <v>0</v>
      </c>
      <c r="X260">
        <f>IF(Y260="na",SUMIFS(data_dd!H:H,data_dd!B:B,data_monthly!C260),Y260)</f>
        <v>0</v>
      </c>
      <c r="Y260" t="s">
        <v>552</v>
      </c>
    </row>
    <row r="261" spans="1:25">
      <c r="A261" s="13" t="str">
        <f t="shared" si="66"/>
        <v>M10</v>
      </c>
      <c r="B261" s="24">
        <f t="shared" si="67"/>
        <v>2015</v>
      </c>
      <c r="C261" s="24" t="s">
        <v>342</v>
      </c>
      <c r="D261" s="27">
        <f>SUMIFS(data_dd!D:D,data_dd!B:B,data_monthly!C261)</f>
        <v>1203.6000000000004</v>
      </c>
      <c r="E261" s="27">
        <f>SUMIFS(data_dd!F:F,data_dd!B:B,data_monthly!C261)</f>
        <v>1036.6442833732788</v>
      </c>
      <c r="F261" s="12">
        <v>1203.5999999999999</v>
      </c>
      <c r="G261">
        <v>1036.644283373279</v>
      </c>
      <c r="H261" s="6">
        <f t="shared" si="63"/>
        <v>166.96</v>
      </c>
      <c r="I261">
        <f t="shared" si="72"/>
        <v>8822.5</v>
      </c>
      <c r="J261">
        <f t="shared" si="73"/>
        <v>7457.8151702912919</v>
      </c>
      <c r="K261">
        <f t="shared" si="74"/>
        <v>1364.7</v>
      </c>
      <c r="L261" s="12">
        <f t="shared" si="75"/>
        <v>31</v>
      </c>
      <c r="M261">
        <f t="shared" si="76"/>
        <v>38.825806451612898</v>
      </c>
      <c r="N261">
        <f t="shared" si="77"/>
        <v>33.440138173331583</v>
      </c>
      <c r="O261">
        <f t="shared" si="78"/>
        <v>5.3858064516129032</v>
      </c>
      <c r="P261">
        <f>INDEX(defra!A:D,MATCH(C261,defra!A:A,0),4)</f>
        <v>1203.6028761054381</v>
      </c>
      <c r="Q261">
        <f>INDEX(daera!$A:$AA,MATCH(A261,lookup!$N$1:$N$13,FALSE),MATCH(B261,daera!$1:$1,0))</f>
        <v>166.96</v>
      </c>
      <c r="R261" s="12">
        <f t="shared" si="64"/>
        <v>0</v>
      </c>
      <c r="S261" s="12">
        <f t="shared" si="68"/>
        <v>0</v>
      </c>
      <c r="T261" s="12">
        <f t="shared" si="69"/>
        <v>0</v>
      </c>
      <c r="U261" s="12">
        <f t="shared" si="70"/>
        <v>0</v>
      </c>
      <c r="V261" s="12">
        <f t="shared" si="71"/>
        <v>0</v>
      </c>
      <c r="W261" s="12">
        <f t="shared" si="65"/>
        <v>0</v>
      </c>
      <c r="X261">
        <f>IF(Y261="na",SUMIFS(data_dd!H:H,data_dd!B:B,data_monthly!C261),Y261)</f>
        <v>0</v>
      </c>
      <c r="Y261" t="s">
        <v>552</v>
      </c>
    </row>
    <row r="262" spans="1:25">
      <c r="A262" s="13" t="str">
        <f t="shared" si="66"/>
        <v>M11</v>
      </c>
      <c r="B262" s="24">
        <f t="shared" si="67"/>
        <v>2015</v>
      </c>
      <c r="C262" s="24" t="s">
        <v>343</v>
      </c>
      <c r="D262" s="27">
        <f>SUMIFS(data_dd!D:D,data_dd!B:B,data_monthly!C262)</f>
        <v>1163.9199999999998</v>
      </c>
      <c r="E262" s="27">
        <f>SUMIFS(data_dd!F:F,data_dd!B:B,data_monthly!C262)</f>
        <v>999.43251249141497</v>
      </c>
      <c r="F262" s="12">
        <v>1163.92</v>
      </c>
      <c r="G262">
        <v>999.43251249141508</v>
      </c>
      <c r="H262" s="6">
        <f t="shared" si="63"/>
        <v>164.49</v>
      </c>
      <c r="I262">
        <f t="shared" si="72"/>
        <v>9986.42</v>
      </c>
      <c r="J262">
        <f t="shared" si="73"/>
        <v>8457.2476827827068</v>
      </c>
      <c r="K262">
        <f t="shared" si="74"/>
        <v>1529.19</v>
      </c>
      <c r="L262" s="12">
        <f t="shared" si="75"/>
        <v>30</v>
      </c>
      <c r="M262">
        <f t="shared" si="76"/>
        <v>38.797333333333334</v>
      </c>
      <c r="N262">
        <f t="shared" si="77"/>
        <v>33.314417083047168</v>
      </c>
      <c r="O262">
        <f t="shared" si="78"/>
        <v>5.4830000000000005</v>
      </c>
      <c r="P262">
        <f>INDEX(defra!A:D,MATCH(C262,defra!A:A,0),4)</f>
        <v>1163.9170521286392</v>
      </c>
      <c r="Q262">
        <f>INDEX(daera!$A:$AA,MATCH(A262,lookup!$N$1:$N$13,FALSE),MATCH(B262,daera!$1:$1,0))</f>
        <v>164.49</v>
      </c>
      <c r="R262" s="12">
        <f t="shared" si="64"/>
        <v>0</v>
      </c>
      <c r="S262" s="12">
        <f t="shared" si="68"/>
        <v>0</v>
      </c>
      <c r="T262" s="12">
        <f t="shared" si="69"/>
        <v>0</v>
      </c>
      <c r="U262" s="12">
        <f t="shared" si="70"/>
        <v>0</v>
      </c>
      <c r="V262" s="12">
        <f t="shared" si="71"/>
        <v>0</v>
      </c>
      <c r="W262" s="12">
        <f t="shared" si="65"/>
        <v>0</v>
      </c>
      <c r="X262">
        <f>IF(Y262="na",SUMIFS(data_dd!H:H,data_dd!B:B,data_monthly!C262),Y262)</f>
        <v>0</v>
      </c>
      <c r="Y262" t="s">
        <v>552</v>
      </c>
    </row>
    <row r="263" spans="1:25">
      <c r="A263" s="13" t="str">
        <f t="shared" si="66"/>
        <v>M12</v>
      </c>
      <c r="B263" s="24">
        <f t="shared" si="67"/>
        <v>2015</v>
      </c>
      <c r="C263" s="24" t="s">
        <v>344</v>
      </c>
      <c r="D263" s="27">
        <f>SUMIFS(data_dd!D:D,data_dd!B:B,data_monthly!C263)</f>
        <v>1209.8200000000002</v>
      </c>
      <c r="E263" s="27">
        <f>SUMIFS(data_dd!F:F,data_dd!B:B,data_monthly!C263)</f>
        <v>1029.4251015532429</v>
      </c>
      <c r="F263" s="12">
        <v>1209.82</v>
      </c>
      <c r="G263">
        <v>1029.4251015532429</v>
      </c>
      <c r="H263" s="6">
        <f t="shared" si="63"/>
        <v>180.39</v>
      </c>
      <c r="I263">
        <f t="shared" si="72"/>
        <v>11196.24</v>
      </c>
      <c r="J263">
        <f t="shared" si="73"/>
        <v>9486.6727843359495</v>
      </c>
      <c r="K263">
        <f t="shared" si="74"/>
        <v>1709.58</v>
      </c>
      <c r="L263" s="12">
        <f t="shared" si="75"/>
        <v>31</v>
      </c>
      <c r="M263">
        <f t="shared" si="76"/>
        <v>39.026451612903223</v>
      </c>
      <c r="N263">
        <f t="shared" si="77"/>
        <v>33.207261340427195</v>
      </c>
      <c r="O263">
        <f t="shared" si="78"/>
        <v>5.8190322580645155</v>
      </c>
      <c r="P263">
        <f>INDEX(defra!A:D,MATCH(C263,defra!A:A,0),4)</f>
        <v>1209.8188172017221</v>
      </c>
      <c r="Q263">
        <f>INDEX(daera!$A:$AA,MATCH(A263,lookup!$N$1:$N$13,FALSE),MATCH(B263,daera!$1:$1,0))</f>
        <v>180.39</v>
      </c>
      <c r="R263" s="12">
        <f t="shared" si="64"/>
        <v>0</v>
      </c>
      <c r="S263" s="12">
        <f t="shared" si="68"/>
        <v>0</v>
      </c>
      <c r="T263" s="12">
        <f t="shared" si="69"/>
        <v>0</v>
      </c>
      <c r="U263" s="12">
        <f t="shared" si="70"/>
        <v>0</v>
      </c>
      <c r="V263" s="12">
        <f t="shared" si="71"/>
        <v>0</v>
      </c>
      <c r="W263" s="12">
        <f t="shared" si="65"/>
        <v>0</v>
      </c>
      <c r="X263">
        <f>IF(Y263="na",SUMIFS(data_dd!H:H,data_dd!B:B,data_monthly!C263),Y263)</f>
        <v>0</v>
      </c>
      <c r="Y263" t="s">
        <v>552</v>
      </c>
    </row>
    <row r="264" spans="1:25">
      <c r="A264" s="13" t="str">
        <f t="shared" si="66"/>
        <v>M01</v>
      </c>
      <c r="B264" s="24">
        <f t="shared" si="67"/>
        <v>2016</v>
      </c>
      <c r="C264" s="24" t="s">
        <v>345</v>
      </c>
      <c r="D264" s="27">
        <f>SUMIFS(data_dd!D:D,data_dd!B:B,data_monthly!C264)</f>
        <v>1225.18</v>
      </c>
      <c r="E264" s="27">
        <f>SUMIFS(data_dd!F:F,data_dd!B:B,data_monthly!C264)</f>
        <v>1037.093173773764</v>
      </c>
      <c r="F264" s="12">
        <v>1225.23</v>
      </c>
      <c r="G264">
        <v>1037.1431737737639</v>
      </c>
      <c r="H264" s="6">
        <f t="shared" ref="H264:H291" si="79">Q264</f>
        <v>188.09</v>
      </c>
      <c r="I264">
        <f t="shared" si="72"/>
        <v>12421.47</v>
      </c>
      <c r="J264">
        <f t="shared" si="73"/>
        <v>10523.815958109713</v>
      </c>
      <c r="K264">
        <f t="shared" si="74"/>
        <v>1897.6699999999998</v>
      </c>
      <c r="L264" s="12">
        <f t="shared" si="75"/>
        <v>31</v>
      </c>
      <c r="M264">
        <f t="shared" si="76"/>
        <v>39.523548387096774</v>
      </c>
      <c r="N264">
        <f t="shared" si="77"/>
        <v>33.456231412056901</v>
      </c>
      <c r="O264">
        <f t="shared" si="78"/>
        <v>6.0674193548387096</v>
      </c>
      <c r="P264">
        <f>INDEX(defra!A:D,MATCH(C264,defra!A:A,0),4)</f>
        <v>1225.2325990966262</v>
      </c>
      <c r="Q264">
        <f>INDEX(daera!$A:$AA,MATCH(A264,lookup!$N$1:$N$13,FALSE),MATCH(B264,daera!$1:$1,0))</f>
        <v>188.09</v>
      </c>
      <c r="R264" s="12">
        <f t="shared" ref="R264:R299" si="80">IF(F264-P264&gt;1,1,0)+IF(F264-P264&lt;-1,1,0)</f>
        <v>0</v>
      </c>
      <c r="S264" s="12">
        <f t="shared" si="68"/>
        <v>0</v>
      </c>
      <c r="T264" s="12">
        <f t="shared" si="69"/>
        <v>0</v>
      </c>
      <c r="U264" s="12">
        <f t="shared" si="70"/>
        <v>0</v>
      </c>
      <c r="V264" s="12">
        <f t="shared" si="71"/>
        <v>0</v>
      </c>
      <c r="W264" s="12">
        <f t="shared" si="65"/>
        <v>0</v>
      </c>
      <c r="X264">
        <f>IF(Y264="na",SUMIFS(data_dd!H:H,data_dd!B:B,data_monthly!C264),Y264)</f>
        <v>0</v>
      </c>
      <c r="Y264" t="s">
        <v>552</v>
      </c>
    </row>
    <row r="265" spans="1:25">
      <c r="A265" s="13" t="str">
        <f t="shared" si="66"/>
        <v>M02</v>
      </c>
      <c r="B265" s="24">
        <f t="shared" si="67"/>
        <v>2016</v>
      </c>
      <c r="C265" s="24" t="s">
        <v>346</v>
      </c>
      <c r="D265" s="27">
        <f>SUMIFS(data_dd!D:D,data_dd!B:B,data_monthly!C265)</f>
        <v>1147.6537248164584</v>
      </c>
      <c r="E265" s="27">
        <f>SUMIFS(data_dd!F:F,data_dd!B:B,data_monthly!C265)</f>
        <v>966.09761138159968</v>
      </c>
      <c r="F265" s="12">
        <v>1147.73</v>
      </c>
      <c r="G265">
        <v>966.09755581654406</v>
      </c>
      <c r="H265" s="6">
        <f t="shared" si="79"/>
        <v>181.63</v>
      </c>
      <c r="I265">
        <f t="shared" si="72"/>
        <v>13569.199999999999</v>
      </c>
      <c r="J265">
        <f t="shared" si="73"/>
        <v>11489.913513926258</v>
      </c>
      <c r="K265">
        <f t="shared" si="74"/>
        <v>2079.2999999999997</v>
      </c>
      <c r="L265" s="12">
        <f t="shared" si="75"/>
        <v>29</v>
      </c>
      <c r="M265">
        <f t="shared" si="76"/>
        <v>39.57689655172414</v>
      </c>
      <c r="N265">
        <f t="shared" si="77"/>
        <v>33.313708821260143</v>
      </c>
      <c r="O265">
        <f t="shared" si="78"/>
        <v>6.2631034482758619</v>
      </c>
      <c r="P265">
        <f>INDEX(defra!A:D,MATCH(C265,defra!A:A,0),4)</f>
        <v>1147.7316104839881</v>
      </c>
      <c r="Q265">
        <f>INDEX(daera!$A:$AA,MATCH(A265,lookup!$N$1:$N$13,FALSE),MATCH(B265,daera!$1:$1,0))</f>
        <v>181.63</v>
      </c>
      <c r="R265" s="12">
        <f t="shared" si="80"/>
        <v>0</v>
      </c>
      <c r="S265" s="12">
        <f t="shared" si="68"/>
        <v>0</v>
      </c>
      <c r="T265" s="12">
        <f t="shared" si="69"/>
        <v>0</v>
      </c>
      <c r="U265" s="12">
        <f t="shared" si="70"/>
        <v>0</v>
      </c>
      <c r="V265" s="12">
        <f t="shared" si="71"/>
        <v>0</v>
      </c>
      <c r="W265" s="12">
        <f t="shared" ref="W265:W298" si="81">IF(AND($W$1="UK",U265=1),D265,IF(AND($W$1="GB",V265=1),E265,0))</f>
        <v>0</v>
      </c>
      <c r="X265">
        <f>IF(Y265="na",SUMIFS(data_dd!H:H,data_dd!B:B,data_monthly!C265),Y265)</f>
        <v>0</v>
      </c>
      <c r="Y265" t="s">
        <v>552</v>
      </c>
    </row>
    <row r="266" spans="1:25">
      <c r="A266" s="13" t="str">
        <f t="shared" si="66"/>
        <v>M03</v>
      </c>
      <c r="B266" s="24">
        <f t="shared" si="67"/>
        <v>2016</v>
      </c>
      <c r="C266" s="24" t="s">
        <v>347</v>
      </c>
      <c r="D266" s="27">
        <f>SUMIFS(data_dd!D:D,data_dd!B:B,data_monthly!C266)</f>
        <v>1260.1199999999999</v>
      </c>
      <c r="E266" s="27">
        <f>SUMIFS(data_dd!F:F,data_dd!B:B,data_monthly!C266)</f>
        <v>1058.4675369181102</v>
      </c>
      <c r="F266" s="12">
        <v>1260.1199999999999</v>
      </c>
      <c r="G266">
        <v>1058.46753691811</v>
      </c>
      <c r="H266" s="6">
        <f t="shared" si="79"/>
        <v>201.65</v>
      </c>
      <c r="I266">
        <f t="shared" si="72"/>
        <v>14829.32</v>
      </c>
      <c r="J266">
        <f t="shared" si="73"/>
        <v>12548.381050844368</v>
      </c>
      <c r="K266">
        <f t="shared" si="74"/>
        <v>2280.9499999999998</v>
      </c>
      <c r="L266" s="12">
        <f t="shared" si="75"/>
        <v>31</v>
      </c>
      <c r="M266">
        <f t="shared" si="76"/>
        <v>40.649032258064516</v>
      </c>
      <c r="N266">
        <f t="shared" si="77"/>
        <v>34.144114094132583</v>
      </c>
      <c r="O266">
        <f t="shared" si="78"/>
        <v>6.5048387096774194</v>
      </c>
      <c r="P266">
        <f>INDEX(defra!A:D,MATCH(C266,defra!A:A,0),4)</f>
        <v>1260.122598374131</v>
      </c>
      <c r="Q266">
        <f>INDEX(daera!$A:$AA,MATCH(A266,lookup!$N$1:$N$13,FALSE),MATCH(B266,daera!$1:$1,0))</f>
        <v>201.65</v>
      </c>
      <c r="R266" s="12">
        <f t="shared" si="80"/>
        <v>0</v>
      </c>
      <c r="S266" s="12">
        <f t="shared" si="68"/>
        <v>0</v>
      </c>
      <c r="T266" s="12">
        <f t="shared" si="69"/>
        <v>0</v>
      </c>
      <c r="U266" s="12">
        <f t="shared" si="70"/>
        <v>0</v>
      </c>
      <c r="V266" s="12">
        <f t="shared" si="71"/>
        <v>0</v>
      </c>
      <c r="W266" s="12">
        <f t="shared" si="81"/>
        <v>0</v>
      </c>
      <c r="X266">
        <f>IF(Y266="na",SUMIFS(data_dd!H:H,data_dd!B:B,data_monthly!C266),Y266)</f>
        <v>0</v>
      </c>
      <c r="Y266" t="s">
        <v>552</v>
      </c>
    </row>
    <row r="267" spans="1:25">
      <c r="A267" s="13" t="str">
        <f t="shared" si="66"/>
        <v>M04</v>
      </c>
      <c r="B267" s="24">
        <f t="shared" si="67"/>
        <v>2016</v>
      </c>
      <c r="C267" s="24" t="s">
        <v>348</v>
      </c>
      <c r="D267" s="27">
        <f>SUMIFS(data_dd!D:D,data_dd!B:B,data_monthly!C267)</f>
        <v>1251.3299999999997</v>
      </c>
      <c r="E267" s="27">
        <f>SUMIFS(data_dd!F:F,data_dd!B:B,data_monthly!C267)</f>
        <v>1048.3850163969428</v>
      </c>
      <c r="F267" s="12">
        <v>1251.33</v>
      </c>
      <c r="G267">
        <v>1048.385016396943</v>
      </c>
      <c r="H267" s="6">
        <f t="shared" si="79"/>
        <v>202.94</v>
      </c>
      <c r="I267">
        <f t="shared" si="72"/>
        <v>1251.33</v>
      </c>
      <c r="J267">
        <f t="shared" si="73"/>
        <v>1048.385016396943</v>
      </c>
      <c r="K267">
        <f t="shared" si="74"/>
        <v>202.94</v>
      </c>
      <c r="L267" s="12">
        <f t="shared" si="75"/>
        <v>30</v>
      </c>
      <c r="M267">
        <f t="shared" si="76"/>
        <v>41.710999999999999</v>
      </c>
      <c r="N267">
        <f t="shared" si="77"/>
        <v>34.946167213231433</v>
      </c>
      <c r="O267">
        <f t="shared" si="78"/>
        <v>6.7646666666666668</v>
      </c>
      <c r="P267">
        <f>INDEX(defra!A:D,MATCH(C267,defra!A:A,0),4)</f>
        <v>1251.3334689719411</v>
      </c>
      <c r="Q267">
        <f>INDEX(daera!$A:$AA,MATCH(A267,lookup!$N$1:$N$13,FALSE),MATCH(B267,daera!$1:$1,0))</f>
        <v>202.94</v>
      </c>
      <c r="R267" s="12">
        <f t="shared" si="80"/>
        <v>0</v>
      </c>
      <c r="S267" s="12">
        <f t="shared" si="68"/>
        <v>0</v>
      </c>
      <c r="T267" s="12">
        <f t="shared" si="69"/>
        <v>0</v>
      </c>
      <c r="U267" s="12">
        <f t="shared" si="70"/>
        <v>0</v>
      </c>
      <c r="V267" s="12">
        <f t="shared" si="71"/>
        <v>0</v>
      </c>
      <c r="W267" s="12">
        <f t="shared" si="81"/>
        <v>0</v>
      </c>
      <c r="X267">
        <f>IF(Y267="na",SUMIFS(data_dd!H:H,data_dd!B:B,data_monthly!C267),Y267)</f>
        <v>0</v>
      </c>
      <c r="Y267" t="s">
        <v>552</v>
      </c>
    </row>
    <row r="268" spans="1:25">
      <c r="A268" s="13" t="str">
        <f t="shared" si="66"/>
        <v>M05</v>
      </c>
      <c r="B268" s="24">
        <f t="shared" si="67"/>
        <v>2016</v>
      </c>
      <c r="C268" s="24" t="s">
        <v>349</v>
      </c>
      <c r="D268" s="27">
        <f>SUMIFS(data_dd!D:D,data_dd!B:B,data_monthly!C268)</f>
        <v>1344.2326029588014</v>
      </c>
      <c r="E268" s="27">
        <f>SUMIFS(data_dd!F:F,data_dd!B:B,data_monthly!C268)</f>
        <v>1121.8410756302521</v>
      </c>
      <c r="F268" s="12">
        <v>1344.2326029588014</v>
      </c>
      <c r="G268">
        <v>1121.8410756302524</v>
      </c>
      <c r="H268" s="6">
        <f t="shared" si="79"/>
        <v>222.39</v>
      </c>
      <c r="I268">
        <f t="shared" si="72"/>
        <v>2595.5626029588011</v>
      </c>
      <c r="J268">
        <f t="shared" si="73"/>
        <v>2170.2260920271956</v>
      </c>
      <c r="K268">
        <f t="shared" si="74"/>
        <v>425.33</v>
      </c>
      <c r="L268" s="12">
        <f t="shared" si="75"/>
        <v>31</v>
      </c>
      <c r="M268">
        <f t="shared" si="76"/>
        <v>43.362342030929078</v>
      </c>
      <c r="N268">
        <f t="shared" si="77"/>
        <v>36.188421794524267</v>
      </c>
      <c r="O268">
        <f t="shared" si="78"/>
        <v>7.1738709677419354</v>
      </c>
      <c r="P268">
        <f>INDEX(defra!A:D,MATCH(C268,defra!A:A,0),4)</f>
        <v>1320.7645880071989</v>
      </c>
      <c r="Q268">
        <f>INDEX(daera!$A:$AA,MATCH(A268,lookup!$N$1:$N$13,FALSE),MATCH(B268,daera!$1:$1,0))</f>
        <v>222.39</v>
      </c>
      <c r="R268" s="12">
        <f t="shared" si="80"/>
        <v>1</v>
      </c>
      <c r="S268" s="12">
        <f t="shared" si="68"/>
        <v>0</v>
      </c>
      <c r="T268" s="12">
        <f t="shared" si="69"/>
        <v>0</v>
      </c>
      <c r="U268" s="12">
        <f t="shared" si="70"/>
        <v>0</v>
      </c>
      <c r="V268" s="12">
        <f t="shared" si="71"/>
        <v>0</v>
      </c>
      <c r="W268" s="12">
        <f t="shared" si="81"/>
        <v>0</v>
      </c>
      <c r="X268">
        <f>IF(Y268="na",SUMIFS(data_dd!H:H,data_dd!B:B,data_monthly!C268),Y268)</f>
        <v>0</v>
      </c>
      <c r="Y268" t="s">
        <v>552</v>
      </c>
    </row>
    <row r="269" spans="1:25">
      <c r="A269" s="13" t="str">
        <f t="shared" si="66"/>
        <v>M06</v>
      </c>
      <c r="B269" s="24">
        <f t="shared" si="67"/>
        <v>2016</v>
      </c>
      <c r="C269" s="24" t="s">
        <v>350</v>
      </c>
      <c r="D269" s="27">
        <f>SUMIFS(data_dd!D:D,data_dd!B:B,data_monthly!C269)</f>
        <v>1226.7869390812443</v>
      </c>
      <c r="E269" s="27">
        <f>SUMIFS(data_dd!F:F,data_dd!B:B,data_monthly!C269)</f>
        <v>1023.0048473389357</v>
      </c>
      <c r="F269" s="12">
        <v>1226.7869390812446</v>
      </c>
      <c r="G269">
        <v>1023.0048473389355</v>
      </c>
      <c r="H269" s="6">
        <f t="shared" si="79"/>
        <v>203.78</v>
      </c>
      <c r="I269">
        <f t="shared" si="72"/>
        <v>3822.3495420400459</v>
      </c>
      <c r="J269">
        <f t="shared" si="73"/>
        <v>3193.2309393661312</v>
      </c>
      <c r="K269">
        <f t="shared" si="74"/>
        <v>629.11</v>
      </c>
      <c r="L269" s="12">
        <f t="shared" si="75"/>
        <v>30</v>
      </c>
      <c r="M269">
        <f t="shared" si="76"/>
        <v>40.892897969374822</v>
      </c>
      <c r="N269">
        <f t="shared" si="77"/>
        <v>34.100161577964521</v>
      </c>
      <c r="O269">
        <f t="shared" si="78"/>
        <v>6.7926666666666664</v>
      </c>
      <c r="P269">
        <f>INDEX(defra!A:D,MATCH(C269,defra!A:A,0),4)</f>
        <v>1207.646556974385</v>
      </c>
      <c r="Q269">
        <f>INDEX(daera!$A:$AA,MATCH(A269,lookup!$N$1:$N$13,FALSE),MATCH(B269,daera!$1:$1,0))</f>
        <v>203.78</v>
      </c>
      <c r="R269" s="12">
        <f t="shared" si="80"/>
        <v>1</v>
      </c>
      <c r="S269" s="12">
        <f t="shared" si="68"/>
        <v>0</v>
      </c>
      <c r="T269" s="12">
        <f t="shared" si="69"/>
        <v>0</v>
      </c>
      <c r="U269" s="12">
        <f t="shared" si="70"/>
        <v>0</v>
      </c>
      <c r="V269" s="12">
        <f t="shared" si="71"/>
        <v>0</v>
      </c>
      <c r="W269" s="12">
        <f t="shared" si="81"/>
        <v>0</v>
      </c>
      <c r="X269">
        <f>IF(Y269="na",SUMIFS(data_dd!H:H,data_dd!B:B,data_monthly!C269),Y269)</f>
        <v>0</v>
      </c>
      <c r="Y269" t="s">
        <v>552</v>
      </c>
    </row>
    <row r="270" spans="1:25">
      <c r="A270" s="13" t="str">
        <f t="shared" si="66"/>
        <v>M07</v>
      </c>
      <c r="B270" s="24">
        <f t="shared" si="67"/>
        <v>2016</v>
      </c>
      <c r="C270" s="24" t="s">
        <v>351</v>
      </c>
      <c r="D270" s="27">
        <f>SUMIFS(data_dd!D:D,data_dd!B:B,data_monthly!C270)</f>
        <v>1188.9889351064505</v>
      </c>
      <c r="E270" s="27">
        <f>SUMIFS(data_dd!F:F,data_dd!B:B,data_monthly!C270)</f>
        <v>999.2580633802819</v>
      </c>
      <c r="F270" s="12">
        <v>1188.9889351064508</v>
      </c>
      <c r="G270">
        <v>999.25806338028076</v>
      </c>
      <c r="H270" s="6">
        <f t="shared" si="79"/>
        <v>189.73</v>
      </c>
      <c r="I270">
        <f t="shared" si="72"/>
        <v>5011.3384771464971</v>
      </c>
      <c r="J270">
        <f t="shared" si="73"/>
        <v>4192.4890027464116</v>
      </c>
      <c r="K270">
        <f t="shared" si="74"/>
        <v>818.84</v>
      </c>
      <c r="L270" s="12">
        <f t="shared" si="75"/>
        <v>31</v>
      </c>
      <c r="M270">
        <f t="shared" si="76"/>
        <v>38.354481777627441</v>
      </c>
      <c r="N270">
        <f t="shared" si="77"/>
        <v>32.23413107678325</v>
      </c>
      <c r="O270">
        <f t="shared" si="78"/>
        <v>6.1203225806451611</v>
      </c>
      <c r="P270">
        <f>INDEX(defra!A:D,MATCH(C270,defra!A:A,0),4)</f>
        <v>1164.944868431907</v>
      </c>
      <c r="Q270">
        <f>INDEX(daera!$A:$AA,MATCH(A270,lookup!$N$1:$N$13,FALSE),MATCH(B270,daera!$1:$1,0))</f>
        <v>189.73</v>
      </c>
      <c r="R270" s="12">
        <f t="shared" si="80"/>
        <v>1</v>
      </c>
      <c r="S270" s="12">
        <f t="shared" si="68"/>
        <v>0</v>
      </c>
      <c r="T270" s="12">
        <f t="shared" si="69"/>
        <v>0</v>
      </c>
      <c r="U270" s="12">
        <f t="shared" si="70"/>
        <v>0</v>
      </c>
      <c r="V270" s="12">
        <f t="shared" si="71"/>
        <v>0</v>
      </c>
      <c r="W270" s="12">
        <f t="shared" si="81"/>
        <v>0</v>
      </c>
      <c r="X270">
        <f>IF(Y270="na",SUMIFS(data_dd!H:H,data_dd!B:B,data_monthly!C270),Y270)</f>
        <v>0</v>
      </c>
      <c r="Y270" t="s">
        <v>552</v>
      </c>
    </row>
    <row r="271" spans="1:25">
      <c r="A271" s="13" t="str">
        <f t="shared" ref="A271:A334" si="82">A259</f>
        <v>M08</v>
      </c>
      <c r="B271" s="24">
        <f t="shared" si="67"/>
        <v>2016</v>
      </c>
      <c r="C271" s="24" t="s">
        <v>352</v>
      </c>
      <c r="D271" s="27">
        <f>SUMIFS(data_dd!D:D,data_dd!B:B,data_monthly!C271)</f>
        <v>1148.3541667937793</v>
      </c>
      <c r="E271" s="27">
        <f>SUMIFS(data_dd!F:F,data_dd!B:B,data_monthly!C271)</f>
        <v>978.83275352112662</v>
      </c>
      <c r="F271" s="12">
        <v>1148.3541667937793</v>
      </c>
      <c r="G271">
        <v>978.83275352112832</v>
      </c>
      <c r="H271" s="6">
        <f t="shared" si="79"/>
        <v>169.52</v>
      </c>
      <c r="I271">
        <f t="shared" si="72"/>
        <v>6159.692643940276</v>
      </c>
      <c r="J271">
        <f t="shared" si="73"/>
        <v>5171.32175626754</v>
      </c>
      <c r="K271">
        <f t="shared" si="74"/>
        <v>988.36</v>
      </c>
      <c r="L271" s="12">
        <f t="shared" si="75"/>
        <v>31</v>
      </c>
      <c r="M271">
        <f t="shared" si="76"/>
        <v>37.043682799799335</v>
      </c>
      <c r="N271">
        <f t="shared" si="77"/>
        <v>31.575250113584783</v>
      </c>
      <c r="O271">
        <f t="shared" si="78"/>
        <v>5.4683870967741939</v>
      </c>
      <c r="P271">
        <f>INDEX(defra!A:D,MATCH(C271,defra!A:A,0),4)</f>
        <v>1125.826990122323</v>
      </c>
      <c r="Q271">
        <f>INDEX(daera!$A:$AA,MATCH(A271,lookup!$N$1:$N$13,FALSE),MATCH(B271,daera!$1:$1,0))</f>
        <v>169.52</v>
      </c>
      <c r="R271" s="12">
        <f t="shared" si="80"/>
        <v>1</v>
      </c>
      <c r="S271" s="12">
        <f t="shared" si="68"/>
        <v>0</v>
      </c>
      <c r="T271" s="12">
        <f t="shared" si="69"/>
        <v>0</v>
      </c>
      <c r="U271" s="12">
        <f t="shared" si="70"/>
        <v>0</v>
      </c>
      <c r="V271" s="12">
        <f t="shared" si="71"/>
        <v>0</v>
      </c>
      <c r="W271" s="12">
        <f t="shared" si="81"/>
        <v>0</v>
      </c>
      <c r="X271">
        <f>IF(Y271="na",SUMIFS(data_dd!H:H,data_dd!B:B,data_monthly!C271),Y271)</f>
        <v>0</v>
      </c>
      <c r="Y271" t="s">
        <v>552</v>
      </c>
    </row>
    <row r="272" spans="1:25">
      <c r="A272" s="13" t="str">
        <f t="shared" si="82"/>
        <v>M09</v>
      </c>
      <c r="B272" s="24">
        <f t="shared" si="67"/>
        <v>2016</v>
      </c>
      <c r="C272" s="24" t="s">
        <v>353</v>
      </c>
      <c r="D272" s="27">
        <f>SUMIFS(data_dd!D:D,data_dd!B:B,data_monthly!C272)</f>
        <v>1090.0934351800531</v>
      </c>
      <c r="E272" s="27">
        <f>SUMIFS(data_dd!F:F,data_dd!B:B,data_monthly!C272)</f>
        <v>938.69267605633797</v>
      </c>
      <c r="F272" s="12">
        <v>1090.0934351800531</v>
      </c>
      <c r="G272">
        <v>938.69267605634013</v>
      </c>
      <c r="H272" s="6">
        <f t="shared" si="79"/>
        <v>151.4</v>
      </c>
      <c r="I272">
        <f t="shared" si="72"/>
        <v>7249.7860791203293</v>
      </c>
      <c r="J272">
        <f t="shared" si="73"/>
        <v>6110.0144323238801</v>
      </c>
      <c r="K272">
        <f t="shared" si="74"/>
        <v>1139.76</v>
      </c>
      <c r="L272" s="12">
        <f t="shared" si="75"/>
        <v>30</v>
      </c>
      <c r="M272">
        <f t="shared" si="76"/>
        <v>36.336447839335101</v>
      </c>
      <c r="N272">
        <f t="shared" si="77"/>
        <v>31.28975586854467</v>
      </c>
      <c r="O272">
        <f t="shared" si="78"/>
        <v>5.0466666666666669</v>
      </c>
      <c r="P272">
        <f>INDEX(defra!A:D,MATCH(C272,defra!A:A,0),4)</f>
        <v>1078.236584048713</v>
      </c>
      <c r="Q272">
        <f>INDEX(daera!$A:$AA,MATCH(A272,lookup!$N$1:$N$13,FALSE),MATCH(B272,daera!$1:$1,0))</f>
        <v>151.4</v>
      </c>
      <c r="R272" s="12">
        <f t="shared" si="80"/>
        <v>1</v>
      </c>
      <c r="S272" s="12">
        <f t="shared" si="68"/>
        <v>0</v>
      </c>
      <c r="T272" s="12">
        <f t="shared" si="69"/>
        <v>0</v>
      </c>
      <c r="U272" s="12">
        <f t="shared" si="70"/>
        <v>0</v>
      </c>
      <c r="V272" s="12">
        <f t="shared" si="71"/>
        <v>0</v>
      </c>
      <c r="W272" s="12">
        <f t="shared" si="81"/>
        <v>0</v>
      </c>
      <c r="X272">
        <f>IF(Y272="na",SUMIFS(data_dd!H:H,data_dd!B:B,data_monthly!C272),Y272)</f>
        <v>0</v>
      </c>
      <c r="Y272" t="s">
        <v>552</v>
      </c>
    </row>
    <row r="273" spans="1:25">
      <c r="A273" s="13" t="str">
        <f t="shared" si="82"/>
        <v>M10</v>
      </c>
      <c r="B273" s="24">
        <f t="shared" si="67"/>
        <v>2016</v>
      </c>
      <c r="C273" s="24" t="s">
        <v>354</v>
      </c>
      <c r="D273" s="27">
        <f>SUMIFS(data_dd!D:D,data_dd!B:B,data_monthly!C273)</f>
        <v>1124.5280729846465</v>
      </c>
      <c r="E273" s="27">
        <f>SUMIFS(data_dd!F:F,data_dd!B:B,data_monthly!C273)</f>
        <v>968.89490884353734</v>
      </c>
      <c r="F273" s="12">
        <v>1124.5280729846465</v>
      </c>
      <c r="G273">
        <v>968.89490884353654</v>
      </c>
      <c r="H273" s="6">
        <f t="shared" si="79"/>
        <v>155.63</v>
      </c>
      <c r="I273">
        <f t="shared" si="72"/>
        <v>8374.3141521049765</v>
      </c>
      <c r="J273">
        <f t="shared" si="73"/>
        <v>7078.9093411674166</v>
      </c>
      <c r="K273">
        <f t="shared" si="74"/>
        <v>1295.3899999999999</v>
      </c>
      <c r="L273" s="12">
        <f t="shared" si="75"/>
        <v>31</v>
      </c>
      <c r="M273">
        <f t="shared" si="76"/>
        <v>36.275099128536986</v>
      </c>
      <c r="N273">
        <f t="shared" si="77"/>
        <v>31.254674478823759</v>
      </c>
      <c r="O273">
        <f t="shared" si="78"/>
        <v>5.0203225806451615</v>
      </c>
      <c r="P273">
        <f>INDEX(defra!A:D,MATCH(C273,defra!A:A,0),4)</f>
        <v>1109.0824326911099</v>
      </c>
      <c r="Q273">
        <f>INDEX(daera!$A:$AA,MATCH(A273,lookup!$N$1:$N$13,FALSE),MATCH(B273,daera!$1:$1,0))</f>
        <v>155.63</v>
      </c>
      <c r="R273" s="12">
        <f t="shared" si="80"/>
        <v>1</v>
      </c>
      <c r="S273" s="12">
        <f t="shared" si="68"/>
        <v>0</v>
      </c>
      <c r="T273" s="12">
        <f t="shared" si="69"/>
        <v>0</v>
      </c>
      <c r="U273" s="12">
        <f t="shared" si="70"/>
        <v>0</v>
      </c>
      <c r="V273" s="12">
        <f t="shared" si="71"/>
        <v>0</v>
      </c>
      <c r="W273" s="12">
        <f t="shared" si="81"/>
        <v>0</v>
      </c>
      <c r="X273">
        <f>IF(Y273="na",SUMIFS(data_dd!H:H,data_dd!B:B,data_monthly!C273),Y273)</f>
        <v>0</v>
      </c>
      <c r="Y273" t="s">
        <v>552</v>
      </c>
    </row>
    <row r="274" spans="1:25">
      <c r="A274" s="13" t="str">
        <f t="shared" si="82"/>
        <v>M11</v>
      </c>
      <c r="B274" s="24">
        <f t="shared" si="67"/>
        <v>2016</v>
      </c>
      <c r="C274" s="24" t="s">
        <v>355</v>
      </c>
      <c r="D274" s="27">
        <f>SUMIFS(data_dd!D:D,data_dd!B:B,data_monthly!C274)</f>
        <v>1091.1673555988941</v>
      </c>
      <c r="E274" s="27">
        <f>SUMIFS(data_dd!F:F,data_dd!B:B,data_monthly!C274)</f>
        <v>935.19420952380949</v>
      </c>
      <c r="F274" s="12">
        <v>1091.1673555988939</v>
      </c>
      <c r="G274">
        <v>935.19420952381085</v>
      </c>
      <c r="H274" s="6">
        <f t="shared" si="79"/>
        <v>155.97</v>
      </c>
      <c r="I274">
        <f t="shared" si="72"/>
        <v>9465.4815077038711</v>
      </c>
      <c r="J274">
        <f t="shared" si="73"/>
        <v>8014.1035506912276</v>
      </c>
      <c r="K274">
        <f t="shared" si="74"/>
        <v>1451.36</v>
      </c>
      <c r="L274" s="12">
        <f t="shared" si="75"/>
        <v>30</v>
      </c>
      <c r="M274">
        <f t="shared" si="76"/>
        <v>36.372245186629797</v>
      </c>
      <c r="N274">
        <f t="shared" si="77"/>
        <v>31.173140317460362</v>
      </c>
      <c r="O274">
        <f t="shared" si="78"/>
        <v>5.1989999999999998</v>
      </c>
      <c r="P274">
        <f>INDEX(defra!A:D,MATCH(C274,defra!A:A,0),4)</f>
        <v>1077.838090575083</v>
      </c>
      <c r="Q274">
        <f>INDEX(daera!$A:$AA,MATCH(A274,lookup!$N$1:$N$13,FALSE),MATCH(B274,daera!$1:$1,0))</f>
        <v>155.97</v>
      </c>
      <c r="R274" s="12">
        <f t="shared" si="80"/>
        <v>1</v>
      </c>
      <c r="S274" s="12">
        <f t="shared" si="68"/>
        <v>0</v>
      </c>
      <c r="T274" s="12">
        <f t="shared" si="69"/>
        <v>0</v>
      </c>
      <c r="U274" s="12">
        <f t="shared" si="70"/>
        <v>0</v>
      </c>
      <c r="V274" s="12">
        <f t="shared" si="71"/>
        <v>0</v>
      </c>
      <c r="W274" s="12">
        <f t="shared" si="81"/>
        <v>0</v>
      </c>
      <c r="X274">
        <f>IF(Y274="na",SUMIFS(data_dd!H:H,data_dd!B:B,data_monthly!C274),Y274)</f>
        <v>0</v>
      </c>
      <c r="Y274" t="s">
        <v>552</v>
      </c>
    </row>
    <row r="275" spans="1:25">
      <c r="A275" s="13" t="str">
        <f t="shared" si="82"/>
        <v>M12</v>
      </c>
      <c r="B275" s="24">
        <f t="shared" si="67"/>
        <v>2016</v>
      </c>
      <c r="C275" s="24" t="s">
        <v>356</v>
      </c>
      <c r="D275" s="27">
        <f>SUMIFS(data_dd!D:D,data_dd!B:B,data_monthly!C275)</f>
        <v>1166.8347979107436</v>
      </c>
      <c r="E275" s="27">
        <f>SUMIFS(data_dd!F:F,data_dd!B:B,data_monthly!C275)</f>
        <v>991.26073741496577</v>
      </c>
      <c r="F275" s="12">
        <v>1166.8347979107434</v>
      </c>
      <c r="G275">
        <v>991.26073741496748</v>
      </c>
      <c r="H275" s="6">
        <f t="shared" si="79"/>
        <v>175.57</v>
      </c>
      <c r="I275">
        <f t="shared" si="72"/>
        <v>10632.316305614615</v>
      </c>
      <c r="J275">
        <f t="shared" si="73"/>
        <v>9005.3642881061951</v>
      </c>
      <c r="K275">
        <f t="shared" si="74"/>
        <v>1626.9299999999998</v>
      </c>
      <c r="L275" s="12">
        <f t="shared" si="75"/>
        <v>31</v>
      </c>
      <c r="M275">
        <f t="shared" si="76"/>
        <v>37.639832190669139</v>
      </c>
      <c r="N275">
        <f t="shared" si="77"/>
        <v>31.976152819837662</v>
      </c>
      <c r="O275">
        <f t="shared" si="78"/>
        <v>5.6635483870967738</v>
      </c>
      <c r="P275">
        <f>INDEX(defra!A:D,MATCH(C275,defra!A:A,0),4)</f>
        <v>1154.0602450207762</v>
      </c>
      <c r="Q275">
        <f>INDEX(daera!$A:$AA,MATCH(A275,lookup!$N$1:$N$13,FALSE),MATCH(B275,daera!$1:$1,0))</f>
        <v>175.57</v>
      </c>
      <c r="R275" s="12">
        <f t="shared" si="80"/>
        <v>1</v>
      </c>
      <c r="S275" s="12">
        <f t="shared" si="68"/>
        <v>0</v>
      </c>
      <c r="T275" s="12">
        <f t="shared" si="69"/>
        <v>0</v>
      </c>
      <c r="U275" s="12">
        <f t="shared" si="70"/>
        <v>0</v>
      </c>
      <c r="V275" s="12">
        <f t="shared" si="71"/>
        <v>0</v>
      </c>
      <c r="W275" s="12">
        <f t="shared" si="81"/>
        <v>0</v>
      </c>
      <c r="X275">
        <f>IF(Y275="na",SUMIFS(data_dd!H:H,data_dd!B:B,data_monthly!C275),Y275)</f>
        <v>0</v>
      </c>
      <c r="Y275" t="s">
        <v>552</v>
      </c>
    </row>
    <row r="276" spans="1:25">
      <c r="A276" s="13" t="str">
        <f t="shared" si="82"/>
        <v>M01</v>
      </c>
      <c r="B276" s="24">
        <f t="shared" si="67"/>
        <v>2017</v>
      </c>
      <c r="C276" s="24" t="s">
        <v>357</v>
      </c>
      <c r="D276" s="27">
        <f>SUMIFS(data_dd!D:D,data_dd!B:B,data_monthly!C276)</f>
        <v>1216.5</v>
      </c>
      <c r="E276" s="27">
        <f>SUMIFS(data_dd!F:F,data_dd!B:B,data_monthly!C276)</f>
        <v>1027.8361453266718</v>
      </c>
      <c r="F276" s="12">
        <v>1216.5</v>
      </c>
      <c r="G276">
        <v>1027.8361453266721</v>
      </c>
      <c r="H276" s="6">
        <f t="shared" si="79"/>
        <v>188.66</v>
      </c>
      <c r="I276">
        <f t="shared" si="72"/>
        <v>11848.816305614615</v>
      </c>
      <c r="J276">
        <f t="shared" si="73"/>
        <v>10033.200433432867</v>
      </c>
      <c r="K276">
        <f t="shared" si="74"/>
        <v>1815.59</v>
      </c>
      <c r="L276" s="12">
        <f t="shared" si="75"/>
        <v>31</v>
      </c>
      <c r="M276">
        <f t="shared" si="76"/>
        <v>39.241935483870968</v>
      </c>
      <c r="N276">
        <f t="shared" si="77"/>
        <v>33.156004687957164</v>
      </c>
      <c r="O276">
        <f t="shared" si="78"/>
        <v>6.0858064516129033</v>
      </c>
      <c r="P276">
        <f>INDEX(defra!A:D,MATCH(C276,defra!A:A,0),4)</f>
        <v>1216.4952426433279</v>
      </c>
      <c r="Q276">
        <f>INDEX(daera!$A:$AA,MATCH(A276,lookup!$N$1:$N$13,FALSE),MATCH(B276,daera!$1:$1,0))</f>
        <v>188.66</v>
      </c>
      <c r="R276" s="12">
        <f t="shared" si="80"/>
        <v>0</v>
      </c>
      <c r="S276" s="12">
        <f t="shared" si="68"/>
        <v>0</v>
      </c>
      <c r="T276" s="12">
        <f t="shared" si="69"/>
        <v>0</v>
      </c>
      <c r="U276" s="12">
        <f t="shared" si="70"/>
        <v>0</v>
      </c>
      <c r="V276" s="12">
        <f t="shared" si="71"/>
        <v>0</v>
      </c>
      <c r="W276" s="12">
        <f t="shared" si="81"/>
        <v>0</v>
      </c>
      <c r="X276">
        <f>IF(Y276="na",SUMIFS(data_dd!H:H,data_dd!B:B,data_monthly!C276),Y276)</f>
        <v>0</v>
      </c>
      <c r="Y276" t="s">
        <v>552</v>
      </c>
    </row>
    <row r="277" spans="1:25">
      <c r="A277" s="13" t="str">
        <f t="shared" si="82"/>
        <v>M02</v>
      </c>
      <c r="B277" s="24">
        <f t="shared" si="67"/>
        <v>2017</v>
      </c>
      <c r="C277" s="24" t="s">
        <v>358</v>
      </c>
      <c r="D277" s="27">
        <f>SUMIFS(data_dd!D:D,data_dd!B:B,data_monthly!C277)</f>
        <v>1118.26</v>
      </c>
      <c r="E277" s="27">
        <f>SUMIFS(data_dd!F:F,data_dd!B:B,data_monthly!C277)</f>
        <v>940.5993809927669</v>
      </c>
      <c r="F277" s="12">
        <v>1118.26</v>
      </c>
      <c r="G277">
        <v>940.59938099276701</v>
      </c>
      <c r="H277" s="6">
        <f t="shared" si="79"/>
        <v>177.66</v>
      </c>
      <c r="I277">
        <f t="shared" si="72"/>
        <v>12967.076305614615</v>
      </c>
      <c r="J277">
        <f t="shared" si="73"/>
        <v>10973.799814425634</v>
      </c>
      <c r="K277">
        <f t="shared" si="74"/>
        <v>1993.25</v>
      </c>
      <c r="L277" s="12">
        <f t="shared" si="75"/>
        <v>28</v>
      </c>
      <c r="M277">
        <f t="shared" si="76"/>
        <v>39.937857142857141</v>
      </c>
      <c r="N277">
        <f t="shared" si="77"/>
        <v>33.592835035455963</v>
      </c>
      <c r="O277">
        <f t="shared" si="78"/>
        <v>6.3449999999999998</v>
      </c>
      <c r="P277">
        <f>INDEX(defra!A:D,MATCH(C277,defra!A:A,0),4)</f>
        <v>1118.2562286572329</v>
      </c>
      <c r="Q277">
        <f>INDEX(daera!$A:$AA,MATCH(A277,lookup!$N$1:$N$13,FALSE),MATCH(B277,daera!$1:$1,0))</f>
        <v>177.66</v>
      </c>
      <c r="R277" s="12">
        <f t="shared" si="80"/>
        <v>0</v>
      </c>
      <c r="S277" s="12">
        <f t="shared" si="68"/>
        <v>0</v>
      </c>
      <c r="T277" s="12">
        <f t="shared" si="69"/>
        <v>0</v>
      </c>
      <c r="U277" s="12">
        <f t="shared" si="70"/>
        <v>0</v>
      </c>
      <c r="V277" s="12">
        <f t="shared" si="71"/>
        <v>0</v>
      </c>
      <c r="W277" s="12">
        <f t="shared" si="81"/>
        <v>0</v>
      </c>
      <c r="X277">
        <f>IF(Y277="na",SUMIFS(data_dd!H:H,data_dd!B:B,data_monthly!C277),Y277)</f>
        <v>0</v>
      </c>
      <c r="Y277" t="s">
        <v>552</v>
      </c>
    </row>
    <row r="278" spans="1:25">
      <c r="A278" s="13" t="str">
        <f t="shared" si="82"/>
        <v>M03</v>
      </c>
      <c r="B278" s="24">
        <f t="shared" si="67"/>
        <v>2017</v>
      </c>
      <c r="C278" s="24" t="s">
        <v>359</v>
      </c>
      <c r="D278" s="27">
        <f>SUMIFS(data_dd!D:D,data_dd!B:B,data_monthly!C278)</f>
        <v>1283.5400000000002</v>
      </c>
      <c r="E278" s="27">
        <f>SUMIFS(data_dd!F:F,data_dd!B:B,data_monthly!C278)</f>
        <v>1079.7610771576969</v>
      </c>
      <c r="F278" s="12">
        <v>1283.54</v>
      </c>
      <c r="G278">
        <v>1079.7610771576969</v>
      </c>
      <c r="H278" s="6">
        <f t="shared" si="79"/>
        <v>203.78</v>
      </c>
      <c r="I278">
        <f t="shared" si="72"/>
        <v>14250.616305614614</v>
      </c>
      <c r="J278">
        <f t="shared" si="73"/>
        <v>12053.560891583331</v>
      </c>
      <c r="K278">
        <f t="shared" si="74"/>
        <v>2197.0300000000002</v>
      </c>
      <c r="L278" s="12">
        <f t="shared" si="75"/>
        <v>31</v>
      </c>
      <c r="M278">
        <f t="shared" si="76"/>
        <v>41.40451612903226</v>
      </c>
      <c r="N278">
        <f t="shared" si="77"/>
        <v>34.831002488957964</v>
      </c>
      <c r="O278">
        <f t="shared" si="78"/>
        <v>6.5735483870967739</v>
      </c>
      <c r="P278">
        <f>INDEX(defra!A:D,MATCH(C278,defra!A:A,0),4)</f>
        <v>1283.535327017303</v>
      </c>
      <c r="Q278">
        <f>INDEX(daera!$A:$AA,MATCH(A278,lookup!$N$1:$N$13,FALSE),MATCH(B278,daera!$1:$1,0))</f>
        <v>203.78</v>
      </c>
      <c r="R278" s="12">
        <f t="shared" si="80"/>
        <v>0</v>
      </c>
      <c r="S278" s="12">
        <f t="shared" si="68"/>
        <v>0</v>
      </c>
      <c r="T278" s="12">
        <f t="shared" si="69"/>
        <v>0</v>
      </c>
      <c r="U278" s="12">
        <f t="shared" si="70"/>
        <v>0</v>
      </c>
      <c r="V278" s="12">
        <f t="shared" si="71"/>
        <v>0</v>
      </c>
      <c r="W278" s="12">
        <f t="shared" si="81"/>
        <v>0</v>
      </c>
      <c r="X278">
        <f>IF(Y278="na",SUMIFS(data_dd!H:H,data_dd!B:B,data_monthly!C278),Y278)</f>
        <v>0</v>
      </c>
      <c r="Y278" t="s">
        <v>552</v>
      </c>
    </row>
    <row r="279" spans="1:25">
      <c r="A279" s="13" t="str">
        <f t="shared" si="82"/>
        <v>M04</v>
      </c>
      <c r="B279" s="24">
        <f t="shared" si="67"/>
        <v>2017</v>
      </c>
      <c r="C279" s="24" t="s">
        <v>360</v>
      </c>
      <c r="D279" s="27">
        <f>SUMIFS(data_dd!D:D,data_dd!B:B,data_monthly!C279)</f>
        <v>1297.1699999999998</v>
      </c>
      <c r="E279" s="27">
        <f>SUMIFS(data_dd!F:F,data_dd!B:B,data_monthly!C279)</f>
        <v>1085.5700644603619</v>
      </c>
      <c r="F279" s="12">
        <v>1297.1660007296382</v>
      </c>
      <c r="G279">
        <v>1085.5660651900002</v>
      </c>
      <c r="H279" s="6">
        <f t="shared" si="79"/>
        <v>211.6</v>
      </c>
      <c r="I279">
        <f t="shared" si="72"/>
        <v>1297.1660007296382</v>
      </c>
      <c r="J279">
        <f t="shared" si="73"/>
        <v>1085.5660651900002</v>
      </c>
      <c r="K279">
        <f t="shared" si="74"/>
        <v>211.6</v>
      </c>
      <c r="L279" s="12">
        <f t="shared" si="75"/>
        <v>30</v>
      </c>
      <c r="M279">
        <f t="shared" si="76"/>
        <v>43.23886669098794</v>
      </c>
      <c r="N279">
        <f t="shared" si="77"/>
        <v>36.185535506333345</v>
      </c>
      <c r="O279">
        <f t="shared" si="78"/>
        <v>7.0533333333333328</v>
      </c>
      <c r="P279">
        <f>INDEX(defra!A:D,MATCH(C279,defra!A:A,0),4)</f>
        <v>1297.1660007296382</v>
      </c>
      <c r="Q279">
        <f>INDEX(daera!$A:$AA,MATCH(A279,lookup!$N$1:$N$13,FALSE),MATCH(B279,daera!$1:$1,0))</f>
        <v>211.6</v>
      </c>
      <c r="R279" s="12">
        <f t="shared" si="80"/>
        <v>0</v>
      </c>
      <c r="S279" s="12">
        <f t="shared" si="68"/>
        <v>0</v>
      </c>
      <c r="T279" s="12">
        <f t="shared" si="69"/>
        <v>0</v>
      </c>
      <c r="U279" s="12">
        <f t="shared" si="70"/>
        <v>0</v>
      </c>
      <c r="V279" s="12">
        <f t="shared" si="71"/>
        <v>0</v>
      </c>
      <c r="W279" s="12">
        <f t="shared" si="81"/>
        <v>0</v>
      </c>
      <c r="X279">
        <f>IF(Y279="na",SUMIFS(data_dd!H:H,data_dd!B:B,data_monthly!C279),Y279)</f>
        <v>0</v>
      </c>
      <c r="Y279" t="s">
        <v>552</v>
      </c>
    </row>
    <row r="280" spans="1:25">
      <c r="A280" s="13" t="str">
        <f t="shared" si="82"/>
        <v>M05</v>
      </c>
      <c r="B280" s="24">
        <f t="shared" si="67"/>
        <v>2017</v>
      </c>
      <c r="C280" s="24" t="s">
        <v>361</v>
      </c>
      <c r="D280" s="27">
        <f>SUMIFS(data_dd!D:D,data_dd!B:B,data_monthly!C280)</f>
        <v>1363.44</v>
      </c>
      <c r="E280" s="27">
        <f>SUMIFS(data_dd!F:F,data_dd!B:B,data_monthly!C280)</f>
        <v>1134.4635981270119</v>
      </c>
      <c r="F280" s="12">
        <v>1363.4362019929879</v>
      </c>
      <c r="G280">
        <v>1134.45980012</v>
      </c>
      <c r="H280" s="6">
        <f t="shared" si="79"/>
        <v>228.98</v>
      </c>
      <c r="I280">
        <f t="shared" si="72"/>
        <v>2660.6022027226263</v>
      </c>
      <c r="J280">
        <f t="shared" si="73"/>
        <v>2220.02586531</v>
      </c>
      <c r="K280">
        <f t="shared" si="74"/>
        <v>440.58</v>
      </c>
      <c r="L280" s="12">
        <f t="shared" si="75"/>
        <v>31</v>
      </c>
      <c r="M280">
        <f t="shared" si="76"/>
        <v>43.981812967515737</v>
      </c>
      <c r="N280">
        <f t="shared" si="77"/>
        <v>36.595477423225802</v>
      </c>
      <c r="O280">
        <f t="shared" si="78"/>
        <v>7.3864516129032252</v>
      </c>
      <c r="P280">
        <f>INDEX(defra!A:D,MATCH(C280,defra!A:A,0),4)</f>
        <v>1363.4362019929879</v>
      </c>
      <c r="Q280">
        <f>INDEX(daera!$A:$AA,MATCH(A280,lookup!$N$1:$N$13,FALSE),MATCH(B280,daera!$1:$1,0))</f>
        <v>228.98</v>
      </c>
      <c r="R280" s="12">
        <f t="shared" si="80"/>
        <v>0</v>
      </c>
      <c r="S280" s="12">
        <f t="shared" si="68"/>
        <v>0</v>
      </c>
      <c r="T280" s="12">
        <f t="shared" si="69"/>
        <v>0</v>
      </c>
      <c r="U280" s="12">
        <f t="shared" si="70"/>
        <v>0</v>
      </c>
      <c r="V280" s="12">
        <f t="shared" si="71"/>
        <v>0</v>
      </c>
      <c r="W280" s="12">
        <f t="shared" si="81"/>
        <v>0</v>
      </c>
      <c r="X280">
        <f>IF(Y280="na",SUMIFS(data_dd!H:H,data_dd!B:B,data_monthly!C280),Y280)</f>
        <v>0</v>
      </c>
      <c r="Y280" t="s">
        <v>552</v>
      </c>
    </row>
    <row r="281" spans="1:25">
      <c r="A281" s="13" t="str">
        <f t="shared" si="82"/>
        <v>M06</v>
      </c>
      <c r="B281" s="24">
        <f t="shared" ref="B281:B344" si="83">B269+1</f>
        <v>2017</v>
      </c>
      <c r="C281" s="24" t="s">
        <v>362</v>
      </c>
      <c r="D281" s="27">
        <f>SUMIFS(data_dd!D:D,data_dd!B:B,data_monthly!C281)</f>
        <v>1265.5299999999997</v>
      </c>
      <c r="E281" s="27">
        <f>SUMIFS(data_dd!F:F,data_dd!B:B,data_monthly!C281)</f>
        <v>1055.4806424267392</v>
      </c>
      <c r="F281" s="12">
        <v>1265.532475383261</v>
      </c>
      <c r="G281">
        <v>1055.4831178100001</v>
      </c>
      <c r="H281" s="6">
        <f t="shared" si="79"/>
        <v>210.05</v>
      </c>
      <c r="I281">
        <f t="shared" si="72"/>
        <v>3926.1346781058874</v>
      </c>
      <c r="J281">
        <f t="shared" si="73"/>
        <v>3275.5089831200003</v>
      </c>
      <c r="K281">
        <f t="shared" si="74"/>
        <v>650.63</v>
      </c>
      <c r="L281" s="12">
        <f t="shared" si="75"/>
        <v>30</v>
      </c>
      <c r="M281">
        <f t="shared" si="76"/>
        <v>42.184415846108699</v>
      </c>
      <c r="N281">
        <f t="shared" si="77"/>
        <v>35.182770593666667</v>
      </c>
      <c r="O281">
        <f t="shared" si="78"/>
        <v>7.0016666666666669</v>
      </c>
      <c r="P281">
        <f>INDEX(defra!A:D,MATCH(C281,defra!A:A,0),4)</f>
        <v>1265.532475383261</v>
      </c>
      <c r="Q281">
        <f>INDEX(daera!$A:$AA,MATCH(A281,lookup!$N$1:$N$13,FALSE),MATCH(B281,daera!$1:$1,0))</f>
        <v>210.05</v>
      </c>
      <c r="R281" s="12">
        <f t="shared" si="80"/>
        <v>0</v>
      </c>
      <c r="S281" s="12">
        <f t="shared" si="68"/>
        <v>0</v>
      </c>
      <c r="T281" s="12">
        <f t="shared" si="69"/>
        <v>0</v>
      </c>
      <c r="U281" s="12">
        <f t="shared" si="70"/>
        <v>0</v>
      </c>
      <c r="V281" s="12">
        <f t="shared" si="71"/>
        <v>0</v>
      </c>
      <c r="W281" s="12">
        <f t="shared" si="81"/>
        <v>0</v>
      </c>
      <c r="X281">
        <f>IF(Y281="na",SUMIFS(data_dd!H:H,data_dd!B:B,data_monthly!C281),Y281)</f>
        <v>0</v>
      </c>
      <c r="Y281" t="s">
        <v>552</v>
      </c>
    </row>
    <row r="282" spans="1:25">
      <c r="A282" s="13" t="str">
        <f t="shared" si="82"/>
        <v>M07</v>
      </c>
      <c r="B282" s="24">
        <f t="shared" si="83"/>
        <v>2017</v>
      </c>
      <c r="C282" s="24" t="s">
        <v>363</v>
      </c>
      <c r="D282" s="27">
        <f>SUMIFS(data_dd!D:D,data_dd!B:B,data_monthly!C282)</f>
        <v>1235.0872999390067</v>
      </c>
      <c r="E282" s="27">
        <f>SUMIFS(data_dd!F:F,data_dd!B:B,data_monthly!C282)</f>
        <v>1034.7993977391307</v>
      </c>
      <c r="F282" s="12">
        <v>1235.0872999390065</v>
      </c>
      <c r="G282">
        <v>1034.7993977391304</v>
      </c>
      <c r="H282" s="6">
        <f t="shared" si="79"/>
        <v>200.29</v>
      </c>
      <c r="I282">
        <f t="shared" si="72"/>
        <v>5161.2219780448941</v>
      </c>
      <c r="J282">
        <f t="shared" si="73"/>
        <v>4310.3083808591309</v>
      </c>
      <c r="K282">
        <f t="shared" si="74"/>
        <v>850.92</v>
      </c>
      <c r="L282" s="12">
        <f t="shared" si="75"/>
        <v>31</v>
      </c>
      <c r="M282">
        <f t="shared" si="76"/>
        <v>39.841525804484078</v>
      </c>
      <c r="N282">
        <f t="shared" si="77"/>
        <v>33.38062573352034</v>
      </c>
      <c r="O282">
        <f t="shared" si="78"/>
        <v>6.4609677419354838</v>
      </c>
      <c r="P282">
        <f>INDEX(defra!A:D,MATCH(C282,defra!A:A,0),4)</f>
        <v>1221.717744269876</v>
      </c>
      <c r="Q282">
        <f>INDEX(daera!$A:$AA,MATCH(A282,lookup!$N$1:$N$13,FALSE),MATCH(B282,daera!$1:$1,0))</f>
        <v>200.29</v>
      </c>
      <c r="R282" s="12">
        <f t="shared" si="80"/>
        <v>1</v>
      </c>
      <c r="S282" s="12">
        <f t="shared" si="68"/>
        <v>0</v>
      </c>
      <c r="T282" s="12">
        <f t="shared" si="69"/>
        <v>0</v>
      </c>
      <c r="U282" s="12">
        <f t="shared" si="70"/>
        <v>0</v>
      </c>
      <c r="V282" s="12">
        <f t="shared" si="71"/>
        <v>0</v>
      </c>
      <c r="W282" s="12">
        <f t="shared" si="81"/>
        <v>0</v>
      </c>
      <c r="X282">
        <f>IF(Y282="na",SUMIFS(data_dd!H:H,data_dd!B:B,data_monthly!C282),Y282)</f>
        <v>0</v>
      </c>
      <c r="Y282" t="s">
        <v>552</v>
      </c>
    </row>
    <row r="283" spans="1:25">
      <c r="A283" s="13" t="str">
        <f t="shared" si="82"/>
        <v>M08</v>
      </c>
      <c r="B283" s="24">
        <f t="shared" si="83"/>
        <v>2017</v>
      </c>
      <c r="C283" s="24" t="s">
        <v>364</v>
      </c>
      <c r="D283" s="27">
        <f>SUMIFS(data_dd!D:D,data_dd!B:B,data_monthly!C283)</f>
        <v>1197.8579903749664</v>
      </c>
      <c r="E283" s="27">
        <f>SUMIFS(data_dd!F:F,data_dd!B:B,data_monthly!C283)</f>
        <v>1018.7048723804346</v>
      </c>
      <c r="F283" s="12">
        <v>1197.8579903749667</v>
      </c>
      <c r="G283">
        <v>1018.7048723804346</v>
      </c>
      <c r="H283" s="6">
        <f t="shared" si="79"/>
        <v>179.15</v>
      </c>
      <c r="I283">
        <f t="shared" si="72"/>
        <v>6359.079968419861</v>
      </c>
      <c r="J283">
        <f t="shared" si="73"/>
        <v>5329.0132532395655</v>
      </c>
      <c r="K283">
        <f t="shared" si="74"/>
        <v>1030.07</v>
      </c>
      <c r="L283" s="12">
        <f t="shared" si="75"/>
        <v>31</v>
      </c>
      <c r="M283">
        <f t="shared" si="76"/>
        <v>38.640580334676343</v>
      </c>
      <c r="N283">
        <f t="shared" si="77"/>
        <v>32.86144749614305</v>
      </c>
      <c r="O283">
        <f t="shared" si="78"/>
        <v>5.7790322580645164</v>
      </c>
      <c r="P283">
        <f>INDEX(defra!A:D,MATCH(C283,defra!A:A,0),4)</f>
        <v>1204.714311429532</v>
      </c>
      <c r="Q283">
        <f>INDEX(daera!$A:$AA,MATCH(A283,lookup!$N$1:$N$13,FALSE),MATCH(B283,daera!$1:$1,0))</f>
        <v>179.15</v>
      </c>
      <c r="R283" s="12">
        <f t="shared" si="80"/>
        <v>1</v>
      </c>
      <c r="S283" s="12">
        <f t="shared" si="68"/>
        <v>0</v>
      </c>
      <c r="T283" s="12">
        <f t="shared" si="69"/>
        <v>0</v>
      </c>
      <c r="U283" s="12">
        <f t="shared" si="70"/>
        <v>0</v>
      </c>
      <c r="V283" s="12">
        <f t="shared" si="71"/>
        <v>0</v>
      </c>
      <c r="W283" s="12">
        <f t="shared" si="81"/>
        <v>0</v>
      </c>
      <c r="X283">
        <f>IF(Y283="na",SUMIFS(data_dd!H:H,data_dd!B:B,data_monthly!C283),Y283)</f>
        <v>0</v>
      </c>
      <c r="Y283" t="s">
        <v>552</v>
      </c>
    </row>
    <row r="284" spans="1:25">
      <c r="A284" s="13" t="str">
        <f t="shared" si="82"/>
        <v>M09</v>
      </c>
      <c r="B284" s="24">
        <f t="shared" si="83"/>
        <v>2017</v>
      </c>
      <c r="C284" s="24" t="s">
        <v>365</v>
      </c>
      <c r="D284" s="27">
        <f>SUMIFS(data_dd!D:D,data_dd!B:B,data_monthly!C284)</f>
        <v>1143.4411150537444</v>
      </c>
      <c r="E284" s="27">
        <f>SUMIFS(data_dd!F:F,data_dd!B:B,data_monthly!C284)</f>
        <v>984.32760461956298</v>
      </c>
      <c r="F284" s="12">
        <v>1143.4411150537442</v>
      </c>
      <c r="G284">
        <v>984.3276046195632</v>
      </c>
      <c r="H284" s="6">
        <f t="shared" si="79"/>
        <v>159.11000000000001</v>
      </c>
      <c r="I284">
        <f t="shared" si="72"/>
        <v>7502.5210834736054</v>
      </c>
      <c r="J284">
        <f t="shared" si="73"/>
        <v>6313.3408578591288</v>
      </c>
      <c r="K284">
        <f t="shared" si="74"/>
        <v>1189.1799999999998</v>
      </c>
      <c r="L284" s="12">
        <f t="shared" si="75"/>
        <v>30</v>
      </c>
      <c r="M284">
        <f t="shared" si="76"/>
        <v>38.114703835124807</v>
      </c>
      <c r="N284">
        <f t="shared" si="77"/>
        <v>32.810920153985442</v>
      </c>
      <c r="O284">
        <f t="shared" si="78"/>
        <v>5.3036666666666674</v>
      </c>
      <c r="P284">
        <f>INDEX(defra!A:D,MATCH(C284,defra!A:A,0),4)</f>
        <v>1156.3893220700941</v>
      </c>
      <c r="Q284">
        <f>INDEX(daera!$A:$AA,MATCH(A284,lookup!$N$1:$N$13,FALSE),MATCH(B284,daera!$1:$1,0))</f>
        <v>159.11000000000001</v>
      </c>
      <c r="R284" s="12">
        <f t="shared" si="80"/>
        <v>1</v>
      </c>
      <c r="S284" s="12">
        <f t="shared" si="68"/>
        <v>0</v>
      </c>
      <c r="T284" s="12">
        <f t="shared" si="69"/>
        <v>0</v>
      </c>
      <c r="U284" s="12">
        <f t="shared" si="70"/>
        <v>0</v>
      </c>
      <c r="V284" s="12">
        <f t="shared" si="71"/>
        <v>0</v>
      </c>
      <c r="W284" s="12">
        <f t="shared" si="81"/>
        <v>0</v>
      </c>
      <c r="X284">
        <f>IF(Y284="na",SUMIFS(data_dd!H:H,data_dd!B:B,data_monthly!C284),Y284)</f>
        <v>0</v>
      </c>
      <c r="Y284" t="s">
        <v>552</v>
      </c>
    </row>
    <row r="285" spans="1:25">
      <c r="A285" s="13" t="str">
        <f t="shared" si="82"/>
        <v>M10</v>
      </c>
      <c r="B285" s="24">
        <f t="shared" si="83"/>
        <v>2017</v>
      </c>
      <c r="C285" s="24" t="s">
        <v>366</v>
      </c>
      <c r="D285" s="27">
        <f>SUMIFS(data_dd!D:D,data_dd!B:B,data_monthly!C285)</f>
        <v>1191.2900000000002</v>
      </c>
      <c r="E285" s="27">
        <f>SUMIFS(data_dd!F:F,data_dd!B:B,data_monthly!C285)</f>
        <v>1024.9854700353451</v>
      </c>
      <c r="F285" s="12">
        <v>1191.293782564655</v>
      </c>
      <c r="G285">
        <v>1024.9892525999999</v>
      </c>
      <c r="H285" s="6">
        <f t="shared" si="79"/>
        <v>166.3</v>
      </c>
      <c r="I285">
        <f t="shared" si="72"/>
        <v>8693.8148660382612</v>
      </c>
      <c r="J285">
        <f t="shared" si="73"/>
        <v>7338.3301104591283</v>
      </c>
      <c r="K285">
        <f t="shared" si="74"/>
        <v>1355.4799999999998</v>
      </c>
      <c r="L285" s="12">
        <f t="shared" si="75"/>
        <v>31</v>
      </c>
      <c r="M285">
        <f t="shared" si="76"/>
        <v>38.428831695634031</v>
      </c>
      <c r="N285">
        <f t="shared" si="77"/>
        <v>33.064169438709676</v>
      </c>
      <c r="O285">
        <f t="shared" si="78"/>
        <v>5.3645161290322587</v>
      </c>
      <c r="P285">
        <f>INDEX(defra!A:D,MATCH(C285,defra!A:A,0),4)</f>
        <v>1191.293782564655</v>
      </c>
      <c r="Q285">
        <f>INDEX(daera!$A:$AA,MATCH(A285,lookup!$N$1:$N$13,FALSE),MATCH(B285,daera!$1:$1,0))</f>
        <v>166.3</v>
      </c>
      <c r="R285" s="12">
        <f t="shared" si="80"/>
        <v>0</v>
      </c>
      <c r="S285" s="12">
        <f t="shared" si="68"/>
        <v>0</v>
      </c>
      <c r="T285" s="12">
        <f t="shared" si="69"/>
        <v>0</v>
      </c>
      <c r="U285" s="12">
        <f t="shared" si="70"/>
        <v>0</v>
      </c>
      <c r="V285" s="12">
        <f t="shared" si="71"/>
        <v>0</v>
      </c>
      <c r="W285" s="12">
        <f t="shared" si="81"/>
        <v>0</v>
      </c>
      <c r="X285">
        <f>IF(Y285="na",SUMIFS(data_dd!H:H,data_dd!B:B,data_monthly!C285),Y285)</f>
        <v>0</v>
      </c>
      <c r="Y285" t="s">
        <v>552</v>
      </c>
    </row>
    <row r="286" spans="1:25">
      <c r="A286" s="13" t="str">
        <f t="shared" si="82"/>
        <v>M11</v>
      </c>
      <c r="B286" s="24">
        <f t="shared" si="83"/>
        <v>2017</v>
      </c>
      <c r="C286" s="24" t="s">
        <v>367</v>
      </c>
      <c r="D286" s="27">
        <f>SUMIFS(data_dd!D:D,data_dd!B:B,data_monthly!C286)</f>
        <v>1170.5600000000002</v>
      </c>
      <c r="E286" s="27">
        <f>SUMIFS(data_dd!F:F,data_dd!B:B,data_monthly!C286)</f>
        <v>999.52117475477007</v>
      </c>
      <c r="F286" s="12">
        <v>1170.5593189902302</v>
      </c>
      <c r="G286">
        <v>999.52049374500018</v>
      </c>
      <c r="H286" s="6">
        <f t="shared" si="79"/>
        <v>171.04</v>
      </c>
      <c r="I286">
        <f t="shared" si="72"/>
        <v>9864.3741850284914</v>
      </c>
      <c r="J286">
        <f t="shared" si="73"/>
        <v>8337.8506042041281</v>
      </c>
      <c r="K286">
        <f t="shared" si="74"/>
        <v>1526.5199999999998</v>
      </c>
      <c r="L286" s="12">
        <f t="shared" si="75"/>
        <v>30</v>
      </c>
      <c r="M286">
        <f t="shared" si="76"/>
        <v>39.018643966341003</v>
      </c>
      <c r="N286">
        <f t="shared" si="77"/>
        <v>33.317349791500007</v>
      </c>
      <c r="O286">
        <f t="shared" si="78"/>
        <v>5.7013333333333334</v>
      </c>
      <c r="P286">
        <f>INDEX(defra!A:D,MATCH(C286,defra!A:A,0),4)</f>
        <v>1170.5593189902302</v>
      </c>
      <c r="Q286">
        <f>INDEX(daera!$A:$AA,MATCH(A286,lookup!$N$1:$N$13,FALSE),MATCH(B286,daera!$1:$1,0))</f>
        <v>171.04</v>
      </c>
      <c r="R286" s="12">
        <f t="shared" si="80"/>
        <v>0</v>
      </c>
      <c r="S286" s="12">
        <f t="shared" si="68"/>
        <v>0</v>
      </c>
      <c r="T286" s="12">
        <f t="shared" si="69"/>
        <v>0</v>
      </c>
      <c r="U286" s="12">
        <f t="shared" si="70"/>
        <v>0</v>
      </c>
      <c r="V286" s="12">
        <f t="shared" si="71"/>
        <v>0</v>
      </c>
      <c r="W286" s="12">
        <f t="shared" si="81"/>
        <v>0</v>
      </c>
      <c r="X286">
        <f>IF(Y286="na",SUMIFS(data_dd!H:H,data_dd!B:B,data_monthly!C286),Y286)</f>
        <v>0</v>
      </c>
      <c r="Y286" t="s">
        <v>552</v>
      </c>
    </row>
    <row r="287" spans="1:25">
      <c r="A287" s="13" t="str">
        <f t="shared" si="82"/>
        <v>M12</v>
      </c>
      <c r="B287" s="24">
        <f t="shared" si="83"/>
        <v>2017</v>
      </c>
      <c r="C287" s="24" t="s">
        <v>368</v>
      </c>
      <c r="D287" s="27">
        <f>SUMIFS(data_dd!D:D,data_dd!B:B,data_monthly!C287)</f>
        <v>1218.9000000000003</v>
      </c>
      <c r="E287" s="27">
        <f>SUMIFS(data_dd!F:F,data_dd!B:B,data_monthly!C287)</f>
        <v>1031.6790613472242</v>
      </c>
      <c r="F287" s="12">
        <v>1218.8959822194431</v>
      </c>
      <c r="G287">
        <v>1031.6750435666672</v>
      </c>
      <c r="H287" s="6">
        <f t="shared" si="79"/>
        <v>187.22</v>
      </c>
      <c r="I287">
        <f t="shared" si="72"/>
        <v>11083.270167247934</v>
      </c>
      <c r="J287">
        <f t="shared" si="73"/>
        <v>9369.5256477707953</v>
      </c>
      <c r="K287">
        <f t="shared" si="74"/>
        <v>1713.7399999999998</v>
      </c>
      <c r="L287" s="12">
        <f t="shared" si="75"/>
        <v>31</v>
      </c>
      <c r="M287">
        <f t="shared" si="76"/>
        <v>39.319225232885259</v>
      </c>
      <c r="N287">
        <f t="shared" si="77"/>
        <v>33.27984011505378</v>
      </c>
      <c r="O287">
        <f t="shared" si="78"/>
        <v>6.0393548387096772</v>
      </c>
      <c r="P287">
        <f>INDEX(defra!A:D,MATCH(C287,defra!A:A,0),4)</f>
        <v>1218.8959822194431</v>
      </c>
      <c r="Q287">
        <f>INDEX(daera!$A:$AA,MATCH(A287,lookup!$N$1:$N$13,FALSE),MATCH(B287,daera!$1:$1,0))</f>
        <v>187.22</v>
      </c>
      <c r="R287" s="12">
        <f t="shared" si="80"/>
        <v>0</v>
      </c>
      <c r="S287" s="12">
        <f t="shared" si="68"/>
        <v>0</v>
      </c>
      <c r="T287" s="12">
        <f t="shared" si="69"/>
        <v>0</v>
      </c>
      <c r="U287" s="12">
        <f t="shared" si="70"/>
        <v>0</v>
      </c>
      <c r="V287" s="12">
        <f t="shared" si="71"/>
        <v>0</v>
      </c>
      <c r="W287" s="12">
        <f t="shared" si="81"/>
        <v>0</v>
      </c>
      <c r="X287">
        <f>IF(Y287="na",SUMIFS(data_dd!H:H,data_dd!B:B,data_monthly!C287),Y287)</f>
        <v>0</v>
      </c>
      <c r="Y287" t="s">
        <v>552</v>
      </c>
    </row>
    <row r="288" spans="1:25">
      <c r="A288" s="13" t="str">
        <f t="shared" si="82"/>
        <v>M01</v>
      </c>
      <c r="B288" s="24">
        <f t="shared" si="83"/>
        <v>2018</v>
      </c>
      <c r="C288" s="24" t="s">
        <v>369</v>
      </c>
      <c r="D288" s="27">
        <f>SUMIFS(data_dd!D:D,data_dd!B:B,data_monthly!C288)</f>
        <v>1234.143256829992</v>
      </c>
      <c r="E288" s="27">
        <f>SUMIFS(data_dd!F:F,data_dd!B:B,data_monthly!C288)</f>
        <v>1038.0313468299919</v>
      </c>
      <c r="F288" s="12">
        <v>1234.098238719421</v>
      </c>
      <c r="G288">
        <v>1038.0313468300001</v>
      </c>
      <c r="H288" s="6">
        <f t="shared" si="79"/>
        <v>196.11</v>
      </c>
      <c r="I288">
        <f t="shared" si="72"/>
        <v>12317.368405967356</v>
      </c>
      <c r="J288">
        <f t="shared" si="73"/>
        <v>10407.556994600796</v>
      </c>
      <c r="K288">
        <f t="shared" si="74"/>
        <v>1909.85</v>
      </c>
      <c r="L288" s="12">
        <f t="shared" si="75"/>
        <v>31</v>
      </c>
      <c r="M288">
        <f t="shared" si="76"/>
        <v>39.809620603852288</v>
      </c>
      <c r="N288">
        <f t="shared" si="77"/>
        <v>33.484882155806453</v>
      </c>
      <c r="O288">
        <f t="shared" si="78"/>
        <v>6.3261290322580646</v>
      </c>
      <c r="P288">
        <f>INDEX(defra!A:D,MATCH(C288,defra!A:A,0),4)</f>
        <v>1234.1432568300002</v>
      </c>
      <c r="Q288">
        <f>INDEX(daera!$A:$AA,MATCH(A288,lookup!$N$1:$N$13,FALSE),MATCH(B288,daera!$1:$1,0))</f>
        <v>196.11</v>
      </c>
      <c r="R288" s="12">
        <f t="shared" si="80"/>
        <v>0</v>
      </c>
      <c r="S288" s="12">
        <f t="shared" si="68"/>
        <v>0</v>
      </c>
      <c r="T288" s="12">
        <f t="shared" si="69"/>
        <v>0</v>
      </c>
      <c r="U288" s="12">
        <f t="shared" si="70"/>
        <v>0</v>
      </c>
      <c r="V288" s="12">
        <f t="shared" si="71"/>
        <v>0</v>
      </c>
      <c r="W288" s="12">
        <f t="shared" si="81"/>
        <v>0</v>
      </c>
      <c r="X288">
        <f>IF(Y288="na",SUMIFS(data_dd!H:H,data_dd!B:B,data_monthly!C288),Y288)</f>
        <v>0</v>
      </c>
      <c r="Y288" t="s">
        <v>552</v>
      </c>
    </row>
    <row r="289" spans="1:25">
      <c r="A289" s="13" t="str">
        <f t="shared" si="82"/>
        <v>M02</v>
      </c>
      <c r="B289" s="24">
        <f t="shared" si="83"/>
        <v>2018</v>
      </c>
      <c r="C289" s="24" t="s">
        <v>370</v>
      </c>
      <c r="D289" s="27">
        <f>SUMIFS(data_dd!D:D,data_dd!B:B,data_monthly!C289)</f>
        <v>1127.1818421933303</v>
      </c>
      <c r="E289" s="27">
        <f>SUMIFS(data_dd!F:F,data_dd!B:B,data_monthly!C289)</f>
        <v>943.28417619333072</v>
      </c>
      <c r="F289" s="12">
        <v>1127.1400760669651</v>
      </c>
      <c r="G289">
        <v>943.28417619333311</v>
      </c>
      <c r="H289" s="6">
        <f t="shared" si="79"/>
        <v>183.9</v>
      </c>
      <c r="I289">
        <f t="shared" si="72"/>
        <v>13444.508482034322</v>
      </c>
      <c r="J289">
        <f t="shared" si="73"/>
        <v>11350.841170794129</v>
      </c>
      <c r="K289">
        <f t="shared" si="74"/>
        <v>2093.75</v>
      </c>
      <c r="L289" s="12">
        <f t="shared" si="75"/>
        <v>28</v>
      </c>
      <c r="M289">
        <f t="shared" si="76"/>
        <v>40.255002716677325</v>
      </c>
      <c r="N289">
        <f t="shared" si="77"/>
        <v>33.688720578333324</v>
      </c>
      <c r="O289">
        <f t="shared" si="78"/>
        <v>6.5678571428571431</v>
      </c>
      <c r="P289">
        <f>INDEX(defra!A:D,MATCH(C289,defra!A:A,0),4)</f>
        <v>1127.1818421933331</v>
      </c>
      <c r="Q289">
        <f>INDEX(daera!$A:$AA,MATCH(A289,lookup!$N$1:$N$13,FALSE),MATCH(B289,daera!$1:$1,0))</f>
        <v>183.9</v>
      </c>
      <c r="R289" s="12">
        <f t="shared" si="80"/>
        <v>0</v>
      </c>
      <c r="S289" s="12">
        <f t="shared" si="68"/>
        <v>0</v>
      </c>
      <c r="T289" s="12">
        <f t="shared" si="69"/>
        <v>0</v>
      </c>
      <c r="U289" s="12">
        <f t="shared" si="70"/>
        <v>0</v>
      </c>
      <c r="V289" s="12">
        <f t="shared" si="71"/>
        <v>0</v>
      </c>
      <c r="W289" s="12">
        <f t="shared" si="81"/>
        <v>0</v>
      </c>
      <c r="X289">
        <f>IF(Y289="na",SUMIFS(data_dd!H:H,data_dd!B:B,data_monthly!C289),Y289)</f>
        <v>0</v>
      </c>
      <c r="Y289" t="s">
        <v>552</v>
      </c>
    </row>
    <row r="290" spans="1:25">
      <c r="A290" s="13" t="str">
        <f t="shared" si="82"/>
        <v>M03</v>
      </c>
      <c r="B290" s="24">
        <f t="shared" si="83"/>
        <v>2018</v>
      </c>
      <c r="C290" s="24" t="s">
        <v>371</v>
      </c>
      <c r="D290" s="27">
        <f>SUMIFS(data_dd!D:D,data_dd!B:B,data_monthly!C290)</f>
        <v>1268.043812715001</v>
      </c>
      <c r="E290" s="27">
        <f>SUMIFS(data_dd!F:F,data_dd!B:B,data_monthly!C290)</f>
        <v>1057.4971797150008</v>
      </c>
      <c r="F290" s="12">
        <v>1267.9973727851</v>
      </c>
      <c r="G290">
        <v>1057.4971797149999</v>
      </c>
      <c r="H290" s="6">
        <f t="shared" si="79"/>
        <v>210.55</v>
      </c>
      <c r="I290">
        <f t="shared" si="72"/>
        <v>14712.505854819421</v>
      </c>
      <c r="J290">
        <f t="shared" si="73"/>
        <v>12408.338350509128</v>
      </c>
      <c r="K290">
        <f t="shared" si="74"/>
        <v>2304.3000000000002</v>
      </c>
      <c r="L290" s="12">
        <f t="shared" si="75"/>
        <v>31</v>
      </c>
      <c r="M290">
        <f t="shared" si="76"/>
        <v>40.903141057583873</v>
      </c>
      <c r="N290">
        <f t="shared" si="77"/>
        <v>34.112812248870966</v>
      </c>
      <c r="O290">
        <f t="shared" si="78"/>
        <v>6.7919354838709678</v>
      </c>
      <c r="P290">
        <f>INDEX(defra!A:D,MATCH(C290,defra!A:A,0),4)</f>
        <v>1268.0438127150001</v>
      </c>
      <c r="Q290">
        <f>INDEX(daera!$A:$AA,MATCH(A290,lookup!$N$1:$N$13,FALSE),MATCH(B290,daera!$1:$1,0))</f>
        <v>210.55</v>
      </c>
      <c r="R290" s="12">
        <f t="shared" si="80"/>
        <v>0</v>
      </c>
      <c r="S290" s="12">
        <f t="shared" si="68"/>
        <v>0</v>
      </c>
      <c r="T290" s="12">
        <f t="shared" si="69"/>
        <v>0</v>
      </c>
      <c r="U290" s="12">
        <f t="shared" si="70"/>
        <v>0</v>
      </c>
      <c r="V290" s="12">
        <f t="shared" si="71"/>
        <v>0</v>
      </c>
      <c r="W290" s="12">
        <f t="shared" si="81"/>
        <v>0</v>
      </c>
      <c r="X290">
        <f>IF(Y290="na",SUMIFS(data_dd!H:H,data_dd!B:B,data_monthly!C290),Y290)</f>
        <v>0</v>
      </c>
      <c r="Y290" t="s">
        <v>552</v>
      </c>
    </row>
    <row r="291" spans="1:25">
      <c r="A291" s="13" t="str">
        <f t="shared" si="82"/>
        <v>M04</v>
      </c>
      <c r="B291" s="24">
        <f t="shared" si="83"/>
        <v>2018</v>
      </c>
      <c r="C291" s="24" t="s">
        <v>372</v>
      </c>
      <c r="D291" s="27">
        <f>SUMIFS(data_dd!D:D,data_dd!B:B,data_monthly!C291)</f>
        <v>1284.7554426666679</v>
      </c>
      <c r="E291" s="27">
        <f>SUMIFS(data_dd!F:F,data_dd!B:B,data_monthly!C291)</f>
        <v>1070.6662216666682</v>
      </c>
      <c r="F291" s="12">
        <v>1284.7133919265232</v>
      </c>
      <c r="G291">
        <v>1070.6662216666682</v>
      </c>
      <c r="H291" s="6">
        <f t="shared" si="79"/>
        <v>214.09</v>
      </c>
      <c r="I291">
        <f t="shared" si="72"/>
        <v>1284.7133919265232</v>
      </c>
      <c r="J291">
        <f t="shared" si="73"/>
        <v>1070.6662216666682</v>
      </c>
      <c r="K291">
        <f t="shared" si="74"/>
        <v>214.09</v>
      </c>
      <c r="L291" s="12">
        <f t="shared" si="75"/>
        <v>30</v>
      </c>
      <c r="M291">
        <f t="shared" si="76"/>
        <v>42.823779730884105</v>
      </c>
      <c r="N291">
        <f t="shared" si="77"/>
        <v>35.688874055555608</v>
      </c>
      <c r="O291">
        <f t="shared" si="78"/>
        <v>7.1363333333333339</v>
      </c>
      <c r="P291">
        <f>INDEX(defra!A:D,MATCH(C291,defra!A:A,0),4)</f>
        <v>1285.1892210000001</v>
      </c>
      <c r="Q291">
        <f>INDEX(daera!$A:$AA,MATCH(A291,lookup!$N$1:$N$13,FALSE),MATCH(B291,daera!$1:$1,0))</f>
        <v>214.09</v>
      </c>
      <c r="R291" s="12">
        <f t="shared" si="80"/>
        <v>0</v>
      </c>
      <c r="S291" s="12">
        <f t="shared" si="68"/>
        <v>0</v>
      </c>
      <c r="T291" s="12">
        <f t="shared" si="69"/>
        <v>0</v>
      </c>
      <c r="U291" s="12">
        <f t="shared" si="70"/>
        <v>0</v>
      </c>
      <c r="V291" s="12">
        <f t="shared" si="71"/>
        <v>0</v>
      </c>
      <c r="W291" s="12">
        <f t="shared" si="81"/>
        <v>0</v>
      </c>
      <c r="X291">
        <f>IF(Y291="na",SUMIFS(data_dd!H:H,data_dd!B:B,data_monthly!C291),Y291)</f>
        <v>0</v>
      </c>
      <c r="Y291" t="s">
        <v>552</v>
      </c>
    </row>
    <row r="292" spans="1:25">
      <c r="A292" s="13" t="str">
        <f t="shared" si="82"/>
        <v>M05</v>
      </c>
      <c r="B292" s="24">
        <f t="shared" si="83"/>
        <v>2018</v>
      </c>
      <c r="C292" s="24" t="s">
        <v>373</v>
      </c>
      <c r="D292" s="27">
        <f>SUMIFS(data_dd!D:D,data_dd!B:B,data_monthly!C292)</f>
        <v>1371.9282727176558</v>
      </c>
      <c r="E292" s="27">
        <f>SUMIFS(data_dd!F:F,data_dd!B:B,data_monthly!C292)</f>
        <v>1139.7176607176555</v>
      </c>
      <c r="F292" s="12">
        <v>1371.882594102789</v>
      </c>
      <c r="G292" s="6">
        <v>1139.72</v>
      </c>
      <c r="H292" s="6">
        <f t="shared" ref="H292:H299" si="84">Q292</f>
        <v>232.21</v>
      </c>
      <c r="I292">
        <f t="shared" si="72"/>
        <v>2656.5959860293124</v>
      </c>
      <c r="J292">
        <f t="shared" si="73"/>
        <v>2210.3862216666685</v>
      </c>
      <c r="K292">
        <f t="shared" si="74"/>
        <v>446.3</v>
      </c>
      <c r="L292" s="12">
        <f t="shared" si="75"/>
        <v>31</v>
      </c>
      <c r="M292">
        <f t="shared" si="76"/>
        <v>44.254277229122224</v>
      </c>
      <c r="N292">
        <f t="shared" si="77"/>
        <v>36.765161290322581</v>
      </c>
      <c r="O292">
        <f t="shared" si="78"/>
        <v>7.4906451612903231</v>
      </c>
      <c r="P292">
        <f>INDEX(defra!A:D,MATCH(C292,defra!A:A,0),4)</f>
        <v>1372.2106120000001</v>
      </c>
      <c r="Q292">
        <f>INDEX(daera!$A:$AA,MATCH(A292,lookup!$N$1:$N$13,FALSE),MATCH(B292,daera!$1:$1,0))</f>
        <v>232.21</v>
      </c>
      <c r="R292" s="12">
        <f t="shared" si="80"/>
        <v>0</v>
      </c>
      <c r="S292" s="12">
        <f t="shared" si="68"/>
        <v>0</v>
      </c>
      <c r="T292" s="12">
        <f t="shared" si="69"/>
        <v>0</v>
      </c>
      <c r="U292" s="12">
        <f t="shared" si="70"/>
        <v>0</v>
      </c>
      <c r="V292" s="12">
        <f t="shared" si="71"/>
        <v>0</v>
      </c>
      <c r="W292" s="12">
        <f t="shared" si="81"/>
        <v>0</v>
      </c>
      <c r="X292">
        <f>IF(Y292="na",SUMIFS(data_dd!H:H,data_dd!B:B,data_monthly!C292),Y292)</f>
        <v>0</v>
      </c>
      <c r="Y292" t="s">
        <v>552</v>
      </c>
    </row>
    <row r="293" spans="1:25">
      <c r="A293" s="13" t="str">
        <f t="shared" si="82"/>
        <v>M06</v>
      </c>
      <c r="B293" s="24">
        <f t="shared" si="83"/>
        <v>2018</v>
      </c>
      <c r="C293" s="24" t="s">
        <v>374</v>
      </c>
      <c r="D293" s="27">
        <f>SUMIFS(data_dd!D:D,data_dd!B:B,data_monthly!C293)</f>
        <v>1268.756059333333</v>
      </c>
      <c r="E293" s="27">
        <f>SUMIFS(data_dd!F:F,data_dd!B:B,data_monthly!C293)</f>
        <v>1055.0108673333332</v>
      </c>
      <c r="F293" s="12">
        <v>1268.7126661608304</v>
      </c>
      <c r="G293" s="6">
        <v>1055.01</v>
      </c>
      <c r="H293" s="6">
        <f t="shared" si="84"/>
        <v>213.75</v>
      </c>
      <c r="I293">
        <f t="shared" si="72"/>
        <v>3925.3086521901428</v>
      </c>
      <c r="J293">
        <f t="shared" si="73"/>
        <v>3265.3962216666687</v>
      </c>
      <c r="K293">
        <f t="shared" si="74"/>
        <v>660.05</v>
      </c>
      <c r="L293" s="12">
        <f t="shared" si="75"/>
        <v>30</v>
      </c>
      <c r="M293">
        <f t="shared" si="76"/>
        <v>42.290422205361011</v>
      </c>
      <c r="N293">
        <f t="shared" si="77"/>
        <v>35.167000000000002</v>
      </c>
      <c r="O293">
        <f t="shared" si="78"/>
        <v>7.125</v>
      </c>
      <c r="P293">
        <f>INDEX(defra!A:D,MATCH(C293,defra!A:A,0),4)</f>
        <v>1268.7451920000001</v>
      </c>
      <c r="Q293">
        <f>INDEX(daera!$A:$AA,MATCH(A293,lookup!$N$1:$N$13,FALSE),MATCH(B293,daera!$1:$1,0))</f>
        <v>213.75</v>
      </c>
      <c r="R293" s="12">
        <f t="shared" si="80"/>
        <v>0</v>
      </c>
      <c r="S293" s="12">
        <f t="shared" si="68"/>
        <v>0</v>
      </c>
      <c r="T293" s="12">
        <f t="shared" si="69"/>
        <v>0</v>
      </c>
      <c r="U293" s="12">
        <f t="shared" si="70"/>
        <v>0</v>
      </c>
      <c r="V293" s="12">
        <f t="shared" si="71"/>
        <v>0</v>
      </c>
      <c r="W293" s="12">
        <f t="shared" si="81"/>
        <v>0</v>
      </c>
      <c r="X293">
        <f>IF(Y293="na",SUMIFS(data_dd!H:H,data_dd!B:B,data_monthly!C293),Y293)</f>
        <v>0</v>
      </c>
      <c r="Y293" t="s">
        <v>552</v>
      </c>
    </row>
    <row r="294" spans="1:25">
      <c r="A294" s="13" t="str">
        <f t="shared" si="82"/>
        <v>M07</v>
      </c>
      <c r="B294" s="24">
        <f t="shared" si="83"/>
        <v>2018</v>
      </c>
      <c r="C294" s="24" t="s">
        <v>375</v>
      </c>
      <c r="D294" s="27">
        <f>SUMIFS(data_dd!D:D,data_dd!B:B,data_monthly!C294)</f>
        <v>1231.1508785000003</v>
      </c>
      <c r="E294" s="27">
        <f>SUMIFS(data_dd!F:F,data_dd!B:B,data_monthly!C294)</f>
        <v>1024.7475145000001</v>
      </c>
      <c r="F294" s="12">
        <v>1231.1058304859894</v>
      </c>
      <c r="G294" s="6">
        <v>1024.75</v>
      </c>
      <c r="H294" s="6">
        <f t="shared" si="84"/>
        <v>206.4</v>
      </c>
      <c r="I294">
        <f t="shared" si="72"/>
        <v>5156.4144826761321</v>
      </c>
      <c r="J294">
        <f t="shared" si="73"/>
        <v>4290.1462216666687</v>
      </c>
      <c r="K294">
        <f t="shared" si="74"/>
        <v>866.44999999999993</v>
      </c>
      <c r="L294" s="12">
        <f t="shared" si="75"/>
        <v>31</v>
      </c>
      <c r="M294">
        <f t="shared" si="76"/>
        <v>39.713091305999654</v>
      </c>
      <c r="N294">
        <f t="shared" si="77"/>
        <v>33.056451612903224</v>
      </c>
      <c r="O294">
        <f t="shared" si="78"/>
        <v>6.6580645161290324</v>
      </c>
      <c r="P294">
        <f>INDEX(defra!A:D,MATCH(C294,defra!A:A,0),4)</f>
        <v>1230.4033639999998</v>
      </c>
      <c r="Q294">
        <f>INDEX(daera!$A:$AA,MATCH(A294,lookup!$N$1:$N$13,FALSE),MATCH(B294,daera!$1:$1,0))</f>
        <v>206.4</v>
      </c>
      <c r="R294" s="12">
        <f t="shared" si="80"/>
        <v>0</v>
      </c>
      <c r="S294" s="12">
        <f t="shared" si="68"/>
        <v>0</v>
      </c>
      <c r="T294" s="12">
        <f t="shared" si="69"/>
        <v>0</v>
      </c>
      <c r="U294" s="12">
        <f t="shared" ref="U294:U357" si="85">IF(U293=0,IF(AND(F294=0,D294&gt;0),1,0),IF(AND(F294=0,D294&gt;0),1+U293,0))</f>
        <v>0</v>
      </c>
      <c r="V294" s="12">
        <f t="shared" si="71"/>
        <v>0</v>
      </c>
      <c r="W294" s="12">
        <f t="shared" si="81"/>
        <v>0</v>
      </c>
      <c r="X294">
        <f>IF(Y294="na",SUMIFS(data_dd!H:H,data_dd!B:B,data_monthly!C294),Y294)</f>
        <v>0</v>
      </c>
      <c r="Y294" t="s">
        <v>552</v>
      </c>
    </row>
    <row r="295" spans="1:25">
      <c r="A295" s="13" t="str">
        <f t="shared" si="82"/>
        <v>M08</v>
      </c>
      <c r="B295" s="24">
        <f t="shared" si="83"/>
        <v>2018</v>
      </c>
      <c r="C295" s="24" t="s">
        <v>376</v>
      </c>
      <c r="D295" s="27">
        <f>SUMIFS(data_dd!D:D,data_dd!B:B,data_monthly!C295)</f>
        <v>1196.0696194999998</v>
      </c>
      <c r="E295" s="27">
        <f>SUMIFS(data_dd!F:F,data_dd!B:B,data_monthly!C295)</f>
        <v>1012.0895344999998</v>
      </c>
      <c r="F295" s="12">
        <v>1196.0294781800189</v>
      </c>
      <c r="G295" s="6">
        <v>1012.09</v>
      </c>
      <c r="H295" s="6">
        <f t="shared" si="84"/>
        <v>183.98</v>
      </c>
      <c r="I295">
        <f t="shared" si="72"/>
        <v>6352.4439608561515</v>
      </c>
      <c r="J295">
        <f t="shared" si="73"/>
        <v>5302.2362216666688</v>
      </c>
      <c r="K295">
        <f t="shared" si="74"/>
        <v>1050.4299999999998</v>
      </c>
      <c r="L295" s="12">
        <f t="shared" si="75"/>
        <v>31</v>
      </c>
      <c r="M295">
        <f t="shared" si="76"/>
        <v>38.581596070323194</v>
      </c>
      <c r="N295">
        <f t="shared" si="77"/>
        <v>32.648064516129033</v>
      </c>
      <c r="O295">
        <f t="shared" si="78"/>
        <v>5.9348387096774191</v>
      </c>
      <c r="P295">
        <f>INDEX(defra!A:D,MATCH(C295,defra!A:A,0),4)</f>
        <v>1195.9800849999999</v>
      </c>
      <c r="Q295">
        <f>INDEX(daera!$A:$AA,MATCH(A295,lookup!$N$1:$N$13,FALSE),MATCH(B295,daera!$1:$1,0))</f>
        <v>183.98</v>
      </c>
      <c r="R295" s="12">
        <f t="shared" si="80"/>
        <v>0</v>
      </c>
      <c r="S295" s="12">
        <f t="shared" si="68"/>
        <v>0</v>
      </c>
      <c r="T295" s="12">
        <f t="shared" si="69"/>
        <v>0</v>
      </c>
      <c r="U295" s="12">
        <f t="shared" si="85"/>
        <v>0</v>
      </c>
      <c r="V295" s="12">
        <f t="shared" si="71"/>
        <v>0</v>
      </c>
      <c r="W295" s="12">
        <f t="shared" si="81"/>
        <v>0</v>
      </c>
      <c r="X295">
        <f>IF(Y295="na",SUMIFS(data_dd!H:H,data_dd!B:B,data_monthly!C295),Y295)</f>
        <v>0</v>
      </c>
      <c r="Y295" t="s">
        <v>552</v>
      </c>
    </row>
    <row r="296" spans="1:25">
      <c r="A296" s="13" t="str">
        <f t="shared" si="82"/>
        <v>M09</v>
      </c>
      <c r="B296" s="24">
        <f t="shared" si="83"/>
        <v>2018</v>
      </c>
      <c r="C296" s="24" t="s">
        <v>377</v>
      </c>
      <c r="D296" s="27">
        <f>SUMIFS(data_dd!D:D,data_dd!B:B,data_monthly!C296)</f>
        <v>1153.7090450000003</v>
      </c>
      <c r="E296" s="27">
        <f>SUMIFS(data_dd!F:F,data_dd!B:B,data_monthly!C296)</f>
        <v>987.87782599999991</v>
      </c>
      <c r="F296" s="12">
        <v>1153.6694973328179</v>
      </c>
      <c r="G296" s="6">
        <v>987.88</v>
      </c>
      <c r="H296" s="6">
        <f t="shared" si="84"/>
        <v>165.83</v>
      </c>
      <c r="I296">
        <f t="shared" si="72"/>
        <v>7506.1134581889692</v>
      </c>
      <c r="J296">
        <f t="shared" si="73"/>
        <v>6290.1162216666689</v>
      </c>
      <c r="K296">
        <f t="shared" si="74"/>
        <v>1216.2599999999998</v>
      </c>
      <c r="L296" s="12">
        <f t="shared" si="75"/>
        <v>30</v>
      </c>
      <c r="M296">
        <f t="shared" si="76"/>
        <v>38.455649911093928</v>
      </c>
      <c r="N296">
        <f t="shared" si="77"/>
        <v>32.929333333333332</v>
      </c>
      <c r="O296">
        <f t="shared" si="78"/>
        <v>5.5276666666666667</v>
      </c>
      <c r="P296">
        <f>INDEX(defra!A:D,MATCH(C296,defra!A:A,0),4)</f>
        <v>1153.731219</v>
      </c>
      <c r="Q296">
        <f>INDEX(daera!$A:$AA,MATCH(A296,lookup!$N$1:$N$13,FALSE),MATCH(B296,daera!$1:$1,0))</f>
        <v>165.83</v>
      </c>
      <c r="R296" s="12">
        <f t="shared" si="80"/>
        <v>0</v>
      </c>
      <c r="S296" s="12">
        <f t="shared" si="68"/>
        <v>0</v>
      </c>
      <c r="T296" s="12">
        <f t="shared" si="69"/>
        <v>0</v>
      </c>
      <c r="U296" s="12">
        <f t="shared" si="85"/>
        <v>0</v>
      </c>
      <c r="V296" s="12">
        <f t="shared" si="71"/>
        <v>0</v>
      </c>
      <c r="W296" s="12">
        <f t="shared" si="81"/>
        <v>0</v>
      </c>
      <c r="X296">
        <f>IF(Y296="na",SUMIFS(data_dd!H:H,data_dd!B:B,data_monthly!C296),Y296)</f>
        <v>0</v>
      </c>
      <c r="Y296" t="s">
        <v>552</v>
      </c>
    </row>
    <row r="297" spans="1:25">
      <c r="A297" s="13" t="str">
        <f t="shared" si="82"/>
        <v>M10</v>
      </c>
      <c r="B297" s="24">
        <f t="shared" si="83"/>
        <v>2018</v>
      </c>
      <c r="C297" s="24" t="s">
        <v>378</v>
      </c>
      <c r="D297" s="27">
        <f>SUMIFS(data_dd!D:D,data_dd!B:B,data_monthly!C297)</f>
        <v>1199.8637404999999</v>
      </c>
      <c r="E297" s="27">
        <f>SUMIFS(data_dd!F:F,data_dd!B:B,data_monthly!C297)</f>
        <v>1027.0389075000001</v>
      </c>
      <c r="F297" s="12">
        <v>1199.8233566755891</v>
      </c>
      <c r="G297" s="6">
        <v>1027.04</v>
      </c>
      <c r="H297" s="6">
        <f t="shared" si="84"/>
        <v>172.82</v>
      </c>
      <c r="I297">
        <f t="shared" si="72"/>
        <v>8705.936814864559</v>
      </c>
      <c r="J297">
        <f t="shared" si="73"/>
        <v>7317.1562216666689</v>
      </c>
      <c r="K297">
        <f t="shared" si="74"/>
        <v>1389.0799999999997</v>
      </c>
      <c r="L297" s="12">
        <f t="shared" si="75"/>
        <v>31</v>
      </c>
      <c r="M297">
        <f t="shared" si="76"/>
        <v>38.703979247599648</v>
      </c>
      <c r="N297">
        <f t="shared" si="77"/>
        <v>33.130322580645164</v>
      </c>
      <c r="O297">
        <f t="shared" si="78"/>
        <v>5.5748387096774188</v>
      </c>
      <c r="P297">
        <f>INDEX(defra!A:D,MATCH(C297,defra!A:A,0),4)</f>
        <v>1199.8248330000001</v>
      </c>
      <c r="Q297">
        <f>INDEX(daera!$A:$AA,MATCH(A297,lookup!$N$1:$N$13,FALSE),MATCH(B297,daera!$1:$1,0))</f>
        <v>172.82</v>
      </c>
      <c r="R297" s="12">
        <f t="shared" si="80"/>
        <v>0</v>
      </c>
      <c r="S297" s="12">
        <f t="shared" si="68"/>
        <v>0</v>
      </c>
      <c r="T297" s="12">
        <f t="shared" si="69"/>
        <v>0</v>
      </c>
      <c r="U297" s="12">
        <f t="shared" si="85"/>
        <v>0</v>
      </c>
      <c r="V297" s="12">
        <f t="shared" si="71"/>
        <v>0</v>
      </c>
      <c r="W297" s="12">
        <f t="shared" si="81"/>
        <v>0</v>
      </c>
      <c r="X297">
        <f>IF(Y297="na",SUMIFS(data_dd!H:H,data_dd!B:B,data_monthly!C297),Y297)</f>
        <v>0</v>
      </c>
      <c r="Y297" t="s">
        <v>552</v>
      </c>
    </row>
    <row r="298" spans="1:25">
      <c r="A298" s="13" t="str">
        <f t="shared" si="82"/>
        <v>M11</v>
      </c>
      <c r="B298" s="24">
        <f t="shared" si="83"/>
        <v>2018</v>
      </c>
      <c r="C298" s="24" t="s">
        <v>379</v>
      </c>
      <c r="D298" s="27">
        <f>SUMIFS(data_dd!D:D,data_dd!B:B,data_monthly!C298)</f>
        <v>1174.0222228073806</v>
      </c>
      <c r="E298" s="27">
        <f>SUMIFS(data_dd!F:F,data_dd!B:B,data_monthly!C298)</f>
        <v>1000.3049207741933</v>
      </c>
      <c r="F298" s="12">
        <v>1173.9992270572977</v>
      </c>
      <c r="G298" s="6">
        <v>1000.3</v>
      </c>
      <c r="H298" s="6">
        <f t="shared" si="84"/>
        <v>173.72</v>
      </c>
      <c r="I298">
        <f t="shared" si="72"/>
        <v>9879.9360419218574</v>
      </c>
      <c r="J298">
        <f t="shared" si="73"/>
        <v>8317.4562216666691</v>
      </c>
      <c r="K298">
        <f t="shared" si="74"/>
        <v>1562.7999999999997</v>
      </c>
      <c r="L298" s="12">
        <f t="shared" si="75"/>
        <v>30</v>
      </c>
      <c r="M298">
        <f t="shared" si="76"/>
        <v>39.133307568576591</v>
      </c>
      <c r="N298">
        <f t="shared" si="77"/>
        <v>33.343333333333334</v>
      </c>
      <c r="O298">
        <f t="shared" si="78"/>
        <v>5.7906666666666666</v>
      </c>
      <c r="P298">
        <f>INDEX(defra!A:D,MATCH(C298,defra!A:A,0),4)</f>
        <v>1174.017302033187</v>
      </c>
      <c r="Q298">
        <f>INDEX(daera!$A:$AA,MATCH(A298,lookup!$N$1:$N$13,FALSE),MATCH(B298,daera!$1:$1,0))</f>
        <v>173.72</v>
      </c>
      <c r="R298" s="12">
        <f t="shared" si="80"/>
        <v>0</v>
      </c>
      <c r="S298" s="12">
        <f t="shared" si="68"/>
        <v>0</v>
      </c>
      <c r="T298" s="12">
        <f t="shared" si="69"/>
        <v>0</v>
      </c>
      <c r="U298" s="12">
        <f t="shared" si="85"/>
        <v>0</v>
      </c>
      <c r="V298" s="12">
        <f t="shared" si="71"/>
        <v>0</v>
      </c>
      <c r="W298" s="12">
        <f t="shared" si="81"/>
        <v>0</v>
      </c>
      <c r="X298">
        <f>IF(Y298="na",SUMIFS(data_dd!H:H,data_dd!B:B,data_monthly!C298),Y298)</f>
        <v>0</v>
      </c>
      <c r="Y298" t="s">
        <v>552</v>
      </c>
    </row>
    <row r="299" spans="1:25">
      <c r="A299" s="13" t="str">
        <f t="shared" si="82"/>
        <v>M12</v>
      </c>
      <c r="B299" s="24">
        <f t="shared" si="83"/>
        <v>2018</v>
      </c>
      <c r="C299" s="24" t="s">
        <v>380</v>
      </c>
      <c r="D299" s="27">
        <f>SUMIFS(data_dd!D:D,data_dd!B:B,data_monthly!C299)</f>
        <v>1241.207550381441</v>
      </c>
      <c r="E299" s="27">
        <f>SUMIFS(data_dd!F:F,data_dd!B:B,data_monthly!C299)</f>
        <v>1049.1146753814412</v>
      </c>
      <c r="F299" s="12">
        <v>1241.1661246182841</v>
      </c>
      <c r="G299" s="6">
        <v>1049.1099999999999</v>
      </c>
      <c r="H299" s="6">
        <f t="shared" si="84"/>
        <v>192.09</v>
      </c>
      <c r="I299">
        <f t="shared" si="72"/>
        <v>11121.102166540142</v>
      </c>
      <c r="J299">
        <f t="shared" si="73"/>
        <v>9366.5662216666697</v>
      </c>
      <c r="K299">
        <f t="shared" si="74"/>
        <v>1754.8899999999996</v>
      </c>
      <c r="L299" s="12">
        <f t="shared" si="75"/>
        <v>31</v>
      </c>
      <c r="M299">
        <f t="shared" si="76"/>
        <v>40.037616923170454</v>
      </c>
      <c r="N299">
        <f t="shared" si="77"/>
        <v>33.842258064516123</v>
      </c>
      <c r="O299">
        <f t="shared" si="78"/>
        <v>6.1964516129032257</v>
      </c>
      <c r="P299">
        <f>IF(ISNA(INDEX(defra!A:D,MATCH(C299,defra!A:A,0),4))=TRUE,0,INDEX(defra!A:D,MATCH(C299,defra!A:A,0),4))</f>
        <v>1241.192875</v>
      </c>
      <c r="Q299">
        <f>IF(ISNA(INDEX(daera!$A:$AA,MATCH(A299,lookup!$N$1:$N$13,FALSE),MATCH(B299,daera!$1:$1,0)))=TRUE,0,INDEX(daera!$A:$AA,MATCH(A299,lookup!$N$1:$N$13,FALSE),MATCH(B299,daera!$1:$1,0)))</f>
        <v>192.09</v>
      </c>
      <c r="R299" s="12">
        <f t="shared" si="80"/>
        <v>0</v>
      </c>
      <c r="S299" s="12">
        <f t="shared" si="68"/>
        <v>0</v>
      </c>
      <c r="T299" s="12">
        <f t="shared" si="69"/>
        <v>0</v>
      </c>
      <c r="U299" s="12">
        <f t="shared" si="85"/>
        <v>0</v>
      </c>
      <c r="V299" s="12">
        <f t="shared" si="71"/>
        <v>0</v>
      </c>
      <c r="W299" s="12">
        <f t="shared" ref="W299:W308" si="86">IF(AND($W$1="UK",U299=1),D299,IF(AND($W$1="GB",V299=1),E299,0))+IF(AND($W$1="UK",U299=2),D299,IF(AND($W$1="GB",V299=2),E299,0))</f>
        <v>0</v>
      </c>
      <c r="X299">
        <f>IF(Y299="na",SUMIFS(data_dd!H:H,data_dd!B:B,data_monthly!C299),Y299)</f>
        <v>0</v>
      </c>
      <c r="Y299" t="s">
        <v>552</v>
      </c>
    </row>
    <row r="300" spans="1:25">
      <c r="A300" s="13" t="str">
        <f t="shared" si="82"/>
        <v>M01</v>
      </c>
      <c r="B300" s="24">
        <f t="shared" si="83"/>
        <v>2019</v>
      </c>
      <c r="C300" s="24" t="s">
        <v>381</v>
      </c>
      <c r="D300">
        <f>IF(C300=$AE$1,SUMIFS(data_dd!D:D,data_dd!B:B,data_monthly!C300)*$AG$2,SUMIFS(data_dd!D:D,data_dd!B:B,data_monthly!C300))</f>
        <v>1265.696169804613</v>
      </c>
      <c r="E300">
        <f>IF(D300=0,0,ROUND(SUMIFS(data_dd!F:F,data_dd!B:B,data_monthly!C300),3))</f>
        <v>1062.674</v>
      </c>
      <c r="F300" s="6">
        <f t="shared" ref="F300:F306" si="87">IF(H300=0,0,G300+H300)</f>
        <v>1265.69</v>
      </c>
      <c r="G300" s="6">
        <v>1062.67</v>
      </c>
      <c r="H300" s="6">
        <f t="shared" ref="H300:H306" si="88">Q300</f>
        <v>203.02</v>
      </c>
      <c r="I300">
        <f t="shared" ref="I300:I306" si="89">IF(F300=0,0,IF(A300="M04",F300,F300+I299))</f>
        <v>12386.792166540143</v>
      </c>
      <c r="J300">
        <f t="shared" ref="J300:J306" si="90">IF(G300=0,0,IF($A300="M04",G300,G300+J299))</f>
        <v>10429.23622166667</v>
      </c>
      <c r="K300">
        <f t="shared" ref="K300:K306" si="91">IF(H300=0,0,IF($A300="M04",H300,H300+K299))</f>
        <v>1957.9099999999996</v>
      </c>
      <c r="L300" s="12">
        <f t="shared" si="75"/>
        <v>31</v>
      </c>
      <c r="M300">
        <f t="shared" si="76"/>
        <v>40.828709677419354</v>
      </c>
      <c r="N300">
        <f t="shared" si="77"/>
        <v>34.27967741935484</v>
      </c>
      <c r="O300">
        <f t="shared" si="78"/>
        <v>6.5490322580645168</v>
      </c>
      <c r="P300">
        <f>IF(ISNA(INDEX(defra!A:D,MATCH(C300,defra!A:A,0),4))=TRUE,0,INDEX(defra!A:D,MATCH(C300,defra!A:A,0),4))</f>
        <v>1265.721853</v>
      </c>
      <c r="Q300">
        <f>IF(ISNA(INDEX(daera!$A:$AA,MATCH(A300,lookup!$N$1:$N$13,FALSE),MATCH(B300,daera!$1:$1,0)))=TRUE,0,INDEX(daera!$A:$AA,MATCH(A300,lookup!$N$1:$N$13,FALSE),MATCH(B300,daera!$1:$1,0)))</f>
        <v>203.02</v>
      </c>
      <c r="R300" s="12">
        <f t="shared" ref="R300:R306" si="92">IF(H300=0,0,IF(F300-P300&gt;1,1,0)+IF(F300-P300&lt;-1,1,0))</f>
        <v>0</v>
      </c>
      <c r="S300" s="12">
        <f t="shared" si="68"/>
        <v>0</v>
      </c>
      <c r="T300" s="12">
        <f t="shared" si="69"/>
        <v>0</v>
      </c>
      <c r="U300" s="12">
        <f t="shared" si="85"/>
        <v>0</v>
      </c>
      <c r="V300" s="12">
        <f t="shared" si="71"/>
        <v>0</v>
      </c>
      <c r="W300" s="12">
        <f t="shared" si="86"/>
        <v>0</v>
      </c>
      <c r="X300">
        <f>IF(Y300="na",SUMIFS(data_dd!H:H,data_dd!B:B,data_monthly!C300),Y300)</f>
        <v>0</v>
      </c>
      <c r="Y300" t="s">
        <v>552</v>
      </c>
    </row>
    <row r="301" spans="1:25">
      <c r="A301" s="13" t="str">
        <f t="shared" si="82"/>
        <v>M02</v>
      </c>
      <c r="B301" s="24">
        <f t="shared" si="83"/>
        <v>2019</v>
      </c>
      <c r="C301" s="24" t="s">
        <v>382</v>
      </c>
      <c r="D301">
        <f>IF(C301=$AE$1,SUMIFS(data_dd!D:D,data_dd!B:B,data_monthly!C301)*$AG$2,SUMIFS(data_dd!D:D,data_dd!B:B,data_monthly!C301))</f>
        <v>1156.3163970021446</v>
      </c>
      <c r="E301">
        <f>IF(D301=0,0,ROUND(SUMIFS(data_dd!F:F,data_dd!B:B,data_monthly!C301),3))</f>
        <v>966.947</v>
      </c>
      <c r="F301" s="6">
        <f t="shared" si="87"/>
        <v>1156.3200000000002</v>
      </c>
      <c r="G301" s="6">
        <v>966.95</v>
      </c>
      <c r="H301" s="6">
        <f t="shared" si="88"/>
        <v>189.37</v>
      </c>
      <c r="I301">
        <f t="shared" si="89"/>
        <v>13543.112166540142</v>
      </c>
      <c r="J301">
        <f t="shared" si="90"/>
        <v>11396.18622166667</v>
      </c>
      <c r="K301">
        <f t="shared" si="91"/>
        <v>2147.2799999999997</v>
      </c>
      <c r="L301" s="12">
        <f t="shared" si="75"/>
        <v>28</v>
      </c>
      <c r="M301">
        <f t="shared" si="76"/>
        <v>41.297142857142866</v>
      </c>
      <c r="N301">
        <f t="shared" si="77"/>
        <v>34.533928571428575</v>
      </c>
      <c r="O301">
        <f t="shared" si="78"/>
        <v>6.7632142857142856</v>
      </c>
      <c r="P301">
        <f>IF(ISNA(INDEX(defra!A:D,MATCH(C301,defra!A:A,0),4))=TRUE,0,INDEX(defra!A:D,MATCH(C301,defra!A:A,0),4))</f>
        <v>1156.2691029999999</v>
      </c>
      <c r="Q301">
        <f>IF(ISNA(INDEX(daera!$A:$AA,MATCH(A301,lookup!$N$1:$N$13,FALSE),MATCH(B301,daera!$1:$1,0)))=TRUE,0,INDEX(daera!$A:$AA,MATCH(A301,lookup!$N$1:$N$13,FALSE),MATCH(B301,daera!$1:$1,0)))</f>
        <v>189.37</v>
      </c>
      <c r="R301" s="12">
        <f t="shared" si="92"/>
        <v>0</v>
      </c>
      <c r="S301" s="12">
        <f t="shared" si="68"/>
        <v>0</v>
      </c>
      <c r="T301" s="12">
        <f t="shared" si="69"/>
        <v>0</v>
      </c>
      <c r="U301" s="12">
        <f t="shared" si="85"/>
        <v>0</v>
      </c>
      <c r="V301" s="12">
        <f t="shared" si="71"/>
        <v>0</v>
      </c>
      <c r="W301" s="12">
        <f t="shared" si="86"/>
        <v>0</v>
      </c>
      <c r="X301">
        <f>IF(Y301="na",SUMIFS(data_dd!H:H,data_dd!B:B,data_monthly!C301),Y301)</f>
        <v>0</v>
      </c>
      <c r="Y301" t="s">
        <v>552</v>
      </c>
    </row>
    <row r="302" spans="1:25">
      <c r="A302" s="13" t="str">
        <f t="shared" si="82"/>
        <v>M03</v>
      </c>
      <c r="B302" s="24">
        <f t="shared" si="83"/>
        <v>2019</v>
      </c>
      <c r="C302" s="24" t="s">
        <v>383</v>
      </c>
      <c r="D302">
        <f>IF(C302=$AE$1,SUMIFS(data_dd!D:D,data_dd!B:B,data_monthly!C302)*$AG$2,SUMIFS(data_dd!D:D,data_dd!B:B,data_monthly!C302))</f>
        <v>1328.605870494745</v>
      </c>
      <c r="E302">
        <f>IF(D302=0,0,ROUND(SUMIFS(data_dd!F:F,data_dd!B:B,data_monthly!C302),3))</f>
        <v>1111.8209999999999</v>
      </c>
      <c r="F302" s="6">
        <f t="shared" si="87"/>
        <v>1328.6</v>
      </c>
      <c r="G302" s="6">
        <v>1111.82</v>
      </c>
      <c r="H302" s="6">
        <f t="shared" si="88"/>
        <v>216.78</v>
      </c>
      <c r="I302">
        <f t="shared" si="89"/>
        <v>14871.712166540143</v>
      </c>
      <c r="J302">
        <f t="shared" si="90"/>
        <v>12508.00622166667</v>
      </c>
      <c r="K302">
        <f t="shared" si="91"/>
        <v>2364.06</v>
      </c>
      <c r="L302" s="12">
        <f t="shared" si="75"/>
        <v>31</v>
      </c>
      <c r="M302">
        <f t="shared" si="76"/>
        <v>42.858064516129026</v>
      </c>
      <c r="N302">
        <f t="shared" si="77"/>
        <v>35.865161290322575</v>
      </c>
      <c r="O302">
        <f t="shared" si="78"/>
        <v>6.9929032258064519</v>
      </c>
      <c r="P302">
        <f>IF(ISNA(INDEX(defra!A:D,MATCH(C302,defra!A:A,0),4))=TRUE,0,INDEX(defra!A:D,MATCH(C302,defra!A:A,0),4))</f>
        <v>1328.5846509999999</v>
      </c>
      <c r="Q302">
        <f>IF(ISNA(INDEX(daera!$A:$AA,MATCH(A302,lookup!$N$1:$N$13,FALSE),MATCH(B302,daera!$1:$1,0)))=TRUE,0,INDEX(daera!$A:$AA,MATCH(A302,lookup!$N$1:$N$13,FALSE),MATCH(B302,daera!$1:$1,0)))</f>
        <v>216.78</v>
      </c>
      <c r="R302" s="12">
        <f t="shared" si="92"/>
        <v>0</v>
      </c>
      <c r="S302" s="12">
        <f t="shared" si="68"/>
        <v>0</v>
      </c>
      <c r="T302" s="12">
        <f t="shared" si="69"/>
        <v>0</v>
      </c>
      <c r="U302" s="12">
        <f t="shared" si="85"/>
        <v>0</v>
      </c>
      <c r="V302" s="12">
        <f t="shared" si="71"/>
        <v>0</v>
      </c>
      <c r="W302" s="12">
        <f t="shared" si="86"/>
        <v>0</v>
      </c>
      <c r="X302">
        <f>IF(Y302="na",SUMIFS(data_dd!H:H,data_dd!B:B,data_monthly!C302),Y302)</f>
        <v>0</v>
      </c>
      <c r="Y302" t="s">
        <v>552</v>
      </c>
    </row>
    <row r="303" spans="1:25">
      <c r="A303" s="13" t="str">
        <f t="shared" si="82"/>
        <v>M04</v>
      </c>
      <c r="B303" s="24">
        <f t="shared" si="83"/>
        <v>2019</v>
      </c>
      <c r="C303" s="24" t="s">
        <v>384</v>
      </c>
      <c r="D303">
        <f>IF(C303=$AE$1,SUMIFS(data_dd!D:D,data_dd!B:B,data_monthly!C303)*$AG$2,SUMIFS(data_dd!D:D,data_dd!B:B,data_monthly!C303))</f>
        <v>1339.114134436235</v>
      </c>
      <c r="E303">
        <f>IF(D303=0,0,ROUND(SUMIFS(data_dd!F:F,data_dd!B:B,data_monthly!C303),3))</f>
        <v>1118.461</v>
      </c>
      <c r="F303" s="6">
        <f t="shared" si="87"/>
        <v>1339.1100000000001</v>
      </c>
      <c r="G303" s="6">
        <v>1118.46</v>
      </c>
      <c r="H303" s="6">
        <f t="shared" si="88"/>
        <v>220.65</v>
      </c>
      <c r="I303">
        <f t="shared" si="89"/>
        <v>1339.1100000000001</v>
      </c>
      <c r="J303">
        <f t="shared" si="90"/>
        <v>1118.46</v>
      </c>
      <c r="K303">
        <f t="shared" si="91"/>
        <v>220.65</v>
      </c>
      <c r="L303" s="12">
        <f t="shared" si="75"/>
        <v>30</v>
      </c>
      <c r="M303">
        <f t="shared" si="76"/>
        <v>44.637000000000008</v>
      </c>
      <c r="N303">
        <f t="shared" si="77"/>
        <v>37.282000000000004</v>
      </c>
      <c r="O303">
        <f t="shared" si="78"/>
        <v>7.3550000000000004</v>
      </c>
      <c r="P303">
        <f>IF(ISNA(INDEX(defra!A:D,MATCH(C303,defra!A:A,0),4))=TRUE,0,INDEX(defra!A:D,MATCH(C303,defra!A:A,0),4))</f>
        <v>1339.1528949999999</v>
      </c>
      <c r="Q303">
        <f>IF(ISNA(INDEX(daera!$A:$AA,MATCH(A303,lookup!$N$1:$N$13,FALSE),MATCH(B303,daera!$1:$1,0)))=TRUE,0,INDEX(daera!$A:$AA,MATCH(A303,lookup!$N$1:$N$13,FALSE),MATCH(B303,daera!$1:$1,0)))</f>
        <v>220.65</v>
      </c>
      <c r="R303" s="12">
        <f t="shared" si="92"/>
        <v>0</v>
      </c>
      <c r="S303" s="12">
        <f t="shared" si="68"/>
        <v>0</v>
      </c>
      <c r="T303" s="12">
        <f t="shared" si="69"/>
        <v>0</v>
      </c>
      <c r="U303" s="12">
        <f t="shared" si="85"/>
        <v>0</v>
      </c>
      <c r="V303" s="12">
        <f t="shared" si="71"/>
        <v>0</v>
      </c>
      <c r="W303" s="12">
        <f t="shared" si="86"/>
        <v>0</v>
      </c>
      <c r="X303">
        <f>IF(Y303="na",SUMIFS(data_dd!H:H,data_dd!B:B,data_monthly!C303),Y303)</f>
        <v>0</v>
      </c>
      <c r="Y303" t="s">
        <v>552</v>
      </c>
    </row>
    <row r="304" spans="1:25">
      <c r="A304" s="13" t="str">
        <f t="shared" si="82"/>
        <v>M05</v>
      </c>
      <c r="B304" s="24">
        <f t="shared" si="83"/>
        <v>2019</v>
      </c>
      <c r="C304" s="24" t="s">
        <v>385</v>
      </c>
      <c r="D304">
        <f>IF(C304=$AE$1,SUMIFS(data_dd!D:D,data_dd!B:B,data_monthly!C304)*$AG$2,SUMIFS(data_dd!D:D,data_dd!B:B,data_monthly!C304))</f>
        <v>1395.164406915394</v>
      </c>
      <c r="E304">
        <f>IF(D304=0,0,ROUND(SUMIFS(data_dd!F:F,data_dd!B:B,data_monthly!C304),3))</f>
        <v>1160.0719999999999</v>
      </c>
      <c r="F304" s="6">
        <f t="shared" si="87"/>
        <v>1395.1599999999999</v>
      </c>
      <c r="G304" s="6">
        <v>1160.07</v>
      </c>
      <c r="H304" s="6">
        <f t="shared" si="88"/>
        <v>235.09</v>
      </c>
      <c r="I304">
        <f t="shared" si="89"/>
        <v>2734.27</v>
      </c>
      <c r="J304">
        <f t="shared" si="90"/>
        <v>2278.5299999999997</v>
      </c>
      <c r="K304">
        <f t="shared" si="91"/>
        <v>455.74</v>
      </c>
      <c r="L304" s="12">
        <f t="shared" si="75"/>
        <v>31</v>
      </c>
      <c r="M304">
        <f t="shared" si="76"/>
        <v>45.005161290322576</v>
      </c>
      <c r="N304">
        <f t="shared" si="77"/>
        <v>37.421612903225807</v>
      </c>
      <c r="O304">
        <f t="shared" si="78"/>
        <v>7.5835483870967746</v>
      </c>
      <c r="P304">
        <f>IF(ISNA(INDEX(defra!A:D,MATCH(C304,defra!A:A,0),4))=TRUE,0,INDEX(defra!A:D,MATCH(C304,defra!A:A,0),4))</f>
        <v>1395.1920949999999</v>
      </c>
      <c r="Q304">
        <f>IF(ISNA(INDEX(daera!$A:$AA,MATCH(A304,lookup!$N$1:$N$13,FALSE),MATCH(B304,daera!$1:$1,0)))=TRUE,0,INDEX(daera!$A:$AA,MATCH(A304,lookup!$N$1:$N$13,FALSE),MATCH(B304,daera!$1:$1,0)))</f>
        <v>235.09</v>
      </c>
      <c r="R304" s="12">
        <f t="shared" si="92"/>
        <v>0</v>
      </c>
      <c r="S304" s="12">
        <f t="shared" si="68"/>
        <v>0</v>
      </c>
      <c r="T304" s="12">
        <f t="shared" si="69"/>
        <v>0</v>
      </c>
      <c r="U304" s="12">
        <f t="shared" si="85"/>
        <v>0</v>
      </c>
      <c r="V304" s="12">
        <f t="shared" si="71"/>
        <v>0</v>
      </c>
      <c r="W304" s="12">
        <f t="shared" si="86"/>
        <v>0</v>
      </c>
      <c r="X304">
        <f>IF(Y304="na",SUMIFS(data_dd!H:H,data_dd!B:B,data_monthly!C304),Y304)</f>
        <v>0</v>
      </c>
      <c r="Y304" t="s">
        <v>552</v>
      </c>
    </row>
    <row r="305" spans="1:25">
      <c r="A305" s="13" t="str">
        <f t="shared" si="82"/>
        <v>M06</v>
      </c>
      <c r="B305" s="24">
        <f t="shared" si="83"/>
        <v>2019</v>
      </c>
      <c r="C305" s="24" t="s">
        <v>386</v>
      </c>
      <c r="D305">
        <f>IF(C305=$AE$1,SUMIFS(data_dd!D:D,data_dd!B:B,data_monthly!C305)*$AG$2,SUMIFS(data_dd!D:D,data_dd!B:B,data_monthly!C305))</f>
        <v>1288.3802977282603</v>
      </c>
      <c r="E305">
        <f>IF(D305=0,0,ROUND(SUMIFS(data_dd!F:F,data_dd!B:B,data_monthly!C305),3))</f>
        <v>1070.0160000000001</v>
      </c>
      <c r="F305" s="6">
        <f t="shared" si="87"/>
        <v>1288.3800000000001</v>
      </c>
      <c r="G305" s="6">
        <v>1070.02</v>
      </c>
      <c r="H305" s="6">
        <f t="shared" si="88"/>
        <v>218.36</v>
      </c>
      <c r="I305">
        <f t="shared" si="89"/>
        <v>4022.65</v>
      </c>
      <c r="J305">
        <f t="shared" si="90"/>
        <v>3348.5499999999997</v>
      </c>
      <c r="K305">
        <f t="shared" si="91"/>
        <v>674.1</v>
      </c>
      <c r="L305" s="12">
        <f t="shared" si="75"/>
        <v>30</v>
      </c>
      <c r="M305">
        <f t="shared" si="76"/>
        <v>42.946000000000005</v>
      </c>
      <c r="N305">
        <f t="shared" si="77"/>
        <v>35.667333333333332</v>
      </c>
      <c r="O305">
        <f t="shared" si="78"/>
        <v>7.2786666666666671</v>
      </c>
      <c r="P305">
        <f>IF(ISNA(INDEX(defra!A:D,MATCH(C305,defra!A:A,0),4))=TRUE,0,INDEX(defra!A:D,MATCH(C305,defra!A:A,0),4))</f>
        <v>1288.3643269999998</v>
      </c>
      <c r="Q305">
        <f>IF(ISNA(INDEX(daera!$A:$AA,MATCH(A305,lookup!$N$1:$N$13,FALSE),MATCH(B305,daera!$1:$1,0)))=TRUE,0,INDEX(daera!$A:$AA,MATCH(A305,lookup!$N$1:$N$13,FALSE),MATCH(B305,daera!$1:$1,0)))</f>
        <v>218.36</v>
      </c>
      <c r="R305" s="12">
        <f t="shared" si="92"/>
        <v>0</v>
      </c>
      <c r="S305" s="12">
        <f t="shared" si="68"/>
        <v>0</v>
      </c>
      <c r="T305" s="12">
        <f t="shared" si="69"/>
        <v>0</v>
      </c>
      <c r="U305" s="12">
        <f t="shared" si="85"/>
        <v>0</v>
      </c>
      <c r="V305" s="12">
        <f t="shared" si="71"/>
        <v>0</v>
      </c>
      <c r="W305" s="12">
        <f t="shared" si="86"/>
        <v>0</v>
      </c>
      <c r="X305">
        <f>IF(Y305="na",SUMIFS(data_dd!H:H,data_dd!B:B,data_monthly!C305),Y305)</f>
        <v>0</v>
      </c>
      <c r="Y305" t="s">
        <v>552</v>
      </c>
    </row>
    <row r="306" spans="1:25">
      <c r="A306" s="13" t="str">
        <f t="shared" si="82"/>
        <v>M07</v>
      </c>
      <c r="B306" s="24">
        <f t="shared" si="83"/>
        <v>2019</v>
      </c>
      <c r="C306" s="24" t="s">
        <v>387</v>
      </c>
      <c r="D306">
        <f>IF(C306=$AE$1,SUMIFS(data_dd!D:D,data_dd!B:B,data_monthly!C306)*$AG$2,SUMIFS(data_dd!D:D,data_dd!B:B,data_monthly!C306))</f>
        <v>1266.5096284889182</v>
      </c>
      <c r="E306">
        <f>IF(D306=0,0,ROUND(SUMIFS(data_dd!F:F,data_dd!B:B,data_monthly!C306),3))</f>
        <v>1056.4179999999999</v>
      </c>
      <c r="F306" s="6">
        <f t="shared" si="87"/>
        <v>1266.51</v>
      </c>
      <c r="G306" s="6">
        <v>1056.42</v>
      </c>
      <c r="H306" s="6">
        <f t="shared" si="88"/>
        <v>210.09</v>
      </c>
      <c r="I306">
        <f t="shared" si="89"/>
        <v>5289.16</v>
      </c>
      <c r="J306">
        <f t="shared" si="90"/>
        <v>4404.9699999999993</v>
      </c>
      <c r="K306">
        <f t="shared" si="91"/>
        <v>884.19</v>
      </c>
      <c r="L306" s="12">
        <f t="shared" si="75"/>
        <v>31</v>
      </c>
      <c r="M306">
        <f t="shared" si="76"/>
        <v>40.855161290322577</v>
      </c>
      <c r="N306">
        <f t="shared" si="77"/>
        <v>34.078064516129032</v>
      </c>
      <c r="O306">
        <f t="shared" si="78"/>
        <v>6.7770967741935486</v>
      </c>
      <c r="P306">
        <f>IF(ISNA(INDEX(defra!A:D,MATCH(C306,defra!A:A,0),4))=TRUE,0,INDEX(defra!A:D,MATCH(C306,defra!A:A,0),4))</f>
        <v>1266.4917850000002</v>
      </c>
      <c r="Q306">
        <f>IF(ISNA(INDEX(daera!$A:$AA,MATCH(A306,lookup!$N$1:$N$13,FALSE),MATCH(B306,daera!$1:$1,0)))=TRUE,0,INDEX(daera!$A:$AA,MATCH(A306,lookup!$N$1:$N$13,FALSE),MATCH(B306,daera!$1:$1,0)))</f>
        <v>210.09</v>
      </c>
      <c r="R306" s="12">
        <f t="shared" si="92"/>
        <v>0</v>
      </c>
      <c r="S306" s="12">
        <f>IF(G306+G307=G306,IF(G306+G307&gt;0,1,0),0)</f>
        <v>0</v>
      </c>
      <c r="T306" s="12">
        <f>IF(H306+H307=H306,IF(H306+H307&gt;0,1,0),0)</f>
        <v>0</v>
      </c>
      <c r="U306" s="12">
        <f t="shared" si="85"/>
        <v>0</v>
      </c>
      <c r="V306" s="12">
        <f t="shared" si="71"/>
        <v>0</v>
      </c>
      <c r="W306" s="12">
        <f t="shared" si="86"/>
        <v>0</v>
      </c>
      <c r="X306">
        <f>IF(Y306="na",SUMIFS(data_dd!H:H,data_dd!B:B,data_monthly!C306),Y306)</f>
        <v>0</v>
      </c>
      <c r="Y306" t="s">
        <v>552</v>
      </c>
    </row>
    <row r="307" spans="1:25">
      <c r="A307" s="13" t="str">
        <f t="shared" si="82"/>
        <v>M08</v>
      </c>
      <c r="B307" s="24">
        <f t="shared" si="83"/>
        <v>2019</v>
      </c>
      <c r="C307" s="24" t="s">
        <v>388</v>
      </c>
      <c r="D307">
        <f>IF(C307=$AE$1,SUMIFS(data_dd!D:D,data_dd!B:B,data_monthly!C307)*$AG$2,SUMIFS(data_dd!D:D,data_dd!B:B,data_monthly!C307))</f>
        <v>1206.3567683844249</v>
      </c>
      <c r="E307">
        <f>IF(D307=0,0,ROUND(SUMIFS(data_dd!F:F,data_dd!B:B,data_monthly!C307),3))</f>
        <v>1018.9690000000001</v>
      </c>
      <c r="F307" s="6">
        <f>IF(H307=0,0,G307+H307)</f>
        <v>1206.3600000000001</v>
      </c>
      <c r="G307" s="6">
        <v>1018.97</v>
      </c>
      <c r="H307" s="6">
        <f t="shared" ref="H307:H370" si="93">Q307</f>
        <v>187.39</v>
      </c>
      <c r="I307">
        <f>IF(F307=0,0,IF(A307="M04",F307,F307+I306))</f>
        <v>6495.52</v>
      </c>
      <c r="J307">
        <f>IF(G307=0,0,IF($A307="M04",G307,G307+J306))</f>
        <v>5423.94</v>
      </c>
      <c r="K307">
        <f>IF(H307=0,0,IF($A307="M04",H307,H307+K306))</f>
        <v>1071.58</v>
      </c>
      <c r="L307" s="12">
        <f t="shared" si="75"/>
        <v>31</v>
      </c>
      <c r="M307">
        <f t="shared" si="76"/>
        <v>38.914838709677426</v>
      </c>
      <c r="N307">
        <f t="shared" si="77"/>
        <v>32.869999999999997</v>
      </c>
      <c r="O307">
        <f t="shared" si="78"/>
        <v>6.0448387096774185</v>
      </c>
      <c r="P307">
        <f>IF(ISNA(INDEX(defra!A:D,MATCH(C307,defra!A:A,0),4))=TRUE,0,INDEX(defra!A:D,MATCH(C307,defra!A:A,0),4))</f>
        <v>1206.3876070000001</v>
      </c>
      <c r="Q307">
        <f>IF(ISNA(INDEX(daera!$A:$AA,MATCH(A307,lookup!$N$1:$N$13,FALSE),MATCH(B307,daera!$1:$1,0)))=TRUE,0,INDEX(daera!$A:$AA,MATCH(A307,lookup!$N$1:$N$13,FALSE),MATCH(B307,daera!$1:$1,0)))</f>
        <v>187.39</v>
      </c>
      <c r="R307" s="12">
        <f>IF(H307=0,0,IF(F307-P307&gt;1,1,0)+IF(F307-P307&lt;-1,1,0))</f>
        <v>0</v>
      </c>
      <c r="S307" s="12">
        <f>IF(G307+G308=G307,IF(G307+G308&gt;0,1,0),0)</f>
        <v>0</v>
      </c>
      <c r="T307" s="12">
        <f t="shared" ref="T307:T370" si="94">IF(H307+H308=H307,IF(H307+H308&gt;0,1,0),0)</f>
        <v>0</v>
      </c>
      <c r="U307" s="12">
        <f t="shared" si="85"/>
        <v>0</v>
      </c>
      <c r="V307" s="12">
        <f t="shared" ref="V307" si="95">IF(AND(G307=0,E307&gt;0),1,0)</f>
        <v>0</v>
      </c>
      <c r="W307" s="12">
        <f t="shared" si="86"/>
        <v>0</v>
      </c>
      <c r="X307">
        <f>IF(Y307="na",SUMIFS(data_dd!H:H,data_dd!B:B,data_monthly!C307),Y307)</f>
        <v>0</v>
      </c>
      <c r="Y307" t="s">
        <v>552</v>
      </c>
    </row>
    <row r="308" spans="1:25">
      <c r="A308" s="13" t="str">
        <f t="shared" si="82"/>
        <v>M09</v>
      </c>
      <c r="B308" s="24">
        <f t="shared" si="83"/>
        <v>2019</v>
      </c>
      <c r="C308" s="24" t="s">
        <v>389</v>
      </c>
      <c r="D308">
        <f>IF(C308=$AE$1,SUMIFS(data_dd!D:D,data_dd!B:B,data_monthly!C308)*$AG$2,SUMIFS(data_dd!D:D,data_dd!B:B,data_monthly!C308))</f>
        <v>1156.7260182894559</v>
      </c>
      <c r="E308">
        <f>IF(D308=0,0,ROUND(SUMIFS(data_dd!F:F,data_dd!B:B,data_monthly!C308),3))</f>
        <v>988.45500000000004</v>
      </c>
      <c r="F308" s="6">
        <f t="shared" ref="F308:F370" si="96">IF(H308=0,0,G308+H308)</f>
        <v>1156.72</v>
      </c>
      <c r="G308" s="6">
        <v>988.45</v>
      </c>
      <c r="H308" s="6">
        <f t="shared" si="93"/>
        <v>168.27</v>
      </c>
      <c r="I308">
        <f t="shared" ref="I308:I370" si="97">IF(F308=0,0,IF(A308="M04",F308,F308+I307))</f>
        <v>7652.2400000000007</v>
      </c>
      <c r="J308">
        <f t="shared" ref="J308:J371" si="98">IF(G308=0,0,IF($A308="M04",G308,G308+J307))</f>
        <v>6412.3899999999994</v>
      </c>
      <c r="K308">
        <f t="shared" ref="K308:K370" si="99">IF(H308=0,0,IF($A308="M04",H308,H308+K307))</f>
        <v>1239.8499999999999</v>
      </c>
      <c r="L308" s="12">
        <f t="shared" si="75"/>
        <v>30</v>
      </c>
      <c r="M308">
        <f t="shared" si="76"/>
        <v>38.557333333333332</v>
      </c>
      <c r="N308">
        <f t="shared" si="77"/>
        <v>32.948333333333338</v>
      </c>
      <c r="O308">
        <f t="shared" si="78"/>
        <v>5.609</v>
      </c>
      <c r="P308">
        <f>IF(ISNA(INDEX(defra!A:D,MATCH(C308,defra!A:A,0),4))=TRUE,0,INDEX(defra!A:D,MATCH(C308,defra!A:A,0),4))</f>
        <v>1156.771113</v>
      </c>
      <c r="Q308">
        <f>IF(ISNA(INDEX(daera!$A:$AA,MATCH(A308,lookup!$N$1:$N$13,FALSE),MATCH(B308,daera!$1:$1,0)))=TRUE,0,INDEX(daera!$A:$AA,MATCH(A308,lookup!$N$1:$N$13,FALSE),MATCH(B308,daera!$1:$1,0)))</f>
        <v>168.27</v>
      </c>
      <c r="R308" s="12">
        <f t="shared" ref="R308:R309" si="100">IF(H308=0,0,IF(F308-P308&gt;1,1,0)+IF(F308-P308&lt;-1,1,0))</f>
        <v>0</v>
      </c>
      <c r="S308" s="12">
        <f t="shared" ref="S308:S370" si="101">IF(G308+G309=G308,IF(G308+G309&gt;0,1,0),0)</f>
        <v>0</v>
      </c>
      <c r="T308" s="12">
        <f t="shared" si="94"/>
        <v>0</v>
      </c>
      <c r="U308" s="12">
        <f t="shared" si="85"/>
        <v>0</v>
      </c>
      <c r="V308" s="12">
        <f>IF(AND(G308=0,E308&gt;0),1,0)</f>
        <v>0</v>
      </c>
      <c r="W308" s="12">
        <f t="shared" si="86"/>
        <v>0</v>
      </c>
      <c r="X308">
        <f>IF(Y308="na",SUMIFS(data_dd!H:H,data_dd!B:B,data_monthly!C308),Y308)</f>
        <v>0</v>
      </c>
      <c r="Y308" t="s">
        <v>552</v>
      </c>
    </row>
    <row r="309" spans="1:25">
      <c r="A309" s="13" t="str">
        <f t="shared" si="82"/>
        <v>M10</v>
      </c>
      <c r="B309" s="24">
        <f t="shared" si="83"/>
        <v>2019</v>
      </c>
      <c r="C309" s="24" t="s">
        <v>390</v>
      </c>
      <c r="D309">
        <f>IF(C309=$AE$1,SUMIFS(data_dd!D:D,data_dd!B:B,data_monthly!C309)*$AG$2,SUMIFS(data_dd!D:D,data_dd!B:B,data_monthly!C309))</f>
        <v>1192.0093874999998</v>
      </c>
      <c r="E309">
        <f>IF(D309=0,0,ROUND(SUMIFS(data_dd!F:F,data_dd!B:B,data_monthly!C309),3))</f>
        <v>1018.979</v>
      </c>
      <c r="F309" s="6">
        <f t="shared" si="96"/>
        <v>1192.01</v>
      </c>
      <c r="G309" s="6">
        <v>1018.98</v>
      </c>
      <c r="H309" s="6">
        <f t="shared" si="93"/>
        <v>173.03</v>
      </c>
      <c r="I309">
        <f t="shared" si="97"/>
        <v>8844.25</v>
      </c>
      <c r="J309">
        <f t="shared" si="98"/>
        <v>7431.369999999999</v>
      </c>
      <c r="K309">
        <f t="shared" si="99"/>
        <v>1412.8799999999999</v>
      </c>
      <c r="L309" s="12">
        <f t="shared" si="75"/>
        <v>31</v>
      </c>
      <c r="M309">
        <f t="shared" si="76"/>
        <v>38.451935483870969</v>
      </c>
      <c r="N309">
        <f t="shared" si="77"/>
        <v>32.870322580645158</v>
      </c>
      <c r="O309">
        <f t="shared" si="78"/>
        <v>5.5816129032258068</v>
      </c>
      <c r="P309">
        <f>IF(ISNA(INDEX(defra!A:D,MATCH(C309,defra!A:A,0),4))=TRUE,0,INDEX(defra!A:D,MATCH(C309,defra!A:A,0),4))</f>
        <v>1192.030853</v>
      </c>
      <c r="Q309">
        <f>IF(ISNA(INDEX(daera!$A:$AA,MATCH(A309,lookup!$N$1:$N$13,FALSE),MATCH(B309,daera!$1:$1,0)))=TRUE,0,INDEX(daera!$A:$AA,MATCH(A309,lookup!$N$1:$N$13,FALSE),MATCH(B309,daera!$1:$1,0)))</f>
        <v>173.03</v>
      </c>
      <c r="R309" s="12">
        <f t="shared" si="100"/>
        <v>0</v>
      </c>
      <c r="S309" s="12">
        <f t="shared" si="101"/>
        <v>0</v>
      </c>
      <c r="T309" s="12">
        <f t="shared" si="94"/>
        <v>0</v>
      </c>
      <c r="U309" s="12">
        <f t="shared" si="85"/>
        <v>0</v>
      </c>
      <c r="V309" s="12">
        <f t="shared" ref="V309:V370" si="102">IF(AND(G309=0,E309&gt;0),1,0)</f>
        <v>0</v>
      </c>
      <c r="W309" s="12">
        <f>IF(AND($W$1="UK",U309=1),D309,IF(AND($W$1="GB",V309=1),E309,0))+IF(AND($W$1="UK",U309=2),D309,IF(AND($W$1="GB",V309=2),E309,0))</f>
        <v>0</v>
      </c>
      <c r="X309">
        <f>IF(Y309="na",SUMIFS(data_dd!H:H,data_dd!B:B,data_monthly!C309),Y309)</f>
        <v>0</v>
      </c>
      <c r="Y309" t="s">
        <v>552</v>
      </c>
    </row>
    <row r="310" spans="1:25">
      <c r="A310" s="13" t="str">
        <f t="shared" si="82"/>
        <v>M11</v>
      </c>
      <c r="B310" s="24">
        <f t="shared" si="83"/>
        <v>2019</v>
      </c>
      <c r="C310" s="24" t="s">
        <v>391</v>
      </c>
      <c r="D310">
        <f>IF(C310=$AE$1,SUMIFS(data_dd!D:D,data_dd!B:B,data_monthly!C310)*$AG$2,SUMIFS(data_dd!D:D,data_dd!B:B,data_monthly!C310))</f>
        <v>1163.5451547295995</v>
      </c>
      <c r="E310">
        <f>IF(D310=0,0,ROUND(SUMIFS(data_dd!F:F,data_dd!B:B,data_monthly!C310),3))</f>
        <v>989.07799999999997</v>
      </c>
      <c r="F310" s="6">
        <f t="shared" si="96"/>
        <v>1163.55</v>
      </c>
      <c r="G310" s="6">
        <v>989.08</v>
      </c>
      <c r="H310" s="6">
        <f t="shared" si="93"/>
        <v>174.47</v>
      </c>
      <c r="I310">
        <f t="shared" si="97"/>
        <v>10007.799999999999</v>
      </c>
      <c r="J310">
        <f t="shared" si="98"/>
        <v>8420.4499999999989</v>
      </c>
      <c r="K310">
        <f t="shared" si="99"/>
        <v>1587.35</v>
      </c>
      <c r="L310" s="12">
        <f t="shared" si="75"/>
        <v>30</v>
      </c>
      <c r="M310">
        <f t="shared" si="76"/>
        <v>38.784999999999997</v>
      </c>
      <c r="N310">
        <f t="shared" si="77"/>
        <v>32.969333333333331</v>
      </c>
      <c r="O310">
        <f t="shared" si="78"/>
        <v>5.815666666666667</v>
      </c>
      <c r="P310">
        <f>IF(ISNA(INDEX(defra!A:D,MATCH(C310,defra!A:A,0),4))=TRUE,0,INDEX(defra!A:D,MATCH(C310,defra!A:A,0),4))</f>
        <v>1163.567462</v>
      </c>
      <c r="Q310">
        <f>IF(ISNA(INDEX(daera!$A:$AA,MATCH(A310,lookup!$N$1:$N$13,FALSE),MATCH(B310,daera!$1:$1,0)))=TRUE,0,INDEX(daera!$A:$AA,MATCH(A310,lookup!$N$1:$N$13,FALSE),MATCH(B310,daera!$1:$1,0)))</f>
        <v>174.47</v>
      </c>
      <c r="R310" s="12">
        <f>IF(H310=0,IF(H310-P310&gt;1,1,0)+IF(H310-P310&lt;-1,1,0),IF(F310-P310&gt;1,1,0)+IF(F310-P310&lt;-1,1,0))</f>
        <v>0</v>
      </c>
      <c r="S310" s="12">
        <f t="shared" si="101"/>
        <v>0</v>
      </c>
      <c r="T310" s="12">
        <f t="shared" si="94"/>
        <v>0</v>
      </c>
      <c r="U310" s="12">
        <f t="shared" si="85"/>
        <v>0</v>
      </c>
      <c r="V310" s="12">
        <f t="shared" si="102"/>
        <v>0</v>
      </c>
      <c r="W310" s="12">
        <f t="shared" ref="W310:W370" si="103">IF(AND($W$1="UK",U310=1),D310,IF(AND($W$1="GB",V310=1),E310,0))+IF(AND($W$1="UK",U310=2),D310,IF(AND($W$1="GB",V310=2),E310,0))</f>
        <v>0</v>
      </c>
      <c r="X310">
        <f>IF(Y310="na",SUMIFS(data_dd!H:H,data_dd!B:B,data_monthly!C310),Y310)</f>
        <v>0</v>
      </c>
      <c r="Y310" t="s">
        <v>552</v>
      </c>
    </row>
    <row r="311" spans="1:25">
      <c r="A311" s="13" t="str">
        <f t="shared" si="82"/>
        <v>M12</v>
      </c>
      <c r="B311" s="24">
        <f t="shared" si="83"/>
        <v>2019</v>
      </c>
      <c r="C311" s="24" t="s">
        <v>392</v>
      </c>
      <c r="D311">
        <f>IF(C311=$AE$1,SUMIFS(data_dd!D:D,data_dd!B:B,data_monthly!C311)*$AG$2,SUMIFS(data_dd!D:D,data_dd!B:B,data_monthly!C311))</f>
        <v>1226.4231542850732</v>
      </c>
      <c r="E311">
        <f>IF(D311=0,0,ROUND(SUMIFS(data_dd!F:F,data_dd!B:B,data_monthly!C311),3))</f>
        <v>1032.998</v>
      </c>
      <c r="F311" s="6">
        <f t="shared" si="96"/>
        <v>1226.42</v>
      </c>
      <c r="G311" s="6">
        <v>1033</v>
      </c>
      <c r="H311" s="6">
        <f t="shared" si="93"/>
        <v>193.42</v>
      </c>
      <c r="I311">
        <f t="shared" si="97"/>
        <v>11234.22</v>
      </c>
      <c r="J311">
        <f t="shared" si="98"/>
        <v>9453.4499999999989</v>
      </c>
      <c r="K311">
        <f t="shared" si="99"/>
        <v>1780.77</v>
      </c>
      <c r="L311" s="12">
        <f t="shared" si="75"/>
        <v>31</v>
      </c>
      <c r="M311">
        <f t="shared" si="76"/>
        <v>39.561935483870968</v>
      </c>
      <c r="N311">
        <f t="shared" si="77"/>
        <v>33.322580645161288</v>
      </c>
      <c r="O311">
        <f t="shared" si="78"/>
        <v>6.2393548387096773</v>
      </c>
      <c r="P311">
        <f>IF(ISNA(INDEX(defra!A:D,MATCH(C311,defra!A:A,0),4))=TRUE,0,INDEX(defra!A:D,MATCH(C311,defra!A:A,0),4))</f>
        <v>1226.0648070000002</v>
      </c>
      <c r="Q311">
        <f>IF(ISNA(INDEX(daera!$A:$AA,MATCH(A311,lookup!$N$1:$N$13,FALSE),MATCH(B311,daera!$1:$1,0)))=TRUE,0,INDEX(daera!$A:$AA,MATCH(A311,lookup!$N$1:$N$13,FALSE),MATCH(B311,daera!$1:$1,0)))</f>
        <v>193.42</v>
      </c>
      <c r="R311" s="12">
        <f t="shared" ref="R311:R370" si="104">IF(H311=0,IF(H311-P311&gt;1,1,0)+IF(H311-P311&lt;-1,1,0),IF(F311-P311&gt;1,1,0)+IF(F311-P311&lt;-1,1,0))</f>
        <v>0</v>
      </c>
      <c r="S311" s="12">
        <f t="shared" si="101"/>
        <v>0</v>
      </c>
      <c r="T311" s="12">
        <f t="shared" si="94"/>
        <v>0</v>
      </c>
      <c r="U311" s="12">
        <f t="shared" si="85"/>
        <v>0</v>
      </c>
      <c r="V311" s="12">
        <f t="shared" si="102"/>
        <v>0</v>
      </c>
      <c r="W311" s="12">
        <f t="shared" si="103"/>
        <v>0</v>
      </c>
      <c r="X311">
        <f>IF(Y311="na",ROUND(SUMIFS(data_dd!H:H,data_dd!B:B,data_monthly!C311)/5,0)*5,Y311)</f>
        <v>0</v>
      </c>
      <c r="Y311" t="s">
        <v>552</v>
      </c>
    </row>
    <row r="312" spans="1:25">
      <c r="A312" s="13" t="str">
        <f t="shared" si="82"/>
        <v>M01</v>
      </c>
      <c r="B312" s="24">
        <f t="shared" si="83"/>
        <v>2020</v>
      </c>
      <c r="C312" s="24" t="s">
        <v>393</v>
      </c>
      <c r="D312">
        <f>IF(C312=$AE$1,SUMIFS(data_dd!D:D,data_dd!B:B,data_monthly!C312)*$AG$2,SUMIFS(data_dd!D:D,data_dd!B:B,data_monthly!C312))</f>
        <v>1248.9912043248598</v>
      </c>
      <c r="E312">
        <f>IF(D312=0,0,ROUND(SUMIFS(data_dd!F:F,data_dd!B:B,data_monthly!C312),3))</f>
        <v>1044.499</v>
      </c>
      <c r="F312" s="6">
        <f t="shared" si="96"/>
        <v>1248.99</v>
      </c>
      <c r="G312" s="6">
        <v>1044.5</v>
      </c>
      <c r="H312" s="6">
        <f t="shared" si="93"/>
        <v>204.49</v>
      </c>
      <c r="I312">
        <f t="shared" si="97"/>
        <v>12483.21</v>
      </c>
      <c r="J312">
        <f t="shared" si="98"/>
        <v>10497.949999999999</v>
      </c>
      <c r="K312">
        <f t="shared" si="99"/>
        <v>1985.26</v>
      </c>
      <c r="L312" s="12">
        <f t="shared" si="75"/>
        <v>31</v>
      </c>
      <c r="M312">
        <f t="shared" si="76"/>
        <v>40.29</v>
      </c>
      <c r="N312">
        <f t="shared" si="77"/>
        <v>33.693548387096776</v>
      </c>
      <c r="O312">
        <f t="shared" si="78"/>
        <v>6.596451612903226</v>
      </c>
      <c r="P312">
        <f>IF(ISNA(INDEX(defra!A:D,MATCH(C312,defra!A:A,0),4))=TRUE,0,INDEX(defra!A:D,MATCH(C312,defra!A:A,0),4))</f>
        <v>1249.0048929999998</v>
      </c>
      <c r="Q312">
        <f>IF(ISNA(INDEX(daera!$A:$AA,MATCH(A312,lookup!$N$1:$N$13,FALSE),MATCH(B312,daera!$1:$1,0)))=TRUE,0,INDEX(daera!$A:$AA,MATCH(A312,lookup!$N$1:$N$13,FALSE),MATCH(B312,daera!$1:$1,0)))</f>
        <v>204.49</v>
      </c>
      <c r="R312" s="12">
        <f t="shared" si="104"/>
        <v>0</v>
      </c>
      <c r="S312" s="12">
        <f t="shared" si="101"/>
        <v>0</v>
      </c>
      <c r="T312" s="12">
        <f t="shared" si="94"/>
        <v>0</v>
      </c>
      <c r="U312" s="12">
        <f t="shared" si="85"/>
        <v>0</v>
      </c>
      <c r="V312" s="12">
        <f t="shared" si="102"/>
        <v>0</v>
      </c>
      <c r="W312" s="12">
        <f t="shared" si="103"/>
        <v>0</v>
      </c>
      <c r="X312">
        <f>IF(Y312="na",ROUND(SUMIFS(data_dd!H:H,data_dd!B:B,data_monthly!C312)/5,0)*5,Y312)</f>
        <v>0</v>
      </c>
      <c r="Y312" t="s">
        <v>552</v>
      </c>
    </row>
    <row r="313" spans="1:25">
      <c r="A313" s="13" t="str">
        <f t="shared" si="82"/>
        <v>M02</v>
      </c>
      <c r="B313" s="24">
        <f t="shared" si="83"/>
        <v>2020</v>
      </c>
      <c r="C313" s="24" t="s">
        <v>394</v>
      </c>
      <c r="D313">
        <f>IF(C313=$AE$1,SUMIFS(data_dd!D:D,data_dd!B:B,data_monthly!C313)*$AG$2,SUMIFS(data_dd!D:D,data_dd!B:B,data_monthly!C313))</f>
        <v>1181.3792860771377</v>
      </c>
      <c r="E313">
        <f>IF(D313=0,0,ROUND(SUMIFS(data_dd!F:F,data_dd!B:B,data_monthly!C313),3))</f>
        <v>981.82899999999995</v>
      </c>
      <c r="F313" s="6">
        <f t="shared" si="96"/>
        <v>1181.3800000000001</v>
      </c>
      <c r="G313" s="6">
        <v>981.83</v>
      </c>
      <c r="H313" s="6">
        <f t="shared" si="93"/>
        <v>199.55</v>
      </c>
      <c r="I313">
        <f t="shared" si="97"/>
        <v>13664.59</v>
      </c>
      <c r="J313">
        <f t="shared" si="98"/>
        <v>11479.779999999999</v>
      </c>
      <c r="K313">
        <f t="shared" si="99"/>
        <v>2184.81</v>
      </c>
      <c r="L313" s="12">
        <f t="shared" si="75"/>
        <v>29</v>
      </c>
      <c r="M313">
        <f t="shared" si="76"/>
        <v>40.737241379310348</v>
      </c>
      <c r="N313">
        <f t="shared" si="77"/>
        <v>33.856206896551726</v>
      </c>
      <c r="O313">
        <f t="shared" si="78"/>
        <v>6.8810344827586212</v>
      </c>
      <c r="P313">
        <f>IF(ISNA(INDEX(defra!A:D,MATCH(C313,defra!A:A,0),4))=TRUE,0,INDEX(defra!A:D,MATCH(C313,defra!A:A,0),4))</f>
        <v>1181.3519009999998</v>
      </c>
      <c r="Q313">
        <f>IF(ISNA(INDEX(daera!$A:$AA,MATCH(A313,lookup!$N$1:$N$13,FALSE),MATCH(B313,daera!$1:$1,0)))=TRUE,0,INDEX(daera!$A:$AA,MATCH(A313,lookup!$N$1:$N$13,FALSE),MATCH(B313,daera!$1:$1,0)))</f>
        <v>199.55</v>
      </c>
      <c r="R313" s="12">
        <f t="shared" si="104"/>
        <v>0</v>
      </c>
      <c r="S313" s="12">
        <f t="shared" si="101"/>
        <v>0</v>
      </c>
      <c r="T313" s="12">
        <f t="shared" si="94"/>
        <v>0</v>
      </c>
      <c r="U313" s="12">
        <f t="shared" si="85"/>
        <v>0</v>
      </c>
      <c r="V313" s="12">
        <f t="shared" si="102"/>
        <v>0</v>
      </c>
      <c r="W313" s="12">
        <f t="shared" si="103"/>
        <v>0</v>
      </c>
      <c r="X313">
        <f>IF(Y313="na",ROUND(SUMIFS(data_dd!H:H,data_dd!B:B,data_monthly!C313)/5,0)*5,Y313)</f>
        <v>0</v>
      </c>
      <c r="Y313" t="s">
        <v>552</v>
      </c>
    </row>
    <row r="314" spans="1:25">
      <c r="A314" s="13" t="str">
        <f t="shared" si="82"/>
        <v>M03</v>
      </c>
      <c r="B314" s="24">
        <f t="shared" si="83"/>
        <v>2020</v>
      </c>
      <c r="C314" s="24" t="s">
        <v>395</v>
      </c>
      <c r="D314">
        <f>IF(C314=$AE$1,SUMIFS(data_dd!D:D,data_dd!B:B,data_monthly!C314)*$AG$2,SUMIFS(data_dd!D:D,data_dd!B:B,data_monthly!C314))</f>
        <v>1307.3851330594766</v>
      </c>
      <c r="E314">
        <f>IF(D314=0,0,ROUND(SUMIFS(data_dd!F:F,data_dd!B:B,data_monthly!C314),2))</f>
        <v>1085.94</v>
      </c>
      <c r="F314" s="6">
        <f t="shared" si="96"/>
        <v>1307.3800000000001</v>
      </c>
      <c r="G314" s="6">
        <v>1085.94</v>
      </c>
      <c r="H314" s="6">
        <f t="shared" si="93"/>
        <v>221.44</v>
      </c>
      <c r="I314">
        <f t="shared" si="97"/>
        <v>14971.970000000001</v>
      </c>
      <c r="J314">
        <f t="shared" si="98"/>
        <v>12565.72</v>
      </c>
      <c r="K314">
        <f t="shared" si="99"/>
        <v>2406.25</v>
      </c>
      <c r="L314" s="12">
        <f t="shared" si="75"/>
        <v>31</v>
      </c>
      <c r="M314">
        <f t="shared" si="76"/>
        <v>42.17354838709678</v>
      </c>
      <c r="N314">
        <f t="shared" si="77"/>
        <v>35.030322580645162</v>
      </c>
      <c r="O314">
        <f t="shared" si="78"/>
        <v>7.1432258064516132</v>
      </c>
      <c r="P314">
        <f>IF(ISNA(INDEX(defra!A:D,MATCH(C314,defra!A:A,0),4))=TRUE,0,INDEX(defra!A:D,MATCH(C314,defra!A:A,0),4))</f>
        <v>1307.3472714988311</v>
      </c>
      <c r="Q314">
        <f>IF(ISNA(INDEX(daera!$A:$AA,MATCH(A314,lookup!$N$1:$N$13,FALSE),MATCH(B314,daera!$1:$1,0)))=TRUE,0,INDEX(daera!$A:$AA,MATCH(A314,lookup!$N$1:$N$13,FALSE),MATCH(B314,daera!$1:$1,0)))</f>
        <v>221.44</v>
      </c>
      <c r="R314" s="12">
        <f t="shared" si="104"/>
        <v>0</v>
      </c>
      <c r="S314" s="12">
        <f t="shared" si="101"/>
        <v>0</v>
      </c>
      <c r="T314" s="12">
        <f t="shared" si="94"/>
        <v>0</v>
      </c>
      <c r="U314" s="12">
        <f t="shared" si="85"/>
        <v>0</v>
      </c>
      <c r="V314" s="12">
        <f t="shared" si="102"/>
        <v>0</v>
      </c>
      <c r="W314" s="12">
        <f t="shared" si="103"/>
        <v>0</v>
      </c>
      <c r="X314">
        <f>IF(Y314="na",ROUND(SUMIFS(data_dd!H:H,data_dd!B:B,data_monthly!C314)/5,0)*5,Y314)</f>
        <v>0</v>
      </c>
      <c r="Y314" t="s">
        <v>552</v>
      </c>
    </row>
    <row r="315" spans="1:25">
      <c r="A315" s="13" t="str">
        <f t="shared" si="82"/>
        <v>M04</v>
      </c>
      <c r="B315" s="24">
        <f t="shared" si="83"/>
        <v>2020</v>
      </c>
      <c r="C315" s="24" t="s">
        <v>396</v>
      </c>
      <c r="D315">
        <f>IF(C315=$AE$1,SUMIFS(data_dd!D:D,data_dd!B:B,data_monthly!C315)*$AG$2,SUMIFS(data_dd!D:D,data_dd!B:B,data_monthly!C315))</f>
        <v>1328.6580497491641</v>
      </c>
      <c r="E315">
        <f>IF(D315=0,0,ROUND(SUMIFS(data_dd!F:F,data_dd!B:B,data_monthly!C315),2))</f>
        <v>1101.55</v>
      </c>
      <c r="F315" s="6">
        <f t="shared" si="96"/>
        <v>1328.67</v>
      </c>
      <c r="G315" s="6">
        <v>1101.56</v>
      </c>
      <c r="H315" s="6">
        <f t="shared" si="93"/>
        <v>227.11</v>
      </c>
      <c r="I315">
        <f t="shared" si="97"/>
        <v>1328.67</v>
      </c>
      <c r="J315">
        <f t="shared" si="98"/>
        <v>1101.56</v>
      </c>
      <c r="K315">
        <f t="shared" si="99"/>
        <v>227.11</v>
      </c>
      <c r="L315" s="12">
        <f t="shared" si="75"/>
        <v>30</v>
      </c>
      <c r="M315">
        <f t="shared" si="76"/>
        <v>44.289000000000001</v>
      </c>
      <c r="N315">
        <f t="shared" si="77"/>
        <v>36.718666666666664</v>
      </c>
      <c r="O315">
        <f t="shared" si="78"/>
        <v>7.570333333333334</v>
      </c>
      <c r="P315">
        <f>IF(ISNA(INDEX(defra!A:D,MATCH(C315,defra!A:A,0),4))=TRUE,0,INDEX(defra!A:D,MATCH(C315,defra!A:A,0),4))</f>
        <v>1328.7067259406958</v>
      </c>
      <c r="Q315">
        <f>IF(ISNA(INDEX(daera!$A:$AA,MATCH(A315,lookup!$N$1:$N$13,FALSE),MATCH(B315,daera!$1:$1,0)))=TRUE,0,INDEX(daera!$A:$AA,MATCH(A315,lookup!$N$1:$N$13,FALSE),MATCH(B315,daera!$1:$1,0)))</f>
        <v>227.11</v>
      </c>
      <c r="R315" s="12">
        <f t="shared" si="104"/>
        <v>0</v>
      </c>
      <c r="S315" s="12">
        <f t="shared" si="101"/>
        <v>0</v>
      </c>
      <c r="T315" s="12">
        <f t="shared" si="94"/>
        <v>0</v>
      </c>
      <c r="U315" s="12">
        <f t="shared" si="85"/>
        <v>0</v>
      </c>
      <c r="V315" s="12">
        <f t="shared" si="102"/>
        <v>0</v>
      </c>
      <c r="W315" s="12">
        <f t="shared" si="103"/>
        <v>0</v>
      </c>
      <c r="X315">
        <f>IF(Y315="na",ROUND(SUMIFS(data_dd!H:H,data_dd!B:B,data_monthly!C315)/5,0)*5,Y315)</f>
        <v>0</v>
      </c>
      <c r="Y315" t="s">
        <v>552</v>
      </c>
    </row>
    <row r="316" spans="1:25">
      <c r="A316" s="13" t="str">
        <f t="shared" si="82"/>
        <v>M05</v>
      </c>
      <c r="B316" s="24">
        <f t="shared" si="83"/>
        <v>2020</v>
      </c>
      <c r="C316" s="24" t="s">
        <v>397</v>
      </c>
      <c r="D316">
        <f>IF(C316=$AE$1,SUMIFS(data_dd!D:D,data_dd!B:B,data_monthly!C316)*$AG$2,SUMIFS(data_dd!D:D,data_dd!B:B,data_monthly!C316))</f>
        <v>1383.2272707191519</v>
      </c>
      <c r="E316">
        <f>IF(D316=0,0,ROUND(SUMIFS(data_dd!F:F,data_dd!B:B,data_monthly!C316),2))</f>
        <v>1142.33</v>
      </c>
      <c r="F316" s="6">
        <f t="shared" si="96"/>
        <v>1383.23</v>
      </c>
      <c r="G316" s="6">
        <v>1142.33</v>
      </c>
      <c r="H316" s="6">
        <f t="shared" si="93"/>
        <v>240.9</v>
      </c>
      <c r="I316">
        <f t="shared" si="97"/>
        <v>2711.9</v>
      </c>
      <c r="J316">
        <f t="shared" si="98"/>
        <v>2243.89</v>
      </c>
      <c r="K316">
        <f t="shared" si="99"/>
        <v>468.01</v>
      </c>
      <c r="L316" s="12">
        <f t="shared" si="75"/>
        <v>31</v>
      </c>
      <c r="M316">
        <f t="shared" si="76"/>
        <v>44.620322580645158</v>
      </c>
      <c r="N316">
        <f t="shared" si="77"/>
        <v>36.849354838709672</v>
      </c>
      <c r="O316">
        <f t="shared" si="78"/>
        <v>7.7709677419354843</v>
      </c>
      <c r="P316">
        <f>IF(ISNA(INDEX(defra!A:D,MATCH(C316,defra!A:A,0),4))=TRUE,0,INDEX(defra!A:D,MATCH(C316,defra!A:A,0),4))</f>
        <v>1383.129498</v>
      </c>
      <c r="Q316">
        <f>IF(ISNA(INDEX(daera!$A:$AA,MATCH(A316,lookup!$N$1:$N$13,FALSE),MATCH(B316,daera!$1:$1,0)))=TRUE,0,INDEX(daera!$A:$AA,MATCH(A316,lookup!$N$1:$N$13,FALSE),MATCH(B316,daera!$1:$1,0)))</f>
        <v>240.9</v>
      </c>
      <c r="R316" s="12">
        <f t="shared" si="104"/>
        <v>0</v>
      </c>
      <c r="S316" s="12">
        <f t="shared" si="101"/>
        <v>0</v>
      </c>
      <c r="T316" s="12">
        <f t="shared" si="94"/>
        <v>0</v>
      </c>
      <c r="U316" s="12">
        <f t="shared" si="85"/>
        <v>0</v>
      </c>
      <c r="V316" s="12">
        <f t="shared" si="102"/>
        <v>0</v>
      </c>
      <c r="W316" s="12">
        <f t="shared" si="103"/>
        <v>0</v>
      </c>
      <c r="X316">
        <f>IF(Y316="na",ROUND(SUMIFS(data_dd!H:H,data_dd!B:B,data_monthly!C316)/5,0)*5,Y316)</f>
        <v>0</v>
      </c>
      <c r="Y316" t="s">
        <v>552</v>
      </c>
    </row>
    <row r="317" spans="1:25">
      <c r="A317" s="13" t="str">
        <f t="shared" si="82"/>
        <v>M06</v>
      </c>
      <c r="B317" s="24">
        <f t="shared" si="83"/>
        <v>2020</v>
      </c>
      <c r="C317" s="24" t="s">
        <v>398</v>
      </c>
      <c r="D317">
        <f>IF(C317=$AE$1,SUMIFS(data_dd!D:D,data_dd!B:B,data_monthly!C317)*$AG$2,SUMIFS(data_dd!D:D,data_dd!B:B,data_monthly!C317))</f>
        <v>1280.8603583977765</v>
      </c>
      <c r="E317">
        <f>IF(D317=0,0,ROUND(SUMIFS(data_dd!F:F,data_dd!B:B,data_monthly!C317),2))</f>
        <v>1058.1600000000001</v>
      </c>
      <c r="F317" s="6">
        <f t="shared" si="96"/>
        <v>1280.8600000000001</v>
      </c>
      <c r="G317" s="6">
        <v>1058.1600000000001</v>
      </c>
      <c r="H317" s="6">
        <f t="shared" si="93"/>
        <v>222.7</v>
      </c>
      <c r="I317">
        <f t="shared" si="97"/>
        <v>3992.76</v>
      </c>
      <c r="J317">
        <f t="shared" si="98"/>
        <v>3302.05</v>
      </c>
      <c r="K317">
        <f t="shared" si="99"/>
        <v>690.71</v>
      </c>
      <c r="L317" s="12">
        <f t="shared" si="75"/>
        <v>30</v>
      </c>
      <c r="M317">
        <f t="shared" si="76"/>
        <v>42.695333333333338</v>
      </c>
      <c r="N317">
        <f t="shared" si="77"/>
        <v>35.272000000000006</v>
      </c>
      <c r="O317">
        <f t="shared" si="78"/>
        <v>7.4233333333333329</v>
      </c>
      <c r="P317">
        <f>IF(ISNA(INDEX(defra!A:D,MATCH(C317,defra!A:A,0),4))=TRUE,0,INDEX(defra!A:D,MATCH(C317,defra!A:A,0),4))</f>
        <v>1280.9060859831741</v>
      </c>
      <c r="Q317">
        <f>IF(ISNA(INDEX(daera!$A:$AA,MATCH(A317,lookup!$N$1:$N$13,FALSE),MATCH(B317,daera!$1:$1,0)))=TRUE,0,INDEX(daera!$A:$AA,MATCH(A317,lookup!$N$1:$N$13,FALSE),MATCH(B317,daera!$1:$1,0)))</f>
        <v>222.7</v>
      </c>
      <c r="R317" s="12">
        <f t="shared" si="104"/>
        <v>0</v>
      </c>
      <c r="S317" s="12">
        <f t="shared" si="101"/>
        <v>0</v>
      </c>
      <c r="T317" s="12">
        <f t="shared" si="94"/>
        <v>0</v>
      </c>
      <c r="U317" s="12">
        <f t="shared" si="85"/>
        <v>0</v>
      </c>
      <c r="V317" s="12">
        <f t="shared" si="102"/>
        <v>0</v>
      </c>
      <c r="W317" s="12">
        <f t="shared" si="103"/>
        <v>0</v>
      </c>
      <c r="X317">
        <f>IF(Y317="na",ROUND(SUMIFS(data_dd!H:H,data_dd!B:B,data_monthly!C317)/5,0)*5,Y317)</f>
        <v>0</v>
      </c>
      <c r="Y317" t="s">
        <v>552</v>
      </c>
    </row>
    <row r="318" spans="1:25">
      <c r="A318" s="13" t="str">
        <f t="shared" si="82"/>
        <v>M07</v>
      </c>
      <c r="B318" s="24">
        <f t="shared" si="83"/>
        <v>2020</v>
      </c>
      <c r="C318" s="24" t="s">
        <v>399</v>
      </c>
      <c r="D318">
        <f>IF(C318=$AE$1,SUMIFS(data_dd!D:D,data_dd!B:B,data_monthly!C318)*$AG$2,SUMIFS(data_dd!D:D,data_dd!B:B,data_monthly!C318))</f>
        <v>1261.5172513464422</v>
      </c>
      <c r="E318">
        <f>IF(D318=0,0,ROUND(SUMIFS(data_dd!F:F,data_dd!B:B,data_monthly!C318),2))</f>
        <v>1051.95</v>
      </c>
      <c r="F318" s="6">
        <f t="shared" si="96"/>
        <v>1261.53</v>
      </c>
      <c r="G318" s="6">
        <v>1051.96</v>
      </c>
      <c r="H318" s="6">
        <f t="shared" si="93"/>
        <v>209.57</v>
      </c>
      <c r="I318">
        <f t="shared" si="97"/>
        <v>5254.29</v>
      </c>
      <c r="J318">
        <f t="shared" si="98"/>
        <v>4354.01</v>
      </c>
      <c r="K318">
        <f t="shared" si="99"/>
        <v>900.28</v>
      </c>
      <c r="L318" s="12">
        <f t="shared" si="75"/>
        <v>31</v>
      </c>
      <c r="M318">
        <f t="shared" si="76"/>
        <v>40.694516129032259</v>
      </c>
      <c r="N318">
        <f t="shared" si="77"/>
        <v>33.9341935483871</v>
      </c>
      <c r="O318">
        <f t="shared" si="78"/>
        <v>6.7603225806451608</v>
      </c>
      <c r="P318">
        <f>IF(ISNA(INDEX(defra!A:D,MATCH(C318,defra!A:A,0),4))=TRUE,0,INDEX(defra!A:D,MATCH(C318,defra!A:A,0),4))</f>
        <v>1261.5838560000002</v>
      </c>
      <c r="Q318">
        <f>IF(ISNA(INDEX(daera!$A:$AA,MATCH(A318,lookup!$N$1:$N$13,FALSE),MATCH(B318,daera!$1:$1,0)))=TRUE,0,INDEX(daera!$A:$AA,MATCH(A318,lookup!$N$1:$N$13,FALSE),MATCH(B318,daera!$1:$1,0)))</f>
        <v>209.57</v>
      </c>
      <c r="R318" s="12">
        <f t="shared" si="104"/>
        <v>0</v>
      </c>
      <c r="S318" s="12">
        <f t="shared" si="101"/>
        <v>0</v>
      </c>
      <c r="T318" s="12">
        <f t="shared" si="94"/>
        <v>0</v>
      </c>
      <c r="U318" s="12">
        <f t="shared" si="85"/>
        <v>0</v>
      </c>
      <c r="V318" s="12">
        <f t="shared" si="102"/>
        <v>0</v>
      </c>
      <c r="W318" s="12">
        <f t="shared" si="103"/>
        <v>0</v>
      </c>
      <c r="X318">
        <f>IF(Y318="na",ROUND(SUMIFS(data_dd!H:H,data_dd!B:B,data_monthly!C318)/5,0)*5,Y318)</f>
        <v>0</v>
      </c>
      <c r="Y318" t="s">
        <v>552</v>
      </c>
    </row>
    <row r="319" spans="1:25">
      <c r="A319" s="13" t="str">
        <f t="shared" si="82"/>
        <v>M08</v>
      </c>
      <c r="B319" s="24">
        <f t="shared" si="83"/>
        <v>2020</v>
      </c>
      <c r="C319" s="24" t="s">
        <v>400</v>
      </c>
      <c r="D319">
        <f>IF(C319=$AE$1,SUMIFS(data_dd!D:D,data_dd!B:B,data_monthly!C319)*$AG$2,SUMIFS(data_dd!D:D,data_dd!B:B,data_monthly!C319))</f>
        <v>1200.4811511181488</v>
      </c>
      <c r="E319">
        <f>IF(D319=0,0,ROUND(SUMIFS(data_dd!F:F,data_dd!B:B,data_monthly!C319),2))</f>
        <v>1012.48</v>
      </c>
      <c r="F319" s="6">
        <f t="shared" si="96"/>
        <v>1200.48</v>
      </c>
      <c r="G319" s="6">
        <v>1012.48</v>
      </c>
      <c r="H319" s="6">
        <f t="shared" si="93"/>
        <v>188</v>
      </c>
      <c r="I319">
        <f t="shared" si="97"/>
        <v>6454.77</v>
      </c>
      <c r="J319">
        <f t="shared" si="98"/>
        <v>5366.49</v>
      </c>
      <c r="K319">
        <f t="shared" si="99"/>
        <v>1088.28</v>
      </c>
      <c r="L319" s="12">
        <f t="shared" si="75"/>
        <v>31</v>
      </c>
      <c r="M319">
        <f t="shared" si="76"/>
        <v>38.725161290322582</v>
      </c>
      <c r="N319">
        <f t="shared" si="77"/>
        <v>32.660645161290326</v>
      </c>
      <c r="O319" s="131">
        <f t="shared" ref="O319:O325" si="105">IF(H319/$L319=0,#N/A,(H319/$L319))</f>
        <v>6.064516129032258</v>
      </c>
      <c r="P319">
        <f>IF(ISNA(INDEX(defra!A:D,MATCH(C319,defra!A:A,0),4))=TRUE,0,INDEX(defra!A:D,MATCH(C319,defra!A:A,0),4))</f>
        <v>1200.5142899606499</v>
      </c>
      <c r="Q319">
        <f>IF(ISNA(INDEX(daera!$A:$AA,MATCH(A319,lookup!$N$1:$N$13,FALSE),MATCH(B319,daera!$1:$1,0)))=TRUE,0,INDEX(daera!$A:$AA,MATCH(A319,lookup!$N$1:$N$13,FALSE),MATCH(B319,daera!$1:$1,0)))</f>
        <v>188</v>
      </c>
      <c r="R319" s="12">
        <f t="shared" si="104"/>
        <v>0</v>
      </c>
      <c r="S319" s="12">
        <f t="shared" si="101"/>
        <v>0</v>
      </c>
      <c r="T319" s="12">
        <f t="shared" si="94"/>
        <v>0</v>
      </c>
      <c r="U319" s="12">
        <f t="shared" si="85"/>
        <v>0</v>
      </c>
      <c r="V319" s="12">
        <f t="shared" si="102"/>
        <v>0</v>
      </c>
      <c r="W319" s="12">
        <f t="shared" si="103"/>
        <v>0</v>
      </c>
      <c r="X319">
        <f>IF(Y319="na",ROUND(SUMIFS(data_dd!H:H,data_dd!B:B,data_monthly!C319)/5,0)*5,Y319)</f>
        <v>0</v>
      </c>
      <c r="Y319" t="s">
        <v>552</v>
      </c>
    </row>
    <row r="320" spans="1:25">
      <c r="A320" s="13" t="str">
        <f t="shared" si="82"/>
        <v>M09</v>
      </c>
      <c r="B320" s="24">
        <f t="shared" si="83"/>
        <v>2020</v>
      </c>
      <c r="C320" s="24" t="s">
        <v>401</v>
      </c>
      <c r="D320">
        <f>IF(C320=$AE$1,SUMIFS(data_dd!D:D,data_dd!B:B,data_monthly!C320)*$AG$2,SUMIFS(data_dd!D:D,data_dd!B:B,data_monthly!C320))</f>
        <v>1160.0093781397504</v>
      </c>
      <c r="E320">
        <f>IF(D320=0,0,ROUND(SUMIFS(data_dd!F:F,data_dd!B:B,data_monthly!C320),2))</f>
        <v>989.84</v>
      </c>
      <c r="F320" s="6">
        <f t="shared" si="96"/>
        <v>1160.01</v>
      </c>
      <c r="G320" s="6">
        <v>989.84</v>
      </c>
      <c r="H320" s="6">
        <f t="shared" si="93"/>
        <v>170.17</v>
      </c>
      <c r="I320">
        <f t="shared" si="97"/>
        <v>7614.7800000000007</v>
      </c>
      <c r="J320">
        <f t="shared" si="98"/>
        <v>6356.33</v>
      </c>
      <c r="K320">
        <f t="shared" si="99"/>
        <v>1258.45</v>
      </c>
      <c r="L320" s="12">
        <f t="shared" si="75"/>
        <v>30</v>
      </c>
      <c r="M320">
        <f t="shared" si="76"/>
        <v>38.667000000000002</v>
      </c>
      <c r="N320">
        <f t="shared" si="77"/>
        <v>32.994666666666667</v>
      </c>
      <c r="O320" s="131">
        <f t="shared" si="105"/>
        <v>5.6723333333333326</v>
      </c>
      <c r="P320">
        <f>IF(ISNA(INDEX(defra!A:D,MATCH(C320,defra!A:A,0),4))=TRUE,0,INDEX(defra!A:D,MATCH(C320,defra!A:A,0),4))</f>
        <v>1159.98046523786</v>
      </c>
      <c r="Q320">
        <f>IF(ISNA(INDEX(daera!$A:$AA,MATCH(A320,lookup!$N$1:$N$13,FALSE),MATCH(B320,daera!$1:$1,0)))=TRUE,0,INDEX(daera!$A:$AA,MATCH(A320,lookup!$N$1:$N$13,FALSE),MATCH(B320,daera!$1:$1,0)))</f>
        <v>170.17</v>
      </c>
      <c r="R320" s="12">
        <f t="shared" si="104"/>
        <v>0</v>
      </c>
      <c r="S320" s="12">
        <f t="shared" si="101"/>
        <v>0</v>
      </c>
      <c r="T320" s="12">
        <f t="shared" si="94"/>
        <v>0</v>
      </c>
      <c r="U320" s="12">
        <f t="shared" si="85"/>
        <v>0</v>
      </c>
      <c r="V320" s="12">
        <f t="shared" si="102"/>
        <v>0</v>
      </c>
      <c r="W320" s="12">
        <f t="shared" si="103"/>
        <v>0</v>
      </c>
      <c r="X320">
        <f>IF(Y320="na",ROUND(SUMIFS(data_dd!H:H,data_dd!B:B,data_monthly!C320)/5,0)*5,Y320)</f>
        <v>0</v>
      </c>
      <c r="Y320" t="s">
        <v>552</v>
      </c>
    </row>
    <row r="321" spans="1:25">
      <c r="A321" s="13" t="str">
        <f t="shared" si="82"/>
        <v>M10</v>
      </c>
      <c r="B321" s="24">
        <f t="shared" si="83"/>
        <v>2020</v>
      </c>
      <c r="C321" s="24" t="s">
        <v>402</v>
      </c>
      <c r="D321">
        <f>IF(C321=$AE$1,SUMIFS(data_dd!D:D,data_dd!B:B,data_monthly!C321)*$AG$2,SUMIFS(data_dd!D:D,data_dd!B:B,data_monthly!C321))</f>
        <v>1204.5927918834407</v>
      </c>
      <c r="E321">
        <f>IF(D321=0,0,ROUND(SUMIFS(data_dd!F:F,data_dd!B:B,data_monthly!C321),2))</f>
        <v>1027.04</v>
      </c>
      <c r="F321" s="6">
        <f t="shared" si="96"/>
        <v>1204.5899999999999</v>
      </c>
      <c r="G321" s="6">
        <v>1027.04</v>
      </c>
      <c r="H321" s="6">
        <f t="shared" si="93"/>
        <v>177.55</v>
      </c>
      <c r="I321">
        <f t="shared" si="97"/>
        <v>8819.3700000000008</v>
      </c>
      <c r="J321">
        <f t="shared" si="98"/>
        <v>7383.37</v>
      </c>
      <c r="K321">
        <f t="shared" si="99"/>
        <v>1436</v>
      </c>
      <c r="L321" s="12">
        <f t="shared" si="75"/>
        <v>31</v>
      </c>
      <c r="M321">
        <f t="shared" si="76"/>
        <v>38.857741935483865</v>
      </c>
      <c r="N321">
        <f t="shared" si="77"/>
        <v>33.130322580645164</v>
      </c>
      <c r="O321" s="131">
        <f t="shared" si="105"/>
        <v>5.7274193548387098</v>
      </c>
      <c r="P321">
        <f>IF(ISNA(INDEX(defra!A:D,MATCH(C321,defra!A:A,0),4))=TRUE,0,INDEX(defra!A:D,MATCH(C321,defra!A:A,0),4))</f>
        <v>1204.559350704355</v>
      </c>
      <c r="Q321">
        <f>IF(ISNA(INDEX(daera!$A:$AA,MATCH(A321,lookup!$N$1:$N$13,FALSE),MATCH(B321,daera!$1:$1,0)))=TRUE,0,INDEX(daera!$A:$AA,MATCH(A321,lookup!$N$1:$N$13,FALSE),MATCH(B321,daera!$1:$1,0)))</f>
        <v>177.55</v>
      </c>
      <c r="R321" s="12">
        <f t="shared" si="104"/>
        <v>0</v>
      </c>
      <c r="S321" s="12">
        <f t="shared" si="101"/>
        <v>0</v>
      </c>
      <c r="T321" s="12">
        <f t="shared" si="94"/>
        <v>0</v>
      </c>
      <c r="U321" s="12">
        <f t="shared" si="85"/>
        <v>0</v>
      </c>
      <c r="V321" s="12">
        <f t="shared" si="102"/>
        <v>0</v>
      </c>
      <c r="W321" s="12">
        <f t="shared" si="103"/>
        <v>0</v>
      </c>
      <c r="X321">
        <f>IF(Y321="na",SUMIFS(data_dd!H:H,data_dd!B:B,data_monthly!C321),Y321)</f>
        <v>0</v>
      </c>
      <c r="Y321" t="s">
        <v>552</v>
      </c>
    </row>
    <row r="322" spans="1:25">
      <c r="A322" s="13" t="str">
        <f t="shared" si="82"/>
        <v>M11</v>
      </c>
      <c r="B322" s="24">
        <f t="shared" si="83"/>
        <v>2020</v>
      </c>
      <c r="C322" s="24" t="s">
        <v>403</v>
      </c>
      <c r="D322">
        <f>IF(C322=$AE$1,SUMIFS(data_dd!D:D,data_dd!B:B,data_monthly!C322)*$AG$2,SUMIFS(data_dd!D:D,data_dd!B:B,data_monthly!C322))</f>
        <v>1190.2280133634301</v>
      </c>
      <c r="E322">
        <f>IF(D322=0,0,ROUND(SUMIFS(data_dd!F:F,data_dd!B:B,data_monthly!C322),2))</f>
        <v>1007.52</v>
      </c>
      <c r="F322" s="6">
        <f t="shared" si="96"/>
        <v>1190.23</v>
      </c>
      <c r="G322" s="6">
        <v>1007.52</v>
      </c>
      <c r="H322" s="6">
        <f t="shared" si="93"/>
        <v>182.71</v>
      </c>
      <c r="I322">
        <f t="shared" si="97"/>
        <v>10009.6</v>
      </c>
      <c r="J322">
        <f t="shared" si="98"/>
        <v>8390.89</v>
      </c>
      <c r="K322">
        <f t="shared" si="99"/>
        <v>1618.71</v>
      </c>
      <c r="L322" s="12">
        <f t="shared" si="75"/>
        <v>30</v>
      </c>
      <c r="M322">
        <f t="shared" si="76"/>
        <v>39.674333333333337</v>
      </c>
      <c r="N322">
        <f t="shared" si="77"/>
        <v>33.583999999999996</v>
      </c>
      <c r="O322" s="131">
        <f t="shared" si="105"/>
        <v>6.0903333333333336</v>
      </c>
      <c r="P322">
        <f>IF(ISNA(INDEX(defra!A:D,MATCH(C322,defra!A:A,0),4))=TRUE,0,INDEX(defra!A:D,MATCH(C322,defra!A:A,0),4))</f>
        <v>1191.1112528623112</v>
      </c>
      <c r="Q322">
        <f>IF(ISNA(INDEX(daera!$A:$AA,MATCH(A322,lookup!$N$1:$N$13,FALSE),MATCH(B322,daera!$1:$1,0)))=TRUE,0,INDEX(daera!$A:$AA,MATCH(A322,lookup!$N$1:$N$13,FALSE),MATCH(B322,daera!$1:$1,0)))</f>
        <v>182.71</v>
      </c>
      <c r="R322" s="12">
        <f t="shared" si="104"/>
        <v>0</v>
      </c>
      <c r="S322" s="12">
        <f t="shared" si="101"/>
        <v>0</v>
      </c>
      <c r="T322" s="12">
        <f t="shared" si="94"/>
        <v>0</v>
      </c>
      <c r="U322" s="12">
        <f t="shared" si="85"/>
        <v>0</v>
      </c>
      <c r="V322" s="12">
        <f t="shared" si="102"/>
        <v>0</v>
      </c>
      <c r="W322" s="12">
        <f t="shared" si="103"/>
        <v>0</v>
      </c>
      <c r="X322">
        <f>IF(Y322="na",SUMIFS(data_dd!H:H,data_dd!B:B,data_monthly!C322),Y322)</f>
        <v>0</v>
      </c>
      <c r="Y322" t="s">
        <v>552</v>
      </c>
    </row>
    <row r="323" spans="1:25">
      <c r="A323" s="13" t="str">
        <f t="shared" si="82"/>
        <v>M12</v>
      </c>
      <c r="B323" s="24">
        <f t="shared" si="83"/>
        <v>2020</v>
      </c>
      <c r="C323" s="24" t="s">
        <v>404</v>
      </c>
      <c r="D323">
        <f>IF(C323=$AE$1,SUMIFS(data_dd!D:D,data_dd!B:B,data_monthly!C323)*$AG$2,SUMIFS(data_dd!D:D,data_dd!B:B,data_monthly!C323))</f>
        <v>1254.2187949764609</v>
      </c>
      <c r="E323">
        <f>IF(D323=0,0,ROUND(SUMIFS(data_dd!F:F,data_dd!B:B,data_monthly!C323),2))</f>
        <v>1051.8499999999999</v>
      </c>
      <c r="F323" s="6">
        <f t="shared" si="96"/>
        <v>1254.2199999999998</v>
      </c>
      <c r="G323" s="6">
        <v>1051.8499999999999</v>
      </c>
      <c r="H323" s="6">
        <f t="shared" si="93"/>
        <v>202.37</v>
      </c>
      <c r="I323">
        <f t="shared" si="97"/>
        <v>11263.82</v>
      </c>
      <c r="J323">
        <f t="shared" si="98"/>
        <v>9442.74</v>
      </c>
      <c r="K323">
        <f t="shared" si="99"/>
        <v>1821.08</v>
      </c>
      <c r="L323" s="12">
        <f t="shared" si="75"/>
        <v>31</v>
      </c>
      <c r="M323">
        <f t="shared" si="76"/>
        <v>40.45870967741935</v>
      </c>
      <c r="N323">
        <f t="shared" si="77"/>
        <v>33.930645161290322</v>
      </c>
      <c r="O323" s="131">
        <f t="shared" si="105"/>
        <v>6.5280645161290325</v>
      </c>
      <c r="P323">
        <f>IF(ISNA(INDEX(defra!A:D,MATCH(C323,defra!A:A,0),4))=TRUE,0,INDEX(defra!A:D,MATCH(C323,defra!A:A,0),4))</f>
        <v>1253.9161655459641</v>
      </c>
      <c r="Q323">
        <f>IF(ISNA(INDEX(daera!$A:$AA,MATCH(A323,lookup!$N$1:$N$13,FALSE),MATCH(B323,daera!$1:$1,0)))=TRUE,0,INDEX(daera!$A:$AA,MATCH(A323,lookup!$N$1:$N$13,FALSE),MATCH(B323,daera!$1:$1,0)))</f>
        <v>202.37</v>
      </c>
      <c r="R323" s="12">
        <f t="shared" si="104"/>
        <v>0</v>
      </c>
      <c r="S323" s="12">
        <f t="shared" si="101"/>
        <v>0</v>
      </c>
      <c r="T323" s="12">
        <f t="shared" si="94"/>
        <v>0</v>
      </c>
      <c r="U323" s="12">
        <f t="shared" si="85"/>
        <v>0</v>
      </c>
      <c r="V323" s="12">
        <f t="shared" si="102"/>
        <v>0</v>
      </c>
      <c r="W323" s="12">
        <f t="shared" si="103"/>
        <v>0</v>
      </c>
      <c r="X323">
        <f>IF(Y323="na",SUMIFS(data_dd!H:H,data_dd!B:B,data_monthly!C323),Y323)</f>
        <v>0</v>
      </c>
      <c r="Y323" t="s">
        <v>552</v>
      </c>
    </row>
    <row r="324" spans="1:25">
      <c r="A324" s="13" t="str">
        <f t="shared" si="82"/>
        <v>M01</v>
      </c>
      <c r="B324" s="24">
        <f t="shared" si="83"/>
        <v>2021</v>
      </c>
      <c r="C324" s="24" t="s">
        <v>405</v>
      </c>
      <c r="D324">
        <f>IF(C324=$AE$1,SUMIFS(data_dd!D:D,data_dd!B:B,data_monthly!C324)*$AG$2,SUMIFS(data_dd!D:D,data_dd!B:B,data_monthly!C324))</f>
        <v>1254.365352707423</v>
      </c>
      <c r="E324">
        <f>IF(D324=0,0,ROUND(SUMIFS(data_dd!F:F,data_dd!B:B,data_monthly!C324),2))</f>
        <v>1043.0899999999999</v>
      </c>
      <c r="F324" s="6">
        <f t="shared" si="96"/>
        <v>1254.3699999999999</v>
      </c>
      <c r="G324" s="6">
        <v>1043.0899999999999</v>
      </c>
      <c r="H324" s="6">
        <f t="shared" si="93"/>
        <v>211.28</v>
      </c>
      <c r="I324">
        <f t="shared" si="97"/>
        <v>12518.189999999999</v>
      </c>
      <c r="J324">
        <f t="shared" si="98"/>
        <v>10485.83</v>
      </c>
      <c r="K324">
        <f t="shared" si="99"/>
        <v>2032.36</v>
      </c>
      <c r="L324" s="12">
        <f t="shared" ref="L324:L370" si="106">DAY(EOMONTH(DATE(B324,RIGHT(A324,2),1),0))</f>
        <v>31</v>
      </c>
      <c r="M324">
        <f t="shared" ref="M324:N370" si="107">F324/$L324</f>
        <v>40.463548387096772</v>
      </c>
      <c r="N324">
        <f t="shared" ref="N324:N327" si="108">G324/$L324</f>
        <v>33.648064516129033</v>
      </c>
      <c r="O324" s="131">
        <f t="shared" si="105"/>
        <v>6.8154838709677419</v>
      </c>
      <c r="P324">
        <f>IF(ISNA(INDEX(defra!A:D,MATCH(C324,defra!A:A,0),4))=TRUE,0,INDEX(defra!A:D,MATCH(C324,defra!A:A,0),4))</f>
        <v>1254.1300148287139</v>
      </c>
      <c r="Q324">
        <f>IF(ISNA(INDEX(daera!$A:$AA,MATCH(A324,lookup!$N$1:$N$13,FALSE),MATCH(B324,daera!$1:$1,0)))=TRUE,0,INDEX(daera!$A:$AA,MATCH(A324,lookup!$N$1:$N$13,FALSE),MATCH(B324,daera!$1:$1,0)))</f>
        <v>211.28</v>
      </c>
      <c r="R324" s="12">
        <f t="shared" si="104"/>
        <v>0</v>
      </c>
      <c r="S324" s="12">
        <f t="shared" si="101"/>
        <v>0</v>
      </c>
      <c r="T324" s="12">
        <f t="shared" si="94"/>
        <v>0</v>
      </c>
      <c r="U324" s="12">
        <f t="shared" si="85"/>
        <v>0</v>
      </c>
      <c r="V324" s="12">
        <f t="shared" si="102"/>
        <v>0</v>
      </c>
      <c r="W324" s="12">
        <f t="shared" si="103"/>
        <v>0</v>
      </c>
      <c r="X324">
        <f>IF(Y324="na",SUMIFS(data_dd!H:H,data_dd!B:B,data_monthly!C324),Y324)</f>
        <v>0</v>
      </c>
      <c r="Y324" t="s">
        <v>552</v>
      </c>
    </row>
    <row r="325" spans="1:25">
      <c r="A325" s="13" t="str">
        <f t="shared" si="82"/>
        <v>M02</v>
      </c>
      <c r="B325" s="24">
        <f t="shared" si="83"/>
        <v>2021</v>
      </c>
      <c r="C325" s="24" t="s">
        <v>406</v>
      </c>
      <c r="D325">
        <f>IF(C325=$AE$1,SUMIFS(data_dd!D:D,data_dd!B:B,data_monthly!C325)*$AG$2,SUMIFS(data_dd!D:D,data_dd!B:B,data_monthly!C325))</f>
        <v>1149.6180555570195</v>
      </c>
      <c r="E325">
        <f>IF(D325=0,0,ROUND(SUMIFS(data_dd!F:F,data_dd!B:B,data_monthly!C325),2))</f>
        <v>949.66</v>
      </c>
      <c r="F325" s="6">
        <f t="shared" si="96"/>
        <v>1149.6199999999999</v>
      </c>
      <c r="G325" s="6">
        <v>949.66</v>
      </c>
      <c r="H325" s="6">
        <f t="shared" si="93"/>
        <v>199.96</v>
      </c>
      <c r="I325">
        <f t="shared" si="97"/>
        <v>13667.809999999998</v>
      </c>
      <c r="J325">
        <f t="shared" si="98"/>
        <v>11435.49</v>
      </c>
      <c r="K325">
        <f t="shared" si="99"/>
        <v>2232.3199999999997</v>
      </c>
      <c r="L325" s="12">
        <f t="shared" si="106"/>
        <v>28</v>
      </c>
      <c r="M325">
        <f t="shared" si="107"/>
        <v>41.057857142857138</v>
      </c>
      <c r="N325">
        <f t="shared" si="108"/>
        <v>33.916428571428568</v>
      </c>
      <c r="O325" s="131">
        <f t="shared" si="105"/>
        <v>7.1414285714285715</v>
      </c>
      <c r="P325">
        <f>IF(ISNA(INDEX(defra!A:D,MATCH(C325,defra!A:A,0),4))=TRUE,0,INDEX(defra!A:D,MATCH(C325,defra!A:A,0),4))</f>
        <v>1149.4370081726329</v>
      </c>
      <c r="Q325">
        <f>IF(ISNA(INDEX(daera!$A:$AA,MATCH(A325,lookup!$N$1:$N$13,FALSE),MATCH(B325,daera!$1:$1,0)))=TRUE,0,INDEX(daera!$A:$AA,MATCH(A325,lookup!$N$1:$N$13,FALSE),MATCH(B325,daera!$1:$1,0)))</f>
        <v>199.96</v>
      </c>
      <c r="R325" s="12">
        <f t="shared" si="104"/>
        <v>0</v>
      </c>
      <c r="S325" s="12">
        <f t="shared" si="101"/>
        <v>0</v>
      </c>
      <c r="T325" s="12">
        <f t="shared" si="94"/>
        <v>0</v>
      </c>
      <c r="U325" s="12">
        <f t="shared" si="85"/>
        <v>0</v>
      </c>
      <c r="V325" s="12">
        <f t="shared" si="102"/>
        <v>0</v>
      </c>
      <c r="W325" s="12">
        <f t="shared" si="103"/>
        <v>0</v>
      </c>
      <c r="X325">
        <f>IF(Y325="na",SUMIFS(data_dd!H:H,data_dd!B:B,data_monthly!C325),Y325)</f>
        <v>0</v>
      </c>
      <c r="Y325" t="s">
        <v>552</v>
      </c>
    </row>
    <row r="326" spans="1:25">
      <c r="A326" s="13" t="str">
        <f t="shared" si="82"/>
        <v>M03</v>
      </c>
      <c r="B326" s="24">
        <f t="shared" si="83"/>
        <v>2021</v>
      </c>
      <c r="C326" s="24" t="s">
        <v>407</v>
      </c>
      <c r="D326">
        <f>IF(C326=$AE$1,SUMIFS(data_dd!D:D,data_dd!B:B,data_monthly!C326)*$AG$2,SUMIFS(data_dd!D:D,data_dd!B:B,data_monthly!C326))</f>
        <v>1340.3642047536955</v>
      </c>
      <c r="E326">
        <f>IF(D326=0,0,ROUND(SUMIFS(data_dd!F:F,data_dd!B:B,data_monthly!C326),2))</f>
        <v>1106.27</v>
      </c>
      <c r="F326" s="6">
        <f t="shared" si="96"/>
        <v>1340.36</v>
      </c>
      <c r="G326" s="6">
        <v>1106.27</v>
      </c>
      <c r="H326" s="6">
        <f t="shared" si="93"/>
        <v>234.09</v>
      </c>
      <c r="I326">
        <f t="shared" si="97"/>
        <v>15008.169999999998</v>
      </c>
      <c r="J326">
        <f t="shared" si="98"/>
        <v>12541.76</v>
      </c>
      <c r="K326">
        <f t="shared" si="99"/>
        <v>2466.41</v>
      </c>
      <c r="L326" s="12">
        <f t="shared" si="106"/>
        <v>31</v>
      </c>
      <c r="M326" s="131">
        <f>IF(F326/$L326=0,#N/A,(F326/$L326))</f>
        <v>43.237419354838707</v>
      </c>
      <c r="N326">
        <f t="shared" si="108"/>
        <v>35.686129032258066</v>
      </c>
      <c r="O326" s="131">
        <f>IF(H326/$L326=0,#N/A,(H326/$L326))</f>
        <v>7.5512903225806456</v>
      </c>
      <c r="P326">
        <f>IF(ISNA(INDEX(defra!A:D,MATCH(C326,defra!A:A,0),4))=TRUE,0,INDEX(defra!A:D,MATCH(C326,defra!A:A,0),4))</f>
        <v>1340.1052571955879</v>
      </c>
      <c r="Q326">
        <f>IF(ISNA(INDEX(daera!$A:$AA,MATCH(A326,lookup!$N$1:$N$13,FALSE),MATCH(B326,daera!$1:$1,0)))=TRUE,0,INDEX(daera!$A:$AA,MATCH(A326,lookup!$N$1:$N$13,FALSE),MATCH(B326,daera!$1:$1,0)))</f>
        <v>234.09</v>
      </c>
      <c r="R326" s="12">
        <f t="shared" si="104"/>
        <v>0</v>
      </c>
      <c r="S326" s="12">
        <f t="shared" si="101"/>
        <v>0</v>
      </c>
      <c r="T326" s="12">
        <f t="shared" si="94"/>
        <v>0</v>
      </c>
      <c r="U326" s="12">
        <f t="shared" si="85"/>
        <v>0</v>
      </c>
      <c r="V326" s="12">
        <f t="shared" si="102"/>
        <v>0</v>
      </c>
      <c r="W326" s="12">
        <f t="shared" si="103"/>
        <v>0</v>
      </c>
      <c r="X326">
        <f>IF(Y326="na",SUMIFS(data_dd!H:H,data_dd!B:B,data_monthly!C326),Y326)</f>
        <v>0</v>
      </c>
      <c r="Y326" t="s">
        <v>552</v>
      </c>
    </row>
    <row r="327" spans="1:25">
      <c r="A327" s="13" t="str">
        <f t="shared" si="82"/>
        <v>M04</v>
      </c>
      <c r="B327" s="24">
        <f t="shared" si="83"/>
        <v>2021</v>
      </c>
      <c r="C327" s="24" t="s">
        <v>408</v>
      </c>
      <c r="D327">
        <f>IF(C327=$AE$1,SUMIFS(data_dd!D:D,data_dd!B:B,data_monthly!C327)*$AG$2,SUMIFS(data_dd!D:D,data_dd!B:B,data_monthly!C327))</f>
        <v>1354.4382256107842</v>
      </c>
      <c r="E327">
        <f>IF(D327=0,0,ROUND(SUMIFS(data_dd!F:F,data_dd!B:B,data_monthly!C327),2))</f>
        <v>1118.05</v>
      </c>
      <c r="F327" s="6">
        <f t="shared" si="96"/>
        <v>1354.44</v>
      </c>
      <c r="G327" s="6">
        <v>1118.05</v>
      </c>
      <c r="H327" s="6">
        <f t="shared" si="93"/>
        <v>236.39</v>
      </c>
      <c r="I327">
        <f t="shared" si="97"/>
        <v>1354.44</v>
      </c>
      <c r="J327">
        <f t="shared" si="98"/>
        <v>1118.05</v>
      </c>
      <c r="K327">
        <f t="shared" si="99"/>
        <v>236.39</v>
      </c>
      <c r="L327" s="12">
        <f t="shared" si="106"/>
        <v>30</v>
      </c>
      <c r="M327" s="131">
        <f t="shared" ref="M327:M370" si="109">IF(F327/$L327=0,#N/A,(F327/$L327))</f>
        <v>45.148000000000003</v>
      </c>
      <c r="N327">
        <f t="shared" si="108"/>
        <v>37.268333333333331</v>
      </c>
      <c r="O327" s="131">
        <f>IF(H327/$L327=0,#N/A,(H327/$L327))</f>
        <v>7.8796666666666662</v>
      </c>
      <c r="P327">
        <f>IF(ISNA(INDEX(defra!A:D,MATCH(C327,defra!A:A,0),4))=TRUE,0,INDEX(defra!A:D,MATCH(C327,defra!A:A,0),4))</f>
        <v>1354.102786911222</v>
      </c>
      <c r="Q327">
        <f>IF(ISNA(INDEX(daera!$A:$AA,MATCH(A327,lookup!$N$1:$N$13,FALSE),MATCH(B327,daera!$1:$1,0)))=TRUE,0,INDEX(daera!$A:$AA,MATCH(A327,lookup!$N$1:$N$13,FALSE),MATCH(B327,daera!$1:$1,0)))</f>
        <v>236.39</v>
      </c>
      <c r="R327" s="12">
        <f t="shared" si="104"/>
        <v>0</v>
      </c>
      <c r="S327" s="12">
        <f t="shared" si="101"/>
        <v>0</v>
      </c>
      <c r="T327" s="12">
        <f t="shared" si="94"/>
        <v>0</v>
      </c>
      <c r="U327" s="12">
        <f t="shared" si="85"/>
        <v>0</v>
      </c>
      <c r="V327" s="12">
        <f t="shared" si="102"/>
        <v>0</v>
      </c>
      <c r="W327" s="12">
        <f t="shared" si="103"/>
        <v>0</v>
      </c>
      <c r="X327">
        <f>IF(Y327="na",SUMIFS(data_dd!H:H,data_dd!B:B,data_monthly!C327),Y327)</f>
        <v>0</v>
      </c>
      <c r="Y327" t="s">
        <v>552</v>
      </c>
    </row>
    <row r="328" spans="1:25">
      <c r="A328" s="13" t="str">
        <f t="shared" si="82"/>
        <v>M05</v>
      </c>
      <c r="B328" s="24">
        <f t="shared" si="83"/>
        <v>2021</v>
      </c>
      <c r="C328" s="24" t="s">
        <v>409</v>
      </c>
      <c r="D328">
        <f>IF(C328=$AE$1,SUMIFS(data_dd!D:D,data_dd!B:B,data_monthly!C328)*$AG$2,SUMIFS(data_dd!D:D,data_dd!B:B,data_monthly!C328))</f>
        <v>1405.9260082488679</v>
      </c>
      <c r="E328">
        <f>IF(D328=0,0,ROUND(SUMIFS(data_dd!F:F,data_dd!B:B,data_monthly!C328),2))</f>
        <v>1156.78</v>
      </c>
      <c r="F328" s="6">
        <f t="shared" si="96"/>
        <v>1405.93</v>
      </c>
      <c r="G328" s="6">
        <v>1156.78</v>
      </c>
      <c r="H328" s="6">
        <f t="shared" si="93"/>
        <v>249.15</v>
      </c>
      <c r="I328">
        <f t="shared" si="97"/>
        <v>2760.37</v>
      </c>
      <c r="J328">
        <f t="shared" si="98"/>
        <v>2274.83</v>
      </c>
      <c r="K328">
        <f t="shared" si="99"/>
        <v>485.53999999999996</v>
      </c>
      <c r="L328" s="12">
        <f t="shared" si="106"/>
        <v>31</v>
      </c>
      <c r="M328" s="131">
        <f t="shared" si="109"/>
        <v>45.352580645161289</v>
      </c>
      <c r="N328">
        <f t="shared" si="107"/>
        <v>37.315483870967739</v>
      </c>
      <c r="O328" s="131">
        <f t="shared" ref="O328:O370" si="110">IF(H328/$L328=0,#N/A,(H328/$L328))</f>
        <v>8.0370967741935484</v>
      </c>
      <c r="P328">
        <f>IF(ISNA(INDEX(defra!A:D,MATCH(C328,defra!A:A,0),4))=TRUE,0,INDEX(defra!A:D,MATCH(C328,defra!A:A,0),4))</f>
        <v>1405.6492345392289</v>
      </c>
      <c r="Q328">
        <f>IF(ISNA(INDEX(daera!$A:$AA,MATCH(A328,lookup!$N$1:$N$13,FALSE),MATCH(B328,daera!$1:$1,0)))=TRUE,0,INDEX(daera!$A:$AA,MATCH(A328,lookup!$N$1:$N$13,FALSE),MATCH(B328,daera!$1:$1,0)))</f>
        <v>249.15</v>
      </c>
      <c r="R328" s="12">
        <f t="shared" si="104"/>
        <v>0</v>
      </c>
      <c r="S328" s="12">
        <f t="shared" si="101"/>
        <v>0</v>
      </c>
      <c r="T328" s="12">
        <f t="shared" si="94"/>
        <v>0</v>
      </c>
      <c r="U328" s="12">
        <f t="shared" si="85"/>
        <v>0</v>
      </c>
      <c r="V328" s="12">
        <f t="shared" si="102"/>
        <v>0</v>
      </c>
      <c r="W328" s="12">
        <f t="shared" si="103"/>
        <v>0</v>
      </c>
      <c r="X328">
        <f>IF(Y328="na",SUMIFS(data_dd!H:H,data_dd!B:B,data_monthly!C328),Y328)</f>
        <v>0</v>
      </c>
      <c r="Y328" t="s">
        <v>552</v>
      </c>
    </row>
    <row r="329" spans="1:25">
      <c r="A329" s="13" t="str">
        <f t="shared" si="82"/>
        <v>M06</v>
      </c>
      <c r="B329" s="24">
        <f t="shared" si="83"/>
        <v>2021</v>
      </c>
      <c r="C329" s="24" t="s">
        <v>410</v>
      </c>
      <c r="D329">
        <f>IF(C329=$AE$1,SUMIFS(data_dd!D:D,data_dd!B:B,data_monthly!C329)*$AG$2,SUMIFS(data_dd!D:D,data_dd!B:B,data_monthly!C329))</f>
        <v>1298.9420295226989</v>
      </c>
      <c r="E329">
        <f>IF(D329=0,0,ROUND(SUMIFS(data_dd!F:F,data_dd!B:B,data_monthly!C329),2))</f>
        <v>1067.6400000000001</v>
      </c>
      <c r="F329" s="6">
        <f t="shared" si="96"/>
        <v>1298.94</v>
      </c>
      <c r="G329" s="6">
        <v>1067.6400000000001</v>
      </c>
      <c r="H329" s="6">
        <f t="shared" si="93"/>
        <v>231.3</v>
      </c>
      <c r="I329">
        <f t="shared" si="97"/>
        <v>4059.31</v>
      </c>
      <c r="J329">
        <f t="shared" si="98"/>
        <v>3342.4700000000003</v>
      </c>
      <c r="K329">
        <f t="shared" si="99"/>
        <v>716.83999999999992</v>
      </c>
      <c r="L329" s="12">
        <f t="shared" si="106"/>
        <v>30</v>
      </c>
      <c r="M329" s="131">
        <f t="shared" si="109"/>
        <v>43.298000000000002</v>
      </c>
      <c r="N329">
        <f t="shared" si="107"/>
        <v>35.588000000000001</v>
      </c>
      <c r="O329" s="131">
        <f t="shared" si="110"/>
        <v>7.71</v>
      </c>
      <c r="P329">
        <f>IF(ISNA(INDEX(defra!A:D,MATCH(C329,defra!A:A,0),4))=TRUE,0,INDEX(defra!A:D,MATCH(C329,defra!A:A,0),4))</f>
        <v>1298.6208836782989</v>
      </c>
      <c r="Q329">
        <f>IF(ISNA(INDEX(daera!$A:$AA,MATCH(A329,lookup!$N$1:$N$13,FALSE),MATCH(B329,daera!$1:$1,0)))=TRUE,0,INDEX(daera!$A:$AA,MATCH(A329,lookup!$N$1:$N$13,FALSE),MATCH(B329,daera!$1:$1,0)))</f>
        <v>231.3</v>
      </c>
      <c r="R329" s="12">
        <f t="shared" si="104"/>
        <v>0</v>
      </c>
      <c r="S329" s="12">
        <f t="shared" si="101"/>
        <v>0</v>
      </c>
      <c r="T329" s="12">
        <f t="shared" si="94"/>
        <v>0</v>
      </c>
      <c r="U329" s="12">
        <f t="shared" si="85"/>
        <v>0</v>
      </c>
      <c r="V329" s="12">
        <f t="shared" si="102"/>
        <v>0</v>
      </c>
      <c r="W329" s="12">
        <f t="shared" si="103"/>
        <v>0</v>
      </c>
      <c r="X329">
        <f>IF(Y329="na",SUMIFS(data_dd!H:H,data_dd!B:B,data_monthly!C329),Y329)</f>
        <v>0</v>
      </c>
      <c r="Y329" t="s">
        <v>552</v>
      </c>
    </row>
    <row r="330" spans="1:25">
      <c r="A330" s="13" t="str">
        <f t="shared" si="82"/>
        <v>M07</v>
      </c>
      <c r="B330" s="24">
        <f t="shared" si="83"/>
        <v>2021</v>
      </c>
      <c r="C330" s="24" t="s">
        <v>411</v>
      </c>
      <c r="D330">
        <f>IF(C330=$AE$1,SUMIFS(data_dd!D:D,data_dd!B:B,data_monthly!C330)*$AG$2,SUMIFS(data_dd!D:D,data_dd!B:B,data_monthly!C330))</f>
        <v>1249.7780172601576</v>
      </c>
      <c r="E330">
        <f>IF(D330=0,0,ROUND(SUMIFS(data_dd!F:F,data_dd!B:B,data_monthly!C330),2))</f>
        <v>1030.8399999999999</v>
      </c>
      <c r="F330" s="6">
        <f t="shared" si="96"/>
        <v>1249.78</v>
      </c>
      <c r="G330" s="6">
        <v>1030.8399999999999</v>
      </c>
      <c r="H330" s="6">
        <f t="shared" si="93"/>
        <v>218.94</v>
      </c>
      <c r="I330">
        <f t="shared" si="97"/>
        <v>5309.09</v>
      </c>
      <c r="J330">
        <f t="shared" si="98"/>
        <v>4373.3100000000004</v>
      </c>
      <c r="K330">
        <f t="shared" si="99"/>
        <v>935.78</v>
      </c>
      <c r="L330" s="12">
        <f t="shared" si="106"/>
        <v>31</v>
      </c>
      <c r="M330" s="131">
        <f t="shared" si="109"/>
        <v>40.315483870967739</v>
      </c>
      <c r="N330">
        <f t="shared" si="107"/>
        <v>33.252903225806449</v>
      </c>
      <c r="O330" s="131">
        <f t="shared" si="110"/>
        <v>7.0625806451612902</v>
      </c>
      <c r="P330">
        <f>IF(ISNA(INDEX(defra!A:D,MATCH(C330,defra!A:A,0),4))=TRUE,0,INDEX(defra!A:D,MATCH(C330,defra!A:A,0),4))</f>
        <v>1249.478741154956</v>
      </c>
      <c r="Q330">
        <f>IF(ISNA(INDEX(daera!$A:$AA,MATCH(A330,lookup!$N$1:$N$13,FALSE),MATCH(B330,daera!$1:$1,0)))=TRUE,0,INDEX(daera!$A:$AA,MATCH(A330,lookup!$N$1:$N$13,FALSE),MATCH(B330,daera!$1:$1,0)))</f>
        <v>218.94</v>
      </c>
      <c r="R330" s="12">
        <f t="shared" si="104"/>
        <v>0</v>
      </c>
      <c r="S330" s="12">
        <f t="shared" si="101"/>
        <v>0</v>
      </c>
      <c r="T330" s="12">
        <f t="shared" si="94"/>
        <v>0</v>
      </c>
      <c r="U330" s="12">
        <f t="shared" si="85"/>
        <v>0</v>
      </c>
      <c r="V330" s="12">
        <f t="shared" si="102"/>
        <v>0</v>
      </c>
      <c r="W330" s="12">
        <f t="shared" si="103"/>
        <v>0</v>
      </c>
      <c r="X330">
        <f>IF(Y330="na",SUMIFS(data_dd!H:H,data_dd!B:B,data_monthly!C330),Y330)</f>
        <v>0</v>
      </c>
      <c r="Y330" t="s">
        <v>552</v>
      </c>
    </row>
    <row r="331" spans="1:25">
      <c r="A331" s="13" t="str">
        <f t="shared" si="82"/>
        <v>M08</v>
      </c>
      <c r="B331" s="24">
        <f t="shared" si="83"/>
        <v>2021</v>
      </c>
      <c r="C331" s="24" t="s">
        <v>412</v>
      </c>
      <c r="D331">
        <f>IF(C331=$AE$1,SUMIFS(data_dd!D:D,data_dd!B:B,data_monthly!C331)*$AG$2,SUMIFS(data_dd!D:D,data_dd!B:B,data_monthly!C331))</f>
        <v>1200.0399538476572</v>
      </c>
      <c r="E331">
        <f>IF(D331=0,0,ROUND(SUMIFS(data_dd!F:F,data_dd!B:B,data_monthly!C331),2))</f>
        <v>1003.06</v>
      </c>
      <c r="F331" s="6">
        <f t="shared" si="96"/>
        <v>1200.04</v>
      </c>
      <c r="G331" s="6">
        <v>1003.06</v>
      </c>
      <c r="H331" s="6">
        <f t="shared" si="93"/>
        <v>196.98</v>
      </c>
      <c r="I331">
        <f t="shared" si="97"/>
        <v>6509.13</v>
      </c>
      <c r="J331">
        <f t="shared" si="98"/>
        <v>5376.3700000000008</v>
      </c>
      <c r="K331">
        <f t="shared" si="99"/>
        <v>1132.76</v>
      </c>
      <c r="L331" s="12">
        <f t="shared" si="106"/>
        <v>31</v>
      </c>
      <c r="M331" s="131">
        <f t="shared" si="109"/>
        <v>38.710967741935484</v>
      </c>
      <c r="N331">
        <f t="shared" si="107"/>
        <v>32.356774193548382</v>
      </c>
      <c r="O331" s="131">
        <f t="shared" si="110"/>
        <v>6.3541935483870962</v>
      </c>
      <c r="P331">
        <f>IF(ISNA(INDEX(defra!A:D,MATCH(C331,defra!A:A,0),4))=TRUE,0,INDEX(defra!A:D,MATCH(C331,defra!A:A,0),4))</f>
        <v>1200.648249032618</v>
      </c>
      <c r="Q331">
        <f>IF(ISNA(INDEX(daera!$A:$AA,MATCH(A331,lookup!$N$1:$N$13,FALSE),MATCH(B331,daera!$1:$1,0)))=TRUE,0,INDEX(daera!$A:$AA,MATCH(A331,lookup!$N$1:$N$13,FALSE),MATCH(B331,daera!$1:$1,0)))</f>
        <v>196.98</v>
      </c>
      <c r="R331" s="12">
        <f t="shared" si="104"/>
        <v>0</v>
      </c>
      <c r="S331" s="12">
        <f t="shared" si="101"/>
        <v>0</v>
      </c>
      <c r="T331" s="12">
        <f t="shared" si="94"/>
        <v>0</v>
      </c>
      <c r="U331" s="12">
        <f t="shared" si="85"/>
        <v>0</v>
      </c>
      <c r="V331" s="12">
        <f t="shared" si="102"/>
        <v>0</v>
      </c>
      <c r="W331" s="12">
        <f t="shared" si="103"/>
        <v>0</v>
      </c>
      <c r="X331">
        <f>IF(Y331="na",SUMIFS(data_dd!H:H,data_dd!B:B,data_monthly!C331),Y331)</f>
        <v>0</v>
      </c>
      <c r="Y331" t="s">
        <v>552</v>
      </c>
    </row>
    <row r="332" spans="1:25">
      <c r="A332" s="13" t="str">
        <f t="shared" si="82"/>
        <v>M09</v>
      </c>
      <c r="B332" s="24">
        <f t="shared" si="83"/>
        <v>2021</v>
      </c>
      <c r="C332" s="24" t="s">
        <v>413</v>
      </c>
      <c r="D332">
        <f>IF(C332=$AE$1,SUMIFS(data_dd!D:D,data_dd!B:B,data_monthly!C332)*$AG$2,SUMIFS(data_dd!D:D,data_dd!B:B,data_monthly!C332))</f>
        <v>1154.2800370995169</v>
      </c>
      <c r="E332">
        <f>IF(D332=0,0,ROUND(SUMIFS(data_dd!F:F,data_dd!B:B,data_monthly!C332),2))</f>
        <v>975.11</v>
      </c>
      <c r="F332" s="6">
        <f t="shared" si="96"/>
        <v>1154.28</v>
      </c>
      <c r="G332" s="6">
        <v>975.11</v>
      </c>
      <c r="H332" s="6">
        <f t="shared" si="93"/>
        <v>179.17</v>
      </c>
      <c r="I332">
        <f t="shared" si="97"/>
        <v>7663.41</v>
      </c>
      <c r="J332">
        <f t="shared" si="98"/>
        <v>6351.4800000000005</v>
      </c>
      <c r="K332">
        <f t="shared" si="99"/>
        <v>1311.93</v>
      </c>
      <c r="L332" s="12">
        <f t="shared" si="106"/>
        <v>30</v>
      </c>
      <c r="M332" s="131">
        <f t="shared" si="109"/>
        <v>38.475999999999999</v>
      </c>
      <c r="N332">
        <f t="shared" si="107"/>
        <v>32.503666666666668</v>
      </c>
      <c r="O332" s="131">
        <f t="shared" si="110"/>
        <v>5.9723333333333333</v>
      </c>
      <c r="P332">
        <f>IF(ISNA(INDEX(defra!A:D,MATCH(C332,defra!A:A,0),4))=TRUE,0,INDEX(defra!A:D,MATCH(C332,defra!A:A,0),4))</f>
        <v>1154.6512437886661</v>
      </c>
      <c r="Q332">
        <f>IF(ISNA(INDEX(daera!$A:$AA,MATCH(A332,lookup!$N$1:$N$13,FALSE),MATCH(B332,daera!$1:$1,0)))=TRUE,0,INDEX(daera!$A:$AA,MATCH(A332,lookup!$N$1:$N$13,FALSE),MATCH(B332,daera!$1:$1,0)))</f>
        <v>179.17</v>
      </c>
      <c r="R332" s="12">
        <f t="shared" si="104"/>
        <v>0</v>
      </c>
      <c r="S332" s="12">
        <f t="shared" si="101"/>
        <v>0</v>
      </c>
      <c r="T332" s="12">
        <f t="shared" si="94"/>
        <v>0</v>
      </c>
      <c r="U332" s="12">
        <f t="shared" si="85"/>
        <v>0</v>
      </c>
      <c r="V332" s="12">
        <f t="shared" si="102"/>
        <v>0</v>
      </c>
      <c r="W332" s="12">
        <f t="shared" si="103"/>
        <v>0</v>
      </c>
      <c r="X332">
        <f>IF(Y332="na",SUMIFS(data_dd!H:H,data_dd!B:B,data_monthly!C332),Y332)</f>
        <v>0</v>
      </c>
      <c r="Y332" t="s">
        <v>552</v>
      </c>
    </row>
    <row r="333" spans="1:25">
      <c r="A333" s="13" t="str">
        <f t="shared" si="82"/>
        <v>M10</v>
      </c>
      <c r="B333" s="24">
        <f t="shared" si="83"/>
        <v>2021</v>
      </c>
      <c r="C333" s="24" t="s">
        <v>414</v>
      </c>
      <c r="D333">
        <f>IF(C333=$AE$1,SUMIFS(data_dd!D:D,data_dd!B:B,data_monthly!C333)*$AG$2,SUMIFS(data_dd!D:D,data_dd!B:B,data_monthly!C333))</f>
        <v>1195.4599665036221</v>
      </c>
      <c r="E333">
        <f>IF(D333=0,0,ROUND(SUMIFS(data_dd!F:F,data_dd!B:B,data_monthly!C333),2))</f>
        <v>1009.71</v>
      </c>
      <c r="F333" s="6">
        <f t="shared" si="96"/>
        <v>1195.46</v>
      </c>
      <c r="G333" s="6">
        <v>1009.71</v>
      </c>
      <c r="H333" s="6">
        <f t="shared" si="93"/>
        <v>185.75</v>
      </c>
      <c r="I333">
        <f t="shared" si="97"/>
        <v>8858.869999999999</v>
      </c>
      <c r="J333">
        <f t="shared" si="98"/>
        <v>7361.1900000000005</v>
      </c>
      <c r="K333">
        <f t="shared" si="99"/>
        <v>1497.68</v>
      </c>
      <c r="L333" s="12">
        <f t="shared" si="106"/>
        <v>31</v>
      </c>
      <c r="M333" s="131">
        <f t="shared" si="109"/>
        <v>38.563225806451612</v>
      </c>
      <c r="N333">
        <f t="shared" si="107"/>
        <v>32.571290322580644</v>
      </c>
      <c r="O333" s="131">
        <f t="shared" si="110"/>
        <v>5.991935483870968</v>
      </c>
      <c r="P333">
        <f>IF(ISNA(INDEX(defra!A:D,MATCH(C333,defra!A:A,0),4))=TRUE,0,INDEX(defra!A:D,MATCH(C333,defra!A:A,0),4))</f>
        <v>1195.5262687938739</v>
      </c>
      <c r="Q333">
        <f>IF(ISNA(INDEX(daera!$A:$AA,MATCH(A333,lookup!$N$1:$N$13,FALSE),MATCH(B333,daera!$1:$1,0)))=TRUE,0,INDEX(daera!$A:$AA,MATCH(A333,lookup!$N$1:$N$13,FALSE),MATCH(B333,daera!$1:$1,0)))</f>
        <v>185.75</v>
      </c>
      <c r="R333" s="12">
        <f t="shared" si="104"/>
        <v>0</v>
      </c>
      <c r="S333" s="12">
        <f t="shared" si="101"/>
        <v>0</v>
      </c>
      <c r="T333" s="12">
        <f t="shared" si="94"/>
        <v>0</v>
      </c>
      <c r="U333" s="12">
        <f t="shared" si="85"/>
        <v>0</v>
      </c>
      <c r="V333" s="12">
        <f t="shared" si="102"/>
        <v>0</v>
      </c>
      <c r="W333" s="12">
        <f t="shared" si="103"/>
        <v>0</v>
      </c>
      <c r="X333">
        <f>IF(Y333="na",SUMIFS(data_dd!H:H,data_dd!B:B,data_monthly!C333),Y333)</f>
        <v>0</v>
      </c>
      <c r="Y333" t="s">
        <v>552</v>
      </c>
    </row>
    <row r="334" spans="1:25">
      <c r="A334" s="13" t="str">
        <f t="shared" si="82"/>
        <v>M11</v>
      </c>
      <c r="B334" s="24">
        <f t="shared" si="83"/>
        <v>2021</v>
      </c>
      <c r="C334" s="24" t="s">
        <v>415</v>
      </c>
      <c r="D334">
        <f>IF(C334=$AE$1,SUMIFS(data_dd!D:D,data_dd!B:B,data_monthly!C334)*$AG$2,SUMIFS(data_dd!D:D,data_dd!B:B,data_monthly!C334))</f>
        <v>1162.6899654209119</v>
      </c>
      <c r="E334">
        <f>IF(D334=0,0,ROUND(SUMIFS(data_dd!F:F,data_dd!B:B,data_monthly!C334),2))</f>
        <v>973.75</v>
      </c>
      <c r="F334" s="6">
        <f t="shared" si="96"/>
        <v>1162.69</v>
      </c>
      <c r="G334" s="6">
        <v>973.75</v>
      </c>
      <c r="H334" s="6">
        <f t="shared" si="93"/>
        <v>188.94</v>
      </c>
      <c r="I334">
        <f t="shared" si="97"/>
        <v>10021.56</v>
      </c>
      <c r="J334">
        <f t="shared" si="98"/>
        <v>8334.94</v>
      </c>
      <c r="K334">
        <f t="shared" si="99"/>
        <v>1686.6200000000001</v>
      </c>
      <c r="L334" s="12">
        <f t="shared" si="106"/>
        <v>30</v>
      </c>
      <c r="M334" s="131">
        <f t="shared" si="109"/>
        <v>38.756333333333338</v>
      </c>
      <c r="N334">
        <f t="shared" si="107"/>
        <v>32.458333333333336</v>
      </c>
      <c r="O334" s="131">
        <f t="shared" si="110"/>
        <v>6.298</v>
      </c>
      <c r="P334">
        <f>IF(ISNA(INDEX(defra!A:D,MATCH(C334,defra!A:A,0),4))=TRUE,0,INDEX(defra!A:D,MATCH(C334,defra!A:A,0),4))</f>
        <v>1162.7201908717279</v>
      </c>
      <c r="Q334">
        <f>IF(ISNA(INDEX(daera!$A:$AA,MATCH(A334,lookup!$N$1:$N$13,FALSE),MATCH(B334,daera!$1:$1,0)))=TRUE,0,INDEX(daera!$A:$AA,MATCH(A334,lookup!$N$1:$N$13,FALSE),MATCH(B334,daera!$1:$1,0)))</f>
        <v>188.94</v>
      </c>
      <c r="R334" s="12">
        <f t="shared" si="104"/>
        <v>0</v>
      </c>
      <c r="S334" s="12">
        <f t="shared" si="101"/>
        <v>0</v>
      </c>
      <c r="T334" s="12">
        <f t="shared" si="94"/>
        <v>0</v>
      </c>
      <c r="U334" s="12">
        <f t="shared" si="85"/>
        <v>0</v>
      </c>
      <c r="V334" s="12">
        <f t="shared" si="102"/>
        <v>0</v>
      </c>
      <c r="W334" s="12">
        <f>IF(AND($W$1="UK",U334=1),D334,IF(AND($W$1="GB",V334=1),E334,0))+IF(AND($W$1="UK",U334=2),D334,IF(AND($W$1="GB",V334=2),E334,0))</f>
        <v>0</v>
      </c>
      <c r="X334">
        <f>IF(Y334="na",SUMIFS(data_dd!H:H,data_dd!B:B,data_monthly!C334),Y334)</f>
        <v>0</v>
      </c>
      <c r="Y334" t="s">
        <v>552</v>
      </c>
    </row>
    <row r="335" spans="1:25">
      <c r="A335" s="13" t="str">
        <f t="shared" ref="A335:A383" si="111">A323</f>
        <v>M12</v>
      </c>
      <c r="B335" s="24">
        <f t="shared" si="83"/>
        <v>2021</v>
      </c>
      <c r="C335" s="24" t="s">
        <v>416</v>
      </c>
      <c r="D335">
        <f>IF(C335=$AE$1,SUMIFS(data_dd!D:D,data_dd!B:B,data_monthly!C335)*$AG$2,SUMIFS(data_dd!D:D,data_dd!B:B,data_monthly!C335))</f>
        <v>1218.1499527573058</v>
      </c>
      <c r="E335">
        <f>IF(D335=0,0,ROUND(SUMIFS(data_dd!F:F,data_dd!B:B,data_monthly!C335),2))</f>
        <v>1010.05</v>
      </c>
      <c r="F335" s="6">
        <f t="shared" si="96"/>
        <v>1218.1499999999999</v>
      </c>
      <c r="G335" s="6">
        <v>1010.05</v>
      </c>
      <c r="H335" s="6">
        <f t="shared" si="93"/>
        <v>208.1</v>
      </c>
      <c r="I335">
        <f t="shared" si="97"/>
        <v>11239.71</v>
      </c>
      <c r="J335">
        <f t="shared" si="98"/>
        <v>9344.99</v>
      </c>
      <c r="K335">
        <f t="shared" si="99"/>
        <v>1894.72</v>
      </c>
      <c r="L335" s="12">
        <f t="shared" si="106"/>
        <v>31</v>
      </c>
      <c r="M335" s="131">
        <f t="shared" si="109"/>
        <v>39.295161290322575</v>
      </c>
      <c r="N335">
        <f t="shared" si="107"/>
        <v>32.582258064516125</v>
      </c>
      <c r="O335" s="131">
        <f t="shared" si="110"/>
        <v>6.7129032258064516</v>
      </c>
      <c r="P335">
        <f>IF(ISNA(INDEX(defra!A:D,MATCH(C335,defra!A:A,0),4))=TRUE,0,INDEX(defra!A:D,MATCH(C335,defra!A:A,0),4))</f>
        <v>1217.851560032472</v>
      </c>
      <c r="Q335">
        <f>IF(ISNA(INDEX(daera!$A:$AA,MATCH(A335,lookup!$N$1:$N$13,FALSE),MATCH(B335,daera!$1:$1,0)))=TRUE,0,INDEX(daera!$A:$AA,MATCH(A335,lookup!$N$1:$N$13,FALSE),MATCH(B335,daera!$1:$1,0)))</f>
        <v>208.1</v>
      </c>
      <c r="R335" s="12">
        <f t="shared" si="104"/>
        <v>0</v>
      </c>
      <c r="S335" s="12">
        <f t="shared" si="101"/>
        <v>0</v>
      </c>
      <c r="T335" s="12">
        <f t="shared" si="94"/>
        <v>0</v>
      </c>
      <c r="U335" s="12">
        <f t="shared" si="85"/>
        <v>0</v>
      </c>
      <c r="V335" s="12">
        <f t="shared" si="102"/>
        <v>0</v>
      </c>
      <c r="W335" s="12">
        <f t="shared" si="103"/>
        <v>0</v>
      </c>
      <c r="X335">
        <f>IF(Y335="na",SUMIFS(data_dd!H:H,data_dd!B:B,data_monthly!C335),Y335)</f>
        <v>0</v>
      </c>
      <c r="Y335" t="s">
        <v>552</v>
      </c>
    </row>
    <row r="336" spans="1:25">
      <c r="A336" s="13" t="str">
        <f t="shared" si="111"/>
        <v>M01</v>
      </c>
      <c r="B336" s="24">
        <f t="shared" si="83"/>
        <v>2022</v>
      </c>
      <c r="C336" s="24" t="s">
        <v>417</v>
      </c>
      <c r="D336">
        <f>IF(C336=$AE$1,SUMIFS(data_dd!D:D,data_dd!B:B,data_monthly!C336)*$AG$2,SUMIFS(data_dd!D:D,data_dd!B:B,data_monthly!C336))</f>
        <v>1233.7499735772392</v>
      </c>
      <c r="E336">
        <f>IF(D336=0,0,ROUND(SUMIFS(data_dd!F:F,data_dd!B:B,data_monthly!C336),2))</f>
        <v>1015.26</v>
      </c>
      <c r="F336" s="6">
        <f t="shared" si="96"/>
        <v>1233.75</v>
      </c>
      <c r="G336" s="6">
        <v>1015.26</v>
      </c>
      <c r="H336" s="6">
        <f t="shared" si="93"/>
        <v>218.49</v>
      </c>
      <c r="I336">
        <f t="shared" si="97"/>
        <v>12473.46</v>
      </c>
      <c r="J336">
        <f t="shared" si="98"/>
        <v>10360.25</v>
      </c>
      <c r="K336">
        <f t="shared" si="99"/>
        <v>2113.21</v>
      </c>
      <c r="L336" s="12">
        <f t="shared" si="106"/>
        <v>31</v>
      </c>
      <c r="M336" s="131">
        <f t="shared" si="109"/>
        <v>39.798387096774192</v>
      </c>
      <c r="N336">
        <f t="shared" si="107"/>
        <v>32.750322580645161</v>
      </c>
      <c r="O336" s="131">
        <f t="shared" si="110"/>
        <v>7.048064516129033</v>
      </c>
      <c r="P336">
        <f>IF(ISNA(INDEX(defra!A:D,MATCH(C336,defra!A:A,0),4))=TRUE,0,INDEX(defra!A:D,MATCH(C336,defra!A:A,0),4))</f>
        <v>1232.9072788966739</v>
      </c>
      <c r="Q336">
        <f>IF(ISNA(INDEX(daera!$A:$AA,MATCH(A336,lookup!$N$1:$N$13,FALSE),MATCH(B336,daera!$1:$1,0)))=TRUE,0,INDEX(daera!$A:$AA,MATCH(A336,lookup!$N$1:$N$13,FALSE),MATCH(B336,daera!$1:$1,0)))</f>
        <v>218.49</v>
      </c>
      <c r="R336" s="12">
        <f t="shared" si="104"/>
        <v>0</v>
      </c>
      <c r="S336" s="12">
        <f t="shared" si="101"/>
        <v>0</v>
      </c>
      <c r="T336" s="12">
        <f t="shared" si="94"/>
        <v>0</v>
      </c>
      <c r="U336" s="12">
        <f t="shared" si="85"/>
        <v>0</v>
      </c>
      <c r="V336" s="12">
        <f t="shared" si="102"/>
        <v>0</v>
      </c>
      <c r="W336" s="12">
        <f t="shared" si="103"/>
        <v>0</v>
      </c>
      <c r="X336">
        <f>IF(Y336="na",SUMIFS(data_dd!H:H,data_dd!B:B,data_monthly!C336),Y336)</f>
        <v>0</v>
      </c>
      <c r="Y336" t="s">
        <v>552</v>
      </c>
    </row>
    <row r="337" spans="1:25">
      <c r="A337" s="13" t="str">
        <f t="shared" si="111"/>
        <v>M02</v>
      </c>
      <c r="B337" s="24">
        <f t="shared" si="83"/>
        <v>2022</v>
      </c>
      <c r="C337" s="24" t="s">
        <v>418</v>
      </c>
      <c r="D337">
        <f>IF(C337=$AE$1,SUMIFS(data_dd!D:D,data_dd!B:B,data_monthly!C337)*$AG$2,SUMIFS(data_dd!D:D,data_dd!B:B,data_monthly!C337))</f>
        <v>1129.2900188180022</v>
      </c>
      <c r="E337">
        <f>IF(D337=0,0,ROUND(SUMIFS(data_dd!F:F,data_dd!B:B,data_monthly!C337),2))</f>
        <v>924.34</v>
      </c>
      <c r="F337" s="6">
        <f t="shared" si="96"/>
        <v>1129.29</v>
      </c>
      <c r="G337" s="6">
        <v>924.34</v>
      </c>
      <c r="H337" s="6">
        <f t="shared" si="93"/>
        <v>204.95</v>
      </c>
      <c r="I337">
        <f t="shared" si="97"/>
        <v>13602.75</v>
      </c>
      <c r="J337">
        <f t="shared" si="98"/>
        <v>11284.59</v>
      </c>
      <c r="K337">
        <f t="shared" si="99"/>
        <v>2318.16</v>
      </c>
      <c r="L337" s="12">
        <f t="shared" si="106"/>
        <v>28</v>
      </c>
      <c r="M337" s="131">
        <f t="shared" si="109"/>
        <v>40.331785714285715</v>
      </c>
      <c r="N337">
        <f t="shared" si="107"/>
        <v>33.012142857142855</v>
      </c>
      <c r="O337" s="131">
        <f t="shared" si="110"/>
        <v>7.3196428571428571</v>
      </c>
      <c r="P337">
        <f>IF(ISNA(INDEX(defra!A:D,MATCH(C337,defra!A:A,0),4))=TRUE,0,INDEX(defra!A:D,MATCH(C337,defra!A:A,0),4))</f>
        <v>1128.404440221201</v>
      </c>
      <c r="Q337">
        <f>IF(ISNA(INDEX(daera!$A:$AA,MATCH(A337,lookup!$N$1:$N$13,FALSE),MATCH(B337,daera!$1:$1,0)))=TRUE,0,INDEX(daera!$A:$AA,MATCH(A337,lookup!$N$1:$N$13,FALSE),MATCH(B337,daera!$1:$1,0)))</f>
        <v>204.95</v>
      </c>
      <c r="R337" s="12">
        <f t="shared" si="104"/>
        <v>0</v>
      </c>
      <c r="S337" s="12">
        <f t="shared" si="101"/>
        <v>0</v>
      </c>
      <c r="T337" s="12">
        <f t="shared" si="94"/>
        <v>0</v>
      </c>
      <c r="U337" s="12">
        <f t="shared" si="85"/>
        <v>0</v>
      </c>
      <c r="V337" s="12">
        <f t="shared" si="102"/>
        <v>0</v>
      </c>
      <c r="W337" s="12">
        <f t="shared" si="103"/>
        <v>0</v>
      </c>
      <c r="X337">
        <f>IF(Y337="na",SUMIFS(data_dd!H:H,data_dd!B:B,data_monthly!C337),Y337)</f>
        <v>0</v>
      </c>
      <c r="Y337" t="s">
        <v>552</v>
      </c>
    </row>
    <row r="338" spans="1:25">
      <c r="A338" s="13" t="str">
        <f t="shared" si="111"/>
        <v>M03</v>
      </c>
      <c r="B338" s="24">
        <f t="shared" si="83"/>
        <v>2022</v>
      </c>
      <c r="C338" s="24" t="s">
        <v>419</v>
      </c>
      <c r="D338">
        <f>IF(C338=$AE$1,SUMIFS(data_dd!D:D,data_dd!B:B,data_monthly!C338)*$AG$2,SUMIFS(data_dd!D:D,data_dd!B:B,data_monthly!C338))</f>
        <v>1311.2100193143381</v>
      </c>
      <c r="E338">
        <f>IF(D338=0,0,ROUND(SUMIFS(data_dd!F:F,data_dd!B:B,data_monthly!C338),2))</f>
        <v>1074.46</v>
      </c>
      <c r="F338" s="6">
        <f t="shared" si="96"/>
        <v>1311.21</v>
      </c>
      <c r="G338" s="6">
        <v>1074.46</v>
      </c>
      <c r="H338" s="6">
        <f t="shared" si="93"/>
        <v>236.75</v>
      </c>
      <c r="I338">
        <f t="shared" si="97"/>
        <v>14913.96</v>
      </c>
      <c r="J338">
        <f t="shared" si="98"/>
        <v>12359.05</v>
      </c>
      <c r="K338">
        <f t="shared" si="99"/>
        <v>2554.91</v>
      </c>
      <c r="L338" s="12">
        <f t="shared" si="106"/>
        <v>31</v>
      </c>
      <c r="M338" s="131">
        <f t="shared" si="109"/>
        <v>42.297096774193548</v>
      </c>
      <c r="N338">
        <f t="shared" si="107"/>
        <v>34.660000000000004</v>
      </c>
      <c r="O338" s="131">
        <f t="shared" si="110"/>
        <v>7.637096774193548</v>
      </c>
      <c r="P338">
        <f>IF(ISNA(INDEX(defra!A:D,MATCH(C338,defra!A:A,0),4))=TRUE,0,INDEX(defra!A:D,MATCH(C338,defra!A:A,0),4))</f>
        <v>1310.119101233144</v>
      </c>
      <c r="Q338">
        <f>IF(ISNA(INDEX(daera!$A:$AA,MATCH(A338,lookup!$N$1:$N$13,FALSE),MATCH(B338,daera!$1:$1,0)))=TRUE,0,INDEX(daera!$A:$AA,MATCH(A338,lookup!$N$1:$N$13,FALSE),MATCH(B338,daera!$1:$1,0)))</f>
        <v>236.75</v>
      </c>
      <c r="R338" s="12">
        <f t="shared" si="104"/>
        <v>1</v>
      </c>
      <c r="S338" s="12">
        <f t="shared" si="101"/>
        <v>0</v>
      </c>
      <c r="T338" s="12">
        <f t="shared" si="94"/>
        <v>0</v>
      </c>
      <c r="U338" s="12">
        <f t="shared" si="85"/>
        <v>0</v>
      </c>
      <c r="V338" s="12">
        <f t="shared" si="102"/>
        <v>0</v>
      </c>
      <c r="W338" s="12">
        <f t="shared" si="103"/>
        <v>0</v>
      </c>
      <c r="X338">
        <f>IF(Y338="na",SUMIFS(data_dd!H:H,data_dd!B:B,data_monthly!C338),Y338)</f>
        <v>0</v>
      </c>
      <c r="Y338" t="s">
        <v>552</v>
      </c>
    </row>
    <row r="339" spans="1:25">
      <c r="A339" s="13" t="str">
        <f t="shared" si="111"/>
        <v>M04</v>
      </c>
      <c r="B339" s="24">
        <f t="shared" si="83"/>
        <v>2022</v>
      </c>
      <c r="C339" s="24" t="s">
        <v>420</v>
      </c>
      <c r="D339">
        <f>IF(C339=$AE$1,SUMIFS(data_dd!D:D,data_dd!B:B,data_monthly!C339)*$AG$2,SUMIFS(data_dd!D:D,data_dd!B:B,data_monthly!C339))</f>
        <v>1332.5400570323209</v>
      </c>
      <c r="E339">
        <f>IF(D339=0,0,ROUND(SUMIFS(data_dd!F:F,data_dd!B:B,data_monthly!C339),2))</f>
        <v>1093.6199999999999</v>
      </c>
      <c r="F339" s="6">
        <f t="shared" si="96"/>
        <v>1332.54</v>
      </c>
      <c r="G339" s="6">
        <v>1093.6199999999999</v>
      </c>
      <c r="H339" s="6">
        <f t="shared" si="93"/>
        <v>238.92</v>
      </c>
      <c r="I339">
        <f t="shared" si="97"/>
        <v>1332.54</v>
      </c>
      <c r="J339">
        <f t="shared" si="98"/>
        <v>1093.6199999999999</v>
      </c>
      <c r="K339">
        <f t="shared" si="99"/>
        <v>238.92</v>
      </c>
      <c r="L339" s="12">
        <f t="shared" si="106"/>
        <v>30</v>
      </c>
      <c r="M339" s="131">
        <f t="shared" si="109"/>
        <v>44.417999999999999</v>
      </c>
      <c r="N339">
        <f t="shared" si="107"/>
        <v>36.453999999999994</v>
      </c>
      <c r="O339" s="131">
        <f t="shared" si="110"/>
        <v>7.9639999999999995</v>
      </c>
      <c r="P339">
        <f>IF(ISNA(INDEX(defra!A:D,MATCH(C339,defra!A:A,0),4))=TRUE,0,INDEX(defra!A:D,MATCH(C339,defra!A:A,0),4))</f>
        <v>1332.278633155516</v>
      </c>
      <c r="Q339">
        <f>IF(ISNA(INDEX(daera!$A:$AA,MATCH(A339,lookup!$N$1:$N$13,FALSE),MATCH(B339,daera!$1:$1,0)))=TRUE,0,INDEX(daera!$A:$AA,MATCH(A339,lookup!$N$1:$N$13,FALSE),MATCH(B339,daera!$1:$1,0)))</f>
        <v>238.92</v>
      </c>
      <c r="R339" s="12">
        <f t="shared" si="104"/>
        <v>0</v>
      </c>
      <c r="S339" s="12">
        <f t="shared" si="101"/>
        <v>0</v>
      </c>
      <c r="T339" s="12">
        <f t="shared" si="94"/>
        <v>0</v>
      </c>
      <c r="U339" s="12">
        <f t="shared" si="85"/>
        <v>0</v>
      </c>
      <c r="V339" s="12">
        <f t="shared" si="102"/>
        <v>0</v>
      </c>
      <c r="W339" s="12">
        <f t="shared" si="103"/>
        <v>0</v>
      </c>
      <c r="X339">
        <f>IF(Y339="na",SUMIFS(data_dd!H:H,data_dd!B:B,data_monthly!C339),Y339)</f>
        <v>0</v>
      </c>
      <c r="Y339" t="s">
        <v>552</v>
      </c>
    </row>
    <row r="340" spans="1:25">
      <c r="A340" s="13" t="str">
        <f t="shared" si="111"/>
        <v>M05</v>
      </c>
      <c r="B340" s="24">
        <f t="shared" si="83"/>
        <v>2022</v>
      </c>
      <c r="C340" s="24" t="s">
        <v>421</v>
      </c>
      <c r="D340">
        <f>IF(C340=$AE$1,SUMIFS(data_dd!D:D,data_dd!B:B,data_monthly!C340)*$AG$2,SUMIFS(data_dd!D:D,data_dd!B:B,data_monthly!C340))</f>
        <v>1382.0700460707121</v>
      </c>
      <c r="E340">
        <f>IF(D340=0,0,ROUND(SUMIFS(data_dd!F:F,data_dd!B:B,data_monthly!C340),2))</f>
        <v>1134.71</v>
      </c>
      <c r="F340" s="6">
        <f t="shared" si="96"/>
        <v>1382.0700000000002</v>
      </c>
      <c r="G340" s="6">
        <v>1134.71</v>
      </c>
      <c r="H340" s="6">
        <f t="shared" si="93"/>
        <v>247.36</v>
      </c>
      <c r="I340">
        <f t="shared" si="97"/>
        <v>2714.61</v>
      </c>
      <c r="J340">
        <f t="shared" si="98"/>
        <v>2228.33</v>
      </c>
      <c r="K340">
        <f t="shared" si="99"/>
        <v>486.28</v>
      </c>
      <c r="L340" s="12">
        <f t="shared" si="106"/>
        <v>31</v>
      </c>
      <c r="M340" s="131">
        <f t="shared" si="109"/>
        <v>44.582903225806454</v>
      </c>
      <c r="N340">
        <f t="shared" si="107"/>
        <v>36.603548387096772</v>
      </c>
      <c r="O340" s="131">
        <f t="shared" si="110"/>
        <v>7.9793548387096775</v>
      </c>
      <c r="P340">
        <f>IF(ISNA(INDEX(defra!A:D,MATCH(C340,defra!A:A,0),4))=TRUE,0,INDEX(defra!A:D,MATCH(C340,defra!A:A,0),4))</f>
        <v>1382.696037025994</v>
      </c>
      <c r="Q340">
        <f>IF(ISNA(INDEX(daera!$A:$AA,MATCH(A340,lookup!$N$1:$N$13,FALSE),MATCH(B340,daera!$1:$1,0)))=TRUE,0,INDEX(daera!$A:$AA,MATCH(A340,lookup!$N$1:$N$13,FALSE),MATCH(B340,daera!$1:$1,0)))</f>
        <v>247.36</v>
      </c>
      <c r="R340" s="12">
        <f t="shared" si="104"/>
        <v>0</v>
      </c>
      <c r="S340" s="12">
        <f t="shared" si="101"/>
        <v>0</v>
      </c>
      <c r="T340" s="12">
        <f t="shared" si="94"/>
        <v>0</v>
      </c>
      <c r="U340" s="12">
        <f t="shared" si="85"/>
        <v>0</v>
      </c>
      <c r="V340" s="12">
        <f t="shared" si="102"/>
        <v>0</v>
      </c>
      <c r="W340" s="12">
        <f t="shared" si="103"/>
        <v>0</v>
      </c>
      <c r="X340">
        <f>IF(Y340="na",SUMIFS(data_dd!H:H,data_dd!B:B,data_monthly!C340),Y340)</f>
        <v>0</v>
      </c>
      <c r="Y340" t="s">
        <v>552</v>
      </c>
    </row>
    <row r="341" spans="1:25">
      <c r="A341" s="13" t="str">
        <f t="shared" si="111"/>
        <v>M06</v>
      </c>
      <c r="B341" s="24">
        <f t="shared" si="83"/>
        <v>2022</v>
      </c>
      <c r="C341" s="24" t="s">
        <v>422</v>
      </c>
      <c r="D341">
        <f>IF(C341=$AE$1,SUMIFS(data_dd!D:D,data_dd!B:B,data_monthly!C341)*$AG$2,SUMIFS(data_dd!D:D,data_dd!B:B,data_monthly!C341))</f>
        <v>1266.8899582176002</v>
      </c>
      <c r="E341">
        <f>IF(D341=0,0,ROUND(SUMIFS(data_dd!F:F,data_dd!B:B,data_monthly!C341),2))</f>
        <v>1041.02</v>
      </c>
      <c r="F341" s="6">
        <f t="shared" si="96"/>
        <v>1266.8899999999999</v>
      </c>
      <c r="G341" s="6">
        <v>1041.02</v>
      </c>
      <c r="H341" s="6">
        <f t="shared" si="93"/>
        <v>225.87</v>
      </c>
      <c r="I341">
        <f t="shared" si="97"/>
        <v>3981.5</v>
      </c>
      <c r="J341">
        <f t="shared" si="98"/>
        <v>3269.35</v>
      </c>
      <c r="K341">
        <f t="shared" si="99"/>
        <v>712.15</v>
      </c>
      <c r="L341" s="12">
        <f t="shared" si="106"/>
        <v>30</v>
      </c>
      <c r="M341" s="131">
        <f t="shared" si="109"/>
        <v>42.22966666666666</v>
      </c>
      <c r="N341">
        <f t="shared" si="107"/>
        <v>34.700666666666663</v>
      </c>
      <c r="O341" s="131">
        <f t="shared" si="110"/>
        <v>7.5289999999999999</v>
      </c>
      <c r="P341">
        <f>IF(ISNA(INDEX(defra!A:D,MATCH(C341,defra!A:A,0),4))=TRUE,0,INDEX(defra!A:D,MATCH(C341,defra!A:A,0),4))</f>
        <v>1266.2712471329121</v>
      </c>
      <c r="Q341">
        <f>IF(ISNA(INDEX(daera!$A:$AA,MATCH(A341,lookup!$N$1:$N$13,FALSE),MATCH(B341,daera!$1:$1,0)))=TRUE,0,INDEX(daera!$A:$AA,MATCH(A341,lookup!$N$1:$N$13,FALSE),MATCH(B341,daera!$1:$1,0)))</f>
        <v>225.87</v>
      </c>
      <c r="R341" s="12">
        <f t="shared" si="104"/>
        <v>0</v>
      </c>
      <c r="S341" s="12">
        <f t="shared" si="101"/>
        <v>0</v>
      </c>
      <c r="T341" s="12">
        <f t="shared" si="94"/>
        <v>0</v>
      </c>
      <c r="U341" s="12">
        <f t="shared" si="85"/>
        <v>0</v>
      </c>
      <c r="V341" s="12">
        <f t="shared" si="102"/>
        <v>0</v>
      </c>
      <c r="W341" s="12">
        <f t="shared" si="103"/>
        <v>0</v>
      </c>
      <c r="X341">
        <f>IF(Y341="na",SUMIFS(data_dd!H:H,data_dd!B:B,data_monthly!C341),Y341)</f>
        <v>0</v>
      </c>
      <c r="Y341" t="s">
        <v>552</v>
      </c>
    </row>
    <row r="342" spans="1:25">
      <c r="A342" s="13" t="str">
        <f t="shared" si="111"/>
        <v>M07</v>
      </c>
      <c r="B342" s="24">
        <f t="shared" si="83"/>
        <v>2022</v>
      </c>
      <c r="C342" s="24" t="s">
        <v>423</v>
      </c>
      <c r="D342">
        <f>IF(C342=$AE$1,SUMIFS(data_dd!D:D,data_dd!B:B,data_monthly!C342)*$AG$2,SUMIFS(data_dd!D:D,data_dd!B:B,data_monthly!C342))</f>
        <v>1235.0000317798169</v>
      </c>
      <c r="E342">
        <f>IF(D342=0,0,ROUND(SUMIFS(data_dd!F:F,data_dd!B:B,data_monthly!C342),2))</f>
        <v>1019.47</v>
      </c>
      <c r="F342" s="6">
        <f t="shared" si="96"/>
        <v>1235</v>
      </c>
      <c r="G342" s="6">
        <v>1019.47</v>
      </c>
      <c r="H342" s="6">
        <f t="shared" si="93"/>
        <v>215.53</v>
      </c>
      <c r="I342">
        <f t="shared" si="97"/>
        <v>5216.5</v>
      </c>
      <c r="J342">
        <f t="shared" si="98"/>
        <v>4288.82</v>
      </c>
      <c r="K342">
        <f t="shared" si="99"/>
        <v>927.68</v>
      </c>
      <c r="L342" s="12">
        <f t="shared" si="106"/>
        <v>31</v>
      </c>
      <c r="M342" s="131">
        <f t="shared" si="109"/>
        <v>39.838709677419352</v>
      </c>
      <c r="N342">
        <f t="shared" si="107"/>
        <v>32.886129032258069</v>
      </c>
      <c r="O342" s="131">
        <f t="shared" si="110"/>
        <v>6.9525806451612899</v>
      </c>
      <c r="P342">
        <f>IF(ISNA(INDEX(defra!A:D,MATCH(C342,defra!A:A,0),4))=TRUE,0,INDEX(defra!A:D,MATCH(C342,defra!A:A,0),4))</f>
        <v>1233.9522040829731</v>
      </c>
      <c r="Q342">
        <f>IF(ISNA(INDEX(daera!$A:$AA,MATCH(A342,lookup!$N$1:$N$13,FALSE),MATCH(B342,daera!$1:$1,0)))=TRUE,0,INDEX(daera!$A:$AA,MATCH(A342,lookup!$N$1:$N$13,FALSE),MATCH(B342,daera!$1:$1,0)))</f>
        <v>215.53</v>
      </c>
      <c r="R342" s="12">
        <f t="shared" si="104"/>
        <v>1</v>
      </c>
      <c r="S342" s="12">
        <f t="shared" si="101"/>
        <v>0</v>
      </c>
      <c r="T342" s="12">
        <f t="shared" si="94"/>
        <v>0</v>
      </c>
      <c r="U342" s="12">
        <f t="shared" si="85"/>
        <v>0</v>
      </c>
      <c r="V342" s="12">
        <f t="shared" si="102"/>
        <v>0</v>
      </c>
      <c r="W342" s="12">
        <f t="shared" si="103"/>
        <v>0</v>
      </c>
      <c r="X342">
        <f>IF(Y342="na",SUMIFS(data_dd!H:H,data_dd!B:B,data_monthly!C342),Y342)</f>
        <v>0</v>
      </c>
      <c r="Y342" t="s">
        <v>552</v>
      </c>
    </row>
    <row r="343" spans="1:25">
      <c r="A343" s="13" t="str">
        <f t="shared" si="111"/>
        <v>M08</v>
      </c>
      <c r="B343" s="24">
        <f t="shared" si="83"/>
        <v>2022</v>
      </c>
      <c r="C343" s="24" t="s">
        <v>424</v>
      </c>
      <c r="D343">
        <f>IF(C343=$AE$1,SUMIFS(data_dd!D:D,data_dd!B:B,data_monthly!C343)*$AG$2,SUMIFS(data_dd!D:D,data_dd!B:B,data_monthly!C343))</f>
        <v>1182.819941291177</v>
      </c>
      <c r="E343">
        <f>IF(D343=0,0,ROUND(SUMIFS(data_dd!F:F,data_dd!B:B,data_monthly!C343),2))</f>
        <v>988.7</v>
      </c>
      <c r="F343" s="6">
        <f t="shared" si="96"/>
        <v>1182.8200000000002</v>
      </c>
      <c r="G343" s="6">
        <v>988.7</v>
      </c>
      <c r="H343" s="6">
        <f t="shared" si="93"/>
        <v>194.12</v>
      </c>
      <c r="I343">
        <f t="shared" si="97"/>
        <v>6399.32</v>
      </c>
      <c r="J343">
        <f t="shared" si="98"/>
        <v>5277.5199999999995</v>
      </c>
      <c r="K343">
        <f t="shared" si="99"/>
        <v>1121.8</v>
      </c>
      <c r="L343" s="12">
        <f t="shared" si="106"/>
        <v>31</v>
      </c>
      <c r="M343" s="131">
        <f t="shared" si="109"/>
        <v>38.15548387096775</v>
      </c>
      <c r="N343">
        <f t="shared" si="107"/>
        <v>31.893548387096775</v>
      </c>
      <c r="O343" s="131">
        <f t="shared" si="110"/>
        <v>6.2619354838709675</v>
      </c>
      <c r="P343">
        <f>IF(ISNA(INDEX(defra!A:D,MATCH(C343,defra!A:A,0),4))=TRUE,0,INDEX(defra!A:D,MATCH(C343,defra!A:A,0),4))</f>
        <v>1182.5998820228458</v>
      </c>
      <c r="Q343">
        <f>IF(ISNA(INDEX(daera!$A:$AA,MATCH(A343,lookup!$N$1:$N$13,FALSE),MATCH(B343,daera!$1:$1,0)))=TRUE,0,INDEX(daera!$A:$AA,MATCH(A343,lookup!$N$1:$N$13,FALSE),MATCH(B343,daera!$1:$1,0)))</f>
        <v>194.12</v>
      </c>
      <c r="R343" s="12">
        <f t="shared" si="104"/>
        <v>0</v>
      </c>
      <c r="S343" s="12">
        <f t="shared" si="101"/>
        <v>0</v>
      </c>
      <c r="T343" s="12">
        <f t="shared" si="94"/>
        <v>0</v>
      </c>
      <c r="U343" s="12">
        <f t="shared" si="85"/>
        <v>0</v>
      </c>
      <c r="V343" s="12">
        <f t="shared" si="102"/>
        <v>0</v>
      </c>
      <c r="W343" s="12">
        <f t="shared" si="103"/>
        <v>0</v>
      </c>
      <c r="X343">
        <f>IF(Y343="na",SUMIFS(data_dd!H:H,data_dd!B:B,data_monthly!C343),Y343)</f>
        <v>0</v>
      </c>
      <c r="Y343" t="s">
        <v>552</v>
      </c>
    </row>
    <row r="344" spans="1:25">
      <c r="A344" s="13" t="str">
        <f t="shared" si="111"/>
        <v>M09</v>
      </c>
      <c r="B344" s="24">
        <f t="shared" si="83"/>
        <v>2022</v>
      </c>
      <c r="C344" s="24" t="s">
        <v>425</v>
      </c>
      <c r="D344">
        <f>IF(C344=$AE$1,SUMIFS(data_dd!D:D,data_dd!B:B,data_monthly!C344)*$AG$2,SUMIFS(data_dd!D:D,data_dd!B:B,data_monthly!C344))</f>
        <v>1150.6700188666898</v>
      </c>
      <c r="E344">
        <f>IF(D344=0,0,ROUND(SUMIFS(data_dd!F:F,data_dd!B:B,data_monthly!C344),2))</f>
        <v>975.17</v>
      </c>
      <c r="F344" s="6">
        <f t="shared" si="96"/>
        <v>1150.67</v>
      </c>
      <c r="G344" s="6">
        <v>975.17</v>
      </c>
      <c r="H344" s="6">
        <f t="shared" si="93"/>
        <v>175.5</v>
      </c>
      <c r="I344">
        <f t="shared" si="97"/>
        <v>7549.99</v>
      </c>
      <c r="J344">
        <f t="shared" si="98"/>
        <v>6252.69</v>
      </c>
      <c r="K344">
        <f t="shared" si="99"/>
        <v>1297.3</v>
      </c>
      <c r="L344" s="12">
        <f t="shared" si="106"/>
        <v>30</v>
      </c>
      <c r="M344" s="131">
        <f t="shared" si="109"/>
        <v>38.355666666666671</v>
      </c>
      <c r="N344">
        <f t="shared" si="107"/>
        <v>32.505666666666663</v>
      </c>
      <c r="O344" s="131">
        <f t="shared" si="110"/>
        <v>5.85</v>
      </c>
      <c r="P344">
        <f>IF(ISNA(INDEX(defra!A:D,MATCH(C344,defra!A:A,0),4))=TRUE,0,INDEX(defra!A:D,MATCH(C344,defra!A:A,0),4))</f>
        <v>1151.0362493294431</v>
      </c>
      <c r="Q344">
        <f>IF(ISNA(INDEX(daera!$A:$AA,MATCH(A344,lookup!$N$1:$N$13,FALSE),MATCH(B344,daera!$1:$1,0)))=TRUE,0,INDEX(daera!$A:$AA,MATCH(A344,lookup!$N$1:$N$13,FALSE),MATCH(B344,daera!$1:$1,0)))</f>
        <v>175.5</v>
      </c>
      <c r="R344" s="12">
        <f t="shared" si="104"/>
        <v>0</v>
      </c>
      <c r="S344" s="12">
        <f t="shared" si="101"/>
        <v>0</v>
      </c>
      <c r="T344" s="12">
        <f t="shared" si="94"/>
        <v>0</v>
      </c>
      <c r="U344" s="12">
        <f t="shared" si="85"/>
        <v>0</v>
      </c>
      <c r="V344" s="12">
        <f t="shared" si="102"/>
        <v>0</v>
      </c>
      <c r="W344" s="12">
        <f t="shared" si="103"/>
        <v>0</v>
      </c>
      <c r="X344">
        <f>IF(Y344="na",SUMIFS(data_dd!H:H,data_dd!B:B,data_monthly!C344),Y344)</f>
        <v>0</v>
      </c>
      <c r="Y344" t="s">
        <v>552</v>
      </c>
    </row>
    <row r="345" spans="1:25">
      <c r="A345" s="13" t="str">
        <f t="shared" si="111"/>
        <v>M10</v>
      </c>
      <c r="B345" s="24">
        <f t="shared" ref="B345:B383" si="112">B333+1</f>
        <v>2022</v>
      </c>
      <c r="C345" s="24" t="s">
        <v>426</v>
      </c>
      <c r="D345">
        <f>IF(C345=$AE$1,SUMIFS(data_dd!D:D,data_dd!B:B,data_monthly!C345)*$AG$2,SUMIFS(data_dd!D:D,data_dd!B:B,data_monthly!C345))</f>
        <v>1215.9969492363489</v>
      </c>
      <c r="E345">
        <f>IF(D345=0,0,ROUND(SUMIFS(data_dd!F:F,data_dd!B:B,data_monthly!C345),2))</f>
        <v>1032.7</v>
      </c>
      <c r="F345" s="6">
        <f t="shared" si="96"/>
        <v>1216</v>
      </c>
      <c r="G345" s="6">
        <v>1032.7</v>
      </c>
      <c r="H345" s="6">
        <f t="shared" si="93"/>
        <v>183.3</v>
      </c>
      <c r="I345">
        <f t="shared" si="97"/>
        <v>8765.99</v>
      </c>
      <c r="J345">
        <f t="shared" si="98"/>
        <v>7285.3899999999994</v>
      </c>
      <c r="K345">
        <f t="shared" si="99"/>
        <v>1480.6</v>
      </c>
      <c r="L345" s="12">
        <f t="shared" si="106"/>
        <v>31</v>
      </c>
      <c r="M345" s="131">
        <f t="shared" si="109"/>
        <v>39.225806451612904</v>
      </c>
      <c r="N345">
        <f t="shared" si="107"/>
        <v>33.312903225806451</v>
      </c>
      <c r="O345" s="131">
        <f t="shared" si="110"/>
        <v>5.9129032258064518</v>
      </c>
      <c r="P345">
        <f>IF(ISNA(INDEX(defra!A:D,MATCH(C345,defra!A:A,0),4))=TRUE,0,INDEX(defra!A:D,MATCH(C345,defra!A:A,0),4))</f>
        <v>1215.806994681602</v>
      </c>
      <c r="Q345">
        <f>IF(ISNA(INDEX(daera!$A:$AA,MATCH(A345,lookup!$N$1:$N$13,FALSE),MATCH(B345,daera!$1:$1,0)))=TRUE,0,INDEX(daera!$A:$AA,MATCH(A345,lookup!$N$1:$N$13,FALSE),MATCH(B345,daera!$1:$1,0)))</f>
        <v>183.3</v>
      </c>
      <c r="R345" s="12">
        <f t="shared" si="104"/>
        <v>0</v>
      </c>
      <c r="S345" s="12">
        <f t="shared" si="101"/>
        <v>0</v>
      </c>
      <c r="T345" s="12">
        <f t="shared" si="94"/>
        <v>0</v>
      </c>
      <c r="U345" s="12">
        <f t="shared" si="85"/>
        <v>0</v>
      </c>
      <c r="V345" s="12">
        <f t="shared" si="102"/>
        <v>0</v>
      </c>
      <c r="W345" s="12">
        <f t="shared" si="103"/>
        <v>0</v>
      </c>
      <c r="X345">
        <f>IF(Y345="na",SUMIFS(data_dd!H:H,data_dd!B:B,data_monthly!C345),Y345)</f>
        <v>0</v>
      </c>
      <c r="Y345" t="s">
        <v>552</v>
      </c>
    </row>
    <row r="346" spans="1:25">
      <c r="A346" s="13" t="str">
        <f t="shared" si="111"/>
        <v>M11</v>
      </c>
      <c r="B346" s="24">
        <f t="shared" si="112"/>
        <v>2022</v>
      </c>
      <c r="C346" s="24" t="s">
        <v>427</v>
      </c>
      <c r="D346">
        <f>IF(C346=$AE$1,SUMIFS(data_dd!D:D,data_dd!B:B,data_monthly!C346)*$AG$2,SUMIFS(data_dd!D:D,data_dd!B:B,data_monthly!C346))</f>
        <v>1191.8557381760309</v>
      </c>
      <c r="E346">
        <f>IF(D346=0,0,ROUND(SUMIFS(data_dd!F:F,data_dd!B:B,data_monthly!C346),2))</f>
        <v>1005.04</v>
      </c>
      <c r="F346" s="6">
        <f t="shared" si="96"/>
        <v>1191.8599999999999</v>
      </c>
      <c r="G346" s="6">
        <v>1005.04</v>
      </c>
      <c r="H346" s="6">
        <f t="shared" si="93"/>
        <v>186.82</v>
      </c>
      <c r="I346">
        <f t="shared" si="97"/>
        <v>9957.85</v>
      </c>
      <c r="J346">
        <f t="shared" si="98"/>
        <v>8290.43</v>
      </c>
      <c r="K346">
        <f t="shared" si="99"/>
        <v>1667.4199999999998</v>
      </c>
      <c r="L346" s="12">
        <f t="shared" si="106"/>
        <v>30</v>
      </c>
      <c r="M346" s="131">
        <f t="shared" si="109"/>
        <v>39.728666666666662</v>
      </c>
      <c r="N346">
        <f t="shared" si="107"/>
        <v>33.501333333333335</v>
      </c>
      <c r="O346" s="131">
        <f t="shared" si="110"/>
        <v>6.2273333333333332</v>
      </c>
      <c r="P346">
        <f>IF(ISNA(INDEX(defra!A:D,MATCH(C346,defra!A:A,0),4))=TRUE,0,INDEX(defra!A:D,MATCH(C346,defra!A:A,0),4))</f>
        <v>1192.3221828025789</v>
      </c>
      <c r="Q346">
        <f>IF(ISNA(INDEX(daera!$A:$AA,MATCH(A346,lookup!$N$1:$N$13,FALSE),MATCH(B346,daera!$1:$1,0)))=TRUE,0,INDEX(daera!$A:$AA,MATCH(A346,lookup!$N$1:$N$13,FALSE),MATCH(B346,daera!$1:$1,0)))</f>
        <v>186.82</v>
      </c>
      <c r="R346" s="12">
        <f t="shared" si="104"/>
        <v>0</v>
      </c>
      <c r="S346" s="12">
        <f t="shared" si="101"/>
        <v>0</v>
      </c>
      <c r="T346" s="12">
        <f t="shared" si="94"/>
        <v>0</v>
      </c>
      <c r="U346" s="12">
        <f t="shared" si="85"/>
        <v>0</v>
      </c>
      <c r="V346" s="12">
        <f t="shared" si="102"/>
        <v>0</v>
      </c>
      <c r="W346" s="12">
        <f t="shared" si="103"/>
        <v>0</v>
      </c>
      <c r="X346">
        <f>IF(Y346="na",SUMIFS(data_dd!H:H,data_dd!B:B,data_monthly!C346),Y346)</f>
        <v>0</v>
      </c>
      <c r="Y346" t="s">
        <v>552</v>
      </c>
    </row>
    <row r="347" spans="1:25">
      <c r="A347" s="13" t="str">
        <f t="shared" si="111"/>
        <v>M12</v>
      </c>
      <c r="B347" s="24">
        <f t="shared" si="112"/>
        <v>2022</v>
      </c>
      <c r="C347" s="24" t="s">
        <v>428</v>
      </c>
      <c r="D347">
        <f>IF(C347=$AE$1,SUMIFS(data_dd!D:D,data_dd!B:B,data_monthly!C347)*$AG$2,SUMIFS(data_dd!D:D,data_dd!B:B,data_monthly!C347))</f>
        <v>1228.7965833876558</v>
      </c>
      <c r="E347">
        <f>IF(D347=0,0,ROUND(SUMIFS(data_dd!F:F,data_dd!B:B,data_monthly!C347),2))</f>
        <v>1024.26</v>
      </c>
      <c r="F347" s="6">
        <f t="shared" si="96"/>
        <v>1228.8</v>
      </c>
      <c r="G347" s="6">
        <v>1024.26</v>
      </c>
      <c r="H347" s="6">
        <f t="shared" si="93"/>
        <v>204.54</v>
      </c>
      <c r="I347">
        <f t="shared" si="97"/>
        <v>11186.65</v>
      </c>
      <c r="J347">
        <f t="shared" si="98"/>
        <v>9314.69</v>
      </c>
      <c r="K347">
        <f t="shared" si="99"/>
        <v>1871.9599999999998</v>
      </c>
      <c r="L347" s="12">
        <f t="shared" si="106"/>
        <v>31</v>
      </c>
      <c r="M347" s="131">
        <f t="shared" si="109"/>
        <v>39.638709677419357</v>
      </c>
      <c r="N347">
        <f t="shared" si="107"/>
        <v>33.040645161290321</v>
      </c>
      <c r="O347" s="131">
        <f t="shared" si="110"/>
        <v>6.5980645161290319</v>
      </c>
      <c r="P347">
        <f>IF(ISNA(INDEX(defra!A:D,MATCH(C347,defra!A:A,0),4))=TRUE,0,INDEX(defra!A:D,MATCH(C347,defra!A:A,0),4))</f>
        <v>1228.9934569196869</v>
      </c>
      <c r="Q347">
        <f>IF(ISNA(INDEX(daera!$A:$AA,MATCH(A347,lookup!$N$1:$N$13,FALSE),MATCH(B347,daera!$1:$1,0)))=TRUE,0,INDEX(daera!$A:$AA,MATCH(A347,lookup!$N$1:$N$13,FALSE),MATCH(B347,daera!$1:$1,0)))</f>
        <v>204.54</v>
      </c>
      <c r="R347" s="12">
        <f t="shared" si="104"/>
        <v>0</v>
      </c>
      <c r="S347" s="12">
        <f t="shared" si="101"/>
        <v>0</v>
      </c>
      <c r="T347" s="12">
        <f t="shared" si="94"/>
        <v>0</v>
      </c>
      <c r="U347" s="12">
        <f t="shared" si="85"/>
        <v>0</v>
      </c>
      <c r="V347" s="12">
        <f t="shared" si="102"/>
        <v>0</v>
      </c>
      <c r="W347" s="12">
        <f t="shared" si="103"/>
        <v>0</v>
      </c>
      <c r="X347">
        <f>IF(Y347="na",SUMIFS(data_dd!H:H,data_dd!B:B,data_monthly!C347),Y347)</f>
        <v>0</v>
      </c>
      <c r="Y347" t="s">
        <v>552</v>
      </c>
    </row>
    <row r="348" spans="1:25">
      <c r="A348" s="13" t="str">
        <f t="shared" si="111"/>
        <v>M01</v>
      </c>
      <c r="B348" s="24">
        <f t="shared" si="112"/>
        <v>2023</v>
      </c>
      <c r="C348" s="24" t="s">
        <v>429</v>
      </c>
      <c r="D348">
        <f>IF(C348=$AE$1,SUMIFS(data_dd!D:D,data_dd!B:B,data_monthly!C348)*$AG$2,SUMIFS(data_dd!D:D,data_dd!B:B,data_monthly!C348))</f>
        <v>1245.4050579932314</v>
      </c>
      <c r="E348">
        <f>IF(D348=0,0,ROUND(SUMIFS(data_dd!F:F,data_dd!B:B,data_monthly!C348),2))</f>
        <v>1030.3399999999999</v>
      </c>
      <c r="F348" s="6">
        <f t="shared" si="96"/>
        <v>1245.4099999999999</v>
      </c>
      <c r="G348" s="6">
        <v>1030.3399999999999</v>
      </c>
      <c r="H348" s="6">
        <f t="shared" si="93"/>
        <v>215.07</v>
      </c>
      <c r="I348">
        <f t="shared" si="97"/>
        <v>12432.06</v>
      </c>
      <c r="J348">
        <f t="shared" si="98"/>
        <v>10345.030000000001</v>
      </c>
      <c r="K348">
        <f t="shared" si="99"/>
        <v>2087.0299999999997</v>
      </c>
      <c r="L348" s="12">
        <f t="shared" si="106"/>
        <v>31</v>
      </c>
      <c r="M348" s="131">
        <f t="shared" si="109"/>
        <v>40.174516129032256</v>
      </c>
      <c r="N348">
        <f t="shared" si="107"/>
        <v>33.236774193548385</v>
      </c>
      <c r="O348" s="131">
        <f t="shared" si="110"/>
        <v>6.9377419354838707</v>
      </c>
      <c r="P348">
        <f>IF(ISNA(INDEX(defra!A:D,MATCH(C348,defra!A:A,0),4))=TRUE,0,INDEX(defra!A:D,MATCH(C348,defra!A:A,0),4))</f>
        <v>1246.4519312895309</v>
      </c>
      <c r="Q348">
        <f>IF(ISNA(INDEX(daera!$A:$AA,MATCH(A348,lookup!$N$1:$N$13,FALSE),MATCH(B348,daera!$1:$1,0)))=TRUE,0,INDEX(daera!$A:$AA,MATCH(A348,lookup!$N$1:$N$13,FALSE),MATCH(B348,daera!$1:$1,0)))</f>
        <v>215.07</v>
      </c>
      <c r="R348" s="12">
        <f t="shared" si="104"/>
        <v>1</v>
      </c>
      <c r="S348" s="12">
        <f t="shared" si="101"/>
        <v>0</v>
      </c>
      <c r="T348" s="12">
        <f t="shared" si="94"/>
        <v>0</v>
      </c>
      <c r="U348" s="12">
        <f t="shared" si="85"/>
        <v>0</v>
      </c>
      <c r="V348" s="12">
        <f t="shared" si="102"/>
        <v>0</v>
      </c>
      <c r="W348" s="12">
        <f t="shared" si="103"/>
        <v>0</v>
      </c>
      <c r="X348">
        <f>IF(Y348="na",SUMIFS(data_dd!H:H,data_dd!B:B,data_monthly!C348),Y348)</f>
        <v>0</v>
      </c>
      <c r="Y348" t="s">
        <v>552</v>
      </c>
    </row>
    <row r="349" spans="1:25">
      <c r="A349" s="13" t="str">
        <f t="shared" si="111"/>
        <v>M02</v>
      </c>
      <c r="B349" s="24">
        <f t="shared" si="112"/>
        <v>2023</v>
      </c>
      <c r="C349" s="24" t="s">
        <v>430</v>
      </c>
      <c r="D349">
        <f>IF(C349=$AE$1,SUMIFS(data_dd!D:D,data_dd!B:B,data_monthly!C349)*$AG$2,SUMIFS(data_dd!D:D,data_dd!B:B,data_monthly!C349))</f>
        <v>1153.6128293291849</v>
      </c>
      <c r="E349">
        <f>IF(D349=0,0,ROUND(SUMIFS(data_dd!F:F,data_dd!B:B,data_monthly!C349),2))</f>
        <v>949.31</v>
      </c>
      <c r="F349" s="6">
        <f t="shared" si="96"/>
        <v>1153.6099999999999</v>
      </c>
      <c r="G349" s="6">
        <v>949.31</v>
      </c>
      <c r="H349" s="6">
        <f t="shared" si="93"/>
        <v>204.3</v>
      </c>
      <c r="I349">
        <f t="shared" si="97"/>
        <v>13585.67</v>
      </c>
      <c r="J349">
        <f t="shared" si="98"/>
        <v>11294.34</v>
      </c>
      <c r="K349">
        <f t="shared" si="99"/>
        <v>2291.33</v>
      </c>
      <c r="L349" s="12">
        <f t="shared" si="106"/>
        <v>28</v>
      </c>
      <c r="M349" s="131">
        <f t="shared" si="109"/>
        <v>41.200357142857136</v>
      </c>
      <c r="N349">
        <f t="shared" si="107"/>
        <v>33.903928571428573</v>
      </c>
      <c r="O349" s="131">
        <f t="shared" si="110"/>
        <v>7.2964285714285717</v>
      </c>
      <c r="P349">
        <f>IF(ISNA(INDEX(defra!A:D,MATCH(C349,defra!A:A,0),4))=TRUE,0,INDEX(defra!A:D,MATCH(C349,defra!A:A,0),4))</f>
        <v>1153.7003062212011</v>
      </c>
      <c r="Q349">
        <f>IF(ISNA(INDEX(daera!$A:$AA,MATCH(A349,lookup!$N$1:$N$13,FALSE),MATCH(B349,daera!$1:$1,0)))=TRUE,0,INDEX(daera!$A:$AA,MATCH(A349,lookup!$N$1:$N$13,FALSE),MATCH(B349,daera!$1:$1,0)))</f>
        <v>204.3</v>
      </c>
      <c r="R349" s="12">
        <f t="shared" si="104"/>
        <v>0</v>
      </c>
      <c r="S349" s="12">
        <f t="shared" si="101"/>
        <v>0</v>
      </c>
      <c r="T349" s="12">
        <f t="shared" si="94"/>
        <v>0</v>
      </c>
      <c r="U349" s="12">
        <f t="shared" si="85"/>
        <v>0</v>
      </c>
      <c r="V349" s="12">
        <f t="shared" si="102"/>
        <v>0</v>
      </c>
      <c r="W349" s="12">
        <f t="shared" si="103"/>
        <v>0</v>
      </c>
      <c r="X349">
        <f>IF(Y349="na",SUMIFS(data_dd!H:H,data_dd!B:B,data_monthly!C349),Y349)</f>
        <v>0</v>
      </c>
      <c r="Y349" t="s">
        <v>552</v>
      </c>
    </row>
    <row r="350" spans="1:25">
      <c r="A350" s="13" t="str">
        <f t="shared" si="111"/>
        <v>M03</v>
      </c>
      <c r="B350" s="24">
        <f t="shared" si="112"/>
        <v>2023</v>
      </c>
      <c r="C350" s="24" t="s">
        <v>431</v>
      </c>
      <c r="D350">
        <f>IF(C350=$AE$1,SUMIFS(data_dd!D:D,data_dd!B:B,data_monthly!C350)*$AG$2,SUMIFS(data_dd!D:D,data_dd!B:B,data_monthly!C350))</f>
        <v>1321.1846643955498</v>
      </c>
      <c r="E350">
        <f>IF(D350=0,0,ROUND(SUMIFS(data_dd!F:F,data_dd!B:B,data_monthly!C350),2))</f>
        <v>1086.95</v>
      </c>
      <c r="F350" s="6">
        <f t="shared" si="96"/>
        <v>1321.18</v>
      </c>
      <c r="G350" s="6">
        <v>1086.95</v>
      </c>
      <c r="H350" s="6">
        <f t="shared" si="93"/>
        <v>234.23</v>
      </c>
      <c r="I350">
        <f t="shared" si="97"/>
        <v>14906.85</v>
      </c>
      <c r="J350">
        <f t="shared" si="98"/>
        <v>12381.29</v>
      </c>
      <c r="K350">
        <f t="shared" si="99"/>
        <v>2525.56</v>
      </c>
      <c r="L350" s="12">
        <f t="shared" si="106"/>
        <v>31</v>
      </c>
      <c r="M350" s="131">
        <f t="shared" si="109"/>
        <v>42.618709677419353</v>
      </c>
      <c r="N350">
        <f t="shared" si="107"/>
        <v>35.062903225806451</v>
      </c>
      <c r="O350" s="131">
        <f t="shared" si="110"/>
        <v>7.5558064516129031</v>
      </c>
      <c r="P350">
        <f>IF(ISNA(INDEX(defra!A:D,MATCH(C350,defra!A:A,0),4))=TRUE,0,INDEX(defra!A:D,MATCH(C350,defra!A:A,0),4))</f>
        <v>1321.5420301449089</v>
      </c>
      <c r="Q350">
        <f>IF(ISNA(INDEX(daera!$A:$AA,MATCH(A350,lookup!$N$1:$N$13,FALSE),MATCH(B350,daera!$1:$1,0)))=TRUE,0,INDEX(daera!$A:$AA,MATCH(A350,lookup!$N$1:$N$13,FALSE),MATCH(B350,daera!$1:$1,0)))</f>
        <v>234.23</v>
      </c>
      <c r="R350" s="12">
        <f t="shared" si="104"/>
        <v>0</v>
      </c>
      <c r="S350" s="12">
        <f t="shared" si="101"/>
        <v>0</v>
      </c>
      <c r="T350" s="12">
        <f t="shared" si="94"/>
        <v>0</v>
      </c>
      <c r="U350" s="12">
        <f t="shared" si="85"/>
        <v>0</v>
      </c>
      <c r="V350" s="12">
        <f t="shared" si="102"/>
        <v>0</v>
      </c>
      <c r="W350" s="12">
        <f t="shared" si="103"/>
        <v>0</v>
      </c>
      <c r="X350">
        <f>IF(Y350="na",SUMIFS(data_dd!H:H,data_dd!B:B,data_monthly!C350),Y350)</f>
        <v>0</v>
      </c>
      <c r="Y350" t="s">
        <v>552</v>
      </c>
    </row>
    <row r="351" spans="1:25">
      <c r="A351" s="13" t="str">
        <f t="shared" si="111"/>
        <v>M04</v>
      </c>
      <c r="B351" s="24">
        <f t="shared" si="112"/>
        <v>2023</v>
      </c>
      <c r="C351" s="24" t="s">
        <v>432</v>
      </c>
      <c r="D351">
        <f>IF(C351=$AE$1,SUMIFS(data_dd!D:D,data_dd!B:B,data_monthly!C351)*$AG$2,SUMIFS(data_dd!D:D,data_dd!B:B,data_monthly!C351))</f>
        <v>1332.8085505900585</v>
      </c>
      <c r="E351">
        <f>IF(D351=0,0,ROUND(SUMIFS(data_dd!F:F,data_dd!B:B,data_monthly!C351),2))</f>
        <v>1097.49</v>
      </c>
      <c r="F351" s="6">
        <f t="shared" si="96"/>
        <v>1332.81</v>
      </c>
      <c r="G351" s="6">
        <v>1097.49</v>
      </c>
      <c r="H351" s="6">
        <f t="shared" si="93"/>
        <v>235.32</v>
      </c>
      <c r="I351">
        <f t="shared" si="97"/>
        <v>1332.81</v>
      </c>
      <c r="J351">
        <f t="shared" si="98"/>
        <v>1097.49</v>
      </c>
      <c r="K351">
        <f t="shared" si="99"/>
        <v>235.32</v>
      </c>
      <c r="L351" s="12">
        <f t="shared" si="106"/>
        <v>30</v>
      </c>
      <c r="M351" s="131">
        <f t="shared" si="109"/>
        <v>44.427</v>
      </c>
      <c r="N351">
        <f t="shared" si="107"/>
        <v>36.582999999999998</v>
      </c>
      <c r="O351" s="131">
        <f t="shared" si="110"/>
        <v>7.8439999999999994</v>
      </c>
      <c r="P351">
        <f>IF(ISNA(INDEX(defra!A:D,MATCH(C351,defra!A:A,0),4))=TRUE,0,INDEX(defra!A:D,MATCH(C351,defra!A:A,0),4))</f>
        <v>1332.6405782269439</v>
      </c>
      <c r="Q351">
        <f>IF(ISNA(INDEX(daera!$A:$AA,MATCH(A351,lookup!$N$1:$N$13,FALSE),MATCH(B351,daera!$1:$1,0)))=TRUE,0,INDEX(daera!$A:$AA,MATCH(A351,lookup!$N$1:$N$13,FALSE),MATCH(B351,daera!$1:$1,0)))</f>
        <v>235.32</v>
      </c>
      <c r="R351" s="12">
        <f t="shared" si="104"/>
        <v>0</v>
      </c>
      <c r="S351" s="12">
        <f t="shared" si="101"/>
        <v>0</v>
      </c>
      <c r="T351" s="12">
        <f t="shared" si="94"/>
        <v>0</v>
      </c>
      <c r="U351" s="12">
        <f t="shared" si="85"/>
        <v>0</v>
      </c>
      <c r="V351" s="12">
        <f t="shared" si="102"/>
        <v>0</v>
      </c>
      <c r="W351" s="12">
        <f t="shared" si="103"/>
        <v>0</v>
      </c>
      <c r="X351">
        <f>IF(Y351="na",SUMIFS(data_dd!H:H,data_dd!B:B,data_monthly!C351),Y351)</f>
        <v>0</v>
      </c>
      <c r="Y351" t="s">
        <v>552</v>
      </c>
    </row>
    <row r="352" spans="1:25">
      <c r="A352" s="13" t="str">
        <f t="shared" si="111"/>
        <v>M05</v>
      </c>
      <c r="B352" s="24">
        <f t="shared" si="112"/>
        <v>2023</v>
      </c>
      <c r="C352" s="24" t="s">
        <v>433</v>
      </c>
      <c r="D352">
        <f>IF(C352=$AE$1,SUMIFS(data_dd!D:D,data_dd!B:B,data_monthly!C352)*$AG$2,SUMIFS(data_dd!D:D,data_dd!B:B,data_monthly!C352))</f>
        <v>1388.652855937137</v>
      </c>
      <c r="E352">
        <f>IF(D352=0,0,ROUND(SUMIFS(data_dd!F:F,data_dd!B:B,data_monthly!C352),2))</f>
        <v>1140.5</v>
      </c>
      <c r="F352" s="6">
        <f t="shared" si="96"/>
        <v>1388.65</v>
      </c>
      <c r="G352" s="6">
        <v>1140.5</v>
      </c>
      <c r="H352" s="6">
        <f t="shared" si="93"/>
        <v>248.15</v>
      </c>
      <c r="I352">
        <f t="shared" si="97"/>
        <v>2721.46</v>
      </c>
      <c r="J352">
        <f t="shared" si="98"/>
        <v>2237.9899999999998</v>
      </c>
      <c r="K352">
        <f t="shared" si="99"/>
        <v>483.47</v>
      </c>
      <c r="L352" s="12">
        <f t="shared" si="106"/>
        <v>31</v>
      </c>
      <c r="M352" s="131">
        <f t="shared" si="109"/>
        <v>44.795161290322582</v>
      </c>
      <c r="N352">
        <f t="shared" si="107"/>
        <v>36.79032258064516</v>
      </c>
      <c r="O352" s="131">
        <f t="shared" si="110"/>
        <v>8.0048387096774203</v>
      </c>
      <c r="P352">
        <f>IF(ISNA(INDEX(defra!A:D,MATCH(C352,defra!A:A,0),4))=TRUE,0,INDEX(defra!A:D,MATCH(C352,defra!A:A,0),4))</f>
        <v>1388.4289637045658</v>
      </c>
      <c r="Q352">
        <f>IF(ISNA(INDEX(daera!$A:$AA,MATCH(A352,lookup!$N$1:$N$13,FALSE),MATCH(B352,daera!$1:$1,0)))=TRUE,0,INDEX(daera!$A:$AA,MATCH(A352,lookup!$N$1:$N$13,FALSE),MATCH(B352,daera!$1:$1,0)))</f>
        <v>248.15</v>
      </c>
      <c r="R352" s="12">
        <f t="shared" si="104"/>
        <v>0</v>
      </c>
      <c r="S352" s="12">
        <f t="shared" si="101"/>
        <v>0</v>
      </c>
      <c r="T352" s="12">
        <f t="shared" si="94"/>
        <v>0</v>
      </c>
      <c r="U352" s="12">
        <f t="shared" si="85"/>
        <v>0</v>
      </c>
      <c r="V352" s="12">
        <f t="shared" si="102"/>
        <v>0</v>
      </c>
      <c r="W352" s="12">
        <f t="shared" si="103"/>
        <v>0</v>
      </c>
      <c r="X352">
        <f>IF(Y352="na",SUMIFS(data_dd!H:H,data_dd!B:B,data_monthly!C352),Y352)</f>
        <v>0</v>
      </c>
      <c r="Y352" t="s">
        <v>552</v>
      </c>
    </row>
    <row r="353" spans="1:25">
      <c r="A353" s="13" t="str">
        <f t="shared" si="111"/>
        <v>M06</v>
      </c>
      <c r="B353" s="24">
        <f t="shared" si="112"/>
        <v>2023</v>
      </c>
      <c r="C353" s="24" t="s">
        <v>434</v>
      </c>
      <c r="D353">
        <f>IF(C353=$AE$1,SUMIFS(data_dd!D:D,data_dd!B:B,data_monthly!C353)*$AG$2,SUMIFS(data_dd!D:D,data_dd!B:B,data_monthly!C353))</f>
        <v>1274.5392245581597</v>
      </c>
      <c r="E353">
        <f>IF(D353=0,0,ROUND(SUMIFS(data_dd!F:F,data_dd!B:B,data_monthly!C353),2))</f>
        <v>1044.51</v>
      </c>
      <c r="F353" s="6">
        <f t="shared" si="96"/>
        <v>1274.54</v>
      </c>
      <c r="G353" s="6">
        <v>1044.51</v>
      </c>
      <c r="H353" s="6">
        <f t="shared" si="93"/>
        <v>230.03</v>
      </c>
      <c r="I353">
        <f t="shared" si="97"/>
        <v>3996</v>
      </c>
      <c r="J353">
        <f t="shared" si="98"/>
        <v>3282.5</v>
      </c>
      <c r="K353">
        <f t="shared" si="99"/>
        <v>713.5</v>
      </c>
      <c r="L353" s="12">
        <f t="shared" si="106"/>
        <v>30</v>
      </c>
      <c r="M353" s="131">
        <f t="shared" si="109"/>
        <v>42.484666666666662</v>
      </c>
      <c r="N353">
        <f t="shared" si="107"/>
        <v>34.817</v>
      </c>
      <c r="O353" s="131">
        <f t="shared" si="110"/>
        <v>7.6676666666666664</v>
      </c>
      <c r="P353">
        <f>IF(ISNA(INDEX(defra!A:D,MATCH(C353,defra!A:A,0),4))=TRUE,0,INDEX(defra!A:D,MATCH(C353,defra!A:A,0),4))</f>
        <v>1274.3333039900549</v>
      </c>
      <c r="Q353">
        <f>IF(ISNA(INDEX(daera!$A:$AA,MATCH(A353,lookup!$N$1:$N$13,FALSE),MATCH(B353,daera!$1:$1,0)))=TRUE,0,INDEX(daera!$A:$AA,MATCH(A353,lookup!$N$1:$N$13,FALSE),MATCH(B353,daera!$1:$1,0)))</f>
        <v>230.03</v>
      </c>
      <c r="R353" s="12">
        <f t="shared" si="104"/>
        <v>0</v>
      </c>
      <c r="S353" s="12">
        <f t="shared" si="101"/>
        <v>0</v>
      </c>
      <c r="T353" s="12">
        <f t="shared" si="94"/>
        <v>0</v>
      </c>
      <c r="U353" s="12">
        <f t="shared" si="85"/>
        <v>0</v>
      </c>
      <c r="V353" s="12">
        <f t="shared" si="102"/>
        <v>0</v>
      </c>
      <c r="W353" s="12">
        <f t="shared" si="103"/>
        <v>0</v>
      </c>
      <c r="X353">
        <f>IF(Y353="na",SUMIFS(data_dd!H:H,data_dd!B:B,data_monthly!C353),Y353)</f>
        <v>0</v>
      </c>
      <c r="Y353" t="s">
        <v>552</v>
      </c>
    </row>
    <row r="354" spans="1:25">
      <c r="A354" s="13" t="str">
        <f t="shared" si="111"/>
        <v>M07</v>
      </c>
      <c r="B354" s="24">
        <f t="shared" si="112"/>
        <v>2023</v>
      </c>
      <c r="C354" s="24" t="s">
        <v>435</v>
      </c>
      <c r="D354">
        <f>IF(C354=$AE$1,SUMIFS(data_dd!D:D,data_dd!B:B,data_monthly!C354)*$AG$2,SUMIFS(data_dd!D:D,data_dd!B:B,data_monthly!C354))</f>
        <v>1246.3758854052585</v>
      </c>
      <c r="E354">
        <f>IF(D354=0,0,ROUND(SUMIFS(data_dd!F:F,data_dd!B:B,data_monthly!C354),2))</f>
        <v>1027.08</v>
      </c>
      <c r="F354" s="6">
        <f t="shared" si="96"/>
        <v>1246.3799999999999</v>
      </c>
      <c r="G354" s="6">
        <v>1027.08</v>
      </c>
      <c r="H354" s="6">
        <f t="shared" si="93"/>
        <v>219.3</v>
      </c>
      <c r="I354">
        <f t="shared" si="97"/>
        <v>5242.38</v>
      </c>
      <c r="J354">
        <f t="shared" si="98"/>
        <v>4309.58</v>
      </c>
      <c r="K354">
        <f t="shared" si="99"/>
        <v>932.8</v>
      </c>
      <c r="L354" s="12">
        <f t="shared" si="106"/>
        <v>31</v>
      </c>
      <c r="M354" s="131">
        <f t="shared" si="109"/>
        <v>40.205806451612901</v>
      </c>
      <c r="N354">
        <f t="shared" si="107"/>
        <v>33.131612903225808</v>
      </c>
      <c r="O354" s="131">
        <f t="shared" si="110"/>
        <v>7.0741935483870968</v>
      </c>
      <c r="P354">
        <f>IF(ISNA(INDEX(defra!A:D,MATCH(C354,defra!A:A,0),4))=TRUE,0,INDEX(defra!A:D,MATCH(C354,defra!A:A,0),4))</f>
        <v>1246.657090475831</v>
      </c>
      <c r="Q354">
        <f>IF(ISNA(INDEX(daera!$A:$AA,MATCH(A354,lookup!$N$1:$N$13,FALSE),MATCH(B354,daera!$1:$1,0)))=TRUE,0,INDEX(daera!$A:$AA,MATCH(A354,lookup!$N$1:$N$13,FALSE),MATCH(B354,daera!$1:$1,0)))</f>
        <v>219.3</v>
      </c>
      <c r="R354" s="12">
        <f t="shared" si="104"/>
        <v>0</v>
      </c>
      <c r="S354" s="12">
        <f t="shared" si="101"/>
        <v>0</v>
      </c>
      <c r="T354" s="12">
        <f t="shared" si="94"/>
        <v>0</v>
      </c>
      <c r="U354" s="12">
        <f t="shared" si="85"/>
        <v>0</v>
      </c>
      <c r="V354" s="12">
        <f t="shared" si="102"/>
        <v>0</v>
      </c>
      <c r="W354" s="12">
        <f t="shared" si="103"/>
        <v>0</v>
      </c>
      <c r="X354">
        <f>IF(Y354="na",SUMIFS(data_dd!H:H,data_dd!B:B,data_monthly!C354),Y354)</f>
        <v>1027</v>
      </c>
      <c r="Y354">
        <v>1027</v>
      </c>
    </row>
    <row r="355" spans="1:25">
      <c r="A355" s="13" t="str">
        <f t="shared" si="111"/>
        <v>M08</v>
      </c>
      <c r="B355" s="24">
        <f t="shared" si="112"/>
        <v>2023</v>
      </c>
      <c r="C355" s="24" t="s">
        <v>436</v>
      </c>
      <c r="D355">
        <f>IF(C355=$AE$1,SUMIFS(data_dd!D:D,data_dd!B:B,data_monthly!C355)*$AG$2,SUMIFS(data_dd!D:D,data_dd!B:B,data_monthly!C355))</f>
        <v>1190.4048725036716</v>
      </c>
      <c r="E355">
        <f>IF(D355=0,0,ROUND(SUMIFS(data_dd!F:F,data_dd!B:B,data_monthly!C355),2))</f>
        <v>995.77</v>
      </c>
      <c r="F355" s="6">
        <f t="shared" si="96"/>
        <v>1190.4000000000001</v>
      </c>
      <c r="G355" s="6">
        <v>995.77</v>
      </c>
      <c r="H355" s="6">
        <f t="shared" si="93"/>
        <v>194.63</v>
      </c>
      <c r="I355">
        <f t="shared" si="97"/>
        <v>6432.7800000000007</v>
      </c>
      <c r="J355">
        <f t="shared" si="98"/>
        <v>5305.35</v>
      </c>
      <c r="K355">
        <f t="shared" si="99"/>
        <v>1127.4299999999998</v>
      </c>
      <c r="L355" s="12">
        <f t="shared" si="106"/>
        <v>31</v>
      </c>
      <c r="M355" s="131">
        <f t="shared" si="109"/>
        <v>38.400000000000006</v>
      </c>
      <c r="N355">
        <f t="shared" si="107"/>
        <v>32.121612903225802</v>
      </c>
      <c r="O355" s="131">
        <f t="shared" si="110"/>
        <v>6.2783870967741935</v>
      </c>
      <c r="P355">
        <f>IF(ISNA(INDEX(defra!A:D,MATCH(C355,defra!A:A,0),4))=TRUE,0,INDEX(defra!A:D,MATCH(C355,defra!A:A,0),4))</f>
        <v>1190.2082758463948</v>
      </c>
      <c r="Q355">
        <f>IF(ISNA(INDEX(daera!$A:$AA,MATCH(A355,lookup!$N$1:$N$13,FALSE),MATCH(B355,daera!$1:$1,0)))=TRUE,0,INDEX(daera!$A:$AA,MATCH(A355,lookup!$N$1:$N$13,FALSE),MATCH(B355,daera!$1:$1,0)))</f>
        <v>194.63</v>
      </c>
      <c r="R355" s="12">
        <f t="shared" si="104"/>
        <v>0</v>
      </c>
      <c r="S355" s="12">
        <f t="shared" si="101"/>
        <v>0</v>
      </c>
      <c r="T355" s="12">
        <f t="shared" si="94"/>
        <v>0</v>
      </c>
      <c r="U355" s="12">
        <f t="shared" si="85"/>
        <v>0</v>
      </c>
      <c r="V355" s="12">
        <f t="shared" si="102"/>
        <v>0</v>
      </c>
      <c r="W355" s="12">
        <f t="shared" si="103"/>
        <v>0</v>
      </c>
      <c r="X355">
        <f>IF(Y355="na",SUMIFS(data_dd!H:H,data_dd!B:B,data_monthly!C355),Y355)</f>
        <v>996</v>
      </c>
      <c r="Y355">
        <v>996</v>
      </c>
    </row>
    <row r="356" spans="1:25">
      <c r="A356" s="13" t="str">
        <f t="shared" si="111"/>
        <v>M09</v>
      </c>
      <c r="B356" s="24">
        <f t="shared" si="112"/>
        <v>2023</v>
      </c>
      <c r="C356" s="24" t="s">
        <v>437</v>
      </c>
      <c r="D356">
        <f>IF(C356=$AE$1,SUMIFS(data_dd!D:D,data_dd!B:B,data_monthly!C356)*$AG$2,SUMIFS(data_dd!D:D,data_dd!B:B,data_monthly!C356))</f>
        <v>1137.264314165395</v>
      </c>
      <c r="E356">
        <f>IF(D356=0,0,ROUND(SUMIFS(data_dd!F:F,data_dd!B:B,data_monthly!C356),2))</f>
        <v>962.19</v>
      </c>
      <c r="F356" s="6">
        <f t="shared" si="96"/>
        <v>1137.26</v>
      </c>
      <c r="G356" s="6">
        <v>962.19</v>
      </c>
      <c r="H356" s="6">
        <f t="shared" si="93"/>
        <v>175.07</v>
      </c>
      <c r="I356">
        <f t="shared" si="97"/>
        <v>7570.0400000000009</v>
      </c>
      <c r="J356">
        <f t="shared" si="98"/>
        <v>6267.5400000000009</v>
      </c>
      <c r="K356">
        <f t="shared" si="99"/>
        <v>1302.4999999999998</v>
      </c>
      <c r="L356" s="12">
        <f t="shared" si="106"/>
        <v>30</v>
      </c>
      <c r="M356" s="131">
        <f t="shared" si="109"/>
        <v>37.908666666666669</v>
      </c>
      <c r="N356">
        <f t="shared" si="107"/>
        <v>32.073</v>
      </c>
      <c r="O356" s="131">
        <f t="shared" si="110"/>
        <v>5.8356666666666666</v>
      </c>
      <c r="P356">
        <f>IF(ISNA(INDEX(defra!A:D,MATCH(C356,defra!A:A,0),4))=TRUE,0,INDEX(defra!A:D,MATCH(C356,defra!A:A,0),4))</f>
        <v>1138.5863063433032</v>
      </c>
      <c r="Q356">
        <f>IF(ISNA(INDEX(daera!$A:$AA,MATCH(A356,lookup!$N$1:$N$13,FALSE),MATCH(B356,daera!$1:$1,0)))=TRUE,0,INDEX(daera!$A:$AA,MATCH(A356,lookup!$N$1:$N$13,FALSE),MATCH(B356,daera!$1:$1,0)))</f>
        <v>175.07</v>
      </c>
      <c r="R356" s="12">
        <f t="shared" si="104"/>
        <v>1</v>
      </c>
      <c r="S356" s="12">
        <f t="shared" si="101"/>
        <v>0</v>
      </c>
      <c r="T356" s="12">
        <f t="shared" si="94"/>
        <v>0</v>
      </c>
      <c r="U356" s="12">
        <f t="shared" si="85"/>
        <v>0</v>
      </c>
      <c r="V356" s="12">
        <f t="shared" si="102"/>
        <v>0</v>
      </c>
      <c r="W356" s="12">
        <f t="shared" si="103"/>
        <v>0</v>
      </c>
      <c r="X356">
        <f>IF(Y356="na",SUMIFS(data_dd!H:H,data_dd!B:B,data_monthly!C356),Y356)</f>
        <v>962</v>
      </c>
      <c r="Y356">
        <v>962</v>
      </c>
    </row>
    <row r="357" spans="1:25">
      <c r="A357" s="13" t="str">
        <f t="shared" si="111"/>
        <v>M10</v>
      </c>
      <c r="B357" s="24">
        <f t="shared" si="112"/>
        <v>2023</v>
      </c>
      <c r="C357" s="24" t="s">
        <v>438</v>
      </c>
      <c r="D357">
        <f>IF(C357=$AE$1,SUMIFS(data_dd!D:D,data_dd!B:B,data_monthly!C357)*$AG$2,SUMIFS(data_dd!D:D,data_dd!B:B,data_monthly!C357))</f>
        <v>1184.1770362120967</v>
      </c>
      <c r="E357">
        <f>IF(D357=0,0,ROUND(SUMIFS(data_dd!F:F,data_dd!B:B,data_monthly!C357),2))</f>
        <v>1003.38</v>
      </c>
      <c r="F357" s="6">
        <f t="shared" si="96"/>
        <v>1184.18</v>
      </c>
      <c r="G357" s="6">
        <v>1003.38</v>
      </c>
      <c r="H357" s="6">
        <f t="shared" si="93"/>
        <v>180.8</v>
      </c>
      <c r="I357">
        <f t="shared" si="97"/>
        <v>8754.2200000000012</v>
      </c>
      <c r="J357">
        <f t="shared" si="98"/>
        <v>7270.920000000001</v>
      </c>
      <c r="K357">
        <f t="shared" si="99"/>
        <v>1483.2999999999997</v>
      </c>
      <c r="L357" s="12">
        <f t="shared" si="106"/>
        <v>31</v>
      </c>
      <c r="M357" s="131">
        <f t="shared" si="109"/>
        <v>38.199354838709681</v>
      </c>
      <c r="N357">
        <f t="shared" si="107"/>
        <v>32.367096774193548</v>
      </c>
      <c r="O357" s="131">
        <f t="shared" si="110"/>
        <v>5.8322580645161297</v>
      </c>
      <c r="P357">
        <f>IF(ISNA(INDEX(defra!A:D,MATCH(C357,defra!A:A,0),4))=TRUE,0,INDEX(defra!A:D,MATCH(C357,defra!A:A,0),4))</f>
        <v>1189.381471511359</v>
      </c>
      <c r="Q357">
        <f>IF(ISNA(INDEX(daera!$A:$AA,MATCH(A357,lookup!$N$1:$N$13,FALSE),MATCH(B357,daera!$1:$1,0)))=TRUE,0,INDEX(daera!$A:$AA,MATCH(A357,lookup!$N$1:$N$13,FALSE),MATCH(B357,daera!$1:$1,0)))</f>
        <v>180.8</v>
      </c>
      <c r="R357" s="12">
        <f t="shared" si="104"/>
        <v>1</v>
      </c>
      <c r="S357" s="12">
        <f t="shared" si="101"/>
        <v>0</v>
      </c>
      <c r="T357" s="12">
        <f t="shared" si="94"/>
        <v>0</v>
      </c>
      <c r="U357" s="12">
        <f t="shared" si="85"/>
        <v>0</v>
      </c>
      <c r="V357" s="12">
        <f t="shared" si="102"/>
        <v>0</v>
      </c>
      <c r="W357" s="12">
        <f t="shared" si="103"/>
        <v>0</v>
      </c>
      <c r="X357">
        <f>IF(Y357="na",SUMIFS(data_dd!H:H,data_dd!B:B,data_monthly!C357),Y357)</f>
        <v>1003</v>
      </c>
      <c r="Y357">
        <v>1003</v>
      </c>
    </row>
    <row r="358" spans="1:25">
      <c r="A358" s="13" t="str">
        <f t="shared" si="111"/>
        <v>M11</v>
      </c>
      <c r="B358" s="24">
        <f t="shared" si="112"/>
        <v>2023</v>
      </c>
      <c r="C358" s="24" t="s">
        <v>439</v>
      </c>
      <c r="D358">
        <f>IF(C358=$AE$1,SUMIFS(data_dd!D:D,data_dd!B:B,data_monthly!C358)*$AG$2,SUMIFS(data_dd!D:D,data_dd!B:B,data_monthly!C358))</f>
        <v>1160.2649405350851</v>
      </c>
      <c r="E358">
        <f>IF(D358=0,0,ROUND(SUMIFS(data_dd!F:F,data_dd!B:B,data_monthly!C358),2))</f>
        <v>975.12</v>
      </c>
      <c r="F358" s="6">
        <f t="shared" si="96"/>
        <v>1160.26</v>
      </c>
      <c r="G358" s="6">
        <v>975.12</v>
      </c>
      <c r="H358" s="6">
        <f t="shared" si="93"/>
        <v>185.14</v>
      </c>
      <c r="I358">
        <f t="shared" si="97"/>
        <v>9914.4800000000014</v>
      </c>
      <c r="J358">
        <f t="shared" si="98"/>
        <v>8246.0400000000009</v>
      </c>
      <c r="K358">
        <f t="shared" si="99"/>
        <v>1668.4399999999996</v>
      </c>
      <c r="L358" s="12">
        <f t="shared" si="106"/>
        <v>30</v>
      </c>
      <c r="M358" s="131">
        <f t="shared" si="109"/>
        <v>38.675333333333334</v>
      </c>
      <c r="N358">
        <f t="shared" si="107"/>
        <v>32.503999999999998</v>
      </c>
      <c r="O358" s="131">
        <f t="shared" si="110"/>
        <v>6.1713333333333331</v>
      </c>
      <c r="P358">
        <f>IF(ISNA(INDEX(defra!A:D,MATCH(C358,defra!A:A,0),4))=TRUE,0,INDEX(defra!A:D,MATCH(C358,defra!A:A,0),4))</f>
        <v>0</v>
      </c>
      <c r="Q358">
        <f>IF(ISNA(INDEX(daera!$A:$AA,MATCH(A358,lookup!$N$1:$N$13,FALSE),MATCH(B358,daera!$1:$1,0)))=TRUE,0,INDEX(daera!$A:$AA,MATCH(A358,lookup!$N$1:$N$13,FALSE),MATCH(B358,daera!$1:$1,0)))</f>
        <v>185.14</v>
      </c>
      <c r="R358" s="12">
        <f t="shared" si="104"/>
        <v>1</v>
      </c>
      <c r="S358" s="12">
        <f t="shared" si="101"/>
        <v>0</v>
      </c>
      <c r="T358" s="12">
        <f t="shared" si="94"/>
        <v>0</v>
      </c>
      <c r="U358" s="12">
        <f t="shared" ref="U358:U370" si="113">IF(U357=0,IF(AND(F358=0,D358&gt;0),1,0),IF(AND(F358=0,D358&gt;0),1+U357,0))</f>
        <v>0</v>
      </c>
      <c r="V358" s="12">
        <f t="shared" si="102"/>
        <v>0</v>
      </c>
      <c r="W358" s="12">
        <f t="shared" si="103"/>
        <v>0</v>
      </c>
      <c r="X358">
        <f>IF(Y358="na",SUMIFS(data_dd!H:H,data_dd!B:B,data_monthly!C358),Y358)</f>
        <v>975</v>
      </c>
      <c r="Y358">
        <v>975</v>
      </c>
    </row>
    <row r="359" spans="1:25">
      <c r="A359" s="13" t="str">
        <f t="shared" si="111"/>
        <v>M12</v>
      </c>
      <c r="B359" s="24">
        <f t="shared" si="112"/>
        <v>2023</v>
      </c>
      <c r="C359" s="24" t="s">
        <v>440</v>
      </c>
      <c r="D359">
        <f>IF(C359=$AE$1,SUMIFS(data_dd!D:D,data_dd!B:B,data_monthly!C359)*$AG$2,SUMIFS(data_dd!D:D,data_dd!B:B,data_monthly!C359))</f>
        <v>1226.0833644405323</v>
      </c>
      <c r="E359">
        <f>IF(D359=0,0,ROUND(SUMIFS(data_dd!F:F,data_dd!B:B,data_monthly!C359),2))</f>
        <v>1020.32</v>
      </c>
      <c r="F359" s="6">
        <f t="shared" si="96"/>
        <v>1226.08</v>
      </c>
      <c r="G359" s="6">
        <v>1020.32</v>
      </c>
      <c r="H359" s="6">
        <f t="shared" si="93"/>
        <v>205.76</v>
      </c>
      <c r="I359">
        <f t="shared" si="97"/>
        <v>11140.560000000001</v>
      </c>
      <c r="J359">
        <f t="shared" si="98"/>
        <v>9266.36</v>
      </c>
      <c r="K359">
        <f t="shared" si="99"/>
        <v>1874.1999999999996</v>
      </c>
      <c r="L359" s="12">
        <f t="shared" si="106"/>
        <v>31</v>
      </c>
      <c r="M359" s="131">
        <f t="shared" si="109"/>
        <v>39.55096774193548</v>
      </c>
      <c r="N359">
        <f t="shared" si="107"/>
        <v>32.913548387096775</v>
      </c>
      <c r="O359" s="131">
        <f t="shared" si="110"/>
        <v>6.637419354838709</v>
      </c>
      <c r="P359">
        <f>IF(ISNA(INDEX(defra!A:D,MATCH(C359,defra!A:A,0),4))=TRUE,0,INDEX(defra!A:D,MATCH(C359,defra!A:A,0),4))</f>
        <v>0</v>
      </c>
      <c r="Q359">
        <f>IF(ISNA(INDEX(daera!$A:$AA,MATCH(A359,lookup!$N$1:$N$13,FALSE),MATCH(B359,daera!$1:$1,0)))=TRUE,0,INDEX(daera!$A:$AA,MATCH(A359,lookup!$N$1:$N$13,FALSE),MATCH(B359,daera!$1:$1,0)))</f>
        <v>205.76</v>
      </c>
      <c r="R359" s="12">
        <f t="shared" si="104"/>
        <v>1</v>
      </c>
      <c r="S359" s="12">
        <f t="shared" si="101"/>
        <v>0</v>
      </c>
      <c r="T359" s="12">
        <f t="shared" si="94"/>
        <v>0</v>
      </c>
      <c r="U359" s="12">
        <f t="shared" si="113"/>
        <v>0</v>
      </c>
      <c r="V359" s="12">
        <f t="shared" si="102"/>
        <v>0</v>
      </c>
      <c r="W359" s="12">
        <f t="shared" si="103"/>
        <v>0</v>
      </c>
      <c r="X359">
        <f>IF(Y359="na",SUMIFS(data_dd!H:H,data_dd!B:B,data_monthly!C359),Y359)</f>
        <v>1020</v>
      </c>
      <c r="Y359">
        <v>1020</v>
      </c>
    </row>
    <row r="360" spans="1:25">
      <c r="A360" s="13" t="str">
        <f t="shared" si="111"/>
        <v>M01</v>
      </c>
      <c r="B360" s="24">
        <f t="shared" si="112"/>
        <v>2024</v>
      </c>
      <c r="C360" s="24" t="s">
        <v>441</v>
      </c>
      <c r="D360">
        <f>IF(C360=$AE$1,SUMIFS(data_dd!D:D,data_dd!B:B,data_monthly!C360)*$AG$2,SUMIFS(data_dd!D:D,data_dd!B:B,data_monthly!C360))</f>
        <v>1241.642019950177</v>
      </c>
      <c r="E360">
        <f>IF(D360=0,0,ROUND(SUMIFS(data_dd!F:F,data_dd!B:B,data_monthly!C360),2))</f>
        <v>1024.4000000000001</v>
      </c>
      <c r="F360" s="6">
        <f t="shared" si="96"/>
        <v>1241.6400000000001</v>
      </c>
      <c r="G360" s="6">
        <v>1024.4000000000001</v>
      </c>
      <c r="H360" s="6">
        <f t="shared" si="93"/>
        <v>217.24</v>
      </c>
      <c r="I360">
        <f t="shared" si="97"/>
        <v>12382.2</v>
      </c>
      <c r="J360">
        <f t="shared" si="98"/>
        <v>10290.76</v>
      </c>
      <c r="K360">
        <f t="shared" si="99"/>
        <v>2091.4399999999996</v>
      </c>
      <c r="L360" s="12">
        <f t="shared" si="106"/>
        <v>31</v>
      </c>
      <c r="M360" s="131">
        <f t="shared" si="109"/>
        <v>40.052903225806453</v>
      </c>
      <c r="N360">
        <f t="shared" si="107"/>
        <v>33.045161290322582</v>
      </c>
      <c r="O360" s="131">
        <f t="shared" si="110"/>
        <v>7.007741935483871</v>
      </c>
      <c r="P360">
        <f>IF(ISNA(INDEX(defra!A:D,MATCH(C360,defra!A:A,0),4))=TRUE,0,INDEX(defra!A:D,MATCH(C360,defra!A:A,0),4))</f>
        <v>0</v>
      </c>
      <c r="Q360">
        <f>IF(ISNA(INDEX(daera!$A:$AA,MATCH(A360,lookup!$N$1:$N$13,FALSE),MATCH(B360,daera!$1:$1,0)))=TRUE,0,INDEX(daera!$A:$AA,MATCH(A360,lookup!$N$1:$N$13,FALSE),MATCH(B360,daera!$1:$1,0)))</f>
        <v>217.24</v>
      </c>
      <c r="R360" s="12">
        <f t="shared" si="104"/>
        <v>1</v>
      </c>
      <c r="S360" s="12">
        <f t="shared" si="101"/>
        <v>0</v>
      </c>
      <c r="T360" s="12">
        <f t="shared" si="94"/>
        <v>0</v>
      </c>
      <c r="U360" s="12">
        <f t="shared" si="113"/>
        <v>0</v>
      </c>
      <c r="V360" s="12">
        <f t="shared" si="102"/>
        <v>0</v>
      </c>
      <c r="W360" s="12">
        <f t="shared" si="103"/>
        <v>0</v>
      </c>
      <c r="X360">
        <f>IF(Y360="na",SUMIFS(data_dd!H:H,data_dd!B:B,data_monthly!C360),Y360)</f>
        <v>1024</v>
      </c>
      <c r="Y360">
        <v>1024</v>
      </c>
    </row>
    <row r="361" spans="1:25">
      <c r="A361" s="13" t="str">
        <f t="shared" si="111"/>
        <v>M02</v>
      </c>
      <c r="B361" s="24">
        <f t="shared" si="112"/>
        <v>2024</v>
      </c>
      <c r="C361" s="24" t="s">
        <v>442</v>
      </c>
      <c r="D361">
        <f>IF(C361=$AE$1,SUMIFS(data_dd!D:D,data_dd!B:B,data_monthly!C361)*$AG$2,SUMIFS(data_dd!D:D,data_dd!B:B,data_monthly!C361))</f>
        <v>1186.995317919421</v>
      </c>
      <c r="E361">
        <f>IF(D361=0,0,ROUND(SUMIFS(data_dd!F:F,data_dd!B:B,data_monthly!C361),2))</f>
        <v>975.31</v>
      </c>
      <c r="F361" s="6">
        <f t="shared" si="96"/>
        <v>1187</v>
      </c>
      <c r="G361" s="6">
        <v>975.31</v>
      </c>
      <c r="H361" s="6">
        <f t="shared" si="93"/>
        <v>211.69</v>
      </c>
      <c r="I361">
        <f t="shared" si="97"/>
        <v>13569.2</v>
      </c>
      <c r="J361">
        <f t="shared" si="98"/>
        <v>11266.07</v>
      </c>
      <c r="K361">
        <f t="shared" si="99"/>
        <v>2303.1299999999997</v>
      </c>
      <c r="L361" s="12">
        <f t="shared" si="106"/>
        <v>29</v>
      </c>
      <c r="M361" s="131">
        <f t="shared" si="109"/>
        <v>40.931034482758619</v>
      </c>
      <c r="N361">
        <f t="shared" si="107"/>
        <v>33.631379310344826</v>
      </c>
      <c r="O361" s="131">
        <f t="shared" si="110"/>
        <v>7.299655172413793</v>
      </c>
      <c r="P361">
        <f>IF(ISNA(INDEX(defra!A:D,MATCH(C361,defra!A:A,0),4))=TRUE,0,INDEX(defra!A:D,MATCH(C361,defra!A:A,0),4))</f>
        <v>0</v>
      </c>
      <c r="Q361">
        <f>IF(ISNA(INDEX(daera!$A:$AA,MATCH(A361,lookup!$N$1:$N$13,FALSE),MATCH(B361,daera!$1:$1,0)))=TRUE,0,INDEX(daera!$A:$AA,MATCH(A361,lookup!$N$1:$N$13,FALSE),MATCH(B361,daera!$1:$1,0)))</f>
        <v>211.69</v>
      </c>
      <c r="R361" s="12">
        <f t="shared" si="104"/>
        <v>1</v>
      </c>
      <c r="S361" s="12">
        <f t="shared" si="101"/>
        <v>0</v>
      </c>
      <c r="T361" s="12">
        <f t="shared" si="94"/>
        <v>0</v>
      </c>
      <c r="U361" s="12">
        <f t="shared" si="113"/>
        <v>0</v>
      </c>
      <c r="V361" s="12">
        <f t="shared" si="102"/>
        <v>0</v>
      </c>
      <c r="W361" s="12">
        <f t="shared" si="103"/>
        <v>0</v>
      </c>
      <c r="X361">
        <f>IF(Y361="na",SUMIFS(data_dd!H:H,data_dd!B:B,data_monthly!C361),Y361)</f>
        <v>941</v>
      </c>
      <c r="Y361">
        <v>941</v>
      </c>
    </row>
    <row r="362" spans="1:25">
      <c r="A362" s="13" t="str">
        <f t="shared" si="111"/>
        <v>M03</v>
      </c>
      <c r="B362" s="24">
        <f t="shared" si="112"/>
        <v>2024</v>
      </c>
      <c r="C362" s="24" t="s">
        <v>443</v>
      </c>
      <c r="D362">
        <f>IF(C362=$AE$1,SUMIFS(data_dd!D:D,data_dd!B:B,data_monthly!C362)*$AG$2,SUMIFS(data_dd!D:D,data_dd!B:B,data_monthly!C362))</f>
        <v>1320.6417313968225</v>
      </c>
      <c r="E362">
        <f>IF(D362=0,0,ROUND(SUMIFS(data_dd!F:F,data_dd!B:B,data_monthly!C362),2))</f>
        <v>1084.5999999999999</v>
      </c>
      <c r="F362" s="6">
        <f t="shared" si="96"/>
        <v>1320.6399999999999</v>
      </c>
      <c r="G362" s="6">
        <v>1084.5999999999999</v>
      </c>
      <c r="H362" s="6">
        <f t="shared" si="93"/>
        <v>236.04</v>
      </c>
      <c r="I362">
        <f t="shared" si="97"/>
        <v>14889.84</v>
      </c>
      <c r="J362">
        <f t="shared" si="98"/>
        <v>12350.67</v>
      </c>
      <c r="K362">
        <f t="shared" si="99"/>
        <v>2539.1699999999996</v>
      </c>
      <c r="L362" s="12">
        <f t="shared" si="106"/>
        <v>31</v>
      </c>
      <c r="M362" s="131">
        <f t="shared" si="109"/>
        <v>42.601290322580638</v>
      </c>
      <c r="N362">
        <f t="shared" si="107"/>
        <v>34.987096774193546</v>
      </c>
      <c r="O362" s="131">
        <f t="shared" si="110"/>
        <v>7.6141935483870968</v>
      </c>
      <c r="P362">
        <f>IF(ISNA(INDEX(defra!A:D,MATCH(C362,defra!A:A,0),4))=TRUE,0,INDEX(defra!A:D,MATCH(C362,defra!A:A,0),4))</f>
        <v>0</v>
      </c>
      <c r="Q362">
        <f>IF(ISNA(INDEX(daera!$A:$AA,MATCH(A362,lookup!$N$1:$N$13,FALSE),MATCH(B362,daera!$1:$1,0)))=TRUE,0,INDEX(daera!$A:$AA,MATCH(A362,lookup!$N$1:$N$13,FALSE),MATCH(B362,daera!$1:$1,0)))</f>
        <v>236.04</v>
      </c>
      <c r="R362" s="12">
        <f t="shared" si="104"/>
        <v>1</v>
      </c>
      <c r="S362" s="12">
        <f t="shared" si="101"/>
        <v>0</v>
      </c>
      <c r="T362" s="12">
        <f t="shared" si="94"/>
        <v>0</v>
      </c>
      <c r="U362" s="12">
        <f t="shared" si="113"/>
        <v>0</v>
      </c>
      <c r="V362" s="12">
        <f t="shared" si="102"/>
        <v>0</v>
      </c>
      <c r="W362" s="12">
        <f t="shared" si="103"/>
        <v>0</v>
      </c>
      <c r="X362">
        <f>IF(Y362="na",SUMIFS(data_dd!H:H,data_dd!B:B,data_monthly!C362),Y362)</f>
        <v>1085</v>
      </c>
      <c r="Y362">
        <v>1085</v>
      </c>
    </row>
    <row r="363" spans="1:25">
      <c r="A363" s="13" t="str">
        <f t="shared" si="111"/>
        <v>M04</v>
      </c>
      <c r="B363" s="24">
        <f t="shared" si="112"/>
        <v>2024</v>
      </c>
      <c r="C363" s="24" t="s">
        <v>444</v>
      </c>
      <c r="D363">
        <f>IF(C363=$AE$1,SUMIFS(data_dd!D:D,data_dd!B:B,data_monthly!C363)*$AG$2,SUMIFS(data_dd!D:D,data_dd!B:B,data_monthly!C363))</f>
        <v>1311.1157293199906</v>
      </c>
      <c r="E363">
        <f>IF(D363=0,0,ROUND(SUMIFS(data_dd!F:F,data_dd!B:B,data_monthly!C363),2))</f>
        <v>1076.1099999999999</v>
      </c>
      <c r="F363" s="6">
        <f t="shared" ref="F363:F364" si="114">IF(H363=0,0,G363+H363)</f>
        <v>1311.12</v>
      </c>
      <c r="G363" s="6">
        <v>1076.1099999999999</v>
      </c>
      <c r="H363" s="6">
        <f t="shared" ref="H363:H364" si="115">Q363</f>
        <v>235.01</v>
      </c>
      <c r="I363">
        <f t="shared" ref="I363:I364" si="116">IF(F363=0,0,IF(A363="M04",F363,F363+I362))</f>
        <v>1311.12</v>
      </c>
      <c r="J363">
        <f t="shared" ref="J363:J364" si="117">IF(G363=0,0,IF($A363="M04",G363,G363+J362))</f>
        <v>1076.1099999999999</v>
      </c>
      <c r="K363">
        <f t="shared" ref="K363:K364" si="118">IF(H363=0,0,IF($A363="M04",H363,H363+K362))</f>
        <v>235.01</v>
      </c>
      <c r="L363" s="12">
        <f t="shared" si="106"/>
        <v>30</v>
      </c>
      <c r="M363" s="131">
        <f t="shared" si="109"/>
        <v>43.703999999999994</v>
      </c>
      <c r="N363">
        <f t="shared" si="107"/>
        <v>35.870333333333328</v>
      </c>
      <c r="O363" s="131">
        <f t="shared" si="110"/>
        <v>7.8336666666666668</v>
      </c>
      <c r="P363">
        <f>IF(ISNA(INDEX(defra!A:D,MATCH(C363,defra!A:A,0),4))=TRUE,0,INDEX(defra!A:D,MATCH(C363,defra!A:A,0),4))</f>
        <v>0</v>
      </c>
      <c r="Q363">
        <f>IF(ISNA(INDEX(daera!$A:$AA,MATCH(A363,lookup!$N$1:$N$13,FALSE),MATCH(B363,daera!$1:$1,0)))=TRUE,0,INDEX(daera!$A:$AA,MATCH(A363,lookup!$N$1:$N$13,FALSE),MATCH(B363,daera!$1:$1,0)))</f>
        <v>235.01</v>
      </c>
      <c r="R363" s="12">
        <f t="shared" si="104"/>
        <v>1</v>
      </c>
      <c r="S363" s="12">
        <f t="shared" si="101"/>
        <v>1</v>
      </c>
      <c r="T363" s="12">
        <f t="shared" si="94"/>
        <v>1</v>
      </c>
      <c r="U363" s="12">
        <f t="shared" si="113"/>
        <v>0</v>
      </c>
      <c r="V363" s="12">
        <f t="shared" si="102"/>
        <v>0</v>
      </c>
      <c r="W363" s="12">
        <f t="shared" si="103"/>
        <v>0</v>
      </c>
      <c r="X363">
        <f>IF(Y363="na",SUMIFS(data_dd!H:H,data_dd!B:B,data_monthly!C363),Y363)</f>
        <v>1075</v>
      </c>
      <c r="Y363">
        <v>1075</v>
      </c>
    </row>
    <row r="364" spans="1:25">
      <c r="A364" s="13" t="str">
        <f t="shared" si="111"/>
        <v>M05</v>
      </c>
      <c r="B364" s="24">
        <f t="shared" si="112"/>
        <v>2024</v>
      </c>
      <c r="C364" s="24" t="s">
        <v>445</v>
      </c>
      <c r="D364">
        <f>IF(C364=$AE$1,SUMIFS(data_dd!D:D,data_dd!B:B,data_monthly!C364)*$AG$2,SUMIFS(data_dd!D:D,data_dd!B:B,data_monthly!C364))</f>
        <v>1378.5239395884378</v>
      </c>
      <c r="E364">
        <f>IF(D364=0,0,ROUND(SUMIFS(data_dd!F:F,data_dd!B:B,data_monthly!C364),2))</f>
        <v>1128.6199999999999</v>
      </c>
      <c r="F364" s="6">
        <f t="shared" si="114"/>
        <v>0</v>
      </c>
      <c r="G364" s="6">
        <v>0</v>
      </c>
      <c r="H364" s="6">
        <f t="shared" si="115"/>
        <v>0</v>
      </c>
      <c r="I364">
        <f t="shared" si="116"/>
        <v>0</v>
      </c>
      <c r="J364">
        <f t="shared" si="117"/>
        <v>0</v>
      </c>
      <c r="K364">
        <f t="shared" si="118"/>
        <v>0</v>
      </c>
      <c r="L364" s="12">
        <f t="shared" si="106"/>
        <v>31</v>
      </c>
      <c r="M364" s="131" t="e">
        <f t="shared" si="109"/>
        <v>#N/A</v>
      </c>
      <c r="N364">
        <f t="shared" si="107"/>
        <v>0</v>
      </c>
      <c r="O364" s="131" t="e">
        <f t="shared" si="110"/>
        <v>#N/A</v>
      </c>
      <c r="P364">
        <f>IF(ISNA(INDEX(defra!A:D,MATCH(C364,defra!A:A,0),4))=TRUE,0,INDEX(defra!A:D,MATCH(C364,defra!A:A,0),4))</f>
        <v>0</v>
      </c>
      <c r="Q364">
        <f>IF(ISNA(INDEX(daera!$A:$AA,MATCH(A364,lookup!$N$1:$N$13,FALSE),MATCH(B364,daera!$1:$1,0)))=TRUE,0,INDEX(daera!$A:$AA,MATCH(A364,lookup!$N$1:$N$13,FALSE),MATCH(B364,daera!$1:$1,0)))</f>
        <v>0</v>
      </c>
      <c r="R364" s="12">
        <f t="shared" si="104"/>
        <v>0</v>
      </c>
      <c r="S364" s="12">
        <f t="shared" si="101"/>
        <v>0</v>
      </c>
      <c r="T364" s="12">
        <f t="shared" si="94"/>
        <v>0</v>
      </c>
      <c r="U364" s="220">
        <v>1</v>
      </c>
      <c r="V364" s="12">
        <f t="shared" si="102"/>
        <v>1</v>
      </c>
      <c r="W364" s="12">
        <f t="shared" si="103"/>
        <v>1128.6199999999999</v>
      </c>
      <c r="X364">
        <f>IF(Y364="na",SUMIFS(data_dd!H:H,data_dd!B:B,data_monthly!C364),Y364)</f>
        <v>1127</v>
      </c>
      <c r="Y364">
        <v>1127</v>
      </c>
    </row>
    <row r="365" spans="1:25">
      <c r="A365" s="13" t="str">
        <f t="shared" si="111"/>
        <v>M06</v>
      </c>
      <c r="B365" s="24">
        <f t="shared" si="112"/>
        <v>2024</v>
      </c>
      <c r="C365" s="24" t="s">
        <v>446</v>
      </c>
      <c r="D365">
        <f>IF(C365=$AE$1,SUMIFS(data_dd!D:D,data_dd!B:B,data_monthly!C365)*$AG$2,SUMIFS(data_dd!D:D,data_dd!B:B,data_monthly!C365))</f>
        <v>0</v>
      </c>
      <c r="E365">
        <f>IF(D365=0,0,ROUND(SUMIFS(data_dd!F:F,data_dd!B:B,data_monthly!C365),2))</f>
        <v>0</v>
      </c>
      <c r="F365" s="6">
        <f t="shared" si="96"/>
        <v>0</v>
      </c>
      <c r="G365" s="6">
        <v>0</v>
      </c>
      <c r="H365" s="6">
        <f t="shared" si="93"/>
        <v>0</v>
      </c>
      <c r="I365">
        <f t="shared" si="97"/>
        <v>0</v>
      </c>
      <c r="J365">
        <f t="shared" si="98"/>
        <v>0</v>
      </c>
      <c r="K365">
        <f t="shared" si="99"/>
        <v>0</v>
      </c>
      <c r="L365" s="12">
        <f t="shared" si="106"/>
        <v>30</v>
      </c>
      <c r="M365" s="131" t="e">
        <f t="shared" si="109"/>
        <v>#N/A</v>
      </c>
      <c r="N365">
        <f t="shared" si="107"/>
        <v>0</v>
      </c>
      <c r="O365" s="131" t="e">
        <f t="shared" si="110"/>
        <v>#N/A</v>
      </c>
      <c r="P365">
        <f>IF(ISNA(INDEX(defra!A:D,MATCH(C365,defra!A:A,0),4))=TRUE,0,INDEX(defra!A:D,MATCH(C365,defra!A:A,0),4))</f>
        <v>0</v>
      </c>
      <c r="Q365">
        <f>IF(ISNA(INDEX(daera!$A:$AA,MATCH(A365,lookup!$N$1:$N$13,FALSE),MATCH(B365,daera!$1:$1,0)))=TRUE,0,INDEX(daera!$A:$AA,MATCH(A365,lookup!$N$1:$N$13,FALSE),MATCH(B365,daera!$1:$1,0)))</f>
        <v>0</v>
      </c>
      <c r="R365" s="12">
        <f t="shared" si="104"/>
        <v>0</v>
      </c>
      <c r="S365" s="12">
        <f t="shared" si="101"/>
        <v>0</v>
      </c>
      <c r="T365" s="12">
        <f t="shared" si="94"/>
        <v>0</v>
      </c>
      <c r="U365" s="12">
        <f t="shared" si="113"/>
        <v>0</v>
      </c>
      <c r="V365" s="12">
        <f t="shared" si="102"/>
        <v>0</v>
      </c>
      <c r="W365" s="12">
        <f t="shared" si="103"/>
        <v>0</v>
      </c>
      <c r="X365">
        <f>IF(Y365="na",SUMIFS(data_dd!H:H,data_dd!B:B,data_monthly!C365),Y365)</f>
        <v>1040</v>
      </c>
      <c r="Y365">
        <v>1040</v>
      </c>
    </row>
    <row r="366" spans="1:25">
      <c r="A366" s="13" t="str">
        <f t="shared" si="111"/>
        <v>M07</v>
      </c>
      <c r="B366" s="24">
        <f t="shared" si="112"/>
        <v>2024</v>
      </c>
      <c r="C366" s="24" t="s">
        <v>447</v>
      </c>
      <c r="D366">
        <f>IF(C366=$AE$1,SUMIFS(data_dd!D:D,data_dd!B:B,data_monthly!C366)*$AG$2,SUMIFS(data_dd!D:D,data_dd!B:B,data_monthly!C366))</f>
        <v>0</v>
      </c>
      <c r="E366">
        <f>IF(D366=0,0,ROUND(SUMIFS(data_dd!F:F,data_dd!B:B,data_monthly!C366),2))</f>
        <v>0</v>
      </c>
      <c r="F366" s="6">
        <f t="shared" si="96"/>
        <v>0</v>
      </c>
      <c r="G366" s="6">
        <v>0</v>
      </c>
      <c r="H366" s="6">
        <f t="shared" si="93"/>
        <v>0</v>
      </c>
      <c r="I366">
        <f t="shared" si="97"/>
        <v>0</v>
      </c>
      <c r="J366">
        <f t="shared" si="98"/>
        <v>0</v>
      </c>
      <c r="K366">
        <f t="shared" si="99"/>
        <v>0</v>
      </c>
      <c r="L366" s="12">
        <f t="shared" si="106"/>
        <v>31</v>
      </c>
      <c r="M366" s="131" t="e">
        <f t="shared" si="109"/>
        <v>#N/A</v>
      </c>
      <c r="N366">
        <f t="shared" si="107"/>
        <v>0</v>
      </c>
      <c r="O366" s="131" t="e">
        <f t="shared" si="110"/>
        <v>#N/A</v>
      </c>
      <c r="P366">
        <f>IF(ISNA(INDEX(defra!A:D,MATCH(C366,defra!A:A,0),4))=TRUE,0,INDEX(defra!A:D,MATCH(C366,defra!A:A,0),4))</f>
        <v>0</v>
      </c>
      <c r="Q366">
        <f>IF(ISNA(INDEX(daera!$A:$AA,MATCH(A366,lookup!$N$1:$N$13,FALSE),MATCH(B366,daera!$1:$1,0)))=TRUE,0,INDEX(daera!$A:$AA,MATCH(A366,lookup!$N$1:$N$13,FALSE),MATCH(B366,daera!$1:$1,0)))</f>
        <v>0</v>
      </c>
      <c r="R366" s="12">
        <f t="shared" si="104"/>
        <v>0</v>
      </c>
      <c r="S366" s="12">
        <f t="shared" si="101"/>
        <v>0</v>
      </c>
      <c r="T366" s="12">
        <f t="shared" si="94"/>
        <v>0</v>
      </c>
      <c r="U366" s="12">
        <f t="shared" si="113"/>
        <v>0</v>
      </c>
      <c r="V366" s="12">
        <f t="shared" si="102"/>
        <v>0</v>
      </c>
      <c r="W366" s="12">
        <f t="shared" si="103"/>
        <v>0</v>
      </c>
      <c r="X366">
        <f>IF(Y366="na",SUMIFS(data_dd!H:H,data_dd!B:B,data_monthly!C366),Y366)</f>
        <v>1030</v>
      </c>
      <c r="Y366">
        <v>1030</v>
      </c>
    </row>
    <row r="367" spans="1:25">
      <c r="A367" s="13" t="str">
        <f t="shared" si="111"/>
        <v>M08</v>
      </c>
      <c r="B367" s="24">
        <f t="shared" si="112"/>
        <v>2024</v>
      </c>
      <c r="C367" s="24" t="s">
        <v>448</v>
      </c>
      <c r="D367">
        <f>IF(C367=$AE$1,SUMIFS(data_dd!D:D,data_dd!B:B,data_monthly!C367)*$AG$2,SUMIFS(data_dd!D:D,data_dd!B:B,data_monthly!C367))</f>
        <v>0</v>
      </c>
      <c r="E367">
        <f>IF(D367=0,0,ROUND(SUMIFS(data_dd!F:F,data_dd!B:B,data_monthly!C367),2))</f>
        <v>0</v>
      </c>
      <c r="F367" s="6">
        <f t="shared" si="96"/>
        <v>0</v>
      </c>
      <c r="G367" s="6">
        <v>0</v>
      </c>
      <c r="H367" s="6">
        <f t="shared" si="93"/>
        <v>0</v>
      </c>
      <c r="I367">
        <f t="shared" si="97"/>
        <v>0</v>
      </c>
      <c r="J367">
        <f t="shared" si="98"/>
        <v>0</v>
      </c>
      <c r="K367">
        <f t="shared" si="99"/>
        <v>0</v>
      </c>
      <c r="L367" s="12">
        <f t="shared" si="106"/>
        <v>31</v>
      </c>
      <c r="M367" s="131" t="e">
        <f t="shared" si="109"/>
        <v>#N/A</v>
      </c>
      <c r="N367">
        <f t="shared" si="107"/>
        <v>0</v>
      </c>
      <c r="O367" s="131" t="e">
        <f t="shared" si="110"/>
        <v>#N/A</v>
      </c>
      <c r="P367">
        <f>IF(ISNA(INDEX(defra!A:D,MATCH(C367,defra!A:A,0),4))=TRUE,0,INDEX(defra!A:D,MATCH(C367,defra!A:A,0),4))</f>
        <v>0</v>
      </c>
      <c r="Q367">
        <f>IF(ISNA(INDEX(daera!$A:$AA,MATCH(A367,lookup!$N$1:$N$13,FALSE),MATCH(B367,daera!$1:$1,0)))=TRUE,0,INDEX(daera!$A:$AA,MATCH(A367,lookup!$N$1:$N$13,FALSE),MATCH(B367,daera!$1:$1,0)))</f>
        <v>0</v>
      </c>
      <c r="R367" s="12">
        <f t="shared" si="104"/>
        <v>0</v>
      </c>
      <c r="S367" s="12">
        <f t="shared" si="101"/>
        <v>0</v>
      </c>
      <c r="T367" s="12">
        <f t="shared" si="94"/>
        <v>0</v>
      </c>
      <c r="U367" s="12">
        <f t="shared" si="113"/>
        <v>0</v>
      </c>
      <c r="V367" s="12">
        <f t="shared" si="102"/>
        <v>0</v>
      </c>
      <c r="W367" s="12">
        <f t="shared" si="103"/>
        <v>0</v>
      </c>
      <c r="X367">
        <f>IF(Y367="na",SUMIFS(data_dd!H:H,data_dd!B:B,data_monthly!C367),Y367)</f>
        <v>1000</v>
      </c>
      <c r="Y367">
        <v>1000</v>
      </c>
    </row>
    <row r="368" spans="1:25">
      <c r="A368" s="13" t="str">
        <f t="shared" si="111"/>
        <v>M09</v>
      </c>
      <c r="B368" s="24">
        <f t="shared" si="112"/>
        <v>2024</v>
      </c>
      <c r="C368" s="24" t="s">
        <v>449</v>
      </c>
      <c r="D368">
        <f>IF(C368=$AE$1,SUMIFS(data_dd!D:D,data_dd!B:B,data_monthly!C368)*$AG$2,SUMIFS(data_dd!D:D,data_dd!B:B,data_monthly!C368))</f>
        <v>0</v>
      </c>
      <c r="E368">
        <f>IF(D368=0,0,ROUND(SUMIFS(data_dd!F:F,data_dd!B:B,data_monthly!C368),2))</f>
        <v>0</v>
      </c>
      <c r="F368" s="6">
        <f t="shared" si="96"/>
        <v>0</v>
      </c>
      <c r="G368" s="6">
        <v>0</v>
      </c>
      <c r="H368" s="6">
        <f t="shared" si="93"/>
        <v>0</v>
      </c>
      <c r="I368">
        <f t="shared" si="97"/>
        <v>0</v>
      </c>
      <c r="J368">
        <f t="shared" si="98"/>
        <v>0</v>
      </c>
      <c r="K368">
        <f t="shared" si="99"/>
        <v>0</v>
      </c>
      <c r="L368" s="12">
        <f t="shared" si="106"/>
        <v>30</v>
      </c>
      <c r="M368" s="131" t="e">
        <f t="shared" si="109"/>
        <v>#N/A</v>
      </c>
      <c r="N368">
        <f t="shared" si="107"/>
        <v>0</v>
      </c>
      <c r="O368" s="131" t="e">
        <f t="shared" si="110"/>
        <v>#N/A</v>
      </c>
      <c r="P368">
        <f>IF(ISNA(INDEX(defra!A:D,MATCH(C368,defra!A:A,0),4))=TRUE,0,INDEX(defra!A:D,MATCH(C368,defra!A:A,0),4))</f>
        <v>0</v>
      </c>
      <c r="Q368">
        <f>IF(ISNA(INDEX(daera!$A:$AA,MATCH(A368,lookup!$N$1:$N$13,FALSE),MATCH(B368,daera!$1:$1,0)))=TRUE,0,INDEX(daera!$A:$AA,MATCH(A368,lookup!$N$1:$N$13,FALSE),MATCH(B368,daera!$1:$1,0)))</f>
        <v>0</v>
      </c>
      <c r="R368" s="12">
        <f t="shared" si="104"/>
        <v>0</v>
      </c>
      <c r="S368" s="12">
        <f t="shared" si="101"/>
        <v>0</v>
      </c>
      <c r="T368" s="12">
        <f t="shared" si="94"/>
        <v>0</v>
      </c>
      <c r="U368" s="12">
        <f t="shared" si="113"/>
        <v>0</v>
      </c>
      <c r="V368" s="12">
        <f t="shared" si="102"/>
        <v>0</v>
      </c>
      <c r="W368" s="12">
        <f t="shared" si="103"/>
        <v>0</v>
      </c>
      <c r="X368">
        <f>IF(Y368="na",SUMIFS(data_dd!H:H,data_dd!B:B,data_monthly!C368),Y368)</f>
        <v>960</v>
      </c>
      <c r="Y368">
        <v>960</v>
      </c>
    </row>
    <row r="369" spans="1:25">
      <c r="A369" s="13" t="str">
        <f t="shared" si="111"/>
        <v>M10</v>
      </c>
      <c r="B369" s="24">
        <f t="shared" si="112"/>
        <v>2024</v>
      </c>
      <c r="C369" s="24" t="s">
        <v>450</v>
      </c>
      <c r="D369">
        <f>IF(C369=$AE$1,SUMIFS(data_dd!D:D,data_dd!B:B,data_monthly!C369)*$AG$2,SUMIFS(data_dd!D:D,data_dd!B:B,data_monthly!C369))</f>
        <v>0</v>
      </c>
      <c r="E369">
        <f>IF(D369=0,0,ROUND(SUMIFS(data_dd!F:F,data_dd!B:B,data_monthly!C369),2))</f>
        <v>0</v>
      </c>
      <c r="F369" s="6">
        <f t="shared" si="96"/>
        <v>0</v>
      </c>
      <c r="G369" s="6">
        <v>0</v>
      </c>
      <c r="H369" s="6">
        <f t="shared" si="93"/>
        <v>0</v>
      </c>
      <c r="I369">
        <f t="shared" si="97"/>
        <v>0</v>
      </c>
      <c r="J369">
        <f t="shared" si="98"/>
        <v>0</v>
      </c>
      <c r="K369">
        <f t="shared" si="99"/>
        <v>0</v>
      </c>
      <c r="L369" s="12">
        <f t="shared" si="106"/>
        <v>31</v>
      </c>
      <c r="M369" s="131" t="e">
        <f t="shared" si="109"/>
        <v>#N/A</v>
      </c>
      <c r="N369">
        <f t="shared" si="107"/>
        <v>0</v>
      </c>
      <c r="O369" s="131" t="e">
        <f t="shared" si="110"/>
        <v>#N/A</v>
      </c>
      <c r="P369">
        <f>IF(ISNA(INDEX(defra!A:D,MATCH(C369,defra!A:A,0),4))=TRUE,0,INDEX(defra!A:D,MATCH(C369,defra!A:A,0),4))</f>
        <v>0</v>
      </c>
      <c r="Q369">
        <f>IF(ISNA(INDEX(daera!$A:$AA,MATCH(A369,lookup!$N$1:$N$13,FALSE),MATCH(B369,daera!$1:$1,0)))=TRUE,0,INDEX(daera!$A:$AA,MATCH(A369,lookup!$N$1:$N$13,FALSE),MATCH(B369,daera!$1:$1,0)))</f>
        <v>0</v>
      </c>
      <c r="R369" s="12">
        <f t="shared" si="104"/>
        <v>0</v>
      </c>
      <c r="S369" s="12">
        <f t="shared" si="101"/>
        <v>0</v>
      </c>
      <c r="T369" s="12">
        <f t="shared" si="94"/>
        <v>0</v>
      </c>
      <c r="U369" s="12">
        <f t="shared" si="113"/>
        <v>0</v>
      </c>
      <c r="V369" s="12">
        <f t="shared" si="102"/>
        <v>0</v>
      </c>
      <c r="W369" s="12">
        <f t="shared" si="103"/>
        <v>0</v>
      </c>
      <c r="X369">
        <f>IF(Y369="na",SUMIFS(data_dd!H:H,data_dd!B:B,data_monthly!C369),Y369)</f>
        <v>990</v>
      </c>
      <c r="Y369">
        <v>990</v>
      </c>
    </row>
    <row r="370" spans="1:25">
      <c r="A370" s="13" t="str">
        <f t="shared" si="111"/>
        <v>M11</v>
      </c>
      <c r="B370" s="24">
        <f t="shared" si="112"/>
        <v>2024</v>
      </c>
      <c r="C370" s="24" t="s">
        <v>451</v>
      </c>
      <c r="D370">
        <f>IF(C370=$AE$1,SUMIFS(data_dd!D:D,data_dd!B:B,data_monthly!C370)*$AG$2,SUMIFS(data_dd!D:D,data_dd!B:B,data_monthly!C370))</f>
        <v>0</v>
      </c>
      <c r="E370">
        <f>IF(D370=0,0,ROUND(SUMIFS(data_dd!F:F,data_dd!B:B,data_monthly!C370),2))</f>
        <v>0</v>
      </c>
      <c r="F370" s="6">
        <f t="shared" si="96"/>
        <v>0</v>
      </c>
      <c r="G370" s="6">
        <v>0</v>
      </c>
      <c r="H370" s="6">
        <f t="shared" si="93"/>
        <v>0</v>
      </c>
      <c r="I370">
        <f t="shared" si="97"/>
        <v>0</v>
      </c>
      <c r="J370">
        <f t="shared" si="98"/>
        <v>0</v>
      </c>
      <c r="K370">
        <f t="shared" si="99"/>
        <v>0</v>
      </c>
      <c r="L370" s="12">
        <f t="shared" si="106"/>
        <v>30</v>
      </c>
      <c r="M370" s="131" t="e">
        <f t="shared" si="109"/>
        <v>#N/A</v>
      </c>
      <c r="N370">
        <f t="shared" si="107"/>
        <v>0</v>
      </c>
      <c r="O370" s="131" t="e">
        <f t="shared" si="110"/>
        <v>#N/A</v>
      </c>
      <c r="P370">
        <f>IF(ISNA(INDEX(defra!A:D,MATCH(C370,defra!A:A,0),4))=TRUE,0,INDEX(defra!A:D,MATCH(C370,defra!A:A,0),4))</f>
        <v>0</v>
      </c>
      <c r="Q370">
        <f>IF(ISNA(INDEX(daera!$A:$AA,MATCH(A370,lookup!$N$1:$N$13,FALSE),MATCH(B370,daera!$1:$1,0)))=TRUE,0,INDEX(daera!$A:$AA,MATCH(A370,lookup!$N$1:$N$13,FALSE),MATCH(B370,daera!$1:$1,0)))</f>
        <v>0</v>
      </c>
      <c r="R370" s="12">
        <f t="shared" si="104"/>
        <v>0</v>
      </c>
      <c r="S370" s="12">
        <f t="shared" si="101"/>
        <v>0</v>
      </c>
      <c r="T370" s="12">
        <f t="shared" si="94"/>
        <v>0</v>
      </c>
      <c r="U370" s="12">
        <f t="shared" si="113"/>
        <v>0</v>
      </c>
      <c r="V370" s="12">
        <f t="shared" si="102"/>
        <v>0</v>
      </c>
      <c r="W370" s="12">
        <f t="shared" si="103"/>
        <v>0</v>
      </c>
      <c r="X370">
        <f>IF(Y370="na",SUMIFS(data_dd!H:H,data_dd!B:B,data_monthly!C370),Y370)</f>
        <v>960</v>
      </c>
      <c r="Y370">
        <v>960</v>
      </c>
    </row>
    <row r="371" spans="1:25">
      <c r="A371" s="13" t="str">
        <f t="shared" si="111"/>
        <v>M12</v>
      </c>
      <c r="B371" s="24">
        <f t="shared" si="112"/>
        <v>2024</v>
      </c>
      <c r="C371" s="24" t="s">
        <v>476</v>
      </c>
      <c r="D371">
        <f>IF(C371=$AE$1,SUMIFS(data_dd!D:D,data_dd!B:B,data_monthly!C371)*$AG$2,SUMIFS(data_dd!D:D,data_dd!B:B,data_monthly!C371))</f>
        <v>0</v>
      </c>
      <c r="E371">
        <f>IF(D371=0,0,ROUND(SUMIFS(data_dd!F:F,data_dd!B:B,data_monthly!C371),2))</f>
        <v>0</v>
      </c>
      <c r="F371" s="6">
        <f t="shared" ref="F371:F382" si="119">IF(H371=0,0,G371+H371)</f>
        <v>0</v>
      </c>
      <c r="G371" s="6">
        <v>0</v>
      </c>
      <c r="H371" s="6">
        <f t="shared" ref="H371:H382" si="120">Q371</f>
        <v>0</v>
      </c>
      <c r="I371">
        <f t="shared" ref="I371:I382" si="121">IF(F371=0,0,IF(A371="M04",F371,F371+I370))</f>
        <v>0</v>
      </c>
      <c r="J371">
        <f t="shared" si="98"/>
        <v>0</v>
      </c>
      <c r="K371">
        <f t="shared" ref="K371:K382" si="122">IF(H371=0,0,IF($A371="M04",H371,H371+K370))</f>
        <v>0</v>
      </c>
      <c r="L371" s="12">
        <f t="shared" ref="L371:L382" si="123">DAY(EOMONTH(DATE(B371,RIGHT(A371,2),1),0))</f>
        <v>31</v>
      </c>
      <c r="M371" s="131" t="e">
        <f t="shared" ref="M371:M382" si="124">IF(F371/$L371=0,#N/A,(F371/$L371))</f>
        <v>#N/A</v>
      </c>
      <c r="N371">
        <f t="shared" ref="N371:N382" si="125">G371/$L371</f>
        <v>0</v>
      </c>
      <c r="O371" s="131" t="e">
        <f t="shared" ref="O371:O382" si="126">IF(H371/$L371=0,#N/A,(H371/$L371))</f>
        <v>#N/A</v>
      </c>
      <c r="P371">
        <f>IF(ISNA(INDEX(defra!A:D,MATCH(C371,defra!A:A,0),4))=TRUE,0,INDEX(defra!A:D,MATCH(C371,defra!A:A,0),4))</f>
        <v>0</v>
      </c>
      <c r="Q371">
        <f>IF(ISNA(INDEX(daera!$A:$AA,MATCH(A371,lookup!$N$1:$N$13,FALSE),MATCH(B371,daera!$1:$1,0)))=TRUE,0,INDEX(daera!$A:$AA,MATCH(A371,lookup!$N$1:$N$13,FALSE),MATCH(B371,daera!$1:$1,0)))</f>
        <v>0</v>
      </c>
      <c r="R371" s="12">
        <f t="shared" ref="R371:R382" si="127">IF(H371=0,IF(H371-P371&gt;1,1,0)+IF(H371-P371&lt;-1,1,0),IF(F371-P371&gt;1,1,0)+IF(F371-P371&lt;-1,1,0))</f>
        <v>0</v>
      </c>
      <c r="S371" s="12" t="e">
        <f t="shared" ref="S371:S382" si="128">IF(G371+G372=G371,IF(G371+G372&gt;0,1,0),0)</f>
        <v>#VALUE!</v>
      </c>
      <c r="T371" s="12">
        <f t="shared" ref="T371:T382" si="129">IF(H371+H372=H371,IF(H371+H372&gt;0,1,0),0)</f>
        <v>0</v>
      </c>
      <c r="U371" s="12">
        <f t="shared" ref="U371:U382" si="130">IF(U370=0,IF(AND(F371=0,D371&gt;0),1,0),IF(AND(F371=0,D371&gt;0),1+U370,0))</f>
        <v>0</v>
      </c>
      <c r="V371" s="12">
        <f t="shared" ref="V371:V382" si="131">IF(AND(G371=0,E371&gt;0),1,0)</f>
        <v>0</v>
      </c>
      <c r="W371" s="12">
        <f t="shared" ref="W371:W382" si="132">IF(AND($W$1="UK",U371=1),D371,IF(AND($W$1="GB",V371=1),E371,0))+IF(AND($W$1="UK",U371=2),D371,IF(AND($W$1="GB",V371=2),E371,0))</f>
        <v>0</v>
      </c>
      <c r="X371">
        <f>IF(Y371="na",SUMIFS(data_dd!H:H,data_dd!B:B,data_monthly!C371),Y371)</f>
        <v>1000</v>
      </c>
      <c r="Y371">
        <v>1000</v>
      </c>
    </row>
    <row r="372" spans="1:25">
      <c r="A372" s="13" t="str">
        <f t="shared" si="111"/>
        <v>M01</v>
      </c>
      <c r="B372" s="24">
        <f t="shared" si="112"/>
        <v>2025</v>
      </c>
      <c r="C372" s="24" t="s">
        <v>576</v>
      </c>
      <c r="D372">
        <f>IF(C372=$AE$1,SUMIFS(data_dd!D:D,data_dd!B:B,data_monthly!C372)*$AG$2,SUMIFS(data_dd!D:D,data_dd!B:B,data_monthly!C372))</f>
        <v>0</v>
      </c>
      <c r="E372">
        <f>IF(D372=0,0,ROUND(SUMIFS(data_dd!F:F,data_dd!B:B,data_monthly!C372),2))</f>
        <v>0</v>
      </c>
      <c r="F372" s="6">
        <f t="shared" si="119"/>
        <v>0</v>
      </c>
      <c r="G372" s="6" t="s">
        <v>556</v>
      </c>
      <c r="H372" s="6">
        <f t="shared" si="120"/>
        <v>0</v>
      </c>
      <c r="I372">
        <f t="shared" si="121"/>
        <v>0</v>
      </c>
      <c r="J372" t="e">
        <f t="shared" ref="J372:J383" si="133">IF(G372=0,0,IF($A372="M04",G372,G372+J371))</f>
        <v>#VALUE!</v>
      </c>
      <c r="K372">
        <f t="shared" si="122"/>
        <v>0</v>
      </c>
      <c r="L372" s="12">
        <f t="shared" si="123"/>
        <v>31</v>
      </c>
      <c r="M372" s="131" t="e">
        <f t="shared" si="124"/>
        <v>#N/A</v>
      </c>
      <c r="N372" t="e">
        <f t="shared" si="125"/>
        <v>#VALUE!</v>
      </c>
      <c r="O372" s="131" t="e">
        <f t="shared" si="126"/>
        <v>#N/A</v>
      </c>
      <c r="P372">
        <f>IF(ISNA(INDEX(defra!A:D,MATCH(C372,defra!A:A,0),4))=TRUE,0,INDEX(defra!A:D,MATCH(C372,defra!A:A,0),4))</f>
        <v>0</v>
      </c>
      <c r="Q372">
        <f>IF(ISNA(INDEX(daera!$A:$AA,MATCH(A372,lookup!$N$1:$N$13,FALSE),MATCH(B372,daera!$1:$1,0)))=TRUE,0,INDEX(daera!$A:$AA,MATCH(A372,lookup!$N$1:$N$13,FALSE),MATCH(B372,daera!$1:$1,0)))</f>
        <v>0</v>
      </c>
      <c r="R372" s="12">
        <f t="shared" si="127"/>
        <v>0</v>
      </c>
      <c r="S372" s="12" t="e">
        <f t="shared" si="128"/>
        <v>#VALUE!</v>
      </c>
      <c r="T372" s="12">
        <f t="shared" si="129"/>
        <v>0</v>
      </c>
      <c r="U372" s="12">
        <f t="shared" si="130"/>
        <v>0</v>
      </c>
      <c r="V372" s="12">
        <f t="shared" si="131"/>
        <v>0</v>
      </c>
      <c r="W372" s="12">
        <f t="shared" si="132"/>
        <v>0</v>
      </c>
      <c r="X372">
        <f>IF(Y372="na",SUMIFS(data_dd!H:H,data_dd!B:B,data_monthly!C372),Y372)</f>
        <v>1005</v>
      </c>
      <c r="Y372">
        <v>1005</v>
      </c>
    </row>
    <row r="373" spans="1:25">
      <c r="A373" s="13" t="str">
        <f t="shared" si="111"/>
        <v>M02</v>
      </c>
      <c r="B373" s="24">
        <f t="shared" si="112"/>
        <v>2025</v>
      </c>
      <c r="C373" s="24" t="s">
        <v>577</v>
      </c>
      <c r="D373">
        <f>IF(C373=$AE$1,SUMIFS(data_dd!D:D,data_dd!B:B,data_monthly!C373)*$AG$2,SUMIFS(data_dd!D:D,data_dd!B:B,data_monthly!C373))</f>
        <v>0</v>
      </c>
      <c r="E373">
        <f>IF(D373=0,0,ROUND(SUMIFS(data_dd!F:F,data_dd!B:B,data_monthly!C373),2))</f>
        <v>0</v>
      </c>
      <c r="F373" s="6">
        <f t="shared" si="119"/>
        <v>0</v>
      </c>
      <c r="G373" s="6" t="s">
        <v>556</v>
      </c>
      <c r="H373" s="6">
        <f t="shared" si="120"/>
        <v>0</v>
      </c>
      <c r="I373">
        <f t="shared" si="121"/>
        <v>0</v>
      </c>
      <c r="J373" t="e">
        <f t="shared" si="133"/>
        <v>#VALUE!</v>
      </c>
      <c r="K373">
        <f t="shared" si="122"/>
        <v>0</v>
      </c>
      <c r="L373" s="12">
        <f t="shared" si="123"/>
        <v>28</v>
      </c>
      <c r="M373" s="131" t="e">
        <f t="shared" si="124"/>
        <v>#N/A</v>
      </c>
      <c r="N373" t="e">
        <f t="shared" si="125"/>
        <v>#VALUE!</v>
      </c>
      <c r="O373" s="131" t="e">
        <f t="shared" si="126"/>
        <v>#N/A</v>
      </c>
      <c r="P373">
        <f>IF(ISNA(INDEX(defra!A:D,MATCH(C373,defra!A:A,0),4))=TRUE,0,INDEX(defra!A:D,MATCH(C373,defra!A:A,0),4))</f>
        <v>0</v>
      </c>
      <c r="Q373">
        <f>IF(ISNA(INDEX(daera!$A:$AA,MATCH(A373,lookup!$N$1:$N$13,FALSE),MATCH(B373,daera!$1:$1,0)))=TRUE,0,INDEX(daera!$A:$AA,MATCH(A373,lookup!$N$1:$N$13,FALSE),MATCH(B373,daera!$1:$1,0)))</f>
        <v>0</v>
      </c>
      <c r="R373" s="12">
        <f t="shared" si="127"/>
        <v>0</v>
      </c>
      <c r="S373" s="12" t="e">
        <f t="shared" si="128"/>
        <v>#VALUE!</v>
      </c>
      <c r="T373" s="12">
        <f t="shared" si="129"/>
        <v>0</v>
      </c>
      <c r="U373" s="12">
        <f t="shared" si="130"/>
        <v>0</v>
      </c>
      <c r="V373" s="12">
        <f t="shared" si="131"/>
        <v>0</v>
      </c>
      <c r="W373" s="12">
        <f t="shared" si="132"/>
        <v>0</v>
      </c>
      <c r="X373">
        <f>IF(Y373="na",SUMIFS(data_dd!H:H,data_dd!B:B,data_monthly!C373),Y373)</f>
        <v>930</v>
      </c>
      <c r="Y373">
        <v>930</v>
      </c>
    </row>
    <row r="374" spans="1:25">
      <c r="A374" s="13" t="str">
        <f t="shared" si="111"/>
        <v>M03</v>
      </c>
      <c r="B374" s="24">
        <f t="shared" si="112"/>
        <v>2025</v>
      </c>
      <c r="C374" s="24" t="s">
        <v>578</v>
      </c>
      <c r="D374">
        <f>IF(C374=$AE$1,SUMIFS(data_dd!D:D,data_dd!B:B,data_monthly!C374)*$AG$2,SUMIFS(data_dd!D:D,data_dd!B:B,data_monthly!C374))</f>
        <v>0</v>
      </c>
      <c r="E374">
        <f>IF(D374=0,0,ROUND(SUMIFS(data_dd!F:F,data_dd!B:B,data_monthly!C374),2))</f>
        <v>0</v>
      </c>
      <c r="F374" s="6">
        <f t="shared" si="119"/>
        <v>0</v>
      </c>
      <c r="G374" s="6" t="s">
        <v>556</v>
      </c>
      <c r="H374" s="6">
        <f t="shared" si="120"/>
        <v>0</v>
      </c>
      <c r="I374">
        <f t="shared" si="121"/>
        <v>0</v>
      </c>
      <c r="J374" t="e">
        <f t="shared" si="133"/>
        <v>#VALUE!</v>
      </c>
      <c r="K374">
        <f t="shared" si="122"/>
        <v>0</v>
      </c>
      <c r="L374" s="12">
        <f t="shared" si="123"/>
        <v>31</v>
      </c>
      <c r="M374" s="131" t="e">
        <f t="shared" si="124"/>
        <v>#N/A</v>
      </c>
      <c r="N374" t="e">
        <f t="shared" si="125"/>
        <v>#VALUE!</v>
      </c>
      <c r="O374" s="131" t="e">
        <f t="shared" si="126"/>
        <v>#N/A</v>
      </c>
      <c r="P374">
        <f>IF(ISNA(INDEX(defra!A:D,MATCH(C374,defra!A:A,0),4))=TRUE,0,INDEX(defra!A:D,MATCH(C374,defra!A:A,0),4))</f>
        <v>0</v>
      </c>
      <c r="Q374">
        <f>IF(ISNA(INDEX(daera!$A:$AA,MATCH(A374,lookup!$N$1:$N$13,FALSE),MATCH(B374,daera!$1:$1,0)))=TRUE,0,INDEX(daera!$A:$AA,MATCH(A374,lookup!$N$1:$N$13,FALSE),MATCH(B374,daera!$1:$1,0)))</f>
        <v>0</v>
      </c>
      <c r="R374" s="12">
        <f t="shared" si="127"/>
        <v>0</v>
      </c>
      <c r="S374" s="12" t="e">
        <f t="shared" si="128"/>
        <v>#VALUE!</v>
      </c>
      <c r="T374" s="12">
        <f t="shared" si="129"/>
        <v>0</v>
      </c>
      <c r="U374" s="12">
        <f t="shared" si="130"/>
        <v>0</v>
      </c>
      <c r="V374" s="12">
        <f t="shared" si="131"/>
        <v>0</v>
      </c>
      <c r="W374" s="12">
        <f t="shared" si="132"/>
        <v>0</v>
      </c>
      <c r="X374">
        <f>IF(Y374="na",SUMIFS(data_dd!H:H,data_dd!B:B,data_monthly!C374),Y374)</f>
        <v>1080</v>
      </c>
      <c r="Y374">
        <v>1080</v>
      </c>
    </row>
    <row r="375" spans="1:25">
      <c r="A375" s="13" t="str">
        <f t="shared" si="111"/>
        <v>M04</v>
      </c>
      <c r="B375" s="24">
        <f t="shared" si="112"/>
        <v>2025</v>
      </c>
      <c r="C375" s="24" t="s">
        <v>579</v>
      </c>
      <c r="D375">
        <f>IF(C375=$AE$1,SUMIFS(data_dd!D:D,data_dd!B:B,data_monthly!C375)*$AG$2,SUMIFS(data_dd!D:D,data_dd!B:B,data_monthly!C375))</f>
        <v>0</v>
      </c>
      <c r="E375">
        <f>IF(D375=0,0,ROUND(SUMIFS(data_dd!F:F,data_dd!B:B,data_monthly!C375),2))</f>
        <v>0</v>
      </c>
      <c r="F375" s="6">
        <f t="shared" si="119"/>
        <v>0</v>
      </c>
      <c r="G375" s="6" t="s">
        <v>556</v>
      </c>
      <c r="H375" s="6">
        <f t="shared" si="120"/>
        <v>0</v>
      </c>
      <c r="I375">
        <f t="shared" si="121"/>
        <v>0</v>
      </c>
      <c r="J375" t="str">
        <f t="shared" si="133"/>
        <v/>
      </c>
      <c r="K375">
        <f t="shared" si="122"/>
        <v>0</v>
      </c>
      <c r="L375" s="12">
        <f t="shared" si="123"/>
        <v>30</v>
      </c>
      <c r="M375" s="131" t="e">
        <f t="shared" si="124"/>
        <v>#N/A</v>
      </c>
      <c r="N375" t="e">
        <f t="shared" si="125"/>
        <v>#VALUE!</v>
      </c>
      <c r="O375" s="131" t="e">
        <f t="shared" si="126"/>
        <v>#N/A</v>
      </c>
      <c r="P375">
        <f>IF(ISNA(INDEX(defra!A:D,MATCH(C375,defra!A:A,0),4))=TRUE,0,INDEX(defra!A:D,MATCH(C375,defra!A:A,0),4))</f>
        <v>0</v>
      </c>
      <c r="Q375">
        <f>IF(ISNA(INDEX(daera!$A:$AA,MATCH(A375,lookup!$N$1:$N$13,FALSE),MATCH(B375,daera!$1:$1,0)))=TRUE,0,INDEX(daera!$A:$AA,MATCH(A375,lookup!$N$1:$N$13,FALSE),MATCH(B375,daera!$1:$1,0)))</f>
        <v>0</v>
      </c>
      <c r="R375" s="12">
        <f t="shared" si="127"/>
        <v>0</v>
      </c>
      <c r="S375" s="12" t="e">
        <f t="shared" si="128"/>
        <v>#VALUE!</v>
      </c>
      <c r="T375" s="12">
        <f t="shared" si="129"/>
        <v>0</v>
      </c>
      <c r="U375" s="12">
        <f t="shared" si="130"/>
        <v>0</v>
      </c>
      <c r="V375" s="12">
        <f t="shared" si="131"/>
        <v>0</v>
      </c>
      <c r="W375" s="12">
        <f t="shared" si="132"/>
        <v>0</v>
      </c>
      <c r="X375">
        <f>IF(Y375="na",SUMIFS(data_dd!H:H,data_dd!B:B,data_monthly!C375),Y375)</f>
        <v>1085</v>
      </c>
      <c r="Y375">
        <v>1085</v>
      </c>
    </row>
    <row r="376" spans="1:25">
      <c r="A376" s="13" t="str">
        <f t="shared" si="111"/>
        <v>M05</v>
      </c>
      <c r="B376" s="24">
        <f t="shared" si="112"/>
        <v>2025</v>
      </c>
      <c r="C376" s="24" t="s">
        <v>580</v>
      </c>
      <c r="D376">
        <f>IF(C376=$AE$1,SUMIFS(data_dd!D:D,data_dd!B:B,data_monthly!C376)*$AG$2,SUMIFS(data_dd!D:D,data_dd!B:B,data_monthly!C376))</f>
        <v>0</v>
      </c>
      <c r="E376">
        <f>IF(D376=0,0,ROUND(SUMIFS(data_dd!F:F,data_dd!B:B,data_monthly!C376),2))</f>
        <v>0</v>
      </c>
      <c r="F376" s="6">
        <f t="shared" si="119"/>
        <v>0</v>
      </c>
      <c r="G376" s="6" t="s">
        <v>556</v>
      </c>
      <c r="H376" s="6">
        <f t="shared" si="120"/>
        <v>0</v>
      </c>
      <c r="I376">
        <f t="shared" si="121"/>
        <v>0</v>
      </c>
      <c r="J376" t="e">
        <f t="shared" si="133"/>
        <v>#VALUE!</v>
      </c>
      <c r="K376">
        <f t="shared" si="122"/>
        <v>0</v>
      </c>
      <c r="L376" s="12">
        <f t="shared" si="123"/>
        <v>31</v>
      </c>
      <c r="M376" s="131" t="e">
        <f t="shared" si="124"/>
        <v>#N/A</v>
      </c>
      <c r="N376" t="e">
        <f t="shared" si="125"/>
        <v>#VALUE!</v>
      </c>
      <c r="O376" s="131" t="e">
        <f t="shared" si="126"/>
        <v>#N/A</v>
      </c>
      <c r="P376">
        <f>IF(ISNA(INDEX(defra!A:D,MATCH(C376,defra!A:A,0),4))=TRUE,0,INDEX(defra!A:D,MATCH(C376,defra!A:A,0),4))</f>
        <v>0</v>
      </c>
      <c r="Q376">
        <f>IF(ISNA(INDEX(daera!$A:$AA,MATCH(A376,lookup!$N$1:$N$13,FALSE),MATCH(B376,daera!$1:$1,0)))=TRUE,0,INDEX(daera!$A:$AA,MATCH(A376,lookup!$N$1:$N$13,FALSE),MATCH(B376,daera!$1:$1,0)))</f>
        <v>0</v>
      </c>
      <c r="R376" s="12">
        <f t="shared" si="127"/>
        <v>0</v>
      </c>
      <c r="S376" s="12" t="e">
        <f t="shared" si="128"/>
        <v>#VALUE!</v>
      </c>
      <c r="T376" s="12">
        <f t="shared" si="129"/>
        <v>0</v>
      </c>
      <c r="U376" s="12">
        <f t="shared" si="130"/>
        <v>0</v>
      </c>
      <c r="V376" s="12">
        <f t="shared" si="131"/>
        <v>0</v>
      </c>
      <c r="W376" s="12">
        <f t="shared" si="132"/>
        <v>0</v>
      </c>
      <c r="X376">
        <f>IF(Y376="na",SUMIFS(data_dd!H:H,data_dd!B:B,data_monthly!C376),Y376)</f>
        <v>1135</v>
      </c>
      <c r="Y376">
        <v>1135</v>
      </c>
    </row>
    <row r="377" spans="1:25">
      <c r="A377" s="13" t="str">
        <f t="shared" si="111"/>
        <v>M06</v>
      </c>
      <c r="B377" s="24">
        <f t="shared" si="112"/>
        <v>2025</v>
      </c>
      <c r="C377" s="24" t="s">
        <v>581</v>
      </c>
      <c r="D377">
        <f>IF(C377=$AE$1,SUMIFS(data_dd!D:D,data_dd!B:B,data_monthly!C377)*$AG$2,SUMIFS(data_dd!D:D,data_dd!B:B,data_monthly!C377))</f>
        <v>0</v>
      </c>
      <c r="E377">
        <f>IF(D377=0,0,ROUND(SUMIFS(data_dd!F:F,data_dd!B:B,data_monthly!C377),2))</f>
        <v>0</v>
      </c>
      <c r="F377" s="6">
        <f t="shared" si="119"/>
        <v>0</v>
      </c>
      <c r="G377" s="6" t="s">
        <v>556</v>
      </c>
      <c r="H377" s="6">
        <f t="shared" si="120"/>
        <v>0</v>
      </c>
      <c r="I377">
        <f t="shared" si="121"/>
        <v>0</v>
      </c>
      <c r="J377" t="e">
        <f t="shared" si="133"/>
        <v>#VALUE!</v>
      </c>
      <c r="K377">
        <f t="shared" si="122"/>
        <v>0</v>
      </c>
      <c r="L377" s="12">
        <f t="shared" si="123"/>
        <v>30</v>
      </c>
      <c r="M377" s="131" t="e">
        <f t="shared" si="124"/>
        <v>#N/A</v>
      </c>
      <c r="N377" t="e">
        <f t="shared" si="125"/>
        <v>#VALUE!</v>
      </c>
      <c r="O377" s="131" t="e">
        <f t="shared" si="126"/>
        <v>#N/A</v>
      </c>
      <c r="P377">
        <f>IF(ISNA(INDEX(defra!A:D,MATCH(C377,defra!A:A,0),4))=TRUE,0,INDEX(defra!A:D,MATCH(C377,defra!A:A,0),4))</f>
        <v>0</v>
      </c>
      <c r="Q377">
        <f>IF(ISNA(INDEX(daera!$A:$AA,MATCH(A377,lookup!$N$1:$N$13,FALSE),MATCH(B377,daera!$1:$1,0)))=TRUE,0,INDEX(daera!$A:$AA,MATCH(A377,lookup!$N$1:$N$13,FALSE),MATCH(B377,daera!$1:$1,0)))</f>
        <v>0</v>
      </c>
      <c r="R377" s="12">
        <f t="shared" si="127"/>
        <v>0</v>
      </c>
      <c r="S377" s="12" t="e">
        <f t="shared" si="128"/>
        <v>#VALUE!</v>
      </c>
      <c r="T377" s="12">
        <f t="shared" si="129"/>
        <v>0</v>
      </c>
      <c r="U377" s="12">
        <f t="shared" si="130"/>
        <v>0</v>
      </c>
      <c r="V377" s="12">
        <f t="shared" si="131"/>
        <v>0</v>
      </c>
      <c r="W377" s="12">
        <f t="shared" si="132"/>
        <v>0</v>
      </c>
      <c r="X377">
        <f>IF(Y377="na",SUMIFS(data_dd!H:H,data_dd!B:B,data_monthly!C377),Y377)</f>
        <v>1050</v>
      </c>
      <c r="Y377">
        <v>1050</v>
      </c>
    </row>
    <row r="378" spans="1:25">
      <c r="A378" s="13" t="str">
        <f t="shared" si="111"/>
        <v>M07</v>
      </c>
      <c r="B378" s="24">
        <f t="shared" si="112"/>
        <v>2025</v>
      </c>
      <c r="C378" s="24" t="s">
        <v>582</v>
      </c>
      <c r="D378">
        <f>IF(C378=$AE$1,SUMIFS(data_dd!D:D,data_dd!B:B,data_monthly!C378)*$AG$2,SUMIFS(data_dd!D:D,data_dd!B:B,data_monthly!C378))</f>
        <v>0</v>
      </c>
      <c r="E378">
        <f>IF(D378=0,0,ROUND(SUMIFS(data_dd!F:F,data_dd!B:B,data_monthly!C378),2))</f>
        <v>0</v>
      </c>
      <c r="F378" s="6">
        <f t="shared" si="119"/>
        <v>0</v>
      </c>
      <c r="G378" s="6" t="s">
        <v>556</v>
      </c>
      <c r="H378" s="6">
        <f t="shared" si="120"/>
        <v>0</v>
      </c>
      <c r="I378">
        <f t="shared" si="121"/>
        <v>0</v>
      </c>
      <c r="J378" t="e">
        <f t="shared" si="133"/>
        <v>#VALUE!</v>
      </c>
      <c r="K378">
        <f t="shared" si="122"/>
        <v>0</v>
      </c>
      <c r="L378" s="12">
        <f t="shared" si="123"/>
        <v>31</v>
      </c>
      <c r="M378" s="131" t="e">
        <f t="shared" si="124"/>
        <v>#N/A</v>
      </c>
      <c r="N378" t="e">
        <f t="shared" si="125"/>
        <v>#VALUE!</v>
      </c>
      <c r="O378" s="131" t="e">
        <f t="shared" si="126"/>
        <v>#N/A</v>
      </c>
      <c r="P378">
        <f>IF(ISNA(INDEX(defra!A:D,MATCH(C378,defra!A:A,0),4))=TRUE,0,INDEX(defra!A:D,MATCH(C378,defra!A:A,0),4))</f>
        <v>0</v>
      </c>
      <c r="Q378">
        <f>IF(ISNA(INDEX(daera!$A:$AA,MATCH(A378,lookup!$N$1:$N$13,FALSE),MATCH(B378,daera!$1:$1,0)))=TRUE,0,INDEX(daera!$A:$AA,MATCH(A378,lookup!$N$1:$N$13,FALSE),MATCH(B378,daera!$1:$1,0)))</f>
        <v>0</v>
      </c>
      <c r="R378" s="12">
        <f t="shared" si="127"/>
        <v>0</v>
      </c>
      <c r="S378" s="12" t="e">
        <f t="shared" si="128"/>
        <v>#VALUE!</v>
      </c>
      <c r="T378" s="12">
        <f t="shared" si="129"/>
        <v>0</v>
      </c>
      <c r="U378" s="12">
        <f t="shared" si="130"/>
        <v>0</v>
      </c>
      <c r="V378" s="12">
        <f t="shared" si="131"/>
        <v>0</v>
      </c>
      <c r="W378" s="12">
        <f t="shared" si="132"/>
        <v>0</v>
      </c>
      <c r="X378">
        <f>IF(Y378="na",SUMIFS(data_dd!H:H,data_dd!B:B,data_monthly!C378),Y378)</f>
        <v>0</v>
      </c>
    </row>
    <row r="379" spans="1:25">
      <c r="A379" s="13" t="str">
        <f t="shared" si="111"/>
        <v>M08</v>
      </c>
      <c r="B379" s="24">
        <f t="shared" si="112"/>
        <v>2025</v>
      </c>
      <c r="C379" s="24" t="s">
        <v>583</v>
      </c>
      <c r="D379">
        <f>IF(C379=$AE$1,SUMIFS(data_dd!D:D,data_dd!B:B,data_monthly!C379)*$AG$2,SUMIFS(data_dd!D:D,data_dd!B:B,data_monthly!C379))</f>
        <v>0</v>
      </c>
      <c r="E379">
        <f>IF(D379=0,0,ROUND(SUMIFS(data_dd!F:F,data_dd!B:B,data_monthly!C379),2))</f>
        <v>0</v>
      </c>
      <c r="F379" s="6">
        <f t="shared" si="119"/>
        <v>0</v>
      </c>
      <c r="G379" s="6" t="s">
        <v>556</v>
      </c>
      <c r="H379" s="6">
        <f t="shared" si="120"/>
        <v>0</v>
      </c>
      <c r="I379">
        <f t="shared" si="121"/>
        <v>0</v>
      </c>
      <c r="J379" t="e">
        <f t="shared" si="133"/>
        <v>#VALUE!</v>
      </c>
      <c r="K379">
        <f t="shared" si="122"/>
        <v>0</v>
      </c>
      <c r="L379" s="12">
        <f t="shared" si="123"/>
        <v>31</v>
      </c>
      <c r="M379" s="131" t="e">
        <f t="shared" si="124"/>
        <v>#N/A</v>
      </c>
      <c r="N379" t="e">
        <f t="shared" si="125"/>
        <v>#VALUE!</v>
      </c>
      <c r="O379" s="131" t="e">
        <f t="shared" si="126"/>
        <v>#N/A</v>
      </c>
      <c r="P379">
        <f>IF(ISNA(INDEX(defra!A:D,MATCH(C379,defra!A:A,0),4))=TRUE,0,INDEX(defra!A:D,MATCH(C379,defra!A:A,0),4))</f>
        <v>0</v>
      </c>
      <c r="Q379">
        <f>IF(ISNA(INDEX(daera!$A:$AA,MATCH(A379,lookup!$N$1:$N$13,FALSE),MATCH(B379,daera!$1:$1,0)))=TRUE,0,INDEX(daera!$A:$AA,MATCH(A379,lookup!$N$1:$N$13,FALSE),MATCH(B379,daera!$1:$1,0)))</f>
        <v>0</v>
      </c>
      <c r="R379" s="12">
        <f t="shared" si="127"/>
        <v>0</v>
      </c>
      <c r="S379" s="12" t="e">
        <f t="shared" si="128"/>
        <v>#VALUE!</v>
      </c>
      <c r="T379" s="12">
        <f t="shared" si="129"/>
        <v>0</v>
      </c>
      <c r="U379" s="12">
        <f t="shared" si="130"/>
        <v>0</v>
      </c>
      <c r="V379" s="12">
        <f t="shared" si="131"/>
        <v>0</v>
      </c>
      <c r="W379" s="12">
        <f t="shared" si="132"/>
        <v>0</v>
      </c>
      <c r="X379">
        <f>IF(Y379="na",SUMIFS(data_dd!H:H,data_dd!B:B,data_monthly!C379),Y379)</f>
        <v>0</v>
      </c>
    </row>
    <row r="380" spans="1:25">
      <c r="A380" s="13" t="str">
        <f t="shared" si="111"/>
        <v>M09</v>
      </c>
      <c r="B380" s="24">
        <f t="shared" si="112"/>
        <v>2025</v>
      </c>
      <c r="C380" s="24" t="s">
        <v>584</v>
      </c>
      <c r="D380">
        <f>IF(C380=$AE$1,SUMIFS(data_dd!D:D,data_dd!B:B,data_monthly!C380)*$AG$2,SUMIFS(data_dd!D:D,data_dd!B:B,data_monthly!C380))</f>
        <v>0</v>
      </c>
      <c r="E380">
        <f>IF(D380=0,0,ROUND(SUMIFS(data_dd!F:F,data_dd!B:B,data_monthly!C380),2))</f>
        <v>0</v>
      </c>
      <c r="F380" s="6">
        <f t="shared" si="119"/>
        <v>0</v>
      </c>
      <c r="G380" s="6" t="s">
        <v>556</v>
      </c>
      <c r="H380" s="6">
        <f t="shared" si="120"/>
        <v>0</v>
      </c>
      <c r="I380">
        <f t="shared" si="121"/>
        <v>0</v>
      </c>
      <c r="J380" t="e">
        <f t="shared" si="133"/>
        <v>#VALUE!</v>
      </c>
      <c r="K380">
        <f t="shared" si="122"/>
        <v>0</v>
      </c>
      <c r="L380" s="12">
        <f t="shared" si="123"/>
        <v>30</v>
      </c>
      <c r="M380" s="131" t="e">
        <f t="shared" si="124"/>
        <v>#N/A</v>
      </c>
      <c r="N380" t="e">
        <f t="shared" si="125"/>
        <v>#VALUE!</v>
      </c>
      <c r="O380" s="131" t="e">
        <f t="shared" si="126"/>
        <v>#N/A</v>
      </c>
      <c r="P380">
        <f>IF(ISNA(INDEX(defra!A:D,MATCH(C380,defra!A:A,0),4))=TRUE,0,INDEX(defra!A:D,MATCH(C380,defra!A:A,0),4))</f>
        <v>0</v>
      </c>
      <c r="Q380">
        <f>IF(ISNA(INDEX(daera!$A:$AA,MATCH(A380,lookup!$N$1:$N$13,FALSE),MATCH(B380,daera!$1:$1,0)))=TRUE,0,INDEX(daera!$A:$AA,MATCH(A380,lookup!$N$1:$N$13,FALSE),MATCH(B380,daera!$1:$1,0)))</f>
        <v>0</v>
      </c>
      <c r="R380" s="12">
        <f t="shared" si="127"/>
        <v>0</v>
      </c>
      <c r="S380" s="12" t="e">
        <f t="shared" si="128"/>
        <v>#VALUE!</v>
      </c>
      <c r="T380" s="12">
        <f t="shared" si="129"/>
        <v>0</v>
      </c>
      <c r="U380" s="12">
        <f t="shared" si="130"/>
        <v>0</v>
      </c>
      <c r="V380" s="12">
        <f t="shared" si="131"/>
        <v>0</v>
      </c>
      <c r="W380" s="12">
        <f t="shared" si="132"/>
        <v>0</v>
      </c>
      <c r="X380">
        <f>IF(Y380="na",SUMIFS(data_dd!H:H,data_dd!B:B,data_monthly!C380),Y380)</f>
        <v>0</v>
      </c>
    </row>
    <row r="381" spans="1:25">
      <c r="A381" s="13" t="str">
        <f t="shared" si="111"/>
        <v>M10</v>
      </c>
      <c r="B381" s="24">
        <f t="shared" si="112"/>
        <v>2025</v>
      </c>
      <c r="C381" s="24" t="s">
        <v>585</v>
      </c>
      <c r="D381">
        <f>IF(C381=$AE$1,SUMIFS(data_dd!D:D,data_dd!B:B,data_monthly!C381)*$AG$2,SUMIFS(data_dd!D:D,data_dd!B:B,data_monthly!C381))</f>
        <v>0</v>
      </c>
      <c r="E381">
        <f>IF(D381=0,0,ROUND(SUMIFS(data_dd!F:F,data_dd!B:B,data_monthly!C381),2))</f>
        <v>0</v>
      </c>
      <c r="F381" s="6">
        <f t="shared" si="119"/>
        <v>0</v>
      </c>
      <c r="G381" s="6" t="s">
        <v>556</v>
      </c>
      <c r="H381" s="6">
        <f t="shared" si="120"/>
        <v>0</v>
      </c>
      <c r="I381">
        <f t="shared" si="121"/>
        <v>0</v>
      </c>
      <c r="J381" t="e">
        <f t="shared" si="133"/>
        <v>#VALUE!</v>
      </c>
      <c r="K381">
        <f t="shared" si="122"/>
        <v>0</v>
      </c>
      <c r="L381" s="12">
        <f t="shared" si="123"/>
        <v>31</v>
      </c>
      <c r="M381" s="131" t="e">
        <f t="shared" si="124"/>
        <v>#N/A</v>
      </c>
      <c r="N381" t="e">
        <f t="shared" si="125"/>
        <v>#VALUE!</v>
      </c>
      <c r="O381" s="131" t="e">
        <f t="shared" si="126"/>
        <v>#N/A</v>
      </c>
      <c r="P381">
        <f>IF(ISNA(INDEX(defra!A:D,MATCH(C381,defra!A:A,0),4))=TRUE,0,INDEX(defra!A:D,MATCH(C381,defra!A:A,0),4))</f>
        <v>0</v>
      </c>
      <c r="Q381">
        <f>IF(ISNA(INDEX(daera!$A:$AA,MATCH(A381,lookup!$N$1:$N$13,FALSE),MATCH(B381,daera!$1:$1,0)))=TRUE,0,INDEX(daera!$A:$AA,MATCH(A381,lookup!$N$1:$N$13,FALSE),MATCH(B381,daera!$1:$1,0)))</f>
        <v>0</v>
      </c>
      <c r="R381" s="12">
        <f t="shared" si="127"/>
        <v>0</v>
      </c>
      <c r="S381" s="12" t="e">
        <f t="shared" si="128"/>
        <v>#VALUE!</v>
      </c>
      <c r="T381" s="12">
        <f t="shared" si="129"/>
        <v>0</v>
      </c>
      <c r="U381" s="12">
        <f t="shared" si="130"/>
        <v>0</v>
      </c>
      <c r="V381" s="12">
        <f t="shared" si="131"/>
        <v>0</v>
      </c>
      <c r="W381" s="12">
        <f t="shared" si="132"/>
        <v>0</v>
      </c>
      <c r="X381">
        <f>IF(Y381="na",SUMIFS(data_dd!H:H,data_dd!B:B,data_monthly!C381),Y381)</f>
        <v>0</v>
      </c>
    </row>
    <row r="382" spans="1:25">
      <c r="A382" s="13" t="str">
        <f t="shared" si="111"/>
        <v>M11</v>
      </c>
      <c r="B382" s="24">
        <f t="shared" si="112"/>
        <v>2025</v>
      </c>
      <c r="C382" s="24" t="s">
        <v>586</v>
      </c>
      <c r="D382">
        <f>IF(C382=$AE$1,SUMIFS(data_dd!D:D,data_dd!B:B,data_monthly!C382)*$AG$2,SUMIFS(data_dd!D:D,data_dd!B:B,data_monthly!C382))</f>
        <v>0</v>
      </c>
      <c r="E382">
        <f>IF(D382=0,0,ROUND(SUMIFS(data_dd!F:F,data_dd!B:B,data_monthly!C382),2))</f>
        <v>0</v>
      </c>
      <c r="F382" s="6">
        <f t="shared" si="119"/>
        <v>0</v>
      </c>
      <c r="G382" s="6" t="s">
        <v>556</v>
      </c>
      <c r="H382" s="6">
        <f t="shared" si="120"/>
        <v>0</v>
      </c>
      <c r="I382">
        <f t="shared" si="121"/>
        <v>0</v>
      </c>
      <c r="J382" t="e">
        <f t="shared" si="133"/>
        <v>#VALUE!</v>
      </c>
      <c r="K382">
        <f t="shared" si="122"/>
        <v>0</v>
      </c>
      <c r="L382" s="12">
        <f t="shared" si="123"/>
        <v>30</v>
      </c>
      <c r="M382" s="131" t="e">
        <f t="shared" si="124"/>
        <v>#N/A</v>
      </c>
      <c r="N382" t="e">
        <f t="shared" si="125"/>
        <v>#VALUE!</v>
      </c>
      <c r="O382" s="131" t="e">
        <f t="shared" si="126"/>
        <v>#N/A</v>
      </c>
      <c r="P382">
        <f>IF(ISNA(INDEX(defra!A:D,MATCH(C382,defra!A:A,0),4))=TRUE,0,INDEX(defra!A:D,MATCH(C382,defra!A:A,0),4))</f>
        <v>0</v>
      </c>
      <c r="Q382">
        <f>IF(ISNA(INDEX(daera!$A:$AA,MATCH(A382,lookup!$N$1:$N$13,FALSE),MATCH(B382,daera!$1:$1,0)))=TRUE,0,INDEX(daera!$A:$AA,MATCH(A382,lookup!$N$1:$N$13,FALSE),MATCH(B382,daera!$1:$1,0)))</f>
        <v>0</v>
      </c>
      <c r="R382" s="12">
        <f t="shared" si="127"/>
        <v>0</v>
      </c>
      <c r="S382" s="12" t="e">
        <f t="shared" si="128"/>
        <v>#VALUE!</v>
      </c>
      <c r="T382" s="12">
        <f t="shared" si="129"/>
        <v>0</v>
      </c>
      <c r="U382" s="12">
        <f t="shared" si="130"/>
        <v>0</v>
      </c>
      <c r="V382" s="12">
        <f t="shared" si="131"/>
        <v>0</v>
      </c>
      <c r="W382" s="12">
        <f t="shared" si="132"/>
        <v>0</v>
      </c>
      <c r="X382">
        <f>IF(Y382="na",SUMIFS(data_dd!H:H,data_dd!B:B,data_monthly!C382),Y382)</f>
        <v>0</v>
      </c>
    </row>
    <row r="383" spans="1:25">
      <c r="A383" s="13" t="str">
        <f t="shared" si="111"/>
        <v>M12</v>
      </c>
      <c r="B383" s="24">
        <f t="shared" si="112"/>
        <v>2025</v>
      </c>
      <c r="C383" s="24" t="s">
        <v>587</v>
      </c>
      <c r="D383">
        <f>IF(C383=$AE$1,SUMIFS(data_dd!D:D,data_dd!B:B,data_monthly!C383)*$AG$2,SUMIFS(data_dd!D:D,data_dd!B:B,data_monthly!C383))</f>
        <v>0</v>
      </c>
      <c r="E383">
        <f>IF(D383=0,0,ROUND(SUMIFS(data_dd!F:F,data_dd!B:B,data_monthly!C383),2))</f>
        <v>0</v>
      </c>
      <c r="F383" s="6">
        <f t="shared" ref="F383" si="134">IF(H383=0,0,G383+H383)</f>
        <v>0</v>
      </c>
      <c r="G383" s="6" t="s">
        <v>556</v>
      </c>
      <c r="H383" s="6">
        <f t="shared" ref="H383" si="135">Q383</f>
        <v>0</v>
      </c>
      <c r="I383">
        <f t="shared" ref="I383" si="136">IF(F383=0,0,IF(A383="M04",F383,F383+I382))</f>
        <v>0</v>
      </c>
      <c r="J383" t="e">
        <f t="shared" si="133"/>
        <v>#VALUE!</v>
      </c>
      <c r="K383">
        <f t="shared" ref="K383" si="137">IF(H383=0,0,IF($A383="M04",H383,H383+K382))</f>
        <v>0</v>
      </c>
      <c r="L383" s="12">
        <f t="shared" ref="L383" si="138">DAY(EOMONTH(DATE(B383,RIGHT(A383,2),1),0))</f>
        <v>31</v>
      </c>
      <c r="M383" s="131" t="e">
        <f t="shared" ref="M383" si="139">IF(F383/$L383=0,#N/A,(F383/$L383))</f>
        <v>#N/A</v>
      </c>
      <c r="N383" t="e">
        <f t="shared" ref="N383" si="140">G383/$L383</f>
        <v>#VALUE!</v>
      </c>
      <c r="O383" s="131" t="e">
        <f t="shared" ref="O383" si="141">IF(H383/$L383=0,#N/A,(H383/$L383))</f>
        <v>#N/A</v>
      </c>
      <c r="P383">
        <f>IF(ISNA(INDEX(defra!A:D,MATCH(C383,defra!A:A,0),4))=TRUE,0,INDEX(defra!A:D,MATCH(C383,defra!A:A,0),4))</f>
        <v>0</v>
      </c>
      <c r="Q383">
        <f>IF(ISNA(INDEX(daera!$A:$AA,MATCH(A383,lookup!$N$1:$N$13,FALSE),MATCH(B383,daera!$1:$1,0)))=TRUE,0,INDEX(daera!$A:$AA,MATCH(A383,lookup!$N$1:$N$13,FALSE),MATCH(B383,daera!$1:$1,0)))</f>
        <v>0</v>
      </c>
      <c r="R383" s="12">
        <f t="shared" ref="R383" si="142">IF(H383=0,IF(H383-P383&gt;1,1,0)+IF(H383-P383&lt;-1,1,0),IF(F383-P383&gt;1,1,0)+IF(F383-P383&lt;-1,1,0))</f>
        <v>0</v>
      </c>
      <c r="S383" s="12" t="e">
        <f t="shared" ref="S383" si="143">IF(G383+G384=G383,IF(G383+G384&gt;0,1,0),0)</f>
        <v>#VALUE!</v>
      </c>
      <c r="T383" s="12">
        <f t="shared" ref="T383" si="144">IF(H383+H384=H383,IF(H383+H384&gt;0,1,0),0)</f>
        <v>0</v>
      </c>
      <c r="U383" s="12">
        <f t="shared" ref="U383" si="145">IF(U382=0,IF(AND(F383=0,D383&gt;0),1,0),IF(AND(F383=0,D383&gt;0),1+U382,0))</f>
        <v>0</v>
      </c>
      <c r="V383" s="12">
        <f t="shared" ref="V383" si="146">IF(AND(G383=0,E383&gt;0),1,0)</f>
        <v>0</v>
      </c>
      <c r="W383" s="12">
        <f t="shared" ref="W383" si="147">IF(AND($W$1="UK",U383=1),D383,IF(AND($W$1="GB",V383=1),E383,0))+IF(AND($W$1="UK",U383=2),D383,IF(AND($W$1="GB",V383=2),E383,0))</f>
        <v>0</v>
      </c>
      <c r="X383">
        <f>IF(Y383="na",SUMIFS(data_dd!H:H,data_dd!B:B,data_monthly!C383),Y383)</f>
        <v>0</v>
      </c>
    </row>
  </sheetData>
  <autoFilter ref="A2:AM370" xr:uid="{00000000-0009-0000-0000-000004000000}"/>
  <phoneticPr fontId="72" type="noConversion"/>
  <conditionalFormatting sqref="D300:E371">
    <cfRule type="cellIs" dxfId="29" priority="7" operator="equal">
      <formula>0</formula>
    </cfRule>
  </conditionalFormatting>
  <conditionalFormatting sqref="D372:E383">
    <cfRule type="cellIs" dxfId="28" priority="1" operator="equal">
      <formula>0</formula>
    </cfRule>
  </conditionalFormatting>
  <conditionalFormatting sqref="E300:E383">
    <cfRule type="cellIs" dxfId="27" priority="3" operator="equal">
      <formula>G300</formula>
    </cfRule>
    <cfRule type="cellIs" dxfId="26" priority="4" operator="between">
      <formula>G300+0.02</formula>
      <formula>G300-0.02</formula>
    </cfRule>
  </conditionalFormatting>
  <conditionalFormatting sqref="F307:F383 H307:H383">
    <cfRule type="cellIs" dxfId="25" priority="10" operator="equal">
      <formula>0</formula>
    </cfRule>
  </conditionalFormatting>
  <conditionalFormatting sqref="G292:G383">
    <cfRule type="cellIs" dxfId="24" priority="5" operator="equal">
      <formula>0</formula>
    </cfRule>
  </conditionalFormatting>
  <conditionalFormatting sqref="I307:Q383">
    <cfRule type="cellIs" dxfId="23" priority="2" operator="equal">
      <formula>0</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W53"/>
  <sheetViews>
    <sheetView showGridLines="0" topLeftCell="A4" zoomScale="85" zoomScaleNormal="85" workbookViewId="0">
      <selection activeCell="N1" sqref="N1:N1048576"/>
    </sheetView>
  </sheetViews>
  <sheetFormatPr defaultRowHeight="12.75"/>
  <cols>
    <col min="1" max="1" width="11.85546875" customWidth="1"/>
    <col min="2" max="7" width="16" customWidth="1"/>
    <col min="8" max="8" width="11.85546875" customWidth="1"/>
    <col min="9" max="12" width="22.85546875" customWidth="1"/>
    <col min="13" max="13" width="11.140625" customWidth="1"/>
    <col min="14" max="14" width="24" customWidth="1"/>
    <col min="16" max="18" width="10.85546875" customWidth="1"/>
    <col min="19" max="19" width="2.140625" customWidth="1"/>
    <col min="20" max="23" width="10.85546875" customWidth="1"/>
    <col min="24" max="29" width="16" customWidth="1"/>
    <col min="30" max="33" width="11.140625" customWidth="1"/>
    <col min="34" max="34" width="2.42578125" customWidth="1"/>
  </cols>
  <sheetData>
    <row r="2" spans="1:23">
      <c r="M2" t="str">
        <f>"  GB milk deliveries "&amp;IF(J19&lt;0,"decreased "&amp;ROUND(J19*-100,1),"increased "&amp;ROUND(J19*100,1))&amp;"% compared to the previous week."</f>
        <v xml:space="preserve">  GB milk deliveries decreased 1.4% compared to the previous week.</v>
      </c>
    </row>
    <row r="4" spans="1:23" ht="18">
      <c r="A4" s="224" t="s">
        <v>31</v>
      </c>
      <c r="B4" s="224"/>
      <c r="C4" s="224"/>
      <c r="D4" s="224"/>
      <c r="E4" s="224"/>
      <c r="F4" s="224"/>
      <c r="G4" s="224"/>
      <c r="H4" s="224"/>
      <c r="I4" s="224"/>
      <c r="J4" s="224"/>
      <c r="K4" s="224"/>
      <c r="L4" s="224"/>
      <c r="M4" s="224"/>
      <c r="N4" s="224"/>
      <c r="O4" s="224"/>
      <c r="P4" s="224"/>
      <c r="Q4" s="224"/>
      <c r="R4" s="5"/>
      <c r="S4" s="5"/>
      <c r="T4" s="5"/>
      <c r="U4" s="5"/>
      <c r="V4" s="5"/>
    </row>
    <row r="5" spans="1:23" ht="18">
      <c r="A5" s="225" t="s">
        <v>64</v>
      </c>
      <c r="B5" s="225"/>
      <c r="C5" s="225"/>
      <c r="D5" s="225"/>
      <c r="E5" s="225"/>
      <c r="F5" s="225"/>
      <c r="G5" s="225"/>
      <c r="H5" s="225"/>
      <c r="I5" s="225"/>
      <c r="J5" s="225"/>
      <c r="K5" s="225"/>
      <c r="L5" s="5"/>
      <c r="M5" s="5"/>
      <c r="N5" s="5"/>
      <c r="O5" s="5"/>
      <c r="P5" s="5"/>
      <c r="Q5" s="5"/>
      <c r="R5" s="5"/>
      <c r="S5" s="5"/>
      <c r="T5" s="5"/>
      <c r="U5" s="5"/>
      <c r="V5" s="5"/>
    </row>
    <row r="6" spans="1:23" ht="18">
      <c r="A6" s="225" t="s">
        <v>65</v>
      </c>
      <c r="B6" s="225"/>
      <c r="C6" s="225"/>
      <c r="D6" s="225"/>
      <c r="E6" s="225"/>
      <c r="F6" s="225"/>
      <c r="G6" s="225"/>
      <c r="H6" s="225"/>
      <c r="I6" s="225"/>
      <c r="J6" s="225"/>
      <c r="K6" s="225"/>
      <c r="L6" s="5"/>
      <c r="M6" s="5"/>
      <c r="N6" s="5"/>
      <c r="O6" s="5"/>
      <c r="P6" s="5"/>
      <c r="Q6" s="5"/>
      <c r="R6" s="5"/>
      <c r="S6" s="5"/>
      <c r="T6" s="5"/>
      <c r="U6" s="5"/>
      <c r="V6" s="5"/>
    </row>
    <row r="7" spans="1:23" ht="18">
      <c r="A7" s="20" t="s">
        <v>63</v>
      </c>
      <c r="C7" s="22"/>
      <c r="D7" s="21"/>
      <c r="E7" s="21"/>
      <c r="F7" s="21"/>
      <c r="G7" s="21"/>
      <c r="H7" s="21"/>
      <c r="J7" s="21"/>
      <c r="K7" s="21"/>
      <c r="L7" s="5"/>
      <c r="M7" s="5"/>
      <c r="N7" s="5"/>
      <c r="O7" s="5"/>
      <c r="P7" s="5"/>
      <c r="Q7" s="5"/>
      <c r="R7" s="5"/>
      <c r="S7" s="5"/>
      <c r="T7" s="5"/>
      <c r="U7" s="5"/>
      <c r="V7" s="5"/>
    </row>
    <row r="8" spans="1:23" ht="22.5">
      <c r="A8" s="1"/>
      <c r="I8" s="151" t="str">
        <f>" GB milk deliveries "&amp;IF(J19&lt;0,"decreased "&amp;ROUND(J19*-100,1),"increased "&amp;ROUND(J19*100,1))&amp;"% compared to the previous week."</f>
        <v xml:space="preserve"> GB milk deliveries decreased 1.4% compared to the previous week.</v>
      </c>
      <c r="W8" s="11"/>
    </row>
    <row r="9" spans="1:23" ht="10.5" customHeight="1">
      <c r="A9" s="1"/>
      <c r="I9" s="151"/>
      <c r="W9" s="11"/>
    </row>
    <row r="10" spans="1:23" ht="22.5">
      <c r="A10" s="1"/>
      <c r="I10" s="151" t="str">
        <f>" They are now running "&amp;IF(L18&lt;0,ROUND(L18*-100,1)&amp;"% below ",ROUND(L18*100,1)&amp;"% above ")&amp;"the same week last year – "</f>
        <v xml:space="preserve"> They are now running 0.3% above the same week last year – </v>
      </c>
      <c r="W10" s="11"/>
    </row>
    <row r="11" spans="1:23" ht="22.5">
      <c r="A11" s="1"/>
      <c r="I11" s="151" t="str">
        <f>" equivalent to "&amp;ROUND(N18,2)&amp;" million litres."</f>
        <v xml:space="preserve"> equivalent to 0.11 million litres.</v>
      </c>
      <c r="W11" s="11"/>
    </row>
    <row r="12" spans="1:23" ht="16.5">
      <c r="A12" s="1"/>
      <c r="I12" s="140"/>
      <c r="W12" s="11"/>
    </row>
    <row r="13" spans="1:23" ht="15.75">
      <c r="A13" s="1"/>
      <c r="G13">
        <f>VLOOKUP(DATE(YEAR(I16)-1,MONTH(I16),DAY(I16)),data_dd!C:G,5,FALSE)</f>
        <v>35.788354371454531</v>
      </c>
      <c r="I13" s="35" t="s">
        <v>519</v>
      </c>
      <c r="J13" s="31"/>
      <c r="K13" s="31"/>
      <c r="L13" s="31"/>
      <c r="W13" s="11"/>
    </row>
    <row r="14" spans="1:23" ht="15.75">
      <c r="A14" s="1"/>
      <c r="I14" s="231" t="s">
        <v>27</v>
      </c>
      <c r="J14" s="36"/>
      <c r="K14" s="36" t="s">
        <v>39</v>
      </c>
      <c r="L14" s="36"/>
      <c r="W14" s="11"/>
    </row>
    <row r="15" spans="1:23" ht="18">
      <c r="A15" s="1"/>
      <c r="I15" s="232"/>
      <c r="J15" s="37" t="str">
        <f>Daily!G5-1&amp;"-"&amp;RIGHT(Daily!G5,2)</f>
        <v>2024-25</v>
      </c>
      <c r="K15" s="37" t="str">
        <f>Daily!G5-2&amp;"-"&amp;RIGHT(Daily!G5,2)-1</f>
        <v>2023-24</v>
      </c>
      <c r="L15" s="37" t="s">
        <v>538</v>
      </c>
      <c r="N15" s="29" t="s">
        <v>29</v>
      </c>
      <c r="W15" s="11"/>
    </row>
    <row r="16" spans="1:23" ht="17.850000000000001" customHeight="1">
      <c r="A16" s="1"/>
      <c r="E16" s="34">
        <f t="shared" ref="E16:E17" si="0">I16-366</f>
        <v>45085</v>
      </c>
      <c r="G16" s="34">
        <f>DATE(YEAR(I16)-1,MONTH(I16),DAY(I16))</f>
        <v>45085</v>
      </c>
      <c r="I16" s="34">
        <f>I17-7</f>
        <v>45451</v>
      </c>
      <c r="J16" s="38">
        <f>VLOOKUP(I16,data_dd!C:G,5,FALSE)</f>
        <v>35.52261839093913</v>
      </c>
      <c r="K16" s="38">
        <f>VLOOKUP(I16-366,data_dd!C:G,5,FALSE)</f>
        <v>35.788354371454531</v>
      </c>
      <c r="L16" s="39">
        <f>J16/K16-1</f>
        <v>-7.4252081489211141E-3</v>
      </c>
      <c r="N16" s="46">
        <f>J16-K16</f>
        <v>-0.26573598051540159</v>
      </c>
      <c r="W16" s="11"/>
    </row>
    <row r="17" spans="1:23" ht="17.850000000000001" customHeight="1">
      <c r="A17" s="1"/>
      <c r="E17" s="34">
        <f t="shared" si="0"/>
        <v>45092</v>
      </c>
      <c r="F17" s="38">
        <f>G17-G16</f>
        <v>7</v>
      </c>
      <c r="G17" s="34">
        <f t="shared" ref="G17:G18" si="1">DATE(YEAR(I17)-1,MONTH(I17),DAY(I17))</f>
        <v>45092</v>
      </c>
      <c r="I17" s="52">
        <f>I18-7</f>
        <v>45458</v>
      </c>
      <c r="J17" s="41">
        <f>VLOOKUP(I17,data_dd!C:G,5,FALSE)</f>
        <v>34.960394336493408</v>
      </c>
      <c r="K17" s="41">
        <f>VLOOKUP(I17-366,data_dd!C:G,5,FALSE)</f>
        <v>35.059744451576208</v>
      </c>
      <c r="L17" s="42">
        <f>J17/K17-1</f>
        <v>-2.8337375710202339E-3</v>
      </c>
      <c r="N17" s="47">
        <f>J17-K17</f>
        <v>-9.9350115082799562E-2</v>
      </c>
      <c r="W17" s="11"/>
    </row>
    <row r="18" spans="1:23" ht="17.850000000000001" customHeight="1">
      <c r="A18" s="1"/>
      <c r="E18" s="34">
        <f>I18-366</f>
        <v>45099</v>
      </c>
      <c r="F18" s="38">
        <f>G18-G17</f>
        <v>7</v>
      </c>
      <c r="G18" s="34">
        <f t="shared" si="1"/>
        <v>45099</v>
      </c>
      <c r="I18" s="34">
        <f>Daily!B10+COUNTIF(Daily!E10:'Daily'!E375,"&gt;0")-1</f>
        <v>45465</v>
      </c>
      <c r="J18" s="38">
        <f>VLOOKUP(I18,data_dd!C:G,5,FALSE)</f>
        <v>34.473249753866241</v>
      </c>
      <c r="K18" s="38">
        <f>VLOOKUP(I18-366,data_dd!C:G,5,FALSE)</f>
        <v>34.364803138570878</v>
      </c>
      <c r="L18" s="39">
        <f>J18/K18-1</f>
        <v>3.1557467347642643E-3</v>
      </c>
      <c r="N18" s="48">
        <f>J18-K18</f>
        <v>0.10844661529536381</v>
      </c>
      <c r="W18" s="11"/>
    </row>
    <row r="19" spans="1:23" ht="17.850000000000001" customHeight="1">
      <c r="A19" s="1"/>
      <c r="I19" s="52" t="s">
        <v>28</v>
      </c>
      <c r="J19" s="42">
        <f>J18/J17-1</f>
        <v>-1.3934184435633212E-2</v>
      </c>
      <c r="K19" s="42">
        <f>K18/K17-1</f>
        <v>-1.9821630872557283E-2</v>
      </c>
      <c r="L19" s="42"/>
      <c r="N19" s="30"/>
      <c r="W19" s="11"/>
    </row>
    <row r="20" spans="1:23" ht="21" customHeight="1">
      <c r="A20" s="1"/>
      <c r="I20" s="31" t="s">
        <v>61</v>
      </c>
      <c r="J20" s="49"/>
      <c r="K20" s="49"/>
      <c r="L20" s="49"/>
      <c r="W20" s="11"/>
    </row>
    <row r="21" spans="1:23" ht="15">
      <c r="A21" s="1"/>
      <c r="J21" s="31"/>
      <c r="K21" s="31"/>
      <c r="L21" s="31"/>
      <c r="W21" s="11"/>
    </row>
    <row r="22" spans="1:23">
      <c r="A22" s="1"/>
      <c r="W22" s="11"/>
    </row>
    <row r="23" spans="1:23">
      <c r="A23" s="1"/>
      <c r="W23" s="11"/>
    </row>
    <row r="24" spans="1:23">
      <c r="A24" s="1"/>
      <c r="W24" s="11"/>
    </row>
    <row r="25" spans="1:23">
      <c r="A25" s="1"/>
      <c r="W25" s="11"/>
    </row>
    <row r="26" spans="1:23">
      <c r="A26" s="1"/>
      <c r="W26" s="11"/>
    </row>
    <row r="27" spans="1:23">
      <c r="A27" s="1"/>
      <c r="W27" s="11"/>
    </row>
    <row r="28" spans="1:23">
      <c r="A28" s="1"/>
      <c r="W28" s="11"/>
    </row>
    <row r="29" spans="1:23">
      <c r="A29" s="1"/>
      <c r="W29" s="11"/>
    </row>
    <row r="30" spans="1:23">
      <c r="A30" s="1"/>
      <c r="W30" s="11"/>
    </row>
    <row r="31" spans="1:23" ht="18">
      <c r="A31" s="224" t="s">
        <v>33</v>
      </c>
      <c r="B31" s="224"/>
      <c r="C31" s="224"/>
      <c r="D31" s="224"/>
      <c r="E31" s="224"/>
      <c r="F31" s="224"/>
      <c r="G31" s="224"/>
      <c r="H31" s="224"/>
      <c r="I31" s="224"/>
      <c r="J31" s="224"/>
      <c r="K31" s="224"/>
      <c r="L31" s="224"/>
      <c r="M31" s="224"/>
      <c r="N31" s="224"/>
      <c r="O31" s="224"/>
      <c r="P31" s="224"/>
      <c r="Q31" s="224"/>
      <c r="W31" s="11"/>
    </row>
    <row r="33" spans="1:7" ht="15.75">
      <c r="A33" s="11"/>
      <c r="B33" s="35" t="s">
        <v>66</v>
      </c>
      <c r="G33" s="19"/>
    </row>
    <row r="34" spans="1:7" ht="15.6" customHeight="1">
      <c r="A34" s="11"/>
      <c r="B34" s="228" t="s">
        <v>53</v>
      </c>
      <c r="C34" s="228" t="s">
        <v>54</v>
      </c>
      <c r="D34" s="226" t="s">
        <v>52</v>
      </c>
      <c r="E34" s="230"/>
      <c r="F34" s="226" t="s">
        <v>55</v>
      </c>
      <c r="G34" s="227"/>
    </row>
    <row r="35" spans="1:7" ht="63">
      <c r="A35" s="10"/>
      <c r="B35" s="229"/>
      <c r="C35" s="229"/>
      <c r="D35" s="53" t="s">
        <v>56</v>
      </c>
      <c r="E35" s="54" t="s">
        <v>57</v>
      </c>
      <c r="F35" s="54" t="s">
        <v>56</v>
      </c>
      <c r="G35" s="54" t="s">
        <v>57</v>
      </c>
    </row>
    <row r="36" spans="1:7" ht="17.850000000000001" customHeight="1">
      <c r="A36" s="10" t="str">
        <f>data_monthly!$AC$2</f>
        <v>2024M04</v>
      </c>
      <c r="B36" s="34" t="s">
        <v>41</v>
      </c>
      <c r="C36" s="45" t="str">
        <f>data_monthly!$AC$1</f>
        <v>Apr-24</v>
      </c>
      <c r="D36" s="44">
        <f>VLOOKUP($A$36,data_monthly!$C:$H,4,FALSE)</f>
        <v>1311.12</v>
      </c>
      <c r="E36" s="39">
        <f>(D36-VLOOKUP(LEFT($A$36,4)-1&amp;RIGHT($A$36,3),data_monthly!$C:$H,4,FALSE))/VLOOKUP(LEFT($A$36,4)-1&amp;RIGHT($A$36,3),data_monthly!$C:$H,4,FALSE)</f>
        <v>-1.6273887500844124E-2</v>
      </c>
      <c r="F36" s="44">
        <f>VLOOKUP($A$36,data_monthly!C:K,7,FALSE)</f>
        <v>1311.12</v>
      </c>
      <c r="G36" s="39">
        <f>(F36-VLOOKUP(LEFT(A36,4)-1&amp;RIGHT(A36,3),data_monthly!C:K,7,FALSE))/VLOOKUP(LEFT(A36,4)-1&amp;RIGHT(A36,3),data_monthly!C:K,7,FALSE)</f>
        <v>-1.6273887500844124E-2</v>
      </c>
    </row>
    <row r="37" spans="1:7" ht="17.850000000000001" customHeight="1">
      <c r="A37" s="10" t="str">
        <f>data_monthly!AA2</f>
        <v>2024M04</v>
      </c>
      <c r="B37" s="40" t="s">
        <v>42</v>
      </c>
      <c r="C37" s="51" t="str">
        <f>data_monthly!$AA$1</f>
        <v>Apr-24</v>
      </c>
      <c r="D37" s="55">
        <f>VLOOKUP($A$37,data_monthly!$C:$H,5,FALSE)</f>
        <v>1076.1099999999999</v>
      </c>
      <c r="E37" s="42">
        <f>(D37-VLOOKUP(LEFT(A37,4)-1&amp;RIGHT(A37,3),data_monthly!$C:$H,5,FALSE))/VLOOKUP(LEFT(A37,4)-1&amp;RIGHT(A37,3),data_monthly!$C:$H,5,FALSE)</f>
        <v>-1.9480815314946023E-2</v>
      </c>
      <c r="F37" s="55">
        <f>VLOOKUP($A$37,data_monthly!C:K,8,FALSE)</f>
        <v>1076.1099999999999</v>
      </c>
      <c r="G37" s="42">
        <f>(F37-VLOOKUP(LEFT(A37,4)-1&amp;RIGHT(A37,3),data_monthly!C:K,8,FALSE))/VLOOKUP(LEFT(A37,4)-1&amp;RIGHT(A37,3),data_monthly!C:K,8,FALSE)</f>
        <v>-1.9480815314946023E-2</v>
      </c>
    </row>
    <row r="38" spans="1:7" ht="17.850000000000001" customHeight="1">
      <c r="A38" s="10" t="str">
        <f>A36</f>
        <v>2024M04</v>
      </c>
      <c r="B38" s="34" t="s">
        <v>50</v>
      </c>
      <c r="C38" s="50" t="str">
        <f>$C$36</f>
        <v>Apr-24</v>
      </c>
      <c r="D38" s="44">
        <f>VLOOKUP($A$38,data_monthly!$C:$H,6,FALSE)</f>
        <v>235.01</v>
      </c>
      <c r="E38" s="39">
        <f>(D38-VLOOKUP(LEFT(A38,4)-1&amp;RIGHT(A38,3),data_monthly!$C:$H,6,FALSE))/VLOOKUP(LEFT(A38,4)-1&amp;RIGHT(A38,3),data_monthly!$C:$H,6,FALSE)</f>
        <v>-1.3173550909400063E-3</v>
      </c>
      <c r="F38" s="44">
        <f>VLOOKUP($A$38,data_monthly!C:K,9,FALSE)</f>
        <v>235.01</v>
      </c>
      <c r="G38" s="39">
        <f>(F38-VLOOKUP(LEFT(A38,4)-1&amp;RIGHT(A38,3),data_monthly!C:K,9,FALSE))/VLOOKUP(LEFT(A38,4)-1&amp;RIGHT(A38,3),data_monthly!C:K,9,FALSE)</f>
        <v>-1.3173550909400063E-3</v>
      </c>
    </row>
    <row r="39" spans="1:7" ht="15.75">
      <c r="A39" s="10"/>
      <c r="B39" s="56"/>
      <c r="C39" s="57"/>
      <c r="D39" s="58"/>
      <c r="E39" s="59"/>
      <c r="F39" s="58"/>
      <c r="G39" s="60"/>
    </row>
    <row r="40" spans="1:7" ht="15">
      <c r="A40" s="11"/>
      <c r="B40" s="31" t="s">
        <v>62</v>
      </c>
    </row>
    <row r="41" spans="1:7" ht="5.25" customHeight="1">
      <c r="A41" s="11"/>
      <c r="B41" s="31"/>
    </row>
    <row r="42" spans="1:7" ht="48.75" hidden="1" customHeight="1">
      <c r="B42" s="223" t="s">
        <v>562</v>
      </c>
      <c r="C42" s="223"/>
      <c r="D42" s="223"/>
      <c r="E42" s="223"/>
      <c r="F42" s="223"/>
      <c r="G42" s="223"/>
    </row>
    <row r="43" spans="1:7" ht="3" customHeight="1">
      <c r="B43" s="31"/>
    </row>
    <row r="44" spans="1:7" ht="15">
      <c r="B44" s="31" t="s">
        <v>596</v>
      </c>
    </row>
    <row r="45" spans="1:7" ht="15">
      <c r="B45" s="31" t="s">
        <v>595</v>
      </c>
    </row>
    <row r="46" spans="1:7" ht="15">
      <c r="B46" s="31"/>
    </row>
    <row r="47" spans="1:7" ht="15">
      <c r="B47" s="31"/>
    </row>
    <row r="49" spans="1:2">
      <c r="B49" t="str">
        <f>IFERROR("The AHDB estimate for "&amp;data_monthly!AJ2&amp;" "&amp;data_monthly!AJ1&amp;" UK production is "&amp;data_monthly!AI2&amp;" m litres*","")</f>
        <v>The AHDB estimate for May 2024 UK production is 1379 m litres*</v>
      </c>
    </row>
    <row r="50" spans="1:2">
      <c r="B50" t="str">
        <f>IFERROR("The AHDB estimate for "&amp;data_monthly!AM2&amp;" "&amp;data_monthly!AM1&amp;" UK production is "&amp;data_monthly!AL2&amp;" m litres*","")</f>
        <v/>
      </c>
    </row>
    <row r="51" spans="1:2">
      <c r="B51" t="str">
        <f>"The AHDB estimate for "&amp;data_monthly!AP2&amp;" "&amp;data_monthly!AP1&amp;" GB production is "&amp;data_monthly!AO2&amp;" m litres*"</f>
        <v>The AHDB estimate for May 2024 GB production is 1129 m litres*</v>
      </c>
    </row>
    <row r="52" spans="1:2" ht="15" customHeight="1"/>
    <row r="53" spans="1:2">
      <c r="A53" s="74">
        <f>MAX(_xlfn.NUMBERVALUE(LEFT(for_website!A36,4)),_xlfn.NUMBERVALUE(LEFT(for_website!A37,4)))</f>
        <v>2024</v>
      </c>
    </row>
  </sheetData>
  <mergeCells count="10">
    <mergeCell ref="B42:G42"/>
    <mergeCell ref="A4:Q4"/>
    <mergeCell ref="A5:K5"/>
    <mergeCell ref="A6:K6"/>
    <mergeCell ref="A31:Q31"/>
    <mergeCell ref="F34:G34"/>
    <mergeCell ref="B34:B35"/>
    <mergeCell ref="C34:C35"/>
    <mergeCell ref="D34:E34"/>
    <mergeCell ref="I14:I15"/>
  </mergeCells>
  <phoneticPr fontId="72" type="noConversion"/>
  <conditionalFormatting sqref="C36">
    <cfRule type="cellIs" dxfId="22" priority="40" operator="equal">
      <formula>0</formula>
    </cfRule>
  </conditionalFormatting>
  <conditionalFormatting sqref="D36:F39">
    <cfRule type="cellIs" dxfId="21" priority="34"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01"/>
  <sheetViews>
    <sheetView showGridLines="0" tabSelected="1" zoomScaleNormal="100" workbookViewId="0">
      <pane xSplit="2" ySplit="9" topLeftCell="C86" activePane="bottomRight" state="frozen"/>
      <selection pane="topRight" activeCell="C1" sqref="C1"/>
      <selection pane="bottomLeft" activeCell="A10" sqref="A10"/>
      <selection pane="bottomRight" activeCell="U93" sqref="U93"/>
    </sheetView>
  </sheetViews>
  <sheetFormatPr defaultColWidth="8.85546875" defaultRowHeight="12.75"/>
  <cols>
    <col min="1" max="1" width="8.85546875" customWidth="1"/>
    <col min="2" max="3" width="12.85546875" customWidth="1"/>
    <col min="4" max="4" width="12.85546875" style="126" customWidth="1"/>
    <col min="5" max="7" width="12.85546875" customWidth="1"/>
    <col min="8" max="8" width="4.85546875" customWidth="1"/>
    <col min="9" max="10" width="12.85546875" customWidth="1"/>
    <col min="11" max="11" width="12.85546875" style="126" customWidth="1"/>
    <col min="12" max="13" width="12.85546875" customWidth="1"/>
    <col min="14" max="14" width="4.85546875" customWidth="1"/>
    <col min="15" max="19" width="12.85546875" customWidth="1"/>
    <col min="20" max="20" width="11.42578125" customWidth="1"/>
  </cols>
  <sheetData>
    <row r="1" spans="1:23" ht="27" customHeight="1">
      <c r="A1" s="224"/>
      <c r="B1" s="224"/>
      <c r="C1" s="224"/>
      <c r="D1" s="224"/>
      <c r="E1" s="224"/>
      <c r="F1" s="224"/>
      <c r="G1" s="224"/>
      <c r="H1" s="224"/>
      <c r="I1" s="224"/>
      <c r="J1" s="224"/>
      <c r="K1" s="224"/>
    </row>
    <row r="2" spans="1:23" ht="20.25">
      <c r="A2" s="107" t="s">
        <v>540</v>
      </c>
      <c r="B2" s="5"/>
      <c r="C2" s="5"/>
      <c r="D2" s="118"/>
      <c r="E2" s="5"/>
      <c r="F2" s="5"/>
      <c r="G2" s="5"/>
      <c r="H2" s="5"/>
      <c r="I2" s="5"/>
      <c r="J2" s="5"/>
      <c r="K2" s="118"/>
      <c r="O2" s="119"/>
      <c r="P2" s="11"/>
      <c r="Q2" s="11"/>
      <c r="R2" s="11"/>
      <c r="S2" s="11"/>
      <c r="T2" s="11"/>
      <c r="U2" s="11"/>
      <c r="V2" s="11"/>
      <c r="W2" s="11"/>
    </row>
    <row r="3" spans="1:23" ht="15" customHeight="1">
      <c r="A3" s="91" t="s">
        <v>530</v>
      </c>
      <c r="B3" s="91"/>
      <c r="C3" s="31"/>
      <c r="D3" s="120"/>
      <c r="E3" s="31"/>
      <c r="F3" s="31"/>
      <c r="G3" s="31"/>
      <c r="H3" s="31"/>
      <c r="I3" s="31"/>
      <c r="J3" s="31"/>
      <c r="K3" s="121"/>
      <c r="L3" s="31"/>
      <c r="M3" s="31"/>
      <c r="N3" s="31"/>
      <c r="O3" s="31"/>
      <c r="P3" s="101"/>
      <c r="Q3" s="101"/>
      <c r="R3" s="101"/>
      <c r="S3" s="101"/>
      <c r="T3" s="101"/>
      <c r="U3" s="11"/>
      <c r="V3" s="11"/>
      <c r="W3" s="11"/>
    </row>
    <row r="4" spans="1:23" ht="15" customHeight="1">
      <c r="A4" s="91" t="s">
        <v>534</v>
      </c>
      <c r="B4" s="91"/>
      <c r="C4" s="31"/>
      <c r="D4" s="238" t="s">
        <v>528</v>
      </c>
      <c r="E4" s="239"/>
      <c r="F4" s="109" t="s">
        <v>7</v>
      </c>
      <c r="G4" s="76">
        <f>G5-1</f>
        <v>2024</v>
      </c>
      <c r="H4" s="31"/>
      <c r="I4" s="31"/>
      <c r="J4" s="91"/>
      <c r="K4" s="121"/>
      <c r="L4" s="31"/>
      <c r="M4" s="31"/>
      <c r="N4" s="31"/>
      <c r="O4" s="31"/>
      <c r="P4" s="101"/>
      <c r="Q4" s="101"/>
      <c r="R4" s="101"/>
      <c r="S4" s="101"/>
      <c r="T4" s="101"/>
      <c r="U4" s="11"/>
      <c r="V4" s="11"/>
      <c r="W4" s="11"/>
    </row>
    <row r="5" spans="1:23" ht="15" customHeight="1">
      <c r="A5" s="99" t="s">
        <v>515</v>
      </c>
      <c r="B5" s="31"/>
      <c r="C5" s="90">
        <v>45471</v>
      </c>
      <c r="D5" s="240"/>
      <c r="E5" s="240"/>
      <c r="F5" s="109" t="s">
        <v>2</v>
      </c>
      <c r="G5" s="32">
        <v>2025</v>
      </c>
      <c r="H5" s="33" t="s">
        <v>529</v>
      </c>
      <c r="I5" s="31"/>
      <c r="J5" s="91"/>
      <c r="K5" s="121"/>
      <c r="L5" s="31"/>
      <c r="M5" s="31"/>
      <c r="N5" s="31"/>
      <c r="O5" s="31"/>
      <c r="P5" s="101"/>
      <c r="Q5" s="101"/>
      <c r="R5" s="101"/>
      <c r="S5" s="101"/>
      <c r="T5" s="101"/>
      <c r="U5" s="11"/>
      <c r="V5" s="11"/>
      <c r="W5" s="11"/>
    </row>
    <row r="6" spans="1:23" ht="15" customHeight="1">
      <c r="A6" s="99" t="s">
        <v>514</v>
      </c>
      <c r="B6" s="31"/>
      <c r="C6" s="100">
        <v>45464</v>
      </c>
      <c r="D6" s="120"/>
      <c r="E6" s="122"/>
      <c r="F6" s="122"/>
      <c r="G6" s="122"/>
      <c r="H6" s="122"/>
      <c r="I6" s="31"/>
      <c r="J6" s="91"/>
      <c r="K6" s="121"/>
      <c r="L6" s="31"/>
      <c r="M6" s="31"/>
      <c r="N6" s="31"/>
      <c r="O6" s="31"/>
      <c r="P6" s="101"/>
      <c r="Q6" s="101"/>
      <c r="R6" s="101"/>
      <c r="S6" s="101"/>
      <c r="T6" s="101"/>
      <c r="U6" s="11"/>
      <c r="V6" s="11"/>
      <c r="W6" s="11"/>
    </row>
    <row r="7" spans="1:23" ht="15" customHeight="1">
      <c r="A7" s="99"/>
      <c r="B7" s="31"/>
      <c r="C7" s="100"/>
      <c r="D7" s="120"/>
      <c r="E7" s="122"/>
      <c r="F7" s="122"/>
      <c r="G7" s="122"/>
      <c r="H7" s="122"/>
      <c r="I7" s="31"/>
      <c r="J7" s="91"/>
      <c r="K7" s="121"/>
      <c r="L7" s="31"/>
      <c r="M7" s="31"/>
      <c r="N7" s="31"/>
      <c r="O7" s="31"/>
      <c r="P7" s="101"/>
      <c r="Q7" s="101"/>
      <c r="R7" s="101"/>
      <c r="S7" s="101"/>
      <c r="T7" s="101"/>
      <c r="U7" s="11"/>
      <c r="V7" s="11"/>
      <c r="W7" s="11"/>
    </row>
    <row r="8" spans="1:23" ht="15.75">
      <c r="A8" s="99"/>
      <c r="B8" s="233" t="s">
        <v>38</v>
      </c>
      <c r="C8" s="235" t="s">
        <v>41</v>
      </c>
      <c r="D8" s="236"/>
      <c r="E8" s="235" t="s">
        <v>42</v>
      </c>
      <c r="F8" s="237"/>
      <c r="G8" s="237"/>
      <c r="H8" s="91"/>
      <c r="I8" s="233" t="s">
        <v>37</v>
      </c>
      <c r="J8" s="235" t="s">
        <v>41</v>
      </c>
      <c r="K8" s="236"/>
      <c r="L8" s="235" t="s">
        <v>42</v>
      </c>
      <c r="M8" s="237"/>
      <c r="N8" s="31"/>
      <c r="O8" s="233" t="s">
        <v>535</v>
      </c>
      <c r="P8" s="235" t="s">
        <v>41</v>
      </c>
      <c r="Q8" s="236"/>
      <c r="R8" s="235" t="s">
        <v>42</v>
      </c>
      <c r="S8" s="237"/>
      <c r="T8" s="101"/>
      <c r="U8" s="11"/>
      <c r="V8" s="11"/>
      <c r="W8" s="11"/>
    </row>
    <row r="9" spans="1:23" ht="63">
      <c r="A9" s="31"/>
      <c r="B9" s="234"/>
      <c r="C9" s="92" t="s">
        <v>524</v>
      </c>
      <c r="D9" s="92" t="s">
        <v>525</v>
      </c>
      <c r="E9" s="92" t="s">
        <v>524</v>
      </c>
      <c r="F9" s="92" t="s">
        <v>525</v>
      </c>
      <c r="G9" s="92" t="s">
        <v>526</v>
      </c>
      <c r="H9" s="93" t="s">
        <v>527</v>
      </c>
      <c r="I9" s="234"/>
      <c r="J9" s="92" t="s">
        <v>524</v>
      </c>
      <c r="K9" s="92" t="s">
        <v>525</v>
      </c>
      <c r="L9" s="92" t="s">
        <v>524</v>
      </c>
      <c r="M9" s="92" t="s">
        <v>525</v>
      </c>
      <c r="N9" s="31"/>
      <c r="O9" s="234"/>
      <c r="P9" s="92" t="s">
        <v>524</v>
      </c>
      <c r="Q9" s="92" t="s">
        <v>525</v>
      </c>
      <c r="R9" s="92" t="s">
        <v>524</v>
      </c>
      <c r="S9" s="92" t="s">
        <v>525</v>
      </c>
      <c r="T9" s="101"/>
      <c r="U9" s="11"/>
      <c r="V9" s="11"/>
      <c r="W9" s="11"/>
    </row>
    <row r="10" spans="1:23" ht="15">
      <c r="A10" s="106" t="str">
        <f>DAY(B10)&amp;"-"&amp;TEXT(DATE(YEAR(B10),MONTH(B10),1),"mmm")</f>
        <v>1-Apr</v>
      </c>
      <c r="B10" s="34">
        <f>DATE(G5-1,4,1)</f>
        <v>45383</v>
      </c>
      <c r="C10" s="82">
        <f>IF(VLOOKUP($B10,data_dd!$C:$H,2,FALSE)=0,#N/A,VLOOKUP($B10,data_dd!$C:$H,2,FALSE))</f>
        <v>42.453824827481689</v>
      </c>
      <c r="D10" s="94">
        <f>IF(VLOOKUP($B10,data_dd!$C:$H,2,FALSE)=0,#N/A,VLOOKUP($B10,data_dd!$C:$H,3,FALSE))</f>
        <v>43.053798871452358</v>
      </c>
      <c r="E10" s="82">
        <f>IF(VLOOKUP($B10,data_dd!$C:$H,2,FALSE)=0,#N/A,VLOOKUP($B10,data_dd!$C:$H,4,FALSE))</f>
        <v>34.900786385496318</v>
      </c>
      <c r="F10" s="94">
        <f>IF(VLOOKUP($B10,data_dd!$C:$H,2,FALSE)=0,#N/A,VLOOKUP($B10,data_dd!$C:$H,5,FALSE))</f>
        <v>35.359032827607251</v>
      </c>
      <c r="G10" s="94" t="e">
        <f>IF(VLOOKUP($B10,data_dd!$C:$H,6,FALSE)=0,#N/A,VLOOKUP($B10,data_dd!$C:$H,6,FALSE))</f>
        <v>#N/A</v>
      </c>
      <c r="H10" s="31"/>
      <c r="I10" s="34">
        <f>DATE(G5-2,4,1)</f>
        <v>45017</v>
      </c>
      <c r="J10" s="82">
        <f>VLOOKUP($I10,data_dd!$C:$H,2,FALSE)</f>
        <v>44.049034361266095</v>
      </c>
      <c r="K10" s="94">
        <f>VLOOKUP($I10,data_dd!$C:$H,3,FALSE)</f>
        <v>43.346954178189399</v>
      </c>
      <c r="L10" s="82">
        <f>VLOOKUP($I10,data_dd!$C:$H,4,FALSE)</f>
        <v>36.257692394137294</v>
      </c>
      <c r="M10" s="94">
        <f>VLOOKUP($I10,data_dd!$C:$H,5,FALSE)</f>
        <v>35.672820822503454</v>
      </c>
      <c r="N10" s="31"/>
      <c r="O10" s="34">
        <f>DATE(G5-3,4,1)</f>
        <v>44652</v>
      </c>
      <c r="P10" s="82">
        <f>VLOOKUP($O10,data_dd!$C:$H,2,FALSE)</f>
        <v>43.46360541618256</v>
      </c>
      <c r="Q10" s="94">
        <f>VLOOKUP($O10,data_dd!$C:$H,3,FALSE)</f>
        <v>43.485383950711132</v>
      </c>
      <c r="R10" s="82">
        <f>VLOOKUP($O10,data_dd!$C:$H,4,FALSE)</f>
        <v>35.662061726001937</v>
      </c>
      <c r="S10" s="94">
        <f>VLOOKUP($O10,data_dd!$C:$H,5,FALSE)</f>
        <v>35.668899520761542</v>
      </c>
      <c r="T10" s="101"/>
      <c r="U10" s="11"/>
      <c r="V10" s="11"/>
      <c r="W10" s="11"/>
    </row>
    <row r="11" spans="1:23" ht="15">
      <c r="A11" s="106" t="str">
        <f t="shared" ref="A11:A74" si="0">DAY(B11)&amp;"-"&amp;TEXT(DATE(YEAR(B11),MONTH(B11),1),"mmm")</f>
        <v>2-Apr</v>
      </c>
      <c r="B11" s="40">
        <f>B10+1</f>
        <v>45384</v>
      </c>
      <c r="C11" s="95">
        <f>IF(VLOOKUP($B11,data_dd!$C:$H,2,FALSE)=0,#N/A,VLOOKUP($B11,data_dd!$C:$H,2,FALSE))</f>
        <v>43.835345978755733</v>
      </c>
      <c r="D11" s="96">
        <f>IF(VLOOKUP($B11,data_dd!$C:$H,2,FALSE)=0,#N/A,VLOOKUP($B11,data_dd!$C:$H,3,FALSE))</f>
        <v>43.077292839356645</v>
      </c>
      <c r="E11" s="95">
        <f>IF(VLOOKUP($B11,data_dd!$C:$H,2,FALSE)=0,#N/A,VLOOKUP($B11,data_dd!$C:$H,4,FALSE))</f>
        <v>36.003100943242814</v>
      </c>
      <c r="F11" s="96">
        <f>IF(VLOOKUP($B11,data_dd!$C:$H,2,FALSE)=0,#N/A,VLOOKUP($B11,data_dd!$C:$H,5,FALSE))</f>
        <v>35.392697551940117</v>
      </c>
      <c r="G11" s="96" t="e">
        <f>IF(VLOOKUP($B11,data_dd!$C:$H,6,FALSE)=0,#N/A,VLOOKUP($B11,data_dd!$C:$H,6,FALSE))</f>
        <v>#N/A</v>
      </c>
      <c r="H11" s="31"/>
      <c r="I11" s="40">
        <f>I10+1</f>
        <v>45018</v>
      </c>
      <c r="J11" s="95">
        <f>VLOOKUP($I11,data_dd!$C:$H,2,FALSE)</f>
        <v>43.274265310206779</v>
      </c>
      <c r="K11" s="96">
        <f>VLOOKUP($I11,data_dd!$C:$H,3,FALSE)</f>
        <v>43.430582433901705</v>
      </c>
      <c r="L11" s="95">
        <f>VLOOKUP($I11,data_dd!$C:$H,4,FALSE)</f>
        <v>35.675891063822228</v>
      </c>
      <c r="M11" s="96">
        <f>VLOOKUP($I11,data_dd!$C:$H,5,FALSE)</f>
        <v>35.746341934441574</v>
      </c>
      <c r="N11" s="31"/>
      <c r="O11" s="40">
        <f>O10+1</f>
        <v>44653</v>
      </c>
      <c r="P11" s="95">
        <f>VLOOKUP($O11,data_dd!$C:$H,2,FALSE)</f>
        <v>43.602202603670463</v>
      </c>
      <c r="Q11" s="96">
        <f>VLOOKUP($O11,data_dd!$C:$H,3,FALSE)</f>
        <v>43.566974867665351</v>
      </c>
      <c r="R11" s="95">
        <f>VLOOKUP($O11,data_dd!$C:$H,4,FALSE)</f>
        <v>35.731633877217511</v>
      </c>
      <c r="S11" s="96">
        <f>VLOOKUP($O11,data_dd!$C:$H,5,FALSE)</f>
        <v>35.725027268160446</v>
      </c>
      <c r="T11" s="101"/>
      <c r="U11" s="11"/>
      <c r="V11" s="11"/>
      <c r="W11" s="11"/>
    </row>
    <row r="12" spans="1:23" ht="15">
      <c r="A12" s="106" t="str">
        <f t="shared" si="0"/>
        <v>3-Apr</v>
      </c>
      <c r="B12" s="34">
        <f t="shared" ref="B12:B75" si="1">B11+1</f>
        <v>45385</v>
      </c>
      <c r="C12" s="82">
        <f>IF(VLOOKUP($B12,data_dd!$C:$H,2,FALSE)=0,#N/A,VLOOKUP($B12,data_dd!$C:$H,2,FALSE))</f>
        <v>43.223967376989386</v>
      </c>
      <c r="D12" s="94">
        <f>IF(VLOOKUP($B12,data_dd!$C:$H,2,FALSE)=0,#N/A,VLOOKUP($B12,data_dd!$C:$H,3,FALSE))</f>
        <v>43.173660367996533</v>
      </c>
      <c r="E12" s="82">
        <f>IF(VLOOKUP($B12,data_dd!$C:$H,2,FALSE)=0,#N/A,VLOOKUP($B12,data_dd!$C:$H,4,FALSE))</f>
        <v>35.57103826890777</v>
      </c>
      <c r="F12" s="94">
        <f>IF(VLOOKUP($B12,data_dd!$C:$H,2,FALSE)=0,#N/A,VLOOKUP($B12,data_dd!$C:$H,5,FALSE))</f>
        <v>35.473709656370715</v>
      </c>
      <c r="G12" s="94" t="e">
        <f>IF(VLOOKUP($B12,data_dd!$C:$H,6,FALSE)=0,#N/A,VLOOKUP($B12,data_dd!$C:$H,6,FALSE))</f>
        <v>#N/A</v>
      </c>
      <c r="H12" s="31"/>
      <c r="I12" s="34">
        <f t="shared" ref="I12:I75" si="2">I11+1</f>
        <v>45019</v>
      </c>
      <c r="J12" s="82">
        <f>VLOOKUP($I12,data_dd!$C:$H,2,FALSE)</f>
        <v>43.708602045969073</v>
      </c>
      <c r="K12" s="94">
        <f>VLOOKUP($I12,data_dd!$C:$H,3,FALSE)</f>
        <v>43.468752267835541</v>
      </c>
      <c r="L12" s="82">
        <f>VLOOKUP($I12,data_dd!$C:$H,4,FALSE)</f>
        <v>35.909009017905994</v>
      </c>
      <c r="M12" s="94">
        <f>VLOOKUP($I12,data_dd!$C:$H,5,FALSE)</f>
        <v>35.770751548221121</v>
      </c>
      <c r="N12" s="31"/>
      <c r="O12" s="34">
        <f t="shared" ref="O12:O75" si="3">O11+1</f>
        <v>44654</v>
      </c>
      <c r="P12" s="82">
        <f>VLOOKUP($O12,data_dd!$C:$H,2,FALSE)</f>
        <v>43.851889693799507</v>
      </c>
      <c r="Q12" s="94">
        <f>VLOOKUP($O12,data_dd!$C:$H,3,FALSE)</f>
        <v>43.60352177806697</v>
      </c>
      <c r="R12" s="82">
        <f>VLOOKUP($O12,data_dd!$C:$H,4,FALSE)</f>
        <v>36.13498344152061</v>
      </c>
      <c r="S12" s="94">
        <f>VLOOKUP($O12,data_dd!$C:$H,5,FALSE)</f>
        <v>35.7861181669331</v>
      </c>
      <c r="T12" s="101"/>
      <c r="U12" s="11"/>
      <c r="V12" s="11"/>
      <c r="W12" s="11"/>
    </row>
    <row r="13" spans="1:23" ht="15">
      <c r="A13" s="106" t="str">
        <f t="shared" si="0"/>
        <v>4-Apr</v>
      </c>
      <c r="B13" s="40">
        <f t="shared" si="1"/>
        <v>45386</v>
      </c>
      <c r="C13" s="95">
        <f>IF(VLOOKUP($B13,data_dd!$C:$H,2,FALSE)=0,#N/A,VLOOKUP($B13,data_dd!$C:$H,2,FALSE))</f>
        <v>43.783526758958551</v>
      </c>
      <c r="D13" s="96">
        <f>IF(VLOOKUP($B13,data_dd!$C:$H,2,FALSE)=0,#N/A,VLOOKUP($B13,data_dd!$C:$H,3,FALSE))</f>
        <v>43.171478264552007</v>
      </c>
      <c r="E13" s="95">
        <f>IF(VLOOKUP($B13,data_dd!$C:$H,2,FALSE)=0,#N/A,VLOOKUP($B13,data_dd!$C:$H,4,FALSE))</f>
        <v>35.9281799824807</v>
      </c>
      <c r="F13" s="96">
        <f>IF(VLOOKUP($B13,data_dd!$C:$H,2,FALSE)=0,#N/A,VLOOKUP($B13,data_dd!$C:$H,5,FALSE))</f>
        <v>35.470798506267244</v>
      </c>
      <c r="G13" s="96" t="e">
        <f>IF(VLOOKUP($B13,data_dd!$C:$H,6,FALSE)=0,#N/A,VLOOKUP($B13,data_dd!$C:$H,6,FALSE))</f>
        <v>#N/A</v>
      </c>
      <c r="H13" s="31"/>
      <c r="I13" s="40">
        <f t="shared" si="2"/>
        <v>45020</v>
      </c>
      <c r="J13" s="95">
        <f>VLOOKUP($I13,data_dd!$C:$H,2,FALSE)</f>
        <v>43.234294468752559</v>
      </c>
      <c r="K13" s="96">
        <f>VLOOKUP($I13,data_dd!$C:$H,3,FALSE)</f>
        <v>43.525115655278455</v>
      </c>
      <c r="L13" s="95">
        <f>VLOOKUP($I13,data_dd!$C:$H,4,FALSE)</f>
        <v>35.648976846264006</v>
      </c>
      <c r="M13" s="96">
        <f>VLOOKUP($I13,data_dd!$C:$H,5,FALSE)</f>
        <v>35.82484928932557</v>
      </c>
      <c r="N13" s="31"/>
      <c r="O13" s="40">
        <f t="shared" si="3"/>
        <v>44655</v>
      </c>
      <c r="P13" s="95">
        <f>VLOOKUP($O13,data_dd!$C:$H,2,FALSE)</f>
        <v>43.461438984600569</v>
      </c>
      <c r="Q13" s="96">
        <f>VLOOKUP($O13,data_dd!$C:$H,3,FALSE)</f>
        <v>43.634051035753799</v>
      </c>
      <c r="R13" s="95">
        <f>VLOOKUP($O13,data_dd!$C:$H,4,FALSE)</f>
        <v>35.577130892016356</v>
      </c>
      <c r="S13" s="96">
        <f>VLOOKUP($O13,data_dd!$C:$H,5,FALSE)</f>
        <v>35.790974946804845</v>
      </c>
      <c r="T13" s="101"/>
      <c r="U13" s="11"/>
      <c r="V13" s="11"/>
      <c r="W13" s="11"/>
    </row>
    <row r="14" spans="1:23" ht="15">
      <c r="A14" s="106" t="str">
        <f t="shared" si="0"/>
        <v>5-Apr</v>
      </c>
      <c r="B14" s="34">
        <f t="shared" si="1"/>
        <v>45387</v>
      </c>
      <c r="C14" s="82">
        <f>IF(VLOOKUP($B14,data_dd!$C:$H,2,FALSE)=0,#N/A,VLOOKUP($B14,data_dd!$C:$H,2,FALSE))</f>
        <v>42.934948053668073</v>
      </c>
      <c r="D14" s="94">
        <f>IF(VLOOKUP($B14,data_dd!$C:$H,2,FALSE)=0,#N/A,VLOOKUP($B14,data_dd!$C:$H,3,FALSE))</f>
        <v>43.214004351785604</v>
      </c>
      <c r="E14" s="82">
        <f>IF(VLOOKUP($B14,data_dd!$C:$H,2,FALSE)=0,#N/A,VLOOKUP($B14,data_dd!$C:$H,4,FALSE))</f>
        <v>35.330979877455938</v>
      </c>
      <c r="F14" s="94">
        <f>IF(VLOOKUP($B14,data_dd!$C:$H,2,FALSE)=0,#N/A,VLOOKUP($B14,data_dd!$C:$H,5,FALSE))</f>
        <v>35.50939257352195</v>
      </c>
      <c r="G14" s="94" t="e">
        <f>IF(VLOOKUP($B14,data_dd!$C:$H,6,FALSE)=0,#N/A,VLOOKUP($B14,data_dd!$C:$H,6,FALSE))</f>
        <v>#N/A</v>
      </c>
      <c r="H14" s="31"/>
      <c r="I14" s="34">
        <f t="shared" si="2"/>
        <v>45021</v>
      </c>
      <c r="J14" s="82">
        <f>VLOOKUP($I14,data_dd!$C:$H,2,FALSE)</f>
        <v>44.230133982263446</v>
      </c>
      <c r="K14" s="94">
        <f>VLOOKUP($I14,data_dd!$C:$H,3,FALSE)</f>
        <v>43.606735502335049</v>
      </c>
      <c r="L14" s="82">
        <f>VLOOKUP($I14,data_dd!$C:$H,4,FALSE)</f>
        <v>36.326558318841094</v>
      </c>
      <c r="M14" s="94">
        <f>VLOOKUP($I14,data_dd!$C:$H,5,FALSE)</f>
        <v>35.886359691980061</v>
      </c>
      <c r="N14" s="31"/>
      <c r="O14" s="34">
        <f t="shared" si="3"/>
        <v>44656</v>
      </c>
      <c r="P14" s="82">
        <f>VLOOKUP($O14,data_dd!$C:$H,2,FALSE)</f>
        <v>44.114837646696131</v>
      </c>
      <c r="Q14" s="94">
        <f>VLOOKUP($O14,data_dd!$C:$H,3,FALSE)</f>
        <v>43.680871486507669</v>
      </c>
      <c r="R14" s="82">
        <f>VLOOKUP($O14,data_dd!$C:$H,4,FALSE)</f>
        <v>36.326204320530536</v>
      </c>
      <c r="S14" s="94">
        <f>VLOOKUP($O14,data_dd!$C:$H,5,FALSE)</f>
        <v>35.861363129149829</v>
      </c>
      <c r="T14" s="101"/>
      <c r="U14" s="11"/>
      <c r="V14" s="11"/>
      <c r="W14" s="11"/>
    </row>
    <row r="15" spans="1:23" ht="15">
      <c r="A15" s="106" t="str">
        <f t="shared" si="0"/>
        <v>6-Apr</v>
      </c>
      <c r="B15" s="40">
        <f t="shared" si="1"/>
        <v>45388</v>
      </c>
      <c r="C15" s="95">
        <f>IF(VLOOKUP($B15,data_dd!$C:$H,2,FALSE)=0,#N/A,VLOOKUP($B15,data_dd!$C:$H,2,FALSE))</f>
        <v>43.782431459606826</v>
      </c>
      <c r="D15" s="96">
        <f>IF(VLOOKUP($B15,data_dd!$C:$H,2,FALSE)=0,#N/A,VLOOKUP($B15,data_dd!$C:$H,3,FALSE))</f>
        <v>43.277875744935614</v>
      </c>
      <c r="E15" s="95">
        <f>IF(VLOOKUP($B15,data_dd!$C:$H,2,FALSE)=0,#N/A,VLOOKUP($B15,data_dd!$C:$H,4,FALSE))</f>
        <v>35.902273266869514</v>
      </c>
      <c r="F15" s="96">
        <f>IF(VLOOKUP($B15,data_dd!$C:$H,2,FALSE)=0,#N/A,VLOOKUP($B15,data_dd!$C:$H,5,FALSE))</f>
        <v>35.555822352041503</v>
      </c>
      <c r="G15" s="96" t="e">
        <f>IF(VLOOKUP($B15,data_dd!$C:$H,6,FALSE)=0,#N/A,VLOOKUP($B15,data_dd!$C:$H,6,FALSE))</f>
        <v>#N/A</v>
      </c>
      <c r="H15" s="31"/>
      <c r="I15" s="40">
        <f t="shared" si="2"/>
        <v>45022</v>
      </c>
      <c r="J15" s="95">
        <f>VLOOKUP($I15,data_dd!$C:$H,2,FALSE)</f>
        <v>43.597297858508355</v>
      </c>
      <c r="K15" s="96">
        <f>VLOOKUP($I15,data_dd!$C:$H,3,FALSE)</f>
        <v>43.658005100090094</v>
      </c>
      <c r="L15" s="95">
        <f>VLOOKUP($I15,data_dd!$C:$H,4,FALSE)</f>
        <v>35.963550588530552</v>
      </c>
      <c r="M15" s="96">
        <f>VLOOKUP($I15,data_dd!$C:$H,5,FALSE)</f>
        <v>35.939838732789056</v>
      </c>
      <c r="N15" s="31"/>
      <c r="O15" s="40">
        <f t="shared" si="3"/>
        <v>44657</v>
      </c>
      <c r="P15" s="95">
        <f>VLOOKUP($O15,data_dd!$C:$H,2,FALSE)</f>
        <v>43.630537551228457</v>
      </c>
      <c r="Q15" s="96">
        <f>VLOOKUP($O15,data_dd!$C:$H,3,FALSE)</f>
        <v>43.692425065748814</v>
      </c>
      <c r="R15" s="95">
        <f>VLOOKUP($O15,data_dd!$C:$H,4,FALSE)</f>
        <v>35.69016288548584</v>
      </c>
      <c r="S15" s="96">
        <f>VLOOKUP($O15,data_dd!$C:$H,5,FALSE)</f>
        <v>35.851466974486961</v>
      </c>
      <c r="T15" s="101"/>
      <c r="U15" s="11"/>
      <c r="V15" s="11"/>
      <c r="W15" s="11"/>
    </row>
    <row r="16" spans="1:23" ht="15">
      <c r="A16" s="106" t="str">
        <f t="shared" si="0"/>
        <v>7-Apr</v>
      </c>
      <c r="B16" s="34">
        <f t="shared" si="1"/>
        <v>45389</v>
      </c>
      <c r="C16" s="82">
        <f>IF(VLOOKUP($B16,data_dd!$C:$H,2,FALSE)=0,#N/A,VLOOKUP($B16,data_dd!$C:$H,2,FALSE))</f>
        <v>43.314841747668119</v>
      </c>
      <c r="D16" s="94">
        <f>IF(VLOOKUP($B16,data_dd!$C:$H,2,FALSE)=0,#N/A,VLOOKUP($B16,data_dd!$C:$H,3,FALSE))</f>
        <v>43.387947991176418</v>
      </c>
      <c r="E16" s="82">
        <f>IF(VLOOKUP($B16,data_dd!$C:$H,2,FALSE)=0,#N/A,VLOOKUP($B16,data_dd!$C:$H,4,FALSE))</f>
        <v>35.589880949335686</v>
      </c>
      <c r="F16" s="94">
        <f>IF(VLOOKUP($B16,data_dd!$C:$H,2,FALSE)=0,#N/A,VLOOKUP($B16,data_dd!$C:$H,5,FALSE))</f>
        <v>35.644271222085038</v>
      </c>
      <c r="G16" s="94" t="e">
        <f>IF(VLOOKUP($B16,data_dd!$C:$H,6,FALSE)=0,#N/A,VLOOKUP($B16,data_dd!$C:$H,6,FALSE))</f>
        <v>#N/A</v>
      </c>
      <c r="H16" s="31"/>
      <c r="I16" s="34">
        <f t="shared" si="2"/>
        <v>45023</v>
      </c>
      <c r="J16" s="82">
        <f>VLOOKUP($I16,data_dd!$C:$H,2,FALSE)</f>
        <v>44.231453965636085</v>
      </c>
      <c r="K16" s="94">
        <f>VLOOKUP($I16,data_dd!$C:$H,3,FALSE)</f>
        <v>43.709309526667063</v>
      </c>
      <c r="L16" s="82">
        <f>VLOOKUP($I16,data_dd!$C:$H,4,FALSE)</f>
        <v>36.607042975115164</v>
      </c>
      <c r="M16" s="94">
        <f>VLOOKUP($I16,data_dd!$C:$H,5,FALSE)</f>
        <v>36.014070301785885</v>
      </c>
      <c r="N16" s="31"/>
      <c r="O16" s="34">
        <f t="shared" si="3"/>
        <v>44658</v>
      </c>
      <c r="P16" s="82">
        <f>VLOOKUP($O16,data_dd!$C:$H,2,FALSE)</f>
        <v>43.916221744484233</v>
      </c>
      <c r="Q16" s="94">
        <f>VLOOKUP($O16,data_dd!$C:$H,3,FALSE)</f>
        <v>43.72834333191598</v>
      </c>
      <c r="R16" s="82">
        <f>VLOOKUP($O16,data_dd!$C:$H,4,FALSE)</f>
        <v>36.134013892059187</v>
      </c>
      <c r="S16" s="94">
        <f>VLOOKUP($O16,data_dd!$C:$H,5,FALSE)</f>
        <v>35.901180923060295</v>
      </c>
      <c r="T16" s="101"/>
      <c r="U16" s="11"/>
      <c r="V16" s="11"/>
      <c r="W16" s="11"/>
    </row>
    <row r="17" spans="1:23" ht="15">
      <c r="A17" s="106" t="str">
        <f t="shared" si="0"/>
        <v>8-Apr</v>
      </c>
      <c r="B17" s="40">
        <f t="shared" si="1"/>
        <v>45390</v>
      </c>
      <c r="C17" s="95">
        <f>IF(VLOOKUP($B17,data_dd!$C:$H,2,FALSE)=0,#N/A,VLOOKUP($B17,data_dd!$C:$H,2,FALSE))</f>
        <v>43.711164633490064</v>
      </c>
      <c r="D17" s="96">
        <f>IF(VLOOKUP($B17,data_dd!$C:$H,2,FALSE)=0,#N/A,VLOOKUP($B17,data_dd!$C:$H,3,FALSE))</f>
        <v>43.419243179820405</v>
      </c>
      <c r="E17" s="95">
        <f>IF(VLOOKUP($B17,data_dd!$C:$H,2,FALSE)=0,#N/A,VLOOKUP($B17,data_dd!$C:$H,4,FALSE))</f>
        <v>35.894258793453254</v>
      </c>
      <c r="F17" s="96">
        <f>IF(VLOOKUP($B17,data_dd!$C:$H,2,FALSE)=0,#N/A,VLOOKUP($B17,data_dd!$C:$H,5,FALSE))</f>
        <v>35.671415415744534</v>
      </c>
      <c r="G17" s="96" t="e">
        <f>IF(VLOOKUP($B17,data_dd!$C:$H,6,FALSE)=0,#N/A,VLOOKUP($B17,data_dd!$C:$H,6,FALSE))</f>
        <v>#N/A</v>
      </c>
      <c r="H17" s="31"/>
      <c r="I17" s="40">
        <f t="shared" si="2"/>
        <v>45024</v>
      </c>
      <c r="J17" s="95">
        <f>VLOOKUP($I17,data_dd!$C:$H,2,FALSE)</f>
        <v>43.782195311434798</v>
      </c>
      <c r="K17" s="96">
        <f>VLOOKUP($I17,data_dd!$C:$H,3,FALSE)</f>
        <v>43.780369634216022</v>
      </c>
      <c r="L17" s="95">
        <f>VLOOKUP($I17,data_dd!$C:$H,4,FALSE)</f>
        <v>36.025438663593022</v>
      </c>
      <c r="M17" s="96">
        <f>VLOOKUP($I17,data_dd!$C:$H,5,FALSE)</f>
        <v>36.065933025950571</v>
      </c>
      <c r="N17" s="31"/>
      <c r="O17" s="40">
        <f t="shared" si="3"/>
        <v>44659</v>
      </c>
      <c r="P17" s="95">
        <f>VLOOKUP($O17,data_dd!$C:$H,2,FALSE)</f>
        <v>43.625649952316621</v>
      </c>
      <c r="Q17" s="96">
        <f>VLOOKUP($O17,data_dd!$C:$H,3,FALSE)</f>
        <v>43.737530272321621</v>
      </c>
      <c r="R17" s="95">
        <f>VLOOKUP($O17,data_dd!$C:$H,4,FALSE)</f>
        <v>35.739581998584619</v>
      </c>
      <c r="S17" s="96">
        <f>VLOOKUP($O17,data_dd!$C:$H,5,FALSE)</f>
        <v>35.904075600438297</v>
      </c>
      <c r="T17" s="101"/>
      <c r="U17" s="11"/>
      <c r="V17" s="11"/>
      <c r="W17" s="11"/>
    </row>
    <row r="18" spans="1:23" ht="15">
      <c r="A18" s="106" t="str">
        <f t="shared" si="0"/>
        <v>9-Apr</v>
      </c>
      <c r="B18" s="34">
        <f t="shared" si="1"/>
        <v>45391</v>
      </c>
      <c r="C18" s="82">
        <f>IF(VLOOKUP($B18,data_dd!$C:$H,2,FALSE)=0,#N/A,VLOOKUP($B18,data_dd!$C:$H,2,FALSE))</f>
        <v>43.146388268225166</v>
      </c>
      <c r="D18" s="94">
        <f>IF(VLOOKUP($B18,data_dd!$C:$H,2,FALSE)=0,#N/A,VLOOKUP($B18,data_dd!$C:$H,3,FALSE))</f>
        <v>43.456063469136524</v>
      </c>
      <c r="E18" s="82">
        <f>IF(VLOOKUP($B18,data_dd!$C:$H,2,FALSE)=0,#N/A,VLOOKUP($B18,data_dd!$C:$H,4,FALSE))</f>
        <v>35.480277479124794</v>
      </c>
      <c r="F18" s="94">
        <f>IF(VLOOKUP($B18,data_dd!$C:$H,2,FALSE)=0,#N/A,VLOOKUP($B18,data_dd!$C:$H,5,FALSE))</f>
        <v>35.700070209947725</v>
      </c>
      <c r="G18" s="94" t="e">
        <f>IF(VLOOKUP($B18,data_dd!$C:$H,6,FALSE)=0,#N/A,VLOOKUP($B18,data_dd!$C:$H,6,FALSE))</f>
        <v>#N/A</v>
      </c>
      <c r="H18" s="31"/>
      <c r="I18" s="34">
        <f t="shared" si="2"/>
        <v>45025</v>
      </c>
      <c r="J18" s="82">
        <f>VLOOKUP($I18,data_dd!$C:$H,2,FALSE)</f>
        <v>44.571136678350712</v>
      </c>
      <c r="K18" s="94">
        <f>VLOOKUP($I18,data_dd!$C:$H,3,FALSE)</f>
        <v>43.884878915065613</v>
      </c>
      <c r="L18" s="82">
        <f>VLOOKUP($I18,data_dd!$C:$H,4,FALSE)</f>
        <v>36.73578810841618</v>
      </c>
      <c r="M18" s="94">
        <f>VLOOKUP($I18,data_dd!$C:$H,5,FALSE)</f>
        <v>36.164712265635515</v>
      </c>
      <c r="N18" s="31"/>
      <c r="O18" s="34">
        <f t="shared" si="3"/>
        <v>44660</v>
      </c>
      <c r="P18" s="82">
        <f>VLOOKUP($O18,data_dd!$C:$H,2,FALSE)</f>
        <v>44.243084178680242</v>
      </c>
      <c r="Q18" s="94">
        <f>VLOOKUP($O18,data_dd!$C:$H,3,FALSE)</f>
        <v>43.818847235384453</v>
      </c>
      <c r="R18" s="82">
        <f>VLOOKUP($O18,data_dd!$C:$H,4,FALSE)</f>
        <v>36.387822283110772</v>
      </c>
      <c r="S18" s="94">
        <f>VLOOKUP($O18,data_dd!$C:$H,5,FALSE)</f>
        <v>35.970505538723451</v>
      </c>
      <c r="T18" s="101"/>
      <c r="U18" s="11"/>
      <c r="V18" s="11"/>
      <c r="W18" s="11"/>
    </row>
    <row r="19" spans="1:23" ht="15">
      <c r="A19" s="106" t="str">
        <f t="shared" si="0"/>
        <v>10-Apr</v>
      </c>
      <c r="B19" s="40">
        <f t="shared" si="1"/>
        <v>45392</v>
      </c>
      <c r="C19" s="95">
        <f>IF(VLOOKUP($B19,data_dd!$C:$H,2,FALSE)=0,#N/A,VLOOKUP($B19,data_dd!$C:$H,2,FALSE))</f>
        <v>43.450096816043263</v>
      </c>
      <c r="D19" s="96">
        <f>IF(VLOOKUP($B19,data_dd!$C:$H,2,FALSE)=0,#N/A,VLOOKUP($B19,data_dd!$C:$H,3,FALSE))</f>
        <v>43.404199567890714</v>
      </c>
      <c r="E19" s="95">
        <f>IF(VLOOKUP($B19,data_dd!$C:$H,2,FALSE)=0,#N/A,VLOOKUP($B19,data_dd!$C:$H,4,FALSE))</f>
        <v>35.590539224795528</v>
      </c>
      <c r="F19" s="96">
        <f>IF(VLOOKUP($B19,data_dd!$C:$H,2,FALSE)=0,#N/A,VLOOKUP($B19,data_dd!$C:$H,5,FALSE))</f>
        <v>35.64614837273767</v>
      </c>
      <c r="G19" s="96" t="e">
        <f>IF(VLOOKUP($B19,data_dd!$C:$H,6,FALSE)=0,#N/A,VLOOKUP($B19,data_dd!$C:$H,6,FALSE))</f>
        <v>#N/A</v>
      </c>
      <c r="H19" s="31"/>
      <c r="I19" s="40">
        <f t="shared" si="2"/>
        <v>45026</v>
      </c>
      <c r="J19" s="95">
        <f>VLOOKUP($I19,data_dd!$C:$H,2,FALSE)</f>
        <v>44.459128114609541</v>
      </c>
      <c r="K19" s="96">
        <f>VLOOKUP($I19,data_dd!$C:$H,3,FALSE)</f>
        <v>44.061002310828862</v>
      </c>
      <c r="L19" s="95">
        <f>VLOOKUP($I19,data_dd!$C:$H,4,FALSE)</f>
        <v>36.677558781121654</v>
      </c>
      <c r="M19" s="96">
        <f>VLOOKUP($I19,data_dd!$C:$H,5,FALSE)</f>
        <v>36.313031659204867</v>
      </c>
      <c r="N19" s="31"/>
      <c r="O19" s="40">
        <f t="shared" si="3"/>
        <v>44661</v>
      </c>
      <c r="P19" s="95">
        <f>VLOOKUP($O19,data_dd!$C:$H,2,FALSE)</f>
        <v>43.730448604229558</v>
      </c>
      <c r="Q19" s="96">
        <f>VLOOKUP($O19,data_dd!$C:$H,3,FALSE)</f>
        <v>43.849280078721812</v>
      </c>
      <c r="R19" s="95">
        <f>VLOOKUP($O19,data_dd!$C:$H,4,FALSE)</f>
        <v>35.893271969844406</v>
      </c>
      <c r="S19" s="96">
        <f>VLOOKUP($O19,data_dd!$C:$H,5,FALSE)</f>
        <v>36.006953009331639</v>
      </c>
      <c r="T19" s="101"/>
      <c r="U19" s="11"/>
      <c r="V19" s="11"/>
      <c r="W19" s="11"/>
    </row>
    <row r="20" spans="1:23" ht="15">
      <c r="A20" s="106" t="str">
        <f t="shared" si="0"/>
        <v>11-Apr</v>
      </c>
      <c r="B20" s="34">
        <f t="shared" si="1"/>
        <v>45393</v>
      </c>
      <c r="C20" s="82">
        <f>IF(VLOOKUP($B20,data_dd!$C:$H,2,FALSE)=0,#N/A,VLOOKUP($B20,data_dd!$C:$H,2,FALSE))</f>
        <v>43.013836331119279</v>
      </c>
      <c r="D20" s="94">
        <f>IF(VLOOKUP($B20,data_dd!$C:$H,2,FALSE)=0,#N/A,VLOOKUP($B20,data_dd!$C:$H,3,FALSE))</f>
        <v>43.397640400644768</v>
      </c>
      <c r="E20" s="82">
        <f>IF(VLOOKUP($B20,data_dd!$C:$H,2,FALSE)=0,#N/A,VLOOKUP($B20,data_dd!$C:$H,4,FALSE))</f>
        <v>35.344770930183714</v>
      </c>
      <c r="F20" s="94">
        <f>IF(VLOOKUP($B20,data_dd!$C:$H,2,FALSE)=0,#N/A,VLOOKUP($B20,data_dd!$C:$H,5,FALSE))</f>
        <v>35.633155918461398</v>
      </c>
      <c r="G20" s="94" t="e">
        <f>IF(VLOOKUP($B20,data_dd!$C:$H,6,FALSE)=0,#N/A,VLOOKUP($B20,data_dd!$C:$H,6,FALSE))</f>
        <v>#N/A</v>
      </c>
      <c r="H20" s="31"/>
      <c r="I20" s="34">
        <f t="shared" si="2"/>
        <v>45027</v>
      </c>
      <c r="J20" s="82">
        <f>VLOOKUP($I20,data_dd!$C:$H,2,FALSE)</f>
        <v>44.55832936318221</v>
      </c>
      <c r="K20" s="94">
        <f>VLOOKUP($I20,data_dd!$C:$H,3,FALSE)</f>
        <v>44.141459883231249</v>
      </c>
      <c r="L20" s="82">
        <f>VLOOKUP($I20,data_dd!$C:$H,4,FALSE)</f>
        <v>36.675500357782113</v>
      </c>
      <c r="M20" s="94">
        <f>VLOOKUP($I20,data_dd!$C:$H,5,FALSE)</f>
        <v>36.390015871192219</v>
      </c>
      <c r="N20" s="31"/>
      <c r="O20" s="34">
        <f t="shared" si="3"/>
        <v>44662</v>
      </c>
      <c r="P20" s="82">
        <f>VLOOKUP($O20,data_dd!$C:$H,2,FALSE)</f>
        <v>43.71826263319516</v>
      </c>
      <c r="Q20" s="94">
        <f>VLOOKUP($O20,data_dd!$C:$H,3,FALSE)</f>
        <v>43.807880469642285</v>
      </c>
      <c r="R20" s="82">
        <f>VLOOKUP($O20,data_dd!$C:$H,4,FALSE)</f>
        <v>35.880995459329739</v>
      </c>
      <c r="S20" s="94">
        <f>VLOOKUP($O20,data_dd!$C:$H,5,FALSE)</f>
        <v>35.953978022011306</v>
      </c>
      <c r="T20" s="101"/>
      <c r="U20" s="11"/>
      <c r="V20" s="11"/>
      <c r="W20" s="11"/>
    </row>
    <row r="21" spans="1:23" ht="15">
      <c r="A21" s="106" t="str">
        <f t="shared" si="0"/>
        <v>12-Apr</v>
      </c>
      <c r="B21" s="40">
        <f t="shared" si="1"/>
        <v>45394</v>
      </c>
      <c r="C21" s="95">
        <f>IF(VLOOKUP($B21,data_dd!$C:$H,2,FALSE)=0,#N/A,VLOOKUP($B21,data_dd!$C:$H,2,FALSE))</f>
        <v>43.988492624146623</v>
      </c>
      <c r="D21" s="96">
        <f>IF(VLOOKUP($B21,data_dd!$C:$H,2,FALSE)=0,#N/A,VLOOKUP($B21,data_dd!$C:$H,3,FALSE))</f>
        <v>43.427622530930662</v>
      </c>
      <c r="E21" s="95">
        <f>IF(VLOOKUP($B21,data_dd!$C:$H,2,FALSE)=0,#N/A,VLOOKUP($B21,data_dd!$C:$H,4,FALSE))</f>
        <v>35.91565092745769</v>
      </c>
      <c r="F21" s="96">
        <f>IF(VLOOKUP($B21,data_dd!$C:$H,2,FALSE)=0,#N/A,VLOOKUP($B21,data_dd!$C:$H,5,FALSE))</f>
        <v>35.633487657571479</v>
      </c>
      <c r="G21" s="96" t="e">
        <f>IF(VLOOKUP($B21,data_dd!$C:$H,6,FALSE)=0,#N/A,VLOOKUP($B21,data_dd!$C:$H,6,FALSE))</f>
        <v>#N/A</v>
      </c>
      <c r="H21" s="31"/>
      <c r="I21" s="40">
        <f t="shared" si="2"/>
        <v>45028</v>
      </c>
      <c r="J21" s="95">
        <f>VLOOKUP($I21,data_dd!$C:$H,2,FALSE)</f>
        <v>44.143144972511244</v>
      </c>
      <c r="K21" s="96">
        <f>VLOOKUP($I21,data_dd!$C:$H,3,FALSE)</f>
        <v>44.243750299216408</v>
      </c>
      <c r="L21" s="95">
        <f>VLOOKUP($I21,data_dd!$C:$H,4,FALSE)</f>
        <v>36.410430306821723</v>
      </c>
      <c r="M21" s="96">
        <f>VLOOKUP($I21,data_dd!$C:$H,5,FALSE)</f>
        <v>36.474846689001339</v>
      </c>
      <c r="N21" s="31"/>
      <c r="O21" s="40">
        <f t="shared" si="3"/>
        <v>44663</v>
      </c>
      <c r="P21" s="95">
        <f>VLOOKUP($O21,data_dd!$C:$H,2,FALSE)</f>
        <v>44.225093719725862</v>
      </c>
      <c r="Q21" s="96">
        <f>VLOOKUP($O21,data_dd!$C:$H,3,FALSE)</f>
        <v>43.905155237962404</v>
      </c>
      <c r="R21" s="95">
        <f>VLOOKUP($O21,data_dd!$C:$H,4,FALSE)</f>
        <v>36.320018133854269</v>
      </c>
      <c r="S21" s="96">
        <f>VLOOKUP($O21,data_dd!$C:$H,5,FALSE)</f>
        <v>36.052896411990211</v>
      </c>
      <c r="T21" s="101"/>
      <c r="U21" s="11"/>
      <c r="V21" s="11"/>
      <c r="W21" s="11"/>
    </row>
    <row r="22" spans="1:23" ht="15">
      <c r="A22" s="106" t="str">
        <f t="shared" si="0"/>
        <v>13-Apr</v>
      </c>
      <c r="B22" s="34">
        <f t="shared" si="1"/>
        <v>45395</v>
      </c>
      <c r="C22" s="82">
        <f>IF(VLOOKUP($B22,data_dd!$C:$H,2,FALSE)=0,#N/A,VLOOKUP($B22,data_dd!$C:$H,2,FALSE))</f>
        <v>43.527098543832288</v>
      </c>
      <c r="D22" s="94">
        <f>IF(VLOOKUP($B22,data_dd!$C:$H,2,FALSE)=0,#N/A,VLOOKUP($B22,data_dd!$C:$H,3,FALSE))</f>
        <v>43.48232000291295</v>
      </c>
      <c r="E22" s="82">
        <f>IF(VLOOKUP($B22,data_dd!$C:$H,2,FALSE)=0,#N/A,VLOOKUP($B22,data_dd!$C:$H,4,FALSE))</f>
        <v>35.783289068282429</v>
      </c>
      <c r="F22" s="94">
        <f>IF(VLOOKUP($B22,data_dd!$C:$H,2,FALSE)=0,#N/A,VLOOKUP($B22,data_dd!$C:$H,5,FALSE))</f>
        <v>35.6778743252437</v>
      </c>
      <c r="G22" s="94" t="e">
        <f>IF(VLOOKUP($B22,data_dd!$C:$H,6,FALSE)=0,#N/A,VLOOKUP($B22,data_dd!$C:$H,6,FALSE))</f>
        <v>#N/A</v>
      </c>
      <c r="H22" s="31"/>
      <c r="I22" s="34">
        <f t="shared" si="2"/>
        <v>45029</v>
      </c>
      <c r="J22" s="82">
        <f>VLOOKUP($I22,data_dd!$C:$H,2,FALSE)</f>
        <v>44.347436551527991</v>
      </c>
      <c r="K22" s="94">
        <f>VLOOKUP($I22,data_dd!$C:$H,3,FALSE)</f>
        <v>44.260746925286433</v>
      </c>
      <c r="L22" s="82">
        <f>VLOOKUP($I22,data_dd!$C:$H,4,FALSE)</f>
        <v>36.502196342265997</v>
      </c>
      <c r="M22" s="94">
        <f>VLOOKUP($I22,data_dd!$C:$H,5,FALSE)</f>
        <v>36.477086846061297</v>
      </c>
      <c r="N22" s="31"/>
      <c r="O22" s="34">
        <f t="shared" si="3"/>
        <v>44664</v>
      </c>
      <c r="P22" s="82">
        <f>VLOOKUP($O22,data_dd!$C:$H,2,FALSE)</f>
        <v>43.972050697063928</v>
      </c>
      <c r="Q22" s="94">
        <f>VLOOKUP($O22,data_dd!$C:$H,3,FALSE)</f>
        <v>43.900883466325368</v>
      </c>
      <c r="R22" s="82">
        <f>VLOOKUP($O22,data_dd!$C:$H,4,FALSE)</f>
        <v>36.220764906510517</v>
      </c>
      <c r="S22" s="94">
        <f>VLOOKUP($O22,data_dd!$C:$H,5,FALSE)</f>
        <v>36.053535699818241</v>
      </c>
      <c r="T22" s="101"/>
      <c r="U22" s="11"/>
      <c r="V22" s="11"/>
      <c r="W22" s="11"/>
    </row>
    <row r="23" spans="1:23" ht="15">
      <c r="A23" s="106" t="str">
        <f t="shared" si="0"/>
        <v>14-Apr</v>
      </c>
      <c r="B23" s="40">
        <f t="shared" si="1"/>
        <v>45396</v>
      </c>
      <c r="C23" s="95">
        <f>IF(VLOOKUP($B23,data_dd!$C:$H,2,FALSE)=0,#N/A,VLOOKUP($B23,data_dd!$C:$H,2,FALSE))</f>
        <v>44.033875319427871</v>
      </c>
      <c r="D23" s="96">
        <f>IF(VLOOKUP($B23,data_dd!$C:$H,2,FALSE)=0,#N/A,VLOOKUP($B23,data_dd!$C:$H,3,FALSE))</f>
        <v>43.524927801313254</v>
      </c>
      <c r="E23" s="95">
        <f>IF(VLOOKUP($B23,data_dd!$C:$H,2,FALSE)=0,#N/A,VLOOKUP($B23,data_dd!$C:$H,4,FALSE))</f>
        <v>36.179615749974218</v>
      </c>
      <c r="F23" s="96">
        <f>IF(VLOOKUP($B23,data_dd!$C:$H,2,FALSE)=0,#N/A,VLOOKUP($B23,data_dd!$C:$H,5,FALSE))</f>
        <v>35.718987976814489</v>
      </c>
      <c r="G23" s="96" t="e">
        <f>IF(VLOOKUP($B23,data_dd!$C:$H,6,FALSE)=0,#N/A,VLOOKUP($B23,data_dd!$C:$H,6,FALSE))</f>
        <v>#N/A</v>
      </c>
      <c r="H23" s="31"/>
      <c r="I23" s="40">
        <f t="shared" si="2"/>
        <v>45030</v>
      </c>
      <c r="J23" s="95">
        <f>VLOOKUP($I23,data_dd!$C:$H,2,FALSE)</f>
        <v>43.709708293678304</v>
      </c>
      <c r="K23" s="96">
        <f>VLOOKUP($I23,data_dd!$C:$H,3,FALSE)</f>
        <v>44.261731992671514</v>
      </c>
      <c r="L23" s="95">
        <f>VLOOKUP($I23,data_dd!$C:$H,4,FALSE)</f>
        <v>36.045654242191894</v>
      </c>
      <c r="M23" s="96">
        <f>VLOOKUP($I23,data_dd!$C:$H,5,FALSE)</f>
        <v>36.483902955965029</v>
      </c>
      <c r="N23" s="31"/>
      <c r="O23" s="40">
        <f t="shared" si="3"/>
        <v>44665</v>
      </c>
      <c r="P23" s="95">
        <f>VLOOKUP($O23,data_dd!$C:$H,2,FALSE)</f>
        <v>44.149188082782828</v>
      </c>
      <c r="Q23" s="96">
        <f>VLOOKUP($O23,data_dd!$C:$H,3,FALSE)</f>
        <v>43.976927302086366</v>
      </c>
      <c r="R23" s="95">
        <f>VLOOKUP($O23,data_dd!$C:$H,4,FALSE)</f>
        <v>36.094286633213713</v>
      </c>
      <c r="S23" s="96">
        <f>VLOOKUP($O23,data_dd!$C:$H,5,FALSE)</f>
        <v>36.108352153603647</v>
      </c>
      <c r="T23" s="101"/>
      <c r="U23" s="11"/>
      <c r="V23" s="11"/>
      <c r="W23" s="11"/>
    </row>
    <row r="24" spans="1:23" ht="15">
      <c r="A24" s="106" t="str">
        <f t="shared" si="0"/>
        <v>15-Apr</v>
      </c>
      <c r="B24" s="34">
        <f t="shared" si="1"/>
        <v>45397</v>
      </c>
      <c r="C24" s="82">
        <f>IF(VLOOKUP($B24,data_dd!$C:$H,2,FALSE)=0,#N/A,VLOOKUP($B24,data_dd!$C:$H,2,FALSE))</f>
        <v>43.053772584605127</v>
      </c>
      <c r="D24" s="94">
        <f>IF(VLOOKUP($B24,data_dd!$C:$H,2,FALSE)=0,#N/A,VLOOKUP($B24,data_dd!$C:$H,3,FALSE))</f>
        <v>43.500893004986807</v>
      </c>
      <c r="E24" s="82">
        <f>IF(VLOOKUP($B24,data_dd!$C:$H,2,FALSE)=0,#N/A,VLOOKUP($B24,data_dd!$C:$H,4,FALSE))</f>
        <v>35.324172848529557</v>
      </c>
      <c r="F24" s="94">
        <f>IF(VLOOKUP($B24,data_dd!$C:$H,2,FALSE)=0,#N/A,VLOOKUP($B24,data_dd!$C:$H,5,FALSE))</f>
        <v>35.689372501297839</v>
      </c>
      <c r="G24" s="94" t="e">
        <f>IF(VLOOKUP($B24,data_dd!$C:$H,6,FALSE)=0,#N/A,VLOOKUP($B24,data_dd!$C:$H,6,FALSE))</f>
        <v>#N/A</v>
      </c>
      <c r="H24" s="31"/>
      <c r="I24" s="34">
        <f t="shared" si="2"/>
        <v>45031</v>
      </c>
      <c r="J24" s="82">
        <f>VLOOKUP($I24,data_dd!$C:$H,2,FALSE)</f>
        <v>44.636156809317328</v>
      </c>
      <c r="K24" s="94">
        <f>VLOOKUP($I24,data_dd!$C:$H,3,FALSE)</f>
        <v>44.292444264648807</v>
      </c>
      <c r="L24" s="82">
        <f>VLOOKUP($I24,data_dd!$C:$H,4,FALSE)</f>
        <v>36.73957981365173</v>
      </c>
      <c r="M24" s="94">
        <f>VLOOKUP($I24,data_dd!$C:$H,5,FALSE)</f>
        <v>36.492502483809858</v>
      </c>
      <c r="N24" s="31"/>
      <c r="O24" s="34">
        <f t="shared" si="3"/>
        <v>44666</v>
      </c>
      <c r="P24" s="82">
        <f>VLOOKUP($O24,data_dd!$C:$H,2,FALSE)</f>
        <v>44.485101033626734</v>
      </c>
      <c r="Q24" s="94">
        <f>VLOOKUP($O24,data_dd!$C:$H,3,FALSE)</f>
        <v>44.032650328903316</v>
      </c>
      <c r="R24" s="82">
        <f>VLOOKUP($O24,data_dd!$C:$H,4,FALSE)</f>
        <v>36.603378974947788</v>
      </c>
      <c r="S24" s="94">
        <f>VLOOKUP($O24,data_dd!$C:$H,5,FALSE)</f>
        <v>36.155650528937272</v>
      </c>
      <c r="T24" s="101"/>
      <c r="U24" s="11"/>
      <c r="V24" s="11"/>
      <c r="W24" s="11"/>
    </row>
    <row r="25" spans="1:23" ht="15">
      <c r="A25" s="106" t="str">
        <f t="shared" si="0"/>
        <v>16-Apr</v>
      </c>
      <c r="B25" s="40">
        <f t="shared" si="1"/>
        <v>45398</v>
      </c>
      <c r="C25" s="95">
        <f>IF(VLOOKUP($B25,data_dd!$C:$H,2,FALSE)=0,#N/A,VLOOKUP($B25,data_dd!$C:$H,2,FALSE))</f>
        <v>43.870634100064905</v>
      </c>
      <c r="D25" s="96">
        <f>IF(VLOOKUP($B25,data_dd!$C:$H,2,FALSE)=0,#N/A,VLOOKUP($B25,data_dd!$C:$H,3,FALSE))</f>
        <v>43.545904620316207</v>
      </c>
      <c r="E25" s="95">
        <f>IF(VLOOKUP($B25,data_dd!$C:$H,2,FALSE)=0,#N/A,VLOOKUP($B25,data_dd!$C:$H,4,FALSE))</f>
        <v>36.008978142928498</v>
      </c>
      <c r="F25" s="96">
        <f>IF(VLOOKUP($B25,data_dd!$C:$H,2,FALSE)=0,#N/A,VLOOKUP($B25,data_dd!$C:$H,5,FALSE))</f>
        <v>35.731412370484449</v>
      </c>
      <c r="G25" s="96" t="e">
        <f>IF(VLOOKUP($B25,data_dd!$C:$H,6,FALSE)=0,#N/A,VLOOKUP($B25,data_dd!$C:$H,6,FALSE))</f>
        <v>#N/A</v>
      </c>
      <c r="H25" s="31"/>
      <c r="I25" s="40">
        <f t="shared" si="2"/>
        <v>45032</v>
      </c>
      <c r="J25" s="95">
        <f>VLOOKUP($I25,data_dd!$C:$H,2,FALSE)</f>
        <v>44.109080602666332</v>
      </c>
      <c r="K25" s="96">
        <f>VLOOKUP($I25,data_dd!$C:$H,3,FALSE)</f>
        <v>44.283703969355514</v>
      </c>
      <c r="L25" s="95">
        <f>VLOOKUP($I25,data_dd!$C:$H,4,FALSE)</f>
        <v>36.413033855778494</v>
      </c>
      <c r="M25" s="96">
        <f>VLOOKUP($I25,data_dd!$C:$H,5,FALSE)</f>
        <v>36.494683439542854</v>
      </c>
      <c r="N25" s="31"/>
      <c r="O25" s="40">
        <f t="shared" si="3"/>
        <v>44667</v>
      </c>
      <c r="P25" s="95">
        <f>VLOOKUP($O25,data_dd!$C:$H,2,FALSE)</f>
        <v>44.657080051047991</v>
      </c>
      <c r="Q25" s="96">
        <f>VLOOKUP($O25,data_dd!$C:$H,3,FALSE)</f>
        <v>44.174333997308899</v>
      </c>
      <c r="R25" s="95">
        <f>VLOOKUP($O25,data_dd!$C:$H,4,FALSE)</f>
        <v>36.640083520766474</v>
      </c>
      <c r="S25" s="96">
        <f>VLOOKUP($O25,data_dd!$C:$H,5,FALSE)</f>
        <v>36.274166169983815</v>
      </c>
      <c r="T25" s="101"/>
      <c r="U25" s="11"/>
      <c r="V25" s="11"/>
      <c r="W25" s="11"/>
    </row>
    <row r="26" spans="1:23" ht="15">
      <c r="A26" s="106" t="str">
        <f t="shared" si="0"/>
        <v>17-Apr</v>
      </c>
      <c r="B26" s="34">
        <f t="shared" si="1"/>
        <v>45399</v>
      </c>
      <c r="C26" s="82">
        <f>IF(VLOOKUP($B26,data_dd!$C:$H,2,FALSE)=0,#N/A,VLOOKUP($B26,data_dd!$C:$H,2,FALSE))</f>
        <v>43.135553676377732</v>
      </c>
      <c r="D26" s="94">
        <f>IF(VLOOKUP($B26,data_dd!$C:$H,2,FALSE)=0,#N/A,VLOOKUP($B26,data_dd!$C:$H,3,FALSE))</f>
        <v>43.555370570430618</v>
      </c>
      <c r="E26" s="82">
        <f>IF(VLOOKUP($B26,data_dd!$C:$H,2,FALSE)=0,#N/A,VLOOKUP($B26,data_dd!$C:$H,4,FALSE))</f>
        <v>35.412584213190655</v>
      </c>
      <c r="F26" s="94">
        <f>IF(VLOOKUP($B26,data_dd!$C:$H,2,FALSE)=0,#N/A,VLOOKUP($B26,data_dd!$C:$H,5,FALSE))</f>
        <v>35.732832648280812</v>
      </c>
      <c r="G26" s="94" t="e">
        <f>IF(VLOOKUP($B26,data_dd!$C:$H,6,FALSE)=0,#N/A,VLOOKUP($B26,data_dd!$C:$H,6,FALSE))</f>
        <v>#N/A</v>
      </c>
      <c r="H26" s="31"/>
      <c r="I26" s="34">
        <f t="shared" si="2"/>
        <v>45033</v>
      </c>
      <c r="J26" s="82">
        <f>VLOOKUP($I26,data_dd!$C:$H,2,FALSE)</f>
        <v>44.422982337228078</v>
      </c>
      <c r="K26" s="94">
        <f>VLOOKUP($I26,data_dd!$C:$H,3,FALSE)</f>
        <v>44.263165404205836</v>
      </c>
      <c r="L26" s="82">
        <f>VLOOKUP($I26,data_dd!$C:$H,4,FALSE)</f>
        <v>36.523138352119751</v>
      </c>
      <c r="M26" s="94">
        <f>VLOOKUP($I26,data_dd!$C:$H,5,FALSE)</f>
        <v>36.468695995969135</v>
      </c>
      <c r="N26" s="31"/>
      <c r="O26" s="34">
        <f t="shared" si="3"/>
        <v>44668</v>
      </c>
      <c r="P26" s="82">
        <f>VLOOKUP($O26,data_dd!$C:$H,2,FALSE)</f>
        <v>44.846026743487087</v>
      </c>
      <c r="Q26" s="94">
        <f>VLOOKUP($O26,data_dd!$C:$H,3,FALSE)</f>
        <v>44.305998250133655</v>
      </c>
      <c r="R26" s="82">
        <f>VLOOKUP($O26,data_dd!$C:$H,4,FALSE)</f>
        <v>36.948123582068284</v>
      </c>
      <c r="S26" s="94">
        <f>VLOOKUP($O26,data_dd!$C:$H,5,FALSE)</f>
        <v>36.398112344730201</v>
      </c>
      <c r="T26" s="31"/>
    </row>
    <row r="27" spans="1:23" ht="15">
      <c r="A27" s="106" t="str">
        <f t="shared" si="0"/>
        <v>18-Apr</v>
      </c>
      <c r="B27" s="40">
        <f t="shared" si="1"/>
        <v>45400</v>
      </c>
      <c r="C27" s="95">
        <f>IF(VLOOKUP($B27,data_dd!$C:$H,2,FALSE)=0,#N/A,VLOOKUP($B27,data_dd!$C:$H,2,FALSE))</f>
        <v>43.802678849297415</v>
      </c>
      <c r="D27" s="96">
        <f>IF(VLOOKUP($B27,data_dd!$C:$H,2,FALSE)=0,#N/A,VLOOKUP($B27,data_dd!$C:$H,3,FALSE))</f>
        <v>43.561922466271568</v>
      </c>
      <c r="E27" s="95">
        <f>IF(VLOOKUP($B27,data_dd!$C:$H,2,FALSE)=0,#N/A,VLOOKUP($B27,data_dd!$C:$H,4,FALSE))</f>
        <v>35.969619816815602</v>
      </c>
      <c r="F27" s="96">
        <f>IF(VLOOKUP($B27,data_dd!$C:$H,2,FALSE)=0,#N/A,VLOOKUP($B27,data_dd!$C:$H,5,FALSE))</f>
        <v>35.761022592728558</v>
      </c>
      <c r="G27" s="96" t="e">
        <f>IF(VLOOKUP($B27,data_dd!$C:$H,6,FALSE)=0,#N/A,VLOOKUP($B27,data_dd!$C:$H,6,FALSE))</f>
        <v>#N/A</v>
      </c>
      <c r="H27" s="31"/>
      <c r="I27" s="40">
        <f t="shared" si="2"/>
        <v>45034</v>
      </c>
      <c r="J27" s="95">
        <f>VLOOKUP($I27,data_dd!$C:$H,2,FALSE)</f>
        <v>44.341792177475078</v>
      </c>
      <c r="K27" s="96">
        <f>VLOOKUP($I27,data_dd!$C:$H,3,FALSE)</f>
        <v>44.27238584188192</v>
      </c>
      <c r="L27" s="95">
        <f>VLOOKUP($I27,data_dd!$C:$H,4,FALSE)</f>
        <v>36.579952286736294</v>
      </c>
      <c r="M27" s="96">
        <f>VLOOKUP($I27,data_dd!$C:$H,5,FALSE)</f>
        <v>36.476722421729598</v>
      </c>
      <c r="N27" s="31"/>
      <c r="O27" s="40">
        <f t="shared" si="3"/>
        <v>44669</v>
      </c>
      <c r="P27" s="95">
        <f>VLOOKUP($O27,data_dd!$C:$H,2,FALSE)</f>
        <v>44.811284690940816</v>
      </c>
      <c r="Q27" s="96">
        <f>VLOOKUP($O27,data_dd!$C:$H,3,FALSE)</f>
        <v>44.422399753154352</v>
      </c>
      <c r="R27" s="95">
        <f>VLOOKUP($O27,data_dd!$C:$H,4,FALSE)</f>
        <v>36.792265169146972</v>
      </c>
      <c r="S27" s="96">
        <f>VLOOKUP($O27,data_dd!$C:$H,5,FALSE)</f>
        <v>36.49365333929434</v>
      </c>
      <c r="T27" s="31"/>
    </row>
    <row r="28" spans="1:23" ht="15">
      <c r="A28" s="106" t="str">
        <f t="shared" si="0"/>
        <v>19-Apr</v>
      </c>
      <c r="B28" s="34">
        <f t="shared" si="1"/>
        <v>45401</v>
      </c>
      <c r="C28" s="82">
        <f>IF(VLOOKUP($B28,data_dd!$C:$H,2,FALSE)=0,#N/A,VLOOKUP($B28,data_dd!$C:$H,2,FALSE))</f>
        <v>43.505835957313487</v>
      </c>
      <c r="D28" s="94">
        <f>IF(VLOOKUP($B28,data_dd!$C:$H,2,FALSE)=0,#N/A,VLOOKUP($B28,data_dd!$C:$H,3,FALSE))</f>
        <v>43.590900560698806</v>
      </c>
      <c r="E28" s="82">
        <f>IF(VLOOKUP($B28,data_dd!$C:$H,2,FALSE)=0,#N/A,VLOOKUP($B28,data_dd!$C:$H,4,FALSE))</f>
        <v>35.803044605839744</v>
      </c>
      <c r="F28" s="94">
        <f>IF(VLOOKUP($B28,data_dd!$C:$H,2,FALSE)=0,#N/A,VLOOKUP($B28,data_dd!$C:$H,5,FALSE))</f>
        <v>35.7913109922535</v>
      </c>
      <c r="G28" s="94" t="e">
        <f>IF(VLOOKUP($B28,data_dd!$C:$H,6,FALSE)=0,#N/A,VLOOKUP($B28,data_dd!$C:$H,6,FALSE))</f>
        <v>#N/A</v>
      </c>
      <c r="H28" s="31"/>
      <c r="I28" s="34">
        <f t="shared" si="2"/>
        <v>45035</v>
      </c>
      <c r="J28" s="82">
        <f>VLOOKUP($I28,data_dd!$C:$H,2,FALSE)</f>
        <v>44.863232668146971</v>
      </c>
      <c r="K28" s="94">
        <f>VLOOKUP($I28,data_dd!$C:$H,3,FALSE)</f>
        <v>44.334425308160469</v>
      </c>
      <c r="L28" s="82">
        <f>VLOOKUP($I28,data_dd!$C:$H,4,FALSE)</f>
        <v>36.936938252468074</v>
      </c>
      <c r="M28" s="94">
        <f>VLOOKUP($I28,data_dd!$C:$H,5,FALSE)</f>
        <v>36.529290782664312</v>
      </c>
      <c r="N28" s="31"/>
      <c r="O28" s="34">
        <f t="shared" si="3"/>
        <v>44670</v>
      </c>
      <c r="P28" s="82">
        <f>VLOOKUP($O28,data_dd!$C:$H,2,FALSE)</f>
        <v>44.676284365119699</v>
      </c>
      <c r="Q28" s="94">
        <f>VLOOKUP($O28,data_dd!$C:$H,3,FALSE)</f>
        <v>44.540962250404277</v>
      </c>
      <c r="R28" s="82">
        <f>VLOOKUP($O28,data_dd!$C:$H,4,FALSE)</f>
        <v>36.703468271852138</v>
      </c>
      <c r="S28" s="94">
        <f>VLOOKUP($O28,data_dd!$C:$H,5,FALSE)</f>
        <v>36.585283170522125</v>
      </c>
      <c r="T28" s="31"/>
    </row>
    <row r="29" spans="1:23" ht="15">
      <c r="A29" s="106" t="str">
        <f t="shared" si="0"/>
        <v>20-Apr</v>
      </c>
      <c r="B29" s="40">
        <f t="shared" si="1"/>
        <v>45402</v>
      </c>
      <c r="C29" s="95">
        <f>IF(VLOOKUP($B29,data_dd!$C:$H,2,FALSE)=0,#N/A,VLOOKUP($B29,data_dd!$C:$H,2,FALSE))</f>
        <v>44.216054834066824</v>
      </c>
      <c r="D29" s="96">
        <f>IF(VLOOKUP($B29,data_dd!$C:$H,2,FALSE)=0,#N/A,VLOOKUP($B29,data_dd!$C:$H,3,FALSE))</f>
        <v>43.62030482503873</v>
      </c>
      <c r="E29" s="95">
        <f>IF(VLOOKUP($B29,data_dd!$C:$H,2,FALSE)=0,#N/A,VLOOKUP($B29,data_dd!$C:$H,4,FALSE))</f>
        <v>36.261332829019743</v>
      </c>
      <c r="F29" s="96">
        <f>IF(VLOOKUP($B29,data_dd!$C:$H,2,FALSE)=0,#N/A,VLOOKUP($B29,data_dd!$C:$H,5,FALSE))</f>
        <v>35.819725867688263</v>
      </c>
      <c r="G29" s="96" t="e">
        <f>IF(VLOOKUP($B29,data_dd!$C:$H,6,FALSE)=0,#N/A,VLOOKUP($B29,data_dd!$C:$H,6,FALSE))</f>
        <v>#N/A</v>
      </c>
      <c r="H29" s="31"/>
      <c r="I29" s="40">
        <f t="shared" si="2"/>
        <v>45036</v>
      </c>
      <c r="J29" s="95">
        <f>VLOOKUP($I29,data_dd!$C:$H,2,FALSE)</f>
        <v>44.723200565622463</v>
      </c>
      <c r="K29" s="96">
        <f>VLOOKUP($I29,data_dd!$C:$H,3,FALSE)</f>
        <v>44.455136472058598</v>
      </c>
      <c r="L29" s="95">
        <f>VLOOKUP($I29,data_dd!$C:$H,4,FALSE)</f>
        <v>36.90190033363853</v>
      </c>
      <c r="M29" s="96">
        <f>VLOOKUP($I29,data_dd!$C:$H,5,FALSE)</f>
        <v>36.631361500294247</v>
      </c>
      <c r="N29" s="31"/>
      <c r="O29" s="40">
        <f t="shared" si="3"/>
        <v>44671</v>
      </c>
      <c r="P29" s="95">
        <f>VLOOKUP($O29,data_dd!$C:$H,2,FALSE)</f>
        <v>44.706003289530614</v>
      </c>
      <c r="Q29" s="96">
        <f>VLOOKUP($O29,data_dd!$C:$H,3,FALSE)</f>
        <v>44.617420365746057</v>
      </c>
      <c r="R29" s="95">
        <f>VLOOKUP($O29,data_dd!$C:$H,4,FALSE)</f>
        <v>36.695231348517794</v>
      </c>
      <c r="S29" s="96">
        <f>VLOOKUP($O29,data_dd!$C:$H,5,FALSE)</f>
        <v>36.658812722713932</v>
      </c>
      <c r="T29" s="31"/>
    </row>
    <row r="30" spans="1:23" ht="15">
      <c r="A30" s="106" t="str">
        <f t="shared" si="0"/>
        <v>21-Apr</v>
      </c>
      <c r="B30" s="34">
        <f t="shared" si="1"/>
        <v>45403</v>
      </c>
      <c r="C30" s="82">
        <f>IF(VLOOKUP($B30,data_dd!$C:$H,2,FALSE)=0,#N/A,VLOOKUP($B30,data_dd!$C:$H,2,FALSE))</f>
        <v>43.734801953699403</v>
      </c>
      <c r="D30" s="94">
        <f>IF(VLOOKUP($B30,data_dd!$C:$H,2,FALSE)=0,#N/A,VLOOKUP($B30,data_dd!$C:$H,3,FALSE))</f>
        <v>43.690038735579947</v>
      </c>
      <c r="E30" s="82">
        <f>IF(VLOOKUP($B30,data_dd!$C:$H,2,FALSE)=0,#N/A,VLOOKUP($B30,data_dd!$C:$H,4,FALSE))</f>
        <v>35.989874288541756</v>
      </c>
      <c r="F30" s="94">
        <f>IF(VLOOKUP($B30,data_dd!$C:$H,2,FALSE)=0,#N/A,VLOOKUP($B30,data_dd!$C:$H,5,FALSE))</f>
        <v>35.888112563955488</v>
      </c>
      <c r="G30" s="94" t="e">
        <f>IF(VLOOKUP($B30,data_dd!$C:$H,6,FALSE)=0,#N/A,VLOOKUP($B30,data_dd!$C:$H,6,FALSE))</f>
        <v>#N/A</v>
      </c>
      <c r="H30" s="31"/>
      <c r="I30" s="34">
        <f t="shared" si="2"/>
        <v>45037</v>
      </c>
      <c r="J30" s="82">
        <f>VLOOKUP($I30,data_dd!$C:$H,2,FALSE)</f>
        <v>45.082277542734879</v>
      </c>
      <c r="K30" s="94">
        <f>VLOOKUP($I30,data_dd!$C:$H,3,FALSE)</f>
        <v>44.538240761793816</v>
      </c>
      <c r="L30" s="82">
        <f>VLOOKUP($I30,data_dd!$C:$H,4,FALSE)</f>
        <v>37.124259611183668</v>
      </c>
      <c r="M30" s="94">
        <f>VLOOKUP($I30,data_dd!$C:$H,5,FALSE)</f>
        <v>36.702297104395932</v>
      </c>
      <c r="N30" s="31"/>
      <c r="O30" s="34">
        <f t="shared" si="3"/>
        <v>44672</v>
      </c>
      <c r="P30" s="82">
        <f>VLOOKUP($O30,data_dd!$C:$H,2,FALSE)</f>
        <v>45.003904394947007</v>
      </c>
      <c r="Q30" s="94">
        <f>VLOOKUP($O30,data_dd!$C:$H,3,FALSE)</f>
        <v>44.725144835307105</v>
      </c>
      <c r="R30" s="82">
        <f>VLOOKUP($O30,data_dd!$C:$H,4,FALSE)</f>
        <v>36.982233763996454</v>
      </c>
      <c r="S30" s="94">
        <f>VLOOKUP($O30,data_dd!$C:$H,5,FALSE)</f>
        <v>36.737975758727529</v>
      </c>
      <c r="T30" s="31"/>
    </row>
    <row r="31" spans="1:23" ht="15">
      <c r="A31" s="106" t="str">
        <f t="shared" si="0"/>
        <v>22-Apr</v>
      </c>
      <c r="B31" s="40">
        <f t="shared" si="1"/>
        <v>45404</v>
      </c>
      <c r="C31" s="95">
        <f>IF(VLOOKUP($B31,data_dd!$C:$H,2,FALSE)=0,#N/A,VLOOKUP($B31,data_dd!$C:$H,2,FALSE))</f>
        <v>44.100021099877026</v>
      </c>
      <c r="D31" s="96">
        <f>IF(VLOOKUP($B31,data_dd!$C:$H,2,FALSE)=0,#N/A,VLOOKUP($B31,data_dd!$C:$H,3,FALSE))</f>
        <v>43.713288430175695</v>
      </c>
      <c r="E31" s="95">
        <f>IF(VLOOKUP($B31,data_dd!$C:$H,2,FALSE)=0,#N/A,VLOOKUP($B31,data_dd!$C:$H,4,FALSE))</f>
        <v>36.134080582971457</v>
      </c>
      <c r="F31" s="96">
        <f>IF(VLOOKUP($B31,data_dd!$C:$H,2,FALSE)=0,#N/A,VLOOKUP($B31,data_dd!$C:$H,5,FALSE))</f>
        <v>35.895691819354724</v>
      </c>
      <c r="G31" s="96" t="e">
        <f>IF(VLOOKUP($B31,data_dd!$C:$H,6,FALSE)=0,#N/A,VLOOKUP($B31,data_dd!$C:$H,6,FALSE))</f>
        <v>#N/A</v>
      </c>
      <c r="H31" s="31"/>
      <c r="I31" s="40">
        <f t="shared" si="2"/>
        <v>45038</v>
      </c>
      <c r="J31" s="95">
        <f>VLOOKUP($I31,data_dd!$C:$H,2,FALSE)</f>
        <v>44.869239646812566</v>
      </c>
      <c r="K31" s="96">
        <f>VLOOKUP($I31,data_dd!$C:$H,3,FALSE)</f>
        <v>44.6740580583769</v>
      </c>
      <c r="L31" s="95">
        <f>VLOOKUP($I31,data_dd!$C:$H,4,FALSE)</f>
        <v>36.931727528441776</v>
      </c>
      <c r="M31" s="96">
        <f>VLOOKUP($I31,data_dd!$C:$H,5,FALSE)</f>
        <v>36.800901157508491</v>
      </c>
      <c r="N31" s="31"/>
      <c r="O31" s="40">
        <f t="shared" si="3"/>
        <v>44673</v>
      </c>
      <c r="P31" s="95">
        <f>VLOOKUP($O31,data_dd!$C:$H,2,FALSE)</f>
        <v>44.631837386546295</v>
      </c>
      <c r="Q31" s="96">
        <f>VLOOKUP($O31,data_dd!$C:$H,3,FALSE)</f>
        <v>44.753206861417183</v>
      </c>
      <c r="R31" s="95">
        <f>VLOOKUP($O31,data_dd!$C:$H,4,FALSE)</f>
        <v>36.653685122660207</v>
      </c>
      <c r="S31" s="96">
        <f>VLOOKUP($O31,data_dd!$C:$H,5,FALSE)</f>
        <v>36.774071631142412</v>
      </c>
      <c r="T31" s="31"/>
    </row>
    <row r="32" spans="1:23" ht="15">
      <c r="A32" s="106" t="str">
        <f t="shared" si="0"/>
        <v>23-Apr</v>
      </c>
      <c r="B32" s="34">
        <f t="shared" si="1"/>
        <v>45405</v>
      </c>
      <c r="C32" s="82">
        <f>IF(VLOOKUP($B32,data_dd!$C:$H,2,FALSE)=0,#N/A,VLOOKUP($B32,data_dd!$C:$H,2,FALSE))</f>
        <v>43.898422719748538</v>
      </c>
      <c r="D32" s="94">
        <f>IF(VLOOKUP($B32,data_dd!$C:$H,2,FALSE)=0,#N/A,VLOOKUP($B32,data_dd!$C:$H,3,FALSE))</f>
        <v>43.829651483903064</v>
      </c>
      <c r="E32" s="82">
        <f>IF(VLOOKUP($B32,data_dd!$C:$H,2,FALSE)=0,#N/A,VLOOKUP($B32,data_dd!$C:$H,4,FALSE))</f>
        <v>36.065248206727887</v>
      </c>
      <c r="F32" s="94">
        <f>IF(VLOOKUP($B32,data_dd!$C:$H,2,FALSE)=0,#N/A,VLOOKUP($B32,data_dd!$C:$H,5,FALSE))</f>
        <v>35.99639769537022</v>
      </c>
      <c r="G32" s="94" t="e">
        <f>IF(VLOOKUP($B32,data_dd!$C:$H,6,FALSE)=0,#N/A,VLOOKUP($B32,data_dd!$C:$H,6,FALSE))</f>
        <v>#N/A</v>
      </c>
      <c r="H32" s="31"/>
      <c r="I32" s="34">
        <f t="shared" si="2"/>
        <v>45039</v>
      </c>
      <c r="J32" s="82">
        <f>VLOOKUP($I32,data_dd!$C:$H,2,FALSE)</f>
        <v>44.931462720710805</v>
      </c>
      <c r="K32" s="94">
        <f>VLOOKUP($I32,data_dd!$C:$H,3,FALSE)</f>
        <v>44.734888043129217</v>
      </c>
      <c r="L32" s="82">
        <f>VLOOKUP($I32,data_dd!$C:$H,4,FALSE)</f>
        <v>36.952700964606066</v>
      </c>
      <c r="M32" s="94">
        <f>VLOOKUP($I32,data_dd!$C:$H,5,FALSE)</f>
        <v>36.850018113816994</v>
      </c>
      <c r="N32" s="31"/>
      <c r="O32" s="34">
        <f t="shared" si="3"/>
        <v>44674</v>
      </c>
      <c r="P32" s="82">
        <f>VLOOKUP($O32,data_dd!$C:$H,2,FALSE)</f>
        <v>45.062495653096192</v>
      </c>
      <c r="Q32" s="94">
        <f>VLOOKUP($O32,data_dd!$C:$H,3,FALSE)</f>
        <v>44.807333100934784</v>
      </c>
      <c r="R32" s="82">
        <f>VLOOKUP($O32,data_dd!$C:$H,4,FALSE)</f>
        <v>36.985734577758919</v>
      </c>
      <c r="S32" s="94">
        <f>VLOOKUP($O32,data_dd!$C:$H,5,FALSE)</f>
        <v>36.801103105958994</v>
      </c>
      <c r="T32" s="31"/>
    </row>
    <row r="33" spans="1:20" ht="15">
      <c r="A33" s="106" t="str">
        <f t="shared" si="0"/>
        <v>24-Apr</v>
      </c>
      <c r="B33" s="40">
        <f t="shared" si="1"/>
        <v>45406</v>
      </c>
      <c r="C33" s="95">
        <f>IF(VLOOKUP($B33,data_dd!$C:$H,2,FALSE)=0,#N/A,VLOOKUP($B33,data_dd!$C:$H,2,FALSE))</f>
        <v>44.257628860747971</v>
      </c>
      <c r="D33" s="96">
        <f>IF(VLOOKUP($B33,data_dd!$C:$H,2,FALSE)=0,#N/A,VLOOKUP($B33,data_dd!$C:$H,3,FALSE))</f>
        <v>43.891751157399966</v>
      </c>
      <c r="E33" s="95">
        <f>IF(VLOOKUP($B33,data_dd!$C:$H,2,FALSE)=0,#N/A,VLOOKUP($B33,data_dd!$C:$H,4,FALSE))</f>
        <v>36.28539042957788</v>
      </c>
      <c r="F33" s="96">
        <f>IF(VLOOKUP($B33,data_dd!$C:$H,2,FALSE)=0,#N/A,VLOOKUP($B33,data_dd!$C:$H,5,FALSE))</f>
        <v>36.039987681016001</v>
      </c>
      <c r="G33" s="96" t="e">
        <f>IF(VLOOKUP($B33,data_dd!$C:$H,6,FALSE)=0,#N/A,VLOOKUP($B33,data_dd!$C:$H,6,FALSE))</f>
        <v>#N/A</v>
      </c>
      <c r="H33" s="31"/>
      <c r="I33" s="40">
        <f t="shared" si="2"/>
        <v>45040</v>
      </c>
      <c r="J33" s="95">
        <f>VLOOKUP($I33,data_dd!$C:$H,2,FALSE)</f>
        <v>44.761791788161958</v>
      </c>
      <c r="K33" s="96">
        <f>VLOOKUP($I33,data_dd!$C:$H,3,FALSE)</f>
        <v>44.81068245977994</v>
      </c>
      <c r="L33" s="95">
        <f>VLOOKUP($I33,data_dd!$C:$H,4,FALSE)</f>
        <v>36.864121073567574</v>
      </c>
      <c r="M33" s="96">
        <f>VLOOKUP($I33,data_dd!$C:$H,5,FALSE)</f>
        <v>36.901891797164751</v>
      </c>
      <c r="N33" s="31"/>
      <c r="O33" s="40">
        <f t="shared" si="3"/>
        <v>44675</v>
      </c>
      <c r="P33" s="95">
        <f>VLOOKUP($O33,data_dd!$C:$H,2,FALSE)</f>
        <v>45.162700394314463</v>
      </c>
      <c r="Q33" s="96">
        <f>VLOOKUP($O33,data_dd!$C:$H,3,FALSE)</f>
        <v>44.868219014336745</v>
      </c>
      <c r="R33" s="95">
        <f>VLOOKUP($O33,data_dd!$C:$H,4,FALSE)</f>
        <v>37.024813852358584</v>
      </c>
      <c r="S33" s="96">
        <f>VLOOKUP($O33,data_dd!$C:$H,5,FALSE)</f>
        <v>36.844527808617805</v>
      </c>
      <c r="T33" s="31"/>
    </row>
    <row r="34" spans="1:20" ht="15">
      <c r="A34" s="106" t="str">
        <f t="shared" si="0"/>
        <v>25-Apr</v>
      </c>
      <c r="B34" s="34">
        <f t="shared" si="1"/>
        <v>45407</v>
      </c>
      <c r="C34" s="82">
        <f>IF(VLOOKUP($B34,data_dd!$C:$H,2,FALSE)=0,#N/A,VLOOKUP($B34,data_dd!$C:$H,2,FALSE))</f>
        <v>44.015491880845474</v>
      </c>
      <c r="D34" s="94">
        <f>IF(VLOOKUP($B34,data_dd!$C:$H,2,FALSE)=0,#N/A,VLOOKUP($B34,data_dd!$C:$H,3,FALSE))</f>
        <v>43.989218622140193</v>
      </c>
      <c r="E34" s="82">
        <f>IF(VLOOKUP($B34,data_dd!$C:$H,2,FALSE)=0,#N/A,VLOOKUP($B34,data_dd!$C:$H,4,FALSE))</f>
        <v>36.110710983948749</v>
      </c>
      <c r="F34" s="94">
        <f>IF(VLOOKUP($B34,data_dd!$C:$H,2,FALSE)=0,#N/A,VLOOKUP($B34,data_dd!$C:$H,5,FALSE))</f>
        <v>36.109259469030796</v>
      </c>
      <c r="G34" s="94" t="e">
        <f>IF(VLOOKUP($B34,data_dd!$C:$H,6,FALSE)=0,#N/A,VLOOKUP($B34,data_dd!$C:$H,6,FALSE))</f>
        <v>#N/A</v>
      </c>
      <c r="H34" s="31"/>
      <c r="I34" s="34">
        <f t="shared" si="2"/>
        <v>45041</v>
      </c>
      <c r="J34" s="82">
        <f>VLOOKUP($I34,data_dd!$C:$H,2,FALSE)</f>
        <v>44.946461550612227</v>
      </c>
      <c r="K34" s="94">
        <f>VLOOKUP($I34,data_dd!$C:$H,3,FALSE)</f>
        <v>44.850335650821883</v>
      </c>
      <c r="L34" s="82">
        <f>VLOOKUP($I34,data_dd!$C:$H,4,FALSE)</f>
        <v>36.942362917146802</v>
      </c>
      <c r="M34" s="94">
        <f>VLOOKUP($I34,data_dd!$C:$H,5,FALSE)</f>
        <v>36.928545387868837</v>
      </c>
      <c r="N34" s="31"/>
      <c r="O34" s="34">
        <f t="shared" si="3"/>
        <v>44676</v>
      </c>
      <c r="P34" s="82">
        <f>VLOOKUP($O34,data_dd!$C:$H,2,FALSE)</f>
        <v>45.027579040432087</v>
      </c>
      <c r="Q34" s="94">
        <f>VLOOKUP($O34,data_dd!$C:$H,3,FALSE)</f>
        <v>44.908840589171838</v>
      </c>
      <c r="R34" s="82">
        <f>VLOOKUP($O34,data_dd!$C:$H,4,FALSE)</f>
        <v>36.796736745824504</v>
      </c>
      <c r="S34" s="94">
        <f>VLOOKUP($O34,data_dd!$C:$H,5,FALSE)</f>
        <v>36.842838504183597</v>
      </c>
      <c r="T34" s="31"/>
    </row>
    <row r="35" spans="1:20" ht="15">
      <c r="A35" s="106" t="str">
        <f t="shared" si="0"/>
        <v>26-Apr</v>
      </c>
      <c r="B35" s="40">
        <f t="shared" si="1"/>
        <v>45408</v>
      </c>
      <c r="C35" s="95">
        <f>IF(VLOOKUP($B35,data_dd!$C:$H,2,FALSE)=0,#N/A,VLOOKUP($B35,data_dd!$C:$H,2,FALSE))</f>
        <v>44.367606159782952</v>
      </c>
      <c r="D35" s="96">
        <f>IF(VLOOKUP($B35,data_dd!$C:$H,2,FALSE)=0,#N/A,VLOOKUP($B35,data_dd!$C:$H,3,FALSE))</f>
        <v>44.037155856188548</v>
      </c>
      <c r="E35" s="95">
        <f>IF(VLOOKUP($B35,data_dd!$C:$H,2,FALSE)=0,#N/A,VLOOKUP($B35,data_dd!$C:$H,4,FALSE))</f>
        <v>36.528212597256008</v>
      </c>
      <c r="F35" s="96">
        <f>IF(VLOOKUP($B35,data_dd!$C:$H,2,FALSE)=0,#N/A,VLOOKUP($B35,data_dd!$C:$H,5,FALSE))</f>
        <v>36.166411498494682</v>
      </c>
      <c r="G35" s="96" t="e">
        <f>IF(VLOOKUP($B35,data_dd!$C:$H,6,FALSE)=0,#N/A,VLOOKUP($B35,data_dd!$C:$H,6,FALSE))</f>
        <v>#N/A</v>
      </c>
      <c r="H35" s="31"/>
      <c r="I35" s="40">
        <f t="shared" si="2"/>
        <v>45042</v>
      </c>
      <c r="J35" s="95">
        <f>VLOOKUP($I35,data_dd!$C:$H,2,FALSE)</f>
        <v>44.640426523739379</v>
      </c>
      <c r="K35" s="96">
        <f>VLOOKUP($I35,data_dd!$C:$H,3,FALSE)</f>
        <v>44.862102460639818</v>
      </c>
      <c r="L35" s="95">
        <f>VLOOKUP($I35,data_dd!$C:$H,4,FALSE)</f>
        <v>36.717265924473026</v>
      </c>
      <c r="M35" s="96">
        <f>VLOOKUP($I35,data_dd!$C:$H,5,FALSE)</f>
        <v>36.921741289463583</v>
      </c>
      <c r="N35" s="31"/>
      <c r="O35" s="40">
        <f t="shared" si="3"/>
        <v>44677</v>
      </c>
      <c r="P35" s="95">
        <f>VLOOKUP($O35,data_dd!$C:$H,2,FALSE)</f>
        <v>44.877867389313877</v>
      </c>
      <c r="Q35" s="96">
        <f>VLOOKUP($O35,data_dd!$C:$H,3,FALSE)</f>
        <v>44.927324016135429</v>
      </c>
      <c r="R35" s="95">
        <f>VLOOKUP($O35,data_dd!$C:$H,4,FALSE)</f>
        <v>36.911326813772661</v>
      </c>
      <c r="S35" s="96">
        <f>VLOOKUP($O35,data_dd!$C:$H,5,FALSE)</f>
        <v>36.868287812410607</v>
      </c>
      <c r="T35" s="31"/>
    </row>
    <row r="36" spans="1:20" ht="15">
      <c r="A36" s="106" t="str">
        <f t="shared" si="0"/>
        <v>27-Apr</v>
      </c>
      <c r="B36" s="34">
        <f t="shared" si="1"/>
        <v>45409</v>
      </c>
      <c r="C36" s="82">
        <f>IF(VLOOKUP($B36,data_dd!$C:$H,2,FALSE)=0,#N/A,VLOOKUP($B36,data_dd!$C:$H,2,FALSE))</f>
        <v>43.939887707107175</v>
      </c>
      <c r="D36" s="94">
        <f>IF(VLOOKUP($B36,data_dd!$C:$H,2,FALSE)=0,#N/A,VLOOKUP($B36,data_dd!$C:$H,3,FALSE))</f>
        <v>44.081374570001302</v>
      </c>
      <c r="E36" s="82">
        <f>IF(VLOOKUP($B36,data_dd!$C:$H,2,FALSE)=0,#N/A,VLOOKUP($B36,data_dd!$C:$H,4,FALSE))</f>
        <v>36.035036395247744</v>
      </c>
      <c r="F36" s="94">
        <f>IF(VLOOKUP($B36,data_dd!$C:$H,2,FALSE)=0,#N/A,VLOOKUP($B36,data_dd!$C:$H,5,FALSE))</f>
        <v>36.184674494224851</v>
      </c>
      <c r="G36" s="94" t="e">
        <f>IF(VLOOKUP($B36,data_dd!$C:$H,6,FALSE)=0,#N/A,VLOOKUP($B36,data_dd!$C:$H,6,FALSE))</f>
        <v>#N/A</v>
      </c>
      <c r="H36" s="31"/>
      <c r="I36" s="34">
        <f t="shared" si="2"/>
        <v>45043</v>
      </c>
      <c r="J36" s="82">
        <f>VLOOKUP($I36,data_dd!$C:$H,2,FALSE)</f>
        <v>45.282662716127241</v>
      </c>
      <c r="K36" s="94">
        <f>VLOOKUP($I36,data_dd!$C:$H,3,FALSE)</f>
        <v>44.905015603087946</v>
      </c>
      <c r="L36" s="82">
        <f>VLOOKUP($I36,data_dd!$C:$H,4,FALSE)</f>
        <v>37.249917713827486</v>
      </c>
      <c r="M36" s="94">
        <f>VLOOKUP($I36,data_dd!$C:$H,5,FALSE)</f>
        <v>36.951774014352196</v>
      </c>
      <c r="N36" s="31"/>
      <c r="O36" s="34">
        <f t="shared" si="3"/>
        <v>44678</v>
      </c>
      <c r="P36" s="82">
        <f>VLOOKUP($O36,data_dd!$C:$H,2,FALSE)</f>
        <v>45.28770055994238</v>
      </c>
      <c r="Q36" s="94">
        <f>VLOOKUP($O36,data_dd!$C:$H,3,FALSE)</f>
        <v>44.989187208728126</v>
      </c>
      <c r="R36" s="82">
        <f>VLOOKUP($O36,data_dd!$C:$H,4,FALSE)</f>
        <v>37.084348315032365</v>
      </c>
      <c r="S36" s="94">
        <f>VLOOKUP($O36,data_dd!$C:$H,5,FALSE)</f>
        <v>36.90060236102903</v>
      </c>
      <c r="T36" s="31"/>
    </row>
    <row r="37" spans="1:20" ht="15">
      <c r="A37" s="106" t="str">
        <f t="shared" si="0"/>
        <v>28-Apr</v>
      </c>
      <c r="B37" s="40">
        <f t="shared" si="1"/>
        <v>45410</v>
      </c>
      <c r="C37" s="95">
        <f>IF(VLOOKUP($B37,data_dd!$C:$H,2,FALSE)=0,#N/A,VLOOKUP($B37,data_dd!$C:$H,2,FALSE))</f>
        <v>44.635324541351032</v>
      </c>
      <c r="D37" s="96">
        <f>IF(VLOOKUP($B37,data_dd!$C:$H,2,FALSE)=0,#N/A,VLOOKUP($B37,data_dd!$C:$H,3,FALSE))</f>
        <v>44.152187546829403</v>
      </c>
      <c r="E37" s="95">
        <f>IF(VLOOKUP($B37,data_dd!$C:$H,2,FALSE)=0,#N/A,VLOOKUP($B37,data_dd!$C:$H,4,FALSE))</f>
        <v>36.553655624937143</v>
      </c>
      <c r="F37" s="96">
        <f>IF(VLOOKUP($B37,data_dd!$C:$H,2,FALSE)=0,#N/A,VLOOKUP($B37,data_dd!$C:$H,5,FALSE))</f>
        <v>36.237909255800162</v>
      </c>
      <c r="G37" s="96" t="e">
        <f>IF(VLOOKUP($B37,data_dd!$C:$H,6,FALSE)=0,#N/A,VLOOKUP($B37,data_dd!$C:$H,6,FALSE))</f>
        <v>#N/A</v>
      </c>
      <c r="H37" s="31"/>
      <c r="I37" s="40">
        <f t="shared" si="2"/>
        <v>45044</v>
      </c>
      <c r="J37" s="95">
        <f>VLOOKUP($I37,data_dd!$C:$H,2,FALSE)</f>
        <v>44.708399202354492</v>
      </c>
      <c r="K37" s="96">
        <f>VLOOKUP($I37,data_dd!$C:$H,3,FALSE)</f>
        <v>44.890687147512196</v>
      </c>
      <c r="L37" s="95">
        <f>VLOOKUP($I37,data_dd!$C:$H,4,FALSE)</f>
        <v>36.721822739499501</v>
      </c>
      <c r="M37" s="96">
        <f>VLOOKUP($I37,data_dd!$C:$H,5,FALSE)</f>
        <v>36.923027098973321</v>
      </c>
      <c r="N37" s="31"/>
      <c r="O37" s="40">
        <f t="shared" si="3"/>
        <v>44679</v>
      </c>
      <c r="P37" s="95">
        <f>VLOOKUP($O37,data_dd!$C:$H,2,FALSE)</f>
        <v>45.006423799186535</v>
      </c>
      <c r="Q37" s="96">
        <f>VLOOKUP($O37,data_dd!$C:$H,3,FALSE)</f>
        <v>45.039179024968305</v>
      </c>
      <c r="R37" s="95">
        <f>VLOOKUP($O37,data_dd!$C:$H,4,FALSE)</f>
        <v>36.879871668417202</v>
      </c>
      <c r="S37" s="96">
        <f>VLOOKUP($O37,data_dd!$C:$H,5,FALSE)</f>
        <v>36.930991259835821</v>
      </c>
      <c r="T37" s="31"/>
    </row>
    <row r="38" spans="1:20" ht="15">
      <c r="A38" s="106" t="str">
        <f t="shared" si="0"/>
        <v>29-Apr</v>
      </c>
      <c r="B38" s="34">
        <f t="shared" si="1"/>
        <v>45411</v>
      </c>
      <c r="C38" s="82">
        <f>IF(VLOOKUP($B38,data_dd!$C:$H,2,FALSE)=0,#N/A,VLOOKUP($B38,data_dd!$C:$H,2,FALSE))</f>
        <v>43.83020784634067</v>
      </c>
      <c r="D38" s="94">
        <f>IF(VLOOKUP($B38,data_dd!$C:$H,2,FALSE)=0,#N/A,VLOOKUP($B38,data_dd!$C:$H,3,FALSE))</f>
        <v>44.152465842335488</v>
      </c>
      <c r="E38" s="82">
        <f>IF(VLOOKUP($B38,data_dd!$C:$H,2,FALSE)=0,#N/A,VLOOKUP($B38,data_dd!$C:$H,4,FALSE))</f>
        <v>35.82544051899842</v>
      </c>
      <c r="F38" s="94">
        <f>IF(VLOOKUP($B38,data_dd!$C:$H,2,FALSE)=0,#N/A,VLOOKUP($B38,data_dd!$C:$H,5,FALSE))</f>
        <v>36.207648171226239</v>
      </c>
      <c r="G38" s="94" t="e">
        <f>IF(VLOOKUP($B38,data_dd!$C:$H,6,FALSE)=0,#N/A,VLOOKUP($B38,data_dd!$C:$H,6,FALSE))</f>
        <v>#N/A</v>
      </c>
      <c r="H38" s="31"/>
      <c r="I38" s="34">
        <f t="shared" si="2"/>
        <v>45045</v>
      </c>
      <c r="J38" s="82">
        <f>VLOOKUP($I38,data_dd!$C:$H,2,FALSE)</f>
        <v>45.526887044173655</v>
      </c>
      <c r="K38" s="94">
        <f>VLOOKUP($I38,data_dd!$C:$H,3,FALSE)</f>
        <v>44.968093934974014</v>
      </c>
      <c r="L38" s="82">
        <f>VLOOKUP($I38,data_dd!$C:$H,4,FALSE)</f>
        <v>37.335119276484278</v>
      </c>
      <c r="M38" s="94">
        <f>VLOOKUP($I38,data_dd!$C:$H,5,FALSE)</f>
        <v>36.968074020711128</v>
      </c>
      <c r="N38" s="31"/>
      <c r="O38" s="34">
        <f t="shared" si="3"/>
        <v>44680</v>
      </c>
      <c r="P38" s="82">
        <f>VLOOKUP($O38,data_dd!$C:$H,2,FALSE)</f>
        <v>45.159614201687695</v>
      </c>
      <c r="Q38" s="94">
        <f>VLOOKUP($O38,data_dd!$C:$H,3,FALSE)</f>
        <v>45.057004100272223</v>
      </c>
      <c r="R38" s="82">
        <f>VLOOKUP($O38,data_dd!$C:$H,4,FALSE)</f>
        <v>37.010503593536853</v>
      </c>
      <c r="S38" s="94">
        <f>VLOOKUP($O38,data_dd!$C:$H,5,FALSE)</f>
        <v>36.934822208830255</v>
      </c>
      <c r="T38" s="31"/>
    </row>
    <row r="39" spans="1:20" ht="15">
      <c r="A39" s="106" t="str">
        <f t="shared" si="0"/>
        <v>30-Apr</v>
      </c>
      <c r="B39" s="40">
        <f t="shared" si="1"/>
        <v>45412</v>
      </c>
      <c r="C39" s="95">
        <f>IF(VLOOKUP($B39,data_dd!$C:$H,2,FALSE)=0,#N/A,VLOOKUP($B39,data_dd!$C:$H,2,FALSE))</f>
        <v>44.551967809351737</v>
      </c>
      <c r="D39" s="96">
        <f>IF(VLOOKUP($B39,data_dd!$C:$H,2,FALSE)=0,#N/A,VLOOKUP($B39,data_dd!$C:$H,3,FALSE))</f>
        <v>44.205240757394648</v>
      </c>
      <c r="E39" s="95">
        <f>IF(VLOOKUP($B39,data_dd!$C:$H,2,FALSE)=0,#N/A,VLOOKUP($B39,data_dd!$C:$H,4,FALSE))</f>
        <v>36.383705388399207</v>
      </c>
      <c r="F39" s="96">
        <f>IF(VLOOKUP($B39,data_dd!$C:$H,2,FALSE)=0,#N/A,VLOOKUP($B39,data_dd!$C:$H,5,FALSE))</f>
        <v>36.231442634800587</v>
      </c>
      <c r="G39" s="96" t="e">
        <f>IF(VLOOKUP($B39,data_dd!$C:$H,6,FALSE)=0,#N/A,VLOOKUP($B39,data_dd!$C:$H,6,FALSE))</f>
        <v>#N/A</v>
      </c>
      <c r="H39" s="31"/>
      <c r="I39" s="40">
        <f t="shared" si="2"/>
        <v>45046</v>
      </c>
      <c r="J39" s="95">
        <f>VLOOKUP($I39,data_dd!$C:$H,2,FALSE)</f>
        <v>45.066335416277845</v>
      </c>
      <c r="K39" s="96">
        <f>VLOOKUP($I39,data_dd!$C:$H,3,FALSE)</f>
        <v>45.005791056241925</v>
      </c>
      <c r="L39" s="95">
        <f>VLOOKUP($I39,data_dd!$C:$H,4,FALSE)</f>
        <v>37.093421939626523</v>
      </c>
      <c r="M39" s="96">
        <f>VLOOKUP($I39,data_dd!$C:$H,5,FALSE)</f>
        <v>36.99728832691509</v>
      </c>
      <c r="N39" s="31"/>
      <c r="O39" s="40">
        <f t="shared" si="3"/>
        <v>44681</v>
      </c>
      <c r="P39" s="95">
        <f>VLOOKUP($O39,data_dd!$C:$H,2,FALSE)</f>
        <v>45.433642530445532</v>
      </c>
      <c r="Q39" s="96">
        <f>VLOOKUP($O39,data_dd!$C:$H,3,FALSE)</f>
        <v>45.129695433110186</v>
      </c>
      <c r="R39" s="95">
        <f>VLOOKUP($O39,data_dd!$C:$H,4,FALSE)</f>
        <v>37.115319292383937</v>
      </c>
      <c r="S39" s="96">
        <f>VLOOKUP($O39,data_dd!$C:$H,5,FALSE)</f>
        <v>36.971216464440104</v>
      </c>
      <c r="T39" s="31"/>
    </row>
    <row r="40" spans="1:20" ht="15">
      <c r="A40" s="106" t="str">
        <f t="shared" si="0"/>
        <v>1-May</v>
      </c>
      <c r="B40" s="34">
        <f t="shared" si="1"/>
        <v>45413</v>
      </c>
      <c r="C40" s="82">
        <f>IF(VLOOKUP($B40,data_dd!$C:$H,2,FALSE)=0,#N/A,VLOOKUP($B40,data_dd!$C:$H,2,FALSE))</f>
        <v>43.983184823464491</v>
      </c>
      <c r="D40" s="94">
        <f>IF(VLOOKUP($B40,data_dd!$C:$H,2,FALSE)=0,#N/A,VLOOKUP($B40,data_dd!$C:$H,3,FALSE))</f>
        <v>44.207846134095135</v>
      </c>
      <c r="E40" s="82">
        <f>IF(VLOOKUP($B40,data_dd!$C:$H,2,FALSE)=0,#N/A,VLOOKUP($B40,data_dd!$C:$H,4,FALSE))</f>
        <v>36.033948512701066</v>
      </c>
      <c r="F40" s="94">
        <f>IF(VLOOKUP($B40,data_dd!$C:$H,2,FALSE)=0,#N/A,VLOOKUP($B40,data_dd!$C:$H,5,FALSE))</f>
        <v>36.223089531319935</v>
      </c>
      <c r="G40" s="94" t="e">
        <f>IF(VLOOKUP($B40,data_dd!$C:$H,6,FALSE)=0,#N/A,VLOOKUP($B40,data_dd!$C:$H,6,FALSE))</f>
        <v>#N/A</v>
      </c>
      <c r="H40" s="31"/>
      <c r="I40" s="34">
        <f t="shared" si="2"/>
        <v>45047</v>
      </c>
      <c r="J40" s="82">
        <f>VLOOKUP($I40,data_dd!$C:$H,2,FALSE)</f>
        <v>45.464799320491707</v>
      </c>
      <c r="K40" s="94">
        <f>VLOOKUP($I40,data_dd!$C:$H,3,FALSE)</f>
        <v>45.082319407884853</v>
      </c>
      <c r="L40" s="82">
        <f>VLOOKUP($I40,data_dd!$C:$H,4,FALSE)</f>
        <v>37.342050259167451</v>
      </c>
      <c r="M40" s="94">
        <f>VLOOKUP($I40,data_dd!$C:$H,5,FALSE)</f>
        <v>37.054929936326886</v>
      </c>
      <c r="N40" s="31"/>
      <c r="O40" s="34">
        <f t="shared" si="3"/>
        <v>44682</v>
      </c>
      <c r="P40" s="82">
        <f>VLOOKUP($O40,data_dd!$C:$H,2,FALSE)</f>
        <v>45.521146510627773</v>
      </c>
      <c r="Q40" s="94">
        <f>VLOOKUP($O40,data_dd!$C:$H,3,FALSE)</f>
        <v>45.199491734222207</v>
      </c>
      <c r="R40" s="82">
        <f>VLOOKUP($O40,data_dd!$C:$H,4,FALSE)</f>
        <v>37.376127282659056</v>
      </c>
      <c r="S40" s="94">
        <f>VLOOKUP($O40,data_dd!$C:$H,5,FALSE)</f>
        <v>37.04389855323258</v>
      </c>
      <c r="T40" s="31"/>
    </row>
    <row r="41" spans="1:20" ht="15">
      <c r="A41" s="106" t="str">
        <f t="shared" si="0"/>
        <v>2-May</v>
      </c>
      <c r="B41" s="40">
        <f t="shared" si="1"/>
        <v>45414</v>
      </c>
      <c r="C41" s="95">
        <f>IF(VLOOKUP($B41,data_dd!$C:$H,2,FALSE)=0,#N/A,VLOOKUP($B41,data_dd!$C:$H,2,FALSE))</f>
        <v>44.806909722947957</v>
      </c>
      <c r="D41" s="96">
        <f>IF(VLOOKUP($B41,data_dd!$C:$H,2,FALSE)=0,#N/A,VLOOKUP($B41,data_dd!$C:$H,3,FALSE))</f>
        <v>44.278784818246393</v>
      </c>
      <c r="E41" s="95">
        <f>IF(VLOOKUP($B41,data_dd!$C:$H,2,FALSE)=0,#N/A,VLOOKUP($B41,data_dd!$C:$H,4,FALSE))</f>
        <v>36.732868760733929</v>
      </c>
      <c r="F41" s="96">
        <f>IF(VLOOKUP($B41,data_dd!$C:$H,2,FALSE)=0,#N/A,VLOOKUP($B41,data_dd!$C:$H,5,FALSE))</f>
        <v>36.26811160730702</v>
      </c>
      <c r="G41" s="96" t="e">
        <f>IF(VLOOKUP($B41,data_dd!$C:$H,6,FALSE)=0,#N/A,VLOOKUP($B41,data_dd!$C:$H,6,FALSE))</f>
        <v>#N/A</v>
      </c>
      <c r="H41" s="31"/>
      <c r="I41" s="40">
        <f t="shared" si="2"/>
        <v>45048</v>
      </c>
      <c r="J41" s="95">
        <f>VLOOKUP($I41,data_dd!$C:$H,2,FALSE)</f>
        <v>44.771370767898787</v>
      </c>
      <c r="K41" s="96">
        <f>VLOOKUP($I41,data_dd!$C:$H,3,FALSE)</f>
        <v>45.093830114465021</v>
      </c>
      <c r="L41" s="95">
        <f>VLOOKUP($I41,data_dd!$C:$H,4,FALSE)</f>
        <v>36.838933821628927</v>
      </c>
      <c r="M41" s="96">
        <f>VLOOKUP($I41,data_dd!$C:$H,5,FALSE)</f>
        <v>37.063494724510392</v>
      </c>
      <c r="N41" s="31"/>
      <c r="O41" s="40">
        <f t="shared" si="3"/>
        <v>44683</v>
      </c>
      <c r="P41" s="95">
        <f>VLOOKUP($O41,data_dd!$C:$H,2,FALSE)</f>
        <v>45.135383890508294</v>
      </c>
      <c r="Q41" s="96">
        <f>VLOOKUP($O41,data_dd!$C:$H,3,FALSE)</f>
        <v>45.219244161167197</v>
      </c>
      <c r="R41" s="95">
        <f>VLOOKUP($O41,data_dd!$C:$H,4,FALSE)</f>
        <v>37.043363378740558</v>
      </c>
      <c r="S41" s="96">
        <f>VLOOKUP($O41,data_dd!$C:$H,5,FALSE)</f>
        <v>37.056060945712105</v>
      </c>
      <c r="T41" s="31"/>
    </row>
    <row r="42" spans="1:20" ht="15">
      <c r="A42" s="106" t="str">
        <f t="shared" si="0"/>
        <v>3-May</v>
      </c>
      <c r="B42" s="34">
        <f t="shared" si="1"/>
        <v>45415</v>
      </c>
      <c r="C42" s="82">
        <f>IF(VLOOKUP($B42,data_dd!$C:$H,2,FALSE)=0,#N/A,VLOOKUP($B42,data_dd!$C:$H,2,FALSE))</f>
        <v>44.203020480735688</v>
      </c>
      <c r="D42" s="94">
        <f>IF(VLOOKUP($B42,data_dd!$C:$H,2,FALSE)=0,#N/A,VLOOKUP($B42,data_dd!$C:$H,3,FALSE))</f>
        <v>44.312433086875238</v>
      </c>
      <c r="E42" s="82">
        <f>IF(VLOOKUP($B42,data_dd!$C:$H,2,FALSE)=0,#N/A,VLOOKUP($B42,data_dd!$C:$H,4,FALSE))</f>
        <v>36.262076326821436</v>
      </c>
      <c r="F42" s="94">
        <f>IF(VLOOKUP($B42,data_dd!$C:$H,2,FALSE)=0,#N/A,VLOOKUP($B42,data_dd!$C:$H,5,FALSE))</f>
        <v>36.29649193553437</v>
      </c>
      <c r="G42" s="94" t="e">
        <f>IF(VLOOKUP($B42,data_dd!$C:$H,6,FALSE)=0,#N/A,VLOOKUP($B42,data_dd!$C:$H,6,FALSE))</f>
        <v>#N/A</v>
      </c>
      <c r="H42" s="31"/>
      <c r="I42" s="34">
        <f t="shared" si="2"/>
        <v>45049</v>
      </c>
      <c r="J42" s="82">
        <f>VLOOKUP($I42,data_dd!$C:$H,2,FALSE)</f>
        <v>45.503215066600099</v>
      </c>
      <c r="K42" s="94">
        <f>VLOOKUP($I42,data_dd!$C:$H,3,FALSE)</f>
        <v>45.147006571753664</v>
      </c>
      <c r="L42" s="82">
        <f>VLOOKUP($I42,data_dd!$C:$H,4,FALSE)</f>
        <v>37.370892304630871</v>
      </c>
      <c r="M42" s="94">
        <f>VLOOKUP($I42,data_dd!$C:$H,5,FALSE)</f>
        <v>37.10035902712842</v>
      </c>
      <c r="N42" s="31"/>
      <c r="O42" s="34">
        <f t="shared" si="3"/>
        <v>44684</v>
      </c>
      <c r="P42" s="82">
        <f>VLOOKUP($O42,data_dd!$C:$H,2,FALSE)</f>
        <v>45.240463453164097</v>
      </c>
      <c r="Q42" s="94">
        <f>VLOOKUP($O42,data_dd!$C:$H,3,FALSE)</f>
        <v>45.228613011398089</v>
      </c>
      <c r="R42" s="82">
        <f>VLOOKUP($O42,data_dd!$C:$H,4,FALSE)</f>
        <v>37.040230570318052</v>
      </c>
      <c r="S42" s="94">
        <f>VLOOKUP($O42,data_dd!$C:$H,5,FALSE)</f>
        <v>37.067602831016757</v>
      </c>
      <c r="T42" s="31"/>
    </row>
    <row r="43" spans="1:20" ht="15">
      <c r="A43" s="106" t="str">
        <f t="shared" si="0"/>
        <v>4-May</v>
      </c>
      <c r="B43" s="40">
        <f t="shared" si="1"/>
        <v>45416</v>
      </c>
      <c r="C43" s="95">
        <f>IF(VLOOKUP($B43,data_dd!$C:$H,2,FALSE)=0,#N/A,VLOOKUP($B43,data_dd!$C:$H,2,FALSE))</f>
        <v>45.257951475699649</v>
      </c>
      <c r="D43" s="96">
        <f>IF(VLOOKUP($B43,data_dd!$C:$H,2,FALSE)=0,#N/A,VLOOKUP($B43,data_dd!$C:$H,3,FALSE))</f>
        <v>44.419965246982414</v>
      </c>
      <c r="E43" s="95">
        <f>IF(VLOOKUP($B43,data_dd!$C:$H,2,FALSE)=0,#N/A,VLOOKUP($B43,data_dd!$C:$H,4,FALSE))</f>
        <v>36.973535837375977</v>
      </c>
      <c r="F43" s="96">
        <f>IF(VLOOKUP($B43,data_dd!$C:$H,2,FALSE)=0,#N/A,VLOOKUP($B43,data_dd!$C:$H,5,FALSE))</f>
        <v>36.359314655745109</v>
      </c>
      <c r="G43" s="96" t="e">
        <f>IF(VLOOKUP($B43,data_dd!$C:$H,6,FALSE)=0,#N/A,VLOOKUP($B43,data_dd!$C:$H,6,FALSE))</f>
        <v>#N/A</v>
      </c>
      <c r="H43" s="31"/>
      <c r="I43" s="40">
        <f t="shared" si="2"/>
        <v>45050</v>
      </c>
      <c r="J43" s="95">
        <f>VLOOKUP($I43,data_dd!$C:$H,2,FALSE)</f>
        <v>45.285749957951253</v>
      </c>
      <c r="K43" s="96">
        <f>VLOOKUP($I43,data_dd!$C:$H,3,FALSE)</f>
        <v>45.235451849358299</v>
      </c>
      <c r="L43" s="95">
        <f>VLOOKUP($I43,data_dd!$C:$H,4,FALSE)</f>
        <v>37.367326118620149</v>
      </c>
      <c r="M43" s="96">
        <f>VLOOKUP($I43,data_dd!$C:$H,5,FALSE)</f>
        <v>37.19477973752268</v>
      </c>
      <c r="N43" s="31"/>
      <c r="O43" s="40">
        <f t="shared" si="3"/>
        <v>44685</v>
      </c>
      <c r="P43" s="95">
        <f>VLOOKUP($O43,data_dd!$C:$H,2,FALSE)</f>
        <v>45.245650860554029</v>
      </c>
      <c r="Q43" s="96">
        <f>VLOOKUP($O43,data_dd!$C:$H,3,FALSE)</f>
        <v>45.271535066797888</v>
      </c>
      <c r="R43" s="95">
        <f>VLOOKUP($O43,data_dd!$C:$H,4,FALSE)</f>
        <v>37.197177725394965</v>
      </c>
      <c r="S43" s="96">
        <f>VLOOKUP($O43,data_dd!$C:$H,5,FALSE)</f>
        <v>37.111910684407974</v>
      </c>
      <c r="T43" s="31"/>
    </row>
    <row r="44" spans="1:20" ht="15">
      <c r="A44" s="106" t="str">
        <f t="shared" si="0"/>
        <v>5-May</v>
      </c>
      <c r="B44" s="34">
        <f t="shared" si="1"/>
        <v>45417</v>
      </c>
      <c r="C44" s="82">
        <f>IF(VLOOKUP($B44,data_dd!$C:$H,2,FALSE)=0,#N/A,VLOOKUP($B44,data_dd!$C:$H,2,FALSE))</f>
        <v>44.278179562693218</v>
      </c>
      <c r="D44" s="94">
        <f>IF(VLOOKUP($B44,data_dd!$C:$H,2,FALSE)=0,#N/A,VLOOKUP($B44,data_dd!$C:$H,3,FALSE))</f>
        <v>44.478439464319251</v>
      </c>
      <c r="E44" s="82">
        <f>IF(VLOOKUP($B44,data_dd!$C:$H,2,FALSE)=0,#N/A,VLOOKUP($B44,data_dd!$C:$H,4,FALSE))</f>
        <v>36.341953408308321</v>
      </c>
      <c r="F44" s="94">
        <f>IF(VLOOKUP($B44,data_dd!$C:$H,2,FALSE)=0,#N/A,VLOOKUP($B44,data_dd!$C:$H,5,FALSE))</f>
        <v>36.421539709837219</v>
      </c>
      <c r="G44" s="94" t="e">
        <f>IF(VLOOKUP($B44,data_dd!$C:$H,6,FALSE)=0,#N/A,VLOOKUP($B44,data_dd!$C:$H,6,FALSE))</f>
        <v>#N/A</v>
      </c>
      <c r="H44" s="31"/>
      <c r="I44" s="34">
        <f t="shared" si="2"/>
        <v>45051</v>
      </c>
      <c r="J44" s="82">
        <f>VLOOKUP($I44,data_dd!$C:$H,2,FALSE)</f>
        <v>45.833298539860806</v>
      </c>
      <c r="K44" s="94">
        <f>VLOOKUP($I44,data_dd!$C:$H,3,FALSE)</f>
        <v>45.295400879648923</v>
      </c>
      <c r="L44" s="82">
        <f>VLOOKUP($I44,data_dd!$C:$H,4,FALSE)</f>
        <v>37.572120462892805</v>
      </c>
      <c r="M44" s="94">
        <f>VLOOKUP($I44,data_dd!$C:$H,5,FALSE)</f>
        <v>37.234667508206634</v>
      </c>
      <c r="N44" s="31"/>
      <c r="O44" s="34">
        <f t="shared" si="3"/>
        <v>44686</v>
      </c>
      <c r="P44" s="82">
        <f>VLOOKUP($O44,data_dd!$C:$H,2,FALSE)</f>
        <v>45.251786904179355</v>
      </c>
      <c r="Q44" s="94">
        <f>VLOOKUP($O44,data_dd!$C:$H,3,FALSE)</f>
        <v>45.276971521853675</v>
      </c>
      <c r="R44" s="82">
        <f>VLOOKUP($O44,data_dd!$C:$H,4,FALSE)</f>
        <v>36.983813346195397</v>
      </c>
      <c r="S44" s="94">
        <f>VLOOKUP($O44,data_dd!$C:$H,5,FALSE)</f>
        <v>37.103403061577211</v>
      </c>
      <c r="T44" s="31"/>
    </row>
    <row r="45" spans="1:20" ht="15">
      <c r="A45" s="106" t="str">
        <f t="shared" si="0"/>
        <v>6-May</v>
      </c>
      <c r="B45" s="40">
        <f t="shared" si="1"/>
        <v>45418</v>
      </c>
      <c r="C45" s="95">
        <f>IF(VLOOKUP($B45,data_dd!$C:$H,2,FALSE)=0,#N/A,VLOOKUP($B45,data_dd!$C:$H,2,FALSE))</f>
        <v>45.201442225856525</v>
      </c>
      <c r="D45" s="96">
        <f>IF(VLOOKUP($B45,data_dd!$C:$H,2,FALSE)=0,#N/A,VLOOKUP($B45,data_dd!$C:$H,3,FALSE))</f>
        <v>44.567944687642907</v>
      </c>
      <c r="E45" s="95">
        <f>IF(VLOOKUP($B45,data_dd!$C:$H,2,FALSE)=0,#N/A,VLOOKUP($B45,data_dd!$C:$H,4,FALSE))</f>
        <v>36.911970189697001</v>
      </c>
      <c r="F45" s="96">
        <f>IF(VLOOKUP($B45,data_dd!$C:$H,2,FALSE)=0,#N/A,VLOOKUP($B45,data_dd!$C:$H,5,FALSE))</f>
        <v>36.487956436909521</v>
      </c>
      <c r="G45" s="96" t="e">
        <f>IF(VLOOKUP($B45,data_dd!$C:$H,6,FALSE)=0,#N/A,VLOOKUP($B45,data_dd!$C:$H,6,FALSE))</f>
        <v>#N/A</v>
      </c>
      <c r="H45" s="31"/>
      <c r="I45" s="40">
        <f t="shared" si="2"/>
        <v>45052</v>
      </c>
      <c r="J45" s="95">
        <f>VLOOKUP($I45,data_dd!$C:$H,2,FALSE)</f>
        <v>45.141715962968675</v>
      </c>
      <c r="K45" s="96">
        <f>VLOOKUP($I45,data_dd!$C:$H,3,FALSE)</f>
        <v>45.328764889411531</v>
      </c>
      <c r="L45" s="95">
        <f>VLOOKUP($I45,data_dd!$C:$H,4,FALSE)</f>
        <v>37.178802408092608</v>
      </c>
      <c r="M45" s="96">
        <f>VLOOKUP($I45,data_dd!$C:$H,5,FALSE)</f>
        <v>37.270343776532542</v>
      </c>
      <c r="N45" s="31"/>
      <c r="O45" s="40">
        <f t="shared" si="3"/>
        <v>44687</v>
      </c>
      <c r="P45" s="95">
        <f>VLOOKUP($O45,data_dd!$C:$H,2,FALSE)</f>
        <v>45.399335028451524</v>
      </c>
      <c r="Q45" s="96">
        <f>VLOOKUP($O45,data_dd!$C:$H,3,FALSE)</f>
        <v>45.298669515183235</v>
      </c>
      <c r="R45" s="95">
        <f>VLOOKUP($O45,data_dd!$C:$H,4,FALSE)</f>
        <v>37.399268116389855</v>
      </c>
      <c r="S45" s="96">
        <f>VLOOKUP($O45,data_dd!$C:$H,5,FALSE)</f>
        <v>37.159527741575992</v>
      </c>
      <c r="T45" s="31"/>
    </row>
    <row r="46" spans="1:20" ht="15">
      <c r="A46" s="106" t="str">
        <f t="shared" si="0"/>
        <v>7-May</v>
      </c>
      <c r="B46" s="34">
        <f t="shared" si="1"/>
        <v>45419</v>
      </c>
      <c r="C46" s="82">
        <f>IF(VLOOKUP($B46,data_dd!$C:$H,2,FALSE)=0,#N/A,VLOOKUP($B46,data_dd!$C:$H,2,FALSE))</f>
        <v>44.10277845121486</v>
      </c>
      <c r="D46" s="94">
        <f>IF(VLOOKUP($B46,data_dd!$C:$H,2,FALSE)=0,#N/A,VLOOKUP($B46,data_dd!$C:$H,3,FALSE))</f>
        <v>44.59494648609342</v>
      </c>
      <c r="E46" s="82">
        <f>IF(VLOOKUP($B46,data_dd!$C:$H,2,FALSE)=0,#N/A,VLOOKUP($B46,data_dd!$C:$H,4,FALSE))</f>
        <v>36.208798948217336</v>
      </c>
      <c r="F46" s="94">
        <f>IF(VLOOKUP($B46,data_dd!$C:$H,2,FALSE)=0,#N/A,VLOOKUP($B46,data_dd!$C:$H,5,FALSE))</f>
        <v>36.526487208362056</v>
      </c>
      <c r="G46" s="94" t="e">
        <f>IF(VLOOKUP($B46,data_dd!$C:$H,6,FALSE)=0,#N/A,VLOOKUP($B46,data_dd!$C:$H,6,FALSE))</f>
        <v>#N/A</v>
      </c>
      <c r="H46" s="31"/>
      <c r="I46" s="34">
        <f t="shared" si="2"/>
        <v>45053</v>
      </c>
      <c r="J46" s="82">
        <f>VLOOKUP($I46,data_dd!$C:$H,2,FALSE)</f>
        <v>45.614500494527277</v>
      </c>
      <c r="K46" s="94">
        <f>VLOOKUP($I46,data_dd!$C:$H,3,FALSE)</f>
        <v>45.34671582789494</v>
      </c>
      <c r="L46" s="82">
        <f>VLOOKUP($I46,data_dd!$C:$H,4,FALSE)</f>
        <v>37.435071636877957</v>
      </c>
      <c r="M46" s="94">
        <f>VLOOKUP($I46,data_dd!$C:$H,5,FALSE)</f>
        <v>37.284342580533021</v>
      </c>
      <c r="N46" s="31"/>
      <c r="O46" s="34">
        <f t="shared" si="3"/>
        <v>44688</v>
      </c>
      <c r="P46" s="82">
        <f>VLOOKUP($O46,data_dd!$C:$H,2,FALSE)</f>
        <v>45.630291105645519</v>
      </c>
      <c r="Q46" s="94">
        <f>VLOOKUP($O46,data_dd!$C:$H,3,FALSE)</f>
        <v>45.337182204598747</v>
      </c>
      <c r="R46" s="82">
        <f>VLOOKUP($O46,data_dd!$C:$H,4,FALSE)</f>
        <v>37.378038004823864</v>
      </c>
      <c r="S46" s="94">
        <f>VLOOKUP($O46,data_dd!$C:$H,5,FALSE)</f>
        <v>37.182657869128498</v>
      </c>
      <c r="T46" s="31"/>
    </row>
    <row r="47" spans="1:20" ht="15">
      <c r="A47" s="106" t="str">
        <f t="shared" si="0"/>
        <v>8-May</v>
      </c>
      <c r="B47" s="40">
        <f t="shared" si="1"/>
        <v>45420</v>
      </c>
      <c r="C47" s="95">
        <f>IF(VLOOKUP($B47,data_dd!$C:$H,2,FALSE)=0,#N/A,VLOOKUP($B47,data_dd!$C:$H,2,FALSE))</f>
        <v>45.378754894371987</v>
      </c>
      <c r="D47" s="96">
        <f>IF(VLOOKUP($B47,data_dd!$C:$H,2,FALSE)=0,#N/A,VLOOKUP($B47,data_dd!$C:$H,3,FALSE))</f>
        <v>44.694274443192526</v>
      </c>
      <c r="E47" s="95">
        <f>IF(VLOOKUP($B47,data_dd!$C:$H,2,FALSE)=0,#N/A,VLOOKUP($B47,data_dd!$C:$H,4,FALSE))</f>
        <v>37.089405912142098</v>
      </c>
      <c r="F47" s="96">
        <f>IF(VLOOKUP($B47,data_dd!$C:$H,2,FALSE)=0,#N/A,VLOOKUP($B47,data_dd!$C:$H,5,FALSE))</f>
        <v>36.600304920379997</v>
      </c>
      <c r="G47" s="96" t="e">
        <f>IF(VLOOKUP($B47,data_dd!$C:$H,6,FALSE)=0,#N/A,VLOOKUP($B47,data_dd!$C:$H,6,FALSE))</f>
        <v>#N/A</v>
      </c>
      <c r="H47" s="31"/>
      <c r="I47" s="40">
        <f t="shared" si="2"/>
        <v>45054</v>
      </c>
      <c r="J47" s="95">
        <f>VLOOKUP($I47,data_dd!$C:$H,2,FALSE)</f>
        <v>44.89172738337912</v>
      </c>
      <c r="K47" s="96">
        <f>VLOOKUP($I47,data_dd!$C:$H,3,FALSE)</f>
        <v>45.345832543795467</v>
      </c>
      <c r="L47" s="95">
        <f>VLOOKUP($I47,data_dd!$C:$H,4,FALSE)</f>
        <v>36.917169530245772</v>
      </c>
      <c r="M47" s="96">
        <f>VLOOKUP($I47,data_dd!$C:$H,5,FALSE)</f>
        <v>37.279846447331465</v>
      </c>
      <c r="N47" s="31"/>
      <c r="O47" s="40">
        <f t="shared" si="3"/>
        <v>44689</v>
      </c>
      <c r="P47" s="95">
        <f>VLOOKUP($O47,data_dd!$C:$H,2,FALSE)</f>
        <v>45.2702315690495</v>
      </c>
      <c r="Q47" s="96">
        <f>VLOOKUP($O47,data_dd!$C:$H,3,FALSE)</f>
        <v>45.338206326056593</v>
      </c>
      <c r="R47" s="95">
        <f>VLOOKUP($O47,data_dd!$C:$H,4,FALSE)</f>
        <v>37.246904997166453</v>
      </c>
      <c r="S47" s="96">
        <f>VLOOKUP($O47,data_dd!$C:$H,5,FALSE)</f>
        <v>37.207843777212886</v>
      </c>
      <c r="T47" s="31"/>
    </row>
    <row r="48" spans="1:20" ht="15">
      <c r="A48" s="106" t="str">
        <f t="shared" si="0"/>
        <v>9-May</v>
      </c>
      <c r="B48" s="34">
        <f t="shared" si="1"/>
        <v>45421</v>
      </c>
      <c r="C48" s="82">
        <f>IF(VLOOKUP($B48,data_dd!$C:$H,2,FALSE)=0,#N/A,VLOOKUP($B48,data_dd!$C:$H,2,FALSE))</f>
        <v>44.292336040893773</v>
      </c>
      <c r="D48" s="94">
        <f>IF(VLOOKUP($B48,data_dd!$C:$H,2,FALSE)=0,#N/A,VLOOKUP($B48,data_dd!$C:$H,3,FALSE))</f>
        <v>44.721039357628349</v>
      </c>
      <c r="E48" s="82">
        <f>IF(VLOOKUP($B48,data_dd!$C:$H,2,FALSE)=0,#N/A,VLOOKUP($B48,data_dd!$C:$H,4,FALSE))</f>
        <v>36.298800315462273</v>
      </c>
      <c r="F48" s="94">
        <f>IF(VLOOKUP($B48,data_dd!$C:$H,2,FALSE)=0,#N/A,VLOOKUP($B48,data_dd!$C:$H,5,FALSE))</f>
        <v>36.619918490439318</v>
      </c>
      <c r="G48" s="94" t="e">
        <f>IF(VLOOKUP($B48,data_dd!$C:$H,6,FALSE)=0,#N/A,VLOOKUP($B48,data_dd!$C:$H,6,FALSE))</f>
        <v>#N/A</v>
      </c>
      <c r="H48" s="31"/>
      <c r="I48" s="34">
        <f t="shared" si="2"/>
        <v>45055</v>
      </c>
      <c r="J48" s="82">
        <f>VLOOKUP($I48,data_dd!$C:$H,2,FALSE)</f>
        <v>45.314591262272728</v>
      </c>
      <c r="K48" s="94">
        <f>VLOOKUP($I48,data_dd!$C:$H,3,FALSE)</f>
        <v>45.320725889796165</v>
      </c>
      <c r="L48" s="82">
        <f>VLOOKUP($I48,data_dd!$C:$H,4,FALSE)</f>
        <v>37.141444530259676</v>
      </c>
      <c r="M48" s="94">
        <f>VLOOKUP($I48,data_dd!$C:$H,5,FALSE)</f>
        <v>37.248187941410464</v>
      </c>
      <c r="N48" s="31"/>
      <c r="O48" s="34">
        <f t="shared" si="3"/>
        <v>44690</v>
      </c>
      <c r="P48" s="82">
        <f>VLOOKUP($O48,data_dd!$C:$H,2,FALSE)</f>
        <v>45.29895784464378</v>
      </c>
      <c r="Q48" s="94">
        <f>VLOOKUP($O48,data_dd!$C:$H,3,FALSE)</f>
        <v>45.329194067055894</v>
      </c>
      <c r="R48" s="82">
        <f>VLOOKUP($O48,data_dd!$C:$H,4,FALSE)</f>
        <v>36.971615518974488</v>
      </c>
      <c r="S48" s="94">
        <f>VLOOKUP($O48,data_dd!$C:$H,5,FALSE)</f>
        <v>37.176843871037313</v>
      </c>
      <c r="T48" s="31"/>
    </row>
    <row r="49" spans="1:20" ht="15">
      <c r="A49" s="106" t="str">
        <f t="shared" si="0"/>
        <v>10-May</v>
      </c>
      <c r="B49" s="40">
        <f t="shared" si="1"/>
        <v>45422</v>
      </c>
      <c r="C49" s="95">
        <f>IF(VLOOKUP($B49,data_dd!$C:$H,2,FALSE)=0,#N/A,VLOOKUP($B49,data_dd!$C:$H,2,FALSE))</f>
        <v>45.235513381161368</v>
      </c>
      <c r="D49" s="96">
        <f>IF(VLOOKUP($B49,data_dd!$C:$H,2,FALSE)=0,#N/A,VLOOKUP($B49,data_dd!$C:$H,3,FALSE))</f>
        <v>44.745957245055166</v>
      </c>
      <c r="E49" s="95">
        <f>IF(VLOOKUP($B49,data_dd!$C:$H,2,FALSE)=0,#N/A,VLOOKUP($B49,data_dd!$C:$H,4,FALSE))</f>
        <v>36.928632010638914</v>
      </c>
      <c r="F49" s="96">
        <f>IF(VLOOKUP($B49,data_dd!$C:$H,2,FALSE)=0,#N/A,VLOOKUP($B49,data_dd!$C:$H,5,FALSE))</f>
        <v>36.628411707996953</v>
      </c>
      <c r="G49" s="96" t="e">
        <f>IF(VLOOKUP($B49,data_dd!$C:$H,6,FALSE)=0,#N/A,VLOOKUP($B49,data_dd!$C:$H,6,FALSE))</f>
        <v>#N/A</v>
      </c>
      <c r="H49" s="31"/>
      <c r="I49" s="40">
        <f t="shared" si="2"/>
        <v>45056</v>
      </c>
      <c r="J49" s="95">
        <f>VLOOKUP($I49,data_dd!$C:$H,2,FALSE)</f>
        <v>44.571054260417057</v>
      </c>
      <c r="K49" s="96">
        <f>VLOOKUP($I49,data_dd!$C:$H,3,FALSE)</f>
        <v>45.248648133284036</v>
      </c>
      <c r="L49" s="95">
        <f>VLOOKUP($I49,data_dd!$C:$H,4,FALSE)</f>
        <v>36.634608344585317</v>
      </c>
      <c r="M49" s="96">
        <f>VLOOKUP($I49,data_dd!$C:$H,5,FALSE)</f>
        <v>37.174357784592331</v>
      </c>
      <c r="N49" s="31"/>
      <c r="O49" s="40">
        <f t="shared" si="3"/>
        <v>44691</v>
      </c>
      <c r="P49" s="95">
        <f>VLOOKUP($O49,data_dd!$C:$H,2,FALSE)</f>
        <v>45.139008312702501</v>
      </c>
      <c r="Q49" s="96">
        <f>VLOOKUP($O49,data_dd!$C:$H,3,FALSE)</f>
        <v>45.320533714455408</v>
      </c>
      <c r="R49" s="95">
        <f>VLOOKUP($O49,data_dd!$C:$H,4,FALSE)</f>
        <v>37.167048692071546</v>
      </c>
      <c r="S49" s="96">
        <f>VLOOKUP($O49,data_dd!$C:$H,5,FALSE)</f>
        <v>37.182063450343549</v>
      </c>
      <c r="T49" s="31"/>
    </row>
    <row r="50" spans="1:20" ht="15">
      <c r="A50" s="106" t="str">
        <f t="shared" si="0"/>
        <v>11-May</v>
      </c>
      <c r="B50" s="34">
        <f t="shared" si="1"/>
        <v>45423</v>
      </c>
      <c r="C50" s="82">
        <f>IF(VLOOKUP($B50,data_dd!$C:$H,2,FALSE)=0,#N/A,VLOOKUP($B50,data_dd!$C:$H,2,FALSE))</f>
        <v>44.957357939610006</v>
      </c>
      <c r="D50" s="94">
        <f>IF(VLOOKUP($B50,data_dd!$C:$H,2,FALSE)=0,#N/A,VLOOKUP($B50,data_dd!$C:$H,3,FALSE))</f>
        <v>44.849701534311208</v>
      </c>
      <c r="E50" s="82">
        <f>IF(VLOOKUP($B50,data_dd!$C:$H,2,FALSE)=0,#N/A,VLOOKUP($B50,data_dd!$C:$H,4,FALSE))</f>
        <v>36.857324631441109</v>
      </c>
      <c r="F50" s="94">
        <f>IF(VLOOKUP($B50,data_dd!$C:$H,2,FALSE)=0,#N/A,VLOOKUP($B50,data_dd!$C:$H,5,FALSE))</f>
        <v>36.708562328963417</v>
      </c>
      <c r="G50" s="94" t="e">
        <f>IF(VLOOKUP($B50,data_dd!$C:$H,6,FALSE)=0,#N/A,VLOOKUP($B50,data_dd!$C:$H,6,FALSE))</f>
        <v>#N/A</v>
      </c>
      <c r="H50" s="31"/>
      <c r="I50" s="34">
        <f t="shared" si="2"/>
        <v>45057</v>
      </c>
      <c r="J50" s="82">
        <f>VLOOKUP($I50,data_dd!$C:$H,2,FALSE)</f>
        <v>45.084658742831756</v>
      </c>
      <c r="K50" s="94">
        <f>VLOOKUP($I50,data_dd!$C:$H,3,FALSE)</f>
        <v>45.1601017132961</v>
      </c>
      <c r="L50" s="82">
        <f>VLOOKUP($I50,data_dd!$C:$H,4,FALSE)</f>
        <v>36.946374572791214</v>
      </c>
      <c r="M50" s="94">
        <f>VLOOKUP($I50,data_dd!$C:$H,5,FALSE)</f>
        <v>37.09567993551056</v>
      </c>
      <c r="N50" s="31"/>
      <c r="O50" s="34">
        <f t="shared" si="3"/>
        <v>44692</v>
      </c>
      <c r="P50" s="82">
        <f>VLOOKUP($O50,data_dd!$C:$H,2,FALSE)</f>
        <v>45.351991506103261</v>
      </c>
      <c r="Q50" s="94">
        <f>VLOOKUP($O50,data_dd!$C:$H,3,FALSE)</f>
        <v>45.335854601257765</v>
      </c>
      <c r="R50" s="82">
        <f>VLOOKUP($O50,data_dd!$C:$H,4,FALSE)</f>
        <v>37.122215827266643</v>
      </c>
      <c r="S50" s="94">
        <f>VLOOKUP($O50,data_dd!$C:$H,5,FALSE)</f>
        <v>37.1987210689921</v>
      </c>
      <c r="T50" s="31"/>
    </row>
    <row r="51" spans="1:20" ht="15">
      <c r="A51" s="106" t="str">
        <f t="shared" si="0"/>
        <v>12-May</v>
      </c>
      <c r="B51" s="40">
        <f t="shared" si="1"/>
        <v>45424</v>
      </c>
      <c r="C51" s="95">
        <f>IF(VLOOKUP($B51,data_dd!$C:$H,2,FALSE)=0,#N/A,VLOOKUP($B51,data_dd!$C:$H,2,FALSE))</f>
        <v>45.744748434745127</v>
      </c>
      <c r="D51" s="96">
        <f>IF(VLOOKUP($B51,data_dd!$C:$H,2,FALSE)=0,#N/A,VLOOKUP($B51,data_dd!$C:$H,3,FALSE))</f>
        <v>44.925401861658933</v>
      </c>
      <c r="E51" s="95">
        <f>IF(VLOOKUP($B51,data_dd!$C:$H,2,FALSE)=0,#N/A,VLOOKUP($B51,data_dd!$C:$H,4,FALSE))</f>
        <v>37.398266072322421</v>
      </c>
      <c r="F51" s="96">
        <f>IF(VLOOKUP($B51,data_dd!$C:$H,2,FALSE)=0,#N/A,VLOOKUP($B51,data_dd!$C:$H,5,FALSE))</f>
        <v>36.775632625533021</v>
      </c>
      <c r="G51" s="96" t="e">
        <f>IF(VLOOKUP($B51,data_dd!$C:$H,6,FALSE)=0,#N/A,VLOOKUP($B51,data_dd!$C:$H,6,FALSE))</f>
        <v>#N/A</v>
      </c>
      <c r="H51" s="31"/>
      <c r="I51" s="40">
        <f t="shared" si="2"/>
        <v>45058</v>
      </c>
      <c r="J51" s="95">
        <f>VLOOKUP($I51,data_dd!$C:$H,2,FALSE)</f>
        <v>44.485806991191794</v>
      </c>
      <c r="K51" s="96">
        <f>VLOOKUP($I51,data_dd!$C:$H,3,FALSE)</f>
        <v>45.05544619689222</v>
      </c>
      <c r="L51" s="95">
        <f>VLOOKUP($I51,data_dd!$C:$H,4,FALSE)</f>
        <v>36.664960064340875</v>
      </c>
      <c r="M51" s="96">
        <f>VLOOKUP($I51,data_dd!$C:$H,5,FALSE)</f>
        <v>37.00896186180546</v>
      </c>
      <c r="N51" s="31"/>
      <c r="O51" s="40">
        <f t="shared" si="3"/>
        <v>44693</v>
      </c>
      <c r="P51" s="95">
        <f>VLOOKUP($O51,data_dd!$C:$H,2,FALSE)</f>
        <v>44.562477786194151</v>
      </c>
      <c r="Q51" s="96">
        <f>VLOOKUP($O51,data_dd!$C:$H,3,FALSE)</f>
        <v>45.223418180588837</v>
      </c>
      <c r="R51" s="95">
        <f>VLOOKUP($O51,data_dd!$C:$H,4,FALSE)</f>
        <v>36.763196467002253</v>
      </c>
      <c r="S51" s="96">
        <f>VLOOKUP($O51,data_dd!$C:$H,5,FALSE)</f>
        <v>37.118591269560255</v>
      </c>
      <c r="T51" s="31"/>
    </row>
    <row r="52" spans="1:20" ht="15">
      <c r="A52" s="106" t="str">
        <f t="shared" si="0"/>
        <v>13-May</v>
      </c>
      <c r="B52" s="34">
        <f t="shared" si="1"/>
        <v>45425</v>
      </c>
      <c r="C52" s="82">
        <f>IF(VLOOKUP($B52,data_dd!$C:$H,2,FALSE)=0,#N/A,VLOOKUP($B52,data_dd!$C:$H,2,FALSE))</f>
        <v>44.513902438232137</v>
      </c>
      <c r="D52" s="94">
        <f>IF(VLOOKUP($B52,data_dd!$C:$H,2,FALSE)=0,#N/A,VLOOKUP($B52,data_dd!$C:$H,3,FALSE))</f>
        <v>44.974394873631567</v>
      </c>
      <c r="E52" s="82">
        <f>IF(VLOOKUP($B52,data_dd!$C:$H,2,FALSE)=0,#N/A,VLOOKUP($B52,data_dd!$C:$H,4,FALSE))</f>
        <v>36.445910695331683</v>
      </c>
      <c r="F52" s="94">
        <f>IF(VLOOKUP($B52,data_dd!$C:$H,2,FALSE)=0,#N/A,VLOOKUP($B52,data_dd!$C:$H,5,FALSE))</f>
        <v>36.801889268231513</v>
      </c>
      <c r="G52" s="94" t="e">
        <f>IF(VLOOKUP($B52,data_dd!$C:$H,6,FALSE)=0,#N/A,VLOOKUP($B52,data_dd!$C:$H,6,FALSE))</f>
        <v>#N/A</v>
      </c>
      <c r="H52" s="31"/>
      <c r="I52" s="34">
        <f t="shared" si="2"/>
        <v>45059</v>
      </c>
      <c r="J52" s="82">
        <f>VLOOKUP($I52,data_dd!$C:$H,2,FALSE)</f>
        <v>45.460338995036565</v>
      </c>
      <c r="K52" s="94">
        <f>VLOOKUP($I52,data_dd!$C:$H,3,FALSE)</f>
        <v>45.01928943371648</v>
      </c>
      <c r="L52" s="82">
        <f>VLOOKUP($I52,data_dd!$C:$H,4,FALSE)</f>
        <v>37.205659668726774</v>
      </c>
      <c r="M52" s="94">
        <f>VLOOKUP($I52,data_dd!$C:$H,5,FALSE)</f>
        <v>36.966940398157476</v>
      </c>
      <c r="N52" s="31"/>
      <c r="O52" s="34">
        <f t="shared" si="3"/>
        <v>44694</v>
      </c>
      <c r="P52" s="82">
        <f>VLOOKUP($O52,data_dd!$C:$H,2,FALSE)</f>
        <v>44.941217761226802</v>
      </c>
      <c r="Q52" s="94">
        <f>VLOOKUP($O52,data_dd!$C:$H,3,FALSE)</f>
        <v>45.146584830452738</v>
      </c>
      <c r="R52" s="82">
        <f>VLOOKUP($O52,data_dd!$C:$H,4,FALSE)</f>
        <v>36.77420615480596</v>
      </c>
      <c r="S52" s="94">
        <f>VLOOKUP($O52,data_dd!$C:$H,5,FALSE)</f>
        <v>37.055171499263594</v>
      </c>
      <c r="T52" s="31"/>
    </row>
    <row r="53" spans="1:20" ht="15">
      <c r="A53" s="106" t="str">
        <f t="shared" si="0"/>
        <v>14-May</v>
      </c>
      <c r="B53" s="40">
        <f t="shared" si="1"/>
        <v>45426</v>
      </c>
      <c r="C53" s="95">
        <f>IF(VLOOKUP($B53,data_dd!$C:$H,2,FALSE)=0,#N/A,VLOOKUP($B53,data_dd!$C:$H,2,FALSE))</f>
        <v>45.11198225875205</v>
      </c>
      <c r="D53" s="96">
        <f>IF(VLOOKUP($B53,data_dd!$C:$H,2,FALSE)=0,#N/A,VLOOKUP($B53,data_dd!$C:$H,3,FALSE))</f>
        <v>44.946572572719205</v>
      </c>
      <c r="E53" s="95">
        <f>IF(VLOOKUP($B53,data_dd!$C:$H,2,FALSE)=0,#N/A,VLOOKUP($B53,data_dd!$C:$H,4,FALSE))</f>
        <v>36.850784659606056</v>
      </c>
      <c r="F53" s="96">
        <f>IF(VLOOKUP($B53,data_dd!$C:$H,2,FALSE)=0,#N/A,VLOOKUP($B53,data_dd!$C:$H,5,FALSE))</f>
        <v>36.778180068222824</v>
      </c>
      <c r="G53" s="96" t="e">
        <f>IF(VLOOKUP($B53,data_dd!$C:$H,6,FALSE)=0,#N/A,VLOOKUP($B53,data_dd!$C:$H,6,FALSE))</f>
        <v>#N/A</v>
      </c>
      <c r="H53" s="31"/>
      <c r="I53" s="40">
        <f t="shared" si="2"/>
        <v>45060</v>
      </c>
      <c r="J53" s="95">
        <f>VLOOKUP($I53,data_dd!$C:$H,2,FALSE)</f>
        <v>44.65665674289545</v>
      </c>
      <c r="K53" s="96">
        <f>VLOOKUP($I53,data_dd!$C:$H,3,FALSE)</f>
        <v>44.9693840124216</v>
      </c>
      <c r="L53" s="95">
        <f>VLOOKUP($I53,data_dd!$C:$H,4,FALSE)</f>
        <v>36.712673964287376</v>
      </c>
      <c r="M53" s="96">
        <f>VLOOKUP($I53,data_dd!$C:$H,5,FALSE)</f>
        <v>36.920766073256459</v>
      </c>
      <c r="N53" s="31"/>
      <c r="O53" s="40">
        <f t="shared" si="3"/>
        <v>44695</v>
      </c>
      <c r="P53" s="95">
        <f>VLOOKUP($O53,data_dd!$C:$H,2,FALSE)</f>
        <v>44.706115651056606</v>
      </c>
      <c r="Q53" s="96">
        <f>VLOOKUP($O53,data_dd!$C:$H,3,FALSE)</f>
        <v>45.056248959532809</v>
      </c>
      <c r="R53" s="95">
        <f>VLOOKUP($O53,data_dd!$C:$H,4,FALSE)</f>
        <v>36.775984726770282</v>
      </c>
      <c r="S53" s="96">
        <f>VLOOKUP($O53,data_dd!$C:$H,5,FALSE)</f>
        <v>36.976972931546022</v>
      </c>
      <c r="T53" s="31"/>
    </row>
    <row r="54" spans="1:20" ht="15">
      <c r="A54" s="106" t="str">
        <f t="shared" si="0"/>
        <v>15-May</v>
      </c>
      <c r="B54" s="34">
        <f t="shared" si="1"/>
        <v>45427</v>
      </c>
      <c r="C54" s="82">
        <f>IF(VLOOKUP($B54,data_dd!$C:$H,2,FALSE)=0,#N/A,VLOOKUP($B54,data_dd!$C:$H,2,FALSE))</f>
        <v>44.292806057428777</v>
      </c>
      <c r="D54" s="94">
        <f>IF(VLOOKUP($B54,data_dd!$C:$H,2,FALSE)=0,#N/A,VLOOKUP($B54,data_dd!$C:$H,3,FALSE))</f>
        <v>44.958488466152161</v>
      </c>
      <c r="E54" s="82">
        <f>IF(VLOOKUP($B54,data_dd!$C:$H,2,FALSE)=0,#N/A,VLOOKUP($B54,data_dd!$C:$H,4,FALSE))</f>
        <v>36.308546920283518</v>
      </c>
      <c r="F54" s="94">
        <f>IF(VLOOKUP($B54,data_dd!$C:$H,2,FALSE)=0,#N/A,VLOOKUP($B54,data_dd!$C:$H,5,FALSE))</f>
        <v>36.785226533545398</v>
      </c>
      <c r="G54" s="94" t="e">
        <f>IF(VLOOKUP($B54,data_dd!$C:$H,6,FALSE)=0,#N/A,VLOOKUP($B54,data_dd!$C:$H,6,FALSE))</f>
        <v>#N/A</v>
      </c>
      <c r="H54" s="31"/>
      <c r="I54" s="34">
        <f t="shared" si="2"/>
        <v>45061</v>
      </c>
      <c r="J54" s="82">
        <f>VLOOKUP($I54,data_dd!$C:$H,2,FALSE)</f>
        <v>44.897486950392867</v>
      </c>
      <c r="K54" s="94">
        <f>VLOOKUP($I54,data_dd!$C:$H,3,FALSE)</f>
        <v>44.889811973256542</v>
      </c>
      <c r="L54" s="82">
        <f>VLOOKUP($I54,data_dd!$C:$H,4,FALSE)</f>
        <v>36.793480173434396</v>
      </c>
      <c r="M54" s="94">
        <f>VLOOKUP($I54,data_dd!$C:$H,5,FALSE)</f>
        <v>36.851669577055787</v>
      </c>
      <c r="N54" s="31"/>
      <c r="O54" s="34">
        <f t="shared" si="3"/>
        <v>44696</v>
      </c>
      <c r="P54" s="82">
        <f>VLOOKUP($O54,data_dd!$C:$H,2,FALSE)</f>
        <v>44.984868170546889</v>
      </c>
      <c r="Q54" s="94">
        <f>VLOOKUP($O54,data_dd!$C:$H,3,FALSE)</f>
        <v>44.989735886581066</v>
      </c>
      <c r="R54" s="82">
        <f>VLOOKUP($O54,data_dd!$C:$H,4,FALSE)</f>
        <v>36.889082263029387</v>
      </c>
      <c r="S54" s="94">
        <f>VLOOKUP($O54,data_dd!$C:$H,5,FALSE)</f>
        <v>36.939535426355107</v>
      </c>
      <c r="T54" s="31"/>
    </row>
    <row r="55" spans="1:20" ht="15">
      <c r="A55" s="106" t="str">
        <f t="shared" si="0"/>
        <v>16-May</v>
      </c>
      <c r="B55" s="40">
        <f t="shared" si="1"/>
        <v>45428</v>
      </c>
      <c r="C55" s="95">
        <f>IF(VLOOKUP($B55,data_dd!$C:$H,2,FALSE)=0,#N/A,VLOOKUP($B55,data_dd!$C:$H,2,FALSE))</f>
        <v>44.629450772799032</v>
      </c>
      <c r="D55" s="96">
        <f>IF(VLOOKUP($B55,data_dd!$C:$H,2,FALSE)=0,#N/A,VLOOKUP($B55,data_dd!$C:$H,3,FALSE))</f>
        <v>44.861151741190319</v>
      </c>
      <c r="E55" s="95">
        <f>IF(VLOOKUP($B55,data_dd!$C:$H,2,FALSE)=0,#N/A,VLOOKUP($B55,data_dd!$C:$H,4,FALSE))</f>
        <v>36.436858536103955</v>
      </c>
      <c r="F55" s="96">
        <f>IF(VLOOKUP($B55,data_dd!$C:$H,2,FALSE)=0,#N/A,VLOOKUP($B55,data_dd!$C:$H,5,FALSE))</f>
        <v>36.703461199665099</v>
      </c>
      <c r="G55" s="96" t="e">
        <f>IF(VLOOKUP($B55,data_dd!$C:$H,6,FALSE)=0,#N/A,VLOOKUP($B55,data_dd!$C:$H,6,FALSE))</f>
        <v>#N/A</v>
      </c>
      <c r="H55" s="31"/>
      <c r="I55" s="40">
        <f t="shared" si="2"/>
        <v>45062</v>
      </c>
      <c r="J55" s="95">
        <f>VLOOKUP($I55,data_dd!$C:$H,2,FALSE)</f>
        <v>44.775378434386297</v>
      </c>
      <c r="K55" s="96">
        <f>VLOOKUP($I55,data_dd!$C:$H,3,FALSE)</f>
        <v>44.899567178441927</v>
      </c>
      <c r="L55" s="95">
        <f>VLOOKUP($I55,data_dd!$C:$H,4,FALSE)</f>
        <v>36.859365603416272</v>
      </c>
      <c r="M55" s="96">
        <f>VLOOKUP($I55,data_dd!$C:$H,5,FALSE)</f>
        <v>36.866786603198193</v>
      </c>
      <c r="N55" s="31"/>
      <c r="O55" s="40">
        <f t="shared" si="3"/>
        <v>44697</v>
      </c>
      <c r="P55" s="95">
        <f>VLOOKUP($O55,data_dd!$C:$H,2,FALSE)</f>
        <v>44.818728843330938</v>
      </c>
      <c r="Q55" s="96">
        <f>VLOOKUP($O55,data_dd!$C:$H,3,FALSE)</f>
        <v>44.934827010442696</v>
      </c>
      <c r="R55" s="95">
        <f>VLOOKUP($O55,data_dd!$C:$H,4,FALSE)</f>
        <v>36.851367323243267</v>
      </c>
      <c r="S55" s="96">
        <f>VLOOKUP($O55,data_dd!$C:$H,5,FALSE)</f>
        <v>36.888507540999221</v>
      </c>
      <c r="T55" s="31"/>
    </row>
    <row r="56" spans="1:20" ht="15">
      <c r="A56" s="106" t="str">
        <f t="shared" si="0"/>
        <v>17-May</v>
      </c>
      <c r="B56" s="34">
        <f t="shared" si="1"/>
        <v>45429</v>
      </c>
      <c r="C56" s="82">
        <f>IF(VLOOKUP($B56,data_dd!$C:$H,2,FALSE)=0,#N/A,VLOOKUP($B56,data_dd!$C:$H,2,FALSE))</f>
        <v>44.545884561703843</v>
      </c>
      <c r="D56" s="94">
        <f>IF(VLOOKUP($B56,data_dd!$C:$H,2,FALSE)=0,#N/A,VLOOKUP($B56,data_dd!$C:$H,3,FALSE))</f>
        <v>44.8427090755821</v>
      </c>
      <c r="E56" s="82">
        <f>IF(VLOOKUP($B56,data_dd!$C:$H,2,FALSE)=0,#N/A,VLOOKUP($B56,data_dd!$C:$H,4,FALSE))</f>
        <v>36.593334184880973</v>
      </c>
      <c r="F56" s="94">
        <f>IF(VLOOKUP($B56,data_dd!$C:$H,2,FALSE)=0,#N/A,VLOOKUP($B56,data_dd!$C:$H,5,FALSE))</f>
        <v>36.699870362623756</v>
      </c>
      <c r="G56" s="94" t="e">
        <f>IF(VLOOKUP($B56,data_dd!$C:$H,6,FALSE)=0,#N/A,VLOOKUP($B56,data_dd!$C:$H,6,FALSE))</f>
        <v>#N/A</v>
      </c>
      <c r="H56" s="31"/>
      <c r="I56" s="34">
        <f t="shared" si="2"/>
        <v>45063</v>
      </c>
      <c r="J56" s="82">
        <f>VLOOKUP($I56,data_dd!$C:$H,2,FALSE)</f>
        <v>44.721291025708808</v>
      </c>
      <c r="K56" s="94">
        <f>VLOOKUP($I56,data_dd!$C:$H,3,FALSE)</f>
        <v>44.832205270563108</v>
      </c>
      <c r="L56" s="82">
        <f>VLOOKUP($I56,data_dd!$C:$H,4,FALSE)</f>
        <v>36.607617708810253</v>
      </c>
      <c r="M56" s="94">
        <f>VLOOKUP($I56,data_dd!$C:$H,5,FALSE)</f>
        <v>36.805192688192527</v>
      </c>
      <c r="N56" s="31"/>
      <c r="O56" s="34">
        <f t="shared" si="3"/>
        <v>44698</v>
      </c>
      <c r="P56" s="82">
        <f>VLOOKUP($O56,data_dd!$C:$H,2,FALSE)</f>
        <v>44.653626154360168</v>
      </c>
      <c r="Q56" s="94">
        <f>VLOOKUP($O56,data_dd!$C:$H,3,FALSE)</f>
        <v>44.836296667154706</v>
      </c>
      <c r="R56" s="82">
        <f>VLOOKUP($O56,data_dd!$C:$H,4,FALSE)</f>
        <v>36.542131004559742</v>
      </c>
      <c r="S56" s="94">
        <f>VLOOKUP($O56,data_dd!$C:$H,5,FALSE)</f>
        <v>36.813324356956059</v>
      </c>
      <c r="T56" s="31"/>
    </row>
    <row r="57" spans="1:20" ht="15">
      <c r="A57" s="106" t="str">
        <f t="shared" si="0"/>
        <v>18-May</v>
      </c>
      <c r="B57" s="40">
        <f t="shared" si="1"/>
        <v>45430</v>
      </c>
      <c r="C57" s="95">
        <f>IF(VLOOKUP($B57,data_dd!$C:$H,2,FALSE)=0,#N/A,VLOOKUP($B57,data_dd!$C:$H,2,FALSE))</f>
        <v>45.100694084205514</v>
      </c>
      <c r="D57" s="96">
        <f>IF(VLOOKUP($B57,data_dd!$C:$H,2,FALSE)=0,#N/A,VLOOKUP($B57,data_dd!$C:$H,3,FALSE))</f>
        <v>44.78061167364406</v>
      </c>
      <c r="E57" s="95">
        <f>IF(VLOOKUP($B57,data_dd!$C:$H,2,FALSE)=0,#N/A,VLOOKUP($B57,data_dd!$C:$H,4,FALSE))</f>
        <v>36.782413445110649</v>
      </c>
      <c r="F57" s="96">
        <f>IF(VLOOKUP($B57,data_dd!$C:$H,2,FALSE)=0,#N/A,VLOOKUP($B57,data_dd!$C:$H,5,FALSE))</f>
        <v>36.639410650010589</v>
      </c>
      <c r="G57" s="96" t="e">
        <f>IF(VLOOKUP($B57,data_dd!$C:$H,6,FALSE)=0,#N/A,VLOOKUP($B57,data_dd!$C:$H,6,FALSE))</f>
        <v>#N/A</v>
      </c>
      <c r="H57" s="31"/>
      <c r="I57" s="40">
        <f t="shared" si="2"/>
        <v>45064</v>
      </c>
      <c r="J57" s="95">
        <f>VLOOKUP($I57,data_dd!$C:$H,2,FALSE)</f>
        <v>44.369227457746859</v>
      </c>
      <c r="K57" s="96">
        <f>VLOOKUP($I57,data_dd!$C:$H,3,FALSE)</f>
        <v>44.809876134275797</v>
      </c>
      <c r="L57" s="95">
        <f>VLOOKUP($I57,data_dd!$C:$H,4,FALSE)</f>
        <v>36.448803353602777</v>
      </c>
      <c r="M57" s="96">
        <f>VLOOKUP($I57,data_dd!$C:$H,5,FALSE)</f>
        <v>36.775566817027951</v>
      </c>
      <c r="N57" s="31"/>
      <c r="O57" s="40">
        <f t="shared" si="3"/>
        <v>44699</v>
      </c>
      <c r="P57" s="95">
        <f>VLOOKUP($O57,data_dd!$C:$H,2,FALSE)</f>
        <v>44.348412403437976</v>
      </c>
      <c r="Q57" s="96">
        <f>VLOOKUP($O57,data_dd!$C:$H,3,FALSE)</f>
        <v>44.769045640929335</v>
      </c>
      <c r="R57" s="95">
        <f>VLOOKUP($O57,data_dd!$C:$H,4,FALSE)</f>
        <v>36.441437401338817</v>
      </c>
      <c r="S57" s="96">
        <f>VLOOKUP($O57,data_dd!$C:$H,5,FALSE)</f>
        <v>36.74116039581331</v>
      </c>
      <c r="T57" s="31"/>
    </row>
    <row r="58" spans="1:20" ht="15">
      <c r="A58" s="106" t="str">
        <f t="shared" si="0"/>
        <v>19-May</v>
      </c>
      <c r="B58" s="34">
        <f t="shared" si="1"/>
        <v>45431</v>
      </c>
      <c r="C58" s="82">
        <f>IF(VLOOKUP($B58,data_dd!$C:$H,2,FALSE)=0,#N/A,VLOOKUP($B58,data_dd!$C:$H,2,FALSE))</f>
        <v>44.480753330281587</v>
      </c>
      <c r="D58" s="94">
        <f>IF(VLOOKUP($B58,data_dd!$C:$H,2,FALSE)=0,#N/A,VLOOKUP($B58,data_dd!$C:$H,3,FALSE))</f>
        <v>44.748061459898487</v>
      </c>
      <c r="E58" s="82">
        <f>IF(VLOOKUP($B58,data_dd!$C:$H,2,FALSE)=0,#N/A,VLOOKUP($B58,data_dd!$C:$H,4,FALSE))</f>
        <v>36.504199047139515</v>
      </c>
      <c r="F58" s="94">
        <f>IF(VLOOKUP($B58,data_dd!$C:$H,2,FALSE)=0,#N/A,VLOOKUP($B58,data_dd!$C:$H,5,FALSE))</f>
        <v>36.622197663642396</v>
      </c>
      <c r="G58" s="94" t="e">
        <f>IF(VLOOKUP($B58,data_dd!$C:$H,6,FALSE)=0,#N/A,VLOOKUP($B58,data_dd!$C:$H,6,FALSE))</f>
        <v>#N/A</v>
      </c>
      <c r="H58" s="31"/>
      <c r="I58" s="34">
        <f t="shared" si="2"/>
        <v>45065</v>
      </c>
      <c r="J58" s="82">
        <f>VLOOKUP($I58,data_dd!$C:$H,2,FALSE)</f>
        <v>45.237002928133279</v>
      </c>
      <c r="K58" s="94">
        <f>VLOOKUP($I58,data_dd!$C:$H,3,FALSE)</f>
        <v>44.800786306948545</v>
      </c>
      <c r="L58" s="82">
        <f>VLOOKUP($I58,data_dd!$C:$H,4,FALSE)</f>
        <v>37.162808818155327</v>
      </c>
      <c r="M58" s="94">
        <f>VLOOKUP($I58,data_dd!$C:$H,5,FALSE)</f>
        <v>36.785523053148914</v>
      </c>
      <c r="N58" s="31"/>
      <c r="O58" s="34">
        <f t="shared" si="3"/>
        <v>44700</v>
      </c>
      <c r="P58" s="82">
        <f>VLOOKUP($O58,data_dd!$C:$H,2,FALSE)</f>
        <v>44.503251619358956</v>
      </c>
      <c r="Q58" s="94">
        <f>VLOOKUP($O58,data_dd!$C:$H,3,FALSE)</f>
        <v>44.679502219518824</v>
      </c>
      <c r="R58" s="82">
        <f>VLOOKUP($O58,data_dd!$C:$H,4,FALSE)</f>
        <v>36.558347895217423</v>
      </c>
      <c r="S58" s="94">
        <f>VLOOKUP($O58,data_dd!$C:$H,5,FALSE)</f>
        <v>36.687930461761191</v>
      </c>
      <c r="T58" s="31"/>
    </row>
    <row r="59" spans="1:20" ht="15">
      <c r="A59" s="106" t="str">
        <f t="shared" si="0"/>
        <v>20-May</v>
      </c>
      <c r="B59" s="40">
        <f t="shared" si="1"/>
        <v>45432</v>
      </c>
      <c r="C59" s="95">
        <f>IF(VLOOKUP($B59,data_dd!$C:$H,2,FALSE)=0,#N/A,VLOOKUP($B59,data_dd!$C:$H,2,FALSE))</f>
        <v>44.909104268467054</v>
      </c>
      <c r="D59" s="96">
        <f>IF(VLOOKUP($B59,data_dd!$C:$H,2,FALSE)=0,#N/A,VLOOKUP($B59,data_dd!$C:$H,3,FALSE))</f>
        <v>44.678927200315691</v>
      </c>
      <c r="E59" s="95">
        <f>IF(VLOOKUP($B59,data_dd!$C:$H,2,FALSE)=0,#N/A,VLOOKUP($B59,data_dd!$C:$H,4,FALSE))</f>
        <v>36.650225117222561</v>
      </c>
      <c r="F59" s="96">
        <f>IF(VLOOKUP($B59,data_dd!$C:$H,2,FALSE)=0,#N/A,VLOOKUP($B59,data_dd!$C:$H,5,FALSE))</f>
        <v>36.558731808750025</v>
      </c>
      <c r="G59" s="96" t="e">
        <f>IF(VLOOKUP($B59,data_dd!$C:$H,6,FALSE)=0,#N/A,VLOOKUP($B59,data_dd!$C:$H,6,FALSE))</f>
        <v>#N/A</v>
      </c>
      <c r="H59" s="31"/>
      <c r="I59" s="40">
        <f t="shared" si="2"/>
        <v>45066</v>
      </c>
      <c r="J59" s="95">
        <f>VLOOKUP($I59,data_dd!$C:$H,2,FALSE)</f>
        <v>44.62630827144168</v>
      </c>
      <c r="K59" s="96">
        <f>VLOOKUP($I59,data_dd!$C:$H,3,FALSE)</f>
        <v>44.807038597676346</v>
      </c>
      <c r="L59" s="95">
        <f>VLOOKUP($I59,data_dd!$C:$H,4,FALSE)</f>
        <v>36.647462930861103</v>
      </c>
      <c r="M59" s="96">
        <f>VLOOKUP($I59,data_dd!$C:$H,5,FALSE)</f>
        <v>36.778995229520902</v>
      </c>
      <c r="N59" s="31"/>
      <c r="O59" s="40">
        <f t="shared" si="3"/>
        <v>44701</v>
      </c>
      <c r="P59" s="95">
        <f>VLOOKUP($O59,data_dd!$C:$H,2,FALSE)</f>
        <v>43.882393937933024</v>
      </c>
      <c r="Q59" s="96">
        <f>VLOOKUP($O59,data_dd!$C:$H,3,FALSE)</f>
        <v>44.568353502908877</v>
      </c>
      <c r="R59" s="95">
        <f>VLOOKUP($O59,data_dd!$C:$H,4,FALSE)</f>
        <v>36.227299519130909</v>
      </c>
      <c r="S59" s="96">
        <f>VLOOKUP($O59,data_dd!$C:$H,5,FALSE)</f>
        <v>36.60871313521595</v>
      </c>
      <c r="T59" s="31"/>
    </row>
    <row r="60" spans="1:20" ht="15">
      <c r="A60" s="106" t="str">
        <f t="shared" si="0"/>
        <v>21-May</v>
      </c>
      <c r="B60" s="34">
        <f t="shared" si="1"/>
        <v>45433</v>
      </c>
      <c r="C60" s="82">
        <f>IF(VLOOKUP($B60,data_dd!$C:$H,2,FALSE)=0,#N/A,VLOOKUP($B60,data_dd!$C:$H,2,FALSE))</f>
        <v>43.995939756515888</v>
      </c>
      <c r="D60" s="94">
        <f>IF(VLOOKUP($B60,data_dd!$C:$H,2,FALSE)=0,#N/A,VLOOKUP($B60,data_dd!$C:$H,3,FALSE))</f>
        <v>44.621815674299015</v>
      </c>
      <c r="E60" s="82">
        <f>IF(VLOOKUP($B60,data_dd!$C:$H,2,FALSE)=0,#N/A,VLOOKUP($B60,data_dd!$C:$H,4,FALSE))</f>
        <v>36.085663997882577</v>
      </c>
      <c r="F60" s="94">
        <f>IF(VLOOKUP($B60,data_dd!$C:$H,2,FALSE)=0,#N/A,VLOOKUP($B60,data_dd!$C:$H,5,FALSE))</f>
        <v>36.517642813292717</v>
      </c>
      <c r="G60" s="94" t="e">
        <f>IF(VLOOKUP($B60,data_dd!$C:$H,6,FALSE)=0,#N/A,VLOOKUP($B60,data_dd!$C:$H,6,FALSE))</f>
        <v>#N/A</v>
      </c>
      <c r="H60" s="31"/>
      <c r="I60" s="34">
        <f t="shared" si="2"/>
        <v>45067</v>
      </c>
      <c r="J60" s="82">
        <f>VLOOKUP($I60,data_dd!$C:$H,2,FALSE)</f>
        <v>45.003560069883775</v>
      </c>
      <c r="K60" s="94">
        <f>VLOOKUP($I60,data_dd!$C:$H,3,FALSE)</f>
        <v>44.787329341478539</v>
      </c>
      <c r="L60" s="82">
        <f>VLOOKUP($I60,data_dd!$C:$H,4,FALSE)</f>
        <v>36.959229266501872</v>
      </c>
      <c r="M60" s="94">
        <f>VLOOKUP($I60,data_dd!$C:$H,5,FALSE)</f>
        <v>36.777405753804132</v>
      </c>
      <c r="N60" s="31"/>
      <c r="O60" s="34">
        <f t="shared" si="3"/>
        <v>44702</v>
      </c>
      <c r="P60" s="82">
        <f>VLOOKUP($O60,data_dd!$C:$H,2,FALSE)</f>
        <v>44.842688701567241</v>
      </c>
      <c r="Q60" s="94">
        <f>VLOOKUP($O60,data_dd!$C:$H,3,FALSE)</f>
        <v>44.550347147598515</v>
      </c>
      <c r="R60" s="82">
        <f>VLOOKUP($O60,data_dd!$C:$H,4,FALSE)</f>
        <v>36.656558529533818</v>
      </c>
      <c r="S60" s="94">
        <f>VLOOKUP($O60,data_dd!$C:$H,5,FALSE)</f>
        <v>36.581983180845143</v>
      </c>
      <c r="T60" s="31"/>
    </row>
    <row r="61" spans="1:20" ht="15">
      <c r="A61" s="106" t="str">
        <f t="shared" si="0"/>
        <v>22-May</v>
      </c>
      <c r="B61" s="40">
        <f t="shared" si="1"/>
        <v>45434</v>
      </c>
      <c r="C61" s="95">
        <f>IF(VLOOKUP($B61,data_dd!$C:$H,2,FALSE)=0,#N/A,VLOOKUP($B61,data_dd!$C:$H,2,FALSE))</f>
        <v>45.071709301535144</v>
      </c>
      <c r="D61" s="96">
        <f>IF(VLOOKUP($B61,data_dd!$C:$H,2,FALSE)=0,#N/A,VLOOKUP($B61,data_dd!$C:$H,3,FALSE))</f>
        <v>44.656153491867634</v>
      </c>
      <c r="E61" s="95">
        <f>IF(VLOOKUP($B61,data_dd!$C:$H,2,FALSE)=0,#N/A,VLOOKUP($B61,data_dd!$C:$H,4,FALSE))</f>
        <v>36.839054620703692</v>
      </c>
      <c r="F61" s="96">
        <f>IF(VLOOKUP($B61,data_dd!$C:$H,2,FALSE)=0,#N/A,VLOOKUP($B61,data_dd!$C:$H,5,FALSE))</f>
        <v>36.550426026244622</v>
      </c>
      <c r="G61" s="96" t="e">
        <f>IF(VLOOKUP($B61,data_dd!$C:$H,6,FALSE)=0,#N/A,VLOOKUP($B61,data_dd!$C:$H,6,FALSE))</f>
        <v>#N/A</v>
      </c>
      <c r="H61" s="31"/>
      <c r="I61" s="40">
        <f t="shared" si="2"/>
        <v>45068</v>
      </c>
      <c r="J61" s="95">
        <f>VLOOKUP($I61,data_dd!$C:$H,2,FALSE)</f>
        <v>44.042603196868782</v>
      </c>
      <c r="K61" s="96">
        <f>VLOOKUP($I61,data_dd!$C:$H,3,FALSE)</f>
        <v>44.687886391725414</v>
      </c>
      <c r="L61" s="95">
        <f>VLOOKUP($I61,data_dd!$C:$H,4,FALSE)</f>
        <v>36.157607130403832</v>
      </c>
      <c r="M61" s="96">
        <f>VLOOKUP($I61,data_dd!$C:$H,5,FALSE)</f>
        <v>36.684234203935375</v>
      </c>
      <c r="N61" s="31"/>
      <c r="O61" s="40">
        <f t="shared" si="3"/>
        <v>44703</v>
      </c>
      <c r="P61" s="95">
        <f>VLOOKUP($O61,data_dd!$C:$H,2,FALSE)</f>
        <v>43.860204615624198</v>
      </c>
      <c r="Q61" s="96">
        <f>VLOOKUP($O61,data_dd!$C:$H,3,FALSE)</f>
        <v>44.417600688908422</v>
      </c>
      <c r="R61" s="95">
        <f>VLOOKUP($O61,data_dd!$C:$H,4,FALSE)</f>
        <v>36.235906255582684</v>
      </c>
      <c r="S61" s="96">
        <f>VLOOKUP($O61,data_dd!$C:$H,5,FALSE)</f>
        <v>36.496939854090868</v>
      </c>
      <c r="T61" s="31"/>
    </row>
    <row r="62" spans="1:20" ht="15">
      <c r="A62" s="106" t="str">
        <f t="shared" si="0"/>
        <v>23-May</v>
      </c>
      <c r="B62" s="34">
        <f t="shared" si="1"/>
        <v>45435</v>
      </c>
      <c r="C62" s="82">
        <f>IF(VLOOKUP($B62,data_dd!$C:$H,2,FALSE)=0,#N/A,VLOOKUP($B62,data_dd!$C:$H,2,FALSE))</f>
        <v>43.780918482713105</v>
      </c>
      <c r="D62" s="94">
        <f>IF(VLOOKUP($B62,data_dd!$C:$H,2,FALSE)=0,#N/A,VLOOKUP($B62,data_dd!$C:$H,3,FALSE))</f>
        <v>44.560413345198683</v>
      </c>
      <c r="E62" s="82">
        <f>IF(VLOOKUP($B62,data_dd!$C:$H,2,FALSE)=0,#N/A,VLOOKUP($B62,data_dd!$C:$H,4,FALSE))</f>
        <v>35.902499708453789</v>
      </c>
      <c r="F62" s="94">
        <f>IF(VLOOKUP($B62,data_dd!$C:$H,2,FALSE)=0,#N/A,VLOOKUP($B62,data_dd!$C:$H,5,FALSE))</f>
        <v>36.467478535803004</v>
      </c>
      <c r="G62" s="94" t="e">
        <f>IF(VLOOKUP($B62,data_dd!$C:$H,6,FALSE)=0,#N/A,VLOOKUP($B62,data_dd!$C:$H,6,FALSE))</f>
        <v>#N/A</v>
      </c>
      <c r="H62" s="31"/>
      <c r="I62" s="34">
        <f t="shared" si="2"/>
        <v>45069</v>
      </c>
      <c r="J62" s="82">
        <f>VLOOKUP($I62,data_dd!$C:$H,2,FALSE)</f>
        <v>44.958054777862081</v>
      </c>
      <c r="K62" s="94">
        <f>VLOOKUP($I62,data_dd!$C:$H,3,FALSE)</f>
        <v>44.711402193621673</v>
      </c>
      <c r="L62" s="82">
        <f>VLOOKUP($I62,data_dd!$C:$H,4,FALSE)</f>
        <v>36.984802301484322</v>
      </c>
      <c r="M62" s="94">
        <f>VLOOKUP($I62,data_dd!$C:$H,5,FALSE)</f>
        <v>36.727623886328004</v>
      </c>
      <c r="N62" s="31"/>
      <c r="O62" s="34">
        <f t="shared" si="3"/>
        <v>44704</v>
      </c>
      <c r="P62" s="82">
        <f>VLOOKUP($O62,data_dd!$C:$H,2,FALSE)</f>
        <v>44.261238364262709</v>
      </c>
      <c r="Q62" s="94">
        <f>VLOOKUP($O62,data_dd!$C:$H,3,FALSE)</f>
        <v>44.339674843507538</v>
      </c>
      <c r="R62" s="82">
        <f>VLOOKUP($O62,data_dd!$C:$H,4,FALSE)</f>
        <v>36.174410341645064</v>
      </c>
      <c r="S62" s="94">
        <f>VLOOKUP($O62,data_dd!$C:$H,5,FALSE)</f>
        <v>36.421629470428122</v>
      </c>
      <c r="T62" s="31"/>
    </row>
    <row r="63" spans="1:20" ht="15">
      <c r="A63" s="106" t="str">
        <f t="shared" si="0"/>
        <v>24-May</v>
      </c>
      <c r="B63" s="40">
        <f t="shared" si="1"/>
        <v>45436</v>
      </c>
      <c r="C63" s="95">
        <f>IF(VLOOKUP($B63,data_dd!$C:$H,2,FALSE)=0,#N/A,VLOOKUP($B63,data_dd!$C:$H,2,FALSE))</f>
        <v>44.022318941725004</v>
      </c>
      <c r="D63" s="96">
        <f>IF(VLOOKUP($B63,data_dd!$C:$H,2,FALSE)=0,#N/A,VLOOKUP($B63,data_dd!$C:$H,3,FALSE))</f>
        <v>44.432603010549848</v>
      </c>
      <c r="E63" s="95">
        <f>IF(VLOOKUP($B63,data_dd!$C:$H,2,FALSE)=0,#N/A,VLOOKUP($B63,data_dd!$C:$H,4,FALSE))</f>
        <v>35.926248529426346</v>
      </c>
      <c r="F63" s="96">
        <f>IF(VLOOKUP($B63,data_dd!$C:$H,2,FALSE)=0,#N/A,VLOOKUP($B63,data_dd!$C:$H,5,FALSE))</f>
        <v>36.364218334078629</v>
      </c>
      <c r="G63" s="96" t="e">
        <f>IF(VLOOKUP($B63,data_dd!$C:$H,6,FALSE)=0,#N/A,VLOOKUP($B63,data_dd!$C:$H,6,FALSE))</f>
        <v>#N/A</v>
      </c>
      <c r="H63" s="31"/>
      <c r="I63" s="40">
        <f t="shared" si="2"/>
        <v>45070</v>
      </c>
      <c r="J63" s="95">
        <f>VLOOKUP($I63,data_dd!$C:$H,2,FALSE)</f>
        <v>44.31517194950581</v>
      </c>
      <c r="K63" s="96">
        <f>VLOOKUP($I63,data_dd!$C:$H,3,FALSE)</f>
        <v>44.678134662629887</v>
      </c>
      <c r="L63" s="95">
        <f>VLOOKUP($I63,data_dd!$C:$H,4,FALSE)</f>
        <v>36.379058004486915</v>
      </c>
      <c r="M63" s="96">
        <f>VLOOKUP($I63,data_dd!$C:$H,5,FALSE)</f>
        <v>36.691792548968593</v>
      </c>
      <c r="N63" s="31"/>
      <c r="O63" s="40">
        <f t="shared" si="3"/>
        <v>44705</v>
      </c>
      <c r="P63" s="95">
        <f>VLOOKUP($O63,data_dd!$C:$H,2,FALSE)</f>
        <v>43.522943775567647</v>
      </c>
      <c r="Q63" s="96">
        <f>VLOOKUP($O63,data_dd!$C:$H,3,FALSE)</f>
        <v>44.189899224449803</v>
      </c>
      <c r="R63" s="95">
        <f>VLOOKUP($O63,data_dd!$C:$H,4,FALSE)</f>
        <v>35.937227404292031</v>
      </c>
      <c r="S63" s="96">
        <f>VLOOKUP($O63,data_dd!$C:$H,5,FALSE)</f>
        <v>36.322478225739772</v>
      </c>
      <c r="T63" s="31"/>
    </row>
    <row r="64" spans="1:20" ht="15">
      <c r="A64" s="106" t="str">
        <f t="shared" si="0"/>
        <v>25-May</v>
      </c>
      <c r="B64" s="34">
        <f t="shared" si="1"/>
        <v>45437</v>
      </c>
      <c r="C64" s="82">
        <f>IF(VLOOKUP($B64,data_dd!$C:$H,2,FALSE)=0,#N/A,VLOOKUP($B64,data_dd!$C:$H,2,FALSE))</f>
        <v>44.003698472532498</v>
      </c>
      <c r="D64" s="94">
        <f>IF(VLOOKUP($B64,data_dd!$C:$H,2,FALSE)=0,#N/A,VLOOKUP($B64,data_dd!$C:$H,3,FALSE))</f>
        <v>44.358961808497547</v>
      </c>
      <c r="E64" s="82">
        <f>IF(VLOOKUP($B64,data_dd!$C:$H,2,FALSE)=0,#N/A,VLOOKUP($B64,data_dd!$C:$H,4,FALSE))</f>
        <v>36.142546401944941</v>
      </c>
      <c r="F64" s="94">
        <f>IF(VLOOKUP($B64,data_dd!$C:$H,2,FALSE)=0,#N/A,VLOOKUP($B64,data_dd!$C:$H,5,FALSE))</f>
        <v>36.305906377212253</v>
      </c>
      <c r="G64" s="94" t="e">
        <f>IF(VLOOKUP($B64,data_dd!$C:$H,6,FALSE)=0,#N/A,VLOOKUP($B64,data_dd!$C:$H,6,FALSE))</f>
        <v>#N/A</v>
      </c>
      <c r="H64" s="31"/>
      <c r="I64" s="34">
        <f t="shared" si="2"/>
        <v>45071</v>
      </c>
      <c r="J64" s="82">
        <f>VLOOKUP($I64,data_dd!$C:$H,2,FALSE)</f>
        <v>44.690719023204721</v>
      </c>
      <c r="K64" s="94">
        <f>VLOOKUP($I64,data_dd!$C:$H,3,FALSE)</f>
        <v>44.630700253729344</v>
      </c>
      <c r="L64" s="82">
        <f>VLOOKUP($I64,data_dd!$C:$H,4,FALSE)</f>
        <v>36.6855860955461</v>
      </c>
      <c r="M64" s="94">
        <f>VLOOKUP($I64,data_dd!$C:$H,5,FALSE)</f>
        <v>36.656897012922158</v>
      </c>
      <c r="N64" s="31"/>
      <c r="O64" s="34">
        <f t="shared" si="3"/>
        <v>44706</v>
      </c>
      <c r="P64" s="82">
        <f>VLOOKUP($O64,data_dd!$C:$H,2,FALSE)</f>
        <v>44.021144331954723</v>
      </c>
      <c r="Q64" s="94">
        <f>VLOOKUP($O64,data_dd!$C:$H,3,FALSE)</f>
        <v>44.110193503265776</v>
      </c>
      <c r="R64" s="82">
        <f>VLOOKUP($O64,data_dd!$C:$H,4,FALSE)</f>
        <v>35.999942979713026</v>
      </c>
      <c r="S64" s="94">
        <f>VLOOKUP($O64,data_dd!$C:$H,5,FALSE)</f>
        <v>36.242057731228151</v>
      </c>
      <c r="T64" s="31"/>
    </row>
    <row r="65" spans="1:20" ht="15">
      <c r="A65" s="106" t="str">
        <f t="shared" si="0"/>
        <v>26-May</v>
      </c>
      <c r="B65" s="40">
        <f t="shared" si="1"/>
        <v>45438</v>
      </c>
      <c r="C65" s="95">
        <f>IF(VLOOKUP($B65,data_dd!$C:$H,2,FALSE)=0,#N/A,VLOOKUP($B65,data_dd!$C:$H,2,FALSE))</f>
        <v>44.598404283211536</v>
      </c>
      <c r="D65" s="96">
        <f>IF(VLOOKUP($B65,data_dd!$C:$H,2,FALSE)=0,#N/A,VLOOKUP($B65,data_dd!$C:$H,3,FALSE))</f>
        <v>44.301677030497466</v>
      </c>
      <c r="E65" s="95">
        <f>IF(VLOOKUP($B65,data_dd!$C:$H,2,FALSE)=0,#N/A,VLOOKUP($B65,data_dd!$C:$H,4,FALSE))</f>
        <v>36.565052221502924</v>
      </c>
      <c r="F65" s="96">
        <f>IF(VLOOKUP($B65,data_dd!$C:$H,2,FALSE)=0,#N/A,VLOOKUP($B65,data_dd!$C:$H,5,FALSE))</f>
        <v>36.28522355942679</v>
      </c>
      <c r="G65" s="96" t="e">
        <f>IF(VLOOKUP($B65,data_dd!$C:$H,6,FALSE)=0,#N/A,VLOOKUP($B65,data_dd!$C:$H,6,FALSE))</f>
        <v>#N/A</v>
      </c>
      <c r="H65" s="31"/>
      <c r="I65" s="40">
        <f t="shared" si="2"/>
        <v>45072</v>
      </c>
      <c r="J65" s="95">
        <f>VLOOKUP($I65,data_dd!$C:$H,2,FALSE)</f>
        <v>43.991898813338047</v>
      </c>
      <c r="K65" s="96">
        <f>VLOOKUP($I65,data_dd!$C:$H,3,FALSE)</f>
        <v>44.554249758611817</v>
      </c>
      <c r="L65" s="95">
        <f>VLOOKUP($I65,data_dd!$C:$H,4,FALSE)</f>
        <v>36.220867201597457</v>
      </c>
      <c r="M65" s="96">
        <f>VLOOKUP($I65,data_dd!$C:$H,5,FALSE)</f>
        <v>36.607101359316516</v>
      </c>
      <c r="N65" s="31"/>
      <c r="O65" s="40">
        <f t="shared" si="3"/>
        <v>44707</v>
      </c>
      <c r="P65" s="95">
        <f>VLOOKUP($O65,data_dd!$C:$H,2,FALSE)</f>
        <v>43.569724577003591</v>
      </c>
      <c r="Q65" s="96">
        <f>VLOOKUP($O65,data_dd!$C:$H,3,FALSE)</f>
        <v>44.035469734036177</v>
      </c>
      <c r="R65" s="95">
        <f>VLOOKUP($O65,data_dd!$C:$H,4,FALSE)</f>
        <v>35.966555049702414</v>
      </c>
      <c r="S65" s="96">
        <f>VLOOKUP($O65,data_dd!$C:$H,5,FALSE)</f>
        <v>36.190648878465169</v>
      </c>
      <c r="T65" s="31"/>
    </row>
    <row r="66" spans="1:20" ht="15">
      <c r="A66" s="106" t="str">
        <f t="shared" si="0"/>
        <v>27-May</v>
      </c>
      <c r="B66" s="34">
        <f t="shared" si="1"/>
        <v>45439</v>
      </c>
      <c r="C66" s="82">
        <f>IF(VLOOKUP($B66,data_dd!$C:$H,2,FALSE)=0,#N/A,VLOOKUP($B66,data_dd!$C:$H,2,FALSE))</f>
        <v>43.49213554660804</v>
      </c>
      <c r="D66" s="94">
        <f>IF(VLOOKUP($B66,data_dd!$C:$H,2,FALSE)=0,#N/A,VLOOKUP($B66,data_dd!$C:$H,3,FALSE))</f>
        <v>44.197904734858881</v>
      </c>
      <c r="E66" s="82">
        <f>IF(VLOOKUP($B66,data_dd!$C:$H,2,FALSE)=0,#N/A,VLOOKUP($B66,data_dd!$C:$H,4,FALSE))</f>
        <v>35.628393750137739</v>
      </c>
      <c r="F66" s="94">
        <f>IF(VLOOKUP($B66,data_dd!$C:$H,2,FALSE)=0,#N/A,VLOOKUP($B66,data_dd!$C:$H,5,FALSE))</f>
        <v>36.192379874385452</v>
      </c>
      <c r="G66" s="94" t="e">
        <f>IF(VLOOKUP($B66,data_dd!$C:$H,6,FALSE)=0,#N/A,VLOOKUP($B66,data_dd!$C:$H,6,FALSE))</f>
        <v>#N/A</v>
      </c>
      <c r="H66" s="31"/>
      <c r="I66" s="34">
        <f t="shared" si="2"/>
        <v>45073</v>
      </c>
      <c r="J66" s="82">
        <f>VLOOKUP($I66,data_dd!$C:$H,2,FALSE)</f>
        <v>44.700513066748968</v>
      </c>
      <c r="K66" s="94">
        <f>VLOOKUP($I66,data_dd!$C:$H,3,FALSE)</f>
        <v>44.495465225347402</v>
      </c>
      <c r="L66" s="82">
        <f>VLOOKUP($I66,data_dd!$C:$H,4,FALSE)</f>
        <v>36.632741748005948</v>
      </c>
      <c r="M66" s="94">
        <f>VLOOKUP($I66,data_dd!$C:$H,5,FALSE)</f>
        <v>36.546764874224195</v>
      </c>
      <c r="N66" s="31"/>
      <c r="O66" s="34">
        <f t="shared" si="3"/>
        <v>44708</v>
      </c>
      <c r="P66" s="82">
        <f>VLOOKUP($O66,data_dd!$C:$H,2,FALSE)</f>
        <v>43.812548119201473</v>
      </c>
      <c r="Q66" s="94">
        <f>VLOOKUP($O66,data_dd!$C:$H,3,FALSE)</f>
        <v>43.90645571674586</v>
      </c>
      <c r="R66" s="82">
        <f>VLOOKUP($O66,data_dd!$C:$H,4,FALSE)</f>
        <v>35.848380036015506</v>
      </c>
      <c r="S66" s="94">
        <f>VLOOKUP($O66,data_dd!$C:$H,5,FALSE)</f>
        <v>36.07892767947186</v>
      </c>
      <c r="T66" s="31"/>
    </row>
    <row r="67" spans="1:20" ht="15">
      <c r="A67" s="106" t="str">
        <f t="shared" si="0"/>
        <v>28-May</v>
      </c>
      <c r="B67" s="40">
        <f t="shared" si="1"/>
        <v>45440</v>
      </c>
      <c r="C67" s="95">
        <f>IF(VLOOKUP($B67,data_dd!$C:$H,2,FALSE)=0,#N/A,VLOOKUP($B67,data_dd!$C:$H,2,FALSE))</f>
        <v>44.073154882033222</v>
      </c>
      <c r="D67" s="96">
        <f>IF(VLOOKUP($B67,data_dd!$C:$H,2,FALSE)=0,#N/A,VLOOKUP($B67,data_dd!$C:$H,3,FALSE))</f>
        <v>44.06244502991494</v>
      </c>
      <c r="E67" s="95">
        <f>IF(VLOOKUP($B67,data_dd!$C:$H,2,FALSE)=0,#N/A,VLOOKUP($B67,data_dd!$C:$H,4,FALSE))</f>
        <v>36.043899956845365</v>
      </c>
      <c r="F67" s="96">
        <f>IF(VLOOKUP($B67,data_dd!$C:$H,2,FALSE)=0,#N/A,VLOOKUP($B67,data_dd!$C:$H,5,FALSE))</f>
        <v>36.088221663207008</v>
      </c>
      <c r="G67" s="96" t="e">
        <f>IF(VLOOKUP($B67,data_dd!$C:$H,6,FALSE)=0,#N/A,VLOOKUP($B67,data_dd!$C:$H,6,FALSE))</f>
        <v>#N/A</v>
      </c>
      <c r="H67" s="31"/>
      <c r="I67" s="40">
        <f t="shared" si="2"/>
        <v>45074</v>
      </c>
      <c r="J67" s="95">
        <f>VLOOKUP($I67,data_dd!$C:$H,2,FALSE)</f>
        <v>44.100036448909179</v>
      </c>
      <c r="K67" s="96">
        <f>VLOOKUP($I67,data_dd!$C:$H,3,FALSE)</f>
        <v>44.467359340775822</v>
      </c>
      <c r="L67" s="95">
        <f>VLOOKUP($I67,data_dd!$C:$H,4,FALSE)</f>
        <v>36.250384020764159</v>
      </c>
      <c r="M67" s="96">
        <f>VLOOKUP($I67,data_dd!$C:$H,5,FALSE)</f>
        <v>36.52967884987315</v>
      </c>
      <c r="N67" s="31"/>
      <c r="O67" s="40">
        <f t="shared" si="3"/>
        <v>44709</v>
      </c>
      <c r="P67" s="95">
        <f>VLOOKUP($O67,data_dd!$C:$H,2,FALSE)</f>
        <v>43.442685861569309</v>
      </c>
      <c r="Q67" s="96">
        <f>VLOOKUP($O67,data_dd!$C:$H,3,FALSE)</f>
        <v>43.844180732468551</v>
      </c>
      <c r="R67" s="95">
        <f>VLOOKUP($O67,data_dd!$C:$H,4,FALSE)</f>
        <v>35.78022326701857</v>
      </c>
      <c r="S67" s="96">
        <f>VLOOKUP($O67,data_dd!$C:$H,5,FALSE)</f>
        <v>36.013011831334495</v>
      </c>
      <c r="T67" s="31"/>
    </row>
    <row r="68" spans="1:20" ht="15">
      <c r="A68" s="106" t="str">
        <f t="shared" si="0"/>
        <v>29-May</v>
      </c>
      <c r="B68" s="34">
        <f t="shared" si="1"/>
        <v>45441</v>
      </c>
      <c r="C68" s="82">
        <f>IF(VLOOKUP($B68,data_dd!$C:$H,2,FALSE)=0,#N/A,VLOOKUP($B68,data_dd!$C:$H,2,FALSE))</f>
        <v>43.348491505786285</v>
      </c>
      <c r="D68" s="94">
        <f>IF(VLOOKUP($B68,data_dd!$C:$H,2,FALSE)=0,#N/A,VLOOKUP($B68,data_dd!$C:$H,3,FALSE))</f>
        <v>43.98594393283377</v>
      </c>
      <c r="E68" s="82">
        <f>IF(VLOOKUP($B68,data_dd!$C:$H,2,FALSE)=0,#N/A,VLOOKUP($B68,data_dd!$C:$H,4,FALSE))</f>
        <v>35.475819909376895</v>
      </c>
      <c r="F68" s="94">
        <f>IF(VLOOKUP($B68,data_dd!$C:$H,2,FALSE)=0,#N/A,VLOOKUP($B68,data_dd!$C:$H,5,FALSE))</f>
        <v>36.014549757752334</v>
      </c>
      <c r="G68" s="94" t="e">
        <f>IF(VLOOKUP($B68,data_dd!$C:$H,6,FALSE)=0,#N/A,VLOOKUP($B68,data_dd!$C:$H,6,FALSE))</f>
        <v>#N/A</v>
      </c>
      <c r="H68" s="31"/>
      <c r="I68" s="34">
        <f t="shared" si="2"/>
        <v>45075</v>
      </c>
      <c r="J68" s="82">
        <f>VLOOKUP($I68,data_dd!$C:$H,2,FALSE)</f>
        <v>44.317064084450138</v>
      </c>
      <c r="K68" s="94">
        <f>VLOOKUP($I68,data_dd!$C:$H,3,FALSE)</f>
        <v>44.371037450568551</v>
      </c>
      <c r="L68" s="82">
        <f>VLOOKUP($I68,data_dd!$C:$H,4,FALSE)</f>
        <v>36.365156206013424</v>
      </c>
      <c r="M68" s="94">
        <f>VLOOKUP($I68,data_dd!$C:$H,5,FALSE)</f>
        <v>36.440912108970053</v>
      </c>
      <c r="N68" s="31"/>
      <c r="O68" s="34">
        <f t="shared" si="3"/>
        <v>44710</v>
      </c>
      <c r="P68" s="82">
        <f>VLOOKUP($O68,data_dd!$C:$H,2,FALSE)</f>
        <v>43.998728369962848</v>
      </c>
      <c r="Q68" s="94">
        <f>VLOOKUP($O68,data_dd!$C:$H,3,FALSE)</f>
        <v>43.769557378884954</v>
      </c>
      <c r="R68" s="82">
        <f>VLOOKUP($O68,data_dd!$C:$H,4,FALSE)</f>
        <v>36.056743318178363</v>
      </c>
      <c r="S68" s="94">
        <f>VLOOKUP($O68,data_dd!$C:$H,5,FALSE)</f>
        <v>35.965717795335884</v>
      </c>
      <c r="T68" s="31"/>
    </row>
    <row r="69" spans="1:20" ht="15">
      <c r="A69" s="106" t="str">
        <f t="shared" si="0"/>
        <v>30-May</v>
      </c>
      <c r="B69" s="40">
        <f t="shared" si="1"/>
        <v>45442</v>
      </c>
      <c r="C69" s="95">
        <f>IF(VLOOKUP($B69,data_dd!$C:$H,2,FALSE)=0,#N/A,VLOOKUP($B69,data_dd!$C:$H,2,FALSE))</f>
        <v>44.069839574297617</v>
      </c>
      <c r="D69" s="96">
        <f>IF(VLOOKUP($B69,data_dd!$C:$H,2,FALSE)=0,#N/A,VLOOKUP($B69,data_dd!$C:$H,3,FALSE))</f>
        <v>43.927287127595804</v>
      </c>
      <c r="E69" s="95">
        <f>IF(VLOOKUP($B69,data_dd!$C:$H,2,FALSE)=0,#N/A,VLOOKUP($B69,data_dd!$C:$H,4,FALSE))</f>
        <v>36.060908124260827</v>
      </c>
      <c r="F69" s="96">
        <f>IF(VLOOKUP($B69,data_dd!$C:$H,2,FALSE)=0,#N/A,VLOOKUP($B69,data_dd!$C:$H,5,FALSE))</f>
        <v>35.977137234627527</v>
      </c>
      <c r="G69" s="96" t="e">
        <f>IF(VLOOKUP($B69,data_dd!$C:$H,6,FALSE)=0,#N/A,VLOOKUP($B69,data_dd!$C:$H,6,FALSE))</f>
        <v>#N/A</v>
      </c>
      <c r="H69" s="31"/>
      <c r="I69" s="40">
        <f t="shared" si="2"/>
        <v>45076</v>
      </c>
      <c r="J69" s="95">
        <f>VLOOKUP($I69,data_dd!$C:$H,2,FALSE)</f>
        <v>43.313065581698147</v>
      </c>
      <c r="K69" s="96">
        <f>VLOOKUP($I69,data_dd!$C:$H,3,FALSE)</f>
        <v>44.241932485636411</v>
      </c>
      <c r="L69" s="95">
        <f>VLOOKUP($I69,data_dd!$C:$H,4,FALSE)</f>
        <v>35.49379692286422</v>
      </c>
      <c r="M69" s="96">
        <f>VLOOKUP($I69,data_dd!$C:$H,5,FALSE)</f>
        <v>36.325652214196936</v>
      </c>
      <c r="N69" s="31"/>
      <c r="O69" s="40">
        <f t="shared" si="3"/>
        <v>44711</v>
      </c>
      <c r="P69" s="95">
        <f>VLOOKUP($O69,data_dd!$C:$H,2,FALSE)</f>
        <v>43.143481270439445</v>
      </c>
      <c r="Q69" s="96">
        <f>VLOOKUP($O69,data_dd!$C:$H,3,FALSE)</f>
        <v>43.693140294383561</v>
      </c>
      <c r="R69" s="95">
        <f>VLOOKUP($O69,data_dd!$C:$H,4,FALSE)</f>
        <v>35.478862615329085</v>
      </c>
      <c r="S69" s="96">
        <f>VLOOKUP($O69,data_dd!$C:$H,5,FALSE)</f>
        <v>35.880205502073125</v>
      </c>
      <c r="T69" s="31"/>
    </row>
    <row r="70" spans="1:20" ht="15">
      <c r="A70" s="106" t="str">
        <f t="shared" si="0"/>
        <v>31-May</v>
      </c>
      <c r="B70" s="34">
        <f t="shared" si="1"/>
        <v>45443</v>
      </c>
      <c r="C70" s="82">
        <f>IF(VLOOKUP($B70,data_dd!$C:$H,2,FALSE)=0,#N/A,VLOOKUP($B70,data_dd!$C:$H,2,FALSE))</f>
        <v>43.040573636214717</v>
      </c>
      <c r="D70" s="94">
        <f>IF(VLOOKUP($B70,data_dd!$C:$H,2,FALSE)=0,#N/A,VLOOKUP($B70,data_dd!$C:$H,3,FALSE))</f>
        <v>43.800755171663184</v>
      </c>
      <c r="E70" s="82">
        <f>IF(VLOOKUP($B70,data_dd!$C:$H,2,FALSE)=0,#N/A,VLOOKUP($B70,data_dd!$C:$H,4,FALSE))</f>
        <v>35.335557425570599</v>
      </c>
      <c r="F70" s="94">
        <f>IF(VLOOKUP($B70,data_dd!$C:$H,2,FALSE)=0,#N/A,VLOOKUP($B70,data_dd!$C:$H,5,FALSE))</f>
        <v>35.874454260582802</v>
      </c>
      <c r="G70" s="94" t="e">
        <f>IF(VLOOKUP($B70,data_dd!$C:$H,6,FALSE)=0,#N/A,VLOOKUP($B70,data_dd!$C:$H,6,FALSE))</f>
        <v>#N/A</v>
      </c>
      <c r="H70" s="31"/>
      <c r="I70" s="34">
        <f t="shared" si="2"/>
        <v>45077</v>
      </c>
      <c r="J70" s="82">
        <f>VLOOKUP($I70,data_dd!$C:$H,2,FALSE)</f>
        <v>44.51398936853451</v>
      </c>
      <c r="K70" s="94">
        <f>VLOOKUP($I70,data_dd!$C:$H,3,FALSE)</f>
        <v>44.199450926330925</v>
      </c>
      <c r="L70" s="82">
        <f>VLOOKUP($I70,data_dd!$C:$H,4,FALSE)</f>
        <v>36.526000764040873</v>
      </c>
      <c r="M70" s="94">
        <f>VLOOKUP($I70,data_dd!$C:$H,5,FALSE)</f>
        <v>36.283678340481281</v>
      </c>
      <c r="N70" s="31"/>
      <c r="O70" s="34">
        <f t="shared" si="3"/>
        <v>44712</v>
      </c>
      <c r="P70" s="82">
        <f>VLOOKUP($O70,data_dd!$C:$H,2,FALSE)</f>
        <v>43.709318770483797</v>
      </c>
      <c r="Q70" s="94">
        <f>VLOOKUP($O70,data_dd!$C:$H,3,FALSE)</f>
        <v>43.632659856316465</v>
      </c>
      <c r="R70" s="82">
        <f>VLOOKUP($O70,data_dd!$C:$H,4,FALSE)</f>
        <v>35.826380058602645</v>
      </c>
      <c r="S70" s="94">
        <f>VLOOKUP($O70,data_dd!$C:$H,5,FALSE)</f>
        <v>35.843990032623779</v>
      </c>
      <c r="T70" s="31"/>
    </row>
    <row r="71" spans="1:20" ht="15">
      <c r="A71" s="106" t="str">
        <f t="shared" si="0"/>
        <v>1-Jun</v>
      </c>
      <c r="B71" s="40">
        <f t="shared" si="1"/>
        <v>45444</v>
      </c>
      <c r="C71" s="95">
        <f>IF(VLOOKUP($B71,data_dd!$C:$H,2,FALSE)=0,#N/A,VLOOKUP($B71,data_dd!$C:$H,2,FALSE))</f>
        <v>44.335837020811773</v>
      </c>
      <c r="D71" s="96">
        <f>IF(VLOOKUP($B71,data_dd!$C:$H,2,FALSE)=0,#N/A,VLOOKUP($B71,data_dd!$C:$H,3,FALSE))</f>
        <v>43.798469446406116</v>
      </c>
      <c r="E71" s="95">
        <f>IF(VLOOKUP($B71,data_dd!$C:$H,2,FALSE)=0,#N/A,VLOOKUP($B71,data_dd!$C:$H,4,FALSE))</f>
        <v>36.200820225119436</v>
      </c>
      <c r="F71" s="96">
        <f>IF(VLOOKUP($B71,data_dd!$C:$H,2,FALSE)=0,#N/A,VLOOKUP($B71,data_dd!$C:$H,5,FALSE))</f>
        <v>35.861262325198325</v>
      </c>
      <c r="G71" s="96" t="e">
        <f>IF(VLOOKUP($B71,data_dd!$C:$H,6,FALSE)=0,#N/A,VLOOKUP($B71,data_dd!$C:$H,6,FALSE))</f>
        <v>#N/A</v>
      </c>
      <c r="H71" s="31"/>
      <c r="I71" s="40">
        <f t="shared" si="2"/>
        <v>45078</v>
      </c>
      <c r="J71" s="95">
        <f>VLOOKUP($I71,data_dd!$C:$H,2,FALSE)</f>
        <v>43.837070355452688</v>
      </c>
      <c r="K71" s="96">
        <f>VLOOKUP($I71,data_dd!$C:$H,3,FALSE)</f>
        <v>44.156667205212159</v>
      </c>
      <c r="L71" s="95">
        <f>VLOOKUP($I71,data_dd!$C:$H,4,FALSE)</f>
        <v>36.033424549122493</v>
      </c>
      <c r="M71" s="96">
        <f>VLOOKUP($I71,data_dd!$C:$H,5,FALSE)</f>
        <v>36.246456028481425</v>
      </c>
      <c r="N71" s="31"/>
      <c r="O71" s="40">
        <f t="shared" si="3"/>
        <v>44713</v>
      </c>
      <c r="P71" s="95">
        <f>VLOOKUP($O71,data_dd!$C:$H,2,FALSE)</f>
        <v>43.054539197069559</v>
      </c>
      <c r="Q71" s="96">
        <f>VLOOKUP($O71,data_dd!$C:$H,3,FALSE)</f>
        <v>43.56045245516583</v>
      </c>
      <c r="R71" s="95">
        <f>VLOOKUP($O71,data_dd!$C:$H,4,FALSE)</f>
        <v>35.410980741479854</v>
      </c>
      <c r="S71" s="96">
        <f>VLOOKUP($O71,data_dd!$C:$H,5,FALSE)</f>
        <v>35.76480175717947</v>
      </c>
      <c r="T71" s="31"/>
    </row>
    <row r="72" spans="1:20" ht="15">
      <c r="A72" s="106" t="str">
        <f t="shared" si="0"/>
        <v>2-Jun</v>
      </c>
      <c r="B72" s="34">
        <f t="shared" si="1"/>
        <v>45445</v>
      </c>
      <c r="C72" s="82">
        <f>IF(VLOOKUP($B72,data_dd!$C:$H,2,FALSE)=0,#N/A,VLOOKUP($B72,data_dd!$C:$H,2,FALSE))</f>
        <v>43.611706934188398</v>
      </c>
      <c r="D72" s="94">
        <f>IF(VLOOKUP($B72,data_dd!$C:$H,2,FALSE)=0,#N/A,VLOOKUP($B72,data_dd!$C:$H,3,FALSE))</f>
        <v>43.783934257557974</v>
      </c>
      <c r="E72" s="82">
        <f>IF(VLOOKUP($B72,data_dd!$C:$H,2,FALSE)=0,#N/A,VLOOKUP($B72,data_dd!$C:$H,4,FALSE))</f>
        <v>35.847627911231882</v>
      </c>
      <c r="F72" s="94">
        <f>IF(VLOOKUP($B72,data_dd!$C:$H,2,FALSE)=0,#N/A,VLOOKUP($B72,data_dd!$C:$H,5,FALSE))</f>
        <v>35.861099432953267</v>
      </c>
      <c r="G72" s="94" t="e">
        <f>IF(VLOOKUP($B72,data_dd!$C:$H,6,FALSE)=0,#N/A,VLOOKUP($B72,data_dd!$C:$H,6,FALSE))</f>
        <v>#N/A</v>
      </c>
      <c r="H72" s="31"/>
      <c r="I72" s="34">
        <f t="shared" si="2"/>
        <v>45079</v>
      </c>
      <c r="J72" s="82">
        <f>VLOOKUP($I72,data_dd!$C:$H,2,FALSE)</f>
        <v>44.004873896104712</v>
      </c>
      <c r="K72" s="94">
        <f>VLOOKUP($I72,data_dd!$C:$H,3,FALSE)</f>
        <v>44.055831953881388</v>
      </c>
      <c r="L72" s="82">
        <f>VLOOKUP($I72,data_dd!$C:$H,4,FALSE)</f>
        <v>35.969036063546135</v>
      </c>
      <c r="M72" s="94">
        <f>VLOOKUP($I72,data_dd!$C:$H,5,FALSE)</f>
        <v>36.146362844443111</v>
      </c>
      <c r="N72" s="31"/>
      <c r="O72" s="34">
        <f t="shared" si="3"/>
        <v>44714</v>
      </c>
      <c r="P72" s="82">
        <f>VLOOKUP($O72,data_dd!$C:$H,2,FALSE)</f>
        <v>43.730568683588061</v>
      </c>
      <c r="Q72" s="94">
        <f>VLOOKUP($O72,data_dd!$C:$H,3,FALSE)</f>
        <v>43.535459857508471</v>
      </c>
      <c r="R72" s="82">
        <f>VLOOKUP($O72,data_dd!$C:$H,4,FALSE)</f>
        <v>35.863554833751074</v>
      </c>
      <c r="S72" s="94">
        <f>VLOOKUP($O72,data_dd!$C:$H,5,FALSE)</f>
        <v>35.75754206453481</v>
      </c>
      <c r="T72" s="31"/>
    </row>
    <row r="73" spans="1:20" ht="15">
      <c r="A73" s="106" t="str">
        <f t="shared" si="0"/>
        <v>3-Jun</v>
      </c>
      <c r="B73" s="40">
        <f t="shared" si="1"/>
        <v>45446</v>
      </c>
      <c r="C73" s="95">
        <f>IF(VLOOKUP($B73,data_dd!$C:$H,2,FALSE)=0,#N/A,VLOOKUP($B73,data_dd!$C:$H,2,FALSE))</f>
        <v>43.810987447395682</v>
      </c>
      <c r="D73" s="96">
        <f>IF(VLOOKUP($B73,data_dd!$C:$H,2,FALSE)=0,#N/A,VLOOKUP($B73,data_dd!$C:$H,3,FALSE))</f>
        <v>43.712873419099687</v>
      </c>
      <c r="E73" s="95">
        <f>IF(VLOOKUP($B73,data_dd!$C:$H,2,FALSE)=0,#N/A,VLOOKUP($B73,data_dd!$C:$H,4,FALSE))</f>
        <v>35.690736288744418</v>
      </c>
      <c r="F73" s="96">
        <f>IF(VLOOKUP($B73,data_dd!$C:$H,2,FALSE)=0,#N/A,VLOOKUP($B73,data_dd!$C:$H,5,FALSE))</f>
        <v>35.777024381480786</v>
      </c>
      <c r="G73" s="96" t="e">
        <f>IF(VLOOKUP($B73,data_dd!$C:$H,6,FALSE)=0,#N/A,VLOOKUP($B73,data_dd!$C:$H,6,FALSE))</f>
        <v>#N/A</v>
      </c>
      <c r="H73" s="31"/>
      <c r="I73" s="40">
        <f t="shared" si="2"/>
        <v>45080</v>
      </c>
      <c r="J73" s="95">
        <f>VLOOKUP($I73,data_dd!$C:$H,2,FALSE)</f>
        <v>43.64111560324605</v>
      </c>
      <c r="K73" s="96">
        <f>VLOOKUP($I73,data_dd!$C:$H,3,FALSE)</f>
        <v>43.995664599445377</v>
      </c>
      <c r="L73" s="95">
        <f>VLOOKUP($I73,data_dd!$C:$H,4,FALSE)</f>
        <v>35.836134612144775</v>
      </c>
      <c r="M73" s="96">
        <f>VLOOKUP($I73,data_dd!$C:$H,5,FALSE)</f>
        <v>36.087796273550701</v>
      </c>
      <c r="N73" s="31"/>
      <c r="O73" s="40">
        <f t="shared" si="3"/>
        <v>44715</v>
      </c>
      <c r="P73" s="95">
        <f>VLOOKUP($O73,data_dd!$C:$H,2,FALSE)</f>
        <v>43.455525385255747</v>
      </c>
      <c r="Q73" s="96">
        <f>VLOOKUP($O73,data_dd!$C:$H,3,FALSE)</f>
        <v>43.529392368331422</v>
      </c>
      <c r="R73" s="95">
        <f>VLOOKUP($O73,data_dd!$C:$H,4,FALSE)</f>
        <v>35.860445455017498</v>
      </c>
      <c r="S73" s="96">
        <f>VLOOKUP($O73,data_dd!$C:$H,5,FALSE)</f>
        <v>35.757595397200248</v>
      </c>
      <c r="T73" s="31"/>
    </row>
    <row r="74" spans="1:20" ht="15">
      <c r="A74" s="106" t="str">
        <f t="shared" si="0"/>
        <v>4-Jun</v>
      </c>
      <c r="B74" s="34">
        <f t="shared" si="1"/>
        <v>45447</v>
      </c>
      <c r="C74" s="82">
        <f>IF(VLOOKUP($B74,data_dd!$C:$H,2,FALSE)=0,#N/A,VLOOKUP($B74,data_dd!$C:$H,2,FALSE))</f>
        <v>43.042978025177391</v>
      </c>
      <c r="D74" s="94">
        <f>IF(VLOOKUP($B74,data_dd!$C:$H,2,FALSE)=0,#N/A,VLOOKUP($B74,data_dd!$C:$H,3,FALSE))</f>
        <v>43.659341617292867</v>
      </c>
      <c r="E74" s="82">
        <f>IF(VLOOKUP($B74,data_dd!$C:$H,2,FALSE)=0,#N/A,VLOOKUP($B74,data_dd!$C:$H,4,FALSE))</f>
        <v>35.323583964746042</v>
      </c>
      <c r="F74" s="94">
        <f>IF(VLOOKUP($B74,data_dd!$C:$H,2,FALSE)=0,#N/A,VLOOKUP($B74,data_dd!$C:$H,5,FALSE))</f>
        <v>35.745287441174568</v>
      </c>
      <c r="G74" s="94" t="e">
        <f>IF(VLOOKUP($B74,data_dd!$C:$H,6,FALSE)=0,#N/A,VLOOKUP($B74,data_dd!$C:$H,6,FALSE))</f>
        <v>#N/A</v>
      </c>
      <c r="H74" s="31"/>
      <c r="I74" s="34">
        <f t="shared" si="2"/>
        <v>45081</v>
      </c>
      <c r="J74" s="82">
        <f>VLOOKUP($I74,data_dd!$C:$H,2,FALSE)</f>
        <v>44.249576296779246</v>
      </c>
      <c r="K74" s="94">
        <f>VLOOKUP($I74,data_dd!$C:$H,3,FALSE)</f>
        <v>43.961857069016361</v>
      </c>
      <c r="L74" s="82">
        <f>VLOOKUP($I74,data_dd!$C:$H,4,FALSE)</f>
        <v>36.254993410622006</v>
      </c>
      <c r="M74" s="94">
        <f>VLOOKUP($I74,data_dd!$C:$H,5,FALSE)</f>
        <v>36.055006769514918</v>
      </c>
      <c r="N74" s="31"/>
      <c r="O74" s="34">
        <f t="shared" si="3"/>
        <v>44716</v>
      </c>
      <c r="P74" s="82">
        <f>VLOOKUP($O74,data_dd!$C:$H,2,FALSE)</f>
        <v>43.511466541593421</v>
      </c>
      <c r="Q74" s="94">
        <f>VLOOKUP($O74,data_dd!$C:$H,3,FALSE)</f>
        <v>43.4699696173668</v>
      </c>
      <c r="R74" s="82">
        <f>VLOOKUP($O74,data_dd!$C:$H,4,FALSE)</f>
        <v>35.648379494624592</v>
      </c>
      <c r="S74" s="94">
        <f>VLOOKUP($O74,data_dd!$C:$H,5,FALSE)</f>
        <v>35.711065044733829</v>
      </c>
      <c r="T74" s="31"/>
    </row>
    <row r="75" spans="1:20" ht="15">
      <c r="A75" s="106" t="str">
        <f t="shared" ref="A75:A138" si="4">DAY(B75)&amp;"-"&amp;TEXT(DATE(YEAR(B75),MONTH(B75),1),"mmm")</f>
        <v>5-Jun</v>
      </c>
      <c r="B75" s="40">
        <f t="shared" si="1"/>
        <v>45448</v>
      </c>
      <c r="C75" s="95">
        <f>IF(VLOOKUP($B75,data_dd!$C:$H,2,FALSE)=0,#N/A,VLOOKUP($B75,data_dd!$C:$H,2,FALSE))</f>
        <v>43.609354136607912</v>
      </c>
      <c r="D75" s="96">
        <f>IF(VLOOKUP($B75,data_dd!$C:$H,2,FALSE)=0,#N/A,VLOOKUP($B75,data_dd!$C:$H,3,FALSE))</f>
        <v>43.591980284229642</v>
      </c>
      <c r="E75" s="95">
        <f>IF(VLOOKUP($B75,data_dd!$C:$H,2,FALSE)=0,#N/A,VLOOKUP($B75,data_dd!$C:$H,4,FALSE))</f>
        <v>35.575784662860102</v>
      </c>
      <c r="F75" s="96">
        <f>IF(VLOOKUP($B75,data_dd!$C:$H,2,FALSE)=0,#N/A,VLOOKUP($B75,data_dd!$C:$H,5,FALSE))</f>
        <v>35.675603280183758</v>
      </c>
      <c r="G75" s="96" t="e">
        <f>IF(VLOOKUP($B75,data_dd!$C:$H,6,FALSE)=0,#N/A,VLOOKUP($B75,data_dd!$C:$H,6,FALSE))</f>
        <v>#N/A</v>
      </c>
      <c r="H75" s="31"/>
      <c r="I75" s="40">
        <f t="shared" si="2"/>
        <v>45082</v>
      </c>
      <c r="J75" s="95">
        <f>VLOOKUP($I75,data_dd!$C:$H,2,FALSE)</f>
        <v>43.197069746948301</v>
      </c>
      <c r="K75" s="96">
        <f>VLOOKUP($I75,data_dd!$C:$H,3,FALSE)</f>
        <v>43.895755330581324</v>
      </c>
      <c r="L75" s="95">
        <f>VLOOKUP($I75,data_dd!$C:$H,4,FALSE)</f>
        <v>35.293053122720941</v>
      </c>
      <c r="M75" s="96">
        <f>VLOOKUP($I75,data_dd!$C:$H,5,FALSE)</f>
        <v>35.978444938375276</v>
      </c>
      <c r="N75" s="31"/>
      <c r="O75" s="40">
        <f t="shared" si="3"/>
        <v>44717</v>
      </c>
      <c r="P75" s="95">
        <f>VLOOKUP($O75,data_dd!$C:$H,2,FALSE)</f>
        <v>43.239122401278927</v>
      </c>
      <c r="Q75" s="96">
        <f>VLOOKUP($O75,data_dd!$C:$H,3,FALSE)</f>
        <v>43.465216995335268</v>
      </c>
      <c r="R75" s="95">
        <f>VLOOKUP($O75,data_dd!$C:$H,4,FALSE)</f>
        <v>35.679282141607473</v>
      </c>
      <c r="S75" s="96">
        <f>VLOOKUP($O75,data_dd!$C:$H,5,FALSE)</f>
        <v>35.721457851585505</v>
      </c>
      <c r="T75" s="31"/>
    </row>
    <row r="76" spans="1:20" ht="15">
      <c r="A76" s="106" t="str">
        <f t="shared" si="4"/>
        <v>6-Jun</v>
      </c>
      <c r="B76" s="34">
        <f t="shared" ref="B76:B139" si="5">B75+1</f>
        <v>45449</v>
      </c>
      <c r="C76" s="82">
        <f>IF(VLOOKUP($B76,data_dd!$C:$H,2,FALSE)=0,#N/A,VLOOKUP($B76,data_dd!$C:$H,2,FALSE))</f>
        <v>43.04062797227845</v>
      </c>
      <c r="D76" s="94">
        <f>IF(VLOOKUP($B76,data_dd!$C:$H,2,FALSE)=0,#N/A,VLOOKUP($B76,data_dd!$C:$H,3,FALSE))</f>
        <v>43.572743341390719</v>
      </c>
      <c r="E76" s="82">
        <f>IF(VLOOKUP($B76,data_dd!$C:$H,2,FALSE)=0,#N/A,VLOOKUP($B76,data_dd!$C:$H,4,FALSE))</f>
        <v>35.319167116336686</v>
      </c>
      <c r="F76" s="94">
        <f>IF(VLOOKUP($B76,data_dd!$C:$H,2,FALSE)=0,#N/A,VLOOKUP($B76,data_dd!$C:$H,5,FALSE))</f>
        <v>35.664446621515921</v>
      </c>
      <c r="G76" s="94" t="e">
        <f>IF(VLOOKUP($B76,data_dd!$C:$H,6,FALSE)=0,#N/A,VLOOKUP($B76,data_dd!$C:$H,6,FALSE))</f>
        <v>#N/A</v>
      </c>
      <c r="H76" s="31"/>
      <c r="I76" s="34">
        <f t="shared" ref="I76:I139" si="6">I75+1</f>
        <v>45083</v>
      </c>
      <c r="J76" s="82">
        <f>VLOOKUP($I76,data_dd!$C:$H,2,FALSE)</f>
        <v>43.991687831034369</v>
      </c>
      <c r="K76" s="94">
        <f>VLOOKUP($I76,data_dd!$C:$H,3,FALSE)</f>
        <v>43.831894186617816</v>
      </c>
      <c r="L76" s="82">
        <f>VLOOKUP($I76,data_dd!$C:$H,4,FALSE)</f>
        <v>36.056118980246353</v>
      </c>
      <c r="M76" s="94">
        <f>VLOOKUP($I76,data_dd!$C:$H,5,FALSE)</f>
        <v>35.919973296448632</v>
      </c>
      <c r="N76" s="31"/>
      <c r="O76" s="34">
        <f t="shared" ref="O76:O139" si="7">O75+1</f>
        <v>44718</v>
      </c>
      <c r="P76" s="82">
        <f>VLOOKUP($O76,data_dd!$C:$H,2,FALSE)</f>
        <v>43.085985298890677</v>
      </c>
      <c r="Q76" s="94">
        <f>VLOOKUP($O76,data_dd!$C:$H,3,FALSE)</f>
        <v>43.356226097427182</v>
      </c>
      <c r="R76" s="82">
        <f>VLOOKUP($O76,data_dd!$C:$H,4,FALSE)</f>
        <v>35.163307890005974</v>
      </c>
      <c r="S76" s="94">
        <f>VLOOKUP($O76,data_dd!$C:$H,5,FALSE)</f>
        <v>35.61036212327501</v>
      </c>
      <c r="T76" s="31"/>
    </row>
    <row r="77" spans="1:20" ht="15">
      <c r="A77" s="106" t="str">
        <f t="shared" si="4"/>
        <v>7-Jun</v>
      </c>
      <c r="B77" s="40">
        <f t="shared" si="5"/>
        <v>45450</v>
      </c>
      <c r="C77" s="95">
        <f>IF(VLOOKUP($B77,data_dd!$C:$H,2,FALSE)=0,#N/A,VLOOKUP($B77,data_dd!$C:$H,2,FALSE))</f>
        <v>43.3531054763993</v>
      </c>
      <c r="D77" s="96">
        <f>IF(VLOOKUP($B77,data_dd!$C:$H,2,FALSE)=0,#N/A,VLOOKUP($B77,data_dd!$C:$H,3,FALSE))</f>
        <v>43.44605316490437</v>
      </c>
      <c r="E77" s="95">
        <f>IF(VLOOKUP($B77,data_dd!$C:$H,2,FALSE)=0,#N/A,VLOOKUP($B77,data_dd!$C:$H,4,FALSE))</f>
        <v>35.390777178510476</v>
      </c>
      <c r="F77" s="96">
        <f>IF(VLOOKUP($B77,data_dd!$C:$H,2,FALSE)=0,#N/A,VLOOKUP($B77,data_dd!$C:$H,5,FALSE))</f>
        <v>35.55505985018911</v>
      </c>
      <c r="G77" s="96" t="e">
        <f>IF(VLOOKUP($B77,data_dd!$C:$H,6,FALSE)=0,#N/A,VLOOKUP($B77,data_dd!$C:$H,6,FALSE))</f>
        <v>#N/A</v>
      </c>
      <c r="H77" s="31"/>
      <c r="I77" s="40">
        <f t="shared" si="6"/>
        <v>45084</v>
      </c>
      <c r="J77" s="95">
        <f>VLOOKUP($I77,data_dd!$C:$H,2,FALSE)</f>
        <v>43.036433224776907</v>
      </c>
      <c r="K77" s="96">
        <f>VLOOKUP($I77,data_dd!$C:$H,3,FALSE)</f>
        <v>43.747884903420598</v>
      </c>
      <c r="L77" s="95">
        <f>VLOOKUP($I77,data_dd!$C:$H,4,FALSE)</f>
        <v>35.375836059736436</v>
      </c>
      <c r="M77" s="96">
        <f>VLOOKUP($I77,data_dd!$C:$H,5,FALSE)</f>
        <v>35.857801701720973</v>
      </c>
      <c r="N77" s="31"/>
      <c r="O77" s="40">
        <f t="shared" si="7"/>
        <v>44719</v>
      </c>
      <c r="P77" s="95">
        <f>VLOOKUP($O77,data_dd!$C:$H,2,FALSE)</f>
        <v>42.528132007560579</v>
      </c>
      <c r="Q77" s="96">
        <f>VLOOKUP($O77,data_dd!$C:$H,3,FALSE)</f>
        <v>43.273899502704836</v>
      </c>
      <c r="R77" s="95">
        <f>VLOOKUP($O77,data_dd!$C:$H,4,FALSE)</f>
        <v>35.014172151515318</v>
      </c>
      <c r="S77" s="96">
        <f>VLOOKUP($O77,data_dd!$C:$H,5,FALSE)</f>
        <v>35.548251586789604</v>
      </c>
      <c r="T77" s="31"/>
    </row>
    <row r="78" spans="1:20" ht="15">
      <c r="A78" s="106" t="str">
        <f t="shared" si="4"/>
        <v>8-Jun</v>
      </c>
      <c r="B78" s="34">
        <f t="shared" si="5"/>
        <v>45451</v>
      </c>
      <c r="C78" s="82">
        <f>IF(VLOOKUP($B78,data_dd!$C:$H,2,FALSE)=0,#N/A,VLOOKUP($B78,data_dd!$C:$H,2,FALSE))</f>
        <v>43.15227950555974</v>
      </c>
      <c r="D78" s="94">
        <f>IF(VLOOKUP($B78,data_dd!$C:$H,2,FALSE)=0,#N/A,VLOOKUP($B78,data_dd!$C:$H,3,FALSE))</f>
        <v>43.414749162686043</v>
      </c>
      <c r="E78" s="82">
        <f>IF(VLOOKUP($B78,data_dd!$C:$H,2,FALSE)=0,#N/A,VLOOKUP($B78,data_dd!$C:$H,4,FALSE))</f>
        <v>35.405713411091476</v>
      </c>
      <c r="F78" s="94">
        <f>IF(VLOOKUP($B78,data_dd!$C:$H,2,FALSE)=0,#N/A,VLOOKUP($B78,data_dd!$C:$H,5,FALSE))</f>
        <v>35.52261839093913</v>
      </c>
      <c r="G78" s="94" t="e">
        <f>IF(VLOOKUP($B78,data_dd!$C:$H,6,FALSE)=0,#N/A,VLOOKUP($B78,data_dd!$C:$H,6,FALSE))</f>
        <v>#N/A</v>
      </c>
      <c r="H78" s="31"/>
      <c r="I78" s="34">
        <f t="shared" si="6"/>
        <v>45085</v>
      </c>
      <c r="J78" s="82">
        <f>VLOOKUP($I78,data_dd!$C:$H,2,FALSE)</f>
        <v>43.67125211550804</v>
      </c>
      <c r="K78" s="94">
        <f>VLOOKUP($I78,data_dd!$C:$H,3,FALSE)</f>
        <v>43.667412010056722</v>
      </c>
      <c r="L78" s="82">
        <f>VLOOKUP($I78,data_dd!$C:$H,4,FALSE)</f>
        <v>35.731524956216873</v>
      </c>
      <c r="M78" s="94">
        <f>VLOOKUP($I78,data_dd!$C:$H,5,FALSE)</f>
        <v>35.788354371454531</v>
      </c>
      <c r="N78" s="31"/>
      <c r="O78" s="34">
        <f t="shared" si="7"/>
        <v>44720</v>
      </c>
      <c r="P78" s="82">
        <f>VLOOKUP($O78,data_dd!$C:$H,2,FALSE)</f>
        <v>43.047275458523046</v>
      </c>
      <c r="Q78" s="94">
        <f>VLOOKUP($O78,data_dd!$C:$H,3,FALSE)</f>
        <v>43.175580693618535</v>
      </c>
      <c r="R78" s="82">
        <f>VLOOKUP($O78,data_dd!$C:$H,4,FALSE)</f>
        <v>35.160356780354384</v>
      </c>
      <c r="S78" s="94">
        <f>VLOOKUP($O78,data_dd!$C:$H,5,FALSE)</f>
        <v>35.448025294116029</v>
      </c>
      <c r="T78" s="31"/>
    </row>
    <row r="79" spans="1:20" ht="15">
      <c r="A79" s="106" t="str">
        <f t="shared" si="4"/>
        <v>9-Jun</v>
      </c>
      <c r="B79" s="40">
        <f t="shared" si="5"/>
        <v>45452</v>
      </c>
      <c r="C79" s="95">
        <f>IF(VLOOKUP($B79,data_dd!$C:$H,2,FALSE)=0,#N/A,VLOOKUP($B79,data_dd!$C:$H,2,FALSE))</f>
        <v>43.211982459236758</v>
      </c>
      <c r="D79" s="96">
        <f>IF(VLOOKUP($B79,data_dd!$C:$H,2,FALSE)=0,#N/A,VLOOKUP($B79,data_dd!$C:$H,3,FALSE))</f>
        <v>43.294591170241027</v>
      </c>
      <c r="E79" s="95">
        <f>IF(VLOOKUP($B79,data_dd!$C:$H,2,FALSE)=0,#N/A,VLOOKUP($B79,data_dd!$C:$H,4,FALSE))</f>
        <v>35.257707633921846</v>
      </c>
      <c r="F79" s="96">
        <f>IF(VLOOKUP($B79,data_dd!$C:$H,2,FALSE)=0,#N/A,VLOOKUP($B79,data_dd!$C:$H,5,FALSE))</f>
        <v>35.427588132754067</v>
      </c>
      <c r="G79" s="96">
        <f>IF(VLOOKUP($B79,data_dd!$C:$H,6,FALSE)=0,#N/A,VLOOKUP($B79,data_dd!$C:$H,6,FALSE))</f>
        <v>35.443559166021949</v>
      </c>
      <c r="H79" s="31"/>
      <c r="I79" s="40">
        <f t="shared" si="6"/>
        <v>45086</v>
      </c>
      <c r="J79" s="95">
        <f>VLOOKUP($I79,data_dd!$C:$H,2,FALSE)</f>
        <v>42.943507279695723</v>
      </c>
      <c r="K79" s="96">
        <f>VLOOKUP($I79,data_dd!$C:$H,3,FALSE)</f>
        <v>43.553430290859382</v>
      </c>
      <c r="L79" s="95">
        <f>VLOOKUP($I79,data_dd!$C:$H,4,FALSE)</f>
        <v>35.304510688621285</v>
      </c>
      <c r="M79" s="96">
        <f>VLOOKUP($I79,data_dd!$C:$H,5,FALSE)</f>
        <v>35.698495261546256</v>
      </c>
      <c r="N79" s="31"/>
      <c r="O79" s="40">
        <f t="shared" si="7"/>
        <v>44721</v>
      </c>
      <c r="P79" s="95">
        <f>VLOOKUP($O79,data_dd!$C:$H,2,FALSE)</f>
        <v>42.590862525720439</v>
      </c>
      <c r="Q79" s="96">
        <f>VLOOKUP($O79,data_dd!$C:$H,3,FALSE)</f>
        <v>43.07454566336461</v>
      </c>
      <c r="R79" s="95">
        <f>VLOOKUP($O79,data_dd!$C:$H,4,FALSE)</f>
        <v>35.150925160523137</v>
      </c>
      <c r="S79" s="96">
        <f>VLOOKUP($O79,data_dd!$C:$H,5,FALSE)</f>
        <v>35.372645129098373</v>
      </c>
      <c r="T79" s="31"/>
    </row>
    <row r="80" spans="1:20" ht="15">
      <c r="A80" s="106" t="str">
        <f t="shared" si="4"/>
        <v>10-Jun</v>
      </c>
      <c r="B80" s="34">
        <f t="shared" si="5"/>
        <v>45453</v>
      </c>
      <c r="C80" s="82">
        <f>IF(VLOOKUP($B80,data_dd!$C:$H,2,FALSE)=0,#N/A,VLOOKUP($B80,data_dd!$C:$H,2,FALSE))</f>
        <v>42.633136388230369</v>
      </c>
      <c r="D80" s="94">
        <f>IF(VLOOKUP($B80,data_dd!$C:$H,2,FALSE)=0,#N/A,VLOOKUP($B80,data_dd!$C:$H,3,FALSE))</f>
        <v>43.199277041373058</v>
      </c>
      <c r="E80" s="82">
        <f>IF(VLOOKUP($B80,data_dd!$C:$H,2,FALSE)=0,#N/A,VLOOKUP($B80,data_dd!$C:$H,4,FALSE))</f>
        <v>34.900661058799777</v>
      </c>
      <c r="F80" s="94">
        <f>IF(VLOOKUP($B80,data_dd!$C:$H,2,FALSE)=0,#N/A,VLOOKUP($B80,data_dd!$C:$H,5,FALSE))</f>
        <v>35.333159128981542</v>
      </c>
      <c r="G80" s="94">
        <f>IF(VLOOKUP($B80,data_dd!$C:$H,6,FALSE)=0,#N/A,VLOOKUP($B80,data_dd!$C:$H,6,FALSE))</f>
        <v>35.406982312874675</v>
      </c>
      <c r="H80" s="31"/>
      <c r="I80" s="34">
        <f t="shared" si="6"/>
        <v>45087</v>
      </c>
      <c r="J80" s="82">
        <f>VLOOKUP($I80,data_dd!$C:$H,2,FALSE)</f>
        <v>43.537047927039374</v>
      </c>
      <c r="K80" s="94">
        <f>VLOOKUP($I80,data_dd!$C:$H,3,FALSE)</f>
        <v>43.464813803647814</v>
      </c>
      <c r="L80" s="82">
        <f>VLOOKUP($I80,data_dd!$C:$H,4,FALSE)</f>
        <v>35.565810972906974</v>
      </c>
      <c r="M80" s="94">
        <f>VLOOKUP($I80,data_dd!$C:$H,5,FALSE)</f>
        <v>35.61586182357172</v>
      </c>
      <c r="N80" s="31"/>
      <c r="O80" s="34">
        <f t="shared" si="7"/>
        <v>44722</v>
      </c>
      <c r="P80" s="82">
        <f>VLOOKUP($O80,data_dd!$C:$H,2,FALSE)</f>
        <v>42.847502494506372</v>
      </c>
      <c r="Q80" s="94">
        <f>VLOOKUP($O80,data_dd!$C:$H,3,FALSE)</f>
        <v>42.964023689289746</v>
      </c>
      <c r="R80" s="82">
        <f>VLOOKUP($O80,data_dd!$C:$H,4,FALSE)</f>
        <v>34.990142035053594</v>
      </c>
      <c r="S80" s="94">
        <f>VLOOKUP($O80,data_dd!$C:$H,5,FALSE)</f>
        <v>35.263203707548868</v>
      </c>
      <c r="T80" s="31"/>
    </row>
    <row r="81" spans="1:20" ht="15">
      <c r="A81" s="106" t="str">
        <f t="shared" si="4"/>
        <v>11-Jun</v>
      </c>
      <c r="B81" s="40">
        <f t="shared" si="5"/>
        <v>45454</v>
      </c>
      <c r="C81" s="95">
        <f>IF(VLOOKUP($B81,data_dd!$C:$H,2,FALSE)=0,#N/A,VLOOKUP($B81,data_dd!$C:$H,2,FALSE))</f>
        <v>43.05274864394282</v>
      </c>
      <c r="D81" s="96">
        <f>IF(VLOOKUP($B81,data_dd!$C:$H,2,FALSE)=0,#N/A,VLOOKUP($B81,data_dd!$C:$H,3,FALSE))</f>
        <v>43.105503325101836</v>
      </c>
      <c r="E81" s="95">
        <f>IF(VLOOKUP($B81,data_dd!$C:$H,4,FALSE)=0,#N/A,VLOOKUP($B81,data_dd!$C:$H,4,FALSE))</f>
        <v>35.229075611119349</v>
      </c>
      <c r="F81" s="96">
        <f>IF(VLOOKUP($B81,data_dd!$C:$H,4,FALSE)=0,#N/A,VLOOKUP($B81,data_dd!$C:$H,5,FALSE))</f>
        <v>35.275412915651579</v>
      </c>
      <c r="G81" s="96">
        <f>IF(VLOOKUP($B81,data_dd!$C:$H,6,FALSE)=0,#N/A,VLOOKUP($B81,data_dd!$C:$H,6,FALSE))</f>
        <v>35.353608010122976</v>
      </c>
      <c r="H81" s="31"/>
      <c r="I81" s="40">
        <f t="shared" si="6"/>
        <v>45088</v>
      </c>
      <c r="J81" s="95">
        <f>VLOOKUP($I81,data_dd!$C:$H,2,FALSE)</f>
        <v>42.80301290858506</v>
      </c>
      <c r="K81" s="96">
        <f>VLOOKUP($I81,data_dd!$C:$H,3,FALSE)</f>
        <v>43.379594315367896</v>
      </c>
      <c r="L81" s="95">
        <f>VLOOKUP($I81,data_dd!$C:$H,4,FALSE)</f>
        <v>35.18679932205783</v>
      </c>
      <c r="M81" s="96">
        <f>VLOOKUP($I81,data_dd!$C:$H,5,FALSE)</f>
        <v>35.566423884552691</v>
      </c>
      <c r="N81" s="31"/>
      <c r="O81" s="40">
        <f t="shared" si="7"/>
        <v>44723</v>
      </c>
      <c r="P81" s="95">
        <f>VLOOKUP($O81,data_dd!$C:$H,2,FALSE)</f>
        <v>42.534111814168199</v>
      </c>
      <c r="Q81" s="96">
        <f>VLOOKUP($O81,data_dd!$C:$H,3,FALSE)</f>
        <v>42.847684458837549</v>
      </c>
      <c r="R81" s="95">
        <f>VLOOKUP($O81,data_dd!$C:$H,4,FALSE)</f>
        <v>35.034307631105982</v>
      </c>
      <c r="S81" s="96">
        <f>VLOOKUP($O81,data_dd!$C:$H,5,FALSE)</f>
        <v>35.157822217679268</v>
      </c>
      <c r="T81" s="31"/>
    </row>
    <row r="82" spans="1:20" ht="15">
      <c r="A82" s="106" t="str">
        <f t="shared" si="4"/>
        <v>12-Jun</v>
      </c>
      <c r="B82" s="34">
        <f t="shared" si="5"/>
        <v>45455</v>
      </c>
      <c r="C82" s="82">
        <f>IF(VLOOKUP($B82,data_dd!$C:$H,2,FALSE)=0,#N/A,VLOOKUP($B82,data_dd!$C:$H,2,FALSE))</f>
        <v>42.319479870201377</v>
      </c>
      <c r="D82" s="94">
        <f>IF(VLOOKUP($B82,data_dd!$C:$H,2,FALSE)=0,#N/A,VLOOKUP($B82,data_dd!$C:$H,3,FALSE))</f>
        <v>43.000189015242739</v>
      </c>
      <c r="E82" s="82">
        <f>IF(VLOOKUP($B82,data_dd!$C:$H,4,FALSE)=0,#N/A,VLOOKUP($B82,data_dd!$C:$H,4,FALSE))</f>
        <v>34.610661616456653</v>
      </c>
      <c r="F82" s="94">
        <f>IF(VLOOKUP($B82,data_dd!$C:$H,4,FALSE)=0,#N/A,VLOOKUP($B82,data_dd!$C:$H,5,FALSE))</f>
        <v>35.171813143893488</v>
      </c>
      <c r="G82" s="94">
        <f>IF(VLOOKUP($B82,data_dd!$C:$H,6,FALSE)=0,#N/A,VLOOKUP($B82,data_dd!$C:$H,6,FALSE))</f>
        <v>35.350701636317815</v>
      </c>
      <c r="H82" s="31"/>
      <c r="I82" s="34">
        <f t="shared" si="6"/>
        <v>45089</v>
      </c>
      <c r="J82" s="82">
        <f>VLOOKUP($I82,data_dd!$C:$H,2,FALSE)</f>
        <v>43.078084963916176</v>
      </c>
      <c r="K82" s="94">
        <f>VLOOKUP($I82,data_dd!$C:$H,3,FALSE)</f>
        <v>43.230242534804106</v>
      </c>
      <c r="L82" s="82">
        <f>VLOOKUP($I82,data_dd!$C:$H,4,FALSE)</f>
        <v>35.141554327487974</v>
      </c>
      <c r="M82" s="94">
        <f>VLOOKUP($I82,data_dd!$C:$H,5,FALSE)</f>
        <v>35.420620220793609</v>
      </c>
      <c r="N82" s="31"/>
      <c r="O82" s="34">
        <f t="shared" si="7"/>
        <v>44724</v>
      </c>
      <c r="P82" s="82">
        <f>VLOOKUP($O82,data_dd!$C:$H,2,FALSE)</f>
        <v>42.877998515169402</v>
      </c>
      <c r="Q82" s="94">
        <f>VLOOKUP($O82,data_dd!$C:$H,3,FALSE)</f>
        <v>42.790760475209268</v>
      </c>
      <c r="R82" s="82">
        <f>VLOOKUP($O82,data_dd!$C:$H,4,FALSE)</f>
        <v>35.224752817446621</v>
      </c>
      <c r="S82" s="94">
        <f>VLOOKUP($O82,data_dd!$C:$H,5,FALSE)</f>
        <v>35.136465960975698</v>
      </c>
      <c r="T82" s="31"/>
    </row>
    <row r="83" spans="1:20" ht="15">
      <c r="A83" s="106" t="str">
        <f t="shared" si="4"/>
        <v>13-Jun</v>
      </c>
      <c r="B83" s="40">
        <f t="shared" si="5"/>
        <v>45456</v>
      </c>
      <c r="C83" s="95">
        <f>IF(VLOOKUP($B83,data_dd!$C:$H,2,FALSE)=0,#N/A,VLOOKUP($B83,data_dd!$C:$H,2,FALSE))</f>
        <v>42.965254600130571</v>
      </c>
      <c r="D83" s="96">
        <f>IF(VLOOKUP($B83,data_dd!$C:$H,2,FALSE)=0,#N/A,VLOOKUP($B83,data_dd!$C:$H,3,FALSE))</f>
        <v>42.927611887857182</v>
      </c>
      <c r="E83" s="95">
        <f>IF(VLOOKUP($B83,data_dd!$C:$H,4,FALSE)=0,#N/A,VLOOKUP($B83,data_dd!$C:$H,4,FALSE))</f>
        <v>35.151485313957004</v>
      </c>
      <c r="F83" s="96">
        <f>IF(VLOOKUP($B83,data_dd!$C:$H,4,FALSE)=0,#N/A,VLOOKUP($B83,data_dd!$C:$H,5,FALSE))</f>
        <v>35.125353445874254</v>
      </c>
      <c r="G83" s="96">
        <f>IF(VLOOKUP($B83,data_dd!$C:$H,6,FALSE)=0,#N/A,VLOOKUP($B83,data_dd!$C:$H,6,FALSE))</f>
        <v>35.286440446200132</v>
      </c>
      <c r="H83" s="31"/>
      <c r="I83" s="40">
        <f t="shared" si="6"/>
        <v>45090</v>
      </c>
      <c r="J83" s="95">
        <f>VLOOKUP($I83,data_dd!$C:$H,2,FALSE)</f>
        <v>42.249828121285553</v>
      </c>
      <c r="K83" s="96">
        <f>VLOOKUP($I83,data_dd!$C:$H,3,FALSE)</f>
        <v>43.10548950790924</v>
      </c>
      <c r="L83" s="95">
        <f>VLOOKUP($I83,data_dd!$C:$H,4,FALSE)</f>
        <v>34.687791354113671</v>
      </c>
      <c r="M83" s="96">
        <f>VLOOKUP($I83,data_dd!$C:$H,5,FALSE)</f>
        <v>35.32545430145376</v>
      </c>
      <c r="N83" s="31"/>
      <c r="O83" s="40">
        <f t="shared" si="7"/>
        <v>44725</v>
      </c>
      <c r="P83" s="95">
        <f>VLOOKUP($O83,data_dd!$C:$H,2,FALSE)</f>
        <v>42.373669439647905</v>
      </c>
      <c r="Q83" s="96">
        <f>VLOOKUP($O83,data_dd!$C:$H,3,FALSE)</f>
        <v>42.723797784447939</v>
      </c>
      <c r="R83" s="95">
        <f>VLOOKUP($O83,data_dd!$C:$H,4,FALSE)</f>
        <v>34.859179239537113</v>
      </c>
      <c r="S83" s="96">
        <f>VLOOKUP($O83,data_dd!$C:$H,5,FALSE)</f>
        <v>35.072293453598121</v>
      </c>
      <c r="T83" s="31"/>
    </row>
    <row r="84" spans="1:20" ht="15">
      <c r="A84" s="106" t="str">
        <f t="shared" si="4"/>
        <v>14-Jun</v>
      </c>
      <c r="B84" s="34">
        <f t="shared" si="5"/>
        <v>45457</v>
      </c>
      <c r="C84" s="82">
        <f>IF(VLOOKUP($B84,data_dd!$C:$H,2,FALSE)=0,#N/A,VLOOKUP($B84,data_dd!$C:$H,2,FALSE))</f>
        <v>42.319900919061908</v>
      </c>
      <c r="D84" s="94">
        <f>IF(VLOOKUP($B84,data_dd!$C:$H,2,FALSE)=0,#N/A,VLOOKUP($B84,data_dd!$C:$H,3,FALSE))</f>
        <v>42.81320156482299</v>
      </c>
      <c r="E84" s="82">
        <f>IF(VLOOKUP($B84,data_dd!$C:$H,4,FALSE)=0,#N/A,VLOOKUP($B84,data_dd!$C:$H,4,FALSE))</f>
        <v>34.65161154108808</v>
      </c>
      <c r="F84" s="94">
        <f>IF(VLOOKUP($B84,data_dd!$C:$H,4,FALSE)=0,#N/A,VLOOKUP($B84,data_dd!$C:$H,5,FALSE))</f>
        <v>35.020789399920936</v>
      </c>
      <c r="G84" s="94">
        <f>IF(VLOOKUP($B84,data_dd!$C:$H,6,FALSE)=0,#N/A,VLOOKUP($B84,data_dd!$C:$H,6,FALSE))</f>
        <v>35.262452077109053</v>
      </c>
      <c r="H84" s="31"/>
      <c r="I84" s="34">
        <f t="shared" si="6"/>
        <v>45091</v>
      </c>
      <c r="J84" s="82">
        <f>VLOOKUP($I84,data_dd!$C:$H,2,FALSE)</f>
        <v>42.715942255346313</v>
      </c>
      <c r="K84" s="94">
        <f>VLOOKUP($I84,data_dd!$C:$H,3,FALSE)</f>
        <v>42.946146254415254</v>
      </c>
      <c r="L84" s="82">
        <f>VLOOKUP($I84,data_dd!$C:$H,4,FALSE)</f>
        <v>34.844912049795994</v>
      </c>
      <c r="M84" s="94">
        <f>VLOOKUP($I84,data_dd!$C:$H,5,FALSE)</f>
        <v>35.175869459432207</v>
      </c>
      <c r="N84" s="31"/>
      <c r="O84" s="34">
        <f t="shared" si="7"/>
        <v>44726</v>
      </c>
      <c r="P84" s="82">
        <f>VLOOKUP($O84,data_dd!$C:$H,2,FALSE)</f>
        <v>42.381586862779002</v>
      </c>
      <c r="Q84" s="94">
        <f>VLOOKUP($O84,data_dd!$C:$H,3,FALSE)</f>
        <v>42.624298832545634</v>
      </c>
      <c r="R84" s="82">
        <f>VLOOKUP($O84,data_dd!$C:$H,4,FALSE)</f>
        <v>34.764649986691289</v>
      </c>
      <c r="S84" s="94">
        <f>VLOOKUP($O84,data_dd!$C:$H,5,FALSE)</f>
        <v>35.01440176850236</v>
      </c>
      <c r="T84" s="31"/>
    </row>
    <row r="85" spans="1:20" ht="15">
      <c r="A85" s="106" t="str">
        <f t="shared" si="4"/>
        <v>15-Jun</v>
      </c>
      <c r="B85" s="40">
        <f t="shared" si="5"/>
        <v>45458</v>
      </c>
      <c r="C85" s="95">
        <f>IF(VLOOKUP($B85,data_dd!$C:$H,2,FALSE)=0,#N/A,VLOOKUP($B85,data_dd!$C:$H,2,FALSE))</f>
        <v>42.725923518221947</v>
      </c>
      <c r="D85" s="96">
        <f>IF(VLOOKUP($B85,data_dd!$C:$H,2,FALSE)=0,#N/A,VLOOKUP($B85,data_dd!$C:$H,3,FALSE))</f>
        <v>42.733497780685681</v>
      </c>
      <c r="E85" s="95">
        <f>IF(VLOOKUP($B85,data_dd!$C:$H,4,FALSE)=0,#N/A,VLOOKUP($B85,data_dd!$C:$H,4,FALSE))</f>
        <v>34.900599860956824</v>
      </c>
      <c r="F85" s="96">
        <f>IF(VLOOKUP($B85,data_dd!$C:$H,4,FALSE)=0,#N/A,VLOOKUP($B85,data_dd!$C:$H,5,FALSE))</f>
        <v>34.960394336493408</v>
      </c>
      <c r="G85" s="96">
        <f>IF(VLOOKUP($B85,data_dd!$C:$H,6,FALSE)=0,#N/A,VLOOKUP($B85,data_dd!$C:$H,6,FALSE))</f>
        <v>35.179488422659851</v>
      </c>
      <c r="H85" s="31"/>
      <c r="I85" s="40">
        <f t="shared" si="6"/>
        <v>45092</v>
      </c>
      <c r="J85" s="95">
        <f>VLOOKUP($I85,data_dd!$C:$H,2,FALSE)</f>
        <v>41.952728859147953</v>
      </c>
      <c r="K85" s="96">
        <f>VLOOKUP($I85,data_dd!$C:$H,3,FALSE)</f>
        <v>42.795849863184465</v>
      </c>
      <c r="L85" s="95">
        <f>VLOOKUP($I85,data_dd!$C:$H,4,FALSE)</f>
        <v>34.538792936658062</v>
      </c>
      <c r="M85" s="96">
        <f>VLOOKUP($I85,data_dd!$C:$H,5,FALSE)</f>
        <v>35.059744451576208</v>
      </c>
      <c r="N85" s="31"/>
      <c r="O85" s="40">
        <f t="shared" si="7"/>
        <v>44727</v>
      </c>
      <c r="P85" s="95">
        <f>VLOOKUP($O85,data_dd!$C:$H,2,FALSE)</f>
        <v>41.95736942353787</v>
      </c>
      <c r="Q85" s="96">
        <f>VLOOKUP($O85,data_dd!$C:$H,3,FALSE)</f>
        <v>42.535835079195657</v>
      </c>
      <c r="R85" s="95">
        <f>VLOOKUP($O85,data_dd!$C:$H,4,FALSE)</f>
        <v>34.460910921654978</v>
      </c>
      <c r="S85" s="96">
        <f>VLOOKUP($O85,data_dd!$C:$H,5,FALSE)</f>
        <v>34.922321755063741</v>
      </c>
      <c r="T85" s="31"/>
    </row>
    <row r="86" spans="1:20" ht="15">
      <c r="A86" s="106" t="str">
        <f t="shared" si="4"/>
        <v>16-Jun</v>
      </c>
      <c r="B86" s="34">
        <f t="shared" si="5"/>
        <v>45459</v>
      </c>
      <c r="C86" s="82">
        <f>IF(VLOOKUP($B86,data_dd!$C:$H,2,FALSE)=0,#N/A,VLOOKUP($B86,data_dd!$C:$H,2,FALSE))</f>
        <v>42.114286093100418</v>
      </c>
      <c r="D86" s="94">
        <f>IF(VLOOKUP($B86,data_dd!$C:$H,2,FALSE)=0,#N/A,VLOOKUP($B86,data_dd!$C:$H,3,FALSE))</f>
        <v>42.625385667812807</v>
      </c>
      <c r="E86" s="82">
        <f>IF(VLOOKUP($B86,data_dd!$C:$H,4,FALSE)=0,#N/A,VLOOKUP($B86,data_dd!$C:$H,4,FALSE))</f>
        <v>34.526885748667517</v>
      </c>
      <c r="F86" s="94">
        <f>IF(VLOOKUP($B86,data_dd!$C:$H,4,FALSE)=0,#N/A,VLOOKUP($B86,data_dd!$C:$H,5,FALSE))</f>
        <v>34.87431966508089</v>
      </c>
      <c r="G86" s="94">
        <f>IF(VLOOKUP($B86,data_dd!$C:$H,6,FALSE)=0,#N/A,VLOOKUP($B86,data_dd!$C:$H,6,FALSE))</f>
        <v>35.071146311168405</v>
      </c>
      <c r="H86" s="31"/>
      <c r="I86" s="34">
        <f t="shared" si="6"/>
        <v>45093</v>
      </c>
      <c r="J86" s="82">
        <f>VLOOKUP($I86,data_dd!$C:$H,2,FALSE)</f>
        <v>42.583403541625749</v>
      </c>
      <c r="K86" s="94">
        <f>VLOOKUP($I86,data_dd!$C:$H,3,FALSE)</f>
        <v>42.648388961865685</v>
      </c>
      <c r="L86" s="82">
        <f>VLOOKUP($I86,data_dd!$C:$H,4,FALSE)</f>
        <v>34.853673790525058</v>
      </c>
      <c r="M86" s="94">
        <f>VLOOKUP($I86,data_dd!$C:$H,5,FALSE)</f>
        <v>34.945533988521973</v>
      </c>
      <c r="N86" s="31"/>
      <c r="O86" s="34">
        <f t="shared" si="7"/>
        <v>44728</v>
      </c>
      <c r="P86" s="82">
        <f>VLOOKUP($O86,data_dd!$C:$H,2,FALSE)</f>
        <v>42.366488256007145</v>
      </c>
      <c r="Q86" s="94">
        <f>VLOOKUP($O86,data_dd!$C:$H,3,FALSE)</f>
        <v>42.453201359163479</v>
      </c>
      <c r="R86" s="82">
        <f>VLOOKUP($O86,data_dd!$C:$H,4,FALSE)</f>
        <v>34.749762953349823</v>
      </c>
      <c r="S86" s="94">
        <f>VLOOKUP($O86,data_dd!$C:$H,5,FALSE)</f>
        <v>34.876628050733977</v>
      </c>
      <c r="T86" s="31"/>
    </row>
    <row r="87" spans="1:20" ht="15">
      <c r="A87" s="106" t="str">
        <f t="shared" si="4"/>
        <v>17-Jun</v>
      </c>
      <c r="B87" s="40">
        <f t="shared" si="5"/>
        <v>45460</v>
      </c>
      <c r="C87" s="95">
        <f>IF(VLOOKUP($B87,data_dd!$C:$H,2,FALSE)=0,#N/A,VLOOKUP($B87,data_dd!$C:$H,2,FALSE))</f>
        <v>42.122514425377851</v>
      </c>
      <c r="D87" s="96">
        <f>IF(VLOOKUP($B87,data_dd!$C:$H,2,FALSE)=0,#N/A,VLOOKUP($B87,data_dd!$C:$H,3,FALSE))</f>
        <v>42.479774397482885</v>
      </c>
      <c r="E87" s="95">
        <f>IF(VLOOKUP($B87,data_dd!$C:$H,4,FALSE)=0,#N/A,VLOOKUP($B87,data_dd!$C:$H,4,FALSE))</f>
        <v>34.283921097345861</v>
      </c>
      <c r="F87" s="96">
        <f>IF(VLOOKUP($B87,data_dd!$C:$H,4,FALSE)=0,#N/A,VLOOKUP($B87,data_dd!$C:$H,5,FALSE))</f>
        <v>34.7346951303971</v>
      </c>
      <c r="G87" s="96">
        <f>IF(VLOOKUP($B87,data_dd!$C:$H,6,FALSE)=0,#N/A,VLOOKUP($B87,data_dd!$C:$H,6,FALSE))</f>
        <v>34.981351041730527</v>
      </c>
      <c r="H87" s="31"/>
      <c r="I87" s="40">
        <f t="shared" si="6"/>
        <v>45094</v>
      </c>
      <c r="J87" s="95">
        <f>VLOOKUP($I87,data_dd!$C:$H,2,FALSE)</f>
        <v>41.91260991811702</v>
      </c>
      <c r="K87" s="96">
        <f>VLOOKUP($I87,data_dd!$C:$H,3,FALSE)</f>
        <v>42.509757627561349</v>
      </c>
      <c r="L87" s="95">
        <f>VLOOKUP($I87,data_dd!$C:$H,4,FALSE)</f>
        <v>34.398475733388935</v>
      </c>
      <c r="M87" s="96">
        <f>VLOOKUP($I87,data_dd!$C:$H,5,FALSE)</f>
        <v>34.823213171430879</v>
      </c>
      <c r="N87" s="31"/>
      <c r="O87" s="40">
        <f t="shared" si="7"/>
        <v>44729</v>
      </c>
      <c r="P87" s="95">
        <f>VLOOKUP($O87,data_dd!$C:$H,2,FALSE)</f>
        <v>42.126639250842089</v>
      </c>
      <c r="Q87" s="96">
        <f>VLOOKUP($O87,data_dd!$C:$H,3,FALSE)</f>
        <v>42.390231357539747</v>
      </c>
      <c r="R87" s="95">
        <f>VLOOKUP($O87,data_dd!$C:$H,4,FALSE)</f>
        <v>34.664822371962742</v>
      </c>
      <c r="S87" s="96">
        <f>VLOOKUP($O87,data_dd!$C:$H,5,FALSE)</f>
        <v>34.815456188187014</v>
      </c>
      <c r="T87" s="31"/>
    </row>
    <row r="88" spans="1:20" ht="15">
      <c r="A88" s="106" t="str">
        <f t="shared" si="4"/>
        <v>18-Jun</v>
      </c>
      <c r="B88" s="34">
        <f t="shared" si="5"/>
        <v>45461</v>
      </c>
      <c r="C88" s="82">
        <f>IF(VLOOKUP($B88,data_dd!$C:$H,2,FALSE)=0,#N/A,VLOOKUP($B88,data_dd!$C:$H,2,FALSE))</f>
        <v>42.147707762543575</v>
      </c>
      <c r="D88" s="94">
        <f>IF(VLOOKUP($B88,data_dd!$C:$H,2,FALSE)=0,#N/A,VLOOKUP($B88,data_dd!$C:$H,3,FALSE))</f>
        <v>42.435120766072629</v>
      </c>
      <c r="E88" s="82">
        <f>IF(VLOOKUP($B88,data_dd!$C:$H,4,FALSE)=0,#N/A,VLOOKUP($B88,data_dd!$C:$H,4,FALSE))</f>
        <v>34.545614892203311</v>
      </c>
      <c r="F88" s="94">
        <f>IF(VLOOKUP($B88,data_dd!$C:$H,4,FALSE)=0,#N/A,VLOOKUP($B88,data_dd!$C:$H,5,FALSE))</f>
        <v>34.707084184630375</v>
      </c>
      <c r="G88" s="94">
        <f>IF(VLOOKUP($B88,data_dd!$C:$H,6,FALSE)=0,#N/A,VLOOKUP($B88,data_dd!$C:$H,6,FALSE))</f>
        <v>34.882824769655379</v>
      </c>
      <c r="H88" s="31"/>
      <c r="I88" s="34">
        <f t="shared" si="6"/>
        <v>45095</v>
      </c>
      <c r="J88" s="82">
        <f>VLOOKUP($I88,data_dd!$C:$H,2,FALSE)</f>
        <v>42.371887081946909</v>
      </c>
      <c r="K88" s="94">
        <f>VLOOKUP($I88,data_dd!$C:$H,3,FALSE)</f>
        <v>42.378085251245636</v>
      </c>
      <c r="L88" s="82">
        <f>VLOOKUP($I88,data_dd!$C:$H,4,FALSE)</f>
        <v>34.615940185807297</v>
      </c>
      <c r="M88" s="94">
        <f>VLOOKUP($I88,data_dd!$C:$H,5,FALSE)</f>
        <v>34.72004506876376</v>
      </c>
      <c r="N88" s="31"/>
      <c r="O88" s="34">
        <f t="shared" si="7"/>
        <v>44730</v>
      </c>
      <c r="P88" s="82">
        <f>VLOOKUP($O88,data_dd!$C:$H,2,FALSE)</f>
        <v>42.370266454824289</v>
      </c>
      <c r="Q88" s="94">
        <f>VLOOKUP($O88,data_dd!$C:$H,3,FALSE)</f>
        <v>42.31809310003085</v>
      </c>
      <c r="R88" s="82">
        <f>VLOOKUP($O88,data_dd!$C:$H,4,FALSE)</f>
        <v>34.741777669436942</v>
      </c>
      <c r="S88" s="94">
        <f>VLOOKUP($O88,data_dd!$C:$H,5,FALSE)</f>
        <v>34.759685486335165</v>
      </c>
      <c r="T88" s="31"/>
    </row>
    <row r="89" spans="1:20" ht="15">
      <c r="A89" s="106" t="str">
        <f t="shared" si="4"/>
        <v>19-Jun</v>
      </c>
      <c r="B89" s="40">
        <f t="shared" si="5"/>
        <v>45462</v>
      </c>
      <c r="C89" s="95">
        <f>IF(VLOOKUP($B89,data_dd!$C:$H,2,FALSE)=0,#N/A,VLOOKUP($B89,data_dd!$C:$H,2,FALSE))</f>
        <v>42.131830711566124</v>
      </c>
      <c r="D89" s="96">
        <f>IF(VLOOKUP($B89,data_dd!$C:$H,2,FALSE)=0,#N/A,VLOOKUP($B89,data_dd!$C:$H,3,FALSE))</f>
        <v>42.308111404585389</v>
      </c>
      <c r="E89" s="95">
        <f>IF(VLOOKUP($B89,data_dd!$C:$H,4,FALSE)=0,#N/A,VLOOKUP($B89,data_dd!$C:$H,4,FALSE))</f>
        <v>34.344100236857095</v>
      </c>
      <c r="F89" s="96">
        <f>IF(VLOOKUP($B89,data_dd!$C:$H,4,FALSE)=0,#N/A,VLOOKUP($B89,data_dd!$C:$H,5,FALSE))</f>
        <v>34.584491133980663</v>
      </c>
      <c r="G89" s="96">
        <f>IF(VLOOKUP($B89,data_dd!$C:$H,6,FALSE)=0,#N/A,VLOOKUP($B89,data_dd!$C:$H,6,FALSE))</f>
        <v>34.785395360317516</v>
      </c>
      <c r="H89" s="31"/>
      <c r="I89" s="40">
        <f t="shared" si="6"/>
        <v>45096</v>
      </c>
      <c r="J89" s="95">
        <f>VLOOKUP($I89,data_dd!$C:$H,2,FALSE)</f>
        <v>41.377750877402015</v>
      </c>
      <c r="K89" s="96">
        <f>VLOOKUP($I89,data_dd!$C:$H,3,FALSE)</f>
        <v>42.21633327063973</v>
      </c>
      <c r="L89" s="95">
        <f>VLOOKUP($I89,data_dd!$C:$H,4,FALSE)</f>
        <v>33.961905527538228</v>
      </c>
      <c r="M89" s="96">
        <f>VLOOKUP($I89,data_dd!$C:$H,5,FALSE)</f>
        <v>34.582998721058331</v>
      </c>
      <c r="N89" s="31"/>
      <c r="O89" s="40">
        <f t="shared" si="7"/>
        <v>44731</v>
      </c>
      <c r="P89" s="95">
        <f>VLOOKUP($O89,data_dd!$C:$H,2,FALSE)</f>
        <v>41.64422602075318</v>
      </c>
      <c r="Q89" s="96">
        <f>VLOOKUP($O89,data_dd!$C:$H,3,FALSE)</f>
        <v>42.201688286367855</v>
      </c>
      <c r="R89" s="95">
        <f>VLOOKUP($O89,data_dd!$C:$H,4,FALSE)</f>
        <v>34.336764653753711</v>
      </c>
      <c r="S89" s="96">
        <f>VLOOKUP($O89,data_dd!$C:$H,5,FALSE)</f>
        <v>34.672554501435371</v>
      </c>
      <c r="T89" s="31"/>
    </row>
    <row r="90" spans="1:20" ht="15">
      <c r="A90" s="106" t="str">
        <f t="shared" si="4"/>
        <v>20-Jun</v>
      </c>
      <c r="B90" s="34">
        <f t="shared" si="5"/>
        <v>45463</v>
      </c>
      <c r="C90" s="82">
        <f>IF(VLOOKUP($B90,data_dd!$C:$H,2,FALSE)=0,#N/A,VLOOKUP($B90,data_dd!$C:$H,2,FALSE))</f>
        <v>42.283717058233407</v>
      </c>
      <c r="D90" s="94">
        <f>IF(VLOOKUP($B90,data_dd!$C:$H,2,FALSE)=0,#N/A,VLOOKUP($B90,data_dd!$C:$H,3,FALSE))</f>
        <v>42.302860907101682</v>
      </c>
      <c r="E90" s="82">
        <f>IF(VLOOKUP($B90,data_dd!$C:$H,4,FALSE)=0,#N/A,VLOOKUP($B90,data_dd!$C:$H,4,FALSE))</f>
        <v>34.667629029722619</v>
      </c>
      <c r="F90" s="94">
        <f>IF(VLOOKUP($B90,data_dd!$C:$H,4,FALSE)=0,#N/A,VLOOKUP($B90,data_dd!$C:$H,5,FALSE))</f>
        <v>34.589386388029325</v>
      </c>
      <c r="G90" s="94">
        <f>IF(VLOOKUP($B90,data_dd!$C:$H,6,FALSE)=0,#N/A,VLOOKUP($B90,data_dd!$C:$H,6,FALSE))</f>
        <v>34.67754114314944</v>
      </c>
      <c r="H90" s="31"/>
      <c r="I90" s="34">
        <f t="shared" si="6"/>
        <v>45097</v>
      </c>
      <c r="J90" s="82">
        <f>VLOOKUP($I90,data_dd!$C:$H,2,FALSE)</f>
        <v>42.175307235049672</v>
      </c>
      <c r="K90" s="94">
        <f>VLOOKUP($I90,data_dd!$C:$H,3,FALSE)</f>
        <v>42.114856744227524</v>
      </c>
      <c r="L90" s="82">
        <f>VLOOKUP($I90,data_dd!$C:$H,4,FALSE)</f>
        <v>34.449520805073732</v>
      </c>
      <c r="M90" s="94">
        <f>VLOOKUP($I90,data_dd!$C:$H,5,FALSE)</f>
        <v>34.506797355513918</v>
      </c>
      <c r="N90" s="31"/>
      <c r="O90" s="34">
        <f t="shared" si="7"/>
        <v>44732</v>
      </c>
      <c r="P90" s="82">
        <f>VLOOKUP($O90,data_dd!$C:$H,2,FALSE)</f>
        <v>41.955068132969259</v>
      </c>
      <c r="Q90" s="94">
        <f>VLOOKUP($O90,data_dd!$C:$H,3,FALSE)</f>
        <v>42.108461909996194</v>
      </c>
      <c r="R90" s="82">
        <f>VLOOKUP($O90,data_dd!$C:$H,4,FALSE)</f>
        <v>34.409987235802248</v>
      </c>
      <c r="S90" s="94">
        <f>VLOOKUP($O90,data_dd!$C:$H,5,FALSE)</f>
        <v>34.592076423341837</v>
      </c>
      <c r="T90" s="31"/>
    </row>
    <row r="91" spans="1:20" ht="15">
      <c r="A91" s="106" t="str">
        <f t="shared" si="4"/>
        <v>21-Jun</v>
      </c>
      <c r="B91" s="40">
        <f t="shared" si="5"/>
        <v>45464</v>
      </c>
      <c r="C91" s="95">
        <f>IF(VLOOKUP($B91,data_dd!$C:$H,2,FALSE)=0,#N/A,VLOOKUP($B91,data_dd!$C:$H,2,FALSE))</f>
        <v>42.073386483163119</v>
      </c>
      <c r="D91" s="96">
        <f>IF(VLOOKUP($B91,data_dd!$C:$H,2,FALSE)=0,#N/A,VLOOKUP($B91,data_dd!$C:$H,3,FALSE))</f>
        <v>42.19274106353631</v>
      </c>
      <c r="E91" s="95">
        <f>IF(VLOOKUP($B91,data_dd!$C:$H,4,FALSE)=0,#N/A,VLOOKUP($B91,data_dd!$C:$H,4,FALSE))</f>
        <v>34.291299625582532</v>
      </c>
      <c r="F91" s="96">
        <f>IF(VLOOKUP($B91,data_dd!$C:$H,4,FALSE)=0,#N/A,VLOOKUP($B91,data_dd!$C:$H,5,FALSE))</f>
        <v>34.4848497628914</v>
      </c>
      <c r="G91" s="96">
        <f>IF(VLOOKUP($B91,data_dd!$C:$H,6,FALSE)=0,#N/A,VLOOKUP($B91,data_dd!$C:$H,6,FALSE))</f>
        <v>34.592261949446495</v>
      </c>
      <c r="H91" s="31"/>
      <c r="I91" s="40">
        <f t="shared" si="6"/>
        <v>45098</v>
      </c>
      <c r="J91" s="95">
        <f>VLOOKUP($I91,data_dd!$C:$H,2,FALSE)</f>
        <v>41.529442203986697</v>
      </c>
      <c r="K91" s="96">
        <f>VLOOKUP($I91,data_dd!$C:$H,3,FALSE)</f>
        <v>42.034558736466238</v>
      </c>
      <c r="L91" s="95">
        <f>VLOOKUP($I91,data_dd!$C:$H,4,FALSE)</f>
        <v>34.120490594137998</v>
      </c>
      <c r="M91" s="96">
        <f>VLOOKUP($I91,data_dd!$C:$H,5,FALSE)</f>
        <v>34.436482529472102</v>
      </c>
      <c r="N91" s="31"/>
      <c r="O91" s="40">
        <f t="shared" si="7"/>
        <v>44733</v>
      </c>
      <c r="P91" s="95">
        <f>VLOOKUP($O91,data_dd!$C:$H,2,FALSE)</f>
        <v>41.569952391656471</v>
      </c>
      <c r="Q91" s="96">
        <f>VLOOKUP($O91,data_dd!$C:$H,3,FALSE)</f>
        <v>42.025944841839959</v>
      </c>
      <c r="R91" s="95">
        <f>VLOOKUP($O91,data_dd!$C:$H,4,FALSE)</f>
        <v>34.209972857274508</v>
      </c>
      <c r="S91" s="96">
        <f>VLOOKUP($O91,data_dd!$C:$H,5,FALSE)</f>
        <v>34.530589519085389</v>
      </c>
      <c r="T91" s="31"/>
    </row>
    <row r="92" spans="1:20" ht="15">
      <c r="A92" s="106" t="str">
        <f t="shared" si="4"/>
        <v>22-Jun</v>
      </c>
      <c r="B92" s="34">
        <f t="shared" si="5"/>
        <v>45465</v>
      </c>
      <c r="C92" s="82">
        <f>IF(VLOOKUP($B92,data_dd!$C:$H,2,FALSE)=0,#N/A,VLOOKUP($B92,data_dd!$C:$H,2,FALSE))</f>
        <v>42.136461681218051</v>
      </c>
      <c r="D92" s="94">
        <f>IF(VLOOKUP($B92,data_dd!$C:$H,2,FALSE)=0,#N/A,VLOOKUP($B92,data_dd!$C:$H,3,FALSE))</f>
        <v>42.183124076847541</v>
      </c>
      <c r="E92" s="82">
        <f>IF(VLOOKUP($B92,data_dd!$C:$H,4,FALSE)=0,#N/A,VLOOKUP($B92,data_dd!$C:$H,4,FALSE))</f>
        <v>34.500796740675284</v>
      </c>
      <c r="F92" s="94">
        <f>IF(VLOOKUP($B92,data_dd!$C:$H,4,FALSE)=0,#N/A,VLOOKUP($B92,data_dd!$C:$H,5,FALSE))</f>
        <v>34.473249753866241</v>
      </c>
      <c r="G92" s="94">
        <f>IF(VLOOKUP($B92,data_dd!$C:$H,6,FALSE)=0,#N/A,VLOOKUP($B92,data_dd!$C:$H,6,FALSE))</f>
        <v>34.465505773716743</v>
      </c>
      <c r="H92" s="31"/>
      <c r="I92" s="34">
        <f t="shared" si="6"/>
        <v>45099</v>
      </c>
      <c r="J92" s="82">
        <f>VLOOKUP($I92,data_dd!$C:$H,2,FALSE)</f>
        <v>42.01839757008608</v>
      </c>
      <c r="K92" s="94">
        <f>VLOOKUP($I92,data_dd!$C:$H,3,FALSE)</f>
        <v>41.943878362675832</v>
      </c>
      <c r="L92" s="82">
        <f>VLOOKUP($I92,data_dd!$C:$H,4,FALSE)</f>
        <v>34.35840293546137</v>
      </c>
      <c r="M92" s="94">
        <f>VLOOKUP($I92,data_dd!$C:$H,5,FALSE)</f>
        <v>34.364803138570878</v>
      </c>
      <c r="N92" s="31"/>
      <c r="O92" s="34">
        <f t="shared" si="7"/>
        <v>44734</v>
      </c>
      <c r="P92" s="82">
        <f>VLOOKUP($O92,data_dd!$C:$H,2,FALSE)</f>
        <v>41.732805341992581</v>
      </c>
      <c r="Q92" s="94">
        <f>VLOOKUP($O92,data_dd!$C:$H,3,FALSE)</f>
        <v>41.932589087289585</v>
      </c>
      <c r="R92" s="82">
        <f>VLOOKUP($O92,data_dd!$C:$H,4,FALSE)</f>
        <v>34.20911310814909</v>
      </c>
      <c r="S92" s="94">
        <f>VLOOKUP($O92,data_dd!$C:$H,5,FALSE)</f>
        <v>34.450814310409768</v>
      </c>
      <c r="T92" s="31"/>
    </row>
    <row r="93" spans="1:20" ht="15">
      <c r="A93" s="106" t="str">
        <f t="shared" si="4"/>
        <v>23-Jun</v>
      </c>
      <c r="B93" s="40">
        <f t="shared" si="5"/>
        <v>45466</v>
      </c>
      <c r="C93" s="95" t="e">
        <f>IF(VLOOKUP($B93,data_dd!$C:$H,2,FALSE)=0,#N/A,VLOOKUP($B93,data_dd!$C:$H,2,FALSE))</f>
        <v>#N/A</v>
      </c>
      <c r="D93" s="96" t="e">
        <f>IF(VLOOKUP($B93,data_dd!$C:$H,2,FALSE)=0,#N/A,VLOOKUP($B93,data_dd!$C:$H,3,FALSE))</f>
        <v>#N/A</v>
      </c>
      <c r="E93" s="95" t="e">
        <f>IF(VLOOKUP($B93,data_dd!$C:$H,4,FALSE)=0,#N/A,VLOOKUP($B93,data_dd!$C:$H,4,FALSE))</f>
        <v>#N/A</v>
      </c>
      <c r="F93" s="96" t="e">
        <f>IF(VLOOKUP($B93,data_dd!$C:$H,4,FALSE)=0,#N/A,VLOOKUP($B93,data_dd!$C:$H,5,FALSE))</f>
        <v>#N/A</v>
      </c>
      <c r="G93" s="96">
        <f>IF(VLOOKUP($B93,data_dd!$C:$H,6,FALSE)=0,#N/A,VLOOKUP($B93,data_dd!$C:$H,6,FALSE))</f>
        <v>34.364529365564671</v>
      </c>
      <c r="H93" s="31"/>
      <c r="I93" s="40">
        <f t="shared" si="6"/>
        <v>45100</v>
      </c>
      <c r="J93" s="95">
        <f>VLOOKUP($I93,data_dd!$C:$H,2,FALSE)</f>
        <v>41.501943518420191</v>
      </c>
      <c r="K93" s="96">
        <f>VLOOKUP($I93,data_dd!$C:$H,3,FALSE)</f>
        <v>41.881482078905606</v>
      </c>
      <c r="L93" s="95">
        <f>VLOOKUP($I93,data_dd!$C:$H,4,FALSE)</f>
        <v>34.112391690690281</v>
      </c>
      <c r="M93" s="96">
        <f>VLOOKUP($I93,data_dd!$C:$H,5,FALSE)</f>
        <v>34.314312723806339</v>
      </c>
      <c r="N93" s="31"/>
      <c r="O93" s="40">
        <f t="shared" si="7"/>
        <v>44735</v>
      </c>
      <c r="P93" s="95">
        <f>VLOOKUP($O93,data_dd!$C:$H,2,FALSE)</f>
        <v>41.443750713037396</v>
      </c>
      <c r="Q93" s="96">
        <f>VLOOKUP($O93,data_dd!$C:$H,3,FALSE)</f>
        <v>41.843580539732912</v>
      </c>
      <c r="R93" s="95">
        <f>VLOOKUP($O93,data_dd!$C:$H,4,FALSE)</f>
        <v>34.122585029706393</v>
      </c>
      <c r="S93" s="96">
        <f>VLOOKUP($O93,data_dd!$C:$H,5,FALSE)</f>
        <v>34.384482496974954</v>
      </c>
      <c r="T93" s="31"/>
    </row>
    <row r="94" spans="1:20" ht="15">
      <c r="A94" s="106" t="str">
        <f t="shared" si="4"/>
        <v>24-Jun</v>
      </c>
      <c r="B94" s="34">
        <f t="shared" si="5"/>
        <v>45467</v>
      </c>
      <c r="C94" s="82" t="e">
        <f>IF(VLOOKUP($B94,data_dd!$C:$H,2,FALSE)=0,#N/A,VLOOKUP($B94,data_dd!$C:$H,2,FALSE))</f>
        <v>#N/A</v>
      </c>
      <c r="D94" s="94" t="e">
        <f>IF(VLOOKUP($B94,data_dd!$C:$H,2,FALSE)=0,#N/A,VLOOKUP($B94,data_dd!$C:$H,3,FALSE))</f>
        <v>#N/A</v>
      </c>
      <c r="E94" s="82" t="e">
        <f>IF(VLOOKUP($B94,data_dd!$C:$H,4,FALSE)=0,#N/A,VLOOKUP($B94,data_dd!$C:$H,4,FALSE))</f>
        <v>#N/A</v>
      </c>
      <c r="F94" s="94" t="e">
        <f>IF(VLOOKUP($B94,data_dd!$C:$H,4,FALSE)=0,#N/A,VLOOKUP($B94,data_dd!$C:$H,5,FALSE))</f>
        <v>#N/A</v>
      </c>
      <c r="G94" s="94">
        <f>IF(VLOOKUP($B94,data_dd!$C:$H,6,FALSE)=0,#N/A,VLOOKUP($B94,data_dd!$C:$H,6,FALSE))</f>
        <v>34.268378235484775</v>
      </c>
      <c r="H94" s="31"/>
      <c r="I94" s="34">
        <f t="shared" si="6"/>
        <v>45101</v>
      </c>
      <c r="J94" s="82">
        <f>VLOOKUP($I94,data_dd!$C:$H,2,FALSE)</f>
        <v>42.14636451226032</v>
      </c>
      <c r="K94" s="94">
        <f>VLOOKUP($I94,data_dd!$C:$H,3,FALSE)</f>
        <v>41.835373592096389</v>
      </c>
      <c r="L94" s="82">
        <f>VLOOKUP($I94,data_dd!$C:$H,4,FALSE)</f>
        <v>34.41641411621864</v>
      </c>
      <c r="M94" s="94">
        <f>VLOOKUP($I94,data_dd!$C:$H,5,FALSE)</f>
        <v>34.270356821696467</v>
      </c>
      <c r="N94" s="31"/>
      <c r="O94" s="34">
        <f t="shared" si="7"/>
        <v>44736</v>
      </c>
      <c r="P94" s="82">
        <f>VLOOKUP($O94,data_dd!$C:$H,2,FALSE)</f>
        <v>41.46349327497596</v>
      </c>
      <c r="Q94" s="94">
        <f>VLOOKUP($O94,data_dd!$C:$H,3,FALSE)</f>
        <v>41.711578921764442</v>
      </c>
      <c r="R94" s="82">
        <f>VLOOKUP($O94,data_dd!$C:$H,4,FALSE)</f>
        <v>34.120843015032989</v>
      </c>
      <c r="S94" s="94">
        <f>VLOOKUP($O94,data_dd!$C:$H,5,FALSE)</f>
        <v>34.293430446296497</v>
      </c>
      <c r="T94" s="31"/>
    </row>
    <row r="95" spans="1:20" ht="15">
      <c r="A95" s="106" t="str">
        <f t="shared" si="4"/>
        <v>25-Jun</v>
      </c>
      <c r="B95" s="40">
        <f t="shared" si="5"/>
        <v>45468</v>
      </c>
      <c r="C95" s="95" t="e">
        <f>IF(VLOOKUP($B95,data_dd!$C:$H,2,FALSE)=0,#N/A,VLOOKUP($B95,data_dd!$C:$H,2,FALSE))</f>
        <v>#N/A</v>
      </c>
      <c r="D95" s="96" t="e">
        <f>IF(VLOOKUP($B95,data_dd!$C:$H,2,FALSE)=0,#N/A,VLOOKUP($B95,data_dd!$C:$H,3,FALSE))</f>
        <v>#N/A</v>
      </c>
      <c r="E95" s="95" t="e">
        <f>IF(VLOOKUP($B95,data_dd!$C:$H,4,FALSE)=0,#N/A,VLOOKUP($B95,data_dd!$C:$H,4,FALSE))</f>
        <v>#N/A</v>
      </c>
      <c r="F95" s="96" t="e">
        <f>IF(VLOOKUP($B95,data_dd!$C:$H,4,FALSE)=0,#N/A,VLOOKUP($B95,data_dd!$C:$H,5,FALSE))</f>
        <v>#N/A</v>
      </c>
      <c r="G95" s="96">
        <f>IF(VLOOKUP($B95,data_dd!$C:$H,6,FALSE)=0,#N/A,VLOOKUP($B95,data_dd!$C:$H,6,FALSE))</f>
        <v>34.172261973751695</v>
      </c>
      <c r="H95" s="31"/>
      <c r="I95" s="40">
        <f t="shared" si="6"/>
        <v>45102</v>
      </c>
      <c r="J95" s="95">
        <f>VLOOKUP($I95,data_dd!$C:$H,2,FALSE)</f>
        <v>41.526042555008686</v>
      </c>
      <c r="K95" s="96">
        <f>VLOOKUP($I95,data_dd!$C:$H,3,FALSE)</f>
        <v>41.823570771702677</v>
      </c>
      <c r="L95" s="95">
        <f>VLOOKUP($I95,data_dd!$C:$H,4,FALSE)</f>
        <v>34.140762187033715</v>
      </c>
      <c r="M95" s="96">
        <f>VLOOKUP($I95,data_dd!$C:$H,5,FALSE)</f>
        <v>34.269154446673895</v>
      </c>
      <c r="N95" s="31"/>
      <c r="O95" s="40">
        <f t="shared" si="7"/>
        <v>44737</v>
      </c>
      <c r="P95" s="95">
        <f>VLOOKUP($O95,data_dd!$C:$H,2,FALSE)</f>
        <v>41.444806143521063</v>
      </c>
      <c r="Q95" s="96">
        <f>VLOOKUP($O95,data_dd!$C:$H,3,FALSE)</f>
        <v>41.652346029454201</v>
      </c>
      <c r="R95" s="95">
        <f>VLOOKUP($O95,data_dd!$C:$H,4,FALSE)</f>
        <v>34.086849251133692</v>
      </c>
      <c r="S95" s="96">
        <f>VLOOKUP($O95,data_dd!$C:$H,5,FALSE)</f>
        <v>34.236480842693005</v>
      </c>
      <c r="T95" s="31"/>
    </row>
    <row r="96" spans="1:20" ht="15">
      <c r="A96" s="106" t="str">
        <f t="shared" si="4"/>
        <v>26-Jun</v>
      </c>
      <c r="B96" s="34">
        <f t="shared" si="5"/>
        <v>45469</v>
      </c>
      <c r="C96" s="82" t="e">
        <f>IF(VLOOKUP($B96,data_dd!$C:$H,2,FALSE)=0,#N/A,VLOOKUP($B96,data_dd!$C:$H,2,FALSE))</f>
        <v>#N/A</v>
      </c>
      <c r="D96" s="94" t="e">
        <f>IF(VLOOKUP($B96,data_dd!$C:$H,2,FALSE)=0,#N/A,VLOOKUP($B96,data_dd!$C:$H,3,FALSE))</f>
        <v>#N/A</v>
      </c>
      <c r="E96" s="82" t="e">
        <f>IF(VLOOKUP($B96,data_dd!$C:$H,4,FALSE)=0,#N/A,VLOOKUP($B96,data_dd!$C:$H,4,FALSE))</f>
        <v>#N/A</v>
      </c>
      <c r="F96" s="94" t="e">
        <f>IF(VLOOKUP($B96,data_dd!$C:$H,4,FALSE)=0,#N/A,VLOOKUP($B96,data_dd!$C:$H,5,FALSE))</f>
        <v>#N/A</v>
      </c>
      <c r="G96" s="94">
        <f>IF(VLOOKUP($B96,data_dd!$C:$H,6,FALSE)=0,#N/A,VLOOKUP($B96,data_dd!$C:$H,6,FALSE))</f>
        <v>34.071570354950545</v>
      </c>
      <c r="H96" s="31"/>
      <c r="I96" s="34">
        <f t="shared" si="6"/>
        <v>45103</v>
      </c>
      <c r="J96" s="82">
        <f>VLOOKUP($I96,data_dd!$C:$H,2,FALSE)</f>
        <v>41.498067647773915</v>
      </c>
      <c r="K96" s="94">
        <f>VLOOKUP($I96,data_dd!$C:$H,3,FALSE)</f>
        <v>41.71252042479388</v>
      </c>
      <c r="L96" s="82">
        <f>VLOOKUP($I96,data_dd!$C:$H,4,FALSE)</f>
        <v>33.893262536208049</v>
      </c>
      <c r="M96" s="94">
        <f>VLOOKUP($I96,data_dd!$C:$H,5,FALSE)</f>
        <v>34.177632237835134</v>
      </c>
      <c r="N96" s="31"/>
      <c r="O96" s="34">
        <f t="shared" si="7"/>
        <v>44738</v>
      </c>
      <c r="P96" s="82">
        <f>VLOOKUP($O96,data_dd!$C:$H,2,FALSE)</f>
        <v>41.398586040620359</v>
      </c>
      <c r="Q96" s="94">
        <f>VLOOKUP($O96,data_dd!$C:$H,3,FALSE)</f>
        <v>41.545242495870717</v>
      </c>
      <c r="R96" s="82">
        <f>VLOOKUP($O96,data_dd!$C:$H,4,FALSE)</f>
        <v>34.032360858573099</v>
      </c>
      <c r="S96" s="94">
        <f>VLOOKUP($O96,data_dd!$C:$H,5,FALSE)</f>
        <v>34.160673427244916</v>
      </c>
      <c r="T96" s="31"/>
    </row>
    <row r="97" spans="1:20" ht="15">
      <c r="A97" s="106" t="str">
        <f t="shared" si="4"/>
        <v>27-Jun</v>
      </c>
      <c r="B97" s="40">
        <f t="shared" si="5"/>
        <v>45470</v>
      </c>
      <c r="C97" s="95" t="e">
        <f>IF(VLOOKUP($B97,data_dd!$C:$H,2,FALSE)=0,#N/A,VLOOKUP($B97,data_dd!$C:$H,2,FALSE))</f>
        <v>#N/A</v>
      </c>
      <c r="D97" s="96" t="e">
        <f>IF(VLOOKUP($B97,data_dd!$C:$H,2,FALSE)=0,#N/A,VLOOKUP($B97,data_dd!$C:$H,3,FALSE))</f>
        <v>#N/A</v>
      </c>
      <c r="E97" s="95" t="e">
        <f>IF(VLOOKUP($B97,data_dd!$C:$H,4,FALSE)=0,#N/A,VLOOKUP($B97,data_dd!$C:$H,4,FALSE))</f>
        <v>#N/A</v>
      </c>
      <c r="F97" s="96" t="e">
        <f>IF(VLOOKUP($B97,data_dd!$C:$H,4,FALSE)=0,#N/A,VLOOKUP($B97,data_dd!$C:$H,5,FALSE))</f>
        <v>#N/A</v>
      </c>
      <c r="G97" s="96">
        <f>IF(VLOOKUP($B97,data_dd!$C:$H,6,FALSE)=0,#N/A,VLOOKUP($B97,data_dd!$C:$H,6,FALSE))</f>
        <v>33.976838416918305</v>
      </c>
      <c r="H97" s="31"/>
      <c r="I97" s="40">
        <f t="shared" si="6"/>
        <v>45104</v>
      </c>
      <c r="J97" s="95">
        <f>VLOOKUP($I97,data_dd!$C:$H,2,FALSE)</f>
        <v>41.07456689502056</v>
      </c>
      <c r="K97" s="96">
        <f>VLOOKUP($I97,data_dd!$C:$H,3,FALSE)</f>
        <v>41.655665150147868</v>
      </c>
      <c r="L97" s="95">
        <f>VLOOKUP($I97,data_dd!$C:$H,4,FALSE)</f>
        <v>33.796740613304586</v>
      </c>
      <c r="M97" s="96">
        <f>VLOOKUP($I97,data_dd!$C:$H,5,FALSE)</f>
        <v>34.140330265626076</v>
      </c>
      <c r="N97" s="31"/>
      <c r="O97" s="40">
        <f t="shared" si="7"/>
        <v>44739</v>
      </c>
      <c r="P97" s="95">
        <f>VLOOKUP($O97,data_dd!$C:$H,2,FALSE)</f>
        <v>40.976928178921909</v>
      </c>
      <c r="Q97" s="96">
        <f>VLOOKUP($O97,data_dd!$C:$H,3,FALSE)</f>
        <v>41.454117696361713</v>
      </c>
      <c r="R97" s="95">
        <f>VLOOKUP($O97,data_dd!$C:$H,4,FALSE)</f>
        <v>33.681512392559661</v>
      </c>
      <c r="S97" s="96">
        <f>VLOOKUP($O97,data_dd!$C:$H,5,FALSE)</f>
        <v>34.07568178886072</v>
      </c>
      <c r="T97" s="31"/>
    </row>
    <row r="98" spans="1:20" ht="15">
      <c r="A98" s="106" t="str">
        <f t="shared" si="4"/>
        <v>28-Jun</v>
      </c>
      <c r="B98" s="34">
        <f t="shared" si="5"/>
        <v>45471</v>
      </c>
      <c r="C98" s="82" t="e">
        <f>IF(VLOOKUP($B98,data_dd!$C:$H,2,FALSE)=0,#N/A,VLOOKUP($B98,data_dd!$C:$H,2,FALSE))</f>
        <v>#N/A</v>
      </c>
      <c r="D98" s="94" t="e">
        <f>IF(VLOOKUP($B98,data_dd!$C:$H,2,FALSE)=0,#N/A,VLOOKUP($B98,data_dd!$C:$H,3,FALSE))</f>
        <v>#N/A</v>
      </c>
      <c r="E98" s="82" t="e">
        <f>IF(VLOOKUP($B98,data_dd!$C:$H,4,FALSE)=0,#N/A,VLOOKUP($B98,data_dd!$C:$H,4,FALSE))</f>
        <v>#N/A</v>
      </c>
      <c r="F98" s="94" t="e">
        <f>IF(VLOOKUP($B98,data_dd!$C:$H,4,FALSE)=0,#N/A,VLOOKUP($B98,data_dd!$C:$H,5,FALSE))</f>
        <v>#N/A</v>
      </c>
      <c r="G98" s="94">
        <f>IF(VLOOKUP($B98,data_dd!$C:$H,6,FALSE)=0,#N/A,VLOOKUP($B98,data_dd!$C:$H,6,FALSE))</f>
        <v>33.872835068211572</v>
      </c>
      <c r="H98" s="31"/>
      <c r="I98" s="34">
        <f t="shared" si="6"/>
        <v>45105</v>
      </c>
      <c r="J98" s="82">
        <f>VLOOKUP($I98,data_dd!$C:$H,2,FALSE)</f>
        <v>41.718821416216095</v>
      </c>
      <c r="K98" s="94">
        <f>VLOOKUP($I98,data_dd!$C:$H,3,FALSE)</f>
        <v>41.602170106981596</v>
      </c>
      <c r="L98" s="82">
        <f>VLOOKUP($I98,data_dd!$C:$H,4,FALSE)</f>
        <v>34.131201151015297</v>
      </c>
      <c r="M98" s="94">
        <f>VLOOKUP($I98,data_dd!$C:$H,5,FALSE)</f>
        <v>34.101501805210255</v>
      </c>
      <c r="N98" s="31"/>
      <c r="O98" s="34">
        <f t="shared" si="7"/>
        <v>44740</v>
      </c>
      <c r="P98" s="82">
        <f>VLOOKUP($O98,data_dd!$C:$H,2,FALSE)</f>
        <v>41.097513071540519</v>
      </c>
      <c r="Q98" s="94">
        <f>VLOOKUP($O98,data_dd!$C:$H,3,FALSE)</f>
        <v>41.34757948248474</v>
      </c>
      <c r="R98" s="82">
        <f>VLOOKUP($O98,data_dd!$C:$H,4,FALSE)</f>
        <v>33.829703386376373</v>
      </c>
      <c r="S98" s="94">
        <f>VLOOKUP($O98,data_dd!$C:$H,5,FALSE)</f>
        <v>34.007796571457206</v>
      </c>
      <c r="T98" s="31"/>
    </row>
    <row r="99" spans="1:20" ht="15">
      <c r="A99" s="106" t="str">
        <f t="shared" si="4"/>
        <v>29-Jun</v>
      </c>
      <c r="B99" s="40">
        <f t="shared" si="5"/>
        <v>45472</v>
      </c>
      <c r="C99" s="95" t="e">
        <f>IF(VLOOKUP($B99,data_dd!$C:$H,2,FALSE)=0,#N/A,VLOOKUP($B99,data_dd!$C:$H,2,FALSE))</f>
        <v>#N/A</v>
      </c>
      <c r="D99" s="96" t="e">
        <f>IF(VLOOKUP($B99,data_dd!$C:$H,2,FALSE)=0,#N/A,VLOOKUP($B99,data_dd!$C:$H,3,FALSE))</f>
        <v>#N/A</v>
      </c>
      <c r="E99" s="95" t="e">
        <f>IF(VLOOKUP($B99,data_dd!$C:$H,4,FALSE)=0,#N/A,VLOOKUP($B99,data_dd!$C:$H,4,FALSE))</f>
        <v>#N/A</v>
      </c>
      <c r="F99" s="96" t="e">
        <f>IF(VLOOKUP($B99,data_dd!$C:$H,4,FALSE)=0,#N/A,VLOOKUP($B99,data_dd!$C:$H,5,FALSE))</f>
        <v>#N/A</v>
      </c>
      <c r="G99" s="96">
        <f>IF(VLOOKUP($B99,data_dd!$C:$H,6,FALSE)=0,#N/A,VLOOKUP($B99,data_dd!$C:$H,6,FALSE))</f>
        <v>33.761132235817534</v>
      </c>
      <c r="H99" s="31"/>
      <c r="I99" s="40">
        <f t="shared" si="6"/>
        <v>45106</v>
      </c>
      <c r="J99" s="95">
        <f>VLOOKUP($I99,data_dd!$C:$H,2,FALSE)</f>
        <v>40.852209045471668</v>
      </c>
      <c r="K99" s="96">
        <f>VLOOKUP($I99,data_dd!$C:$H,3,FALSE)</f>
        <v>41.505698495162036</v>
      </c>
      <c r="L99" s="95">
        <f>VLOOKUP($I99,data_dd!$C:$H,4,FALSE)</f>
        <v>33.603425861307983</v>
      </c>
      <c r="M99" s="96">
        <f>VLOOKUP($I99,data_dd!$C:$H,5,FALSE)</f>
        <v>34.026771440293189</v>
      </c>
      <c r="N99" s="31"/>
      <c r="O99" s="40">
        <f t="shared" si="7"/>
        <v>44741</v>
      </c>
      <c r="P99" s="95">
        <f>VLOOKUP($O99,data_dd!$C:$H,2,FALSE)</f>
        <v>40.948334390919641</v>
      </c>
      <c r="Q99" s="96">
        <f>VLOOKUP($O99,data_dd!$C:$H,3,FALSE)</f>
        <v>41.267443663928873</v>
      </c>
      <c r="R99" s="95">
        <f>VLOOKUP($O99,data_dd!$C:$H,4,FALSE)</f>
        <v>33.617927180148932</v>
      </c>
      <c r="S99" s="96">
        <f>VLOOKUP($O99,data_dd!$C:$H,5,FALSE)</f>
        <v>33.928738895840411</v>
      </c>
      <c r="T99" s="31"/>
    </row>
    <row r="100" spans="1:20" ht="15">
      <c r="A100" s="106" t="str">
        <f t="shared" si="4"/>
        <v>30-Jun</v>
      </c>
      <c r="B100" s="34">
        <f t="shared" si="5"/>
        <v>45473</v>
      </c>
      <c r="C100" s="82" t="e">
        <f>IF(VLOOKUP($B100,data_dd!$C:$H,2,FALSE)=0,#N/A,VLOOKUP($B100,data_dd!$C:$H,2,FALSE))</f>
        <v>#N/A</v>
      </c>
      <c r="D100" s="94" t="e">
        <f>IF(VLOOKUP($B100,data_dd!$C:$H,2,FALSE)=0,#N/A,VLOOKUP($B100,data_dd!$C:$H,3,FALSE))</f>
        <v>#N/A</v>
      </c>
      <c r="E100" s="82" t="e">
        <f>IF(VLOOKUP($B100,data_dd!$C:$H,4,FALSE)=0,#N/A,VLOOKUP($B100,data_dd!$C:$H,4,FALSE))</f>
        <v>#N/A</v>
      </c>
      <c r="F100" s="94" t="e">
        <f>IF(VLOOKUP($B100,data_dd!$C:$H,4,FALSE)=0,#N/A,VLOOKUP($B100,data_dd!$C:$H,5,FALSE))</f>
        <v>#N/A</v>
      </c>
      <c r="G100" s="94">
        <f>IF(VLOOKUP($B100,data_dd!$C:$H,6,FALSE)=0,#N/A,VLOOKUP($B100,data_dd!$C:$H,6,FALSE))</f>
        <v>33.671720011189826</v>
      </c>
      <c r="H100" s="31"/>
      <c r="I100" s="34">
        <f t="shared" si="6"/>
        <v>45107</v>
      </c>
      <c r="J100" s="82">
        <f>VLOOKUP($I100,data_dd!$C:$H,2,FALSE)</f>
        <v>41.343179154907567</v>
      </c>
      <c r="K100" s="94">
        <f>VLOOKUP($I100,data_dd!$C:$H,3,FALSE)</f>
        <v>41.396565231100638</v>
      </c>
      <c r="L100" s="82">
        <f>VLOOKUP($I100,data_dd!$C:$H,4,FALSE)</f>
        <v>33.83632342445064</v>
      </c>
      <c r="M100" s="94">
        <f>VLOOKUP($I100,data_dd!$C:$H,5,FALSE)</f>
        <v>33.945800579874344</v>
      </c>
      <c r="N100" s="31"/>
      <c r="O100" s="34">
        <f t="shared" si="7"/>
        <v>44742</v>
      </c>
      <c r="P100" s="82">
        <f>VLOOKUP($O100,data_dd!$C:$H,2,FALSE)</f>
        <v>41.135384505729057</v>
      </c>
      <c r="Q100" s="94">
        <f>VLOOKUP($O100,data_dd!$C:$H,3,FALSE)</f>
        <v>41.20276246422516</v>
      </c>
      <c r="R100" s="82">
        <f>VLOOKUP($O100,data_dd!$C:$H,4,FALSE)</f>
        <v>33.92062897397107</v>
      </c>
      <c r="S100" s="94">
        <f>VLOOKUP($O100,data_dd!$C:$H,5,FALSE)</f>
        <v>33.894024134032449</v>
      </c>
      <c r="T100" s="31"/>
    </row>
    <row r="101" spans="1:20" ht="15">
      <c r="A101" s="106" t="str">
        <f t="shared" si="4"/>
        <v>1-Jul</v>
      </c>
      <c r="B101" s="40">
        <f t="shared" si="5"/>
        <v>45474</v>
      </c>
      <c r="C101" s="95" t="e">
        <f>IF(VLOOKUP($B101,data_dd!$C:$H,2,FALSE)=0,#N/A,VLOOKUP($B101,data_dd!$C:$H,2,FALSE))</f>
        <v>#N/A</v>
      </c>
      <c r="D101" s="96" t="e">
        <f>IF(VLOOKUP($B101,data_dd!$C:$H,2,FALSE)=0,#N/A,VLOOKUP($B101,data_dd!$C:$H,3,FALSE))</f>
        <v>#N/A</v>
      </c>
      <c r="E101" s="95" t="e">
        <f>IF(VLOOKUP($B101,data_dd!$C:$H,4,FALSE)=0,#N/A,VLOOKUP($B101,data_dd!$C:$H,4,FALSE))</f>
        <v>#N/A</v>
      </c>
      <c r="F101" s="96" t="e">
        <f>IF(VLOOKUP($B101,data_dd!$C:$H,4,FALSE)=0,#N/A,VLOOKUP($B101,data_dd!$C:$H,5,FALSE))</f>
        <v>#N/A</v>
      </c>
      <c r="G101" s="96">
        <f>IF(VLOOKUP($B101,data_dd!$C:$H,6,FALSE)=0,#N/A,VLOOKUP($B101,data_dd!$C:$H,6,FALSE))</f>
        <v>33.625869684414866</v>
      </c>
      <c r="H101" s="31"/>
      <c r="I101" s="40">
        <f t="shared" si="6"/>
        <v>45108</v>
      </c>
      <c r="J101" s="95">
        <f>VLOOKUP($I101,data_dd!$C:$H,2,FALSE)</f>
        <v>41.250340523185358</v>
      </c>
      <c r="K101" s="96">
        <f>VLOOKUP($I101,data_dd!$C:$H,3,FALSE)</f>
        <v>41.35786487457986</v>
      </c>
      <c r="L101" s="95">
        <f>VLOOKUP($I101,data_dd!$C:$H,4,FALSE)</f>
        <v>33.865200483734156</v>
      </c>
      <c r="M101" s="96">
        <f>VLOOKUP($I101,data_dd!$C:$H,5,FALSE)</f>
        <v>33.907387654164623</v>
      </c>
      <c r="N101" s="31"/>
      <c r="O101" s="40">
        <f t="shared" si="7"/>
        <v>44743</v>
      </c>
      <c r="P101" s="95">
        <f>VLOOKUP($O101,data_dd!$C:$H,2,FALSE)</f>
        <v>40.725272488151226</v>
      </c>
      <c r="Q101" s="96">
        <f>VLOOKUP($O101,data_dd!$C:$H,3,FALSE)</f>
        <v>41.097896437222296</v>
      </c>
      <c r="R101" s="95">
        <f>VLOOKUP($O101,data_dd!$C:$H,4,FALSE)</f>
        <v>33.63693765357889</v>
      </c>
      <c r="S101" s="96">
        <f>VLOOKUP($O101,data_dd!$C:$H,5,FALSE)</f>
        <v>33.826178539894919</v>
      </c>
      <c r="T101" s="31"/>
    </row>
    <row r="102" spans="1:20" ht="15">
      <c r="A102" s="106" t="str">
        <f t="shared" si="4"/>
        <v>2-Jul</v>
      </c>
      <c r="B102" s="34">
        <f t="shared" si="5"/>
        <v>45475</v>
      </c>
      <c r="C102" s="82" t="e">
        <f>IF(VLOOKUP($B102,data_dd!$C:$H,2,FALSE)=0,#N/A,VLOOKUP($B102,data_dd!$C:$H,2,FALSE))</f>
        <v>#N/A</v>
      </c>
      <c r="D102" s="94" t="e">
        <f>IF(VLOOKUP($B102,data_dd!$C:$H,2,FALSE)=0,#N/A,VLOOKUP($B102,data_dd!$C:$H,3,FALSE))</f>
        <v>#N/A</v>
      </c>
      <c r="E102" s="82" t="e">
        <f>IF(VLOOKUP($B102,data_dd!$C:$H,4,FALSE)=0,#N/A,VLOOKUP($B102,data_dd!$C:$H,4,FALSE))</f>
        <v>#N/A</v>
      </c>
      <c r="F102" s="94" t="e">
        <f>IF(VLOOKUP($B102,data_dd!$C:$H,4,FALSE)=0,#N/A,VLOOKUP($B102,data_dd!$C:$H,5,FALSE))</f>
        <v>#N/A</v>
      </c>
      <c r="G102" s="94">
        <f>IF(VLOOKUP($B102,data_dd!$C:$H,6,FALSE)=0,#N/A,VLOOKUP($B102,data_dd!$C:$H,6,FALSE))</f>
        <v>33.597052009464655</v>
      </c>
      <c r="H102" s="31"/>
      <c r="I102" s="34">
        <f t="shared" si="6"/>
        <v>45109</v>
      </c>
      <c r="J102" s="82">
        <f>VLOOKUP($I102,data_dd!$C:$H,2,FALSE)</f>
        <v>41.360259143080135</v>
      </c>
      <c r="K102" s="94">
        <f>VLOOKUP($I102,data_dd!$C:$H,3,FALSE)</f>
        <v>41.297249246948283</v>
      </c>
      <c r="L102" s="82">
        <f>VLOOKUP($I102,data_dd!$C:$H,4,FALSE)</f>
        <v>33.899289037728792</v>
      </c>
      <c r="M102" s="94">
        <f>VLOOKUP($I102,data_dd!$C:$H,5,FALSE)</f>
        <v>33.875569545219079</v>
      </c>
      <c r="N102" s="31"/>
      <c r="O102" s="34">
        <f t="shared" si="7"/>
        <v>44744</v>
      </c>
      <c r="P102" s="82">
        <f>VLOOKUP($O102,data_dd!$C:$H,2,FALSE)</f>
        <v>41.254779207312602</v>
      </c>
      <c r="Q102" s="94">
        <f>VLOOKUP($O102,data_dd!$C:$H,3,FALSE)</f>
        <v>41.072867905217684</v>
      </c>
      <c r="R102" s="82">
        <f>VLOOKUP($O102,data_dd!$C:$H,4,FALSE)</f>
        <v>33.950341651057244</v>
      </c>
      <c r="S102" s="94">
        <f>VLOOKUP($O102,data_dd!$C:$H,5,FALSE)</f>
        <v>33.808687270686782</v>
      </c>
      <c r="T102" s="31"/>
    </row>
    <row r="103" spans="1:20" ht="15">
      <c r="A103" s="106" t="str">
        <f t="shared" si="4"/>
        <v>3-Jul</v>
      </c>
      <c r="B103" s="40">
        <f t="shared" si="5"/>
        <v>45476</v>
      </c>
      <c r="C103" s="95" t="e">
        <f>IF(VLOOKUP($B103,data_dd!$C:$H,2,FALSE)=0,#N/A,VLOOKUP($B103,data_dd!$C:$H,2,FALSE))</f>
        <v>#N/A</v>
      </c>
      <c r="D103" s="96" t="e">
        <f>IF(VLOOKUP($B103,data_dd!$C:$H,2,FALSE)=0,#N/A,VLOOKUP($B103,data_dd!$C:$H,3,FALSE))</f>
        <v>#N/A</v>
      </c>
      <c r="E103" s="95" t="e">
        <f>IF(VLOOKUP($B103,data_dd!$C:$H,4,FALSE)=0,#N/A,VLOOKUP($B103,data_dd!$C:$H,4,FALSE))</f>
        <v>#N/A</v>
      </c>
      <c r="F103" s="96" t="e">
        <f>IF(VLOOKUP($B103,data_dd!$C:$H,4,FALSE)=0,#N/A,VLOOKUP($B103,data_dd!$C:$H,5,FALSE))</f>
        <v>#N/A</v>
      </c>
      <c r="G103" s="96">
        <f>IF(VLOOKUP($B103,data_dd!$C:$H,6,FALSE)=0,#N/A,VLOOKUP($B103,data_dd!$C:$H,6,FALSE))</f>
        <v>33.568768756975501</v>
      </c>
      <c r="H103" s="31"/>
      <c r="I103" s="40">
        <f t="shared" si="6"/>
        <v>45110</v>
      </c>
      <c r="J103" s="95">
        <f>VLOOKUP($I103,data_dd!$C:$H,2,FALSE)</f>
        <v>41.250700256384278</v>
      </c>
      <c r="K103" s="96">
        <f>VLOOKUP($I103,data_dd!$C:$H,3,FALSE)</f>
        <v>41.2947181333979</v>
      </c>
      <c r="L103" s="95">
        <f>VLOOKUP($I103,data_dd!$C:$H,4,FALSE)</f>
        <v>33.985743449863698</v>
      </c>
      <c r="M103" s="96">
        <f>VLOOKUP($I103,data_dd!$C:$H,5,FALSE)</f>
        <v>33.881631110525873</v>
      </c>
      <c r="N103" s="31"/>
      <c r="O103" s="40">
        <f t="shared" si="7"/>
        <v>44745</v>
      </c>
      <c r="P103" s="95">
        <f>VLOOKUP($O103,data_dd!$C:$H,2,FALSE)</f>
        <v>40.813651495061741</v>
      </c>
      <c r="Q103" s="96">
        <f>VLOOKUP($O103,data_dd!$C:$H,3,FALSE)</f>
        <v>41.019814349367294</v>
      </c>
      <c r="R103" s="95">
        <f>VLOOKUP($O103,data_dd!$C:$H,4,FALSE)</f>
        <v>33.577211154747815</v>
      </c>
      <c r="S103" s="96">
        <f>VLOOKUP($O103,data_dd!$C:$H,5,FALSE)</f>
        <v>33.768143119845007</v>
      </c>
      <c r="T103" s="31"/>
    </row>
    <row r="104" spans="1:20" ht="15">
      <c r="A104" s="106" t="str">
        <f t="shared" si="4"/>
        <v>4-Jul</v>
      </c>
      <c r="B104" s="34">
        <f t="shared" si="5"/>
        <v>45477</v>
      </c>
      <c r="C104" s="82" t="e">
        <f>IF(VLOOKUP($B104,data_dd!$C:$H,2,FALSE)=0,#N/A,VLOOKUP($B104,data_dd!$C:$H,2,FALSE))</f>
        <v>#N/A</v>
      </c>
      <c r="D104" s="94" t="e">
        <f>IF(VLOOKUP($B104,data_dd!$C:$H,2,FALSE)=0,#N/A,VLOOKUP($B104,data_dd!$C:$H,3,FALSE))</f>
        <v>#N/A</v>
      </c>
      <c r="E104" s="82" t="e">
        <f>IF(VLOOKUP($B104,data_dd!$C:$H,4,FALSE)=0,#N/A,VLOOKUP($B104,data_dd!$C:$H,4,FALSE))</f>
        <v>#N/A</v>
      </c>
      <c r="F104" s="94" t="e">
        <f>IF(VLOOKUP($B104,data_dd!$C:$H,4,FALSE)=0,#N/A,VLOOKUP($B104,data_dd!$C:$H,5,FALSE))</f>
        <v>#N/A</v>
      </c>
      <c r="G104" s="94">
        <f>IF(VLOOKUP($B104,data_dd!$C:$H,6,FALSE)=0,#N/A,VLOOKUP($B104,data_dd!$C:$H,6,FALSE))</f>
        <v>33.548175259672213</v>
      </c>
      <c r="H104" s="31"/>
      <c r="I104" s="34">
        <f t="shared" si="6"/>
        <v>45111</v>
      </c>
      <c r="J104" s="82">
        <f>VLOOKUP($I104,data_dd!$C:$H,2,FALSE)</f>
        <v>41.203327912278709</v>
      </c>
      <c r="K104" s="94">
        <f>VLOOKUP($I104,data_dd!$C:$H,3,FALSE)</f>
        <v>41.233339107934668</v>
      </c>
      <c r="L104" s="82">
        <f>VLOOKUP($I104,data_dd!$C:$H,4,FALSE)</f>
        <v>33.721290904005222</v>
      </c>
      <c r="M104" s="94">
        <f>VLOOKUP($I104,data_dd!$C:$H,5,FALSE)</f>
        <v>33.836723696262354</v>
      </c>
      <c r="N104" s="31"/>
      <c r="O104" s="34">
        <f t="shared" si="7"/>
        <v>44746</v>
      </c>
      <c r="P104" s="82">
        <f>VLOOKUP($O104,data_dd!$C:$H,2,FALSE)</f>
        <v>40.886569153414285</v>
      </c>
      <c r="Q104" s="94">
        <f>VLOOKUP($O104,data_dd!$C:$H,3,FALSE)</f>
        <v>40.970234634073066</v>
      </c>
      <c r="R104" s="82">
        <f>VLOOKUP($O104,data_dd!$C:$H,4,FALSE)</f>
        <v>33.657326850676981</v>
      </c>
      <c r="S104" s="94">
        <f>VLOOKUP($O104,data_dd!$C:$H,5,FALSE)</f>
        <v>33.730338783043223</v>
      </c>
      <c r="T104" s="31"/>
    </row>
    <row r="105" spans="1:20" ht="15">
      <c r="A105" s="106" t="str">
        <f t="shared" si="4"/>
        <v>5-Jul</v>
      </c>
      <c r="B105" s="40">
        <f t="shared" si="5"/>
        <v>45478</v>
      </c>
      <c r="C105" s="95" t="e">
        <f>IF(VLOOKUP($B105,data_dd!$C:$H,2,FALSE)=0,#N/A,VLOOKUP($B105,data_dd!$C:$H,2,FALSE))</f>
        <v>#N/A</v>
      </c>
      <c r="D105" s="96" t="e">
        <f>IF(VLOOKUP($B105,data_dd!$C:$H,2,FALSE)=0,#N/A,VLOOKUP($B105,data_dd!$C:$H,3,FALSE))</f>
        <v>#N/A</v>
      </c>
      <c r="E105" s="95" t="e">
        <f>IF(VLOOKUP($B105,data_dd!$C:$H,4,FALSE)=0,#N/A,VLOOKUP($B105,data_dd!$C:$H,4,FALSE))</f>
        <v>#N/A</v>
      </c>
      <c r="F105" s="96" t="e">
        <f>IF(VLOOKUP($B105,data_dd!$C:$H,4,FALSE)=0,#N/A,VLOOKUP($B105,data_dd!$C:$H,5,FALSE))</f>
        <v>#N/A</v>
      </c>
      <c r="G105" s="96">
        <f>IF(VLOOKUP($B105,data_dd!$C:$H,6,FALSE)=0,#N/A,VLOOKUP($B105,data_dd!$C:$H,6,FALSE))</f>
        <v>33.528387405018222</v>
      </c>
      <c r="H105" s="31"/>
      <c r="I105" s="40">
        <f t="shared" si="6"/>
        <v>45112</v>
      </c>
      <c r="J105" s="95">
        <f>VLOOKUP($I105,data_dd!$C:$H,2,FALSE)</f>
        <v>41.021534578672174</v>
      </c>
      <c r="K105" s="96">
        <f>VLOOKUP($I105,data_dd!$C:$H,3,FALSE)</f>
        <v>41.244135049262937</v>
      </c>
      <c r="L105" s="95">
        <f>VLOOKUP($I105,data_dd!$C:$H,4,FALSE)</f>
        <v>33.736308363466435</v>
      </c>
      <c r="M105" s="96">
        <f>VLOOKUP($I105,data_dd!$C:$H,5,FALSE)</f>
        <v>33.844020222494009</v>
      </c>
      <c r="N105" s="31"/>
      <c r="O105" s="40">
        <f t="shared" si="7"/>
        <v>44747</v>
      </c>
      <c r="P105" s="95">
        <f>VLOOKUP($O105,data_dd!$C:$H,2,FALSE)</f>
        <v>41.184526807763547</v>
      </c>
      <c r="Q105" s="96">
        <f>VLOOKUP($O105,data_dd!$C:$H,3,FALSE)</f>
        <v>41.002892249779329</v>
      </c>
      <c r="R105" s="95">
        <f>VLOOKUP($O105,data_dd!$C:$H,4,FALSE)</f>
        <v>33.963868852321241</v>
      </c>
      <c r="S105" s="96">
        <f>VLOOKUP($O105,data_dd!$C:$H,5,FALSE)</f>
        <v>33.776814534459348</v>
      </c>
      <c r="T105" s="31"/>
    </row>
    <row r="106" spans="1:20" ht="15">
      <c r="A106" s="106" t="str">
        <f t="shared" si="4"/>
        <v>6-Jul</v>
      </c>
      <c r="B106" s="34">
        <f t="shared" si="5"/>
        <v>45479</v>
      </c>
      <c r="C106" s="82" t="e">
        <f>IF(VLOOKUP($B106,data_dd!$C:$H,2,FALSE)=0,#N/A,VLOOKUP($B106,data_dd!$C:$H,2,FALSE))</f>
        <v>#N/A</v>
      </c>
      <c r="D106" s="94" t="e">
        <f>IF(VLOOKUP($B106,data_dd!$C:$H,2,FALSE)=0,#N/A,VLOOKUP($B106,data_dd!$C:$H,3,FALSE))</f>
        <v>#N/A</v>
      </c>
      <c r="E106" s="82" t="e">
        <f>IF(VLOOKUP($B106,data_dd!$C:$H,4,FALSE)=0,#N/A,VLOOKUP($B106,data_dd!$C:$H,4,FALSE))</f>
        <v>#N/A</v>
      </c>
      <c r="F106" s="94" t="e">
        <f>IF(VLOOKUP($B106,data_dd!$C:$H,4,FALSE)=0,#N/A,VLOOKUP($B106,data_dd!$C:$H,5,FALSE))</f>
        <v>#N/A</v>
      </c>
      <c r="G106" s="94">
        <f>IF(VLOOKUP($B106,data_dd!$C:$H,6,FALSE)=0,#N/A,VLOOKUP($B106,data_dd!$C:$H,6,FALSE))</f>
        <v>33.511912417290581</v>
      </c>
      <c r="H106" s="31"/>
      <c r="I106" s="34">
        <f t="shared" si="6"/>
        <v>45113</v>
      </c>
      <c r="J106" s="82">
        <f>VLOOKUP($I106,data_dd!$C:$H,2,FALSE)</f>
        <v>41.073220146565234</v>
      </c>
      <c r="K106" s="94">
        <f>VLOOKUP($I106,data_dd!$C:$H,3,FALSE)</f>
        <v>41.181288385881231</v>
      </c>
      <c r="L106" s="82">
        <f>VLOOKUP($I106,data_dd!$C:$H,4,FALSE)</f>
        <v>33.607501970543169</v>
      </c>
      <c r="M106" s="94">
        <f>VLOOKUP($I106,data_dd!$C:$H,5,FALSE)</f>
        <v>33.792220569222209</v>
      </c>
      <c r="N106" s="31"/>
      <c r="O106" s="34">
        <f t="shared" si="7"/>
        <v>44748</v>
      </c>
      <c r="P106" s="82">
        <f>VLOOKUP($O106,data_dd!$C:$H,2,FALSE)</f>
        <v>40.877015254245109</v>
      </c>
      <c r="Q106" s="94">
        <f>VLOOKUP($O106,data_dd!$C:$H,3,FALSE)</f>
        <v>40.967580365241368</v>
      </c>
      <c r="R106" s="82">
        <f>VLOOKUP($O106,data_dd!$C:$H,4,FALSE)</f>
        <v>33.691278695757838</v>
      </c>
      <c r="S106" s="94">
        <f>VLOOKUP($O106,data_dd!$C:$H,5,FALSE)</f>
        <v>33.74905046811125</v>
      </c>
      <c r="T106" s="31"/>
    </row>
    <row r="107" spans="1:20" ht="15">
      <c r="A107" s="106" t="str">
        <f t="shared" si="4"/>
        <v>7-Jul</v>
      </c>
      <c r="B107" s="40">
        <f t="shared" si="5"/>
        <v>45480</v>
      </c>
      <c r="C107" s="95" t="e">
        <f>IF(VLOOKUP($B107,data_dd!$C:$H,2,FALSE)=0,#N/A,VLOOKUP($B107,data_dd!$C:$H,2,FALSE))</f>
        <v>#N/A</v>
      </c>
      <c r="D107" s="96" t="e">
        <f>IF(VLOOKUP($B107,data_dd!$C:$H,2,FALSE)=0,#N/A,VLOOKUP($B107,data_dd!$C:$H,3,FALSE))</f>
        <v>#N/A</v>
      </c>
      <c r="E107" s="95" t="e">
        <f>IF(VLOOKUP($B107,data_dd!$C:$H,4,FALSE)=0,#N/A,VLOOKUP($B107,data_dd!$C:$H,4,FALSE))</f>
        <v>#N/A</v>
      </c>
      <c r="F107" s="96" t="e">
        <f>IF(VLOOKUP($B107,data_dd!$C:$H,4,FALSE)=0,#N/A,VLOOKUP($B107,data_dd!$C:$H,5,FALSE))</f>
        <v>#N/A</v>
      </c>
      <c r="G107" s="96">
        <f>IF(VLOOKUP($B107,data_dd!$C:$H,6,FALSE)=0,#N/A,VLOOKUP($B107,data_dd!$C:$H,6,FALSE))</f>
        <v>33.507465086875676</v>
      </c>
      <c r="H107" s="31"/>
      <c r="I107" s="40">
        <f t="shared" si="6"/>
        <v>45114</v>
      </c>
      <c r="J107" s="95">
        <f>VLOOKUP($I107,data_dd!$C:$H,2,FALSE)</f>
        <v>40.941422407379285</v>
      </c>
      <c r="K107" s="96">
        <f>VLOOKUP($I107,data_dd!$C:$H,3,FALSE)</f>
        <v>41.161121044683277</v>
      </c>
      <c r="L107" s="95">
        <f>VLOOKUP($I107,data_dd!$C:$H,4,FALSE)</f>
        <v>33.745980988191988</v>
      </c>
      <c r="M107" s="96">
        <f>VLOOKUP($I107,data_dd!$C:$H,5,FALSE)</f>
        <v>33.791195306690618</v>
      </c>
      <c r="N107" s="31"/>
      <c r="O107" s="40">
        <f t="shared" si="7"/>
        <v>44749</v>
      </c>
      <c r="P107" s="95">
        <f>VLOOKUP($O107,data_dd!$C:$H,2,FALSE)</f>
        <v>40.736460299810901</v>
      </c>
      <c r="Q107" s="96">
        <f>VLOOKUP($O107,data_dd!$C:$H,3,FALSE)</f>
        <v>40.955270552185382</v>
      </c>
      <c r="R107" s="95">
        <f>VLOOKUP($O107,data_dd!$C:$H,4,FALSE)</f>
        <v>33.550494107198503</v>
      </c>
      <c r="S107" s="96">
        <f>VLOOKUP($O107,data_dd!$C:$H,5,FALSE)</f>
        <v>33.737632272186815</v>
      </c>
      <c r="T107" s="31"/>
    </row>
    <row r="108" spans="1:20" ht="15">
      <c r="A108" s="106" t="str">
        <f t="shared" si="4"/>
        <v>8-Jul</v>
      </c>
      <c r="B108" s="34">
        <f t="shared" si="5"/>
        <v>45481</v>
      </c>
      <c r="C108" s="82" t="e">
        <f>IF(VLOOKUP($B108,data_dd!$C:$H,2,FALSE)=0,#N/A,VLOOKUP($B108,data_dd!$C:$H,2,FALSE))</f>
        <v>#N/A</v>
      </c>
      <c r="D108" s="94" t="e">
        <f>IF(VLOOKUP($B108,data_dd!$C:$H,2,FALSE)=0,#N/A,VLOOKUP($B108,data_dd!$C:$H,3,FALSE))</f>
        <v>#N/A</v>
      </c>
      <c r="E108" s="82" t="e">
        <f>IF(VLOOKUP($B108,data_dd!$C:$H,4,FALSE)=0,#N/A,VLOOKUP($B108,data_dd!$C:$H,4,FALSE))</f>
        <v>#N/A</v>
      </c>
      <c r="F108" s="94" t="e">
        <f>IF(VLOOKUP($B108,data_dd!$C:$H,4,FALSE)=0,#N/A,VLOOKUP($B108,data_dd!$C:$H,5,FALSE))</f>
        <v>#N/A</v>
      </c>
      <c r="G108" s="94">
        <f>IF(VLOOKUP($B108,data_dd!$C:$H,6,FALSE)=0,#N/A,VLOOKUP($B108,data_dd!$C:$H,6,FALSE))</f>
        <v>33.519875799462817</v>
      </c>
      <c r="H108" s="31"/>
      <c r="I108" s="34">
        <f t="shared" si="6"/>
        <v>45115</v>
      </c>
      <c r="J108" s="82">
        <f>VLOOKUP($I108,data_dd!$C:$H,2,FALSE)</f>
        <v>41.442706648981819</v>
      </c>
      <c r="K108" s="94">
        <f>VLOOKUP($I108,data_dd!$C:$H,3,FALSE)</f>
        <v>41.174212138554729</v>
      </c>
      <c r="L108" s="82">
        <f>VLOOKUP($I108,data_dd!$C:$H,4,FALSE)</f>
        <v>34.040813554438415</v>
      </c>
      <c r="M108" s="94">
        <f>VLOOKUP($I108,data_dd!$C:$H,5,FALSE)</f>
        <v>33.815769649540655</v>
      </c>
      <c r="N108" s="31"/>
      <c r="O108" s="34">
        <f t="shared" si="7"/>
        <v>44750</v>
      </c>
      <c r="P108" s="82">
        <f>VLOOKUP($O108,data_dd!$C:$H,2,FALSE)</f>
        <v>40.621748539127196</v>
      </c>
      <c r="Q108" s="94">
        <f>VLOOKUP($O108,data_dd!$C:$H,3,FALSE)</f>
        <v>40.870415748590645</v>
      </c>
      <c r="R108" s="82">
        <f>VLOOKUP($O108,data_dd!$C:$H,4,FALSE)</f>
        <v>33.507397008674332</v>
      </c>
      <c r="S108" s="94">
        <f>VLOOKUP($O108,data_dd!$C:$H,5,FALSE)</f>
        <v>33.674893220823861</v>
      </c>
      <c r="T108" s="31"/>
    </row>
    <row r="109" spans="1:20" ht="15">
      <c r="A109" s="106" t="str">
        <f t="shared" si="4"/>
        <v>9-Jul</v>
      </c>
      <c r="B109" s="40">
        <f t="shared" si="5"/>
        <v>45482</v>
      </c>
      <c r="C109" s="95" t="e">
        <f>IF(VLOOKUP($B109,data_dd!$C:$H,2,FALSE)=0,#N/A,VLOOKUP($B109,data_dd!$C:$H,2,FALSE))</f>
        <v>#N/A</v>
      </c>
      <c r="D109" s="96" t="e">
        <f>IF(VLOOKUP($B109,data_dd!$C:$H,2,FALSE)=0,#N/A,VLOOKUP($B109,data_dd!$C:$H,3,FALSE))</f>
        <v>#N/A</v>
      </c>
      <c r="E109" s="95" t="e">
        <f>IF(VLOOKUP($B109,data_dd!$C:$H,4,FALSE)=0,#N/A,VLOOKUP($B109,data_dd!$C:$H,4,FALSE))</f>
        <v>#N/A</v>
      </c>
      <c r="F109" s="96" t="e">
        <f>IF(VLOOKUP($B109,data_dd!$C:$H,4,FALSE)=0,#N/A,VLOOKUP($B109,data_dd!$C:$H,5,FALSE))</f>
        <v>#N/A</v>
      </c>
      <c r="G109" s="96">
        <f>IF(VLOOKUP($B109,data_dd!$C:$H,6,FALSE)=0,#N/A,VLOOKUP($B109,data_dd!$C:$H,6,FALSE))</f>
        <v>33.537216279636411</v>
      </c>
      <c r="H109" s="31"/>
      <c r="I109" s="40">
        <f t="shared" si="6"/>
        <v>45116</v>
      </c>
      <c r="J109" s="95">
        <f>VLOOKUP($I109,data_dd!$C:$H,2,FALSE)</f>
        <v>40.692375056611915</v>
      </c>
      <c r="K109" s="96">
        <f>VLOOKUP($I109,data_dd!$C:$H,3,FALSE)</f>
        <v>41.09281219691286</v>
      </c>
      <c r="L109" s="95">
        <f>VLOOKUP($I109,data_dd!$C:$H,4,FALSE)</f>
        <v>33.517081009625116</v>
      </c>
      <c r="M109" s="96">
        <f>VLOOKUP($I109,data_dd!$C:$H,5,FALSE)</f>
        <v>33.754956979055621</v>
      </c>
      <c r="N109" s="31"/>
      <c r="O109" s="40">
        <f t="shared" si="7"/>
        <v>44751</v>
      </c>
      <c r="P109" s="95">
        <f>VLOOKUP($O109,data_dd!$C:$H,2,FALSE)</f>
        <v>40.646666705848936</v>
      </c>
      <c r="Q109" s="96">
        <f>VLOOKUP($O109,data_dd!$C:$H,3,FALSE)</f>
        <v>40.851587488095682</v>
      </c>
      <c r="R109" s="95">
        <f>VLOOKUP($O109,data_dd!$C:$H,4,FALSE)</f>
        <v>33.438046114546189</v>
      </c>
      <c r="S109" s="96">
        <f>VLOOKUP($O109,data_dd!$C:$H,5,FALSE)</f>
        <v>33.65086541295085</v>
      </c>
      <c r="T109" s="31"/>
    </row>
    <row r="110" spans="1:20" ht="15">
      <c r="A110" s="106" t="str">
        <f t="shared" si="4"/>
        <v>10-Jul</v>
      </c>
      <c r="B110" s="34">
        <f t="shared" si="5"/>
        <v>45483</v>
      </c>
      <c r="C110" s="82" t="e">
        <f>IF(VLOOKUP($B110,data_dd!$C:$H,2,FALSE)=0,#N/A,VLOOKUP($B110,data_dd!$C:$H,2,FALSE))</f>
        <v>#N/A</v>
      </c>
      <c r="D110" s="94" t="e">
        <f>IF(VLOOKUP($B110,data_dd!$C:$H,2,FALSE)=0,#N/A,VLOOKUP($B110,data_dd!$C:$H,3,FALSE))</f>
        <v>#N/A</v>
      </c>
      <c r="E110" s="82" t="e">
        <f>IF(VLOOKUP($B110,data_dd!$C:$H,4,FALSE)=0,#N/A,VLOOKUP($B110,data_dd!$C:$H,4,FALSE))</f>
        <v>#N/A</v>
      </c>
      <c r="F110" s="94" t="e">
        <f>IF(VLOOKUP($B110,data_dd!$C:$H,4,FALSE)=0,#N/A,VLOOKUP($B110,data_dd!$C:$H,5,FALSE))</f>
        <v>#N/A</v>
      </c>
      <c r="G110" s="94">
        <f>IF(VLOOKUP($B110,data_dd!$C:$H,6,FALSE)=0,#N/A,VLOOKUP($B110,data_dd!$C:$H,6,FALSE))</f>
        <v>33.544069990140152</v>
      </c>
      <c r="H110" s="31"/>
      <c r="I110" s="34">
        <f t="shared" si="6"/>
        <v>45117</v>
      </c>
      <c r="J110" s="82">
        <f>VLOOKUP($I110,data_dd!$C:$H,2,FALSE)</f>
        <v>40.852593955056669</v>
      </c>
      <c r="K110" s="94">
        <f>VLOOKUP($I110,data_dd!$C:$H,3,FALSE)</f>
        <v>41.031855292892885</v>
      </c>
      <c r="L110" s="82">
        <f>VLOOKUP($I110,data_dd!$C:$H,4,FALSE)</f>
        <v>33.415716122223991</v>
      </c>
      <c r="M110" s="94">
        <f>VLOOKUP($I110,data_dd!$C:$H,5,FALSE)</f>
        <v>33.699269106688135</v>
      </c>
      <c r="N110" s="31"/>
      <c r="O110" s="34">
        <f t="shared" si="7"/>
        <v>44752</v>
      </c>
      <c r="P110" s="82">
        <f>VLOOKUP($O110,data_dd!$C:$H,2,FALSE)</f>
        <v>40.534847518224254</v>
      </c>
      <c r="Q110" s="94">
        <f>VLOOKUP($O110,data_dd!$C:$H,3,FALSE)</f>
        <v>40.777281621261828</v>
      </c>
      <c r="R110" s="82">
        <f>VLOOKUP($O110,data_dd!$C:$H,4,FALSE)</f>
        <v>33.488135995073726</v>
      </c>
      <c r="S110" s="94">
        <f>VLOOKUP($O110,data_dd!$C:$H,5,FALSE)</f>
        <v>33.607878321484939</v>
      </c>
      <c r="T110" s="31"/>
    </row>
    <row r="111" spans="1:20" ht="15">
      <c r="A111" s="106" t="str">
        <f t="shared" si="4"/>
        <v>11-Jul</v>
      </c>
      <c r="B111" s="40">
        <f t="shared" si="5"/>
        <v>45484</v>
      </c>
      <c r="C111" s="95" t="e">
        <f>IF(VLOOKUP($B111,data_dd!$C:$H,2,FALSE)=0,#N/A,VLOOKUP($B111,data_dd!$C:$H,2,FALSE))</f>
        <v>#N/A</v>
      </c>
      <c r="D111" s="96" t="e">
        <f>IF(VLOOKUP($B111,data_dd!$C:$H,2,FALSE)=0,#N/A,VLOOKUP($B111,data_dd!$C:$H,3,FALSE))</f>
        <v>#N/A</v>
      </c>
      <c r="E111" s="95" t="e">
        <f>IF(VLOOKUP($B111,data_dd!$C:$H,4,FALSE)=0,#N/A,VLOOKUP($B111,data_dd!$C:$H,4,FALSE))</f>
        <v>#N/A</v>
      </c>
      <c r="F111" s="96" t="e">
        <f>IF(VLOOKUP($B111,data_dd!$C:$H,4,FALSE)=0,#N/A,VLOOKUP($B111,data_dd!$C:$H,5,FALSE))</f>
        <v>#N/A</v>
      </c>
      <c r="G111" s="96">
        <f>IF(VLOOKUP($B111,data_dd!$C:$H,6,FALSE)=0,#N/A,VLOOKUP($B111,data_dd!$C:$H,6,FALSE))</f>
        <v>33.550291150210064</v>
      </c>
      <c r="H111" s="31"/>
      <c r="I111" s="40">
        <f t="shared" si="6"/>
        <v>45118</v>
      </c>
      <c r="J111" s="95">
        <f>VLOOKUP($I111,data_dd!$C:$H,2,FALSE)</f>
        <v>40.306121357523644</v>
      </c>
      <c r="K111" s="96">
        <f>VLOOKUP($I111,data_dd!$C:$H,3,FALSE)</f>
        <v>40.913201343285053</v>
      </c>
      <c r="L111" s="95">
        <f>VLOOKUP($I111,data_dd!$C:$H,4,FALSE)</f>
        <v>33.195506647408145</v>
      </c>
      <c r="M111" s="96">
        <f>VLOOKUP($I111,data_dd!$C:$H,5,FALSE)</f>
        <v>33.60481249686314</v>
      </c>
      <c r="N111" s="31"/>
      <c r="O111" s="40">
        <f t="shared" si="7"/>
        <v>44753</v>
      </c>
      <c r="P111" s="95">
        <f>VLOOKUP($O111,data_dd!$C:$H,2,FALSE)</f>
        <v>40.181684539570917</v>
      </c>
      <c r="Q111" s="96">
        <f>VLOOKUP($O111,data_dd!$C:$H,3,FALSE)</f>
        <v>40.654213497527593</v>
      </c>
      <c r="R111" s="95">
        <f>VLOOKUP($O111,data_dd!$C:$H,4,FALSE)</f>
        <v>33.020184303747115</v>
      </c>
      <c r="S111" s="96">
        <f>VLOOKUP($O111,data_dd!$C:$H,5,FALSE)</f>
        <v>33.494423764249547</v>
      </c>
      <c r="T111" s="31"/>
    </row>
    <row r="112" spans="1:20" ht="15">
      <c r="A112" s="106" t="str">
        <f t="shared" si="4"/>
        <v>12-Jul</v>
      </c>
      <c r="B112" s="34">
        <f t="shared" si="5"/>
        <v>45485</v>
      </c>
      <c r="C112" s="82" t="e">
        <f>IF(VLOOKUP($B112,data_dd!$C:$H,2,FALSE)=0,#N/A,VLOOKUP($B112,data_dd!$C:$H,2,FALSE))</f>
        <v>#N/A</v>
      </c>
      <c r="D112" s="94" t="e">
        <f>IF(VLOOKUP($B112,data_dd!$C:$H,2,FALSE)=0,#N/A,VLOOKUP($B112,data_dd!$C:$H,3,FALSE))</f>
        <v>#N/A</v>
      </c>
      <c r="E112" s="82" t="e">
        <f>IF(VLOOKUP($B112,data_dd!$C:$H,4,FALSE)=0,#N/A,VLOOKUP($B112,data_dd!$C:$H,4,FALSE))</f>
        <v>#N/A</v>
      </c>
      <c r="F112" s="94" t="e">
        <f>IF(VLOOKUP($B112,data_dd!$C:$H,4,FALSE)=0,#N/A,VLOOKUP($B112,data_dd!$C:$H,5,FALSE))</f>
        <v>#N/A</v>
      </c>
      <c r="G112" s="94">
        <f>IF(VLOOKUP($B112,data_dd!$C:$H,6,FALSE)=0,#N/A,VLOOKUP($B112,data_dd!$C:$H,6,FALSE))</f>
        <v>33.553671980878427</v>
      </c>
      <c r="H112" s="31"/>
      <c r="I112" s="34">
        <f t="shared" si="6"/>
        <v>45119</v>
      </c>
      <c r="J112" s="82">
        <f>VLOOKUP($I112,data_dd!$C:$H,2,FALSE)</f>
        <v>40.632403693165266</v>
      </c>
      <c r="K112" s="94">
        <f>VLOOKUP($I112,data_dd!$C:$H,3,FALSE)</f>
        <v>40.840783875140467</v>
      </c>
      <c r="L112" s="82">
        <f>VLOOKUP($I112,data_dd!$C:$H,4,FALSE)</f>
        <v>33.267118705962929</v>
      </c>
      <c r="M112" s="94">
        <f>VLOOKUP($I112,data_dd!$C:$H,5,FALSE)</f>
        <v>33.548061462437147</v>
      </c>
      <c r="N112" s="31"/>
      <c r="O112" s="34">
        <f t="shared" si="7"/>
        <v>44754</v>
      </c>
      <c r="P112" s="82">
        <f>VLOOKUP($O112,data_dd!$C:$H,2,FALSE)</f>
        <v>40.441810223909386</v>
      </c>
      <c r="Q112" s="94">
        <f>VLOOKUP($O112,data_dd!$C:$H,3,FALSE)</f>
        <v>40.59014897857223</v>
      </c>
      <c r="R112" s="82">
        <f>VLOOKUP($O112,data_dd!$C:$H,4,FALSE)</f>
        <v>33.455027537439527</v>
      </c>
      <c r="S112" s="94">
        <f>VLOOKUP($O112,data_dd!$C:$H,5,FALSE)</f>
        <v>33.462092460645685</v>
      </c>
      <c r="T112" s="31"/>
    </row>
    <row r="113" spans="1:20" ht="15">
      <c r="A113" s="106" t="str">
        <f t="shared" si="4"/>
        <v>13-Jul</v>
      </c>
      <c r="B113" s="40">
        <f t="shared" si="5"/>
        <v>45486</v>
      </c>
      <c r="C113" s="95" t="e">
        <f>IF(VLOOKUP($B113,data_dd!$C:$H,2,FALSE)=0,#N/A,VLOOKUP($B113,data_dd!$C:$H,2,FALSE))</f>
        <v>#N/A</v>
      </c>
      <c r="D113" s="96" t="e">
        <f>IF(VLOOKUP($B113,data_dd!$C:$H,2,FALSE)=0,#N/A,VLOOKUP($B113,data_dd!$C:$H,3,FALSE))</f>
        <v>#N/A</v>
      </c>
      <c r="E113" s="95" t="e">
        <f>IF(VLOOKUP($B113,data_dd!$C:$H,4,FALSE)=0,#N/A,VLOOKUP($B113,data_dd!$C:$H,4,FALSE))</f>
        <v>#N/A</v>
      </c>
      <c r="F113" s="96" t="e">
        <f>IF(VLOOKUP($B113,data_dd!$C:$H,4,FALSE)=0,#N/A,VLOOKUP($B113,data_dd!$C:$H,5,FALSE))</f>
        <v>#N/A</v>
      </c>
      <c r="G113" s="96">
        <f>IF(VLOOKUP($B113,data_dd!$C:$H,6,FALSE)=0,#N/A,VLOOKUP($B113,data_dd!$C:$H,6,FALSE))</f>
        <v>33.559920832086569</v>
      </c>
      <c r="H113" s="31"/>
      <c r="I113" s="40">
        <f t="shared" si="6"/>
        <v>45120</v>
      </c>
      <c r="J113" s="95">
        <f>VLOOKUP($I113,data_dd!$C:$H,2,FALSE)</f>
        <v>39.915931288963172</v>
      </c>
      <c r="K113" s="96">
        <f>VLOOKUP($I113,data_dd!$C:$H,3,FALSE)</f>
        <v>40.686226076332311</v>
      </c>
      <c r="L113" s="95">
        <f>VLOOKUP($I113,data_dd!$C:$H,4,FALSE)</f>
        <v>33.002919190036835</v>
      </c>
      <c r="M113" s="96">
        <f>VLOOKUP($I113,data_dd!$C:$H,5,FALSE)</f>
        <v>33.440302822584869</v>
      </c>
      <c r="N113" s="31"/>
      <c r="O113" s="40">
        <f t="shared" si="7"/>
        <v>44755</v>
      </c>
      <c r="P113" s="95">
        <f>VLOOKUP($O113,data_dd!$C:$H,2,FALSE)</f>
        <v>39.96098205905146</v>
      </c>
      <c r="Q113" s="96">
        <f>VLOOKUP($O113,data_dd!$C:$H,3,FALSE)</f>
        <v>40.449054245047776</v>
      </c>
      <c r="R113" s="95">
        <f>VLOOKUP($O113,data_dd!$C:$H,4,FALSE)</f>
        <v>32.827772180445898</v>
      </c>
      <c r="S113" s="96">
        <f>VLOOKUP($O113,data_dd!$C:$H,5,FALSE)</f>
        <v>33.330859591424087</v>
      </c>
      <c r="T113" s="31"/>
    </row>
    <row r="114" spans="1:20" ht="15">
      <c r="A114" s="106" t="str">
        <f t="shared" si="4"/>
        <v>14-Jul</v>
      </c>
      <c r="B114" s="34">
        <f t="shared" si="5"/>
        <v>45487</v>
      </c>
      <c r="C114" s="82" t="e">
        <f>IF(VLOOKUP($B114,data_dd!$C:$H,2,FALSE)=0,#N/A,VLOOKUP($B114,data_dd!$C:$H,2,FALSE))</f>
        <v>#N/A</v>
      </c>
      <c r="D114" s="94" t="e">
        <f>IF(VLOOKUP($B114,data_dd!$C:$H,2,FALSE)=0,#N/A,VLOOKUP($B114,data_dd!$C:$H,3,FALSE))</f>
        <v>#N/A</v>
      </c>
      <c r="E114" s="82" t="e">
        <f>IF(VLOOKUP($B114,data_dd!$C:$H,4,FALSE)=0,#N/A,VLOOKUP($B114,data_dd!$C:$H,4,FALSE))</f>
        <v>#N/A</v>
      </c>
      <c r="F114" s="94" t="e">
        <f>IF(VLOOKUP($B114,data_dd!$C:$H,4,FALSE)=0,#N/A,VLOOKUP($B114,data_dd!$C:$H,5,FALSE))</f>
        <v>#N/A</v>
      </c>
      <c r="G114" s="94">
        <f>IF(VLOOKUP($B114,data_dd!$C:$H,6,FALSE)=0,#N/A,VLOOKUP($B114,data_dd!$C:$H,6,FALSE))</f>
        <v>33.580668187163333</v>
      </c>
      <c r="H114" s="31"/>
      <c r="I114" s="34">
        <f t="shared" si="6"/>
        <v>45121</v>
      </c>
      <c r="J114" s="82">
        <f>VLOOKUP($I114,data_dd!$C:$H,2,FALSE)</f>
        <v>40.681085580807242</v>
      </c>
      <c r="K114" s="94">
        <f>VLOOKUP($I114,data_dd!$C:$H,3,FALSE)</f>
        <v>40.598249243624551</v>
      </c>
      <c r="L114" s="82">
        <f>VLOOKUP($I114,data_dd!$C:$H,4,FALSE)</f>
        <v>33.294642872833705</v>
      </c>
      <c r="M114" s="94">
        <f>VLOOKUP($I114,data_dd!$C:$H,5,FALSE)</f>
        <v>33.358568238844299</v>
      </c>
      <c r="N114" s="31"/>
      <c r="O114" s="34">
        <f t="shared" si="7"/>
        <v>44756</v>
      </c>
      <c r="P114" s="82">
        <f>VLOOKUP($O114,data_dd!$C:$H,2,FALSE)</f>
        <v>39.755157731498265</v>
      </c>
      <c r="Q114" s="94">
        <f>VLOOKUP($O114,data_dd!$C:$H,3,FALSE)</f>
        <v>40.306722249240352</v>
      </c>
      <c r="R114" s="82">
        <f>VLOOKUP($O114,data_dd!$C:$H,4,FALSE)</f>
        <v>32.797742698142322</v>
      </c>
      <c r="S114" s="94">
        <f>VLOOKUP($O114,data_dd!$C:$H,5,FALSE)</f>
        <v>33.215875732362122</v>
      </c>
      <c r="T114" s="31"/>
    </row>
    <row r="115" spans="1:20" ht="15">
      <c r="A115" s="106" t="str">
        <f t="shared" si="4"/>
        <v>15-Jul</v>
      </c>
      <c r="B115" s="40">
        <f t="shared" si="5"/>
        <v>45488</v>
      </c>
      <c r="C115" s="95" t="e">
        <f>IF(VLOOKUP($B115,data_dd!$C:$H,2,FALSE)=0,#N/A,VLOOKUP($B115,data_dd!$C:$H,2,FALSE))</f>
        <v>#N/A</v>
      </c>
      <c r="D115" s="96" t="e">
        <f>IF(VLOOKUP($B115,data_dd!$C:$H,2,FALSE)=0,#N/A,VLOOKUP($B115,data_dd!$C:$H,3,FALSE))</f>
        <v>#N/A</v>
      </c>
      <c r="E115" s="95" t="e">
        <f>IF(VLOOKUP($B115,data_dd!$C:$H,4,FALSE)=0,#N/A,VLOOKUP($B115,data_dd!$C:$H,4,FALSE))</f>
        <v>#N/A</v>
      </c>
      <c r="F115" s="96" t="e">
        <f>IF(VLOOKUP($B115,data_dd!$C:$H,4,FALSE)=0,#N/A,VLOOKUP($B115,data_dd!$C:$H,5,FALSE))</f>
        <v>#N/A</v>
      </c>
      <c r="G115" s="96">
        <f>IF(VLOOKUP($B115,data_dd!$C:$H,6,FALSE)=0,#N/A,VLOOKUP($B115,data_dd!$C:$H,6,FALSE))</f>
        <v>33.603954466402968</v>
      </c>
      <c r="H115" s="31"/>
      <c r="I115" s="40">
        <f t="shared" si="6"/>
        <v>45122</v>
      </c>
      <c r="J115" s="95">
        <f>VLOOKUP($I115,data_dd!$C:$H,2,FALSE)</f>
        <v>40.24151084226515</v>
      </c>
      <c r="K115" s="96">
        <f>VLOOKUP($I115,data_dd!$C:$H,3,FALSE)</f>
        <v>40.516932752942694</v>
      </c>
      <c r="L115" s="95">
        <f>VLOOKUP($I115,data_dd!$C:$H,4,FALSE)</f>
        <v>33.21021984718049</v>
      </c>
      <c r="M115" s="96">
        <f>VLOOKUP($I115,data_dd!$C:$H,5,FALSE)</f>
        <v>33.299511403994032</v>
      </c>
      <c r="N115" s="31"/>
      <c r="O115" s="40">
        <f t="shared" si="7"/>
        <v>44757</v>
      </c>
      <c r="P115" s="95">
        <f>VLOOKUP($O115,data_dd!$C:$H,2,FALSE)</f>
        <v>39.85121491455449</v>
      </c>
      <c r="Q115" s="96">
        <f>VLOOKUP($O115,data_dd!$C:$H,3,FALSE)</f>
        <v>40.185106763387289</v>
      </c>
      <c r="R115" s="95">
        <f>VLOOKUP($O115,data_dd!$C:$H,4,FALSE)</f>
        <v>32.807103076499573</v>
      </c>
      <c r="S115" s="96">
        <f>VLOOKUP($O115,data_dd!$C:$H,5,FALSE)</f>
        <v>33.116835206439553</v>
      </c>
      <c r="T115" s="31"/>
    </row>
    <row r="116" spans="1:20" ht="15">
      <c r="A116" s="106" t="str">
        <f t="shared" si="4"/>
        <v>16-Jul</v>
      </c>
      <c r="B116" s="34">
        <f t="shared" si="5"/>
        <v>45489</v>
      </c>
      <c r="C116" s="82" t="e">
        <f>IF(VLOOKUP($B116,data_dd!$C:$H,2,FALSE)=0,#N/A,VLOOKUP($B116,data_dd!$C:$H,2,FALSE))</f>
        <v>#N/A</v>
      </c>
      <c r="D116" s="94" t="e">
        <f>IF(VLOOKUP($B116,data_dd!$C:$H,2,FALSE)=0,#N/A,VLOOKUP($B116,data_dd!$C:$H,3,FALSE))</f>
        <v>#N/A</v>
      </c>
      <c r="E116" s="82" t="e">
        <f>IF(VLOOKUP($B116,data_dd!$C:$H,4,FALSE)=0,#N/A,VLOOKUP($B116,data_dd!$C:$H,4,FALSE))</f>
        <v>#N/A</v>
      </c>
      <c r="F116" s="94" t="e">
        <f>IF(VLOOKUP($B116,data_dd!$C:$H,4,FALSE)=0,#N/A,VLOOKUP($B116,data_dd!$C:$H,5,FALSE))</f>
        <v>#N/A</v>
      </c>
      <c r="G116" s="94">
        <f>IF(VLOOKUP($B116,data_dd!$C:$H,6,FALSE)=0,#N/A,VLOOKUP($B116,data_dd!$C:$H,6,FALSE))</f>
        <v>33.614866451441245</v>
      </c>
      <c r="H116" s="31"/>
      <c r="I116" s="34">
        <f t="shared" si="6"/>
        <v>45123</v>
      </c>
      <c r="J116" s="82">
        <f>VLOOKUP($I116,data_dd!$C:$H,2,FALSE)</f>
        <v>40.411934607682731</v>
      </c>
      <c r="K116" s="94">
        <f>VLOOKUP($I116,data_dd!$C:$H,3,FALSE)</f>
        <v>40.415787888080331</v>
      </c>
      <c r="L116" s="82">
        <f>VLOOKUP($I116,data_dd!$C:$H,4,FALSE)</f>
        <v>33.235031381933055</v>
      </c>
      <c r="M116" s="94">
        <f>VLOOKUP($I116,data_dd!$C:$H,5,FALSE)</f>
        <v>33.234092956521529</v>
      </c>
      <c r="N116" s="31"/>
      <c r="O116" s="34">
        <f t="shared" si="7"/>
        <v>44758</v>
      </c>
      <c r="P116" s="82">
        <f>VLOOKUP($O116,data_dd!$C:$H,2,FALSE)</f>
        <v>40.204444780273555</v>
      </c>
      <c r="Q116" s="94">
        <f>VLOOKUP($O116,data_dd!$C:$H,3,FALSE)</f>
        <v>40.131491716963041</v>
      </c>
      <c r="R116" s="82">
        <f>VLOOKUP($O116,data_dd!$C:$H,4,FALSE)</f>
        <v>33.289024441924504</v>
      </c>
      <c r="S116" s="94">
        <f>VLOOKUP($O116,data_dd!$C:$H,5,FALSE)</f>
        <v>33.086594291588582</v>
      </c>
      <c r="T116" s="31"/>
    </row>
    <row r="117" spans="1:20" ht="15">
      <c r="A117" s="106" t="str">
        <f t="shared" si="4"/>
        <v>17-Jul</v>
      </c>
      <c r="B117" s="40">
        <f t="shared" si="5"/>
        <v>45490</v>
      </c>
      <c r="C117" s="95" t="e">
        <f>IF(VLOOKUP($B117,data_dd!$C:$H,2,FALSE)=0,#N/A,VLOOKUP($B117,data_dd!$C:$H,2,FALSE))</f>
        <v>#N/A</v>
      </c>
      <c r="D117" s="96" t="e">
        <f>IF(VLOOKUP($B117,data_dd!$C:$H,2,FALSE)=0,#N/A,VLOOKUP($B117,data_dd!$C:$H,3,FALSE))</f>
        <v>#N/A</v>
      </c>
      <c r="E117" s="95" t="e">
        <f>IF(VLOOKUP($B117,data_dd!$C:$H,4,FALSE)=0,#N/A,VLOOKUP($B117,data_dd!$C:$H,4,FALSE))</f>
        <v>#N/A</v>
      </c>
      <c r="F117" s="96" t="e">
        <f>IF(VLOOKUP($B117,data_dd!$C:$H,4,FALSE)=0,#N/A,VLOOKUP($B117,data_dd!$C:$H,5,FALSE))</f>
        <v>#N/A</v>
      </c>
      <c r="G117" s="96">
        <f>IF(VLOOKUP($B117,data_dd!$C:$H,6,FALSE)=0,#N/A,VLOOKUP($B117,data_dd!$C:$H,6,FALSE))</f>
        <v>33.573404826087184</v>
      </c>
      <c r="H117" s="31"/>
      <c r="I117" s="40">
        <f t="shared" si="6"/>
        <v>45124</v>
      </c>
      <c r="J117" s="95">
        <f>VLOOKUP($I117,data_dd!$C:$H,2,FALSE)</f>
        <v>39.75588497870821</v>
      </c>
      <c r="K117" s="96">
        <f>VLOOKUP($I117,data_dd!$C:$H,3,FALSE)</f>
        <v>40.311404226643404</v>
      </c>
      <c r="L117" s="95">
        <f>VLOOKUP($I117,data_dd!$C:$H,4,FALSE)</f>
        <v>32.817259408291598</v>
      </c>
      <c r="M117" s="96">
        <f>VLOOKUP($I117,data_dd!$C:$H,5,FALSE)</f>
        <v>33.158833503178471</v>
      </c>
      <c r="N117" s="31"/>
      <c r="O117" s="40">
        <f t="shared" si="7"/>
        <v>44759</v>
      </c>
      <c r="P117" s="95">
        <f>VLOOKUP($O117,data_dd!$C:$H,2,FALSE)</f>
        <v>39.652487911848503</v>
      </c>
      <c r="Q117" s="96">
        <f>VLOOKUP($O117,data_dd!$C:$H,3,FALSE)</f>
        <v>40.02525582336115</v>
      </c>
      <c r="R117" s="95">
        <f>VLOOKUP($O117,data_dd!$C:$H,4,FALSE)</f>
        <v>32.627880799483684</v>
      </c>
      <c r="S117" s="96">
        <f>VLOOKUP($O117,data_dd!$C:$H,5,FALSE)</f>
        <v>33.003267000708561</v>
      </c>
      <c r="T117" s="31"/>
    </row>
    <row r="118" spans="1:20" ht="15">
      <c r="A118" s="106" t="str">
        <f t="shared" si="4"/>
        <v>18-Jul</v>
      </c>
      <c r="B118" s="34">
        <f t="shared" si="5"/>
        <v>45491</v>
      </c>
      <c r="C118" s="82" t="e">
        <f>IF(VLOOKUP($B118,data_dd!$C:$H,2,FALSE)=0,#N/A,VLOOKUP($B118,data_dd!$C:$H,2,FALSE))</f>
        <v>#N/A</v>
      </c>
      <c r="D118" s="94" t="e">
        <f>IF(VLOOKUP($B118,data_dd!$C:$H,2,FALSE)=0,#N/A,VLOOKUP($B118,data_dd!$C:$H,3,FALSE))</f>
        <v>#N/A</v>
      </c>
      <c r="E118" s="82" t="e">
        <f>IF(VLOOKUP($B118,data_dd!$C:$H,4,FALSE)=0,#N/A,VLOOKUP($B118,data_dd!$C:$H,4,FALSE))</f>
        <v>#N/A</v>
      </c>
      <c r="F118" s="94" t="e">
        <f>IF(VLOOKUP($B118,data_dd!$C:$H,4,FALSE)=0,#N/A,VLOOKUP($B118,data_dd!$C:$H,5,FALSE))</f>
        <v>#N/A</v>
      </c>
      <c r="G118" s="94">
        <f>IF(VLOOKUP($B118,data_dd!$C:$H,6,FALSE)=0,#N/A,VLOOKUP($B118,data_dd!$C:$H,6,FALSE))</f>
        <v>33.513589841543777</v>
      </c>
      <c r="H118" s="31"/>
      <c r="I118" s="34">
        <f t="shared" si="6"/>
        <v>45125</v>
      </c>
      <c r="J118" s="82">
        <f>VLOOKUP($I118,data_dd!$C:$H,2,FALSE)</f>
        <v>40.088633836124991</v>
      </c>
      <c r="K118" s="94">
        <f>VLOOKUP($I118,data_dd!$C:$H,3,FALSE)</f>
        <v>40.218342564456812</v>
      </c>
      <c r="L118" s="82">
        <f>VLOOKUP($I118,data_dd!$C:$H,4,FALSE)</f>
        <v>32.939058268766438</v>
      </c>
      <c r="M118" s="94">
        <f>VLOOKUP($I118,data_dd!$C:$H,5,FALSE)</f>
        <v>33.101704017570995</v>
      </c>
      <c r="N118" s="31"/>
      <c r="O118" s="34">
        <f t="shared" si="7"/>
        <v>44760</v>
      </c>
      <c r="P118" s="82">
        <f>VLOOKUP($O118,data_dd!$C:$H,2,FALSE)</f>
        <v>39.341017521829322</v>
      </c>
      <c r="Q118" s="94">
        <f>VLOOKUP($O118,data_dd!$C:$H,3,FALSE)</f>
        <v>39.858908723413123</v>
      </c>
      <c r="R118" s="82">
        <f>VLOOKUP($O118,data_dd!$C:$H,4,FALSE)</f>
        <v>32.46358036877038</v>
      </c>
      <c r="S118" s="94">
        <f>VLOOKUP($O118,data_dd!$C:$H,5,FALSE)</f>
        <v>32.856611676675506</v>
      </c>
      <c r="T118" s="31"/>
    </row>
    <row r="119" spans="1:20" ht="15">
      <c r="A119" s="106" t="str">
        <f t="shared" si="4"/>
        <v>19-Jul</v>
      </c>
      <c r="B119" s="40">
        <f t="shared" si="5"/>
        <v>45492</v>
      </c>
      <c r="C119" s="95" t="e">
        <f>IF(VLOOKUP($B119,data_dd!$C:$H,2,FALSE)=0,#N/A,VLOOKUP($B119,data_dd!$C:$H,2,FALSE))</f>
        <v>#N/A</v>
      </c>
      <c r="D119" s="96" t="e">
        <f>IF(VLOOKUP($B119,data_dd!$C:$H,2,FALSE)=0,#N/A,VLOOKUP($B119,data_dd!$C:$H,3,FALSE))</f>
        <v>#N/A</v>
      </c>
      <c r="E119" s="95" t="e">
        <f>IF(VLOOKUP($B119,data_dd!$C:$H,4,FALSE)=0,#N/A,VLOOKUP($B119,data_dd!$C:$H,4,FALSE))</f>
        <v>#N/A</v>
      </c>
      <c r="F119" s="96" t="e">
        <f>IF(VLOOKUP($B119,data_dd!$C:$H,4,FALSE)=0,#N/A,VLOOKUP($B119,data_dd!$C:$H,5,FALSE))</f>
        <v>#N/A</v>
      </c>
      <c r="G119" s="96">
        <f>IF(VLOOKUP($B119,data_dd!$C:$H,6,FALSE)=0,#N/A,VLOOKUP($B119,data_dd!$C:$H,6,FALSE))</f>
        <v>33.453864048808796</v>
      </c>
      <c r="H119" s="31"/>
      <c r="I119" s="40">
        <f t="shared" si="6"/>
        <v>45126</v>
      </c>
      <c r="J119" s="95">
        <f>VLOOKUP($I119,data_dd!$C:$H,2,FALSE)</f>
        <v>39.593395285037829</v>
      </c>
      <c r="K119" s="96">
        <f>VLOOKUP($I119,data_dd!$C:$H,3,FALSE)</f>
        <v>40.146919184599341</v>
      </c>
      <c r="L119" s="95">
        <f>VLOOKUP($I119,data_dd!$C:$H,4,FALSE)</f>
        <v>32.702012024474641</v>
      </c>
      <c r="M119" s="96">
        <f>VLOOKUP($I119,data_dd!$C:$H,5,FALSE)</f>
        <v>33.045785006507472</v>
      </c>
      <c r="N119" s="31"/>
      <c r="O119" s="40">
        <f t="shared" si="7"/>
        <v>44761</v>
      </c>
      <c r="P119" s="95">
        <f>VLOOKUP($O119,data_dd!$C:$H,2,FALSE)</f>
        <v>39.623427552380569</v>
      </c>
      <c r="Q119" s="96">
        <f>VLOOKUP($O119,data_dd!$C:$H,3,FALSE)</f>
        <v>39.795888119491153</v>
      </c>
      <c r="R119" s="95">
        <f>VLOOKUP($O119,data_dd!$C:$H,4,FALSE)</f>
        <v>32.563014526430585</v>
      </c>
      <c r="S119" s="96">
        <f>VLOOKUP($O119,data_dd!$C:$H,5,FALSE)</f>
        <v>32.805975427758611</v>
      </c>
      <c r="T119" s="31"/>
    </row>
    <row r="120" spans="1:20" ht="15">
      <c r="A120" s="106" t="str">
        <f t="shared" si="4"/>
        <v>20-Jul</v>
      </c>
      <c r="B120" s="34">
        <f t="shared" si="5"/>
        <v>45493</v>
      </c>
      <c r="C120" s="82" t="e">
        <f>IF(VLOOKUP($B120,data_dd!$C:$H,2,FALSE)=0,#N/A,VLOOKUP($B120,data_dd!$C:$H,2,FALSE))</f>
        <v>#N/A</v>
      </c>
      <c r="D120" s="94" t="e">
        <f>IF(VLOOKUP($B120,data_dd!$C:$H,2,FALSE)=0,#N/A,VLOOKUP($B120,data_dd!$C:$H,3,FALSE))</f>
        <v>#N/A</v>
      </c>
      <c r="E120" s="82" t="e">
        <f>IF(VLOOKUP($B120,data_dd!$C:$H,4,FALSE)=0,#N/A,VLOOKUP($B120,data_dd!$C:$H,4,FALSE))</f>
        <v>#N/A</v>
      </c>
      <c r="F120" s="94" t="e">
        <f>IF(VLOOKUP($B120,data_dd!$C:$H,4,FALSE)=0,#N/A,VLOOKUP($B120,data_dd!$C:$H,5,FALSE))</f>
        <v>#N/A</v>
      </c>
      <c r="G120" s="94">
        <f>IF(VLOOKUP($B120,data_dd!$C:$H,6,FALSE)=0,#N/A,VLOOKUP($B120,data_dd!$C:$H,6,FALSE))</f>
        <v>33.402686795044453</v>
      </c>
      <c r="H120" s="31"/>
      <c r="I120" s="34">
        <f t="shared" si="6"/>
        <v>45127</v>
      </c>
      <c r="J120" s="82">
        <f>VLOOKUP($I120,data_dd!$C:$H,2,FALSE)</f>
        <v>40.142589249405425</v>
      </c>
      <c r="K120" s="94">
        <f>VLOOKUP($I120,data_dd!$C:$H,3,FALSE)</f>
        <v>40.071431087580862</v>
      </c>
      <c r="L120" s="82">
        <f>VLOOKUP($I120,data_dd!$C:$H,4,FALSE)</f>
        <v>33.022506778526321</v>
      </c>
      <c r="M120" s="94">
        <f>VLOOKUP($I120,data_dd!$C:$H,5,FALSE)</f>
        <v>33.007818753183741</v>
      </c>
      <c r="N120" s="31"/>
      <c r="O120" s="34">
        <f t="shared" si="7"/>
        <v>44762</v>
      </c>
      <c r="P120" s="82">
        <f>VLOOKUP($O120,data_dd!$C:$H,2,FALSE)</f>
        <v>39.133025324397835</v>
      </c>
      <c r="Q120" s="94">
        <f>VLOOKUP($O120,data_dd!$C:$H,3,FALSE)</f>
        <v>39.662244696013317</v>
      </c>
      <c r="R120" s="82">
        <f>VLOOKUP($O120,data_dd!$C:$H,4,FALSE)</f>
        <v>32.42787329995997</v>
      </c>
      <c r="S120" s="94">
        <f>VLOOKUP($O120,data_dd!$C:$H,5,FALSE)</f>
        <v>32.710955838067612</v>
      </c>
      <c r="T120" s="31"/>
    </row>
    <row r="121" spans="1:20" ht="15">
      <c r="A121" s="106" t="str">
        <f t="shared" si="4"/>
        <v>21-Jul</v>
      </c>
      <c r="B121" s="40">
        <f t="shared" si="5"/>
        <v>45494</v>
      </c>
      <c r="C121" s="95" t="e">
        <f>IF(VLOOKUP($B121,data_dd!$C:$H,2,FALSE)=0,#N/A,VLOOKUP($B121,data_dd!$C:$H,2,FALSE))</f>
        <v>#N/A</v>
      </c>
      <c r="D121" s="96" t="e">
        <f>IF(VLOOKUP($B121,data_dd!$C:$H,2,FALSE)=0,#N/A,VLOOKUP($B121,data_dd!$C:$H,3,FALSE))</f>
        <v>#N/A</v>
      </c>
      <c r="E121" s="95" t="e">
        <f>IF(VLOOKUP($B121,data_dd!$C:$H,4,FALSE)=0,#N/A,VLOOKUP($B121,data_dd!$C:$H,4,FALSE))</f>
        <v>#N/A</v>
      </c>
      <c r="F121" s="96" t="e">
        <f>IF(VLOOKUP($B121,data_dd!$C:$H,4,FALSE)=0,#N/A,VLOOKUP($B121,data_dd!$C:$H,5,FALSE))</f>
        <v>#N/A</v>
      </c>
      <c r="G121" s="96">
        <f>IF(VLOOKUP($B121,data_dd!$C:$H,6,FALSE)=0,#N/A,VLOOKUP($B121,data_dd!$C:$H,6,FALSE))</f>
        <v>33.369406715181363</v>
      </c>
      <c r="H121" s="31"/>
      <c r="I121" s="40">
        <f t="shared" si="6"/>
        <v>45128</v>
      </c>
      <c r="J121" s="95">
        <f>VLOOKUP($I121,data_dd!$C:$H,2,FALSE)</f>
        <v>39.469025602439935</v>
      </c>
      <c r="K121" s="96">
        <f>VLOOKUP($I121,data_dd!$C:$H,3,FALSE)</f>
        <v>39.979125712187731</v>
      </c>
      <c r="L121" s="95">
        <f>VLOOKUP($I121,data_dd!$C:$H,4,FALSE)</f>
        <v>32.629252422657991</v>
      </c>
      <c r="M121" s="96">
        <f>VLOOKUP($I121,data_dd!$C:$H,5,FALSE)</f>
        <v>32.936050628179018</v>
      </c>
      <c r="N121" s="31"/>
      <c r="O121" s="40">
        <f t="shared" si="7"/>
        <v>44763</v>
      </c>
      <c r="P121" s="95">
        <f>VLOOKUP($O121,data_dd!$C:$H,2,FALSE)</f>
        <v>39.354669657335251</v>
      </c>
      <c r="Q121" s="96">
        <f>VLOOKUP($O121,data_dd!$C:$H,3,FALSE)</f>
        <v>39.58297139947112</v>
      </c>
      <c r="R121" s="95">
        <f>VLOOKUP($O121,data_dd!$C:$H,4,FALSE)</f>
        <v>32.546936383715625</v>
      </c>
      <c r="S121" s="96">
        <f>VLOOKUP($O121,data_dd!$C:$H,5,FALSE)</f>
        <v>32.671723043039975</v>
      </c>
      <c r="T121" s="31"/>
    </row>
    <row r="122" spans="1:20" ht="15">
      <c r="A122" s="106" t="str">
        <f t="shared" si="4"/>
        <v>22-Jul</v>
      </c>
      <c r="B122" s="34">
        <f t="shared" si="5"/>
        <v>45495</v>
      </c>
      <c r="C122" s="82" t="e">
        <f>IF(VLOOKUP($B122,data_dd!$C:$H,2,FALSE)=0,#N/A,VLOOKUP($B122,data_dd!$C:$H,2,FALSE))</f>
        <v>#N/A</v>
      </c>
      <c r="D122" s="94" t="e">
        <f>IF(VLOOKUP($B122,data_dd!$C:$H,2,FALSE)=0,#N/A,VLOOKUP($B122,data_dd!$C:$H,3,FALSE))</f>
        <v>#N/A</v>
      </c>
      <c r="E122" s="82" t="e">
        <f>IF(VLOOKUP($B122,data_dd!$C:$H,4,FALSE)=0,#N/A,VLOOKUP($B122,data_dd!$C:$H,4,FALSE))</f>
        <v>#N/A</v>
      </c>
      <c r="F122" s="94" t="e">
        <f>IF(VLOOKUP($B122,data_dd!$C:$H,4,FALSE)=0,#N/A,VLOOKUP($B122,data_dd!$C:$H,5,FALSE))</f>
        <v>#N/A</v>
      </c>
      <c r="G122" s="94">
        <f>IF(VLOOKUP($B122,data_dd!$C:$H,6,FALSE)=0,#N/A,VLOOKUP($B122,data_dd!$C:$H,6,FALSE))</f>
        <v>33.321475124273519</v>
      </c>
      <c r="H122" s="31"/>
      <c r="I122" s="34">
        <f t="shared" si="6"/>
        <v>45129</v>
      </c>
      <c r="J122" s="82">
        <f>VLOOKUP($I122,data_dd!$C:$H,2,FALSE)</f>
        <v>40.130459091632368</v>
      </c>
      <c r="K122" s="94">
        <f>VLOOKUP($I122,data_dd!$C:$H,3,FALSE)</f>
        <v>39.921255263610107</v>
      </c>
      <c r="L122" s="82">
        <f>VLOOKUP($I122,data_dd!$C:$H,4,FALSE)</f>
        <v>32.988072324637791</v>
      </c>
      <c r="M122" s="94">
        <f>VLOOKUP($I122,data_dd!$C:$H,5,FALSE)</f>
        <v>32.896310047475502</v>
      </c>
      <c r="N122" s="31"/>
      <c r="O122" s="34">
        <f t="shared" si="7"/>
        <v>44764</v>
      </c>
      <c r="P122" s="82">
        <f>VLOOKUP($O122,data_dd!$C:$H,2,FALSE)</f>
        <v>38.707660813158228</v>
      </c>
      <c r="Q122" s="94">
        <f>VLOOKUP($O122,data_dd!$C:$H,3,FALSE)</f>
        <v>39.392770844815253</v>
      </c>
      <c r="R122" s="82">
        <f>VLOOKUP($O122,data_dd!$C:$H,4,FALSE)</f>
        <v>31.974079517031363</v>
      </c>
      <c r="S122" s="94">
        <f>VLOOKUP($O122,data_dd!$C:$H,5,FALSE)</f>
        <v>32.510665350479442</v>
      </c>
      <c r="T122" s="31"/>
    </row>
    <row r="123" spans="1:20" ht="15">
      <c r="A123" s="106" t="str">
        <f t="shared" si="4"/>
        <v>23-Jul</v>
      </c>
      <c r="B123" s="40">
        <f t="shared" si="5"/>
        <v>45496</v>
      </c>
      <c r="C123" s="95" t="e">
        <f>IF(VLOOKUP($B123,data_dd!$C:$H,2,FALSE)=0,#N/A,VLOOKUP($B123,data_dd!$C:$H,2,FALSE))</f>
        <v>#N/A</v>
      </c>
      <c r="D123" s="96" t="e">
        <f>IF(VLOOKUP($B123,data_dd!$C:$H,2,FALSE)=0,#N/A,VLOOKUP($B123,data_dd!$C:$H,3,FALSE))</f>
        <v>#N/A</v>
      </c>
      <c r="E123" s="95" t="e">
        <f>IF(VLOOKUP($B123,data_dd!$C:$H,4,FALSE)=0,#N/A,VLOOKUP($B123,data_dd!$C:$H,4,FALSE))</f>
        <v>#N/A</v>
      </c>
      <c r="F123" s="96" t="e">
        <f>IF(VLOOKUP($B123,data_dd!$C:$H,4,FALSE)=0,#N/A,VLOOKUP($B123,data_dd!$C:$H,5,FALSE))</f>
        <v>#N/A</v>
      </c>
      <c r="G123" s="96">
        <f>IF(VLOOKUP($B123,data_dd!$C:$H,6,FALSE)=0,#N/A,VLOOKUP($B123,data_dd!$C:$H,6,FALSE))</f>
        <v>33.241535564521463</v>
      </c>
      <c r="H123" s="31"/>
      <c r="I123" s="40">
        <f t="shared" si="6"/>
        <v>45130</v>
      </c>
      <c r="J123" s="95">
        <f>VLOOKUP($I123,data_dd!$C:$H,2,FALSE)</f>
        <v>39.639902128529577</v>
      </c>
      <c r="K123" s="96">
        <f>VLOOKUP($I123,data_dd!$C:$H,3,FALSE)</f>
        <v>39.873989481486745</v>
      </c>
      <c r="L123" s="95">
        <f>VLOOKUP($I123,data_dd!$C:$H,4,FALSE)</f>
        <v>32.855828670793976</v>
      </c>
      <c r="M123" s="96">
        <f>VLOOKUP($I123,data_dd!$C:$H,5,FALSE)</f>
        <v>32.877374704159877</v>
      </c>
      <c r="N123" s="31"/>
      <c r="O123" s="40">
        <f t="shared" si="7"/>
        <v>44765</v>
      </c>
      <c r="P123" s="95">
        <f>VLOOKUP($O123,data_dd!$C:$H,2,FALSE)</f>
        <v>38.886471950582973</v>
      </c>
      <c r="Q123" s="96">
        <f>VLOOKUP($O123,data_dd!$C:$H,3,FALSE)</f>
        <v>39.268639746128237</v>
      </c>
      <c r="R123" s="95">
        <f>VLOOKUP($O123,data_dd!$C:$H,4,FALSE)</f>
        <v>31.998383743102853</v>
      </c>
      <c r="S123" s="96">
        <f>VLOOKUP($O123,data_dd!$C:$H,5,FALSE)</f>
        <v>32.407662304110417</v>
      </c>
      <c r="T123" s="31"/>
    </row>
    <row r="124" spans="1:20" ht="15">
      <c r="A124" s="106" t="str">
        <f t="shared" si="4"/>
        <v>24-Jul</v>
      </c>
      <c r="B124" s="34">
        <f t="shared" si="5"/>
        <v>45497</v>
      </c>
      <c r="C124" s="82" t="e">
        <f>IF(VLOOKUP($B124,data_dd!$C:$H,2,FALSE)=0,#N/A,VLOOKUP($B124,data_dd!$C:$H,2,FALSE))</f>
        <v>#N/A</v>
      </c>
      <c r="D124" s="94" t="e">
        <f>IF(VLOOKUP($B124,data_dd!$C:$H,2,FALSE)=0,#N/A,VLOOKUP($B124,data_dd!$C:$H,3,FALSE))</f>
        <v>#N/A</v>
      </c>
      <c r="E124" s="82" t="e">
        <f>IF(VLOOKUP($B124,data_dd!$C:$H,4,FALSE)=0,#N/A,VLOOKUP($B124,data_dd!$C:$H,4,FALSE))</f>
        <v>#N/A</v>
      </c>
      <c r="F124" s="94" t="e">
        <f>IF(VLOOKUP($B124,data_dd!$C:$H,4,FALSE)=0,#N/A,VLOOKUP($B124,data_dd!$C:$H,5,FALSE))</f>
        <v>#N/A</v>
      </c>
      <c r="G124" s="94">
        <f>IF(VLOOKUP($B124,data_dd!$C:$H,6,FALSE)=0,#N/A,VLOOKUP($B124,data_dd!$C:$H,6,FALSE))</f>
        <v>33.153572227204712</v>
      </c>
      <c r="H124" s="31"/>
      <c r="I124" s="34">
        <f t="shared" si="6"/>
        <v>45131</v>
      </c>
      <c r="J124" s="82">
        <f>VLOOKUP($I124,data_dd!$C:$H,2,FALSE)</f>
        <v>39.758929079878641</v>
      </c>
      <c r="K124" s="94">
        <f>VLOOKUP($I124,data_dd!$C:$H,3,FALSE)</f>
        <v>39.805701239645117</v>
      </c>
      <c r="L124" s="82">
        <f>VLOOKUP($I124,data_dd!$C:$H,4,FALSE)</f>
        <v>32.799267825175498</v>
      </c>
      <c r="M124" s="94">
        <f>VLOOKUP($I124,data_dd!$C:$H,5,FALSE)</f>
        <v>32.838490278229955</v>
      </c>
      <c r="N124" s="31"/>
      <c r="O124" s="34">
        <f t="shared" si="7"/>
        <v>44766</v>
      </c>
      <c r="P124" s="82">
        <f>VLOOKUP($O124,data_dd!$C:$H,2,FALSE)</f>
        <v>39.554217327907082</v>
      </c>
      <c r="Q124" s="94">
        <f>VLOOKUP($O124,data_dd!$C:$H,3,FALSE)</f>
        <v>39.245767180861819</v>
      </c>
      <c r="R124" s="82">
        <f>VLOOKUP($O124,data_dd!$C:$H,4,FALSE)</f>
        <v>32.711477607656448</v>
      </c>
      <c r="S124" s="94">
        <f>VLOOKUP($O124,data_dd!$C:$H,5,FALSE)</f>
        <v>32.392223730209167</v>
      </c>
      <c r="T124" s="31"/>
    </row>
    <row r="125" spans="1:20" ht="15">
      <c r="A125" s="106" t="str">
        <f t="shared" si="4"/>
        <v>25-Jul</v>
      </c>
      <c r="B125" s="40">
        <f t="shared" si="5"/>
        <v>45498</v>
      </c>
      <c r="C125" s="95" t="e">
        <f>IF(VLOOKUP($B125,data_dd!$C:$H,2,FALSE)=0,#N/A,VLOOKUP($B125,data_dd!$C:$H,2,FALSE))</f>
        <v>#N/A</v>
      </c>
      <c r="D125" s="96" t="e">
        <f>IF(VLOOKUP($B125,data_dd!$C:$H,2,FALSE)=0,#N/A,VLOOKUP($B125,data_dd!$C:$H,3,FALSE))</f>
        <v>#N/A</v>
      </c>
      <c r="E125" s="95" t="e">
        <f>IF(VLOOKUP($B125,data_dd!$C:$H,4,FALSE)=0,#N/A,VLOOKUP($B125,data_dd!$C:$H,4,FALSE))</f>
        <v>#N/A</v>
      </c>
      <c r="F125" s="96" t="e">
        <f>IF(VLOOKUP($B125,data_dd!$C:$H,4,FALSE)=0,#N/A,VLOOKUP($B125,data_dd!$C:$H,5,FALSE))</f>
        <v>#N/A</v>
      </c>
      <c r="G125" s="96">
        <f>IF(VLOOKUP($B125,data_dd!$C:$H,6,FALSE)=0,#N/A,VLOOKUP($B125,data_dd!$C:$H,6,FALSE))</f>
        <v>33.086707324665838</v>
      </c>
      <c r="H125" s="31"/>
      <c r="I125" s="40">
        <f t="shared" si="6"/>
        <v>45132</v>
      </c>
      <c r="J125" s="95">
        <f>VLOOKUP($I125,data_dd!$C:$H,2,FALSE)</f>
        <v>38.846886062890263</v>
      </c>
      <c r="K125" s="96">
        <f>VLOOKUP($I125,data_dd!$C:$H,3,FALSE)</f>
        <v>39.68667970556087</v>
      </c>
      <c r="L125" s="95">
        <f>VLOOKUP($I125,data_dd!$C:$H,4,FALSE)</f>
        <v>32.228847499625111</v>
      </c>
      <c r="M125" s="96">
        <f>VLOOKUP($I125,data_dd!$C:$H,5,FALSE)</f>
        <v>32.762284156867501</v>
      </c>
      <c r="N125" s="31"/>
      <c r="O125" s="40">
        <f t="shared" si="7"/>
        <v>44767</v>
      </c>
      <c r="P125" s="95">
        <f>VLOOKUP($O125,data_dd!$C:$H,2,FALSE)</f>
        <v>38.744785627714556</v>
      </c>
      <c r="Q125" s="96">
        <f>VLOOKUP($O125,data_dd!$C:$H,3,FALSE)</f>
        <v>39.115815627714611</v>
      </c>
      <c r="R125" s="95">
        <f>VLOOKUP($O125,data_dd!$C:$H,4,FALSE)</f>
        <v>32.06038005423602</v>
      </c>
      <c r="S125" s="96">
        <f>VLOOKUP($O125,data_dd!$C:$H,5,FALSE)</f>
        <v>32.314868727614979</v>
      </c>
      <c r="T125" s="31"/>
    </row>
    <row r="126" spans="1:20" ht="15">
      <c r="A126" s="106" t="str">
        <f t="shared" si="4"/>
        <v>26-Jul</v>
      </c>
      <c r="B126" s="34">
        <f t="shared" si="5"/>
        <v>45499</v>
      </c>
      <c r="C126" s="82" t="e">
        <f>IF(VLOOKUP($B126,data_dd!$C:$H,2,FALSE)=0,#N/A,VLOOKUP($B126,data_dd!$C:$H,2,FALSE))</f>
        <v>#N/A</v>
      </c>
      <c r="D126" s="94" t="e">
        <f>IF(VLOOKUP($B126,data_dd!$C:$H,2,FALSE)=0,#N/A,VLOOKUP($B126,data_dd!$C:$H,3,FALSE))</f>
        <v>#N/A</v>
      </c>
      <c r="E126" s="82" t="e">
        <f>IF(VLOOKUP($B126,data_dd!$C:$H,4,FALSE)=0,#N/A,VLOOKUP($B126,data_dd!$C:$H,4,FALSE))</f>
        <v>#N/A</v>
      </c>
      <c r="F126" s="94" t="e">
        <f>IF(VLOOKUP($B126,data_dd!$C:$H,4,FALSE)=0,#N/A,VLOOKUP($B126,data_dd!$C:$H,5,FALSE))</f>
        <v>#N/A</v>
      </c>
      <c r="G126" s="94">
        <f>IF(VLOOKUP($B126,data_dd!$C:$H,6,FALSE)=0,#N/A,VLOOKUP($B126,data_dd!$C:$H,6,FALSE))</f>
        <v>33.033067709763074</v>
      </c>
      <c r="H126" s="31"/>
      <c r="I126" s="34">
        <f t="shared" si="6"/>
        <v>45133</v>
      </c>
      <c r="J126" s="82">
        <f>VLOOKUP($I126,data_dd!$C:$H,2,FALSE)</f>
        <v>39.739211506061622</v>
      </c>
      <c r="K126" s="94">
        <f>VLOOKUP($I126,data_dd!$C:$H,3,FALSE)</f>
        <v>39.63122599798659</v>
      </c>
      <c r="L126" s="82">
        <f>VLOOKUP($I126,data_dd!$C:$H,4,FALSE)</f>
        <v>32.818204598360978</v>
      </c>
      <c r="M126" s="94">
        <f>VLOOKUP($I126,data_dd!$C:$H,5,FALSE)</f>
        <v>32.737705620786713</v>
      </c>
      <c r="N126" s="31"/>
      <c r="O126" s="34">
        <f t="shared" si="7"/>
        <v>44768</v>
      </c>
      <c r="P126" s="82">
        <f>VLOOKUP($O126,data_dd!$C:$H,2,FALSE)</f>
        <v>39.077398412141491</v>
      </c>
      <c r="Q126" s="94">
        <f>VLOOKUP($O126,data_dd!$C:$H,3,FALSE)</f>
        <v>39.094703857337755</v>
      </c>
      <c r="R126" s="82">
        <f>VLOOKUP($O126,data_dd!$C:$H,4,FALSE)</f>
        <v>32.36072499159831</v>
      </c>
      <c r="S126" s="94">
        <f>VLOOKUP($O126,data_dd!$C:$H,5,FALSE)</f>
        <v>32.302844574178252</v>
      </c>
      <c r="T126" s="31"/>
    </row>
    <row r="127" spans="1:20" ht="15">
      <c r="A127" s="106" t="str">
        <f t="shared" si="4"/>
        <v>27-Jul</v>
      </c>
      <c r="B127" s="40">
        <f t="shared" si="5"/>
        <v>45500</v>
      </c>
      <c r="C127" s="95" t="e">
        <f>IF(VLOOKUP($B127,data_dd!$C:$H,2,FALSE)=0,#N/A,VLOOKUP($B127,data_dd!$C:$H,2,FALSE))</f>
        <v>#N/A</v>
      </c>
      <c r="D127" s="96" t="e">
        <f>IF(VLOOKUP($B127,data_dd!$C:$H,2,FALSE)=0,#N/A,VLOOKUP($B127,data_dd!$C:$H,3,FALSE))</f>
        <v>#N/A</v>
      </c>
      <c r="E127" s="95" t="e">
        <f>IF(VLOOKUP($B127,data_dd!$C:$H,4,FALSE)=0,#N/A,VLOOKUP($B127,data_dd!$C:$H,4,FALSE))</f>
        <v>#N/A</v>
      </c>
      <c r="F127" s="96" t="e">
        <f>IF(VLOOKUP($B127,data_dd!$C:$H,4,FALSE)=0,#N/A,VLOOKUP($B127,data_dd!$C:$H,5,FALSE))</f>
        <v>#N/A</v>
      </c>
      <c r="G127" s="96">
        <f>IF(VLOOKUP($B127,data_dd!$C:$H,6,FALSE)=0,#N/A,VLOOKUP($B127,data_dd!$C:$H,6,FALSE))</f>
        <v>32.991958557045557</v>
      </c>
      <c r="H127" s="31"/>
      <c r="I127" s="40">
        <f t="shared" si="6"/>
        <v>45134</v>
      </c>
      <c r="J127" s="95">
        <f>VLOOKUP($I127,data_dd!$C:$H,2,FALSE)</f>
        <v>39.117690753698739</v>
      </c>
      <c r="K127" s="96">
        <f>VLOOKUP($I127,data_dd!$C:$H,3,FALSE)</f>
        <v>39.572216560716143</v>
      </c>
      <c r="L127" s="95">
        <f>VLOOKUP($I127,data_dd!$C:$H,4,FALSE)</f>
        <v>32.44673376501445</v>
      </c>
      <c r="M127" s="96">
        <f>VLOOKUP($I127,data_dd!$C:$H,5,FALSE)</f>
        <v>32.706540841433494</v>
      </c>
      <c r="N127" s="31"/>
      <c r="O127" s="40">
        <f t="shared" si="7"/>
        <v>44769</v>
      </c>
      <c r="P127" s="95">
        <f>VLOOKUP($O127,data_dd!$C:$H,2,FALSE)</f>
        <v>38.303124542786932</v>
      </c>
      <c r="Q127" s="96">
        <f>VLOOKUP($O127,data_dd!$C:$H,3,FALSE)</f>
        <v>38.924556159692457</v>
      </c>
      <c r="R127" s="95">
        <f>VLOOKUP($O127,data_dd!$C:$H,4,FALSE)</f>
        <v>31.723911243542567</v>
      </c>
      <c r="S127" s="96">
        <f>VLOOKUP($O127,data_dd!$C:$H,5,FALSE)</f>
        <v>32.181815190649999</v>
      </c>
      <c r="T127" s="31"/>
    </row>
    <row r="128" spans="1:20" ht="15">
      <c r="A128" s="106" t="str">
        <f t="shared" si="4"/>
        <v>28-Jul</v>
      </c>
      <c r="B128" s="34">
        <f t="shared" si="5"/>
        <v>45501</v>
      </c>
      <c r="C128" s="82" t="e">
        <f>IF(VLOOKUP($B128,data_dd!$C:$H,2,FALSE)=0,#N/A,VLOOKUP($B128,data_dd!$C:$H,2,FALSE))</f>
        <v>#N/A</v>
      </c>
      <c r="D128" s="94" t="e">
        <f>IF(VLOOKUP($B128,data_dd!$C:$H,2,FALSE)=0,#N/A,VLOOKUP($B128,data_dd!$C:$H,3,FALSE))</f>
        <v>#N/A</v>
      </c>
      <c r="E128" s="82" t="e">
        <f>IF(VLOOKUP($B128,data_dd!$C:$H,4,FALSE)=0,#N/A,VLOOKUP($B128,data_dd!$C:$H,4,FALSE))</f>
        <v>#N/A</v>
      </c>
      <c r="F128" s="94" t="e">
        <f>IF(VLOOKUP($B128,data_dd!$C:$H,4,FALSE)=0,#N/A,VLOOKUP($B128,data_dd!$C:$H,5,FALSE))</f>
        <v>#N/A</v>
      </c>
      <c r="G128" s="94">
        <f>IF(VLOOKUP($B128,data_dd!$C:$H,6,FALSE)=0,#N/A,VLOOKUP($B128,data_dd!$C:$H,6,FALSE))</f>
        <v>32.975050965770507</v>
      </c>
      <c r="H128" s="31"/>
      <c r="I128" s="34">
        <f t="shared" si="6"/>
        <v>45135</v>
      </c>
      <c r="J128" s="82">
        <f>VLOOKUP($I128,data_dd!$C:$H,2,FALSE)</f>
        <v>39.617414527388839</v>
      </c>
      <c r="K128" s="94">
        <f>VLOOKUP($I128,data_dd!$C:$H,3,FALSE)</f>
        <v>39.496639426903144</v>
      </c>
      <c r="L128" s="82">
        <f>VLOOKUP($I128,data_dd!$C:$H,4,FALSE)</f>
        <v>32.759063421360317</v>
      </c>
      <c r="M128" s="94">
        <f>VLOOKUP($I128,data_dd!$C:$H,5,FALSE)</f>
        <v>32.670991556337491</v>
      </c>
      <c r="N128" s="31"/>
      <c r="O128" s="34">
        <f t="shared" si="7"/>
        <v>44770</v>
      </c>
      <c r="P128" s="82">
        <f>VLOOKUP($O128,data_dd!$C:$H,2,FALSE)</f>
        <v>39.283030358030373</v>
      </c>
      <c r="Q128" s="94">
        <f>VLOOKUP($O128,data_dd!$C:$H,3,FALSE)</f>
        <v>38.981878936367174</v>
      </c>
      <c r="R128" s="82">
        <f>VLOOKUP($O128,data_dd!$C:$H,4,FALSE)</f>
        <v>32.566192508113645</v>
      </c>
      <c r="S128" s="94">
        <f>VLOOKUP($O128,data_dd!$C:$H,5,FALSE)</f>
        <v>32.239802890416456</v>
      </c>
      <c r="T128" s="31"/>
    </row>
    <row r="129" spans="1:20" ht="15">
      <c r="A129" s="106" t="str">
        <f t="shared" si="4"/>
        <v>29-Jul</v>
      </c>
      <c r="B129" s="40">
        <f t="shared" si="5"/>
        <v>45502</v>
      </c>
      <c r="C129" s="95" t="e">
        <f>IF(VLOOKUP($B129,data_dd!$C:$H,2,FALSE)=0,#N/A,VLOOKUP($B129,data_dd!$C:$H,2,FALSE))</f>
        <v>#N/A</v>
      </c>
      <c r="D129" s="96" t="e">
        <f>IF(VLOOKUP($B129,data_dd!$C:$H,2,FALSE)=0,#N/A,VLOOKUP($B129,data_dd!$C:$H,3,FALSE))</f>
        <v>#N/A</v>
      </c>
      <c r="E129" s="95" t="e">
        <f>IF(VLOOKUP($B129,data_dd!$C:$H,4,FALSE)=0,#N/A,VLOOKUP($B129,data_dd!$C:$H,4,FALSE))</f>
        <v>#N/A</v>
      </c>
      <c r="F129" s="96" t="e">
        <f>IF(VLOOKUP($B129,data_dd!$C:$H,4,FALSE)=0,#N/A,VLOOKUP($B129,data_dd!$C:$H,5,FALSE))</f>
        <v>#N/A</v>
      </c>
      <c r="G129" s="96">
        <f>IF(VLOOKUP($B129,data_dd!$C:$H,6,FALSE)=0,#N/A,VLOOKUP($B129,data_dd!$C:$H,6,FALSE))</f>
        <v>32.961252211801273</v>
      </c>
      <c r="H129" s="31"/>
      <c r="I129" s="40">
        <f t="shared" si="6"/>
        <v>45136</v>
      </c>
      <c r="J129" s="95">
        <f>VLOOKUP($I129,data_dd!$C:$H,2,FALSE)</f>
        <v>39.009173523216766</v>
      </c>
      <c r="K129" s="96">
        <f>VLOOKUP($I129,data_dd!$C:$H,3,FALSE)</f>
        <v>39.415337954842286</v>
      </c>
      <c r="L129" s="95">
        <f>VLOOKUP($I129,data_dd!$C:$H,4,FALSE)</f>
        <v>32.464013445757587</v>
      </c>
      <c r="M129" s="96">
        <f>VLOOKUP($I129,data_dd!$C:$H,5,FALSE)</f>
        <v>32.628012851528183</v>
      </c>
      <c r="N129" s="31"/>
      <c r="O129" s="40">
        <f t="shared" si="7"/>
        <v>44771</v>
      </c>
      <c r="P129" s="95">
        <f>VLOOKUP($O129,data_dd!$C:$H,2,FALSE)</f>
        <v>38.550006228174688</v>
      </c>
      <c r="Q129" s="96">
        <f>VLOOKUP($O129,data_dd!$C:$H,3,FALSE)</f>
        <v>38.903548661843949</v>
      </c>
      <c r="R129" s="95">
        <f>VLOOKUP($O129,data_dd!$C:$H,4,FALSE)</f>
        <v>31.971839039944808</v>
      </c>
      <c r="S129" s="96">
        <f>VLOOKUP($O129,data_dd!$C:$H,5,FALSE)</f>
        <v>32.201647247834273</v>
      </c>
      <c r="T129" s="31"/>
    </row>
    <row r="130" spans="1:20" ht="15">
      <c r="A130" s="106" t="str">
        <f t="shared" si="4"/>
        <v>30-Jul</v>
      </c>
      <c r="B130" s="34">
        <f t="shared" si="5"/>
        <v>45503</v>
      </c>
      <c r="C130" s="82" t="e">
        <f>IF(VLOOKUP($B130,data_dd!$C:$H,2,FALSE)=0,#N/A,VLOOKUP($B130,data_dd!$C:$H,2,FALSE))</f>
        <v>#N/A</v>
      </c>
      <c r="D130" s="94" t="e">
        <f>IF(VLOOKUP($B130,data_dd!$C:$H,2,FALSE)=0,#N/A,VLOOKUP($B130,data_dd!$C:$H,3,FALSE))</f>
        <v>#N/A</v>
      </c>
      <c r="E130" s="82" t="e">
        <f>IF(VLOOKUP($B130,data_dd!$C:$H,4,FALSE)=0,#N/A,VLOOKUP($B130,data_dd!$C:$H,4,FALSE))</f>
        <v>#N/A</v>
      </c>
      <c r="F130" s="94" t="e">
        <f>IF(VLOOKUP($B130,data_dd!$C:$H,4,FALSE)=0,#N/A,VLOOKUP($B130,data_dd!$C:$H,5,FALSE))</f>
        <v>#N/A</v>
      </c>
      <c r="G130" s="94">
        <f>IF(VLOOKUP($B130,data_dd!$C:$H,6,FALSE)=0,#N/A,VLOOKUP($B130,data_dd!$C:$H,6,FALSE))</f>
        <v>32.938057368155363</v>
      </c>
      <c r="H130" s="31"/>
      <c r="I130" s="34">
        <f t="shared" si="6"/>
        <v>45137</v>
      </c>
      <c r="J130" s="82">
        <f>VLOOKUP($I130,data_dd!$C:$H,2,FALSE)</f>
        <v>39.382353794967258</v>
      </c>
      <c r="K130" s="94">
        <f>VLOOKUP($I130,data_dd!$C:$H,3,FALSE)</f>
        <v>39.337200100058105</v>
      </c>
      <c r="L130" s="82">
        <f>VLOOKUP($I130,data_dd!$C:$H,4,FALSE)</f>
        <v>32.607617547337256</v>
      </c>
      <c r="M130" s="94">
        <f>VLOOKUP($I130,data_dd!$C:$H,5,FALSE)</f>
        <v>32.588263571460374</v>
      </c>
      <c r="N130" s="31"/>
      <c r="O130" s="34">
        <f t="shared" si="7"/>
        <v>44772</v>
      </c>
      <c r="P130" s="82">
        <f>VLOOKUP($O130,data_dd!$C:$H,2,FALSE)</f>
        <v>39.322248460577455</v>
      </c>
      <c r="Q130" s="94">
        <f>VLOOKUP($O130,data_dd!$C:$H,3,FALSE)</f>
        <v>38.922629650863513</v>
      </c>
      <c r="R130" s="82">
        <f>VLOOKUP($O130,data_dd!$C:$H,4,FALSE)</f>
        <v>32.52168487464246</v>
      </c>
      <c r="S130" s="94">
        <f>VLOOKUP($O130,data_dd!$C:$H,5,FALSE)</f>
        <v>32.220056521600469</v>
      </c>
      <c r="T130" s="31"/>
    </row>
    <row r="131" spans="1:20" ht="15">
      <c r="A131" s="106" t="str">
        <f t="shared" si="4"/>
        <v>31-Jul</v>
      </c>
      <c r="B131" s="40">
        <f t="shared" si="5"/>
        <v>45504</v>
      </c>
      <c r="C131" s="95" t="e">
        <f>IF(VLOOKUP($B131,data_dd!$C:$H,2,FALSE)=0,#N/A,VLOOKUP($B131,data_dd!$C:$H,2,FALSE))</f>
        <v>#N/A</v>
      </c>
      <c r="D131" s="96" t="e">
        <f>IF(VLOOKUP($B131,data_dd!$C:$H,2,FALSE)=0,#N/A,VLOOKUP($B131,data_dd!$C:$H,3,FALSE))</f>
        <v>#N/A</v>
      </c>
      <c r="E131" s="95" t="e">
        <f>IF(VLOOKUP($B131,data_dd!$C:$H,4,FALSE)=0,#N/A,VLOOKUP($B131,data_dd!$C:$H,4,FALSE))</f>
        <v>#N/A</v>
      </c>
      <c r="F131" s="96" t="e">
        <f>IF(VLOOKUP($B131,data_dd!$C:$H,4,FALSE)=0,#N/A,VLOOKUP($B131,data_dd!$C:$H,5,FALSE))</f>
        <v>#N/A</v>
      </c>
      <c r="G131" s="96">
        <f>IF(VLOOKUP($B131,data_dd!$C:$H,6,FALSE)=0,#N/A,VLOOKUP($B131,data_dd!$C:$H,6,FALSE))</f>
        <v>32.83333283060189</v>
      </c>
      <c r="H131" s="31"/>
      <c r="I131" s="40">
        <f t="shared" si="6"/>
        <v>45138</v>
      </c>
      <c r="J131" s="95">
        <f>VLOOKUP($I131,data_dd!$C:$H,2,FALSE)</f>
        <v>38.80686798667552</v>
      </c>
      <c r="K131" s="96">
        <f>VLOOKUP($I131,data_dd!$C:$H,3,FALSE)</f>
        <v>39.28180062650766</v>
      </c>
      <c r="L131" s="95">
        <f>VLOOKUP($I131,data_dd!$C:$H,4,FALSE)</f>
        <v>32.257782875302652</v>
      </c>
      <c r="M131" s="96">
        <f>VLOOKUP($I131,data_dd!$C:$H,5,FALSE)</f>
        <v>32.553296990548631</v>
      </c>
      <c r="N131" s="31"/>
      <c r="O131" s="40">
        <f t="shared" si="7"/>
        <v>44773</v>
      </c>
      <c r="P131" s="95">
        <f>VLOOKUP($O131,data_dd!$C:$H,2,FALSE)</f>
        <v>38.789628373133738</v>
      </c>
      <c r="Q131" s="96">
        <f>VLOOKUP($O131,data_dd!$C:$H,3,FALSE)</f>
        <v>38.920313822724538</v>
      </c>
      <c r="R131" s="95">
        <f>VLOOKUP($O131,data_dd!$C:$H,4,FALSE)</f>
        <v>32.294180499756436</v>
      </c>
      <c r="S131" s="96">
        <f>VLOOKUP($O131,data_dd!$C:$H,5,FALSE)</f>
        <v>32.258027189351353</v>
      </c>
      <c r="T131" s="31"/>
    </row>
    <row r="132" spans="1:20" ht="15">
      <c r="A132" s="106" t="str">
        <f t="shared" si="4"/>
        <v>1-Aug</v>
      </c>
      <c r="B132" s="34">
        <f t="shared" si="5"/>
        <v>45505</v>
      </c>
      <c r="C132" s="82" t="e">
        <f>IF(VLOOKUP($B132,data_dd!$C:$H,2,FALSE)=0,#N/A,VLOOKUP($B132,data_dd!$C:$H,2,FALSE))</f>
        <v>#N/A</v>
      </c>
      <c r="D132" s="94" t="e">
        <f>IF(VLOOKUP($B132,data_dd!$C:$H,2,FALSE)=0,#N/A,VLOOKUP($B132,data_dd!$C:$H,3,FALSE))</f>
        <v>#N/A</v>
      </c>
      <c r="E132" s="82" t="e">
        <f>IF(VLOOKUP($B132,data_dd!$C:$H,4,FALSE)=0,#N/A,VLOOKUP($B132,data_dd!$C:$H,4,FALSE))</f>
        <v>#N/A</v>
      </c>
      <c r="F132" s="94" t="e">
        <f>IF(VLOOKUP($B132,data_dd!$C:$H,4,FALSE)=0,#N/A,VLOOKUP($B132,data_dd!$C:$H,5,FALSE))</f>
        <v>#N/A</v>
      </c>
      <c r="G132" s="94">
        <f>IF(VLOOKUP($B132,data_dd!$C:$H,6,FALSE)=0,#N/A,VLOOKUP($B132,data_dd!$C:$H,6,FALSE))</f>
        <v>32.806335843605204</v>
      </c>
      <c r="H132" s="31"/>
      <c r="I132" s="34">
        <f t="shared" si="6"/>
        <v>45139</v>
      </c>
      <c r="J132" s="82">
        <f>VLOOKUP($I132,data_dd!$C:$H,2,FALSE)</f>
        <v>39.12483425387336</v>
      </c>
      <c r="K132" s="94">
        <f>VLOOKUP($I132,data_dd!$C:$H,3,FALSE)</f>
        <v>39.190971595533313</v>
      </c>
      <c r="L132" s="82">
        <f>VLOOKUP($I132,data_dd!$C:$H,4,FALSE)</f>
        <v>32.377474037484809</v>
      </c>
      <c r="M132" s="94">
        <f>VLOOKUP($I132,data_dd!$C:$H,5,FALSE)</f>
        <v>32.490207332078285</v>
      </c>
      <c r="N132" s="31"/>
      <c r="O132" s="34">
        <f t="shared" si="7"/>
        <v>44774</v>
      </c>
      <c r="P132" s="82">
        <f>VLOOKUP($O132,data_dd!$C:$H,2,FALSE)</f>
        <v>38.576360314377659</v>
      </c>
      <c r="Q132" s="94">
        <f>VLOOKUP($O132,data_dd!$C:$H,3,FALSE)</f>
        <v>38.817444584565294</v>
      </c>
      <c r="R132" s="82">
        <f>VLOOKUP($O132,data_dd!$C:$H,4,FALSE)</f>
        <v>31.87906948143484</v>
      </c>
      <c r="S132" s="94">
        <f>VLOOKUP($O132,data_dd!$C:$H,5,FALSE)</f>
        <v>32.165863722282211</v>
      </c>
      <c r="T132" s="31"/>
    </row>
    <row r="133" spans="1:20" ht="15">
      <c r="A133" s="106" t="str">
        <f t="shared" si="4"/>
        <v>2-Aug</v>
      </c>
      <c r="B133" s="40">
        <f t="shared" si="5"/>
        <v>45506</v>
      </c>
      <c r="C133" s="95" t="e">
        <f>IF(VLOOKUP($B133,data_dd!$C:$H,2,FALSE)=0,#N/A,VLOOKUP($B133,data_dd!$C:$H,2,FALSE))</f>
        <v>#N/A</v>
      </c>
      <c r="D133" s="96" t="e">
        <f>IF(VLOOKUP($B133,data_dd!$C:$H,2,FALSE)=0,#N/A,VLOOKUP($B133,data_dd!$C:$H,3,FALSE))</f>
        <v>#N/A</v>
      </c>
      <c r="E133" s="95" t="e">
        <f>IF(VLOOKUP($B133,data_dd!$C:$H,4,FALSE)=0,#N/A,VLOOKUP($B133,data_dd!$C:$H,4,FALSE))</f>
        <v>#N/A</v>
      </c>
      <c r="F133" s="96" t="e">
        <f>IF(VLOOKUP($B133,data_dd!$C:$H,4,FALSE)=0,#N/A,VLOOKUP($B133,data_dd!$C:$H,5,FALSE))</f>
        <v>#N/A</v>
      </c>
      <c r="G133" s="96">
        <f>IF(VLOOKUP($B133,data_dd!$C:$H,6,FALSE)=0,#N/A,VLOOKUP($B133,data_dd!$C:$H,6,FALSE))</f>
        <v>32.78460004206147</v>
      </c>
      <c r="H133" s="31"/>
      <c r="I133" s="40">
        <f t="shared" si="6"/>
        <v>45140</v>
      </c>
      <c r="J133" s="95">
        <f>VLOOKUP($I133,data_dd!$C:$H,2,FALSE)</f>
        <v>38.720312803113586</v>
      </c>
      <c r="K133" s="96">
        <f>VLOOKUP($I133,data_dd!$C:$H,3,FALSE)</f>
        <v>39.14994593758184</v>
      </c>
      <c r="L133" s="95">
        <f>VLOOKUP($I133,data_dd!$C:$H,4,FALSE)</f>
        <v>32.327481071953031</v>
      </c>
      <c r="M133" s="96">
        <f>VLOOKUP($I133,data_dd!$C:$H,5,FALSE)</f>
        <v>32.486434205926997</v>
      </c>
      <c r="N133" s="31"/>
      <c r="O133" s="40">
        <f t="shared" si="7"/>
        <v>44775</v>
      </c>
      <c r="P133" s="95">
        <f>VLOOKUP($O133,data_dd!$C:$H,2,FALSE)</f>
        <v>38.593042354432541</v>
      </c>
      <c r="Q133" s="96">
        <f>VLOOKUP($O133,data_dd!$C:$H,3,FALSE)</f>
        <v>38.832120447622302</v>
      </c>
      <c r="R133" s="95">
        <f>VLOOKUP($O133,data_dd!$C:$H,4,FALSE)</f>
        <v>32.124860084579126</v>
      </c>
      <c r="S133" s="96">
        <f>VLOOKUP($O133,data_dd!$C:$H,5,FALSE)</f>
        <v>32.203306127598367</v>
      </c>
      <c r="T133" s="31"/>
    </row>
    <row r="134" spans="1:20" ht="15">
      <c r="A134" s="106" t="str">
        <f t="shared" si="4"/>
        <v>3-Aug</v>
      </c>
      <c r="B134" s="34">
        <f t="shared" si="5"/>
        <v>45507</v>
      </c>
      <c r="C134" s="82" t="e">
        <f>IF(VLOOKUP($B134,data_dd!$C:$H,2,FALSE)=0,#N/A,VLOOKUP($B134,data_dd!$C:$H,2,FALSE))</f>
        <v>#N/A</v>
      </c>
      <c r="D134" s="94" t="e">
        <f>IF(VLOOKUP($B134,data_dd!$C:$H,2,FALSE)=0,#N/A,VLOOKUP($B134,data_dd!$C:$H,3,FALSE))</f>
        <v>#N/A</v>
      </c>
      <c r="E134" s="82" t="e">
        <f>IF(VLOOKUP($B134,data_dd!$C:$H,4,FALSE)=0,#N/A,VLOOKUP($B134,data_dd!$C:$H,4,FALSE))</f>
        <v>#N/A</v>
      </c>
      <c r="F134" s="94" t="e">
        <f>IF(VLOOKUP($B134,data_dd!$C:$H,4,FALSE)=0,#N/A,VLOOKUP($B134,data_dd!$C:$H,5,FALSE))</f>
        <v>#N/A</v>
      </c>
      <c r="G134" s="94">
        <f>IF(VLOOKUP($B134,data_dd!$C:$H,6,FALSE)=0,#N/A,VLOOKUP($B134,data_dd!$C:$H,6,FALSE))</f>
        <v>32.773217178846103</v>
      </c>
      <c r="H134" s="31"/>
      <c r="I134" s="34">
        <f t="shared" si="6"/>
        <v>45141</v>
      </c>
      <c r="J134" s="82">
        <f>VLOOKUP($I134,data_dd!$C:$H,2,FALSE)</f>
        <v>38.882204804066504</v>
      </c>
      <c r="K134" s="94">
        <f>VLOOKUP($I134,data_dd!$C:$H,3,FALSE)</f>
        <v>39.035115541763616</v>
      </c>
      <c r="L134" s="82">
        <f>VLOOKUP($I134,data_dd!$C:$H,4,FALSE)</f>
        <v>32.10929607600881</v>
      </c>
      <c r="M134" s="94">
        <f>VLOOKUP($I134,data_dd!$C:$H,5,FALSE)</f>
        <v>32.387980144500695</v>
      </c>
      <c r="N134" s="31"/>
      <c r="O134" s="34">
        <f t="shared" si="7"/>
        <v>44776</v>
      </c>
      <c r="P134" s="82">
        <f>VLOOKUP($O134,data_dd!$C:$H,2,FALSE)</f>
        <v>38.778335956181003</v>
      </c>
      <c r="Q134" s="94">
        <f>VLOOKUP($O134,data_dd!$C:$H,3,FALSE)</f>
        <v>38.77137117730399</v>
      </c>
      <c r="R134" s="82">
        <f>VLOOKUP($O134,data_dd!$C:$H,4,FALSE)</f>
        <v>32.142893478055136</v>
      </c>
      <c r="S134" s="94">
        <f>VLOOKUP($O134,data_dd!$C:$H,5,FALSE)</f>
        <v>32.154416738830378</v>
      </c>
      <c r="T134" s="31"/>
    </row>
    <row r="135" spans="1:20" ht="15">
      <c r="A135" s="106" t="str">
        <f t="shared" si="4"/>
        <v>4-Aug</v>
      </c>
      <c r="B135" s="40">
        <f t="shared" si="5"/>
        <v>45508</v>
      </c>
      <c r="C135" s="95" t="e">
        <f>IF(VLOOKUP($B135,data_dd!$C:$H,2,FALSE)=0,#N/A,VLOOKUP($B135,data_dd!$C:$H,2,FALSE))</f>
        <v>#N/A</v>
      </c>
      <c r="D135" s="96" t="e">
        <f>IF(VLOOKUP($B135,data_dd!$C:$H,2,FALSE)=0,#N/A,VLOOKUP($B135,data_dd!$C:$H,3,FALSE))</f>
        <v>#N/A</v>
      </c>
      <c r="E135" s="95" t="e">
        <f>IF(VLOOKUP($B135,data_dd!$C:$H,4,FALSE)=0,#N/A,VLOOKUP($B135,data_dd!$C:$H,4,FALSE))</f>
        <v>#N/A</v>
      </c>
      <c r="F135" s="96" t="e">
        <f>IF(VLOOKUP($B135,data_dd!$C:$H,4,FALSE)=0,#N/A,VLOOKUP($B135,data_dd!$C:$H,5,FALSE))</f>
        <v>#N/A</v>
      </c>
      <c r="G135" s="96">
        <f>IF(VLOOKUP($B135,data_dd!$C:$H,6,FALSE)=0,#N/A,VLOOKUP($B135,data_dd!$C:$H,6,FALSE))</f>
        <v>32.772015021862728</v>
      </c>
      <c r="H135" s="31"/>
      <c r="I135" s="40">
        <f t="shared" si="6"/>
        <v>45142</v>
      </c>
      <c r="J135" s="95">
        <f>VLOOKUP($I135,data_dd!$C:$H,2,FALSE)</f>
        <v>38.304409194419108</v>
      </c>
      <c r="K135" s="96">
        <f>VLOOKUP($I135,data_dd!$C:$H,3,FALSE)</f>
        <v>38.925555083575503</v>
      </c>
      <c r="L135" s="95">
        <f>VLOOKUP($I135,data_dd!$C:$H,4,FALSE)</f>
        <v>32.027083268029529</v>
      </c>
      <c r="M135" s="96">
        <f>VLOOKUP($I135,data_dd!$C:$H,5,FALSE)</f>
        <v>32.32534114029513</v>
      </c>
      <c r="N135" s="31"/>
      <c r="O135" s="40">
        <f t="shared" si="7"/>
        <v>44777</v>
      </c>
      <c r="P135" s="95">
        <f>VLOOKUP($O135,data_dd!$C:$H,2,FALSE)</f>
        <v>38.222814989981899</v>
      </c>
      <c r="Q135" s="96">
        <f>VLOOKUP($O135,data_dd!$C:$H,3,FALSE)</f>
        <v>38.739085893737609</v>
      </c>
      <c r="R135" s="95">
        <f>VLOOKUP($O135,data_dd!$C:$H,4,FALSE)</f>
        <v>31.804379627527741</v>
      </c>
      <c r="S135" s="96">
        <f>VLOOKUP($O135,data_dd!$C:$H,5,FALSE)</f>
        <v>32.145491061794701</v>
      </c>
      <c r="T135" s="31"/>
    </row>
    <row r="136" spans="1:20" ht="15">
      <c r="A136" s="106" t="str">
        <f t="shared" si="4"/>
        <v>5-Aug</v>
      </c>
      <c r="B136" s="34">
        <f t="shared" si="5"/>
        <v>45509</v>
      </c>
      <c r="C136" s="82" t="e">
        <f>IF(VLOOKUP($B136,data_dd!$C:$H,2,FALSE)=0,#N/A,VLOOKUP($B136,data_dd!$C:$H,2,FALSE))</f>
        <v>#N/A</v>
      </c>
      <c r="D136" s="94" t="e">
        <f>IF(VLOOKUP($B136,data_dd!$C:$H,2,FALSE)=0,#N/A,VLOOKUP($B136,data_dd!$C:$H,3,FALSE))</f>
        <v>#N/A</v>
      </c>
      <c r="E136" s="82" t="e">
        <f>IF(VLOOKUP($B136,data_dd!$C:$H,4,FALSE)=0,#N/A,VLOOKUP($B136,data_dd!$C:$H,4,FALSE))</f>
        <v>#N/A</v>
      </c>
      <c r="F136" s="94" t="e">
        <f>IF(VLOOKUP($B136,data_dd!$C:$H,4,FALSE)=0,#N/A,VLOOKUP($B136,data_dd!$C:$H,5,FALSE))</f>
        <v>#N/A</v>
      </c>
      <c r="G136" s="94">
        <f>IF(VLOOKUP($B136,data_dd!$C:$H,6,FALSE)=0,#N/A,VLOOKUP($B136,data_dd!$C:$H,6,FALSE))</f>
        <v>32.745429274988076</v>
      </c>
      <c r="H136" s="31"/>
      <c r="I136" s="34">
        <f t="shared" si="6"/>
        <v>45143</v>
      </c>
      <c r="J136" s="82">
        <f>VLOOKUP($I136,data_dd!$C:$H,2,FALSE)</f>
        <v>38.864143891333832</v>
      </c>
      <c r="K136" s="94">
        <f>VLOOKUP($I136,data_dd!$C:$H,3,FALSE)</f>
        <v>38.83529151018594</v>
      </c>
      <c r="L136" s="82">
        <f>VLOOKUP($I136,data_dd!$C:$H,4,FALSE)</f>
        <v>32.054910874919322</v>
      </c>
      <c r="M136" s="94">
        <f>VLOOKUP($I136,data_dd!$C:$H,5,FALSE)</f>
        <v>32.235272716774404</v>
      </c>
      <c r="N136" s="31"/>
      <c r="O136" s="34">
        <f t="shared" si="7"/>
        <v>44778</v>
      </c>
      <c r="P136" s="82">
        <f>VLOOKUP($O136,data_dd!$C:$H,2,FALSE)</f>
        <v>38.149317447038506</v>
      </c>
      <c r="Q136" s="94">
        <f>VLOOKUP($O136,data_dd!$C:$H,3,FALSE)</f>
        <v>38.570484585672375</v>
      </c>
      <c r="R136" s="82">
        <f>VLOOKUP($O136,data_dd!$C:$H,4,FALSE)</f>
        <v>31.744766933236676</v>
      </c>
      <c r="S136" s="94">
        <f>VLOOKUP($O136,data_dd!$C:$H,5,FALSE)</f>
        <v>32.02940880158107</v>
      </c>
      <c r="T136" s="31"/>
    </row>
    <row r="137" spans="1:20" ht="15">
      <c r="A137" s="106" t="str">
        <f t="shared" si="4"/>
        <v>6-Aug</v>
      </c>
      <c r="B137" s="40">
        <f t="shared" si="5"/>
        <v>45510</v>
      </c>
      <c r="C137" s="95" t="e">
        <f>IF(VLOOKUP($B137,data_dd!$C:$H,2,FALSE)=0,#N/A,VLOOKUP($B137,data_dd!$C:$H,2,FALSE))</f>
        <v>#N/A</v>
      </c>
      <c r="D137" s="96" t="e">
        <f>IF(VLOOKUP($B137,data_dd!$C:$H,2,FALSE)=0,#N/A,VLOOKUP($B137,data_dd!$C:$H,3,FALSE))</f>
        <v>#N/A</v>
      </c>
      <c r="E137" s="95" t="e">
        <f>IF(VLOOKUP($B137,data_dd!$C:$H,4,FALSE)=0,#N/A,VLOOKUP($B137,data_dd!$C:$H,4,FALSE))</f>
        <v>#N/A</v>
      </c>
      <c r="F137" s="96" t="e">
        <f>IF(VLOOKUP($B137,data_dd!$C:$H,4,FALSE)=0,#N/A,VLOOKUP($B137,data_dd!$C:$H,5,FALSE))</f>
        <v>#N/A</v>
      </c>
      <c r="G137" s="96">
        <f>IF(VLOOKUP($B137,data_dd!$C:$H,6,FALSE)=0,#N/A,VLOOKUP($B137,data_dd!$C:$H,6,FALSE))</f>
        <v>32.708828573992818</v>
      </c>
      <c r="H137" s="31"/>
      <c r="I137" s="40">
        <f t="shared" si="6"/>
        <v>45144</v>
      </c>
      <c r="J137" s="95">
        <f>VLOOKUP($I137,data_dd!$C:$H,2,FALSE)</f>
        <v>38.307351936596838</v>
      </c>
      <c r="K137" s="96">
        <f>VLOOKUP($I137,data_dd!$C:$H,3,FALSE)</f>
        <v>38.749801323515641</v>
      </c>
      <c r="L137" s="95">
        <f>VLOOKUP($I137,data_dd!$C:$H,4,FALSE)</f>
        <v>32.061592831753707</v>
      </c>
      <c r="M137" s="96">
        <f>VLOOKUP($I137,data_dd!$C:$H,5,FALSE)</f>
        <v>32.193772258103422</v>
      </c>
      <c r="N137" s="31"/>
      <c r="O137" s="40">
        <f t="shared" si="7"/>
        <v>44779</v>
      </c>
      <c r="P137" s="95">
        <f>VLOOKUP($O137,data_dd!$C:$H,2,FALSE)</f>
        <v>38.525967258030597</v>
      </c>
      <c r="Q137" s="96">
        <f>VLOOKUP($O137,data_dd!$C:$H,3,FALSE)</f>
        <v>38.547010390446438</v>
      </c>
      <c r="R137" s="95">
        <f>VLOOKUP($O137,data_dd!$C:$H,4,FALSE)</f>
        <v>32.08400241304723</v>
      </c>
      <c r="S137" s="96">
        <f>VLOOKUP($O137,data_dd!$C:$H,5,FALSE)</f>
        <v>32.018904171840873</v>
      </c>
      <c r="T137" s="31"/>
    </row>
    <row r="138" spans="1:20" ht="15">
      <c r="A138" s="106" t="str">
        <f t="shared" si="4"/>
        <v>7-Aug</v>
      </c>
      <c r="B138" s="34">
        <f t="shared" si="5"/>
        <v>45511</v>
      </c>
      <c r="C138" s="82" t="e">
        <f>IF(VLOOKUP($B138,data_dd!$C:$H,2,FALSE)=0,#N/A,VLOOKUP($B138,data_dd!$C:$H,2,FALSE))</f>
        <v>#N/A</v>
      </c>
      <c r="D138" s="94" t="e">
        <f>IF(VLOOKUP($B138,data_dd!$C:$H,2,FALSE)=0,#N/A,VLOOKUP($B138,data_dd!$C:$H,3,FALSE))</f>
        <v>#N/A</v>
      </c>
      <c r="E138" s="82" t="e">
        <f>IF(VLOOKUP($B138,data_dd!$C:$H,4,FALSE)=0,#N/A,VLOOKUP($B138,data_dd!$C:$H,4,FALSE))</f>
        <v>#N/A</v>
      </c>
      <c r="F138" s="94" t="e">
        <f>IF(VLOOKUP($B138,data_dd!$C:$H,4,FALSE)=0,#N/A,VLOOKUP($B138,data_dd!$C:$H,5,FALSE))</f>
        <v>#N/A</v>
      </c>
      <c r="G138" s="94">
        <f>IF(VLOOKUP($B138,data_dd!$C:$H,6,FALSE)=0,#N/A,VLOOKUP($B138,data_dd!$C:$H,6,FALSE))</f>
        <v>32.619674351471737</v>
      </c>
      <c r="H138" s="31"/>
      <c r="I138" s="34">
        <f t="shared" si="6"/>
        <v>45145</v>
      </c>
      <c r="J138" s="82">
        <f>VLOOKUP($I138,data_dd!$C:$H,2,FALSE)</f>
        <v>38.536771015602497</v>
      </c>
      <c r="K138" s="94">
        <f>VLOOKUP($I138,data_dd!$C:$H,3,FALSE)</f>
        <v>38.647947129949443</v>
      </c>
      <c r="L138" s="82">
        <f>VLOOKUP($I138,data_dd!$C:$H,4,FALSE)</f>
        <v>31.814950733719375</v>
      </c>
      <c r="M138" s="94">
        <f>VLOOKUP($I138,data_dd!$C:$H,5,FALSE)</f>
        <v>32.097353640271848</v>
      </c>
      <c r="N138" s="31"/>
      <c r="O138" s="34">
        <f t="shared" si="7"/>
        <v>44780</v>
      </c>
      <c r="P138" s="82">
        <f>VLOOKUP($O138,data_dd!$C:$H,2,FALSE)</f>
        <v>38.231365228370208</v>
      </c>
      <c r="Q138" s="94">
        <f>VLOOKUP($O138,data_dd!$C:$H,3,FALSE)</f>
        <v>38.450080597932867</v>
      </c>
      <c r="R138" s="82">
        <f>VLOOKUP($O138,data_dd!$C:$H,4,FALSE)</f>
        <v>31.840494115398485</v>
      </c>
      <c r="S138" s="94">
        <f>VLOOKUP($O138,data_dd!$C:$H,5,FALSE)</f>
        <v>31.973115135551758</v>
      </c>
      <c r="T138" s="31"/>
    </row>
    <row r="139" spans="1:20" ht="15">
      <c r="A139" s="106" t="str">
        <f t="shared" ref="A139:A202" si="8">DAY(B139)&amp;"-"&amp;TEXT(DATE(YEAR(B139),MONTH(B139),1),"mmm")</f>
        <v>8-Aug</v>
      </c>
      <c r="B139" s="40">
        <f t="shared" si="5"/>
        <v>45512</v>
      </c>
      <c r="C139" s="95" t="e">
        <f>IF(VLOOKUP($B139,data_dd!$C:$H,2,FALSE)=0,#N/A,VLOOKUP($B139,data_dd!$C:$H,2,FALSE))</f>
        <v>#N/A</v>
      </c>
      <c r="D139" s="96" t="e">
        <f>IF(VLOOKUP($B139,data_dd!$C:$H,2,FALSE)=0,#N/A,VLOOKUP($B139,data_dd!$C:$H,3,FALSE))</f>
        <v>#N/A</v>
      </c>
      <c r="E139" s="95" t="e">
        <f>IF(VLOOKUP($B139,data_dd!$C:$H,4,FALSE)=0,#N/A,VLOOKUP($B139,data_dd!$C:$H,4,FALSE))</f>
        <v>#N/A</v>
      </c>
      <c r="F139" s="96" t="e">
        <f>IF(VLOOKUP($B139,data_dd!$C:$H,4,FALSE)=0,#N/A,VLOOKUP($B139,data_dd!$C:$H,5,FALSE))</f>
        <v>#N/A</v>
      </c>
      <c r="G139" s="96">
        <f>IF(VLOOKUP($B139,data_dd!$C:$H,6,FALSE)=0,#N/A,VLOOKUP($B139,data_dd!$C:$H,6,FALSE))</f>
        <v>32.617724668914924</v>
      </c>
      <c r="H139" s="31"/>
      <c r="I139" s="40">
        <f t="shared" si="6"/>
        <v>45146</v>
      </c>
      <c r="J139" s="95">
        <f>VLOOKUP($I139,data_dd!$C:$H,2,FALSE)</f>
        <v>38.269245702037864</v>
      </c>
      <c r="K139" s="96">
        <f>VLOOKUP($I139,data_dd!$C:$H,3,FALSE)</f>
        <v>38.576756812069945</v>
      </c>
      <c r="L139" s="95">
        <f>VLOOKUP($I139,data_dd!$C:$H,4,FALSE)</f>
        <v>32.100812587190674</v>
      </c>
      <c r="M139" s="96">
        <f>VLOOKUP($I139,data_dd!$C:$H,5,FALSE)</f>
        <v>32.06865395686799</v>
      </c>
      <c r="N139" s="31"/>
      <c r="O139" s="40">
        <f t="shared" si="7"/>
        <v>44781</v>
      </c>
      <c r="P139" s="95">
        <f>VLOOKUP($O139,data_dd!$C:$H,2,FALSE)</f>
        <v>38.410674380220932</v>
      </c>
      <c r="Q139" s="96">
        <f>VLOOKUP($O139,data_dd!$C:$H,3,FALSE)</f>
        <v>38.411198642191508</v>
      </c>
      <c r="R139" s="95">
        <f>VLOOKUP($O139,data_dd!$C:$H,4,FALSE)</f>
        <v>32.008223999713003</v>
      </c>
      <c r="S139" s="96">
        <f>VLOOKUP($O139,data_dd!$C:$H,5,FALSE)</f>
        <v>31.945523180560205</v>
      </c>
      <c r="T139" s="31"/>
    </row>
    <row r="140" spans="1:20" ht="15">
      <c r="A140" s="106" t="str">
        <f t="shared" si="8"/>
        <v>9-Aug</v>
      </c>
      <c r="B140" s="34">
        <f t="shared" ref="B140:B203" si="9">B139+1</f>
        <v>45513</v>
      </c>
      <c r="C140" s="82" t="e">
        <f>IF(VLOOKUP($B140,data_dd!$C:$H,2,FALSE)=0,#N/A,VLOOKUP($B140,data_dd!$C:$H,2,FALSE))</f>
        <v>#N/A</v>
      </c>
      <c r="D140" s="94" t="e">
        <f>IF(VLOOKUP($B140,data_dd!$C:$H,2,FALSE)=0,#N/A,VLOOKUP($B140,data_dd!$C:$H,3,FALSE))</f>
        <v>#N/A</v>
      </c>
      <c r="E140" s="82" t="e">
        <f>IF(VLOOKUP($B140,data_dd!$C:$H,4,FALSE)=0,#N/A,VLOOKUP($B140,data_dd!$C:$H,4,FALSE))</f>
        <v>#N/A</v>
      </c>
      <c r="F140" s="94" t="e">
        <f>IF(VLOOKUP($B140,data_dd!$C:$H,4,FALSE)=0,#N/A,VLOOKUP($B140,data_dd!$C:$H,5,FALSE))</f>
        <v>#N/A</v>
      </c>
      <c r="G140" s="94">
        <f>IF(VLOOKUP($B140,data_dd!$C:$H,6,FALSE)=0,#N/A,VLOOKUP($B140,data_dd!$C:$H,6,FALSE))</f>
        <v>32.589535088179616</v>
      </c>
      <c r="H140" s="31"/>
      <c r="I140" s="34">
        <f t="shared" ref="I140:I203" si="10">I139+1</f>
        <v>45147</v>
      </c>
      <c r="J140" s="82">
        <f>VLOOKUP($I140,data_dd!$C:$H,2,FALSE)</f>
        <v>38.917657147551267</v>
      </c>
      <c r="K140" s="94">
        <f>VLOOKUP($I140,data_dd!$C:$H,3,FALSE)</f>
        <v>38.566762604881873</v>
      </c>
      <c r="L140" s="82">
        <f>VLOOKUP($I140,data_dd!$C:$H,4,FALSE)</f>
        <v>32.246044723034061</v>
      </c>
      <c r="M140" s="94">
        <f>VLOOKUP($I140,data_dd!$C:$H,5,FALSE)</f>
        <v>32.071835345300258</v>
      </c>
      <c r="N140" s="31"/>
      <c r="O140" s="34">
        <f t="shared" ref="O140:O203" si="11">O139+1</f>
        <v>44782</v>
      </c>
      <c r="P140" s="82">
        <f>VLOOKUP($O140,data_dd!$C:$H,2,FALSE)</f>
        <v>38.113843283322879</v>
      </c>
      <c r="Q140" s="94">
        <f>VLOOKUP($O140,data_dd!$C:$H,3,FALSE)</f>
        <v>38.326916938345747</v>
      </c>
      <c r="R140" s="82">
        <f>VLOOKUP($O140,data_dd!$C:$H,4,FALSE)</f>
        <v>31.746224869008746</v>
      </c>
      <c r="S140" s="94">
        <f>VLOOKUP($O140,data_dd!$C:$H,5,FALSE)</f>
        <v>31.90416467486304</v>
      </c>
      <c r="T140" s="31"/>
    </row>
    <row r="141" spans="1:20" ht="15">
      <c r="A141" s="106" t="str">
        <f t="shared" si="8"/>
        <v>10-Aug</v>
      </c>
      <c r="B141" s="40">
        <f t="shared" si="9"/>
        <v>45514</v>
      </c>
      <c r="C141" s="95" t="e">
        <f>IF(VLOOKUP($B141,data_dd!$C:$H,2,FALSE)=0,#N/A,VLOOKUP($B141,data_dd!$C:$H,2,FALSE))</f>
        <v>#N/A</v>
      </c>
      <c r="D141" s="96" t="e">
        <f>IF(VLOOKUP($B141,data_dd!$C:$H,2,FALSE)=0,#N/A,VLOOKUP($B141,data_dd!$C:$H,3,FALSE))</f>
        <v>#N/A</v>
      </c>
      <c r="E141" s="95" t="e">
        <f>IF(VLOOKUP($B141,data_dd!$C:$H,4,FALSE)=0,#N/A,VLOOKUP($B141,data_dd!$C:$H,4,FALSE))</f>
        <v>#N/A</v>
      </c>
      <c r="F141" s="96" t="e">
        <f>IF(VLOOKUP($B141,data_dd!$C:$H,4,FALSE)=0,#N/A,VLOOKUP($B141,data_dd!$C:$H,5,FALSE))</f>
        <v>#N/A</v>
      </c>
      <c r="G141" s="96">
        <f>IF(VLOOKUP($B141,data_dd!$C:$H,6,FALSE)=0,#N/A,VLOOKUP($B141,data_dd!$C:$H,6,FALSE))</f>
        <v>32.55029793094495</v>
      </c>
      <c r="H141" s="31"/>
      <c r="I141" s="40">
        <f t="shared" si="10"/>
        <v>45148</v>
      </c>
      <c r="J141" s="95">
        <f>VLOOKUP($I141,data_dd!$C:$H,2,FALSE)</f>
        <v>38.132084610442156</v>
      </c>
      <c r="K141" s="96">
        <f>VLOOKUP($I141,data_dd!$C:$H,3,FALSE)</f>
        <v>38.515637960841836</v>
      </c>
      <c r="L141" s="95">
        <f>VLOOKUP($I141,data_dd!$C:$H,4,FALSE)</f>
        <v>31.984402513689712</v>
      </c>
      <c r="M141" s="96">
        <f>VLOOKUP($I141,data_dd!$C:$H,5,FALSE)</f>
        <v>32.046836205880481</v>
      </c>
      <c r="N141" s="31"/>
      <c r="O141" s="40">
        <f t="shared" si="11"/>
        <v>44783</v>
      </c>
      <c r="P141" s="95">
        <f>VLOOKUP($O141,data_dd!$C:$H,2,FALSE)</f>
        <v>38.612898588042022</v>
      </c>
      <c r="Q141" s="96">
        <f>VLOOKUP($O141,data_dd!$C:$H,3,FALSE)</f>
        <v>38.360664919451352</v>
      </c>
      <c r="R141" s="95">
        <f>VLOOKUP($O141,data_dd!$C:$H,4,FALSE)</f>
        <v>32.185335064708532</v>
      </c>
      <c r="S141" s="96">
        <f>VLOOKUP($O141,data_dd!$C:$H,5,FALSE)</f>
        <v>31.939690647552865</v>
      </c>
      <c r="T141" s="31"/>
    </row>
    <row r="142" spans="1:20" ht="15">
      <c r="A142" s="106" t="str">
        <f t="shared" si="8"/>
        <v>11-Aug</v>
      </c>
      <c r="B142" s="34">
        <f t="shared" si="9"/>
        <v>45515</v>
      </c>
      <c r="C142" s="82" t="e">
        <f>IF(VLOOKUP($B142,data_dd!$C:$H,2,FALSE)=0,#N/A,VLOOKUP($B142,data_dd!$C:$H,2,FALSE))</f>
        <v>#N/A</v>
      </c>
      <c r="D142" s="94" t="e">
        <f>IF(VLOOKUP($B142,data_dd!$C:$H,2,FALSE)=0,#N/A,VLOOKUP($B142,data_dd!$C:$H,3,FALSE))</f>
        <v>#N/A</v>
      </c>
      <c r="E142" s="82" t="e">
        <f>IF(VLOOKUP($B142,data_dd!$C:$H,4,FALSE)=0,#N/A,VLOOKUP($B142,data_dd!$C:$H,4,FALSE))</f>
        <v>#N/A</v>
      </c>
      <c r="F142" s="94" t="e">
        <f>IF(VLOOKUP($B142,data_dd!$C:$H,4,FALSE)=0,#N/A,VLOOKUP($B142,data_dd!$C:$H,5,FALSE))</f>
        <v>#N/A</v>
      </c>
      <c r="G142" s="94">
        <f>IF(VLOOKUP($B142,data_dd!$C:$H,6,FALSE)=0,#N/A,VLOOKUP($B142,data_dd!$C:$H,6,FALSE))</f>
        <v>32.501191360763499</v>
      </c>
      <c r="H142" s="31"/>
      <c r="I142" s="34">
        <f t="shared" si="10"/>
        <v>45149</v>
      </c>
      <c r="J142" s="82">
        <f>VLOOKUP($I142,data_dd!$C:$H,2,FALSE)</f>
        <v>38.965883217123867</v>
      </c>
      <c r="K142" s="94">
        <f>VLOOKUP($I142,data_dd!$C:$H,3,FALSE)</f>
        <v>38.529346138807085</v>
      </c>
      <c r="L142" s="82">
        <f>VLOOKUP($I142,data_dd!$C:$H,4,FALSE)</f>
        <v>32.344512958627462</v>
      </c>
      <c r="M142" s="94">
        <f>VLOOKUP($I142,data_dd!$C:$H,5,FALSE)</f>
        <v>32.085670768019824</v>
      </c>
      <c r="N142" s="31"/>
      <c r="O142" s="34">
        <f t="shared" si="11"/>
        <v>44784</v>
      </c>
      <c r="P142" s="82">
        <f>VLOOKUP($O142,data_dd!$C:$H,2,FALSE)</f>
        <v>38.301031884187104</v>
      </c>
      <c r="Q142" s="94">
        <f>VLOOKUP($O142,data_dd!$C:$H,3,FALSE)</f>
        <v>38.343476284714114</v>
      </c>
      <c r="R142" s="82">
        <f>VLOOKUP($O142,data_dd!$C:$H,4,FALSE)</f>
        <v>31.946102726337607</v>
      </c>
      <c r="S142" s="94">
        <f>VLOOKUP($O142,data_dd!$C:$H,5,FALSE)</f>
        <v>31.94416920832893</v>
      </c>
      <c r="T142" s="31"/>
    </row>
    <row r="143" spans="1:20" ht="15">
      <c r="A143" s="106" t="str">
        <f t="shared" si="8"/>
        <v>12-Aug</v>
      </c>
      <c r="B143" s="40">
        <f t="shared" si="9"/>
        <v>45516</v>
      </c>
      <c r="C143" s="95" t="e">
        <f>IF(VLOOKUP($B143,data_dd!$C:$H,2,FALSE)=0,#N/A,VLOOKUP($B143,data_dd!$C:$H,2,FALSE))</f>
        <v>#N/A</v>
      </c>
      <c r="D143" s="96" t="e">
        <f>IF(VLOOKUP($B143,data_dd!$C:$H,2,FALSE)=0,#N/A,VLOOKUP($B143,data_dd!$C:$H,3,FALSE))</f>
        <v>#N/A</v>
      </c>
      <c r="E143" s="95" t="e">
        <f>IF(VLOOKUP($B143,data_dd!$C:$H,4,FALSE)=0,#N/A,VLOOKUP($B143,data_dd!$C:$H,4,FALSE))</f>
        <v>#N/A</v>
      </c>
      <c r="F143" s="96" t="e">
        <f>IF(VLOOKUP($B143,data_dd!$C:$H,4,FALSE)=0,#N/A,VLOOKUP($B143,data_dd!$C:$H,5,FALSE))</f>
        <v>#N/A</v>
      </c>
      <c r="G143" s="96">
        <f>IF(VLOOKUP($B143,data_dd!$C:$H,6,FALSE)=0,#N/A,VLOOKUP($B143,data_dd!$C:$H,6,FALSE))</f>
        <v>32.430092328105872</v>
      </c>
      <c r="H143" s="31"/>
      <c r="I143" s="40">
        <f t="shared" si="10"/>
        <v>45150</v>
      </c>
      <c r="J143" s="95">
        <f>VLOOKUP($I143,data_dd!$C:$H,2,FALSE)</f>
        <v>38.827242316509754</v>
      </c>
      <c r="K143" s="96">
        <f>VLOOKUP($I143,data_dd!$C:$H,3,FALSE)</f>
        <v>38.605347407263835</v>
      </c>
      <c r="L143" s="95">
        <f>VLOOKUP($I143,data_dd!$C:$H,4,FALSE)</f>
        <v>32.529005264969314</v>
      </c>
      <c r="M143" s="96">
        <f>VLOOKUP($I143,data_dd!$C:$H,5,FALSE)</f>
        <v>32.155991928929858</v>
      </c>
      <c r="N143" s="31"/>
      <c r="O143" s="40">
        <f t="shared" si="11"/>
        <v>44785</v>
      </c>
      <c r="P143" s="95">
        <f>VLOOKUP($O143,data_dd!$C:$H,2,FALSE)</f>
        <v>38.334859696927815</v>
      </c>
      <c r="Q143" s="96">
        <f>VLOOKUP($O143,data_dd!$C:$H,3,FALSE)</f>
        <v>38.334553448806332</v>
      </c>
      <c r="R143" s="95">
        <f>VLOOKUP($O143,data_dd!$C:$H,4,FALSE)</f>
        <v>32.016117890210438</v>
      </c>
      <c r="S143" s="96">
        <f>VLOOKUP($O143,data_dd!$C:$H,5,FALSE)</f>
        <v>31.951745806176866</v>
      </c>
      <c r="T143" s="31"/>
    </row>
    <row r="144" spans="1:20" ht="15">
      <c r="A144" s="106" t="str">
        <f t="shared" si="8"/>
        <v>13-Aug</v>
      </c>
      <c r="B144" s="34">
        <f t="shared" si="9"/>
        <v>45517</v>
      </c>
      <c r="C144" s="82" t="e">
        <f>IF(VLOOKUP($B144,data_dd!$C:$H,2,FALSE)=0,#N/A,VLOOKUP($B144,data_dd!$C:$H,2,FALSE))</f>
        <v>#N/A</v>
      </c>
      <c r="D144" s="94" t="e">
        <f>IF(VLOOKUP($B144,data_dd!$C:$H,2,FALSE)=0,#N/A,VLOOKUP($B144,data_dd!$C:$H,3,FALSE))</f>
        <v>#N/A</v>
      </c>
      <c r="E144" s="82" t="e">
        <f>IF(VLOOKUP($B144,data_dd!$C:$H,4,FALSE)=0,#N/A,VLOOKUP($B144,data_dd!$C:$H,4,FALSE))</f>
        <v>#N/A</v>
      </c>
      <c r="F144" s="94" t="e">
        <f>IF(VLOOKUP($B144,data_dd!$C:$H,4,FALSE)=0,#N/A,VLOOKUP($B144,data_dd!$C:$H,5,FALSE))</f>
        <v>#N/A</v>
      </c>
      <c r="G144" s="94">
        <f>IF(VLOOKUP($B144,data_dd!$C:$H,6,FALSE)=0,#N/A,VLOOKUP($B144,data_dd!$C:$H,6,FALSE))</f>
        <v>32.374245285540333</v>
      </c>
      <c r="H144" s="31"/>
      <c r="I144" s="34">
        <f t="shared" si="10"/>
        <v>45151</v>
      </c>
      <c r="J144" s="82">
        <f>VLOOKUP($I144,data_dd!$C:$H,2,FALSE)</f>
        <v>38.48731537678173</v>
      </c>
      <c r="K144" s="94">
        <f>VLOOKUP($I144,data_dd!$C:$H,3,FALSE)</f>
        <v>38.57767432186926</v>
      </c>
      <c r="L144" s="82">
        <f>VLOOKUP($I144,data_dd!$C:$H,4,FALSE)</f>
        <v>32.07306646781079</v>
      </c>
      <c r="M144" s="94">
        <f>VLOOKUP($I144,data_dd!$C:$H,5,FALSE)</f>
        <v>32.178636297993194</v>
      </c>
      <c r="N144" s="31"/>
      <c r="O144" s="34">
        <f t="shared" si="11"/>
        <v>44786</v>
      </c>
      <c r="P144" s="82">
        <f>VLOOKUP($O144,data_dd!$C:$H,2,FALSE)</f>
        <v>38.193189858592746</v>
      </c>
      <c r="Q144" s="94">
        <f>VLOOKUP($O144,data_dd!$C:$H,3,FALSE)</f>
        <v>38.334114193713681</v>
      </c>
      <c r="R144" s="82">
        <f>VLOOKUP($O144,data_dd!$C:$H,4,FALSE)</f>
        <v>31.822852114076049</v>
      </c>
      <c r="S144" s="94">
        <f>VLOOKUP($O144,data_dd!$C:$H,5,FALSE)</f>
        <v>31.955155963202454</v>
      </c>
      <c r="T144" s="31"/>
    </row>
    <row r="145" spans="1:20" ht="15">
      <c r="A145" s="106" t="str">
        <f t="shared" si="8"/>
        <v>14-Aug</v>
      </c>
      <c r="B145" s="40">
        <f t="shared" si="9"/>
        <v>45518</v>
      </c>
      <c r="C145" s="95" t="e">
        <f>IF(VLOOKUP($B145,data_dd!$C:$H,2,FALSE)=0,#N/A,VLOOKUP($B145,data_dd!$C:$H,2,FALSE))</f>
        <v>#N/A</v>
      </c>
      <c r="D145" s="96" t="e">
        <f>IF(VLOOKUP($B145,data_dd!$C:$H,2,FALSE)=0,#N/A,VLOOKUP($B145,data_dd!$C:$H,3,FALSE))</f>
        <v>#N/A</v>
      </c>
      <c r="E145" s="95" t="e">
        <f>IF(VLOOKUP($B145,data_dd!$C:$H,4,FALSE)=0,#N/A,VLOOKUP($B145,data_dd!$C:$H,4,FALSE))</f>
        <v>#N/A</v>
      </c>
      <c r="F145" s="96" t="e">
        <f>IF(VLOOKUP($B145,data_dd!$C:$H,4,FALSE)=0,#N/A,VLOOKUP($B145,data_dd!$C:$H,5,FALSE))</f>
        <v>#N/A</v>
      </c>
      <c r="G145" s="96">
        <f>IF(VLOOKUP($B145,data_dd!$C:$H,6,FALSE)=0,#N/A,VLOOKUP($B145,data_dd!$C:$H,6,FALSE))</f>
        <v>32.333592632553014</v>
      </c>
      <c r="H145" s="31"/>
      <c r="I145" s="40">
        <f t="shared" si="10"/>
        <v>45152</v>
      </c>
      <c r="J145" s="95">
        <f>VLOOKUP($I145,data_dd!$C:$H,2,FALSE)</f>
        <v>38.029398219724484</v>
      </c>
      <c r="K145" s="96">
        <f>VLOOKUP($I145,data_dd!$C:$H,3,FALSE)</f>
        <v>38.540314924371955</v>
      </c>
      <c r="L145" s="95">
        <f>VLOOKUP($I145,data_dd!$C:$H,4,FALSE)</f>
        <v>31.873370542671875</v>
      </c>
      <c r="M145" s="96">
        <f>VLOOKUP($I145,data_dd!$C:$H,5,FALSE)</f>
        <v>32.147918901215675</v>
      </c>
      <c r="N145" s="31"/>
      <c r="O145" s="40">
        <f t="shared" si="11"/>
        <v>44787</v>
      </c>
      <c r="P145" s="95">
        <f>VLOOKUP($O145,data_dd!$C:$H,2,FALSE)</f>
        <v>38.20967491939448</v>
      </c>
      <c r="Q145" s="96">
        <f>VLOOKUP($O145,data_dd!$C:$H,3,FALSE)</f>
        <v>38.297595967480063</v>
      </c>
      <c r="R145" s="95">
        <f>VLOOKUP($O145,data_dd!$C:$H,4,FALSE)</f>
        <v>31.903379826573829</v>
      </c>
      <c r="S145" s="96">
        <f>VLOOKUP($O145,data_dd!$C:$H,5,FALSE)</f>
        <v>31.935130037119603</v>
      </c>
      <c r="T145" s="31"/>
    </row>
    <row r="146" spans="1:20" ht="15">
      <c r="A146" s="106" t="str">
        <f t="shared" si="8"/>
        <v>15-Aug</v>
      </c>
      <c r="B146" s="34">
        <f t="shared" si="9"/>
        <v>45519</v>
      </c>
      <c r="C146" s="82" t="e">
        <f>IF(VLOOKUP($B146,data_dd!$C:$H,2,FALSE)=0,#N/A,VLOOKUP($B146,data_dd!$C:$H,2,FALSE))</f>
        <v>#N/A</v>
      </c>
      <c r="D146" s="94" t="e">
        <f>IF(VLOOKUP($B146,data_dd!$C:$H,2,FALSE)=0,#N/A,VLOOKUP($B146,data_dd!$C:$H,3,FALSE))</f>
        <v>#N/A</v>
      </c>
      <c r="E146" s="82" t="e">
        <f>IF(VLOOKUP($B146,data_dd!$C:$H,4,FALSE)=0,#N/A,VLOOKUP($B146,data_dd!$C:$H,4,FALSE))</f>
        <v>#N/A</v>
      </c>
      <c r="F146" s="94" t="e">
        <f>IF(VLOOKUP($B146,data_dd!$C:$H,4,FALSE)=0,#N/A,VLOOKUP($B146,data_dd!$C:$H,5,FALSE))</f>
        <v>#N/A</v>
      </c>
      <c r="G146" s="94">
        <f>IF(VLOOKUP($B146,data_dd!$C:$H,6,FALSE)=0,#N/A,VLOOKUP($B146,data_dd!$C:$H,6,FALSE))</f>
        <v>32.317701695732445</v>
      </c>
      <c r="H146" s="31"/>
      <c r="I146" s="34">
        <f t="shared" si="10"/>
        <v>45153</v>
      </c>
      <c r="J146" s="82">
        <f>VLOOKUP($I146,data_dd!$C:$H,2,FALSE)</f>
        <v>38.506761841279342</v>
      </c>
      <c r="K146" s="94">
        <f>VLOOKUP($I146,data_dd!$C:$H,3,FALSE)</f>
        <v>38.504198075454099</v>
      </c>
      <c r="L146" s="82">
        <f>VLOOKUP($I146,data_dd!$C:$H,4,FALSE)</f>
        <v>32.13454961170315</v>
      </c>
      <c r="M146" s="94">
        <f>VLOOKUP($I146,data_dd!$C:$H,5,FALSE)</f>
        <v>32.158602571812096</v>
      </c>
      <c r="N146" s="31"/>
      <c r="O146" s="34">
        <f t="shared" si="11"/>
        <v>44788</v>
      </c>
      <c r="P146" s="82">
        <f>VLOOKUP($O146,data_dd!$C:$H,2,FALSE)</f>
        <v>37.429830536342585</v>
      </c>
      <c r="Q146" s="94">
        <f>VLOOKUP($O146,data_dd!$C:$H,3,FALSE)</f>
        <v>38.190498986979975</v>
      </c>
      <c r="R146" s="82">
        <f>VLOOKUP($O146,data_dd!$C:$H,4,FALSE)</f>
        <v>31.191935301114427</v>
      </c>
      <c r="S146" s="94">
        <f>VLOOKUP($O146,data_dd!$C:$H,5,FALSE)</f>
        <v>31.848404313902321</v>
      </c>
      <c r="T146" s="31"/>
    </row>
    <row r="147" spans="1:20" ht="15">
      <c r="A147" s="106" t="str">
        <f t="shared" si="8"/>
        <v>16-Aug</v>
      </c>
      <c r="B147" s="40">
        <f t="shared" si="9"/>
        <v>45520</v>
      </c>
      <c r="C147" s="95" t="e">
        <f>IF(VLOOKUP($B147,data_dd!$C:$H,2,FALSE)=0,#N/A,VLOOKUP($B147,data_dd!$C:$H,2,FALSE))</f>
        <v>#N/A</v>
      </c>
      <c r="D147" s="96" t="e">
        <f>IF(VLOOKUP($B147,data_dd!$C:$H,2,FALSE)=0,#N/A,VLOOKUP($B147,data_dd!$C:$H,3,FALSE))</f>
        <v>#N/A</v>
      </c>
      <c r="E147" s="95" t="e">
        <f>IF(VLOOKUP($B147,data_dd!$C:$H,4,FALSE)=0,#N/A,VLOOKUP($B147,data_dd!$C:$H,4,FALSE))</f>
        <v>#N/A</v>
      </c>
      <c r="F147" s="96" t="e">
        <f>IF(VLOOKUP($B147,data_dd!$C:$H,4,FALSE)=0,#N/A,VLOOKUP($B147,data_dd!$C:$H,5,FALSE))</f>
        <v>#N/A</v>
      </c>
      <c r="G147" s="96">
        <f>IF(VLOOKUP($B147,data_dd!$C:$H,6,FALSE)=0,#N/A,VLOOKUP($B147,data_dd!$C:$H,6,FALSE))</f>
        <v>32.290072620581277</v>
      </c>
      <c r="H147" s="31"/>
      <c r="I147" s="40">
        <f t="shared" si="10"/>
        <v>45154</v>
      </c>
      <c r="J147" s="95">
        <f>VLOOKUP($I147,data_dd!$C:$H,2,FALSE)</f>
        <v>38.009051031176682</v>
      </c>
      <c r="K147" s="96">
        <f>VLOOKUP($I147,data_dd!$C:$H,3,FALSE)</f>
        <v>38.477683110253153</v>
      </c>
      <c r="L147" s="95">
        <f>VLOOKUP($I147,data_dd!$C:$H,4,FALSE)</f>
        <v>31.80467674128553</v>
      </c>
      <c r="M147" s="96">
        <f>VLOOKUP($I147,data_dd!$C:$H,5,FALSE)</f>
        <v>32.125116933742667</v>
      </c>
      <c r="N147" s="31"/>
      <c r="O147" s="40">
        <f t="shared" si="11"/>
        <v>44789</v>
      </c>
      <c r="P147" s="95">
        <f>VLOOKUP($O147,data_dd!$C:$H,2,FALSE)</f>
        <v>37.694185133091096</v>
      </c>
      <c r="Q147" s="96">
        <f>VLOOKUP($O147,data_dd!$C:$H,3,FALSE)</f>
        <v>38.069158954455112</v>
      </c>
      <c r="R147" s="95">
        <f>VLOOKUP($O147,data_dd!$C:$H,4,FALSE)</f>
        <v>31.449821144904689</v>
      </c>
      <c r="S147" s="96">
        <f>VLOOKUP($O147,data_dd!$C:$H,5,FALSE)</f>
        <v>31.752211308826482</v>
      </c>
      <c r="T147" s="31"/>
    </row>
    <row r="148" spans="1:20" ht="15">
      <c r="A148" s="106" t="str">
        <f t="shared" si="8"/>
        <v>17-Aug</v>
      </c>
      <c r="B148" s="34">
        <f t="shared" si="9"/>
        <v>45521</v>
      </c>
      <c r="C148" s="82" t="e">
        <f>IF(VLOOKUP($B148,data_dd!$C:$H,2,FALSE)=0,#N/A,VLOOKUP($B148,data_dd!$C:$H,2,FALSE))</f>
        <v>#N/A</v>
      </c>
      <c r="D148" s="94" t="e">
        <f>IF(VLOOKUP($B148,data_dd!$C:$H,2,FALSE)=0,#N/A,VLOOKUP($B148,data_dd!$C:$H,3,FALSE))</f>
        <v>#N/A</v>
      </c>
      <c r="E148" s="82" t="e">
        <f>IF(VLOOKUP($B148,data_dd!$C:$H,4,FALSE)=0,#N/A,VLOOKUP($B148,data_dd!$C:$H,4,FALSE))</f>
        <v>#N/A</v>
      </c>
      <c r="F148" s="94" t="e">
        <f>IF(VLOOKUP($B148,data_dd!$C:$H,4,FALSE)=0,#N/A,VLOOKUP($B148,data_dd!$C:$H,5,FALSE))</f>
        <v>#N/A</v>
      </c>
      <c r="G148" s="94">
        <f>IF(VLOOKUP($B148,data_dd!$C:$H,6,FALSE)=0,#N/A,VLOOKUP($B148,data_dd!$C:$H,6,FALSE))</f>
        <v>32.248689712608147</v>
      </c>
      <c r="H148" s="31"/>
      <c r="I148" s="34">
        <f t="shared" si="10"/>
        <v>45155</v>
      </c>
      <c r="J148" s="82">
        <f>VLOOKUP($I148,data_dd!$C:$H,2,FALSE)</f>
        <v>38.204633909068569</v>
      </c>
      <c r="K148" s="94">
        <f>VLOOKUP($I148,data_dd!$C:$H,3,FALSE)</f>
        <v>38.36968171551004</v>
      </c>
      <c r="L148" s="82">
        <f>VLOOKUP($I148,data_dd!$C:$H,4,FALSE)</f>
        <v>31.900281339795331</v>
      </c>
      <c r="M148" s="94">
        <f>VLOOKUP($I148,data_dd!$C:$H,5,FALSE)</f>
        <v>32.066487420720904</v>
      </c>
      <c r="N148" s="31"/>
      <c r="O148" s="34">
        <f t="shared" si="11"/>
        <v>44790</v>
      </c>
      <c r="P148" s="82">
        <f>VLOOKUP($O148,data_dd!$C:$H,2,FALSE)</f>
        <v>37.327260968912846</v>
      </c>
      <c r="Q148" s="94">
        <f>VLOOKUP($O148,data_dd!$C:$H,3,FALSE)</f>
        <v>37.938849983531632</v>
      </c>
      <c r="R148" s="82">
        <f>VLOOKUP($O148,data_dd!$C:$H,4,FALSE)</f>
        <v>31.165666772107077</v>
      </c>
      <c r="S148" s="94">
        <f>VLOOKUP($O148,data_dd!$C:$H,5,FALSE)</f>
        <v>31.650890098250915</v>
      </c>
      <c r="T148" s="31"/>
    </row>
    <row r="149" spans="1:20" ht="15">
      <c r="A149" s="106" t="str">
        <f t="shared" si="8"/>
        <v>18-Aug</v>
      </c>
      <c r="B149" s="40">
        <f t="shared" si="9"/>
        <v>45522</v>
      </c>
      <c r="C149" s="95" t="e">
        <f>IF(VLOOKUP($B149,data_dd!$C:$H,2,FALSE)=0,#N/A,VLOOKUP($B149,data_dd!$C:$H,2,FALSE))</f>
        <v>#N/A</v>
      </c>
      <c r="D149" s="96" t="e">
        <f>IF(VLOOKUP($B149,data_dd!$C:$H,2,FALSE)=0,#N/A,VLOOKUP($B149,data_dd!$C:$H,3,FALSE))</f>
        <v>#N/A</v>
      </c>
      <c r="E149" s="95" t="e">
        <f>IF(VLOOKUP($B149,data_dd!$C:$H,4,FALSE)=0,#N/A,VLOOKUP($B149,data_dd!$C:$H,4,FALSE))</f>
        <v>#N/A</v>
      </c>
      <c r="F149" s="96" t="e">
        <f>IF(VLOOKUP($B149,data_dd!$C:$H,4,FALSE)=0,#N/A,VLOOKUP($B149,data_dd!$C:$H,5,FALSE))</f>
        <v>#N/A</v>
      </c>
      <c r="G149" s="96">
        <f>IF(VLOOKUP($B149,data_dd!$C:$H,6,FALSE)=0,#N/A,VLOOKUP($B149,data_dd!$C:$H,6,FALSE))</f>
        <v>32.200531602859783</v>
      </c>
      <c r="H149" s="31"/>
      <c r="I149" s="40">
        <f t="shared" si="10"/>
        <v>45156</v>
      </c>
      <c r="J149" s="95">
        <f>VLOOKUP($I149,data_dd!$C:$H,2,FALSE)</f>
        <v>38.256812336744446</v>
      </c>
      <c r="K149" s="96">
        <f>VLOOKUP($I149,data_dd!$C:$H,3,FALSE)</f>
        <v>38.329941366756827</v>
      </c>
      <c r="L149" s="95">
        <f>VLOOKUP($I149,data_dd!$C:$H,4,FALSE)</f>
        <v>32.121790133643628</v>
      </c>
      <c r="M149" s="96">
        <f>VLOOKUP($I149,data_dd!$C:$H,5,FALSE)</f>
        <v>32.041139552690886</v>
      </c>
      <c r="N149" s="31"/>
      <c r="O149" s="40">
        <f t="shared" si="11"/>
        <v>44791</v>
      </c>
      <c r="P149" s="95">
        <f>VLOOKUP($O149,data_dd!$C:$H,2,FALSE)</f>
        <v>37.922734463007863</v>
      </c>
      <c r="Q149" s="96">
        <f>VLOOKUP($O149,data_dd!$C:$H,3,FALSE)</f>
        <v>37.861370956223666</v>
      </c>
      <c r="R149" s="95">
        <f>VLOOKUP($O149,data_dd!$C:$H,4,FALSE)</f>
        <v>31.69838451683696</v>
      </c>
      <c r="S149" s="96">
        <f>VLOOKUP($O149,data_dd!$C:$H,5,FALSE)</f>
        <v>31.593977907894487</v>
      </c>
      <c r="T149" s="31"/>
    </row>
    <row r="150" spans="1:20" ht="15">
      <c r="A150" s="106" t="str">
        <f t="shared" si="8"/>
        <v>19-Aug</v>
      </c>
      <c r="B150" s="34">
        <f t="shared" si="9"/>
        <v>45523</v>
      </c>
      <c r="C150" s="82" t="e">
        <f>IF(VLOOKUP($B150,data_dd!$C:$H,2,FALSE)=0,#N/A,VLOOKUP($B150,data_dd!$C:$H,2,FALSE))</f>
        <v>#N/A</v>
      </c>
      <c r="D150" s="94" t="e">
        <f>IF(VLOOKUP($B150,data_dd!$C:$H,2,FALSE)=0,#N/A,VLOOKUP($B150,data_dd!$C:$H,3,FALSE))</f>
        <v>#N/A</v>
      </c>
      <c r="E150" s="82" t="e">
        <f>IF(VLOOKUP($B150,data_dd!$C:$H,4,FALSE)=0,#N/A,VLOOKUP($B150,data_dd!$C:$H,4,FALSE))</f>
        <v>#N/A</v>
      </c>
      <c r="F150" s="94" t="e">
        <f>IF(VLOOKUP($B150,data_dd!$C:$H,4,FALSE)=0,#N/A,VLOOKUP($B150,data_dd!$C:$H,5,FALSE))</f>
        <v>#N/A</v>
      </c>
      <c r="G150" s="94">
        <f>IF(VLOOKUP($B150,data_dd!$C:$H,6,FALSE)=0,#N/A,VLOOKUP($B150,data_dd!$C:$H,6,FALSE))</f>
        <v>32.144861281875045</v>
      </c>
      <c r="H150" s="31"/>
      <c r="I150" s="34">
        <f t="shared" si="10"/>
        <v>45157</v>
      </c>
      <c r="J150" s="82">
        <f>VLOOKUP($I150,data_dd!$C:$H,2,FALSE)</f>
        <v>38.803942452354867</v>
      </c>
      <c r="K150" s="94">
        <f>VLOOKUP($I150,data_dd!$C:$H,3,FALSE)</f>
        <v>38.346205658589859</v>
      </c>
      <c r="L150" s="82">
        <f>VLOOKUP($I150,data_dd!$C:$H,4,FALSE)</f>
        <v>32.414044111186762</v>
      </c>
      <c r="M150" s="94">
        <f>VLOOKUP($I150,data_dd!$C:$H,5,FALSE)</f>
        <v>32.073900053340509</v>
      </c>
      <c r="N150" s="31"/>
      <c r="O150" s="34">
        <f t="shared" si="11"/>
        <v>44792</v>
      </c>
      <c r="P150" s="82">
        <f>VLOOKUP($O150,data_dd!$C:$H,2,FALSE)</f>
        <v>37.715161275725322</v>
      </c>
      <c r="Q150" s="94">
        <f>VLOOKUP($O150,data_dd!$C:$H,3,FALSE)</f>
        <v>37.784918327955857</v>
      </c>
      <c r="R150" s="82">
        <f>VLOOKUP($O150,data_dd!$C:$H,4,FALSE)</f>
        <v>31.607428649647339</v>
      </c>
      <c r="S150" s="94">
        <f>VLOOKUP($O150,data_dd!$C:$H,5,FALSE)</f>
        <v>31.554858822732285</v>
      </c>
      <c r="T150" s="31"/>
    </row>
    <row r="151" spans="1:20" ht="15">
      <c r="A151" s="106" t="str">
        <f t="shared" si="8"/>
        <v>20-Aug</v>
      </c>
      <c r="B151" s="40">
        <f t="shared" si="9"/>
        <v>45524</v>
      </c>
      <c r="C151" s="95" t="e">
        <f>IF(VLOOKUP($B151,data_dd!$C:$H,2,FALSE)=0,#N/A,VLOOKUP($B151,data_dd!$C:$H,2,FALSE))</f>
        <v>#N/A</v>
      </c>
      <c r="D151" s="96" t="e">
        <f>IF(VLOOKUP($B151,data_dd!$C:$H,2,FALSE)=0,#N/A,VLOOKUP($B151,data_dd!$C:$H,3,FALSE))</f>
        <v>#N/A</v>
      </c>
      <c r="E151" s="95" t="e">
        <f>IF(VLOOKUP($B151,data_dd!$C:$H,4,FALSE)=0,#N/A,VLOOKUP($B151,data_dd!$C:$H,4,FALSE))</f>
        <v>#N/A</v>
      </c>
      <c r="F151" s="96" t="e">
        <f>IF(VLOOKUP($B151,data_dd!$C:$H,4,FALSE)=0,#N/A,VLOOKUP($B151,data_dd!$C:$H,5,FALSE))</f>
        <v>#N/A</v>
      </c>
      <c r="G151" s="96">
        <f>IF(VLOOKUP($B151,data_dd!$C:$H,6,FALSE)=0,#N/A,VLOOKUP($B151,data_dd!$C:$H,6,FALSE))</f>
        <v>32.108050678128592</v>
      </c>
      <c r="H151" s="31"/>
      <c r="I151" s="40">
        <f t="shared" si="10"/>
        <v>45158</v>
      </c>
      <c r="J151" s="95">
        <f>VLOOKUP($I151,data_dd!$C:$H,2,FALSE)</f>
        <v>38.202348174035194</v>
      </c>
      <c r="K151" s="96">
        <f>VLOOKUP($I151,data_dd!$C:$H,3,FALSE)</f>
        <v>38.321562270877756</v>
      </c>
      <c r="L151" s="95">
        <f>VLOOKUP($I151,data_dd!$C:$H,4,FALSE)</f>
        <v>32.162575374051833</v>
      </c>
      <c r="M151" s="96">
        <f>VLOOKUP($I151,data_dd!$C:$H,5,FALSE)</f>
        <v>32.075098587773162</v>
      </c>
      <c r="N151" s="31"/>
      <c r="O151" s="40">
        <f t="shared" si="11"/>
        <v>44793</v>
      </c>
      <c r="P151" s="95">
        <f>VLOOKUP($O151,data_dd!$C:$H,2,FALSE)</f>
        <v>38.121801670141416</v>
      </c>
      <c r="Q151" s="96">
        <f>VLOOKUP($O151,data_dd!$C:$H,3,FALSE)</f>
        <v>37.764279430510612</v>
      </c>
      <c r="R151" s="95">
        <f>VLOOKUP($O151,data_dd!$C:$H,4,FALSE)</f>
        <v>31.845892880916875</v>
      </c>
      <c r="S151" s="96">
        <f>VLOOKUP($O151,data_dd!$C:$H,5,FALSE)</f>
        <v>31.539429180846692</v>
      </c>
      <c r="T151" s="31"/>
    </row>
    <row r="152" spans="1:20" ht="15">
      <c r="A152" s="106" t="str">
        <f t="shared" si="8"/>
        <v>21-Aug</v>
      </c>
      <c r="B152" s="34">
        <f t="shared" si="9"/>
        <v>45525</v>
      </c>
      <c r="C152" s="82" t="e">
        <f>IF(VLOOKUP($B152,data_dd!$C:$H,2,FALSE)=0,#N/A,VLOOKUP($B152,data_dd!$C:$H,2,FALSE))</f>
        <v>#N/A</v>
      </c>
      <c r="D152" s="94" t="e">
        <f>IF(VLOOKUP($B152,data_dd!$C:$H,2,FALSE)=0,#N/A,VLOOKUP($B152,data_dd!$C:$H,3,FALSE))</f>
        <v>#N/A</v>
      </c>
      <c r="E152" s="82" t="e">
        <f>IF(VLOOKUP($B152,data_dd!$C:$H,4,FALSE)=0,#N/A,VLOOKUP($B152,data_dd!$C:$H,4,FALSE))</f>
        <v>#N/A</v>
      </c>
      <c r="F152" s="94" t="e">
        <f>IF(VLOOKUP($B152,data_dd!$C:$H,4,FALSE)=0,#N/A,VLOOKUP($B152,data_dd!$C:$H,5,FALSE))</f>
        <v>#N/A</v>
      </c>
      <c r="G152" s="94">
        <f>IF(VLOOKUP($B152,data_dd!$C:$H,6,FALSE)=0,#N/A,VLOOKUP($B152,data_dd!$C:$H,6,FALSE))</f>
        <v>32.092657857631586</v>
      </c>
      <c r="H152" s="31"/>
      <c r="I152" s="34">
        <f t="shared" si="10"/>
        <v>45159</v>
      </c>
      <c r="J152" s="82">
        <f>VLOOKUP($I152,data_dd!$C:$H,2,FALSE)</f>
        <v>38.051758931213506</v>
      </c>
      <c r="K152" s="94">
        <f>VLOOKUP($I152,data_dd!$C:$H,3,FALSE)</f>
        <v>38.256423083857584</v>
      </c>
      <c r="L152" s="82">
        <f>VLOOKUP($I152,data_dd!$C:$H,4,FALSE)</f>
        <v>31.809262007638786</v>
      </c>
      <c r="M152" s="94">
        <f>VLOOKUP($I152,data_dd!$C:$H,5,FALSE)</f>
        <v>32.031503508673708</v>
      </c>
      <c r="N152" s="31"/>
      <c r="O152" s="34">
        <f t="shared" si="11"/>
        <v>44794</v>
      </c>
      <c r="P152" s="82">
        <f>VLOOKUP($O152,data_dd!$C:$H,2,FALSE)</f>
        <v>37.957499627610581</v>
      </c>
      <c r="Q152" s="94">
        <f>VLOOKUP($O152,data_dd!$C:$H,3,FALSE)</f>
        <v>37.793521215346559</v>
      </c>
      <c r="R152" s="82">
        <f>VLOOKUP($O152,data_dd!$C:$H,4,FALSE)</f>
        <v>31.893795611213136</v>
      </c>
      <c r="S152" s="94">
        <f>VLOOKUP($O152,data_dd!$C:$H,5,FALSE)</f>
        <v>31.602351508592651</v>
      </c>
      <c r="T152" s="31"/>
    </row>
    <row r="153" spans="1:20" ht="15">
      <c r="A153" s="106" t="str">
        <f t="shared" si="8"/>
        <v>22-Aug</v>
      </c>
      <c r="B153" s="40">
        <f t="shared" si="9"/>
        <v>45526</v>
      </c>
      <c r="C153" s="95" t="e">
        <f>IF(VLOOKUP($B153,data_dd!$C:$H,2,FALSE)=0,#N/A,VLOOKUP($B153,data_dd!$C:$H,2,FALSE))</f>
        <v>#N/A</v>
      </c>
      <c r="D153" s="96" t="e">
        <f>IF(VLOOKUP($B153,data_dd!$C:$H,2,FALSE)=0,#N/A,VLOOKUP($B153,data_dd!$C:$H,3,FALSE))</f>
        <v>#N/A</v>
      </c>
      <c r="E153" s="95" t="e">
        <f>IF(VLOOKUP($B153,data_dd!$C:$H,4,FALSE)=0,#N/A,VLOOKUP($B153,data_dd!$C:$H,4,FALSE))</f>
        <v>#N/A</v>
      </c>
      <c r="F153" s="96" t="e">
        <f>IF(VLOOKUP($B153,data_dd!$C:$H,4,FALSE)=0,#N/A,VLOOKUP($B153,data_dd!$C:$H,5,FALSE))</f>
        <v>#N/A</v>
      </c>
      <c r="G153" s="96">
        <f>IF(VLOOKUP($B153,data_dd!$C:$H,6,FALSE)=0,#N/A,VLOOKUP($B153,data_dd!$C:$H,6,FALSE))</f>
        <v>32.094183975354909</v>
      </c>
      <c r="H153" s="31"/>
      <c r="I153" s="40">
        <f t="shared" si="10"/>
        <v>45160</v>
      </c>
      <c r="J153" s="95">
        <f>VLOOKUP($I153,data_dd!$C:$H,2,FALSE)</f>
        <v>38.091316281936614</v>
      </c>
      <c r="K153" s="96">
        <f>VLOOKUP($I153,data_dd!$C:$H,3,FALSE)</f>
        <v>38.267148400309175</v>
      </c>
      <c r="L153" s="95">
        <f>VLOOKUP($I153,data_dd!$C:$H,4,FALSE)</f>
        <v>32.05212101097711</v>
      </c>
      <c r="M153" s="96">
        <f>VLOOKUP($I153,data_dd!$C:$H,5,FALSE)</f>
        <v>32.063295768750422</v>
      </c>
      <c r="N153" s="31"/>
      <c r="O153" s="40">
        <f t="shared" si="11"/>
        <v>44795</v>
      </c>
      <c r="P153" s="95">
        <f>VLOOKUP($O153,data_dd!$C:$H,2,FALSE)</f>
        <v>38.272125999302318</v>
      </c>
      <c r="Q153" s="96">
        <f>VLOOKUP($O153,data_dd!$C:$H,3,FALSE)</f>
        <v>37.845586146691744</v>
      </c>
      <c r="R153" s="95">
        <f>VLOOKUP($O153,data_dd!$C:$H,4,FALSE)</f>
        <v>31.973289803805383</v>
      </c>
      <c r="S153" s="96">
        <f>VLOOKUP($O153,data_dd!$C:$H,5,FALSE)</f>
        <v>31.650343270411348</v>
      </c>
      <c r="T153" s="31"/>
    </row>
    <row r="154" spans="1:20" ht="15">
      <c r="A154" s="106" t="str">
        <f t="shared" si="8"/>
        <v>23-Aug</v>
      </c>
      <c r="B154" s="34">
        <f t="shared" si="9"/>
        <v>45527</v>
      </c>
      <c r="C154" s="82" t="e">
        <f>IF(VLOOKUP($B154,data_dd!$C:$H,2,FALSE)=0,#N/A,VLOOKUP($B154,data_dd!$C:$H,2,FALSE))</f>
        <v>#N/A</v>
      </c>
      <c r="D154" s="94" t="e">
        <f>IF(VLOOKUP($B154,data_dd!$C:$H,2,FALSE)=0,#N/A,VLOOKUP($B154,data_dd!$C:$H,3,FALSE))</f>
        <v>#N/A</v>
      </c>
      <c r="E154" s="82" t="e">
        <f>IF(VLOOKUP($B154,data_dd!$C:$H,4,FALSE)=0,#N/A,VLOOKUP($B154,data_dd!$C:$H,4,FALSE))</f>
        <v>#N/A</v>
      </c>
      <c r="F154" s="94" t="e">
        <f>IF(VLOOKUP($B154,data_dd!$C:$H,4,FALSE)=0,#N/A,VLOOKUP($B154,data_dd!$C:$H,5,FALSE))</f>
        <v>#N/A</v>
      </c>
      <c r="G154" s="94">
        <f>IF(VLOOKUP($B154,data_dd!$C:$H,6,FALSE)=0,#N/A,VLOOKUP($B154,data_dd!$C:$H,6,FALSE))</f>
        <v>32.107010543755038</v>
      </c>
      <c r="H154" s="31"/>
      <c r="I154" s="34">
        <f t="shared" si="10"/>
        <v>45161</v>
      </c>
      <c r="J154" s="82">
        <f>VLOOKUP($I154,data_dd!$C:$H,2,FALSE)</f>
        <v>38.369155349480685</v>
      </c>
      <c r="K154" s="94">
        <f>VLOOKUP($I154,data_dd!$C:$H,3,FALSE)</f>
        <v>38.272258114606103</v>
      </c>
      <c r="L154" s="82">
        <f>VLOOKUP($I154,data_dd!$C:$H,4,FALSE)</f>
        <v>32.167234128413632</v>
      </c>
      <c r="M154" s="94">
        <f>VLOOKUP($I154,data_dd!$C:$H,5,FALSE)</f>
        <v>32.087584616763024</v>
      </c>
      <c r="N154" s="31"/>
      <c r="O154" s="34">
        <f t="shared" si="11"/>
        <v>44796</v>
      </c>
      <c r="P154" s="82">
        <f>VLOOKUP($O154,data_dd!$C:$H,2,FALSE)</f>
        <v>38.012889901044417</v>
      </c>
      <c r="Q154" s="94">
        <f>VLOOKUP($O154,data_dd!$C:$H,3,FALSE)</f>
        <v>37.939163101329896</v>
      </c>
      <c r="R154" s="82">
        <f>VLOOKUP($O154,data_dd!$C:$H,4,FALSE)</f>
        <v>31.977862976499821</v>
      </c>
      <c r="S154" s="94">
        <f>VLOOKUP($O154,data_dd!$C:$H,5,FALSE)</f>
        <v>31.767146767155666</v>
      </c>
      <c r="T154" s="31"/>
    </row>
    <row r="155" spans="1:20" ht="15">
      <c r="A155" s="106" t="str">
        <f t="shared" si="8"/>
        <v>24-Aug</v>
      </c>
      <c r="B155" s="40">
        <f t="shared" si="9"/>
        <v>45528</v>
      </c>
      <c r="C155" s="95" t="e">
        <f>IF(VLOOKUP($B155,data_dd!$C:$H,2,FALSE)=0,#N/A,VLOOKUP($B155,data_dd!$C:$H,2,FALSE))</f>
        <v>#N/A</v>
      </c>
      <c r="D155" s="96" t="e">
        <f>IF(VLOOKUP($B155,data_dd!$C:$H,2,FALSE)=0,#N/A,VLOOKUP($B155,data_dd!$C:$H,3,FALSE))</f>
        <v>#N/A</v>
      </c>
      <c r="E155" s="95" t="e">
        <f>IF(VLOOKUP($B155,data_dd!$C:$H,4,FALSE)=0,#N/A,VLOOKUP($B155,data_dd!$C:$H,4,FALSE))</f>
        <v>#N/A</v>
      </c>
      <c r="F155" s="96" t="e">
        <f>IF(VLOOKUP($B155,data_dd!$C:$H,4,FALSE)=0,#N/A,VLOOKUP($B155,data_dd!$C:$H,5,FALSE))</f>
        <v>#N/A</v>
      </c>
      <c r="G155" s="96">
        <f>IF(VLOOKUP($B155,data_dd!$C:$H,6,FALSE)=0,#N/A,VLOOKUP($B155,data_dd!$C:$H,6,FALSE))</f>
        <v>32.126526082087764</v>
      </c>
      <c r="H155" s="31"/>
      <c r="I155" s="40">
        <f t="shared" si="10"/>
        <v>45162</v>
      </c>
      <c r="J155" s="95">
        <f>VLOOKUP($I155,data_dd!$C:$H,2,FALSE)</f>
        <v>38.044205002950534</v>
      </c>
      <c r="K155" s="96">
        <f>VLOOKUP($I155,data_dd!$C:$H,3,FALSE)</f>
        <v>38.256737960025809</v>
      </c>
      <c r="L155" s="95">
        <f>VLOOKUP($I155,data_dd!$C:$H,4,FALSE)</f>
        <v>32.004134861291526</v>
      </c>
      <c r="M155" s="96">
        <f>VLOOKUP($I155,data_dd!$C:$H,5,FALSE)</f>
        <v>32.090246143234054</v>
      </c>
      <c r="N155" s="31"/>
      <c r="O155" s="40">
        <f t="shared" si="11"/>
        <v>44797</v>
      </c>
      <c r="P155" s="95">
        <f>VLOOKUP($O155,data_dd!$C:$H,2,FALSE)</f>
        <v>38.305689324277068</v>
      </c>
      <c r="Q155" s="96">
        <f>VLOOKUP($O155,data_dd!$C:$H,3,FALSE)</f>
        <v>38.00929501838479</v>
      </c>
      <c r="R155" s="95">
        <f>VLOOKUP($O155,data_dd!$C:$H,4,FALSE)</f>
        <v>32.089329015637304</v>
      </c>
      <c r="S155" s="96">
        <f>VLOOKUP($O155,data_dd!$C:$H,5,FALSE)</f>
        <v>31.839694717309818</v>
      </c>
      <c r="T155" s="31"/>
    </row>
    <row r="156" spans="1:20" ht="15">
      <c r="A156" s="106" t="str">
        <f t="shared" si="8"/>
        <v>25-Aug</v>
      </c>
      <c r="B156" s="34">
        <f t="shared" si="9"/>
        <v>45529</v>
      </c>
      <c r="C156" s="82" t="e">
        <f>IF(VLOOKUP($B156,data_dd!$C:$H,2,FALSE)=0,#N/A,VLOOKUP($B156,data_dd!$C:$H,2,FALSE))</f>
        <v>#N/A</v>
      </c>
      <c r="D156" s="94" t="e">
        <f>IF(VLOOKUP($B156,data_dd!$C:$H,2,FALSE)=0,#N/A,VLOOKUP($B156,data_dd!$C:$H,3,FALSE))</f>
        <v>#N/A</v>
      </c>
      <c r="E156" s="82" t="e">
        <f>IF(VLOOKUP($B156,data_dd!$C:$H,4,FALSE)=0,#N/A,VLOOKUP($B156,data_dd!$C:$H,4,FALSE))</f>
        <v>#N/A</v>
      </c>
      <c r="F156" s="94" t="e">
        <f>IF(VLOOKUP($B156,data_dd!$C:$H,4,FALSE)=0,#N/A,VLOOKUP($B156,data_dd!$C:$H,5,FALSE))</f>
        <v>#N/A</v>
      </c>
      <c r="G156" s="94">
        <f>IF(VLOOKUP($B156,data_dd!$C:$H,6,FALSE)=0,#N/A,VLOOKUP($B156,data_dd!$C:$H,6,FALSE))</f>
        <v>32.122963911203009</v>
      </c>
      <c r="H156" s="31"/>
      <c r="I156" s="34">
        <f t="shared" si="10"/>
        <v>45163</v>
      </c>
      <c r="J156" s="82">
        <f>VLOOKUP($I156,data_dd!$C:$H,2,FALSE)</f>
        <v>38.115251719553839</v>
      </c>
      <c r="K156" s="94">
        <f>VLOOKUP($I156,data_dd!$C:$H,3,FALSE)</f>
        <v>38.193760678781054</v>
      </c>
      <c r="L156" s="82">
        <f>VLOOKUP($I156,data_dd!$C:$H,4,FALSE)</f>
        <v>32.0516201091543</v>
      </c>
      <c r="M156" s="94">
        <f>VLOOKUP($I156,data_dd!$C:$H,5,FALSE)</f>
        <v>32.069502816149623</v>
      </c>
      <c r="N156" s="31"/>
      <c r="O156" s="34">
        <f t="shared" si="11"/>
        <v>44798</v>
      </c>
      <c r="P156" s="82">
        <f>VLOOKUP($O156,data_dd!$C:$H,2,FALSE)</f>
        <v>37.732293265595118</v>
      </c>
      <c r="Q156" s="94">
        <f>VLOOKUP($O156,data_dd!$C:$H,3,FALSE)</f>
        <v>38.03603720274991</v>
      </c>
      <c r="R156" s="82">
        <f>VLOOKUP($O156,data_dd!$C:$H,4,FALSE)</f>
        <v>31.781785292362088</v>
      </c>
      <c r="S156" s="94">
        <f>VLOOKUP($O156,data_dd!$C:$H,5,FALSE)</f>
        <v>31.892731845051983</v>
      </c>
      <c r="T156" s="31"/>
    </row>
    <row r="157" spans="1:20" ht="15">
      <c r="A157" s="106" t="str">
        <f t="shared" si="8"/>
        <v>26-Aug</v>
      </c>
      <c r="B157" s="40">
        <f t="shared" si="9"/>
        <v>45530</v>
      </c>
      <c r="C157" s="95" t="e">
        <f>IF(VLOOKUP($B157,data_dd!$C:$H,2,FALSE)=0,#N/A,VLOOKUP($B157,data_dd!$C:$H,2,FALSE))</f>
        <v>#N/A</v>
      </c>
      <c r="D157" s="96" t="e">
        <f>IF(VLOOKUP($B157,data_dd!$C:$H,2,FALSE)=0,#N/A,VLOOKUP($B157,data_dd!$C:$H,3,FALSE))</f>
        <v>#N/A</v>
      </c>
      <c r="E157" s="95" t="e">
        <f>IF(VLOOKUP($B157,data_dd!$C:$H,4,FALSE)=0,#N/A,VLOOKUP($B157,data_dd!$C:$H,4,FALSE))</f>
        <v>#N/A</v>
      </c>
      <c r="F157" s="96" t="e">
        <f>IF(VLOOKUP($B157,data_dd!$C:$H,4,FALSE)=0,#N/A,VLOOKUP($B157,data_dd!$C:$H,5,FALSE))</f>
        <v>#N/A</v>
      </c>
      <c r="G157" s="96">
        <f>IF(VLOOKUP($B157,data_dd!$C:$H,6,FALSE)=0,#N/A,VLOOKUP($B157,data_dd!$C:$H,6,FALSE))</f>
        <v>32.119278065942815</v>
      </c>
      <c r="H157" s="31"/>
      <c r="I157" s="40">
        <f t="shared" si="10"/>
        <v>45164</v>
      </c>
      <c r="J157" s="95">
        <f>VLOOKUP($I157,data_dd!$C:$H,2,FALSE)</f>
        <v>38.380156080675029</v>
      </c>
      <c r="K157" s="96">
        <f>VLOOKUP($I157,data_dd!$C:$H,3,FALSE)</f>
        <v>38.216286988330033</v>
      </c>
      <c r="L157" s="95">
        <f>VLOOKUP($I157,data_dd!$C:$H,4,FALSE)</f>
        <v>32.273158330504046</v>
      </c>
      <c r="M157" s="96">
        <f>VLOOKUP($I157,data_dd!$C:$H,5,FALSE)</f>
        <v>32.088178574824411</v>
      </c>
      <c r="N157" s="31"/>
      <c r="O157" s="40">
        <f t="shared" si="11"/>
        <v>44799</v>
      </c>
      <c r="P157" s="95">
        <f>VLOOKUP($O157,data_dd!$C:$H,2,FALSE)</f>
        <v>38.31575482341929</v>
      </c>
      <c r="Q157" s="96">
        <f>VLOOKUP($O157,data_dd!$C:$H,3,FALSE)</f>
        <v>38.076763738048783</v>
      </c>
      <c r="R157" s="95">
        <f>VLOOKUP($O157,data_dd!$C:$H,4,FALSE)</f>
        <v>32.120892346622249</v>
      </c>
      <c r="S157" s="96">
        <f>VLOOKUP($O157,data_dd!$C:$H,5,FALSE)</f>
        <v>31.942055206555679</v>
      </c>
      <c r="T157" s="31"/>
    </row>
    <row r="158" spans="1:20" ht="15">
      <c r="A158" s="106" t="str">
        <f t="shared" si="8"/>
        <v>27-Aug</v>
      </c>
      <c r="B158" s="34">
        <f t="shared" si="9"/>
        <v>45531</v>
      </c>
      <c r="C158" s="82" t="e">
        <f>IF(VLOOKUP($B158,data_dd!$C:$H,2,FALSE)=0,#N/A,VLOOKUP($B158,data_dd!$C:$H,2,FALSE))</f>
        <v>#N/A</v>
      </c>
      <c r="D158" s="94" t="e">
        <f>IF(VLOOKUP($B158,data_dd!$C:$H,2,FALSE)=0,#N/A,VLOOKUP($B158,data_dd!$C:$H,3,FALSE))</f>
        <v>#N/A</v>
      </c>
      <c r="E158" s="82" t="e">
        <f>IF(VLOOKUP($B158,data_dd!$C:$H,4,FALSE)=0,#N/A,VLOOKUP($B158,data_dd!$C:$H,4,FALSE))</f>
        <v>#N/A</v>
      </c>
      <c r="F158" s="94" t="e">
        <f>IF(VLOOKUP($B158,data_dd!$C:$H,4,FALSE)=0,#N/A,VLOOKUP($B158,data_dd!$C:$H,5,FALSE))</f>
        <v>#N/A</v>
      </c>
      <c r="G158" s="94">
        <f>IF(VLOOKUP($B158,data_dd!$C:$H,6,FALSE)=0,#N/A,VLOOKUP($B158,data_dd!$C:$H,6,FALSE))</f>
        <v>32.126552247016498</v>
      </c>
      <c r="H158" s="31"/>
      <c r="I158" s="34">
        <f t="shared" si="10"/>
        <v>45165</v>
      </c>
      <c r="J158" s="82">
        <f>VLOOKUP($I158,data_dd!$C:$H,2,FALSE)</f>
        <v>38.10777696949755</v>
      </c>
      <c r="K158" s="94">
        <f>VLOOKUP($I158,data_dd!$C:$H,3,FALSE)</f>
        <v>38.177444815508451</v>
      </c>
      <c r="L158" s="82">
        <f>VLOOKUP($I158,data_dd!$C:$H,4,FALSE)</f>
        <v>32.105629327701962</v>
      </c>
      <c r="M158" s="94">
        <f>VLOOKUP($I158,data_dd!$C:$H,5,FALSE)</f>
        <v>32.093599927528544</v>
      </c>
      <c r="N158" s="31"/>
      <c r="O158" s="34">
        <f t="shared" si="11"/>
        <v>44800</v>
      </c>
      <c r="P158" s="82">
        <f>VLOOKUP($O158,data_dd!$C:$H,2,FALSE)</f>
        <v>37.983217235885192</v>
      </c>
      <c r="Q158" s="94">
        <f>VLOOKUP($O158,data_dd!$C:$H,3,FALSE)</f>
        <v>38.095660369581665</v>
      </c>
      <c r="R158" s="82">
        <f>VLOOKUP($O158,data_dd!$C:$H,4,FALSE)</f>
        <v>31.99986043863127</v>
      </c>
      <c r="S158" s="94">
        <f>VLOOKUP($O158,data_dd!$C:$H,5,FALSE)</f>
        <v>31.975420928985351</v>
      </c>
      <c r="T158" s="31"/>
    </row>
    <row r="159" spans="1:20" ht="15">
      <c r="A159" s="106" t="str">
        <f t="shared" si="8"/>
        <v>28-Aug</v>
      </c>
      <c r="B159" s="40">
        <f t="shared" si="9"/>
        <v>45532</v>
      </c>
      <c r="C159" s="95" t="e">
        <f>IF(VLOOKUP($B159,data_dd!$C:$H,2,FALSE)=0,#N/A,VLOOKUP($B159,data_dd!$C:$H,2,FALSE))</f>
        <v>#N/A</v>
      </c>
      <c r="D159" s="96" t="e">
        <f>IF(VLOOKUP($B159,data_dd!$C:$H,2,FALSE)=0,#N/A,VLOOKUP($B159,data_dd!$C:$H,3,FALSE))</f>
        <v>#N/A</v>
      </c>
      <c r="E159" s="95" t="e">
        <f>IF(VLOOKUP($B159,data_dd!$C:$H,4,FALSE)=0,#N/A,VLOOKUP($B159,data_dd!$C:$H,4,FALSE))</f>
        <v>#N/A</v>
      </c>
      <c r="F159" s="96" t="e">
        <f>IF(VLOOKUP($B159,data_dd!$C:$H,4,FALSE)=0,#N/A,VLOOKUP($B159,data_dd!$C:$H,5,FALSE))</f>
        <v>#N/A</v>
      </c>
      <c r="G159" s="96">
        <f>IF(VLOOKUP($B159,data_dd!$C:$H,6,FALSE)=0,#N/A,VLOOKUP($B159,data_dd!$C:$H,6,FALSE))</f>
        <v>32.138339346465365</v>
      </c>
      <c r="H159" s="31"/>
      <c r="I159" s="40">
        <f t="shared" si="10"/>
        <v>45166</v>
      </c>
      <c r="J159" s="95">
        <f>VLOOKUP($I159,data_dd!$C:$H,2,FALSE)</f>
        <v>38.3195497586782</v>
      </c>
      <c r="K159" s="96">
        <f>VLOOKUP($I159,data_dd!$C:$H,3,FALSE)</f>
        <v>38.203789370943774</v>
      </c>
      <c r="L159" s="95">
        <f>VLOOKUP($I159,data_dd!$C:$H,4,FALSE)</f>
        <v>32.245456867594079</v>
      </c>
      <c r="M159" s="96">
        <f>VLOOKUP($I159,data_dd!$C:$H,5,FALSE)</f>
        <v>32.114891342259675</v>
      </c>
      <c r="N159" s="31"/>
      <c r="O159" s="40">
        <f t="shared" si="11"/>
        <v>44801</v>
      </c>
      <c r="P159" s="95">
        <f>VLOOKUP($O159,data_dd!$C:$H,2,FALSE)</f>
        <v>38.480206448763063</v>
      </c>
      <c r="Q159" s="96">
        <f>VLOOKUP($O159,data_dd!$C:$H,3,FALSE)</f>
        <v>38.135400705700576</v>
      </c>
      <c r="R159" s="95">
        <f>VLOOKUP($O159,data_dd!$C:$H,4,FALSE)</f>
        <v>32.364250202911961</v>
      </c>
      <c r="S159" s="96">
        <f>VLOOKUP($O159,data_dd!$C:$H,5,FALSE)</f>
        <v>32.040398294868922</v>
      </c>
      <c r="T159" s="31"/>
    </row>
    <row r="160" spans="1:20" ht="15">
      <c r="A160" s="106" t="str">
        <f t="shared" si="8"/>
        <v>29-Aug</v>
      </c>
      <c r="B160" s="34">
        <f t="shared" si="9"/>
        <v>45533</v>
      </c>
      <c r="C160" s="82" t="e">
        <f>IF(VLOOKUP($B160,data_dd!$C:$H,2,FALSE)=0,#N/A,VLOOKUP($B160,data_dd!$C:$H,2,FALSE))</f>
        <v>#N/A</v>
      </c>
      <c r="D160" s="94" t="e">
        <f>IF(VLOOKUP($B160,data_dd!$C:$H,2,FALSE)=0,#N/A,VLOOKUP($B160,data_dd!$C:$H,3,FALSE))</f>
        <v>#N/A</v>
      </c>
      <c r="E160" s="82" t="e">
        <f>IF(VLOOKUP($B160,data_dd!$C:$H,4,FALSE)=0,#N/A,VLOOKUP($B160,data_dd!$C:$H,4,FALSE))</f>
        <v>#N/A</v>
      </c>
      <c r="F160" s="94" t="e">
        <f>IF(VLOOKUP($B160,data_dd!$C:$H,4,FALSE)=0,#N/A,VLOOKUP($B160,data_dd!$C:$H,5,FALSE))</f>
        <v>#N/A</v>
      </c>
      <c r="G160" s="94">
        <f>IF(VLOOKUP($B160,data_dd!$C:$H,6,FALSE)=0,#N/A,VLOOKUP($B160,data_dd!$C:$H,6,FALSE))</f>
        <v>32.157707264100061</v>
      </c>
      <c r="H160" s="31"/>
      <c r="I160" s="34">
        <f t="shared" si="10"/>
        <v>45167</v>
      </c>
      <c r="J160" s="82">
        <f>VLOOKUP($I160,data_dd!$C:$H,2,FALSE)</f>
        <v>38.177731224084333</v>
      </c>
      <c r="K160" s="94">
        <f>VLOOKUP($I160,data_dd!$C:$H,3,FALSE)</f>
        <v>38.195710628798508</v>
      </c>
      <c r="L160" s="82">
        <f>VLOOKUP($I160,data_dd!$C:$H,4,FALSE)</f>
        <v>32.208639971268006</v>
      </c>
      <c r="M160" s="94">
        <f>VLOOKUP($I160,data_dd!$C:$H,5,FALSE)</f>
        <v>32.14330295189103</v>
      </c>
      <c r="N160" s="31"/>
      <c r="O160" s="34">
        <f t="shared" si="11"/>
        <v>44802</v>
      </c>
      <c r="P160" s="82">
        <f>VLOOKUP($O160,data_dd!$C:$H,2,FALSE)</f>
        <v>37.861365125804539</v>
      </c>
      <c r="Q160" s="94">
        <f>VLOOKUP($O160,data_dd!$C:$H,3,FALSE)</f>
        <v>38.116765234734373</v>
      </c>
      <c r="R160" s="82">
        <f>VLOOKUP($O160,data_dd!$C:$H,4,FALSE)</f>
        <v>31.901375164887231</v>
      </c>
      <c r="S160" s="94">
        <f>VLOOKUP($O160,data_dd!$C:$H,5,FALSE)</f>
        <v>32.034498032672509</v>
      </c>
      <c r="T160" s="31"/>
    </row>
    <row r="161" spans="1:20" ht="15">
      <c r="A161" s="106" t="str">
        <f t="shared" si="8"/>
        <v>30-Aug</v>
      </c>
      <c r="B161" s="40">
        <f t="shared" si="9"/>
        <v>45534</v>
      </c>
      <c r="C161" s="95" t="e">
        <f>IF(VLOOKUP($B161,data_dd!$C:$H,2,FALSE)=0,#N/A,VLOOKUP($B161,data_dd!$C:$H,2,FALSE))</f>
        <v>#N/A</v>
      </c>
      <c r="D161" s="96" t="e">
        <f>IF(VLOOKUP($B161,data_dd!$C:$H,2,FALSE)=0,#N/A,VLOOKUP($B161,data_dd!$C:$H,3,FALSE))</f>
        <v>#N/A</v>
      </c>
      <c r="E161" s="95" t="e">
        <f>IF(VLOOKUP($B161,data_dd!$C:$H,4,FALSE)=0,#N/A,VLOOKUP($B161,data_dd!$C:$H,4,FALSE))</f>
        <v>#N/A</v>
      </c>
      <c r="F161" s="96" t="e">
        <f>IF(VLOOKUP($B161,data_dd!$C:$H,4,FALSE)=0,#N/A,VLOOKUP($B161,data_dd!$C:$H,5,FALSE))</f>
        <v>#N/A</v>
      </c>
      <c r="G161" s="96">
        <f>IF(VLOOKUP($B161,data_dd!$C:$H,6,FALSE)=0,#N/A,VLOOKUP($B161,data_dd!$C:$H,6,FALSE))</f>
        <v>32.178809344075653</v>
      </c>
      <c r="H161" s="31"/>
      <c r="I161" s="40">
        <f t="shared" si="10"/>
        <v>45168</v>
      </c>
      <c r="J161" s="95">
        <f>VLOOKUP($I161,data_dd!$C:$H,2,FALSE)</f>
        <v>38.145614269096903</v>
      </c>
      <c r="K161" s="96">
        <f>VLOOKUP($I161,data_dd!$C:$H,3,FALSE)</f>
        <v>38.207555025174884</v>
      </c>
      <c r="L161" s="95">
        <f>VLOOKUP($I161,data_dd!$C:$H,4,FALSE)</f>
        <v>32.114318565924087</v>
      </c>
      <c r="M161" s="96">
        <f>VLOOKUP($I161,data_dd!$C:$H,5,FALSE)</f>
        <v>32.156372274461269</v>
      </c>
      <c r="N161" s="31"/>
      <c r="O161" s="40">
        <f t="shared" si="11"/>
        <v>44803</v>
      </c>
      <c r="P161" s="95">
        <f>VLOOKUP($O161,data_dd!$C:$H,2,FALSE)</f>
        <v>38.460087206931682</v>
      </c>
      <c r="Q161" s="96">
        <f>VLOOKUP($O161,data_dd!$C:$H,3,FALSE)</f>
        <v>38.141379300432426</v>
      </c>
      <c r="R161" s="95">
        <f>VLOOKUP($O161,data_dd!$C:$H,4,FALSE)</f>
        <v>32.381799248597929</v>
      </c>
      <c r="S161" s="96">
        <f>VLOOKUP($O161,data_dd!$C:$H,5,FALSE)</f>
        <v>32.084402392385428</v>
      </c>
      <c r="T161" s="31"/>
    </row>
    <row r="162" spans="1:20" ht="15">
      <c r="A162" s="106" t="str">
        <f t="shared" si="8"/>
        <v>31-Aug</v>
      </c>
      <c r="B162" s="34">
        <f t="shared" si="9"/>
        <v>45535</v>
      </c>
      <c r="C162" s="82" t="e">
        <f>IF(VLOOKUP($B162,data_dd!$C:$H,2,FALSE)=0,#N/A,VLOOKUP($B162,data_dd!$C:$H,2,FALSE))</f>
        <v>#N/A</v>
      </c>
      <c r="D162" s="94" t="e">
        <f>IF(VLOOKUP($B162,data_dd!$C:$H,2,FALSE)=0,#N/A,VLOOKUP($B162,data_dd!$C:$H,3,FALSE))</f>
        <v>#N/A</v>
      </c>
      <c r="E162" s="82" t="e">
        <f>IF(VLOOKUP($B162,data_dd!$C:$H,4,FALSE)=0,#N/A,VLOOKUP($B162,data_dd!$C:$H,4,FALSE))</f>
        <v>#N/A</v>
      </c>
      <c r="F162" s="94" t="e">
        <f>IF(VLOOKUP($B162,data_dd!$C:$H,4,FALSE)=0,#N/A,VLOOKUP($B162,data_dd!$C:$H,5,FALSE))</f>
        <v>#N/A</v>
      </c>
      <c r="G162" s="94">
        <f>IF(VLOOKUP($B162,data_dd!$C:$H,6,FALSE)=0,#N/A,VLOOKUP($B162,data_dd!$C:$H,6,FALSE))</f>
        <v>32.182674488834813</v>
      </c>
      <c r="H162" s="31"/>
      <c r="I162" s="34">
        <f t="shared" si="10"/>
        <v>45169</v>
      </c>
      <c r="J162" s="82">
        <f>VLOOKUP($I162,data_dd!$C:$H,2,FALSE)</f>
        <v>38.24995268266845</v>
      </c>
      <c r="K162" s="94">
        <f>VLOOKUP($I162,data_dd!$C:$H,3,FALSE)</f>
        <v>38.211329938758681</v>
      </c>
      <c r="L162" s="82">
        <f>VLOOKUP($I162,data_dd!$C:$H,4,FALSE)</f>
        <v>32.28137605967536</v>
      </c>
      <c r="M162" s="94">
        <f>VLOOKUP($I162,data_dd!$C:$H,5,FALSE)</f>
        <v>32.182652474375217</v>
      </c>
      <c r="N162" s="31"/>
      <c r="O162" s="34">
        <f t="shared" si="11"/>
        <v>44804</v>
      </c>
      <c r="P162" s="82">
        <f>VLOOKUP($O162,data_dd!$C:$H,2,FALSE)</f>
        <v>37.974462126222221</v>
      </c>
      <c r="Q162" s="94">
        <f>VLOOKUP($O162,data_dd!$C:$H,3,FALSE)</f>
        <v>38.159158302891633</v>
      </c>
      <c r="R162" s="82">
        <f>VLOOKUP($O162,data_dd!$C:$H,4,FALSE)</f>
        <v>32.007869300573816</v>
      </c>
      <c r="S162" s="94">
        <f>VLOOKUP($O162,data_dd!$C:$H,5,FALSE)</f>
        <v>32.105118121657696</v>
      </c>
      <c r="T162" s="31"/>
    </row>
    <row r="163" spans="1:20" ht="15">
      <c r="A163" s="106" t="str">
        <f t="shared" si="8"/>
        <v>1-Sep</v>
      </c>
      <c r="B163" s="40">
        <f t="shared" si="9"/>
        <v>45536</v>
      </c>
      <c r="C163" s="95" t="e">
        <f>IF(VLOOKUP($B163,data_dd!$C:$H,2,FALSE)=0,#N/A,VLOOKUP($B163,data_dd!$C:$H,2,FALSE))</f>
        <v>#N/A</v>
      </c>
      <c r="D163" s="96" t="e">
        <f>IF(VLOOKUP($B163,data_dd!$C:$H,2,FALSE)=0,#N/A,VLOOKUP($B163,data_dd!$C:$H,3,FALSE))</f>
        <v>#N/A</v>
      </c>
      <c r="E163" s="95" t="e">
        <f>IF(VLOOKUP($B163,data_dd!$C:$H,4,FALSE)=0,#N/A,VLOOKUP($B163,data_dd!$C:$H,4,FALSE))</f>
        <v>#N/A</v>
      </c>
      <c r="F163" s="96" t="e">
        <f>IF(VLOOKUP($B163,data_dd!$C:$H,4,FALSE)=0,#N/A,VLOOKUP($B163,data_dd!$C:$H,5,FALSE))</f>
        <v>#N/A</v>
      </c>
      <c r="G163" s="96">
        <f>IF(VLOOKUP($B163,data_dd!$C:$H,6,FALSE)=0,#N/A,VLOOKUP($B163,data_dd!$C:$H,6,FALSE))</f>
        <v>32.145641658763893</v>
      </c>
      <c r="H163" s="31"/>
      <c r="I163" s="40">
        <f t="shared" si="10"/>
        <v>45170</v>
      </c>
      <c r="J163" s="95">
        <f>VLOOKUP($I163,data_dd!$C:$H,2,FALSE)</f>
        <v>38.013488603908236</v>
      </c>
      <c r="K163" s="96">
        <f>VLOOKUP($I163,data_dd!$C:$H,3,FALSE)</f>
        <v>38.178854540754635</v>
      </c>
      <c r="L163" s="95">
        <f>VLOOKUP($I163,data_dd!$C:$H,4,FALSE)</f>
        <v>32.036031742303805</v>
      </c>
      <c r="M163" s="96">
        <f>VLOOKUP($I163,data_dd!$C:$H,5,FALSE)</f>
        <v>32.164885480421802</v>
      </c>
      <c r="N163" s="31"/>
      <c r="O163" s="40">
        <f t="shared" si="11"/>
        <v>44805</v>
      </c>
      <c r="P163" s="95">
        <f>VLOOKUP($O163,data_dd!$C:$H,2,FALSE)</f>
        <v>37.770876218416511</v>
      </c>
      <c r="Q163" s="96">
        <f>VLOOKUP($O163,data_dd!$C:$H,3,FALSE)</f>
        <v>38.080325933358452</v>
      </c>
      <c r="R163" s="95">
        <f>VLOOKUP($O163,data_dd!$C:$H,4,FALSE)</f>
        <v>31.760620732494797</v>
      </c>
      <c r="S163" s="96">
        <f>VLOOKUP($O163,data_dd!$C:$H,5,FALSE)</f>
        <v>32.054551219450673</v>
      </c>
      <c r="T163" s="31"/>
    </row>
    <row r="164" spans="1:20" ht="15">
      <c r="A164" s="106" t="str">
        <f t="shared" si="8"/>
        <v>2-Sep</v>
      </c>
      <c r="B164" s="34">
        <f t="shared" si="9"/>
        <v>45537</v>
      </c>
      <c r="C164" s="82" t="e">
        <f>IF(VLOOKUP($B164,data_dd!$C:$H,2,FALSE)=0,#N/A,VLOOKUP($B164,data_dd!$C:$H,2,FALSE))</f>
        <v>#N/A</v>
      </c>
      <c r="D164" s="94" t="e">
        <f>IF(VLOOKUP($B164,data_dd!$C:$H,2,FALSE)=0,#N/A,VLOOKUP($B164,data_dd!$C:$H,3,FALSE))</f>
        <v>#N/A</v>
      </c>
      <c r="E164" s="82" t="e">
        <f>IF(VLOOKUP($B164,data_dd!$C:$H,4,FALSE)=0,#N/A,VLOOKUP($B164,data_dd!$C:$H,4,FALSE))</f>
        <v>#N/A</v>
      </c>
      <c r="F164" s="94" t="e">
        <f>IF(VLOOKUP($B164,data_dd!$C:$H,4,FALSE)=0,#N/A,VLOOKUP($B164,data_dd!$C:$H,5,FALSE))</f>
        <v>#N/A</v>
      </c>
      <c r="G164" s="94">
        <f>IF(VLOOKUP($B164,data_dd!$C:$H,6,FALSE)=0,#N/A,VLOOKUP($B164,data_dd!$C:$H,6,FALSE))</f>
        <v>32.124241552080363</v>
      </c>
      <c r="H164" s="31"/>
      <c r="I164" s="34">
        <f t="shared" si="10"/>
        <v>45171</v>
      </c>
      <c r="J164" s="82">
        <f>VLOOKUP($I164,data_dd!$C:$H,2,FALSE)</f>
        <v>37.86338104987891</v>
      </c>
      <c r="K164" s="94">
        <f>VLOOKUP($I164,data_dd!$C:$H,3,FALSE)</f>
        <v>38.142746297265063</v>
      </c>
      <c r="L164" s="82">
        <f>VLOOKUP($I164,data_dd!$C:$H,4,FALSE)</f>
        <v>31.941924868878967</v>
      </c>
      <c r="M164" s="94">
        <f>VLOOKUP($I164,data_dd!$C:$H,5,FALSE)</f>
        <v>32.144387489669342</v>
      </c>
      <c r="N164" s="31"/>
      <c r="O164" s="34">
        <f t="shared" si="11"/>
        <v>44806</v>
      </c>
      <c r="P164" s="82">
        <f>VLOOKUP($O164,data_dd!$C:$H,2,FALSE)</f>
        <v>37.925559035339013</v>
      </c>
      <c r="Q164" s="94">
        <f>VLOOKUP($O164,data_dd!$C:$H,3,FALSE)</f>
        <v>38.087600193921929</v>
      </c>
      <c r="R164" s="82">
        <f>VLOOKUP($O164,data_dd!$C:$H,4,FALSE)</f>
        <v>32.010019500932493</v>
      </c>
      <c r="S164" s="94">
        <f>VLOOKUP($O164,data_dd!$C:$H,5,FALSE)</f>
        <v>32.069662446011421</v>
      </c>
      <c r="T164" s="31"/>
    </row>
    <row r="165" spans="1:20" ht="15">
      <c r="A165" s="106" t="str">
        <f t="shared" si="8"/>
        <v>3-Sep</v>
      </c>
      <c r="B165" s="40">
        <f t="shared" si="9"/>
        <v>45538</v>
      </c>
      <c r="C165" s="95" t="e">
        <f>IF(VLOOKUP($B165,data_dd!$C:$H,2,FALSE)=0,#N/A,VLOOKUP($B165,data_dd!$C:$H,2,FALSE))</f>
        <v>#N/A</v>
      </c>
      <c r="D165" s="96" t="e">
        <f>IF(VLOOKUP($B165,data_dd!$C:$H,2,FALSE)=0,#N/A,VLOOKUP($B165,data_dd!$C:$H,3,FALSE))</f>
        <v>#N/A</v>
      </c>
      <c r="E165" s="95" t="e">
        <f>IF(VLOOKUP($B165,data_dd!$C:$H,4,FALSE)=0,#N/A,VLOOKUP($B165,data_dd!$C:$H,4,FALSE))</f>
        <v>#N/A</v>
      </c>
      <c r="F165" s="96" t="e">
        <f>IF(VLOOKUP($B165,data_dd!$C:$H,4,FALSE)=0,#N/A,VLOOKUP($B165,data_dd!$C:$H,5,FALSE))</f>
        <v>#N/A</v>
      </c>
      <c r="G165" s="96">
        <f>IF(VLOOKUP($B165,data_dd!$C:$H,6,FALSE)=0,#N/A,VLOOKUP($B165,data_dd!$C:$H,6,FALSE))</f>
        <v>32.116904098520891</v>
      </c>
      <c r="H165" s="31"/>
      <c r="I165" s="40">
        <f t="shared" si="10"/>
        <v>45172</v>
      </c>
      <c r="J165" s="95">
        <f>VLOOKUP($I165,data_dd!$C:$H,2,FALSE)</f>
        <v>38.430948133854798</v>
      </c>
      <c r="K165" s="96">
        <f>VLOOKUP($I165,data_dd!$C:$H,3,FALSE)</f>
        <v>38.155203998520179</v>
      </c>
      <c r="L165" s="95">
        <f>VLOOKUP($I165,data_dd!$C:$H,4,FALSE)</f>
        <v>32.51101963425679</v>
      </c>
      <c r="M165" s="96">
        <f>VLOOKUP($I165,data_dd!$C:$H,5,FALSE)</f>
        <v>32.181384051709109</v>
      </c>
      <c r="N165" s="31"/>
      <c r="O165" s="40">
        <f t="shared" si="11"/>
        <v>44807</v>
      </c>
      <c r="P165" s="95">
        <f>VLOOKUP($O165,data_dd!$C:$H,2,FALSE)</f>
        <v>38.339573926471303</v>
      </c>
      <c r="Q165" s="96">
        <f>VLOOKUP($O165,data_dd!$C:$H,3,FALSE)</f>
        <v>38.077369511005031</v>
      </c>
      <c r="R165" s="95">
        <f>VLOOKUP($O165,data_dd!$C:$H,4,FALSE)</f>
        <v>32.254517682756223</v>
      </c>
      <c r="S165" s="96">
        <f>VLOOKUP($O165,data_dd!$C:$H,5,FALSE)</f>
        <v>32.068869652840149</v>
      </c>
      <c r="T165" s="31"/>
    </row>
    <row r="166" spans="1:20" ht="15">
      <c r="A166" s="106" t="str">
        <f t="shared" si="8"/>
        <v>4-Sep</v>
      </c>
      <c r="B166" s="34">
        <f t="shared" si="9"/>
        <v>45539</v>
      </c>
      <c r="C166" s="82" t="e">
        <f>IF(VLOOKUP($B166,data_dd!$C:$H,2,FALSE)=0,#N/A,VLOOKUP($B166,data_dd!$C:$H,2,FALSE))</f>
        <v>#N/A</v>
      </c>
      <c r="D166" s="94" t="e">
        <f>IF(VLOOKUP($B166,data_dd!$C:$H,2,FALSE)=0,#N/A,VLOOKUP($B166,data_dd!$C:$H,3,FALSE))</f>
        <v>#N/A</v>
      </c>
      <c r="E166" s="82" t="e">
        <f>IF(VLOOKUP($B166,data_dd!$C:$H,4,FALSE)=0,#N/A,VLOOKUP($B166,data_dd!$C:$H,4,FALSE))</f>
        <v>#N/A</v>
      </c>
      <c r="F166" s="94" t="e">
        <f>IF(VLOOKUP($B166,data_dd!$C:$H,4,FALSE)=0,#N/A,VLOOKUP($B166,data_dd!$C:$H,5,FALSE))</f>
        <v>#N/A</v>
      </c>
      <c r="G166" s="94">
        <f>IF(VLOOKUP($B166,data_dd!$C:$H,6,FALSE)=0,#N/A,VLOOKUP($B166,data_dd!$C:$H,6,FALSE))</f>
        <v>32.110223734439145</v>
      </c>
      <c r="H166" s="31"/>
      <c r="I166" s="34">
        <f t="shared" si="10"/>
        <v>45173</v>
      </c>
      <c r="J166" s="82">
        <f>VLOOKUP($I166,data_dd!$C:$H,2,FALSE)</f>
        <v>37.824056140926203</v>
      </c>
      <c r="K166" s="94">
        <f>VLOOKUP($I166,data_dd!$C:$H,3,FALSE)</f>
        <v>38.107998523137951</v>
      </c>
      <c r="L166" s="82">
        <f>VLOOKUP($I166,data_dd!$C:$H,4,FALSE)</f>
        <v>31.917161567296727</v>
      </c>
      <c r="M166" s="94">
        <f>VLOOKUP($I166,data_dd!$C:$H,5,FALSE)</f>
        <v>32.145314949686174</v>
      </c>
      <c r="N166" s="31"/>
      <c r="O166" s="34">
        <f t="shared" si="11"/>
        <v>44808</v>
      </c>
      <c r="P166" s="82">
        <f>VLOOKUP($O166,data_dd!$C:$H,2,FALSE)</f>
        <v>37.6693628209824</v>
      </c>
      <c r="Q166" s="94">
        <f>VLOOKUP($O166,data_dd!$C:$H,3,FALSE)</f>
        <v>38.041753418005101</v>
      </c>
      <c r="R166" s="82">
        <f>VLOOKUP($O166,data_dd!$C:$H,4,FALSE)</f>
        <v>31.816382411206241</v>
      </c>
      <c r="S166" s="94">
        <f>VLOOKUP($O166,data_dd!$C:$H,5,FALSE)</f>
        <v>32.050319546652666</v>
      </c>
      <c r="T166" s="31"/>
    </row>
    <row r="167" spans="1:20" ht="15">
      <c r="A167" s="106" t="str">
        <f t="shared" si="8"/>
        <v>5-Sep</v>
      </c>
      <c r="B167" s="40">
        <f t="shared" si="9"/>
        <v>45540</v>
      </c>
      <c r="C167" s="95" t="e">
        <f>IF(VLOOKUP($B167,data_dd!$C:$H,2,FALSE)=0,#N/A,VLOOKUP($B167,data_dd!$C:$H,2,FALSE))</f>
        <v>#N/A</v>
      </c>
      <c r="D167" s="96" t="e">
        <f>IF(VLOOKUP($B167,data_dd!$C:$H,2,FALSE)=0,#N/A,VLOOKUP($B167,data_dd!$C:$H,3,FALSE))</f>
        <v>#N/A</v>
      </c>
      <c r="E167" s="95" t="e">
        <f>IF(VLOOKUP($B167,data_dd!$C:$H,4,FALSE)=0,#N/A,VLOOKUP($B167,data_dd!$C:$H,4,FALSE))</f>
        <v>#N/A</v>
      </c>
      <c r="F167" s="96" t="e">
        <f>IF(VLOOKUP($B167,data_dd!$C:$H,4,FALSE)=0,#N/A,VLOOKUP($B167,data_dd!$C:$H,5,FALSE))</f>
        <v>#N/A</v>
      </c>
      <c r="G167" s="96">
        <f>IF(VLOOKUP($B167,data_dd!$C:$H,6,FALSE)=0,#N/A,VLOOKUP($B167,data_dd!$C:$H,6,FALSE))</f>
        <v>32.089102794664811</v>
      </c>
      <c r="H167" s="31"/>
      <c r="I167" s="40">
        <f t="shared" si="10"/>
        <v>45174</v>
      </c>
      <c r="J167" s="95">
        <f>VLOOKUP($I167,data_dd!$C:$H,2,FALSE)</f>
        <v>38.382555877524069</v>
      </c>
      <c r="K167" s="96">
        <f>VLOOKUP($I167,data_dd!$C:$H,3,FALSE)</f>
        <v>38.131681539601423</v>
      </c>
      <c r="L167" s="95">
        <f>VLOOKUP($I167,data_dd!$C:$H,4,FALSE)</f>
        <v>32.409790771536059</v>
      </c>
      <c r="M167" s="96">
        <f>VLOOKUP($I167,data_dd!$C:$H,5,FALSE)</f>
        <v>32.180208502483552</v>
      </c>
      <c r="N167" s="31"/>
      <c r="O167" s="40">
        <f t="shared" si="11"/>
        <v>44809</v>
      </c>
      <c r="P167" s="95">
        <f>VLOOKUP($O167,data_dd!$C:$H,2,FALSE)</f>
        <v>37.647558888056246</v>
      </c>
      <c r="Q167" s="96">
        <f>VLOOKUP($O167,data_dd!$C:$H,3,FALSE)</f>
        <v>37.922002252221304</v>
      </c>
      <c r="R167" s="95">
        <f>VLOOKUP($O167,data_dd!$C:$H,4,FALSE)</f>
        <v>31.681584511946316</v>
      </c>
      <c r="S167" s="96">
        <f>VLOOKUP($O167,data_dd!$C:$H,5,FALSE)</f>
        <v>31.949301712913012</v>
      </c>
      <c r="T167" s="31"/>
    </row>
    <row r="168" spans="1:20" ht="15">
      <c r="A168" s="106" t="str">
        <f t="shared" si="8"/>
        <v>6-Sep</v>
      </c>
      <c r="B168" s="34">
        <f t="shared" si="9"/>
        <v>45541</v>
      </c>
      <c r="C168" s="82" t="e">
        <f>IF(VLOOKUP($B168,data_dd!$C:$H,2,FALSE)=0,#N/A,VLOOKUP($B168,data_dd!$C:$H,2,FALSE))</f>
        <v>#N/A</v>
      </c>
      <c r="D168" s="94" t="e">
        <f>IF(VLOOKUP($B168,data_dd!$C:$H,2,FALSE)=0,#N/A,VLOOKUP($B168,data_dd!$C:$H,3,FALSE))</f>
        <v>#N/A</v>
      </c>
      <c r="E168" s="82" t="e">
        <f>IF(VLOOKUP($B168,data_dd!$C:$H,4,FALSE)=0,#N/A,VLOOKUP($B168,data_dd!$C:$H,4,FALSE))</f>
        <v>#N/A</v>
      </c>
      <c r="F168" s="94" t="e">
        <f>IF(VLOOKUP($B168,data_dd!$C:$H,4,FALSE)=0,#N/A,VLOOKUP($B168,data_dd!$C:$H,5,FALSE))</f>
        <v>#N/A</v>
      </c>
      <c r="G168" s="94">
        <f>IF(VLOOKUP($B168,data_dd!$C:$H,6,FALSE)=0,#N/A,VLOOKUP($B168,data_dd!$C:$H,6,FALSE))</f>
        <v>32.06076005753912</v>
      </c>
      <c r="H168" s="31"/>
      <c r="I168" s="34">
        <f t="shared" si="10"/>
        <v>45175</v>
      </c>
      <c r="J168" s="82">
        <f>VLOOKUP($I168,data_dd!$C:$H,2,FALSE)</f>
        <v>38.335872655069572</v>
      </c>
      <c r="K168" s="94">
        <f>VLOOKUP($I168,data_dd!$C:$H,3,FALSE)</f>
        <v>38.148725376738092</v>
      </c>
      <c r="L168" s="82">
        <f>VLOOKUP($I168,data_dd!$C:$H,4,FALSE)</f>
        <v>32.353372156177493</v>
      </c>
      <c r="M168" s="94">
        <f>VLOOKUP($I168,data_dd!$C:$H,5,FALSE)</f>
        <v>32.195253938748905</v>
      </c>
      <c r="N168" s="31"/>
      <c r="O168" s="34">
        <f t="shared" si="11"/>
        <v>44810</v>
      </c>
      <c r="P168" s="82">
        <f>VLOOKUP($O168,data_dd!$C:$H,2,FALSE)</f>
        <v>37.854166045585799</v>
      </c>
      <c r="Q168" s="94">
        <f>VLOOKUP($O168,data_dd!$C:$H,3,FALSE)</f>
        <v>37.911527636321267</v>
      </c>
      <c r="R168" s="82">
        <f>VLOOKUP($O168,data_dd!$C:$H,4,FALSE)</f>
        <v>32.1000632274041</v>
      </c>
      <c r="S168" s="94">
        <f>VLOOKUP($O168,data_dd!$C:$H,5,FALSE)</f>
        <v>31.969402544056173</v>
      </c>
      <c r="T168" s="31"/>
    </row>
    <row r="169" spans="1:20" ht="15">
      <c r="A169" s="106" t="str">
        <f t="shared" si="8"/>
        <v>7-Sep</v>
      </c>
      <c r="B169" s="40">
        <f t="shared" si="9"/>
        <v>45542</v>
      </c>
      <c r="C169" s="95" t="e">
        <f>IF(VLOOKUP($B169,data_dd!$C:$H,2,FALSE)=0,#N/A,VLOOKUP($B169,data_dd!$C:$H,2,FALSE))</f>
        <v>#N/A</v>
      </c>
      <c r="D169" s="96" t="e">
        <f>IF(VLOOKUP($B169,data_dd!$C:$H,2,FALSE)=0,#N/A,VLOOKUP($B169,data_dd!$C:$H,3,FALSE))</f>
        <v>#N/A</v>
      </c>
      <c r="E169" s="95" t="e">
        <f>IF(VLOOKUP($B169,data_dd!$C:$H,4,FALSE)=0,#N/A,VLOOKUP($B169,data_dd!$C:$H,4,FALSE))</f>
        <v>#N/A</v>
      </c>
      <c r="F169" s="96" t="e">
        <f>IF(VLOOKUP($B169,data_dd!$C:$H,4,FALSE)=0,#N/A,VLOOKUP($B169,data_dd!$C:$H,5,FALSE))</f>
        <v>#N/A</v>
      </c>
      <c r="G169" s="96">
        <f>IF(VLOOKUP($B169,data_dd!$C:$H,6,FALSE)=0,#N/A,VLOOKUP($B169,data_dd!$C:$H,6,FALSE))</f>
        <v>32.012359813573873</v>
      </c>
      <c r="H169" s="31"/>
      <c r="I169" s="40">
        <f t="shared" si="10"/>
        <v>45176</v>
      </c>
      <c r="J169" s="95">
        <f>VLOOKUP($I169,data_dd!$C:$H,2,FALSE)</f>
        <v>38.268133238100944</v>
      </c>
      <c r="K169" s="96">
        <f>VLOOKUP($I169,data_dd!$C:$H,3,FALSE)</f>
        <v>38.177603198483567</v>
      </c>
      <c r="L169" s="95">
        <f>VLOOKUP($I169,data_dd!$C:$H,4,FALSE)</f>
        <v>32.310556260507781</v>
      </c>
      <c r="M169" s="96">
        <f>VLOOKUP($I169,data_dd!$C:$H,5,FALSE)</f>
        <v>32.230395837844043</v>
      </c>
      <c r="N169" s="31"/>
      <c r="O169" s="40">
        <f t="shared" si="11"/>
        <v>44811</v>
      </c>
      <c r="P169" s="95">
        <f>VLOOKUP($O169,data_dd!$C:$H,2,FALSE)</f>
        <v>37.394439643869404</v>
      </c>
      <c r="Q169" s="96">
        <f>VLOOKUP($O169,data_dd!$C:$H,3,FALSE)</f>
        <v>37.813554949084278</v>
      </c>
      <c r="R169" s="95">
        <f>VLOOKUP($O169,data_dd!$C:$H,4,FALSE)</f>
        <v>31.443992707532534</v>
      </c>
      <c r="S169" s="96">
        <f>VLOOKUP($O169,data_dd!$C:$H,5,FALSE)</f>
        <v>31.884403966492734</v>
      </c>
      <c r="T169" s="31"/>
    </row>
    <row r="170" spans="1:20" ht="15">
      <c r="A170" s="106" t="str">
        <f t="shared" si="8"/>
        <v>8-Sep</v>
      </c>
      <c r="B170" s="34">
        <f t="shared" si="9"/>
        <v>45543</v>
      </c>
      <c r="C170" s="82" t="e">
        <f>IF(VLOOKUP($B170,data_dd!$C:$H,2,FALSE)=0,#N/A,VLOOKUP($B170,data_dd!$C:$H,2,FALSE))</f>
        <v>#N/A</v>
      </c>
      <c r="D170" s="94" t="e">
        <f>IF(VLOOKUP($B170,data_dd!$C:$H,2,FALSE)=0,#N/A,VLOOKUP($B170,data_dd!$C:$H,3,FALSE))</f>
        <v>#N/A</v>
      </c>
      <c r="E170" s="82" t="e">
        <f>IF(VLOOKUP($B170,data_dd!$C:$H,4,FALSE)=0,#N/A,VLOOKUP($B170,data_dd!$C:$H,4,FALSE))</f>
        <v>#N/A</v>
      </c>
      <c r="F170" s="94" t="e">
        <f>IF(VLOOKUP($B170,data_dd!$C:$H,4,FALSE)=0,#N/A,VLOOKUP($B170,data_dd!$C:$H,5,FALSE))</f>
        <v>#N/A</v>
      </c>
      <c r="G170" s="94">
        <f>IF(VLOOKUP($B170,data_dd!$C:$H,6,FALSE)=0,#N/A,VLOOKUP($B170,data_dd!$C:$H,6,FALSE))</f>
        <v>31.953563993334626</v>
      </c>
      <c r="H170" s="31"/>
      <c r="I170" s="34">
        <f t="shared" si="10"/>
        <v>45177</v>
      </c>
      <c r="J170" s="82">
        <f>VLOOKUP($I170,data_dd!$C:$H,2,FALSE)</f>
        <v>37.744042029011759</v>
      </c>
      <c r="K170" s="94">
        <f>VLOOKUP($I170,data_dd!$C:$H,3,FALSE)</f>
        <v>38.136038864224432</v>
      </c>
      <c r="L170" s="82">
        <f>VLOOKUP($I170,data_dd!$C:$H,4,FALSE)</f>
        <v>31.81984231530685</v>
      </c>
      <c r="M170" s="94">
        <f>VLOOKUP($I170,data_dd!$C:$H,5,FALSE)</f>
        <v>32.191376432690006</v>
      </c>
      <c r="N170" s="31"/>
      <c r="O170" s="34">
        <f t="shared" si="11"/>
        <v>44812</v>
      </c>
      <c r="P170" s="82">
        <f>VLOOKUP($O170,data_dd!$C:$H,2,FALSE)</f>
        <v>37.814545189580222</v>
      </c>
      <c r="Q170" s="94">
        <f>VLOOKUP($O170,data_dd!$C:$H,3,FALSE)</f>
        <v>37.794308986730918</v>
      </c>
      <c r="R170" s="82">
        <f>VLOOKUP($O170,data_dd!$C:$H,4,FALSE)</f>
        <v>32.027217943585505</v>
      </c>
      <c r="S170" s="94">
        <f>VLOOKUP($O170,data_dd!$C:$H,5,FALSE)</f>
        <v>31.887046460235382</v>
      </c>
      <c r="T170" s="31"/>
    </row>
    <row r="171" spans="1:20" ht="15">
      <c r="A171" s="106" t="str">
        <f t="shared" si="8"/>
        <v>9-Sep</v>
      </c>
      <c r="B171" s="40">
        <f t="shared" si="9"/>
        <v>45544</v>
      </c>
      <c r="C171" s="95" t="e">
        <f>IF(VLOOKUP($B171,data_dd!$C:$H,2,FALSE)=0,#N/A,VLOOKUP($B171,data_dd!$C:$H,2,FALSE))</f>
        <v>#N/A</v>
      </c>
      <c r="D171" s="96" t="e">
        <f>IF(VLOOKUP($B171,data_dd!$C:$H,2,FALSE)=0,#N/A,VLOOKUP($B171,data_dd!$C:$H,3,FALSE))</f>
        <v>#N/A</v>
      </c>
      <c r="E171" s="95" t="e">
        <f>IF(VLOOKUP($B171,data_dd!$C:$H,4,FALSE)=0,#N/A,VLOOKUP($B171,data_dd!$C:$H,4,FALSE))</f>
        <v>#N/A</v>
      </c>
      <c r="F171" s="96" t="e">
        <f>IF(VLOOKUP($B171,data_dd!$C:$H,4,FALSE)=0,#N/A,VLOOKUP($B171,data_dd!$C:$H,5,FALSE))</f>
        <v>#N/A</v>
      </c>
      <c r="G171" s="96">
        <f>IF(VLOOKUP($B171,data_dd!$C:$H,6,FALSE)=0,#N/A,VLOOKUP($B171,data_dd!$C:$H,6,FALSE))</f>
        <v>31.920988068137891</v>
      </c>
      <c r="H171" s="31"/>
      <c r="I171" s="40">
        <f t="shared" si="10"/>
        <v>45178</v>
      </c>
      <c r="J171" s="95">
        <f>VLOOKUP($I171,data_dd!$C:$H,2,FALSE)</f>
        <v>37.988674667515042</v>
      </c>
      <c r="K171" s="96">
        <f>VLOOKUP($I171,data_dd!$C:$H,3,FALSE)</f>
        <v>38.097631871004879</v>
      </c>
      <c r="L171" s="95">
        <f>VLOOKUP($I171,data_dd!$C:$H,4,FALSE)</f>
        <v>32.008093783268464</v>
      </c>
      <c r="M171" s="96">
        <f>VLOOKUP($I171,data_dd!$C:$H,5,FALSE)</f>
        <v>32.147719822667938</v>
      </c>
      <c r="N171" s="31"/>
      <c r="O171" s="40">
        <f t="shared" si="11"/>
        <v>44813</v>
      </c>
      <c r="P171" s="95">
        <f>VLOOKUP($O171,data_dd!$C:$H,2,FALSE)</f>
        <v>38.118421600838758</v>
      </c>
      <c r="Q171" s="96">
        <f>VLOOKUP($O171,data_dd!$C:$H,3,FALSE)</f>
        <v>37.797601212662926</v>
      </c>
      <c r="R171" s="95">
        <f>VLOOKUP($O171,data_dd!$C:$H,4,FALSE)</f>
        <v>32.257226674537492</v>
      </c>
      <c r="S171" s="96">
        <f>VLOOKUP($O171,data_dd!$C:$H,5,FALSE)</f>
        <v>31.918310080928158</v>
      </c>
      <c r="T171" s="31"/>
    </row>
    <row r="172" spans="1:20" ht="15">
      <c r="A172" s="106" t="str">
        <f t="shared" si="8"/>
        <v>10-Sep</v>
      </c>
      <c r="B172" s="34">
        <f t="shared" si="9"/>
        <v>45545</v>
      </c>
      <c r="C172" s="82" t="e">
        <f>IF(VLOOKUP($B172,data_dd!$C:$H,2,FALSE)=0,#N/A,VLOOKUP($B172,data_dd!$C:$H,2,FALSE))</f>
        <v>#N/A</v>
      </c>
      <c r="D172" s="94" t="e">
        <f>IF(VLOOKUP($B172,data_dd!$C:$H,2,FALSE)=0,#N/A,VLOOKUP($B172,data_dd!$C:$H,3,FALSE))</f>
        <v>#N/A</v>
      </c>
      <c r="E172" s="82" t="e">
        <f>IF(VLOOKUP($B172,data_dd!$C:$H,4,FALSE)=0,#N/A,VLOOKUP($B172,data_dd!$C:$H,4,FALSE))</f>
        <v>#N/A</v>
      </c>
      <c r="F172" s="94" t="e">
        <f>IF(VLOOKUP($B172,data_dd!$C:$H,4,FALSE)=0,#N/A,VLOOKUP($B172,data_dd!$C:$H,5,FALSE))</f>
        <v>#N/A</v>
      </c>
      <c r="G172" s="94">
        <f>IF(VLOOKUP($B172,data_dd!$C:$H,6,FALSE)=0,#N/A,VLOOKUP($B172,data_dd!$C:$H,6,FALSE))</f>
        <v>31.893387199093066</v>
      </c>
      <c r="H172" s="31"/>
      <c r="I172" s="34">
        <f t="shared" si="10"/>
        <v>45179</v>
      </c>
      <c r="J172" s="82">
        <f>VLOOKUP($I172,data_dd!$C:$H,2,FALSE)</f>
        <v>37.312838515240337</v>
      </c>
      <c r="K172" s="94">
        <f>VLOOKUP($I172,data_dd!$C:$H,3,FALSE)</f>
        <v>38.020621493782812</v>
      </c>
      <c r="L172" s="82">
        <f>VLOOKUP($I172,data_dd!$C:$H,4,FALSE)</f>
        <v>31.478534555641932</v>
      </c>
      <c r="M172" s="94">
        <f>VLOOKUP($I172,data_dd!$C:$H,5,FALSE)</f>
        <v>32.08220567711939</v>
      </c>
      <c r="N172" s="31"/>
      <c r="O172" s="34">
        <f t="shared" si="11"/>
        <v>44814</v>
      </c>
      <c r="P172" s="82">
        <f>VLOOKUP($O172,data_dd!$C:$H,2,FALSE)</f>
        <v>37.987495750193439</v>
      </c>
      <c r="Q172" s="94">
        <f>VLOOKUP($O172,data_dd!$C:$H,3,FALSE)</f>
        <v>37.827983334775581</v>
      </c>
      <c r="R172" s="82">
        <f>VLOOKUP($O172,data_dd!$C:$H,4,FALSE)</f>
        <v>32.097521394045529</v>
      </c>
      <c r="S172" s="94">
        <f>VLOOKUP($O172,data_dd!$C:$H,5,FALSE)</f>
        <v>31.947207197817661</v>
      </c>
      <c r="T172" s="31"/>
    </row>
    <row r="173" spans="1:20" ht="15">
      <c r="A173" s="106" t="str">
        <f t="shared" si="8"/>
        <v>11-Sep</v>
      </c>
      <c r="B173" s="40">
        <f t="shared" si="9"/>
        <v>45546</v>
      </c>
      <c r="C173" s="95" t="e">
        <f>IF(VLOOKUP($B173,data_dd!$C:$H,2,FALSE)=0,#N/A,VLOOKUP($B173,data_dd!$C:$H,2,FALSE))</f>
        <v>#N/A</v>
      </c>
      <c r="D173" s="96" t="e">
        <f>IF(VLOOKUP($B173,data_dd!$C:$H,2,FALSE)=0,#N/A,VLOOKUP($B173,data_dd!$C:$H,3,FALSE))</f>
        <v>#N/A</v>
      </c>
      <c r="E173" s="95" t="e">
        <f>IF(VLOOKUP($B173,data_dd!$C:$H,4,FALSE)=0,#N/A,VLOOKUP($B173,data_dd!$C:$H,4,FALSE))</f>
        <v>#N/A</v>
      </c>
      <c r="F173" s="96" t="e">
        <f>IF(VLOOKUP($B173,data_dd!$C:$H,4,FALSE)=0,#N/A,VLOOKUP($B173,data_dd!$C:$H,5,FALSE))</f>
        <v>#N/A</v>
      </c>
      <c r="G173" s="96">
        <f>IF(VLOOKUP($B173,data_dd!$C:$H,6,FALSE)=0,#N/A,VLOOKUP($B173,data_dd!$C:$H,6,FALSE))</f>
        <v>31.885343227155477</v>
      </c>
      <c r="H173" s="31"/>
      <c r="I173" s="40">
        <f t="shared" si="10"/>
        <v>45180</v>
      </c>
      <c r="J173" s="95">
        <f>VLOOKUP($I173,data_dd!$C:$H,2,FALSE)</f>
        <v>37.288747155738342</v>
      </c>
      <c r="K173" s="96">
        <f>VLOOKUP($I173,data_dd!$C:$H,3,FALSE)</f>
        <v>37.858083205835058</v>
      </c>
      <c r="L173" s="95">
        <f>VLOOKUP($I173,data_dd!$C:$H,4,FALSE)</f>
        <v>31.371281827838949</v>
      </c>
      <c r="M173" s="96">
        <f>VLOOKUP($I173,data_dd!$C:$H,5,FALSE)</f>
        <v>31.924429652243514</v>
      </c>
      <c r="N173" s="31"/>
      <c r="O173" s="40">
        <f t="shared" si="11"/>
        <v>44815</v>
      </c>
      <c r="P173" s="95">
        <f>VLOOKUP($O173,data_dd!$C:$H,2,FALSE)</f>
        <v>38.34311271582115</v>
      </c>
      <c r="Q173" s="96">
        <f>VLOOKUP($O173,data_dd!$C:$H,3,FALSE)</f>
        <v>37.886167328090359</v>
      </c>
      <c r="R173" s="95">
        <f>VLOOKUP($O173,data_dd!$C:$H,4,FALSE)</f>
        <v>32.627615263106541</v>
      </c>
      <c r="S173" s="96">
        <f>VLOOKUP($O173,data_dd!$C:$H,5,FALSE)</f>
        <v>32.049361692519575</v>
      </c>
      <c r="T173" s="31"/>
    </row>
    <row r="174" spans="1:20" ht="15">
      <c r="A174" s="106" t="str">
        <f t="shared" si="8"/>
        <v>12-Sep</v>
      </c>
      <c r="B174" s="34">
        <f t="shared" si="9"/>
        <v>45547</v>
      </c>
      <c r="C174" s="82" t="e">
        <f>IF(VLOOKUP($B174,data_dd!$C:$H,2,FALSE)=0,#N/A,VLOOKUP($B174,data_dd!$C:$H,2,FALSE))</f>
        <v>#N/A</v>
      </c>
      <c r="D174" s="94" t="e">
        <f>IF(VLOOKUP($B174,data_dd!$C:$H,2,FALSE)=0,#N/A,VLOOKUP($B174,data_dd!$C:$H,3,FALSE))</f>
        <v>#N/A</v>
      </c>
      <c r="E174" s="82" t="e">
        <f>IF(VLOOKUP($B174,data_dd!$C:$H,4,FALSE)=0,#N/A,VLOOKUP($B174,data_dd!$C:$H,4,FALSE))</f>
        <v>#N/A</v>
      </c>
      <c r="F174" s="94" t="e">
        <f>IF(VLOOKUP($B174,data_dd!$C:$H,4,FALSE)=0,#N/A,VLOOKUP($B174,data_dd!$C:$H,5,FALSE))</f>
        <v>#N/A</v>
      </c>
      <c r="G174" s="94">
        <f>IF(VLOOKUP($B174,data_dd!$C:$H,6,FALSE)=0,#N/A,VLOOKUP($B174,data_dd!$C:$H,6,FALSE))</f>
        <v>31.873366575922567</v>
      </c>
      <c r="H174" s="31"/>
      <c r="I174" s="34">
        <f t="shared" si="10"/>
        <v>45181</v>
      </c>
      <c r="J174" s="82">
        <f>VLOOKUP($I174,data_dd!$C:$H,2,FALSE)</f>
        <v>37.003280209953431</v>
      </c>
      <c r="K174" s="94">
        <f>VLOOKUP($I174,data_dd!$C:$H,3,FALSE)</f>
        <v>37.695735339722916</v>
      </c>
      <c r="L174" s="82">
        <f>VLOOKUP($I174,data_dd!$C:$H,4,FALSE)</f>
        <v>31.343309301424057</v>
      </c>
      <c r="M174" s="94">
        <f>VLOOKUP($I174,data_dd!$C:$H,5,FALSE)</f>
        <v>31.804391981063688</v>
      </c>
      <c r="N174" s="31"/>
      <c r="O174" s="34">
        <f t="shared" si="11"/>
        <v>44816</v>
      </c>
      <c r="P174" s="82">
        <f>VLOOKUP($O174,data_dd!$C:$H,2,FALSE)</f>
        <v>37.847808179941687</v>
      </c>
      <c r="Q174" s="94">
        <f>VLOOKUP($O174,data_dd!$C:$H,3,FALSE)</f>
        <v>37.896790340888302</v>
      </c>
      <c r="R174" s="82">
        <f>VLOOKUP($O174,data_dd!$C:$H,4,FALSE)</f>
        <v>31.995923993102497</v>
      </c>
      <c r="S174" s="94">
        <f>VLOOKUP($O174,data_dd!$C:$H,5,FALSE)</f>
        <v>32.051904771862951</v>
      </c>
      <c r="T174" s="31"/>
    </row>
    <row r="175" spans="1:20" ht="15">
      <c r="A175" s="106" t="str">
        <f t="shared" si="8"/>
        <v>13-Sep</v>
      </c>
      <c r="B175" s="40">
        <f t="shared" si="9"/>
        <v>45548</v>
      </c>
      <c r="C175" s="95" t="e">
        <f>IF(VLOOKUP($B175,data_dd!$C:$H,2,FALSE)=0,#N/A,VLOOKUP($B175,data_dd!$C:$H,2,FALSE))</f>
        <v>#N/A</v>
      </c>
      <c r="D175" s="96" t="e">
        <f>IF(VLOOKUP($B175,data_dd!$C:$H,2,FALSE)=0,#N/A,VLOOKUP($B175,data_dd!$C:$H,3,FALSE))</f>
        <v>#N/A</v>
      </c>
      <c r="E175" s="95" t="e">
        <f>IF(VLOOKUP($B175,data_dd!$C:$H,4,FALSE)=0,#N/A,VLOOKUP($B175,data_dd!$C:$H,4,FALSE))</f>
        <v>#N/A</v>
      </c>
      <c r="F175" s="96" t="e">
        <f>IF(VLOOKUP($B175,data_dd!$C:$H,4,FALSE)=0,#N/A,VLOOKUP($B175,data_dd!$C:$H,5,FALSE))</f>
        <v>#N/A</v>
      </c>
      <c r="G175" s="96">
        <f>IF(VLOOKUP($B175,data_dd!$C:$H,6,FALSE)=0,#N/A,VLOOKUP($B175,data_dd!$C:$H,6,FALSE))</f>
        <v>31.85809804216526</v>
      </c>
      <c r="H175" s="31"/>
      <c r="I175" s="40">
        <f t="shared" si="10"/>
        <v>45182</v>
      </c>
      <c r="J175" s="95">
        <f>VLOOKUP($I175,data_dd!$C:$H,2,FALSE)</f>
        <v>37.173998095900629</v>
      </c>
      <c r="K175" s="96">
        <f>VLOOKUP($I175,data_dd!$C:$H,3,FALSE)</f>
        <v>37.529022549854758</v>
      </c>
      <c r="L175" s="95">
        <f>VLOOKUP($I175,data_dd!$C:$H,4,FALSE)</f>
        <v>31.291128744019122</v>
      </c>
      <c r="M175" s="96">
        <f>VLOOKUP($I175,data_dd!$C:$H,5,FALSE)</f>
        <v>31.649523311303156</v>
      </c>
      <c r="N175" s="31"/>
      <c r="O175" s="40">
        <f t="shared" si="11"/>
        <v>44817</v>
      </c>
      <c r="P175" s="95">
        <f>VLOOKUP($O175,data_dd!$C:$H,2,FALSE)</f>
        <v>38.147792626019587</v>
      </c>
      <c r="Q175" s="96">
        <f>VLOOKUP($O175,data_dd!$C:$H,3,FALSE)</f>
        <v>37.990834364690201</v>
      </c>
      <c r="R175" s="95">
        <f>VLOOKUP($O175,data_dd!$C:$H,4,FALSE)</f>
        <v>32.433958112016157</v>
      </c>
      <c r="S175" s="96">
        <f>VLOOKUP($O175,data_dd!$C:$H,5,FALSE)</f>
        <v>32.181425238907622</v>
      </c>
      <c r="T175" s="31"/>
    </row>
    <row r="176" spans="1:20" ht="15">
      <c r="A176" s="106" t="str">
        <f t="shared" si="8"/>
        <v>14-Sep</v>
      </c>
      <c r="B176" s="34">
        <f t="shared" si="9"/>
        <v>45549</v>
      </c>
      <c r="C176" s="82" t="e">
        <f>IF(VLOOKUP($B176,data_dd!$C:$H,2,FALSE)=0,#N/A,VLOOKUP($B176,data_dd!$C:$H,2,FALSE))</f>
        <v>#N/A</v>
      </c>
      <c r="D176" s="94" t="e">
        <f>IF(VLOOKUP($B176,data_dd!$C:$H,2,FALSE)=0,#N/A,VLOOKUP($B176,data_dd!$C:$H,3,FALSE))</f>
        <v>#N/A</v>
      </c>
      <c r="E176" s="82" t="e">
        <f>IF(VLOOKUP($B176,data_dd!$C:$H,4,FALSE)=0,#N/A,VLOOKUP($B176,data_dd!$C:$H,4,FALSE))</f>
        <v>#N/A</v>
      </c>
      <c r="F176" s="94" t="e">
        <f>IF(VLOOKUP($B176,data_dd!$C:$H,4,FALSE)=0,#N/A,VLOOKUP($B176,data_dd!$C:$H,5,FALSE))</f>
        <v>#N/A</v>
      </c>
      <c r="G176" s="94">
        <f>IF(VLOOKUP($B176,data_dd!$C:$H,6,FALSE)=0,#N/A,VLOOKUP($B176,data_dd!$C:$H,6,FALSE))</f>
        <v>31.82756413031408</v>
      </c>
      <c r="H176" s="31"/>
      <c r="I176" s="34">
        <f t="shared" si="10"/>
        <v>45183</v>
      </c>
      <c r="J176" s="82">
        <f>VLOOKUP($I176,data_dd!$C:$H,2,FALSE)</f>
        <v>37.322702202365477</v>
      </c>
      <c r="K176" s="94">
        <f>VLOOKUP($I176,data_dd!$C:$H,3,FALSE)</f>
        <v>37.43058774434023</v>
      </c>
      <c r="L176" s="82">
        <f>VLOOKUP($I176,data_dd!$C:$H,4,FALSE)</f>
        <v>31.609408346924891</v>
      </c>
      <c r="M176" s="94">
        <f>VLOOKUP($I176,data_dd!$C:$H,5,FALSE)</f>
        <v>31.585489409193038</v>
      </c>
      <c r="N176" s="31"/>
      <c r="O176" s="34">
        <f t="shared" si="11"/>
        <v>44818</v>
      </c>
      <c r="P176" s="82">
        <f>VLOOKUP($O176,data_dd!$C:$H,2,FALSE)</f>
        <v>37.877943231294914</v>
      </c>
      <c r="Q176" s="94">
        <f>VLOOKUP($O176,data_dd!$C:$H,3,FALSE)</f>
        <v>37.997603608939912</v>
      </c>
      <c r="R176" s="82">
        <f>VLOOKUP($O176,data_dd!$C:$H,4,FALSE)</f>
        <v>32.068585625128179</v>
      </c>
      <c r="S176" s="94">
        <f>VLOOKUP($O176,data_dd!$C:$H,5,FALSE)</f>
        <v>32.182905195560608</v>
      </c>
      <c r="T176" s="31"/>
    </row>
    <row r="177" spans="1:20" ht="15">
      <c r="A177" s="106" t="str">
        <f t="shared" si="8"/>
        <v>15-Sep</v>
      </c>
      <c r="B177" s="40">
        <f t="shared" si="9"/>
        <v>45550</v>
      </c>
      <c r="C177" s="95" t="e">
        <f>IF(VLOOKUP($B177,data_dd!$C:$H,2,FALSE)=0,#N/A,VLOOKUP($B177,data_dd!$C:$H,2,FALSE))</f>
        <v>#N/A</v>
      </c>
      <c r="D177" s="96" t="e">
        <f>IF(VLOOKUP($B177,data_dd!$C:$H,2,FALSE)=0,#N/A,VLOOKUP($B177,data_dd!$C:$H,3,FALSE))</f>
        <v>#N/A</v>
      </c>
      <c r="E177" s="95" t="e">
        <f>IF(VLOOKUP($B177,data_dd!$C:$H,4,FALSE)=0,#N/A,VLOOKUP($B177,data_dd!$C:$H,4,FALSE))</f>
        <v>#N/A</v>
      </c>
      <c r="F177" s="96" t="e">
        <f>IF(VLOOKUP($B177,data_dd!$C:$H,4,FALSE)=0,#N/A,VLOOKUP($B177,data_dd!$C:$H,5,FALSE))</f>
        <v>#N/A</v>
      </c>
      <c r="G177" s="96">
        <f>IF(VLOOKUP($B177,data_dd!$C:$H,6,FALSE)=0,#N/A,VLOOKUP($B177,data_dd!$C:$H,6,FALSE))</f>
        <v>31.804846870484003</v>
      </c>
      <c r="H177" s="31"/>
      <c r="I177" s="40">
        <f t="shared" si="10"/>
        <v>45184</v>
      </c>
      <c r="J177" s="95">
        <f>VLOOKUP($I177,data_dd!$C:$H,2,FALSE)</f>
        <v>37.826797690178687</v>
      </c>
      <c r="K177" s="96">
        <f>VLOOKUP($I177,data_dd!$C:$H,3,FALSE)</f>
        <v>37.389514524483722</v>
      </c>
      <c r="L177" s="95">
        <f>VLOOKUP($I177,data_dd!$C:$H,4,FALSE)</f>
        <v>31.910814270455699</v>
      </c>
      <c r="M177" s="96">
        <f>VLOOKUP($I177,data_dd!$C:$H,5,FALSE)</f>
        <v>31.552398908747051</v>
      </c>
      <c r="N177" s="31"/>
      <c r="O177" s="40">
        <f t="shared" si="11"/>
        <v>44819</v>
      </c>
      <c r="P177" s="95">
        <f>VLOOKUP($O177,data_dd!$C:$H,2,FALSE)</f>
        <v>38.341074465087672</v>
      </c>
      <c r="Q177" s="96">
        <f>VLOOKUP($O177,data_dd!$C:$H,3,FALSE)</f>
        <v>38.075322690620126</v>
      </c>
      <c r="R177" s="95">
        <f>VLOOKUP($O177,data_dd!$C:$H,4,FALSE)</f>
        <v>32.647252459635986</v>
      </c>
      <c r="S177" s="96">
        <f>VLOOKUP($O177,data_dd!$C:$H,5,FALSE)</f>
        <v>32.290611078825279</v>
      </c>
      <c r="T177" s="31"/>
    </row>
    <row r="178" spans="1:20" ht="15">
      <c r="A178" s="106" t="str">
        <f t="shared" si="8"/>
        <v>16-Sep</v>
      </c>
      <c r="B178" s="34">
        <f t="shared" si="9"/>
        <v>45551</v>
      </c>
      <c r="C178" s="82" t="e">
        <f>IF(VLOOKUP($B178,data_dd!$C:$H,2,FALSE)=0,#N/A,VLOOKUP($B178,data_dd!$C:$H,2,FALSE))</f>
        <v>#N/A</v>
      </c>
      <c r="D178" s="94" t="e">
        <f>IF(VLOOKUP($B178,data_dd!$C:$H,2,FALSE)=0,#N/A,VLOOKUP($B178,data_dd!$C:$H,3,FALSE))</f>
        <v>#N/A</v>
      </c>
      <c r="E178" s="82" t="e">
        <f>IF(VLOOKUP($B178,data_dd!$C:$H,4,FALSE)=0,#N/A,VLOOKUP($B178,data_dd!$C:$H,4,FALSE))</f>
        <v>#N/A</v>
      </c>
      <c r="F178" s="94" t="e">
        <f>IF(VLOOKUP($B178,data_dd!$C:$H,4,FALSE)=0,#N/A,VLOOKUP($B178,data_dd!$C:$H,5,FALSE))</f>
        <v>#N/A</v>
      </c>
      <c r="G178" s="94">
        <f>IF(VLOOKUP($B178,data_dd!$C:$H,6,FALSE)=0,#N/A,VLOOKUP($B178,data_dd!$C:$H,6,FALSE))</f>
        <v>31.822631422735991</v>
      </c>
      <c r="H178" s="31"/>
      <c r="I178" s="34">
        <f t="shared" si="10"/>
        <v>45185</v>
      </c>
      <c r="J178" s="82">
        <f>VLOOKUP($I178,data_dd!$C:$H,2,FALSE)</f>
        <v>38.020663622935416</v>
      </c>
      <c r="K178" s="94">
        <f>VLOOKUP($I178,data_dd!$C:$H,3,FALSE)</f>
        <v>37.465788799745212</v>
      </c>
      <c r="L178" s="82">
        <f>VLOOKUP($I178,data_dd!$C:$H,4,FALSE)</f>
        <v>32.221922598744136</v>
      </c>
      <c r="M178" s="94">
        <f>VLOOKUP($I178,data_dd!$C:$H,5,FALSE)</f>
        <v>31.639477930053729</v>
      </c>
      <c r="N178" s="31"/>
      <c r="O178" s="34">
        <f t="shared" si="11"/>
        <v>44820</v>
      </c>
      <c r="P178" s="82">
        <f>VLOOKUP($O178,data_dd!$C:$H,2,FALSE)</f>
        <v>37.875038247376189</v>
      </c>
      <c r="Q178" s="94">
        <f>VLOOKUP($O178,data_dd!$C:$H,3,FALSE)</f>
        <v>38.069732048164269</v>
      </c>
      <c r="R178" s="82">
        <f>VLOOKUP($O178,data_dd!$C:$H,4,FALSE)</f>
        <v>32.069255530108357</v>
      </c>
      <c r="S178" s="94">
        <f>VLOOKUP($O178,data_dd!$C:$H,5,FALSE)</f>
        <v>32.29088293932152</v>
      </c>
      <c r="T178" s="31"/>
    </row>
    <row r="179" spans="1:20" ht="15">
      <c r="A179" s="106" t="str">
        <f t="shared" si="8"/>
        <v>17-Sep</v>
      </c>
      <c r="B179" s="40">
        <f t="shared" si="9"/>
        <v>45552</v>
      </c>
      <c r="C179" s="95" t="e">
        <f>IF(VLOOKUP($B179,data_dd!$C:$H,2,FALSE)=0,#N/A,VLOOKUP($B179,data_dd!$C:$H,2,FALSE))</f>
        <v>#N/A</v>
      </c>
      <c r="D179" s="96" t="e">
        <f>IF(VLOOKUP($B179,data_dd!$C:$H,2,FALSE)=0,#N/A,VLOOKUP($B179,data_dd!$C:$H,3,FALSE))</f>
        <v>#N/A</v>
      </c>
      <c r="E179" s="95" t="e">
        <f>IF(VLOOKUP($B179,data_dd!$C:$H,4,FALSE)=0,#N/A,VLOOKUP($B179,data_dd!$C:$H,4,FALSE))</f>
        <v>#N/A</v>
      </c>
      <c r="F179" s="96" t="e">
        <f>IF(VLOOKUP($B179,data_dd!$C:$H,4,FALSE)=0,#N/A,VLOOKUP($B179,data_dd!$C:$H,5,FALSE))</f>
        <v>#N/A</v>
      </c>
      <c r="G179" s="96">
        <f>IF(VLOOKUP($B179,data_dd!$C:$H,6,FALSE)=0,#N/A,VLOOKUP($B179,data_dd!$C:$H,6,FALSE))</f>
        <v>31.844781037606086</v>
      </c>
      <c r="H179" s="31"/>
      <c r="I179" s="40">
        <f t="shared" si="10"/>
        <v>45186</v>
      </c>
      <c r="J179" s="95">
        <f>VLOOKUP($I179,data_dd!$C:$H,2,FALSE)</f>
        <v>38.236952475129343</v>
      </c>
      <c r="K179" s="96">
        <f>VLOOKUP($I179,data_dd!$C:$H,3,FALSE)</f>
        <v>37.560323272670345</v>
      </c>
      <c r="L179" s="95">
        <f>VLOOKUP($I179,data_dd!$C:$H,4,FALSE)</f>
        <v>32.312409462232992</v>
      </c>
      <c r="M179" s="96">
        <f>VLOOKUP($I179,data_dd!$C:$H,5,FALSE)</f>
        <v>31.736924962855184</v>
      </c>
      <c r="N179" s="31"/>
      <c r="O179" s="40">
        <f t="shared" si="11"/>
        <v>44821</v>
      </c>
      <c r="P179" s="95">
        <f>VLOOKUP($O179,data_dd!$C:$H,2,FALSE)</f>
        <v>38.618385578432083</v>
      </c>
      <c r="Q179" s="96">
        <f>VLOOKUP($O179,data_dd!$C:$H,3,FALSE)</f>
        <v>38.123919201981437</v>
      </c>
      <c r="R179" s="95">
        <f>VLOOKUP($O179,data_dd!$C:$H,4,FALSE)</f>
        <v>32.891133066704029</v>
      </c>
      <c r="S179" s="96">
        <f>VLOOKUP($O179,data_dd!$C:$H,5,FALSE)</f>
        <v>32.352461905798386</v>
      </c>
      <c r="T179" s="31"/>
    </row>
    <row r="180" spans="1:20" ht="15">
      <c r="A180" s="106" t="str">
        <f t="shared" si="8"/>
        <v>18-Sep</v>
      </c>
      <c r="B180" s="34">
        <f t="shared" si="9"/>
        <v>45553</v>
      </c>
      <c r="C180" s="82" t="e">
        <f>IF(VLOOKUP($B180,data_dd!$C:$H,2,FALSE)=0,#N/A,VLOOKUP($B180,data_dd!$C:$H,2,FALSE))</f>
        <v>#N/A</v>
      </c>
      <c r="D180" s="94" t="e">
        <f>IF(VLOOKUP($B180,data_dd!$C:$H,2,FALSE)=0,#N/A,VLOOKUP($B180,data_dd!$C:$H,3,FALSE))</f>
        <v>#N/A</v>
      </c>
      <c r="E180" s="82" t="e">
        <f>IF(VLOOKUP($B180,data_dd!$C:$H,4,FALSE)=0,#N/A,VLOOKUP($B180,data_dd!$C:$H,4,FALSE))</f>
        <v>#N/A</v>
      </c>
      <c r="F180" s="94" t="e">
        <f>IF(VLOOKUP($B180,data_dd!$C:$H,4,FALSE)=0,#N/A,VLOOKUP($B180,data_dd!$C:$H,5,FALSE))</f>
        <v>#N/A</v>
      </c>
      <c r="G180" s="94">
        <f>IF(VLOOKUP($B180,data_dd!$C:$H,6,FALSE)=0,#N/A,VLOOKUP($B180,data_dd!$C:$H,6,FALSE))</f>
        <v>31.889222597888562</v>
      </c>
      <c r="H180" s="31"/>
      <c r="I180" s="34">
        <f t="shared" si="10"/>
        <v>45187</v>
      </c>
      <c r="J180" s="82">
        <f>VLOOKUP($I180,data_dd!$C:$H,2,FALSE)</f>
        <v>37.76849417472144</v>
      </c>
      <c r="K180" s="94">
        <f>VLOOKUP($I180,data_dd!$C:$H,3,FALSE)</f>
        <v>37.652569581785258</v>
      </c>
      <c r="L180" s="82">
        <f>VLOOKUP($I180,data_dd!$C:$H,4,FALSE)</f>
        <v>32.008394335353906</v>
      </c>
      <c r="M180" s="94">
        <f>VLOOKUP($I180,data_dd!$C:$H,5,FALSE)</f>
        <v>31.825464951914672</v>
      </c>
      <c r="N180" s="31"/>
      <c r="O180" s="34">
        <f t="shared" si="11"/>
        <v>44822</v>
      </c>
      <c r="P180" s="82">
        <f>VLOOKUP($O180,data_dd!$C:$H,2,FALSE)</f>
        <v>38.437803762493971</v>
      </c>
      <c r="Q180" s="94">
        <f>VLOOKUP($O180,data_dd!$C:$H,3,FALSE)</f>
        <v>38.201229751296239</v>
      </c>
      <c r="R180" s="82">
        <f>VLOOKUP($O180,data_dd!$C:$H,4,FALSE)</f>
        <v>32.562229138972462</v>
      </c>
      <c r="S180" s="94">
        <f>VLOOKUP($O180,data_dd!$C:$H,5,FALSE)</f>
        <v>32.428698235345493</v>
      </c>
      <c r="T180" s="31"/>
    </row>
    <row r="181" spans="1:20" ht="15">
      <c r="A181" s="106" t="str">
        <f t="shared" si="8"/>
        <v>19-Sep</v>
      </c>
      <c r="B181" s="40">
        <f t="shared" si="9"/>
        <v>45554</v>
      </c>
      <c r="C181" s="95" t="e">
        <f>IF(VLOOKUP($B181,data_dd!$C:$H,2,FALSE)=0,#N/A,VLOOKUP($B181,data_dd!$C:$H,2,FALSE))</f>
        <v>#N/A</v>
      </c>
      <c r="D181" s="96" t="e">
        <f>IF(VLOOKUP($B181,data_dd!$C:$H,2,FALSE)=0,#N/A,VLOOKUP($B181,data_dd!$C:$H,3,FALSE))</f>
        <v>#N/A</v>
      </c>
      <c r="E181" s="95" t="e">
        <f>IF(VLOOKUP($B181,data_dd!$C:$H,4,FALSE)=0,#N/A,VLOOKUP($B181,data_dd!$C:$H,4,FALSE))</f>
        <v>#N/A</v>
      </c>
      <c r="F181" s="96" t="e">
        <f>IF(VLOOKUP($B181,data_dd!$C:$H,4,FALSE)=0,#N/A,VLOOKUP($B181,data_dd!$C:$H,5,FALSE))</f>
        <v>#N/A</v>
      </c>
      <c r="G181" s="96">
        <f>IF(VLOOKUP($B181,data_dd!$C:$H,6,FALSE)=0,#N/A,VLOOKUP($B181,data_dd!$C:$H,6,FALSE))</f>
        <v>31.938985755243287</v>
      </c>
      <c r="H181" s="31"/>
      <c r="I181" s="40">
        <f t="shared" si="10"/>
        <v>45188</v>
      </c>
      <c r="J181" s="95">
        <f>VLOOKUP($I181,data_dd!$C:$H,2,FALSE)</f>
        <v>38.313261147961086</v>
      </c>
      <c r="K181" s="96">
        <f>VLOOKUP($I181,data_dd!$C:$H,3,FALSE)</f>
        <v>37.811540293970879</v>
      </c>
      <c r="L181" s="95">
        <f>VLOOKUP($I181,data_dd!$C:$H,4,FALSE)</f>
        <v>32.42748805708527</v>
      </c>
      <c r="M181" s="96">
        <f>VLOOKUP($I181,data_dd!$C:$H,5,FALSE)</f>
        <v>31.986174450664741</v>
      </c>
      <c r="N181" s="31"/>
      <c r="O181" s="40">
        <f t="shared" si="11"/>
        <v>44823</v>
      </c>
      <c r="P181" s="95">
        <f>VLOOKUP($O181,data_dd!$C:$H,2,FALSE)</f>
        <v>38.762073136171864</v>
      </c>
      <c r="Q181" s="96">
        <f>VLOOKUP($O181,data_dd!$C:$H,3,FALSE)</f>
        <v>38.278604820080844</v>
      </c>
      <c r="R181" s="95">
        <f>VLOOKUP($O181,data_dd!$C:$H,4,FALSE)</f>
        <v>33.05998795678012</v>
      </c>
      <c r="S181" s="96">
        <f>VLOOKUP($O181,data_dd!$C:$H,5,FALSE)</f>
        <v>32.507890682430414</v>
      </c>
      <c r="T181" s="31"/>
    </row>
    <row r="182" spans="1:20" ht="15">
      <c r="A182" s="106" t="str">
        <f t="shared" si="8"/>
        <v>20-Sep</v>
      </c>
      <c r="B182" s="34">
        <f t="shared" si="9"/>
        <v>45555</v>
      </c>
      <c r="C182" s="82" t="e">
        <f>IF(VLOOKUP($B182,data_dd!$C:$H,2,FALSE)=0,#N/A,VLOOKUP($B182,data_dd!$C:$H,2,FALSE))</f>
        <v>#N/A</v>
      </c>
      <c r="D182" s="94" t="e">
        <f>IF(VLOOKUP($B182,data_dd!$C:$H,2,FALSE)=0,#N/A,VLOOKUP($B182,data_dd!$C:$H,3,FALSE))</f>
        <v>#N/A</v>
      </c>
      <c r="E182" s="82" t="e">
        <f>IF(VLOOKUP($B182,data_dd!$C:$H,4,FALSE)=0,#N/A,VLOOKUP($B182,data_dd!$C:$H,4,FALSE))</f>
        <v>#N/A</v>
      </c>
      <c r="F182" s="94" t="e">
        <f>IF(VLOOKUP($B182,data_dd!$C:$H,4,FALSE)=0,#N/A,VLOOKUP($B182,data_dd!$C:$H,5,FALSE))</f>
        <v>#N/A</v>
      </c>
      <c r="G182" s="94">
        <f>IF(VLOOKUP($B182,data_dd!$C:$H,6,FALSE)=0,#N/A,VLOOKUP($B182,data_dd!$C:$H,6,FALSE))</f>
        <v>31.967599296552208</v>
      </c>
      <c r="H182" s="31"/>
      <c r="I182" s="34">
        <f t="shared" si="10"/>
        <v>45189</v>
      </c>
      <c r="J182" s="82">
        <f>VLOOKUP($I182,data_dd!$C:$H,2,FALSE)</f>
        <v>37.927673406393851</v>
      </c>
      <c r="K182" s="94">
        <f>VLOOKUP($I182,data_dd!$C:$H,3,FALSE)</f>
        <v>37.919729135750771</v>
      </c>
      <c r="L182" s="82">
        <f>VLOOKUP($I182,data_dd!$C:$H,4,FALSE)</f>
        <v>32.213418313217218</v>
      </c>
      <c r="M182" s="94">
        <f>VLOOKUP($I182,data_dd!$C:$H,5,FALSE)</f>
        <v>32.090890427759511</v>
      </c>
      <c r="N182" s="31"/>
      <c r="O182" s="34">
        <f t="shared" si="11"/>
        <v>44824</v>
      </c>
      <c r="P182" s="82">
        <f>VLOOKUP($O182,data_dd!$C:$H,2,FALSE)</f>
        <v>38.428750997890027</v>
      </c>
      <c r="Q182" s="94">
        <f>VLOOKUP($O182,data_dd!$C:$H,3,FALSE)</f>
        <v>38.360814393418877</v>
      </c>
      <c r="R182" s="82">
        <f>VLOOKUP($O182,data_dd!$C:$H,4,FALSE)</f>
        <v>32.504295707742855</v>
      </c>
      <c r="S182" s="94">
        <f>VLOOKUP($O182,data_dd!$C:$H,5,FALSE)</f>
        <v>32.575973088146668</v>
      </c>
      <c r="T182" s="31"/>
    </row>
    <row r="183" spans="1:20" ht="15">
      <c r="A183" s="106" t="str">
        <f t="shared" si="8"/>
        <v>21-Sep</v>
      </c>
      <c r="B183" s="40">
        <f t="shared" si="9"/>
        <v>45556</v>
      </c>
      <c r="C183" s="95" t="e">
        <f>IF(VLOOKUP($B183,data_dd!$C:$H,2,FALSE)=0,#N/A,VLOOKUP($B183,data_dd!$C:$H,2,FALSE))</f>
        <v>#N/A</v>
      </c>
      <c r="D183" s="96" t="e">
        <f>IF(VLOOKUP($B183,data_dd!$C:$H,2,FALSE)=0,#N/A,VLOOKUP($B183,data_dd!$C:$H,3,FALSE))</f>
        <v>#N/A</v>
      </c>
      <c r="E183" s="95" t="e">
        <f>IF(VLOOKUP($B183,data_dd!$C:$H,4,FALSE)=0,#N/A,VLOOKUP($B183,data_dd!$C:$H,4,FALSE))</f>
        <v>#N/A</v>
      </c>
      <c r="F183" s="96" t="e">
        <f>IF(VLOOKUP($B183,data_dd!$C:$H,4,FALSE)=0,#N/A,VLOOKUP($B183,data_dd!$C:$H,5,FALSE))</f>
        <v>#N/A</v>
      </c>
      <c r="G183" s="96">
        <f>IF(VLOOKUP($B183,data_dd!$C:$H,6,FALSE)=0,#N/A,VLOOKUP($B183,data_dd!$C:$H,6,FALSE))</f>
        <v>31.977954337221608</v>
      </c>
      <c r="H183" s="31"/>
      <c r="I183" s="40">
        <f t="shared" si="10"/>
        <v>45190</v>
      </c>
      <c r="J183" s="95">
        <f>VLOOKUP($I183,data_dd!$C:$H,2,FALSE)</f>
        <v>38.097275002804352</v>
      </c>
      <c r="K183" s="96">
        <f>VLOOKUP($I183,data_dd!$C:$H,3,FALSE)</f>
        <v>37.999973718484398</v>
      </c>
      <c r="L183" s="95">
        <f>VLOOKUP($I183,data_dd!$C:$H,4,FALSE)</f>
        <v>32.241732266561876</v>
      </c>
      <c r="M183" s="96">
        <f>VLOOKUP($I183,data_dd!$C:$H,5,FALSE)</f>
        <v>32.177879647593954</v>
      </c>
      <c r="N183" s="31"/>
      <c r="O183" s="40">
        <f t="shared" si="11"/>
        <v>44825</v>
      </c>
      <c r="P183" s="95">
        <f>VLOOKUP($O183,data_dd!$C:$H,2,FALSE)</f>
        <v>38.680609294774008</v>
      </c>
      <c r="Q183" s="96">
        <f>VLOOKUP($O183,data_dd!$C:$H,3,FALSE)</f>
        <v>38.422410004356557</v>
      </c>
      <c r="R183" s="95">
        <f>VLOOKUP($O183,data_dd!$C:$H,4,FALSE)</f>
        <v>32.909190161269365</v>
      </c>
      <c r="S183" s="96">
        <f>VLOOKUP($O183,data_dd!$C:$H,5,FALSE)</f>
        <v>32.627503233027767</v>
      </c>
      <c r="T183" s="31"/>
    </row>
    <row r="184" spans="1:20" ht="15">
      <c r="A184" s="106" t="str">
        <f t="shared" si="8"/>
        <v>22-Sep</v>
      </c>
      <c r="B184" s="34">
        <f t="shared" si="9"/>
        <v>45557</v>
      </c>
      <c r="C184" s="82" t="e">
        <f>IF(VLOOKUP($B184,data_dd!$C:$H,2,FALSE)=0,#N/A,VLOOKUP($B184,data_dd!$C:$H,2,FALSE))</f>
        <v>#N/A</v>
      </c>
      <c r="D184" s="94" t="e">
        <f>IF(VLOOKUP($B184,data_dd!$C:$H,2,FALSE)=0,#N/A,VLOOKUP($B184,data_dd!$C:$H,3,FALSE))</f>
        <v>#N/A</v>
      </c>
      <c r="E184" s="82" t="e">
        <f>IF(VLOOKUP($B184,data_dd!$C:$H,4,FALSE)=0,#N/A,VLOOKUP($B184,data_dd!$C:$H,4,FALSE))</f>
        <v>#N/A</v>
      </c>
      <c r="F184" s="94" t="e">
        <f>IF(VLOOKUP($B184,data_dd!$C:$H,4,FALSE)=0,#N/A,VLOOKUP($B184,data_dd!$C:$H,5,FALSE))</f>
        <v>#N/A</v>
      </c>
      <c r="G184" s="94">
        <f>IF(VLOOKUP($B184,data_dd!$C:$H,6,FALSE)=0,#N/A,VLOOKUP($B184,data_dd!$C:$H,6,FALSE))</f>
        <v>32.012793112665861</v>
      </c>
      <c r="H184" s="31"/>
      <c r="I184" s="34">
        <f t="shared" si="10"/>
        <v>45191</v>
      </c>
      <c r="J184" s="82">
        <f>VLOOKUP($I184,data_dd!$C:$H,2,FALSE)</f>
        <v>36.282518913174762</v>
      </c>
      <c r="K184" s="94">
        <f>VLOOKUP($I184,data_dd!$C:$H,3,FALSE)</f>
        <v>37.79011687042992</v>
      </c>
      <c r="L184" s="82">
        <f>VLOOKUP($I184,data_dd!$C:$H,4,FALSE)</f>
        <v>30.631193422616615</v>
      </c>
      <c r="M184" s="94">
        <f>VLOOKUP($I184,data_dd!$C:$H,5,FALSE)</f>
        <v>31.984180450147388</v>
      </c>
      <c r="N184" s="31"/>
      <c r="O184" s="34">
        <f t="shared" si="11"/>
        <v>44826</v>
      </c>
      <c r="P184" s="82">
        <f>VLOOKUP($O184,data_dd!$C:$H,2,FALSE)</f>
        <v>38.933349384263217</v>
      </c>
      <c r="Q184" s="94">
        <f>VLOOKUP($O184,data_dd!$C:$H,3,FALSE)</f>
        <v>38.57656548365766</v>
      </c>
      <c r="R184" s="82">
        <f>VLOOKUP($O184,data_dd!$C:$H,4,FALSE)</f>
        <v>32.970775302798522</v>
      </c>
      <c r="S184" s="94">
        <f>VLOOKUP($O184,data_dd!$C:$H,5,FALSE)</f>
        <v>32.759016735606345</v>
      </c>
      <c r="T184" s="31"/>
    </row>
    <row r="185" spans="1:20" ht="15">
      <c r="A185" s="106" t="str">
        <f t="shared" si="8"/>
        <v>23-Sep</v>
      </c>
      <c r="B185" s="40">
        <f t="shared" si="9"/>
        <v>45558</v>
      </c>
      <c r="C185" s="95" t="e">
        <f>IF(VLOOKUP($B185,data_dd!$C:$H,2,FALSE)=0,#N/A,VLOOKUP($B185,data_dd!$C:$H,2,FALSE))</f>
        <v>#N/A</v>
      </c>
      <c r="D185" s="96" t="e">
        <f>IF(VLOOKUP($B185,data_dd!$C:$H,2,FALSE)=0,#N/A,VLOOKUP($B185,data_dd!$C:$H,3,FALSE))</f>
        <v>#N/A</v>
      </c>
      <c r="E185" s="95" t="e">
        <f>IF(VLOOKUP($B185,data_dd!$C:$H,4,FALSE)=0,#N/A,VLOOKUP($B185,data_dd!$C:$H,4,FALSE))</f>
        <v>#N/A</v>
      </c>
      <c r="F185" s="96" t="e">
        <f>IF(VLOOKUP($B185,data_dd!$C:$H,4,FALSE)=0,#N/A,VLOOKUP($B185,data_dd!$C:$H,5,FALSE))</f>
        <v>#N/A</v>
      </c>
      <c r="G185" s="96">
        <f>IF(VLOOKUP($B185,data_dd!$C:$H,6,FALSE)=0,#N/A,VLOOKUP($B185,data_dd!$C:$H,6,FALSE))</f>
        <v>32.090149774722647</v>
      </c>
      <c r="H185" s="31"/>
      <c r="I185" s="40">
        <f t="shared" si="10"/>
        <v>45192</v>
      </c>
      <c r="J185" s="95">
        <f>VLOOKUP($I185,data_dd!$C:$H,2,FALSE)</f>
        <v>38.692239695370731</v>
      </c>
      <c r="K185" s="96">
        <f>VLOOKUP($I185,data_dd!$C:$H,3,FALSE)</f>
        <v>37.882147597441204</v>
      </c>
      <c r="L185" s="95">
        <f>VLOOKUP($I185,data_dd!$C:$H,4,FALSE)</f>
        <v>32.779620607723906</v>
      </c>
      <c r="M185" s="96">
        <f>VLOOKUP($I185,data_dd!$C:$H,5,FALSE)</f>
        <v>32.077415108350891</v>
      </c>
      <c r="N185" s="31"/>
      <c r="O185" s="40">
        <f t="shared" si="11"/>
        <v>44827</v>
      </c>
      <c r="P185" s="95">
        <f>VLOOKUP($O185,data_dd!$C:$H,2,FALSE)</f>
        <v>39.175418097191113</v>
      </c>
      <c r="Q185" s="96">
        <f>VLOOKUP($O185,data_dd!$C:$H,3,FALSE)</f>
        <v>38.675131337227384</v>
      </c>
      <c r="R185" s="95">
        <f>VLOOKUP($O185,data_dd!$C:$H,4,FALSE)</f>
        <v>33.437294946521483</v>
      </c>
      <c r="S185" s="96">
        <f>VLOOKUP($O185,data_dd!$C:$H,5,FALSE)</f>
        <v>32.853907881021478</v>
      </c>
      <c r="T185" s="31"/>
    </row>
    <row r="186" spans="1:20" ht="15">
      <c r="A186" s="106" t="str">
        <f t="shared" si="8"/>
        <v>24-Sep</v>
      </c>
      <c r="B186" s="34">
        <f t="shared" si="9"/>
        <v>45559</v>
      </c>
      <c r="C186" s="82" t="e">
        <f>IF(VLOOKUP($B186,data_dd!$C:$H,2,FALSE)=0,#N/A,VLOOKUP($B186,data_dd!$C:$H,2,FALSE))</f>
        <v>#N/A</v>
      </c>
      <c r="D186" s="94" t="e">
        <f>IF(VLOOKUP($B186,data_dd!$C:$H,2,FALSE)=0,#N/A,VLOOKUP($B186,data_dd!$C:$H,3,FALSE))</f>
        <v>#N/A</v>
      </c>
      <c r="E186" s="82" t="e">
        <f>IF(VLOOKUP($B186,data_dd!$C:$H,4,FALSE)=0,#N/A,VLOOKUP($B186,data_dd!$C:$H,4,FALSE))</f>
        <v>#N/A</v>
      </c>
      <c r="F186" s="94" t="e">
        <f>IF(VLOOKUP($B186,data_dd!$C:$H,4,FALSE)=0,#N/A,VLOOKUP($B186,data_dd!$C:$H,5,FALSE))</f>
        <v>#N/A</v>
      </c>
      <c r="G186" s="94">
        <f>IF(VLOOKUP($B186,data_dd!$C:$H,6,FALSE)=0,#N/A,VLOOKUP($B186,data_dd!$C:$H,6,FALSE))</f>
        <v>32.15097424277829</v>
      </c>
      <c r="H186" s="31"/>
      <c r="I186" s="34">
        <f t="shared" si="10"/>
        <v>45193</v>
      </c>
      <c r="J186" s="82">
        <f>VLOOKUP($I186,data_dd!$C:$H,2,FALSE)</f>
        <v>38.102410657338744</v>
      </c>
      <c r="K186" s="94">
        <f>VLOOKUP($I186,data_dd!$C:$H,3,FALSE)</f>
        <v>37.915083160642851</v>
      </c>
      <c r="L186" s="82">
        <f>VLOOKUP($I186,data_dd!$C:$H,4,FALSE)</f>
        <v>32.480508768314046</v>
      </c>
      <c r="M186" s="94">
        <f>VLOOKUP($I186,data_dd!$C:$H,5,FALSE)</f>
        <v>32.132919613362361</v>
      </c>
      <c r="N186" s="31"/>
      <c r="O186" s="34">
        <f t="shared" si="11"/>
        <v>44828</v>
      </c>
      <c r="P186" s="82">
        <f>VLOOKUP($O186,data_dd!$C:$H,2,FALSE)</f>
        <v>38.850496716232541</v>
      </c>
      <c r="Q186" s="94">
        <f>VLOOKUP($O186,data_dd!$C:$H,3,FALSE)</f>
        <v>38.770488571009111</v>
      </c>
      <c r="R186" s="82">
        <f>VLOOKUP($O186,data_dd!$C:$H,4,FALSE)</f>
        <v>32.86775556736859</v>
      </c>
      <c r="S186" s="94">
        <f>VLOOKUP($O186,data_dd!$C:$H,5,FALSE)</f>
        <v>32.929274669049917</v>
      </c>
      <c r="T186" s="31"/>
    </row>
    <row r="187" spans="1:20" ht="15">
      <c r="A187" s="106" t="str">
        <f t="shared" si="8"/>
        <v>25-Sep</v>
      </c>
      <c r="B187" s="40">
        <f t="shared" si="9"/>
        <v>45560</v>
      </c>
      <c r="C187" s="95" t="e">
        <f>IF(VLOOKUP($B187,data_dd!$C:$H,2,FALSE)=0,#N/A,VLOOKUP($B187,data_dd!$C:$H,2,FALSE))</f>
        <v>#N/A</v>
      </c>
      <c r="D187" s="96" t="e">
        <f>IF(VLOOKUP($B187,data_dd!$C:$H,2,FALSE)=0,#N/A,VLOOKUP($B187,data_dd!$C:$H,3,FALSE))</f>
        <v>#N/A</v>
      </c>
      <c r="E187" s="95" t="e">
        <f>IF(VLOOKUP($B187,data_dd!$C:$H,4,FALSE)=0,#N/A,VLOOKUP($B187,data_dd!$C:$H,4,FALSE))</f>
        <v>#N/A</v>
      </c>
      <c r="F187" s="96" t="e">
        <f>IF(VLOOKUP($B187,data_dd!$C:$H,4,FALSE)=0,#N/A,VLOOKUP($B187,data_dd!$C:$H,5,FALSE))</f>
        <v>#N/A</v>
      </c>
      <c r="G187" s="96">
        <f>IF(VLOOKUP($B187,data_dd!$C:$H,6,FALSE)=0,#N/A,VLOOKUP($B187,data_dd!$C:$H,6,FALSE))</f>
        <v>32.200934203446863</v>
      </c>
      <c r="H187" s="31"/>
      <c r="I187" s="40">
        <f t="shared" si="10"/>
        <v>45194</v>
      </c>
      <c r="J187" s="95">
        <f>VLOOKUP($I187,data_dd!$C:$H,2,FALSE)</f>
        <v>38.27661257634729</v>
      </c>
      <c r="K187" s="96">
        <f>VLOOKUP($I187,data_dd!$C:$H,3,FALSE)</f>
        <v>37.914507869334486</v>
      </c>
      <c r="L187" s="95">
        <f>VLOOKUP($I187,data_dd!$C:$H,4,FALSE)</f>
        <v>32.366742743058623</v>
      </c>
      <c r="M187" s="96">
        <f>VLOOKUP($I187,data_dd!$C:$H,5,FALSE)</f>
        <v>32.131253333911744</v>
      </c>
      <c r="N187" s="31"/>
      <c r="O187" s="40">
        <f t="shared" si="11"/>
        <v>44829</v>
      </c>
      <c r="P187" s="95">
        <f>VLOOKUP($O187,data_dd!$C:$H,2,FALSE)</f>
        <v>38.988461678541654</v>
      </c>
      <c r="Q187" s="96">
        <f>VLOOKUP($O187,data_dd!$C:$H,3,FALSE)</f>
        <v>38.812484039130112</v>
      </c>
      <c r="R187" s="95">
        <f>VLOOKUP($O187,data_dd!$C:$H,4,FALSE)</f>
        <v>33.272861186595371</v>
      </c>
      <c r="S187" s="96">
        <f>VLOOKUP($O187,data_dd!$C:$H,5,FALSE)</f>
        <v>32.970872112361064</v>
      </c>
      <c r="T187" s="31"/>
    </row>
    <row r="188" spans="1:20" ht="15">
      <c r="A188" s="106" t="str">
        <f t="shared" si="8"/>
        <v>26-Sep</v>
      </c>
      <c r="B188" s="34">
        <f t="shared" si="9"/>
        <v>45561</v>
      </c>
      <c r="C188" s="82" t="e">
        <f>IF(VLOOKUP($B188,data_dd!$C:$H,2,FALSE)=0,#N/A,VLOOKUP($B188,data_dd!$C:$H,2,FALSE))</f>
        <v>#N/A</v>
      </c>
      <c r="D188" s="94" t="e">
        <f>IF(VLOOKUP($B188,data_dd!$C:$H,2,FALSE)=0,#N/A,VLOOKUP($B188,data_dd!$C:$H,3,FALSE))</f>
        <v>#N/A</v>
      </c>
      <c r="E188" s="82" t="e">
        <f>IF(VLOOKUP($B188,data_dd!$C:$H,4,FALSE)=0,#N/A,VLOOKUP($B188,data_dd!$C:$H,4,FALSE))</f>
        <v>#N/A</v>
      </c>
      <c r="F188" s="94" t="e">
        <f>IF(VLOOKUP($B188,data_dd!$C:$H,4,FALSE)=0,#N/A,VLOOKUP($B188,data_dd!$C:$H,5,FALSE))</f>
        <v>#N/A</v>
      </c>
      <c r="G188" s="94">
        <f>IF(VLOOKUP($B188,data_dd!$C:$H,6,FALSE)=0,#N/A,VLOOKUP($B188,data_dd!$C:$H,6,FALSE))</f>
        <v>32.235702841306072</v>
      </c>
      <c r="H188" s="31"/>
      <c r="I188" s="34">
        <f t="shared" si="10"/>
        <v>45195</v>
      </c>
      <c r="J188" s="82">
        <f>VLOOKUP($I188,data_dd!$C:$H,2,FALSE)</f>
        <v>37.898613595079553</v>
      </c>
      <c r="K188" s="94">
        <f>VLOOKUP($I188,data_dd!$C:$H,3,FALSE)</f>
        <v>37.92021868216402</v>
      </c>
      <c r="L188" s="82">
        <f>VLOOKUP($I188,data_dd!$C:$H,4,FALSE)</f>
        <v>32.258070559959378</v>
      </c>
      <c r="M188" s="94">
        <f>VLOOKUP($I188,data_dd!$C:$H,5,FALSE)</f>
        <v>32.15057911851143</v>
      </c>
      <c r="N188" s="31"/>
      <c r="O188" s="34">
        <f t="shared" si="11"/>
        <v>44830</v>
      </c>
      <c r="P188" s="82">
        <f>VLOOKUP($O188,data_dd!$C:$H,2,FALSE)</f>
        <v>38.932997499103777</v>
      </c>
      <c r="Q188" s="94">
        <f>VLOOKUP($O188,data_dd!$C:$H,3,FALSE)</f>
        <v>38.885454189436032</v>
      </c>
      <c r="R188" s="82">
        <f>VLOOKUP($O188,data_dd!$C:$H,4,FALSE)</f>
        <v>32.974710994557064</v>
      </c>
      <c r="S188" s="94">
        <f>VLOOKUP($O188,data_dd!$C:$H,5,FALSE)</f>
        <v>33.035853502236286</v>
      </c>
      <c r="T188" s="31"/>
    </row>
    <row r="189" spans="1:20" ht="15">
      <c r="A189" s="106" t="str">
        <f t="shared" si="8"/>
        <v>27-Sep</v>
      </c>
      <c r="B189" s="40">
        <f t="shared" si="9"/>
        <v>45562</v>
      </c>
      <c r="C189" s="95" t="e">
        <f>IF(VLOOKUP($B189,data_dd!$C:$H,2,FALSE)=0,#N/A,VLOOKUP($B189,data_dd!$C:$H,2,FALSE))</f>
        <v>#N/A</v>
      </c>
      <c r="D189" s="96" t="e">
        <f>IF(VLOOKUP($B189,data_dd!$C:$H,2,FALSE)=0,#N/A,VLOOKUP($B189,data_dd!$C:$H,3,FALSE))</f>
        <v>#N/A</v>
      </c>
      <c r="E189" s="95" t="e">
        <f>IF(VLOOKUP($B189,data_dd!$C:$H,4,FALSE)=0,#N/A,VLOOKUP($B189,data_dd!$C:$H,4,FALSE))</f>
        <v>#N/A</v>
      </c>
      <c r="F189" s="96" t="e">
        <f>IF(VLOOKUP($B189,data_dd!$C:$H,4,FALSE)=0,#N/A,VLOOKUP($B189,data_dd!$C:$H,5,FALSE))</f>
        <v>#N/A</v>
      </c>
      <c r="G189" s="96">
        <f>IF(VLOOKUP($B189,data_dd!$C:$H,6,FALSE)=0,#N/A,VLOOKUP($B189,data_dd!$C:$H,6,FALSE))</f>
        <v>32.252171063654679</v>
      </c>
      <c r="H189" s="31"/>
      <c r="I189" s="40">
        <f t="shared" si="10"/>
        <v>45196</v>
      </c>
      <c r="J189" s="95">
        <f>VLOOKUP($I189,data_dd!$C:$H,2,FALSE)</f>
        <v>38.526967594621318</v>
      </c>
      <c r="K189" s="96">
        <f>VLOOKUP($I189,data_dd!$C:$H,3,FALSE)</f>
        <v>37.969383051065023</v>
      </c>
      <c r="L189" s="95">
        <f>VLOOKUP($I189,data_dd!$C:$H,4,FALSE)</f>
        <v>32.66883008865684</v>
      </c>
      <c r="M189" s="96">
        <f>VLOOKUP($I189,data_dd!$C:$H,5,FALSE)</f>
        <v>32.20125448065923</v>
      </c>
      <c r="N189" s="31"/>
      <c r="O189" s="40">
        <f t="shared" si="11"/>
        <v>44831</v>
      </c>
      <c r="P189" s="95">
        <f>VLOOKUP($O189,data_dd!$C:$H,2,FALSE)</f>
        <v>39.098074691318189</v>
      </c>
      <c r="Q189" s="96">
        <f>VLOOKUP($O189,data_dd!$C:$H,3,FALSE)</f>
        <v>38.941243069678031</v>
      </c>
      <c r="R189" s="95">
        <f>VLOOKUP($O189,data_dd!$C:$H,4,FALSE)</f>
        <v>33.306585805244204</v>
      </c>
      <c r="S189" s="96">
        <f>VLOOKUP($O189,data_dd!$C:$H,5,FALSE)</f>
        <v>33.084382171429866</v>
      </c>
      <c r="T189" s="31"/>
    </row>
    <row r="190" spans="1:20" ht="15">
      <c r="A190" s="106" t="str">
        <f t="shared" si="8"/>
        <v>28-Sep</v>
      </c>
      <c r="B190" s="34">
        <f t="shared" si="9"/>
        <v>45563</v>
      </c>
      <c r="C190" s="82" t="e">
        <f>IF(VLOOKUP($B190,data_dd!$C:$H,2,FALSE)=0,#N/A,VLOOKUP($B190,data_dd!$C:$H,2,FALSE))</f>
        <v>#N/A</v>
      </c>
      <c r="D190" s="94" t="e">
        <f>IF(VLOOKUP($B190,data_dd!$C:$H,2,FALSE)=0,#N/A,VLOOKUP($B190,data_dd!$C:$H,3,FALSE))</f>
        <v>#N/A</v>
      </c>
      <c r="E190" s="82" t="e">
        <f>IF(VLOOKUP($B190,data_dd!$C:$H,4,FALSE)=0,#N/A,VLOOKUP($B190,data_dd!$C:$H,4,FALSE))</f>
        <v>#N/A</v>
      </c>
      <c r="F190" s="94" t="e">
        <f>IF(VLOOKUP($B190,data_dd!$C:$H,4,FALSE)=0,#N/A,VLOOKUP($B190,data_dd!$C:$H,5,FALSE))</f>
        <v>#N/A</v>
      </c>
      <c r="G190" s="94">
        <f>IF(VLOOKUP($B190,data_dd!$C:$H,6,FALSE)=0,#N/A,VLOOKUP($B190,data_dd!$C:$H,6,FALSE))</f>
        <v>32.275868806686937</v>
      </c>
      <c r="H190" s="31"/>
      <c r="I190" s="34">
        <f t="shared" si="10"/>
        <v>45197</v>
      </c>
      <c r="J190" s="82">
        <f>VLOOKUP($I190,data_dd!$C:$H,2,FALSE)</f>
        <v>37.995811888786008</v>
      </c>
      <c r="K190" s="94">
        <f>VLOOKUP($I190,data_dd!$C:$H,3,FALSE)</f>
        <v>38.116416120848811</v>
      </c>
      <c r="L190" s="82">
        <f>VLOOKUP($I190,data_dd!$C:$H,4,FALSE)</f>
        <v>32.314376198311528</v>
      </c>
      <c r="M190" s="94">
        <f>VLOOKUP($I190,data_dd!$C:$H,5,FALSE)</f>
        <v>32.347829579785532</v>
      </c>
      <c r="N190" s="31"/>
      <c r="O190" s="34">
        <f t="shared" si="11"/>
        <v>44832</v>
      </c>
      <c r="P190" s="82">
        <f>VLOOKUP($O190,data_dd!$C:$H,2,FALSE)</f>
        <v>38.939371034853998</v>
      </c>
      <c r="Q190" s="94">
        <f>VLOOKUP($O190,data_dd!$C:$H,3,FALSE)</f>
        <v>38.97365862620417</v>
      </c>
      <c r="R190" s="82">
        <f>VLOOKUP($O190,data_dd!$C:$H,4,FALSE)</f>
        <v>32.988632154027385</v>
      </c>
      <c r="S190" s="94">
        <f>VLOOKUP($O190,data_dd!$C:$H,5,FALSE)</f>
        <v>33.116141270258382</v>
      </c>
      <c r="T190" s="31"/>
    </row>
    <row r="191" spans="1:20" ht="15">
      <c r="A191" s="106" t="str">
        <f t="shared" si="8"/>
        <v>29-Sep</v>
      </c>
      <c r="B191" s="40">
        <f t="shared" si="9"/>
        <v>45564</v>
      </c>
      <c r="C191" s="95" t="e">
        <f>IF(VLOOKUP($B191,data_dd!$C:$H,2,FALSE)=0,#N/A,VLOOKUP($B191,data_dd!$C:$H,2,FALSE))</f>
        <v>#N/A</v>
      </c>
      <c r="D191" s="96" t="e">
        <f>IF(VLOOKUP($B191,data_dd!$C:$H,2,FALSE)=0,#N/A,VLOOKUP($B191,data_dd!$C:$H,3,FALSE))</f>
        <v>#N/A</v>
      </c>
      <c r="E191" s="95" t="e">
        <f>IF(VLOOKUP($B191,data_dd!$C:$H,4,FALSE)=0,#N/A,VLOOKUP($B191,data_dd!$C:$H,4,FALSE))</f>
        <v>#N/A</v>
      </c>
      <c r="F191" s="96" t="e">
        <f>IF(VLOOKUP($B191,data_dd!$C:$H,4,FALSE)=0,#N/A,VLOOKUP($B191,data_dd!$C:$H,5,FALSE))</f>
        <v>#N/A</v>
      </c>
      <c r="G191" s="96">
        <f>IF(VLOOKUP($B191,data_dd!$C:$H,6,FALSE)=0,#N/A,VLOOKUP($B191,data_dd!$C:$H,6,FALSE))</f>
        <v>32.312586388300971</v>
      </c>
      <c r="H191" s="31"/>
      <c r="I191" s="40">
        <f t="shared" si="10"/>
        <v>45198</v>
      </c>
      <c r="J191" s="95">
        <f>VLOOKUP($I191,data_dd!$C:$H,2,FALSE)</f>
        <v>38.177660180122672</v>
      </c>
      <c r="K191" s="96">
        <f>VLOOKUP($I191,data_dd!$C:$H,3,FALSE)</f>
        <v>38.078558568160531</v>
      </c>
      <c r="L191" s="95">
        <f>VLOOKUP($I191,data_dd!$C:$H,4,FALSE)</f>
        <v>32.397073961505647</v>
      </c>
      <c r="M191" s="96">
        <f>VLOOKUP($I191,data_dd!$C:$H,5,FALSE)</f>
        <v>32.325659548534666</v>
      </c>
      <c r="N191" s="31"/>
      <c r="O191" s="40">
        <f t="shared" si="11"/>
        <v>44833</v>
      </c>
      <c r="P191" s="95">
        <f>VLOOKUP($O191,data_dd!$C:$H,2,FALSE)</f>
        <v>38.8206065158002</v>
      </c>
      <c r="Q191" s="96">
        <f>VLOOKUP($O191,data_dd!$C:$H,3,FALSE)</f>
        <v>38.952840820735737</v>
      </c>
      <c r="R191" s="95">
        <f>VLOOKUP($O191,data_dd!$C:$H,4,FALSE)</f>
        <v>33.039155368211766</v>
      </c>
      <c r="S191" s="96">
        <f>VLOOKUP($O191,data_dd!$C:$H,5,FALSE)</f>
        <v>33.091085797499801</v>
      </c>
      <c r="T191" s="31"/>
    </row>
    <row r="192" spans="1:20" ht="15">
      <c r="A192" s="106" t="str">
        <f t="shared" si="8"/>
        <v>30-Sep</v>
      </c>
      <c r="B192" s="34">
        <f t="shared" si="9"/>
        <v>45565</v>
      </c>
      <c r="C192" s="82" t="e">
        <f>IF(VLOOKUP($B192,data_dd!$C:$H,2,FALSE)=0,#N/A,VLOOKUP($B192,data_dd!$C:$H,2,FALSE))</f>
        <v>#N/A</v>
      </c>
      <c r="D192" s="94" t="e">
        <f>IF(VLOOKUP($B192,data_dd!$C:$H,2,FALSE)=0,#N/A,VLOOKUP($B192,data_dd!$C:$H,3,FALSE))</f>
        <v>#N/A</v>
      </c>
      <c r="E192" s="82" t="e">
        <f>IF(VLOOKUP($B192,data_dd!$C:$H,4,FALSE)=0,#N/A,VLOOKUP($B192,data_dd!$C:$H,4,FALSE))</f>
        <v>#N/A</v>
      </c>
      <c r="F192" s="94" t="e">
        <f>IF(VLOOKUP($B192,data_dd!$C:$H,4,FALSE)=0,#N/A,VLOOKUP($B192,data_dd!$C:$H,5,FALSE))</f>
        <v>#N/A</v>
      </c>
      <c r="G192" s="94">
        <f>IF(VLOOKUP($B192,data_dd!$C:$H,6,FALSE)=0,#N/A,VLOOKUP($B192,data_dd!$C:$H,6,FALSE))</f>
        <v>32.341045296437969</v>
      </c>
      <c r="H192" s="31"/>
      <c r="I192" s="34">
        <f t="shared" si="10"/>
        <v>45199</v>
      </c>
      <c r="J192" s="82">
        <f>VLOOKUP($I192,data_dd!$C:$H,2,FALSE)</f>
        <v>38.167642969442156</v>
      </c>
      <c r="K192" s="94">
        <f>VLOOKUP($I192,data_dd!$C:$H,3,FALSE)</f>
        <v>38.201814847685867</v>
      </c>
      <c r="L192" s="82">
        <f>VLOOKUP($I192,data_dd!$C:$H,4,FALSE)</f>
        <v>32.560262636215583</v>
      </c>
      <c r="M192" s="94">
        <f>VLOOKUP($I192,data_dd!$C:$H,5,FALSE)</f>
        <v>32.452872530043059</v>
      </c>
      <c r="N192" s="31"/>
      <c r="O192" s="34">
        <f t="shared" si="11"/>
        <v>44834</v>
      </c>
      <c r="P192" s="82">
        <f>VLOOKUP($O192,data_dd!$C:$H,2,FALSE)</f>
        <v>39.048851894748864</v>
      </c>
      <c r="Q192" s="94">
        <f>VLOOKUP($O192,data_dd!$C:$H,3,FALSE)</f>
        <v>38.976589325850782</v>
      </c>
      <c r="R192" s="82">
        <f>VLOOKUP($O192,data_dd!$C:$H,4,FALSE)</f>
        <v>33.093673740357637</v>
      </c>
      <c r="S192" s="94">
        <f>VLOOKUP($O192,data_dd!$C:$H,5,FALSE)</f>
        <v>33.11759346426301</v>
      </c>
      <c r="T192" s="31"/>
    </row>
    <row r="193" spans="1:20" ht="15">
      <c r="A193" s="106" t="str">
        <f t="shared" si="8"/>
        <v>1-Oct</v>
      </c>
      <c r="B193" s="40">
        <f t="shared" si="9"/>
        <v>45566</v>
      </c>
      <c r="C193" s="95" t="e">
        <f>IF(VLOOKUP($B193,data_dd!$C:$H,2,FALSE)=0,#N/A,VLOOKUP($B193,data_dd!$C:$H,2,FALSE))</f>
        <v>#N/A</v>
      </c>
      <c r="D193" s="96" t="e">
        <f>IF(VLOOKUP($B193,data_dd!$C:$H,2,FALSE)=0,#N/A,VLOOKUP($B193,data_dd!$C:$H,3,FALSE))</f>
        <v>#N/A</v>
      </c>
      <c r="E193" s="95" t="e">
        <f>IF(VLOOKUP($B193,data_dd!$C:$H,4,FALSE)=0,#N/A,VLOOKUP($B193,data_dd!$C:$H,4,FALSE))</f>
        <v>#N/A</v>
      </c>
      <c r="F193" s="96" t="e">
        <f>IF(VLOOKUP($B193,data_dd!$C:$H,4,FALSE)=0,#N/A,VLOOKUP($B193,data_dd!$C:$H,5,FALSE))</f>
        <v>#N/A</v>
      </c>
      <c r="G193" s="96">
        <f>IF(VLOOKUP($B193,data_dd!$C:$H,6,FALSE)=0,#N/A,VLOOKUP($B193,data_dd!$C:$H,6,FALSE))</f>
        <v>32.345537487612425</v>
      </c>
      <c r="H193" s="31"/>
      <c r="I193" s="40">
        <f t="shared" si="10"/>
        <v>45200</v>
      </c>
      <c r="J193" s="95">
        <f>VLOOKUP($I193,data_dd!$C:$H,2,FALSE)</f>
        <v>38.084472404365769</v>
      </c>
      <c r="K193" s="96">
        <f>VLOOKUP($I193,data_dd!$C:$H,3,FALSE)</f>
        <v>38.14781771099959</v>
      </c>
      <c r="L193" s="95">
        <f>VLOOKUP($I193,data_dd!$C:$H,4,FALSE)</f>
        <v>32.261568814536865</v>
      </c>
      <c r="M193" s="96">
        <f>VLOOKUP($I193,data_dd!$C:$H,5,FALSE)</f>
        <v>32.411729798925393</v>
      </c>
      <c r="N193" s="31"/>
      <c r="O193" s="40">
        <f t="shared" si="11"/>
        <v>44835</v>
      </c>
      <c r="P193" s="95">
        <f>VLOOKUP($O193,data_dd!$C:$H,2,FALSE)</f>
        <v>38.783531054815029</v>
      </c>
      <c r="Q193" s="96">
        <f>VLOOKUP($O193,data_dd!$C:$H,3,FALSE)</f>
        <v>38.935018833725053</v>
      </c>
      <c r="R193" s="95">
        <f>VLOOKUP($O193,data_dd!$C:$H,4,FALSE)</f>
        <v>32.934685406685368</v>
      </c>
      <c r="S193" s="96">
        <f>VLOOKUP($O193,data_dd!$C:$H,5,FALSE)</f>
        <v>33.057999053030748</v>
      </c>
      <c r="T193" s="31"/>
    </row>
    <row r="194" spans="1:20" ht="15">
      <c r="A194" s="106" t="str">
        <f t="shared" si="8"/>
        <v>2-Oct</v>
      </c>
      <c r="B194" s="34">
        <f t="shared" si="9"/>
        <v>45567</v>
      </c>
      <c r="C194" s="82" t="e">
        <f>IF(VLOOKUP($B194,data_dd!$C:$H,2,FALSE)=0,#N/A,VLOOKUP($B194,data_dd!$C:$H,2,FALSE))</f>
        <v>#N/A</v>
      </c>
      <c r="D194" s="94" t="e">
        <f>IF(VLOOKUP($B194,data_dd!$C:$H,2,FALSE)=0,#N/A,VLOOKUP($B194,data_dd!$C:$H,3,FALSE))</f>
        <v>#N/A</v>
      </c>
      <c r="E194" s="82" t="e">
        <f>IF(VLOOKUP($B194,data_dd!$C:$H,4,FALSE)=0,#N/A,VLOOKUP($B194,data_dd!$C:$H,4,FALSE))</f>
        <v>#N/A</v>
      </c>
      <c r="F194" s="94" t="e">
        <f>IF(VLOOKUP($B194,data_dd!$C:$H,4,FALSE)=0,#N/A,VLOOKUP($B194,data_dd!$C:$H,5,FALSE))</f>
        <v>#N/A</v>
      </c>
      <c r="G194" s="94">
        <f>IF(VLOOKUP($B194,data_dd!$C:$H,6,FALSE)=0,#N/A,VLOOKUP($B194,data_dd!$C:$H,6,FALSE))</f>
        <v>32.342509951566036</v>
      </c>
      <c r="H194" s="31"/>
      <c r="I194" s="34">
        <f t="shared" si="10"/>
        <v>45201</v>
      </c>
      <c r="J194" s="82">
        <f>VLOOKUP($I194,data_dd!$C:$H,2,FALSE)</f>
        <v>37.475111262872176</v>
      </c>
      <c r="K194" s="94">
        <f>VLOOKUP($I194,data_dd!$C:$H,3,FALSE)</f>
        <v>38.073319637828156</v>
      </c>
      <c r="L194" s="82">
        <f>VLOOKUP($I194,data_dd!$C:$H,4,FALSE)</f>
        <v>31.90097673112545</v>
      </c>
      <c r="M194" s="94">
        <f>VLOOKUP($I194,data_dd!$C:$H,5,FALSE)</f>
        <v>32.345751227531608</v>
      </c>
      <c r="N194" s="31"/>
      <c r="O194" s="34">
        <f t="shared" si="11"/>
        <v>44836</v>
      </c>
      <c r="P194" s="82">
        <f>VLOOKUP($O194,data_dd!$C:$H,2,FALSE)</f>
        <v>38.762613312878095</v>
      </c>
      <c r="Q194" s="94">
        <f>VLOOKUP($O194,data_dd!$C:$H,3,FALSE)</f>
        <v>38.915327438829941</v>
      </c>
      <c r="R194" s="82">
        <f>VLOOKUP($O194,data_dd!$C:$H,4,FALSE)</f>
        <v>32.878600895918083</v>
      </c>
      <c r="S194" s="94">
        <f>VLOOKUP($O194,data_dd!$C:$H,5,FALSE)</f>
        <v>33.050667711178505</v>
      </c>
      <c r="T194" s="31"/>
    </row>
    <row r="195" spans="1:20" ht="15">
      <c r="A195" s="106" t="str">
        <f t="shared" si="8"/>
        <v>3-Oct</v>
      </c>
      <c r="B195" s="40">
        <f t="shared" si="9"/>
        <v>45568</v>
      </c>
      <c r="C195" s="95" t="e">
        <f>IF(VLOOKUP($B195,data_dd!$C:$H,2,FALSE)=0,#N/A,VLOOKUP($B195,data_dd!$C:$H,2,FALSE))</f>
        <v>#N/A</v>
      </c>
      <c r="D195" s="96" t="e">
        <f>IF(VLOOKUP($B195,data_dd!$C:$H,2,FALSE)=0,#N/A,VLOOKUP($B195,data_dd!$C:$H,3,FALSE))</f>
        <v>#N/A</v>
      </c>
      <c r="E195" s="95" t="e">
        <f>IF(VLOOKUP($B195,data_dd!$C:$H,4,FALSE)=0,#N/A,VLOOKUP($B195,data_dd!$C:$H,4,FALSE))</f>
        <v>#N/A</v>
      </c>
      <c r="F195" s="96" t="e">
        <f>IF(VLOOKUP($B195,data_dd!$C:$H,4,FALSE)=0,#N/A,VLOOKUP($B195,data_dd!$C:$H,5,FALSE))</f>
        <v>#N/A</v>
      </c>
      <c r="G195" s="96">
        <f>IF(VLOOKUP($B195,data_dd!$C:$H,6,FALSE)=0,#N/A,VLOOKUP($B195,data_dd!$C:$H,6,FALSE))</f>
        <v>32.311084360915075</v>
      </c>
      <c r="H195" s="31"/>
      <c r="I195" s="40">
        <f t="shared" si="10"/>
        <v>45202</v>
      </c>
      <c r="J195" s="95">
        <f>VLOOKUP($I195,data_dd!$C:$H,2,FALSE)</f>
        <v>38.273090121013936</v>
      </c>
      <c r="K195" s="96">
        <f>VLOOKUP($I195,data_dd!$C:$H,3,FALSE)</f>
        <v>38.051943028235868</v>
      </c>
      <c r="L195" s="95">
        <f>VLOOKUP($I195,data_dd!$C:$H,4,FALSE)</f>
        <v>32.461038470047491</v>
      </c>
      <c r="M195" s="96">
        <f>VLOOKUP($I195,data_dd!$C:$H,5,FALSE)</f>
        <v>32.334328742250975</v>
      </c>
      <c r="N195" s="31"/>
      <c r="O195" s="40">
        <f t="shared" si="11"/>
        <v>44837</v>
      </c>
      <c r="P195" s="95">
        <f>VLOOKUP($O195,data_dd!$C:$H,2,FALSE)</f>
        <v>38.973702400658794</v>
      </c>
      <c r="Q195" s="96">
        <f>VLOOKUP($O195,data_dd!$C:$H,3,FALSE)</f>
        <v>38.904040626407308</v>
      </c>
      <c r="R195" s="95">
        <f>VLOOKUP($O195,data_dd!$C:$H,4,FALSE)</f>
        <v>33.115651283444237</v>
      </c>
      <c r="S195" s="96">
        <f>VLOOKUP($O195,data_dd!$C:$H,5,FALSE)</f>
        <v>33.024930882081563</v>
      </c>
      <c r="T195" s="31"/>
    </row>
    <row r="196" spans="1:20" ht="15">
      <c r="A196" s="106" t="str">
        <f t="shared" si="8"/>
        <v>4-Oct</v>
      </c>
      <c r="B196" s="34">
        <f t="shared" si="9"/>
        <v>45569</v>
      </c>
      <c r="C196" s="82" t="e">
        <f>IF(VLOOKUP($B196,data_dd!$C:$H,2,FALSE)=0,#N/A,VLOOKUP($B196,data_dd!$C:$H,2,FALSE))</f>
        <v>#N/A</v>
      </c>
      <c r="D196" s="94" t="e">
        <f>IF(VLOOKUP($B196,data_dd!$C:$H,2,FALSE)=0,#N/A,VLOOKUP($B196,data_dd!$C:$H,3,FALSE))</f>
        <v>#N/A</v>
      </c>
      <c r="E196" s="82" t="e">
        <f>IF(VLOOKUP($B196,data_dd!$C:$H,4,FALSE)=0,#N/A,VLOOKUP($B196,data_dd!$C:$H,4,FALSE))</f>
        <v>#N/A</v>
      </c>
      <c r="F196" s="94" t="e">
        <f>IF(VLOOKUP($B196,data_dd!$C:$H,4,FALSE)=0,#N/A,VLOOKUP($B196,data_dd!$C:$H,5,FALSE))</f>
        <v>#N/A</v>
      </c>
      <c r="G196" s="94">
        <f>IF(VLOOKUP($B196,data_dd!$C:$H,6,FALSE)=0,#N/A,VLOOKUP($B196,data_dd!$C:$H,6,FALSE))</f>
        <v>32.272293123872359</v>
      </c>
      <c r="H196" s="31"/>
      <c r="I196" s="34">
        <f t="shared" si="10"/>
        <v>45203</v>
      </c>
      <c r="J196" s="82">
        <f>VLOOKUP($I196,data_dd!$C:$H,2,FALSE)</f>
        <v>37.463946158936984</v>
      </c>
      <c r="K196" s="94">
        <f>VLOOKUP($I196,data_dd!$C:$H,3,FALSE)</f>
        <v>37.980454169322876</v>
      </c>
      <c r="L196" s="82">
        <f>VLOOKUP($I196,data_dd!$C:$H,4,FALSE)</f>
        <v>31.83553479372733</v>
      </c>
      <c r="M196" s="94">
        <f>VLOOKUP($I196,data_dd!$C:$H,5,FALSE)</f>
        <v>32.268016806479451</v>
      </c>
      <c r="N196" s="31"/>
      <c r="O196" s="34">
        <f t="shared" si="11"/>
        <v>44838</v>
      </c>
      <c r="P196" s="82">
        <f>VLOOKUP($O196,data_dd!$C:$H,2,FALSE)</f>
        <v>38.697110824304332</v>
      </c>
      <c r="Q196" s="94">
        <f>VLOOKUP($O196,data_dd!$C:$H,3,FALSE)</f>
        <v>38.869109358353199</v>
      </c>
      <c r="R196" s="82">
        <f>VLOOKUP($O196,data_dd!$C:$H,4,FALSE)</f>
        <v>32.771146266491556</v>
      </c>
      <c r="S196" s="94">
        <f>VLOOKUP($O196,data_dd!$C:$H,5,FALSE)</f>
        <v>32.994084262616155</v>
      </c>
      <c r="T196" s="31"/>
    </row>
    <row r="197" spans="1:20" ht="15">
      <c r="A197" s="106" t="str">
        <f t="shared" si="8"/>
        <v>5-Oct</v>
      </c>
      <c r="B197" s="40">
        <f t="shared" si="9"/>
        <v>45570</v>
      </c>
      <c r="C197" s="95" t="e">
        <f>IF(VLOOKUP($B197,data_dd!$C:$H,2,FALSE)=0,#N/A,VLOOKUP($B197,data_dd!$C:$H,2,FALSE))</f>
        <v>#N/A</v>
      </c>
      <c r="D197" s="96" t="e">
        <f>IF(VLOOKUP($B197,data_dd!$C:$H,2,FALSE)=0,#N/A,VLOOKUP($B197,data_dd!$C:$H,3,FALSE))</f>
        <v>#N/A</v>
      </c>
      <c r="E197" s="95" t="e">
        <f>IF(VLOOKUP($B197,data_dd!$C:$H,4,FALSE)=0,#N/A,VLOOKUP($B197,data_dd!$C:$H,4,FALSE))</f>
        <v>#N/A</v>
      </c>
      <c r="F197" s="96" t="e">
        <f>IF(VLOOKUP($B197,data_dd!$C:$H,4,FALSE)=0,#N/A,VLOOKUP($B197,data_dd!$C:$H,5,FALSE))</f>
        <v>#N/A</v>
      </c>
      <c r="G197" s="96">
        <f>IF(VLOOKUP($B197,data_dd!$C:$H,6,FALSE)=0,#N/A,VLOOKUP($B197,data_dd!$C:$H,6,FALSE))</f>
        <v>32.251080152738048</v>
      </c>
      <c r="H197" s="31"/>
      <c r="I197" s="40">
        <f t="shared" si="10"/>
        <v>45204</v>
      </c>
      <c r="J197" s="95">
        <f>VLOOKUP($I197,data_dd!$C:$H,2,FALSE)</f>
        <v>38.099510318621867</v>
      </c>
      <c r="K197" s="96">
        <f>VLOOKUP($I197,data_dd!$C:$H,3,FALSE)</f>
        <v>37.947225601114511</v>
      </c>
      <c r="L197" s="95">
        <f>VLOOKUP($I197,data_dd!$C:$H,4,FALSE)</f>
        <v>32.201354431506118</v>
      </c>
      <c r="M197" s="96">
        <f>VLOOKUP($I197,data_dd!$C:$H,5,FALSE)</f>
        <v>32.222489617074238</v>
      </c>
      <c r="N197" s="31"/>
      <c r="O197" s="40">
        <f t="shared" si="11"/>
        <v>44839</v>
      </c>
      <c r="P197" s="95">
        <f>VLOOKUP($O197,data_dd!$C:$H,2,FALSE)</f>
        <v>39.011925079028138</v>
      </c>
      <c r="Q197" s="96">
        <f>VLOOKUP($O197,data_dd!$C:$H,3,FALSE)</f>
        <v>38.879668221187401</v>
      </c>
      <c r="R197" s="95">
        <f>VLOOKUP($O197,data_dd!$C:$H,4,FALSE)</f>
        <v>33.151340111657682</v>
      </c>
      <c r="S197" s="96">
        <f>VLOOKUP($O197,data_dd!$C:$H,5,FALSE)</f>
        <v>32.993730135387487</v>
      </c>
      <c r="T197" s="31"/>
    </row>
    <row r="198" spans="1:20" ht="15">
      <c r="A198" s="106" t="str">
        <f t="shared" si="8"/>
        <v>6-Oct</v>
      </c>
      <c r="B198" s="34">
        <f t="shared" si="9"/>
        <v>45571</v>
      </c>
      <c r="C198" s="82" t="e">
        <f>IF(VLOOKUP($B198,data_dd!$C:$H,2,FALSE)=0,#N/A,VLOOKUP($B198,data_dd!$C:$H,2,FALSE))</f>
        <v>#N/A</v>
      </c>
      <c r="D198" s="94" t="e">
        <f>IF(VLOOKUP($B198,data_dd!$C:$H,2,FALSE)=0,#N/A,VLOOKUP($B198,data_dd!$C:$H,3,FALSE))</f>
        <v>#N/A</v>
      </c>
      <c r="E198" s="82" t="e">
        <f>IF(VLOOKUP($B198,data_dd!$C:$H,4,FALSE)=0,#N/A,VLOOKUP($B198,data_dd!$C:$H,4,FALSE))</f>
        <v>#N/A</v>
      </c>
      <c r="F198" s="94" t="e">
        <f>IF(VLOOKUP($B198,data_dd!$C:$H,4,FALSE)=0,#N/A,VLOOKUP($B198,data_dd!$C:$H,5,FALSE))</f>
        <v>#N/A</v>
      </c>
      <c r="G198" s="94">
        <f>IF(VLOOKUP($B198,data_dd!$C:$H,6,FALSE)=0,#N/A,VLOOKUP($B198,data_dd!$C:$H,6,FALSE))</f>
        <v>32.226959253214645</v>
      </c>
      <c r="H198" s="31"/>
      <c r="I198" s="34">
        <f t="shared" si="10"/>
        <v>45205</v>
      </c>
      <c r="J198" s="82">
        <f>VLOOKUP($I198,data_dd!$C:$H,2,FALSE)</f>
        <v>37.519045003152627</v>
      </c>
      <c r="K198" s="94">
        <f>VLOOKUP($I198,data_dd!$C:$H,3,FALSE)</f>
        <v>37.8633778402383</v>
      </c>
      <c r="L198" s="82">
        <f>VLOOKUP($I198,data_dd!$C:$H,4,FALSE)</f>
        <v>31.96726849337918</v>
      </c>
      <c r="M198" s="94">
        <f>VLOOKUP($I198,data_dd!$C:$H,5,FALSE)</f>
        <v>32.15137920694626</v>
      </c>
      <c r="N198" s="31"/>
      <c r="O198" s="34">
        <f t="shared" si="11"/>
        <v>44840</v>
      </c>
      <c r="P198" s="82">
        <f>VLOOKUP($O198,data_dd!$C:$H,2,FALSE)</f>
        <v>38.78204583330961</v>
      </c>
      <c r="Q198" s="94">
        <f>VLOOKUP($O198,data_dd!$C:$H,3,FALSE)</f>
        <v>38.84760155763761</v>
      </c>
      <c r="R198" s="82">
        <f>VLOOKUP($O198,data_dd!$C:$H,4,FALSE)</f>
        <v>32.911786165343905</v>
      </c>
      <c r="S198" s="94">
        <f>VLOOKUP($O198,data_dd!$C:$H,5,FALSE)</f>
        <v>32.973769963176963</v>
      </c>
      <c r="T198" s="31"/>
    </row>
    <row r="199" spans="1:20" ht="15">
      <c r="A199" s="106" t="str">
        <f t="shared" si="8"/>
        <v>7-Oct</v>
      </c>
      <c r="B199" s="40">
        <f t="shared" si="9"/>
        <v>45572</v>
      </c>
      <c r="C199" s="95" t="e">
        <f>IF(VLOOKUP($B199,data_dd!$C:$H,2,FALSE)=0,#N/A,VLOOKUP($B199,data_dd!$C:$H,2,FALSE))</f>
        <v>#N/A</v>
      </c>
      <c r="D199" s="96" t="e">
        <f>IF(VLOOKUP($B199,data_dd!$C:$H,2,FALSE)=0,#N/A,VLOOKUP($B199,data_dd!$C:$H,3,FALSE))</f>
        <v>#N/A</v>
      </c>
      <c r="E199" s="95" t="e">
        <f>IF(VLOOKUP($B199,data_dd!$C:$H,4,FALSE)=0,#N/A,VLOOKUP($B199,data_dd!$C:$H,4,FALSE))</f>
        <v>#N/A</v>
      </c>
      <c r="F199" s="96" t="e">
        <f>IF(VLOOKUP($B199,data_dd!$C:$H,4,FALSE)=0,#N/A,VLOOKUP($B199,data_dd!$C:$H,5,FALSE))</f>
        <v>#N/A</v>
      </c>
      <c r="G199" s="96">
        <f>IF(VLOOKUP($B199,data_dd!$C:$H,6,FALSE)=0,#N/A,VLOOKUP($B199,data_dd!$C:$H,6,FALSE))</f>
        <v>32.199636532765695</v>
      </c>
      <c r="H199" s="31"/>
      <c r="I199" s="40">
        <f t="shared" si="10"/>
        <v>45206</v>
      </c>
      <c r="J199" s="95">
        <f>VLOOKUP($I199,data_dd!$C:$H,2,FALSE)</f>
        <v>38.736258230396778</v>
      </c>
      <c r="K199" s="96">
        <f>VLOOKUP($I199,data_dd!$C:$H,3,FALSE)</f>
        <v>37.952605703883009</v>
      </c>
      <c r="L199" s="95">
        <f>VLOOKUP($I199,data_dd!$C:$H,4,FALSE)</f>
        <v>32.717051379033961</v>
      </c>
      <c r="M199" s="96">
        <f>VLOOKUP($I199,data_dd!$C:$H,5,FALSE)</f>
        <v>32.209334675916544</v>
      </c>
      <c r="N199" s="31"/>
      <c r="O199" s="40">
        <f t="shared" si="11"/>
        <v>44841</v>
      </c>
      <c r="P199" s="95">
        <f>VLOOKUP($O199,data_dd!$C:$H,2,FALSE)</f>
        <v>38.782414192944373</v>
      </c>
      <c r="Q199" s="96">
        <f>VLOOKUP($O199,data_dd!$C:$H,3,FALSE)</f>
        <v>38.845121465636566</v>
      </c>
      <c r="R199" s="95">
        <f>VLOOKUP($O199,data_dd!$C:$H,4,FALSE)</f>
        <v>32.984194359040643</v>
      </c>
      <c r="S199" s="96">
        <f>VLOOKUP($O199,data_dd!$C:$H,5,FALSE)</f>
        <v>32.974460646133366</v>
      </c>
      <c r="T199" s="31"/>
    </row>
    <row r="200" spans="1:20" ht="15">
      <c r="A200" s="106" t="str">
        <f t="shared" si="8"/>
        <v>8-Oct</v>
      </c>
      <c r="B200" s="34">
        <f t="shared" si="9"/>
        <v>45573</v>
      </c>
      <c r="C200" s="82" t="e">
        <f>IF(VLOOKUP($B200,data_dd!$C:$H,2,FALSE)=0,#N/A,VLOOKUP($B200,data_dd!$C:$H,2,FALSE))</f>
        <v>#N/A</v>
      </c>
      <c r="D200" s="94" t="e">
        <f>IF(VLOOKUP($B200,data_dd!$C:$H,2,FALSE)=0,#N/A,VLOOKUP($B200,data_dd!$C:$H,3,FALSE))</f>
        <v>#N/A</v>
      </c>
      <c r="E200" s="82" t="e">
        <f>IF(VLOOKUP($B200,data_dd!$C:$H,4,FALSE)=0,#N/A,VLOOKUP($B200,data_dd!$C:$H,4,FALSE))</f>
        <v>#N/A</v>
      </c>
      <c r="F200" s="94" t="e">
        <f>IF(VLOOKUP($B200,data_dd!$C:$H,4,FALSE)=0,#N/A,VLOOKUP($B200,data_dd!$C:$H,5,FALSE))</f>
        <v>#N/A</v>
      </c>
      <c r="G200" s="94">
        <f>IF(VLOOKUP($B200,data_dd!$C:$H,6,FALSE)=0,#N/A,VLOOKUP($B200,data_dd!$C:$H,6,FALSE))</f>
        <v>32.16611897269923</v>
      </c>
      <c r="H200" s="31"/>
      <c r="I200" s="34">
        <f t="shared" si="10"/>
        <v>45207</v>
      </c>
      <c r="J200" s="82">
        <f>VLOOKUP($I200,data_dd!$C:$H,2,FALSE)</f>
        <v>37.839610546084288</v>
      </c>
      <c r="K200" s="94">
        <f>VLOOKUP($I200,data_dd!$C:$H,3,FALSE)</f>
        <v>37.96247861769082</v>
      </c>
      <c r="L200" s="82">
        <f>VLOOKUP($I200,data_dd!$C:$H,4,FALSE)</f>
        <v>32.259405898495828</v>
      </c>
      <c r="M200" s="94">
        <f>VLOOKUP($I200,data_dd!$C:$H,5,FALSE)</f>
        <v>32.220400227089925</v>
      </c>
      <c r="N200" s="31"/>
      <c r="O200" s="34">
        <f t="shared" si="11"/>
        <v>44842</v>
      </c>
      <c r="P200" s="82">
        <f>VLOOKUP($O200,data_dd!$C:$H,2,FALSE)</f>
        <v>39.035144338266555</v>
      </c>
      <c r="Q200" s="94">
        <f>VLOOKUP($O200,data_dd!$C:$H,3,FALSE)</f>
        <v>38.866975662138792</v>
      </c>
      <c r="R200" s="82">
        <f>VLOOKUP($O200,data_dd!$C:$H,4,FALSE)</f>
        <v>33.0876349445603</v>
      </c>
      <c r="S200" s="94">
        <f>VLOOKUP($O200,data_dd!$C:$H,5,FALSE)</f>
        <v>32.991502725449557</v>
      </c>
      <c r="T200" s="31"/>
    </row>
    <row r="201" spans="1:20" ht="15">
      <c r="A201" s="106" t="str">
        <f t="shared" si="8"/>
        <v>9-Oct</v>
      </c>
      <c r="B201" s="40">
        <f t="shared" si="9"/>
        <v>45574</v>
      </c>
      <c r="C201" s="95" t="e">
        <f>IF(VLOOKUP($B201,data_dd!$C:$H,2,FALSE)=0,#N/A,VLOOKUP($B201,data_dd!$C:$H,2,FALSE))</f>
        <v>#N/A</v>
      </c>
      <c r="D201" s="96" t="e">
        <f>IF(VLOOKUP($B201,data_dd!$C:$H,2,FALSE)=0,#N/A,VLOOKUP($B201,data_dd!$C:$H,3,FALSE))</f>
        <v>#N/A</v>
      </c>
      <c r="E201" s="95" t="e">
        <f>IF(VLOOKUP($B201,data_dd!$C:$H,4,FALSE)=0,#N/A,VLOOKUP($B201,data_dd!$C:$H,4,FALSE))</f>
        <v>#N/A</v>
      </c>
      <c r="F201" s="96" t="e">
        <f>IF(VLOOKUP($B201,data_dd!$C:$H,4,FALSE)=0,#N/A,VLOOKUP($B201,data_dd!$C:$H,5,FALSE))</f>
        <v>#N/A</v>
      </c>
      <c r="G201" s="96">
        <f>IF(VLOOKUP($B201,data_dd!$C:$H,6,FALSE)=0,#N/A,VLOOKUP($B201,data_dd!$C:$H,6,FALSE))</f>
        <v>32.128177555847394</v>
      </c>
      <c r="H201" s="31"/>
      <c r="I201" s="40">
        <f t="shared" si="10"/>
        <v>45208</v>
      </c>
      <c r="J201" s="95">
        <f>VLOOKUP($I201,data_dd!$C:$H,2,FALSE)</f>
        <v>38.33036615978024</v>
      </c>
      <c r="K201" s="96">
        <f>VLOOKUP($I201,data_dd!$C:$H,3,FALSE)</f>
        <v>37.982619980634738</v>
      </c>
      <c r="L201" s="95">
        <f>VLOOKUP($I201,data_dd!$C:$H,4,FALSE)</f>
        <v>32.4329501126659</v>
      </c>
      <c r="M201" s="96">
        <f>VLOOKUP($I201,data_dd!$C:$H,5,FALSE)</f>
        <v>32.228770861774521</v>
      </c>
      <c r="N201" s="31"/>
      <c r="O201" s="40">
        <f t="shared" si="11"/>
        <v>44843</v>
      </c>
      <c r="P201" s="95">
        <f>VLOOKUP($O201,data_dd!$C:$H,2,FALSE)</f>
        <v>39.001859536842268</v>
      </c>
      <c r="Q201" s="96">
        <f>VLOOKUP($O201,data_dd!$C:$H,3,FALSE)</f>
        <v>38.882967620280787</v>
      </c>
      <c r="R201" s="95">
        <f>VLOOKUP($O201,data_dd!$C:$H,4,FALSE)</f>
        <v>33.212407222613777</v>
      </c>
      <c r="S201" s="96">
        <f>VLOOKUP($O201,data_dd!$C:$H,5,FALSE)</f>
        <v>33.016923333875873</v>
      </c>
      <c r="T201" s="31"/>
    </row>
    <row r="202" spans="1:20" ht="15">
      <c r="A202" s="106" t="str">
        <f t="shared" si="8"/>
        <v>10-Oct</v>
      </c>
      <c r="B202" s="34">
        <f t="shared" si="9"/>
        <v>45575</v>
      </c>
      <c r="C202" s="82" t="e">
        <f>IF(VLOOKUP($B202,data_dd!$C:$H,2,FALSE)=0,#N/A,VLOOKUP($B202,data_dd!$C:$H,2,FALSE))</f>
        <v>#N/A</v>
      </c>
      <c r="D202" s="94" t="e">
        <f>IF(VLOOKUP($B202,data_dd!$C:$H,2,FALSE)=0,#N/A,VLOOKUP($B202,data_dd!$C:$H,3,FALSE))</f>
        <v>#N/A</v>
      </c>
      <c r="E202" s="82" t="e">
        <f>IF(VLOOKUP($B202,data_dd!$C:$H,4,FALSE)=0,#N/A,VLOOKUP($B202,data_dd!$C:$H,4,FALSE))</f>
        <v>#N/A</v>
      </c>
      <c r="F202" s="94" t="e">
        <f>IF(VLOOKUP($B202,data_dd!$C:$H,4,FALSE)=0,#N/A,VLOOKUP($B202,data_dd!$C:$H,5,FALSE))</f>
        <v>#N/A</v>
      </c>
      <c r="G202" s="94">
        <f>IF(VLOOKUP($B202,data_dd!$C:$H,6,FALSE)=0,#N/A,VLOOKUP($B202,data_dd!$C:$H,6,FALSE))</f>
        <v>32.065658423064683</v>
      </c>
      <c r="H202" s="31"/>
      <c r="I202" s="34">
        <f t="shared" si="10"/>
        <v>45209</v>
      </c>
      <c r="J202" s="82">
        <f>VLOOKUP($I202,data_dd!$C:$H,2,FALSE)</f>
        <v>37.962641659435967</v>
      </c>
      <c r="K202" s="94">
        <f>VLOOKUP($I202,data_dd!$C:$H,3,FALSE)</f>
        <v>38.054648588794905</v>
      </c>
      <c r="L202" s="82">
        <f>VLOOKUP($I202,data_dd!$C:$H,4,FALSE)</f>
        <v>32.253824825655471</v>
      </c>
      <c r="M202" s="94">
        <f>VLOOKUP($I202,data_dd!$C:$H,5,FALSE)</f>
        <v>32.285681370343326</v>
      </c>
      <c r="N202" s="31"/>
      <c r="O202" s="34">
        <f t="shared" si="11"/>
        <v>44844</v>
      </c>
      <c r="P202" s="82">
        <f>VLOOKUP($O202,data_dd!$C:$H,2,FALSE)</f>
        <v>39.029584353395094</v>
      </c>
      <c r="Q202" s="94">
        <f>VLOOKUP($O202,data_dd!$C:$H,3,FALSE)</f>
        <v>38.927359437737323</v>
      </c>
      <c r="R202" s="82">
        <f>VLOOKUP($O202,data_dd!$C:$H,4,FALSE)</f>
        <v>33.10155517693677</v>
      </c>
      <c r="S202" s="94">
        <f>VLOOKUP($O202,data_dd!$C:$H,5,FALSE)</f>
        <v>33.058392052309976</v>
      </c>
      <c r="T202" s="31"/>
    </row>
    <row r="203" spans="1:20" ht="15">
      <c r="A203" s="106" t="str">
        <f t="shared" ref="A203:A266" si="12">DAY(B203)&amp;"-"&amp;TEXT(DATE(YEAR(B203),MONTH(B203),1),"mmm")</f>
        <v>11-Oct</v>
      </c>
      <c r="B203" s="40">
        <f t="shared" si="9"/>
        <v>45576</v>
      </c>
      <c r="C203" s="95" t="e">
        <f>IF(VLOOKUP($B203,data_dd!$C:$H,2,FALSE)=0,#N/A,VLOOKUP($B203,data_dd!$C:$H,2,FALSE))</f>
        <v>#N/A</v>
      </c>
      <c r="D203" s="96" t="e">
        <f>IF(VLOOKUP($B203,data_dd!$C:$H,2,FALSE)=0,#N/A,VLOOKUP($B203,data_dd!$C:$H,3,FALSE))</f>
        <v>#N/A</v>
      </c>
      <c r="E203" s="95" t="e">
        <f>IF(VLOOKUP($B203,data_dd!$C:$H,4,FALSE)=0,#N/A,VLOOKUP($B203,data_dd!$C:$H,4,FALSE))</f>
        <v>#N/A</v>
      </c>
      <c r="F203" s="96" t="e">
        <f>IF(VLOOKUP($B203,data_dd!$C:$H,4,FALSE)=0,#N/A,VLOOKUP($B203,data_dd!$C:$H,5,FALSE))</f>
        <v>#N/A</v>
      </c>
      <c r="G203" s="96">
        <f>IF(VLOOKUP($B203,data_dd!$C:$H,6,FALSE)=0,#N/A,VLOOKUP($B203,data_dd!$C:$H,6,FALSE))</f>
        <v>32.017490901699553</v>
      </c>
      <c r="H203" s="31"/>
      <c r="I203" s="40">
        <f t="shared" si="10"/>
        <v>45210</v>
      </c>
      <c r="J203" s="95">
        <f>VLOOKUP($I203,data_dd!$C:$H,2,FALSE)</f>
        <v>38.583824151771744</v>
      </c>
      <c r="K203" s="96">
        <f>VLOOKUP($I203,data_dd!$C:$H,3,FALSE)</f>
        <v>38.114428951813082</v>
      </c>
      <c r="L203" s="95">
        <f>VLOOKUP($I203,data_dd!$C:$H,4,FALSE)</f>
        <v>32.64919043910357</v>
      </c>
      <c r="M203" s="96">
        <f>VLOOKUP($I203,data_dd!$C:$H,5,FALSE)</f>
        <v>32.334760535709123</v>
      </c>
      <c r="N203" s="31"/>
      <c r="O203" s="40">
        <f t="shared" si="11"/>
        <v>44845</v>
      </c>
      <c r="P203" s="95">
        <f>VLOOKUP($O203,data_dd!$C:$H,2,FALSE)</f>
        <v>38.83618869016609</v>
      </c>
      <c r="Q203" s="96">
        <f>VLOOKUP($O203,data_dd!$C:$H,3,FALSE)</f>
        <v>38.904120131759697</v>
      </c>
      <c r="R203" s="95">
        <f>VLOOKUP($O203,data_dd!$C:$H,4,FALSE)</f>
        <v>33.043790170818056</v>
      </c>
      <c r="S203" s="96">
        <f>VLOOKUP($O203,data_dd!$C:$H,5,FALSE)</f>
        <v>33.044938237700876</v>
      </c>
      <c r="T203" s="31"/>
    </row>
    <row r="204" spans="1:20" ht="15">
      <c r="A204" s="106" t="str">
        <f t="shared" si="12"/>
        <v>12-Oct</v>
      </c>
      <c r="B204" s="34">
        <f t="shared" ref="B204:B267" si="13">B203+1</f>
        <v>45577</v>
      </c>
      <c r="C204" s="82" t="e">
        <f>IF(VLOOKUP($B204,data_dd!$C:$H,2,FALSE)=0,#N/A,VLOOKUP($B204,data_dd!$C:$H,2,FALSE))</f>
        <v>#N/A</v>
      </c>
      <c r="D204" s="94" t="e">
        <f>IF(VLOOKUP($B204,data_dd!$C:$H,2,FALSE)=0,#N/A,VLOOKUP($B204,data_dd!$C:$H,3,FALSE))</f>
        <v>#N/A</v>
      </c>
      <c r="E204" s="82" t="e">
        <f>IF(VLOOKUP($B204,data_dd!$C:$H,4,FALSE)=0,#N/A,VLOOKUP($B204,data_dd!$C:$H,4,FALSE))</f>
        <v>#N/A</v>
      </c>
      <c r="F204" s="94" t="e">
        <f>IF(VLOOKUP($B204,data_dd!$C:$H,4,FALSE)=0,#N/A,VLOOKUP($B204,data_dd!$C:$H,5,FALSE))</f>
        <v>#N/A</v>
      </c>
      <c r="G204" s="94">
        <f>IF(VLOOKUP($B204,data_dd!$C:$H,6,FALSE)=0,#N/A,VLOOKUP($B204,data_dd!$C:$H,6,FALSE))</f>
        <v>31.96401425587614</v>
      </c>
      <c r="H204" s="31"/>
      <c r="I204" s="34">
        <f t="shared" ref="I204:I238" si="14">I203+1</f>
        <v>45211</v>
      </c>
      <c r="J204" s="82">
        <f>VLOOKUP($I204,data_dd!$C:$H,2,FALSE)</f>
        <v>37.718205090342948</v>
      </c>
      <c r="K204" s="94">
        <f>VLOOKUP($I204,data_dd!$C:$H,3,FALSE)</f>
        <v>38.146916808958487</v>
      </c>
      <c r="L204" s="82">
        <f>VLOOKUP($I204,data_dd!$C:$H,4,FALSE)</f>
        <v>32.036142470667698</v>
      </c>
      <c r="M204" s="94">
        <f>VLOOKUP($I204,data_dd!$C:$H,5,FALSE)</f>
        <v>32.353038013625266</v>
      </c>
      <c r="N204" s="31"/>
      <c r="O204" s="34">
        <f t="shared" ref="O204:O238" si="15">O203+1</f>
        <v>44846</v>
      </c>
      <c r="P204" s="82">
        <f>VLOOKUP($O204,data_dd!$C:$H,2,FALSE)</f>
        <v>39.101202550541522</v>
      </c>
      <c r="Q204" s="94">
        <f>VLOOKUP($O204,data_dd!$C:$H,3,FALSE)</f>
        <v>38.95597225775218</v>
      </c>
      <c r="R204" s="82">
        <f>VLOOKUP($O204,data_dd!$C:$H,4,FALSE)</f>
        <v>33.1951931291417</v>
      </c>
      <c r="S204" s="94">
        <f>VLOOKUP($O204,data_dd!$C:$H,5,FALSE)</f>
        <v>33.095058413599652</v>
      </c>
      <c r="T204" s="31"/>
    </row>
    <row r="205" spans="1:20" ht="15">
      <c r="A205" s="106" t="str">
        <f t="shared" si="12"/>
        <v>13-Oct</v>
      </c>
      <c r="B205" s="40">
        <f t="shared" si="13"/>
        <v>45578</v>
      </c>
      <c r="C205" s="95" t="e">
        <f>IF(VLOOKUP($B205,data_dd!$C:$H,2,FALSE)=0,#N/A,VLOOKUP($B205,data_dd!$C:$H,2,FALSE))</f>
        <v>#N/A</v>
      </c>
      <c r="D205" s="96" t="e">
        <f>IF(VLOOKUP($B205,data_dd!$C:$H,2,FALSE)=0,#N/A,VLOOKUP($B205,data_dd!$C:$H,3,FALSE))</f>
        <v>#N/A</v>
      </c>
      <c r="E205" s="95" t="e">
        <f>IF(VLOOKUP($B205,data_dd!$C:$H,4,FALSE)=0,#N/A,VLOOKUP($B205,data_dd!$C:$H,4,FALSE))</f>
        <v>#N/A</v>
      </c>
      <c r="F205" s="96" t="e">
        <f>IF(VLOOKUP($B205,data_dd!$C:$H,4,FALSE)=0,#N/A,VLOOKUP($B205,data_dd!$C:$H,5,FALSE))</f>
        <v>#N/A</v>
      </c>
      <c r="G205" s="96">
        <f>IF(VLOOKUP($B205,data_dd!$C:$H,6,FALSE)=0,#N/A,VLOOKUP($B205,data_dd!$C:$H,6,FALSE))</f>
        <v>31.907449012515116</v>
      </c>
      <c r="H205" s="31"/>
      <c r="I205" s="40">
        <f t="shared" si="14"/>
        <v>45212</v>
      </c>
      <c r="J205" s="95">
        <f>VLOOKUP($I205,data_dd!$C:$H,2,FALSE)</f>
        <v>38.014052501584167</v>
      </c>
      <c r="K205" s="96">
        <f>VLOOKUP($I205,data_dd!$C:$H,3,FALSE)</f>
        <v>38.08139188465924</v>
      </c>
      <c r="L205" s="95">
        <f>VLOOKUP($I205,data_dd!$C:$H,4,FALSE)</f>
        <v>32.238612932849939</v>
      </c>
      <c r="M205" s="96">
        <f>VLOOKUP($I205,data_dd!$C:$H,5,FALSE)</f>
        <v>32.31549679944392</v>
      </c>
      <c r="N205" s="31"/>
      <c r="O205" s="40">
        <f t="shared" si="15"/>
        <v>44847</v>
      </c>
      <c r="P205" s="95">
        <f>VLOOKUP($O205,data_dd!$C:$H,2,FALSE)</f>
        <v>39.070657296267406</v>
      </c>
      <c r="Q205" s="96">
        <f>VLOOKUP($O205,data_dd!$C:$H,3,FALSE)</f>
        <v>38.98366327993989</v>
      </c>
      <c r="R205" s="95">
        <f>VLOOKUP($O205,data_dd!$C:$H,4,FALSE)</f>
        <v>33.23738160279941</v>
      </c>
      <c r="S205" s="96">
        <f>VLOOKUP($O205,data_dd!$C:$H,5,FALSE)</f>
        <v>33.121534943775913</v>
      </c>
      <c r="T205" s="31"/>
    </row>
    <row r="206" spans="1:20" ht="15">
      <c r="A206" s="106" t="str">
        <f t="shared" si="12"/>
        <v>14-Oct</v>
      </c>
      <c r="B206" s="34">
        <f t="shared" si="13"/>
        <v>45579</v>
      </c>
      <c r="C206" s="82" t="e">
        <f>IF(VLOOKUP($B206,data_dd!$C:$H,2,FALSE)=0,#N/A,VLOOKUP($B206,data_dd!$C:$H,2,FALSE))</f>
        <v>#N/A</v>
      </c>
      <c r="D206" s="94" t="e">
        <f>IF(VLOOKUP($B206,data_dd!$C:$H,2,FALSE)=0,#N/A,VLOOKUP($B206,data_dd!$C:$H,3,FALSE))</f>
        <v>#N/A</v>
      </c>
      <c r="E206" s="82" t="e">
        <f>IF(VLOOKUP($B206,data_dd!$C:$H,4,FALSE)=0,#N/A,VLOOKUP($B206,data_dd!$C:$H,4,FALSE))</f>
        <v>#N/A</v>
      </c>
      <c r="F206" s="94" t="e">
        <f>IF(VLOOKUP($B206,data_dd!$C:$H,4,FALSE)=0,#N/A,VLOOKUP($B206,data_dd!$C:$H,5,FALSE))</f>
        <v>#N/A</v>
      </c>
      <c r="G206" s="94">
        <f>IF(VLOOKUP($B206,data_dd!$C:$H,6,FALSE)=0,#N/A,VLOOKUP($B206,data_dd!$C:$H,6,FALSE))</f>
        <v>31.851962993761266</v>
      </c>
      <c r="H206" s="31"/>
      <c r="I206" s="34">
        <f t="shared" si="14"/>
        <v>45213</v>
      </c>
      <c r="J206" s="82">
        <f>VLOOKUP($I206,data_dd!$C:$H,2,FALSE)</f>
        <v>37.931506907186773</v>
      </c>
      <c r="K206" s="94">
        <f>VLOOKUP($I206,data_dd!$C:$H,3,FALSE)</f>
        <v>38.114828783753254</v>
      </c>
      <c r="L206" s="82">
        <f>VLOOKUP($I206,data_dd!$C:$H,4,FALSE)</f>
        <v>32.148980299674506</v>
      </c>
      <c r="M206" s="94">
        <f>VLOOKUP($I206,data_dd!$C:$H,5,FALSE)</f>
        <v>32.317651654102278</v>
      </c>
      <c r="N206" s="31"/>
      <c r="O206" s="34">
        <f t="shared" si="15"/>
        <v>44848</v>
      </c>
      <c r="P206" s="82">
        <f>VLOOKUP($O206,data_dd!$C:$H,2,FALSE)</f>
        <v>39.419402841657302</v>
      </c>
      <c r="Q206" s="94">
        <f>VLOOKUP($O206,data_dd!$C:$H,3,FALSE)</f>
        <v>39.055519634910851</v>
      </c>
      <c r="R206" s="82">
        <f>VLOOKUP($O206,data_dd!$C:$H,4,FALSE)</f>
        <v>33.485606383362658</v>
      </c>
      <c r="S206" s="94">
        <f>VLOOKUP($O206,data_dd!$C:$H,5,FALSE)</f>
        <v>33.190562993968946</v>
      </c>
      <c r="T206" s="31"/>
    </row>
    <row r="207" spans="1:20" ht="15">
      <c r="A207" s="106" t="str">
        <f t="shared" si="12"/>
        <v>15-Oct</v>
      </c>
      <c r="B207" s="40">
        <f t="shared" si="13"/>
        <v>45580</v>
      </c>
      <c r="C207" s="95" t="e">
        <f>IF(VLOOKUP($B207,data_dd!$C:$H,2,FALSE)=0,#N/A,VLOOKUP($B207,data_dd!$C:$H,2,FALSE))</f>
        <v>#N/A</v>
      </c>
      <c r="D207" s="96" t="e">
        <f>IF(VLOOKUP($B207,data_dd!$C:$H,2,FALSE)=0,#N/A,VLOOKUP($B207,data_dd!$C:$H,3,FALSE))</f>
        <v>#N/A</v>
      </c>
      <c r="E207" s="95" t="e">
        <f>IF(VLOOKUP($B207,data_dd!$C:$H,4,FALSE)=0,#N/A,VLOOKUP($B207,data_dd!$C:$H,4,FALSE))</f>
        <v>#N/A</v>
      </c>
      <c r="F207" s="96" t="e">
        <f>IF(VLOOKUP($B207,data_dd!$C:$H,4,FALSE)=0,#N/A,VLOOKUP($B207,data_dd!$C:$H,5,FALSE))</f>
        <v>#N/A</v>
      </c>
      <c r="G207" s="96">
        <f>IF(VLOOKUP($B207,data_dd!$C:$H,6,FALSE)=0,#N/A,VLOOKUP($B207,data_dd!$C:$H,6,FALSE))</f>
        <v>31.782109512114538</v>
      </c>
      <c r="H207" s="31"/>
      <c r="I207" s="40">
        <f t="shared" si="14"/>
        <v>45214</v>
      </c>
      <c r="J207" s="95">
        <f>VLOOKUP($I207,data_dd!$C:$H,2,FALSE)</f>
        <v>38.524766040374082</v>
      </c>
      <c r="K207" s="96">
        <f>VLOOKUP($I207,data_dd!$C:$H,3,FALSE)</f>
        <v>38.117810511926322</v>
      </c>
      <c r="L207" s="95">
        <f>VLOOKUP($I207,data_dd!$C:$H,4,FALSE)</f>
        <v>32.616058149531575</v>
      </c>
      <c r="M207" s="96">
        <f>VLOOKUP($I207,data_dd!$C:$H,5,FALSE)</f>
        <v>32.326598580330511</v>
      </c>
      <c r="N207" s="31"/>
      <c r="O207" s="40">
        <f t="shared" si="15"/>
        <v>44849</v>
      </c>
      <c r="P207" s="95">
        <f>VLOOKUP($O207,data_dd!$C:$H,2,FALSE)</f>
        <v>39.164404082644332</v>
      </c>
      <c r="Q207" s="96">
        <f>VLOOKUP($O207,data_dd!$C:$H,3,FALSE)</f>
        <v>39.092939381833929</v>
      </c>
      <c r="R207" s="95">
        <f>VLOOKUP($O207,data_dd!$C:$H,4,FALSE)</f>
        <v>33.257339601303052</v>
      </c>
      <c r="S207" s="96">
        <f>VLOOKUP($O207,data_dd!$C:$H,5,FALSE)</f>
        <v>33.21137893650112</v>
      </c>
      <c r="T207" s="31"/>
    </row>
    <row r="208" spans="1:20" ht="15">
      <c r="A208" s="106" t="str">
        <f t="shared" si="12"/>
        <v>16-Oct</v>
      </c>
      <c r="B208" s="34">
        <f t="shared" si="13"/>
        <v>45581</v>
      </c>
      <c r="C208" s="82" t="e">
        <f>IF(VLOOKUP($B208,data_dd!$C:$H,2,FALSE)=0,#N/A,VLOOKUP($B208,data_dd!$C:$H,2,FALSE))</f>
        <v>#N/A</v>
      </c>
      <c r="D208" s="94" t="e">
        <f>IF(VLOOKUP($B208,data_dd!$C:$H,2,FALSE)=0,#N/A,VLOOKUP($B208,data_dd!$C:$H,3,FALSE))</f>
        <v>#N/A</v>
      </c>
      <c r="E208" s="82" t="e">
        <f>IF(VLOOKUP($B208,data_dd!$C:$H,4,FALSE)=0,#N/A,VLOOKUP($B208,data_dd!$C:$H,4,FALSE))</f>
        <v>#N/A</v>
      </c>
      <c r="F208" s="94" t="e">
        <f>IF(VLOOKUP($B208,data_dd!$C:$H,4,FALSE)=0,#N/A,VLOOKUP($B208,data_dd!$C:$H,5,FALSE))</f>
        <v>#N/A</v>
      </c>
      <c r="G208" s="94">
        <f>IF(VLOOKUP($B208,data_dd!$C:$H,6,FALSE)=0,#N/A,VLOOKUP($B208,data_dd!$C:$H,6,FALSE))</f>
        <v>31.701521547238553</v>
      </c>
      <c r="H208" s="31"/>
      <c r="I208" s="34">
        <f t="shared" si="14"/>
        <v>45215</v>
      </c>
      <c r="J208" s="82">
        <f>VLOOKUP($I208,data_dd!$C:$H,2,FALSE)</f>
        <v>37.612266821859222</v>
      </c>
      <c r="K208" s="94">
        <f>VLOOKUP($I208,data_dd!$C:$H,3,FALSE)</f>
        <v>38.074403626030858</v>
      </c>
      <c r="L208" s="82">
        <f>VLOOKUP($I208,data_dd!$C:$H,4,FALSE)</f>
        <v>31.89579735733049</v>
      </c>
      <c r="M208" s="94">
        <f>VLOOKUP($I208,data_dd!$C:$H,5,FALSE)</f>
        <v>32.274037424147267</v>
      </c>
      <c r="N208" s="31"/>
      <c r="O208" s="34">
        <f t="shared" si="15"/>
        <v>44850</v>
      </c>
      <c r="P208" s="82">
        <f>VLOOKUP($O208,data_dd!$C:$H,2,FALSE)</f>
        <v>39.05166790596892</v>
      </c>
      <c r="Q208" s="94">
        <f>VLOOKUP($O208,data_dd!$C:$H,3,FALSE)</f>
        <v>39.095812400863153</v>
      </c>
      <c r="R208" s="82">
        <f>VLOOKUP($O208,data_dd!$C:$H,4,FALSE)</f>
        <v>33.145922960511292</v>
      </c>
      <c r="S208" s="94">
        <f>VLOOKUP($O208,data_dd!$C:$H,5,FALSE)</f>
        <v>33.218719252795935</v>
      </c>
      <c r="T208" s="31"/>
    </row>
    <row r="209" spans="1:20" ht="15">
      <c r="A209" s="106" t="str">
        <f t="shared" si="12"/>
        <v>17-Oct</v>
      </c>
      <c r="B209" s="40">
        <f t="shared" si="13"/>
        <v>45582</v>
      </c>
      <c r="C209" s="95" t="e">
        <f>IF(VLOOKUP($B209,data_dd!$C:$H,2,FALSE)=0,#N/A,VLOOKUP($B209,data_dd!$C:$H,2,FALSE))</f>
        <v>#N/A</v>
      </c>
      <c r="D209" s="96" t="e">
        <f>IF(VLOOKUP($B209,data_dd!$C:$H,2,FALSE)=0,#N/A,VLOOKUP($B209,data_dd!$C:$H,3,FALSE))</f>
        <v>#N/A</v>
      </c>
      <c r="E209" s="95" t="e">
        <f>IF(VLOOKUP($B209,data_dd!$C:$H,4,FALSE)=0,#N/A,VLOOKUP($B209,data_dd!$C:$H,4,FALSE))</f>
        <v>#N/A</v>
      </c>
      <c r="F209" s="96" t="e">
        <f>IF(VLOOKUP($B209,data_dd!$C:$H,4,FALSE)=0,#N/A,VLOOKUP($B209,data_dd!$C:$H,5,FALSE))</f>
        <v>#N/A</v>
      </c>
      <c r="G209" s="96">
        <f>IF(VLOOKUP($B209,data_dd!$C:$H,6,FALSE)=0,#N/A,VLOOKUP($B209,data_dd!$C:$H,6,FALSE))</f>
        <v>31.615992155961248</v>
      </c>
      <c r="H209" s="31"/>
      <c r="I209" s="40">
        <f t="shared" si="14"/>
        <v>45216</v>
      </c>
      <c r="J209" s="95">
        <f>VLOOKUP($I209,data_dd!$C:$H,2,FALSE)</f>
        <v>38.381570270586366</v>
      </c>
      <c r="K209" s="96">
        <f>VLOOKUP($I209,data_dd!$C:$H,3,FALSE)</f>
        <v>38.06074939285746</v>
      </c>
      <c r="L209" s="95">
        <f>VLOOKUP($I209,data_dd!$C:$H,4,FALSE)</f>
        <v>32.442786026945001</v>
      </c>
      <c r="M209" s="96">
        <f>VLOOKUP($I209,data_dd!$C:$H,5,FALSE)</f>
        <v>32.257451801109823</v>
      </c>
      <c r="N209" s="31"/>
      <c r="O209" s="40">
        <f t="shared" si="15"/>
        <v>44851</v>
      </c>
      <c r="P209" s="95">
        <f>VLOOKUP($O209,data_dd!$C:$H,2,FALSE)</f>
        <v>39.513984043105673</v>
      </c>
      <c r="Q209" s="96">
        <f>VLOOKUP($O209,data_dd!$C:$H,3,FALSE)</f>
        <v>39.184303128582904</v>
      </c>
      <c r="R209" s="95">
        <f>VLOOKUP($O209,data_dd!$C:$H,4,FALSE)</f>
        <v>33.666995414226072</v>
      </c>
      <c r="S209" s="96">
        <f>VLOOKUP($O209,data_dd!$C:$H,5,FALSE)</f>
        <v>33.299064785055705</v>
      </c>
      <c r="T209" s="31"/>
    </row>
    <row r="210" spans="1:20" ht="15">
      <c r="A210" s="106" t="str">
        <f t="shared" si="12"/>
        <v>18-Oct</v>
      </c>
      <c r="B210" s="34">
        <f t="shared" si="13"/>
        <v>45583</v>
      </c>
      <c r="C210" s="82" t="e">
        <f>IF(VLOOKUP($B210,data_dd!$C:$H,2,FALSE)=0,#N/A,VLOOKUP($B210,data_dd!$C:$H,2,FALSE))</f>
        <v>#N/A</v>
      </c>
      <c r="D210" s="94" t="e">
        <f>IF(VLOOKUP($B210,data_dd!$C:$H,2,FALSE)=0,#N/A,VLOOKUP($B210,data_dd!$C:$H,3,FALSE))</f>
        <v>#N/A</v>
      </c>
      <c r="E210" s="82" t="e">
        <f>IF(VLOOKUP($B210,data_dd!$C:$H,4,FALSE)=0,#N/A,VLOOKUP($B210,data_dd!$C:$H,4,FALSE))</f>
        <v>#N/A</v>
      </c>
      <c r="F210" s="94" t="e">
        <f>IF(VLOOKUP($B210,data_dd!$C:$H,4,FALSE)=0,#N/A,VLOOKUP($B210,data_dd!$C:$H,5,FALSE))</f>
        <v>#N/A</v>
      </c>
      <c r="G210" s="94">
        <f>IF(VLOOKUP($B210,data_dd!$C:$H,6,FALSE)=0,#N/A,VLOOKUP($B210,data_dd!$C:$H,6,FALSE))</f>
        <v>31.547605263801472</v>
      </c>
      <c r="H210" s="31"/>
      <c r="I210" s="34">
        <f t="shared" si="14"/>
        <v>45217</v>
      </c>
      <c r="J210" s="82">
        <f>VLOOKUP($I210,data_dd!$C:$H,2,FALSE)</f>
        <v>38.072374021065265</v>
      </c>
      <c r="K210" s="94">
        <f>VLOOKUP($I210,data_dd!$C:$H,3,FALSE)</f>
        <v>38.097121743019486</v>
      </c>
      <c r="L210" s="82">
        <f>VLOOKUP($I210,data_dd!$C:$H,4,FALSE)</f>
        <v>32.292672516878866</v>
      </c>
      <c r="M210" s="94">
        <f>VLOOKUP($I210,data_dd!$C:$H,5,FALSE)</f>
        <v>32.281257285662214</v>
      </c>
      <c r="N210" s="31"/>
      <c r="O210" s="34">
        <f t="shared" si="15"/>
        <v>44852</v>
      </c>
      <c r="P210" s="82">
        <f>VLOOKUP($O210,data_dd!$C:$H,2,FALSE)</f>
        <v>38.967734366938835</v>
      </c>
      <c r="Q210" s="94">
        <f>VLOOKUP($O210,data_dd!$C:$H,3,FALSE)</f>
        <v>39.169315155795829</v>
      </c>
      <c r="R210" s="82">
        <f>VLOOKUP($O210,data_dd!$C:$H,4,FALSE)</f>
        <v>33.023006236366669</v>
      </c>
      <c r="S210" s="94">
        <f>VLOOKUP($O210,data_dd!$C:$H,5,FALSE)</f>
        <v>33.279806568538817</v>
      </c>
      <c r="T210" s="31"/>
    </row>
    <row r="211" spans="1:20" ht="15">
      <c r="A211" s="106" t="str">
        <f t="shared" si="12"/>
        <v>19-Oct</v>
      </c>
      <c r="B211" s="40">
        <f t="shared" si="13"/>
        <v>45584</v>
      </c>
      <c r="C211" s="95" t="e">
        <f>IF(VLOOKUP($B211,data_dd!$C:$H,2,FALSE)=0,#N/A,VLOOKUP($B211,data_dd!$C:$H,2,FALSE))</f>
        <v>#N/A</v>
      </c>
      <c r="D211" s="96" t="e">
        <f>IF(VLOOKUP($B211,data_dd!$C:$H,2,FALSE)=0,#N/A,VLOOKUP($B211,data_dd!$C:$H,3,FALSE))</f>
        <v>#N/A</v>
      </c>
      <c r="E211" s="95" t="e">
        <f>IF(VLOOKUP($B211,data_dd!$C:$H,4,FALSE)=0,#N/A,VLOOKUP($B211,data_dd!$C:$H,4,FALSE))</f>
        <v>#N/A</v>
      </c>
      <c r="F211" s="96" t="e">
        <f>IF(VLOOKUP($B211,data_dd!$C:$H,4,FALSE)=0,#N/A,VLOOKUP($B211,data_dd!$C:$H,5,FALSE))</f>
        <v>#N/A</v>
      </c>
      <c r="G211" s="96">
        <f>IF(VLOOKUP($B211,data_dd!$C:$H,6,FALSE)=0,#N/A,VLOOKUP($B211,data_dd!$C:$H,6,FALSE))</f>
        <v>31.511335375211551</v>
      </c>
      <c r="H211" s="31"/>
      <c r="I211" s="40">
        <f t="shared" si="14"/>
        <v>45218</v>
      </c>
      <c r="J211" s="95">
        <f>VLOOKUP($I211,data_dd!$C:$H,2,FALSE)</f>
        <v>38.529010887381325</v>
      </c>
      <c r="K211" s="96">
        <f>VLOOKUP($I211,data_dd!$C:$H,3,FALSE)</f>
        <v>38.136609112811513</v>
      </c>
      <c r="L211" s="95">
        <f>VLOOKUP($I211,data_dd!$C:$H,4,FALSE)</f>
        <v>32.660265782715669</v>
      </c>
      <c r="M211" s="96">
        <f>VLOOKUP($I211,data_dd!$C:$H,5,FALSE)</f>
        <v>32.317087232126781</v>
      </c>
      <c r="N211" s="31"/>
      <c r="O211" s="40">
        <f t="shared" si="15"/>
        <v>44853</v>
      </c>
      <c r="P211" s="95">
        <f>VLOOKUP($O211,data_dd!$C:$H,2,FALSE)</f>
        <v>39.268280749307834</v>
      </c>
      <c r="Q211" s="96">
        <f>VLOOKUP($O211,data_dd!$C:$H,3,FALSE)</f>
        <v>39.212789530578895</v>
      </c>
      <c r="R211" s="95">
        <f>VLOOKUP($O211,data_dd!$C:$H,4,FALSE)</f>
        <v>33.405048178688062</v>
      </c>
      <c r="S211" s="96">
        <f>VLOOKUP($O211,data_dd!$C:$H,5,FALSE)</f>
        <v>33.316357408688077</v>
      </c>
      <c r="T211" s="31"/>
    </row>
    <row r="212" spans="1:20" ht="15">
      <c r="A212" s="106" t="str">
        <f t="shared" si="12"/>
        <v>20-Oct</v>
      </c>
      <c r="B212" s="34">
        <f t="shared" si="13"/>
        <v>45585</v>
      </c>
      <c r="C212" s="82" t="e">
        <f>IF(VLOOKUP($B212,data_dd!$C:$H,2,FALSE)=0,#N/A,VLOOKUP($B212,data_dd!$C:$H,2,FALSE))</f>
        <v>#N/A</v>
      </c>
      <c r="D212" s="94" t="e">
        <f>IF(VLOOKUP($B212,data_dd!$C:$H,2,FALSE)=0,#N/A,VLOOKUP($B212,data_dd!$C:$H,3,FALSE))</f>
        <v>#N/A</v>
      </c>
      <c r="E212" s="82" t="e">
        <f>IF(VLOOKUP($B212,data_dd!$C:$H,4,FALSE)=0,#N/A,VLOOKUP($B212,data_dd!$C:$H,4,FALSE))</f>
        <v>#N/A</v>
      </c>
      <c r="F212" s="94" t="e">
        <f>IF(VLOOKUP($B212,data_dd!$C:$H,4,FALSE)=0,#N/A,VLOOKUP($B212,data_dd!$C:$H,5,FALSE))</f>
        <v>#N/A</v>
      </c>
      <c r="G212" s="94">
        <f>IF(VLOOKUP($B212,data_dd!$C:$H,6,FALSE)=0,#N/A,VLOOKUP($B212,data_dd!$C:$H,6,FALSE))</f>
        <v>31.546788765641029</v>
      </c>
      <c r="H212" s="31"/>
      <c r="I212" s="34">
        <f t="shared" si="14"/>
        <v>45219</v>
      </c>
      <c r="J212" s="82">
        <f>VLOOKUP($I212,data_dd!$C:$H,2,FALSE)</f>
        <v>37.94255163943923</v>
      </c>
      <c r="K212" s="94">
        <f>VLOOKUP($I212,data_dd!$C:$H,3,FALSE)</f>
        <v>38.151551166484396</v>
      </c>
      <c r="L212" s="82">
        <f>VLOOKUP($I212,data_dd!$C:$H,4,FALSE)</f>
        <v>32.044575713404903</v>
      </c>
      <c r="M212" s="94">
        <f>VLOOKUP($I212,data_dd!$C:$H,5,FALSE)</f>
        <v>32.308913927608728</v>
      </c>
      <c r="N212" s="31"/>
      <c r="O212" s="34">
        <f t="shared" si="15"/>
        <v>44854</v>
      </c>
      <c r="P212" s="82">
        <f>VLOOKUP($O212,data_dd!$C:$H,2,FALSE)</f>
        <v>39.500038653330748</v>
      </c>
      <c r="Q212" s="94">
        <f>VLOOKUP($O212,data_dd!$C:$H,3,FALSE)</f>
        <v>39.244436437976006</v>
      </c>
      <c r="R212" s="82">
        <f>VLOOKUP($O212,data_dd!$C:$H,4,FALSE)</f>
        <v>33.51012210639805</v>
      </c>
      <c r="S212" s="94">
        <f>VLOOKUP($O212,data_dd!$C:$H,5,FALSE)</f>
        <v>33.338083446686213</v>
      </c>
      <c r="T212" s="31"/>
    </row>
    <row r="213" spans="1:20" ht="15">
      <c r="A213" s="106" t="str">
        <f t="shared" si="12"/>
        <v>21-Oct</v>
      </c>
      <c r="B213" s="40">
        <f t="shared" si="13"/>
        <v>45586</v>
      </c>
      <c r="C213" s="95" t="e">
        <f>IF(VLOOKUP($B213,data_dd!$C:$H,2,FALSE)=0,#N/A,VLOOKUP($B213,data_dd!$C:$H,2,FALSE))</f>
        <v>#N/A</v>
      </c>
      <c r="D213" s="96" t="e">
        <f>IF(VLOOKUP($B213,data_dd!$C:$H,2,FALSE)=0,#N/A,VLOOKUP($B213,data_dd!$C:$H,3,FALSE))</f>
        <v>#N/A</v>
      </c>
      <c r="E213" s="95" t="e">
        <f>IF(VLOOKUP($B213,data_dd!$C:$H,4,FALSE)=0,#N/A,VLOOKUP($B213,data_dd!$C:$H,4,FALSE))</f>
        <v>#N/A</v>
      </c>
      <c r="F213" s="96" t="e">
        <f>IF(VLOOKUP($B213,data_dd!$C:$H,4,FALSE)=0,#N/A,VLOOKUP($B213,data_dd!$C:$H,5,FALSE))</f>
        <v>#N/A</v>
      </c>
      <c r="G213" s="96">
        <f>IF(VLOOKUP($B213,data_dd!$C:$H,6,FALSE)=0,#N/A,VLOOKUP($B213,data_dd!$C:$H,6,FALSE))</f>
        <v>31.585417605556454</v>
      </c>
      <c r="H213" s="31"/>
      <c r="I213" s="40">
        <f t="shared" si="14"/>
        <v>45220</v>
      </c>
      <c r="J213" s="95">
        <f>VLOOKUP($I213,data_dd!$C:$H,2,FALSE)</f>
        <v>38.854490822922955</v>
      </c>
      <c r="K213" s="96">
        <f>VLOOKUP($I213,data_dd!$C:$H,3,FALSE)</f>
        <v>38.231555626780484</v>
      </c>
      <c r="L213" s="95">
        <f>VLOOKUP($I213,data_dd!$C:$H,4,FALSE)</f>
        <v>32.931020410353362</v>
      </c>
      <c r="M213" s="96">
        <f>VLOOKUP($I213,data_dd!$C:$H,5,FALSE)</f>
        <v>32.378436250021167</v>
      </c>
      <c r="N213" s="31"/>
      <c r="O213" s="40">
        <f t="shared" si="15"/>
        <v>44855</v>
      </c>
      <c r="P213" s="95">
        <f>VLOOKUP($O213,data_dd!$C:$H,2,FALSE)</f>
        <v>39.437479051972147</v>
      </c>
      <c r="Q213" s="96">
        <f>VLOOKUP($O213,data_dd!$C:$H,3,FALSE)</f>
        <v>39.290119045151542</v>
      </c>
      <c r="R213" s="95">
        <f>VLOOKUP($O213,data_dd!$C:$H,4,FALSE)</f>
        <v>33.619818814403189</v>
      </c>
      <c r="S213" s="96">
        <f>VLOOKUP($O213,data_dd!$C:$H,5,FALSE)</f>
        <v>33.392192373503136</v>
      </c>
      <c r="T213" s="31"/>
    </row>
    <row r="214" spans="1:20" ht="15">
      <c r="A214" s="106" t="str">
        <f t="shared" si="12"/>
        <v>22-Oct</v>
      </c>
      <c r="B214" s="34">
        <f t="shared" si="13"/>
        <v>45587</v>
      </c>
      <c r="C214" s="82" t="e">
        <f>IF(VLOOKUP($B214,data_dd!$C:$H,2,FALSE)=0,#N/A,VLOOKUP($B214,data_dd!$C:$H,2,FALSE))</f>
        <v>#N/A</v>
      </c>
      <c r="D214" s="94" t="e">
        <f>IF(VLOOKUP($B214,data_dd!$C:$H,2,FALSE)=0,#N/A,VLOOKUP($B214,data_dd!$C:$H,3,FALSE))</f>
        <v>#N/A</v>
      </c>
      <c r="E214" s="82" t="e">
        <f>IF(VLOOKUP($B214,data_dd!$C:$H,4,FALSE)=0,#N/A,VLOOKUP($B214,data_dd!$C:$H,4,FALSE))</f>
        <v>#N/A</v>
      </c>
      <c r="F214" s="94" t="e">
        <f>IF(VLOOKUP($B214,data_dd!$C:$H,4,FALSE)=0,#N/A,VLOOKUP($B214,data_dd!$C:$H,5,FALSE))</f>
        <v>#N/A</v>
      </c>
      <c r="G214" s="94">
        <f>IF(VLOOKUP($B214,data_dd!$C:$H,6,FALSE)=0,#N/A,VLOOKUP($B214,data_dd!$C:$H,6,FALSE))</f>
        <v>31.603910073965068</v>
      </c>
      <c r="H214" s="31"/>
      <c r="I214" s="34">
        <f t="shared" si="14"/>
        <v>45221</v>
      </c>
      <c r="J214" s="82">
        <f>VLOOKUP($I214,data_dd!$C:$H,2,FALSE)</f>
        <v>37.964947118531754</v>
      </c>
      <c r="K214" s="94">
        <f>VLOOKUP($I214,data_dd!$C:$H,3,FALSE)</f>
        <v>38.263035664712255</v>
      </c>
      <c r="L214" s="82">
        <f>VLOOKUP($I214,data_dd!$C:$H,4,FALSE)</f>
        <v>32.230827185397828</v>
      </c>
      <c r="M214" s="94">
        <f>VLOOKUP($I214,data_dd!$C:$H,5,FALSE)</f>
        <v>32.411470832717825</v>
      </c>
      <c r="N214" s="31"/>
      <c r="O214" s="34">
        <f t="shared" si="15"/>
        <v>44856</v>
      </c>
      <c r="P214" s="82">
        <f>VLOOKUP($O214,data_dd!$C:$H,2,FALSE)</f>
        <v>39.53223963067898</v>
      </c>
      <c r="Q214" s="94">
        <f>VLOOKUP($O214,data_dd!$C:$H,3,FALSE)</f>
        <v>39.337218988191239</v>
      </c>
      <c r="R214" s="82">
        <f>VLOOKUP($O214,data_dd!$C:$H,4,FALSE)</f>
        <v>33.510642847229214</v>
      </c>
      <c r="S214" s="94">
        <f>VLOOKUP($O214,data_dd!$C:$H,5,FALSE)</f>
        <v>33.42415047638795</v>
      </c>
      <c r="T214" s="31"/>
    </row>
    <row r="215" spans="1:20" ht="15">
      <c r="A215" s="106" t="str">
        <f t="shared" si="12"/>
        <v>23-Oct</v>
      </c>
      <c r="B215" s="40">
        <f t="shared" si="13"/>
        <v>45588</v>
      </c>
      <c r="C215" s="95" t="e">
        <f>IF(VLOOKUP($B215,data_dd!$C:$H,2,FALSE)=0,#N/A,VLOOKUP($B215,data_dd!$C:$H,2,FALSE))</f>
        <v>#N/A</v>
      </c>
      <c r="D215" s="96" t="e">
        <f>IF(VLOOKUP($B215,data_dd!$C:$H,2,FALSE)=0,#N/A,VLOOKUP($B215,data_dd!$C:$H,3,FALSE))</f>
        <v>#N/A</v>
      </c>
      <c r="E215" s="95" t="e">
        <f>IF(VLOOKUP($B215,data_dd!$C:$H,4,FALSE)=0,#N/A,VLOOKUP($B215,data_dd!$C:$H,4,FALSE))</f>
        <v>#N/A</v>
      </c>
      <c r="F215" s="96" t="e">
        <f>IF(VLOOKUP($B215,data_dd!$C:$H,4,FALSE)=0,#N/A,VLOOKUP($B215,data_dd!$C:$H,5,FALSE))</f>
        <v>#N/A</v>
      </c>
      <c r="G215" s="96">
        <f>IF(VLOOKUP($B215,data_dd!$C:$H,6,FALSE)=0,#N/A,VLOOKUP($B215,data_dd!$C:$H,6,FALSE))</f>
        <v>31.62584140693432</v>
      </c>
      <c r="H215" s="31"/>
      <c r="I215" s="40">
        <f t="shared" si="14"/>
        <v>45222</v>
      </c>
      <c r="J215" s="95">
        <f>VLOOKUP($I215,data_dd!$C:$H,2,FALSE)</f>
        <v>38.616691287172621</v>
      </c>
      <c r="K215" s="96">
        <f>VLOOKUP($I215,data_dd!$C:$H,3,FALSE)</f>
        <v>38.288374410686018</v>
      </c>
      <c r="L215" s="95">
        <f>VLOOKUP($I215,data_dd!$C:$H,4,FALSE)</f>
        <v>32.667223639649805</v>
      </c>
      <c r="M215" s="96">
        <f>VLOOKUP($I215,data_dd!$C:$H,5,FALSE)</f>
        <v>32.433371810242278</v>
      </c>
      <c r="N215" s="31"/>
      <c r="O215" s="40">
        <f t="shared" si="15"/>
        <v>44857</v>
      </c>
      <c r="P215" s="95">
        <f>VLOOKUP($O215,data_dd!$C:$H,2,FALSE)</f>
        <v>39.482442410089043</v>
      </c>
      <c r="Q215" s="96">
        <f>VLOOKUP($O215,data_dd!$C:$H,3,FALSE)</f>
        <v>39.354467914238484</v>
      </c>
      <c r="R215" s="95">
        <f>VLOOKUP($O215,data_dd!$C:$H,4,FALSE)</f>
        <v>33.537847939401644</v>
      </c>
      <c r="S215" s="96">
        <f>VLOOKUP($O215,data_dd!$C:$H,5,FALSE)</f>
        <v>33.430919957950415</v>
      </c>
      <c r="T215" s="31"/>
    </row>
    <row r="216" spans="1:20" ht="15">
      <c r="A216" s="106" t="str">
        <f t="shared" si="12"/>
        <v>24-Oct</v>
      </c>
      <c r="B216" s="34">
        <f t="shared" si="13"/>
        <v>45589</v>
      </c>
      <c r="C216" s="82" t="e">
        <f>IF(VLOOKUP($B216,data_dd!$C:$H,2,FALSE)=0,#N/A,VLOOKUP($B216,data_dd!$C:$H,2,FALSE))</f>
        <v>#N/A</v>
      </c>
      <c r="D216" s="94" t="e">
        <f>IF(VLOOKUP($B216,data_dd!$C:$H,2,FALSE)=0,#N/A,VLOOKUP($B216,data_dd!$C:$H,3,FALSE))</f>
        <v>#N/A</v>
      </c>
      <c r="E216" s="82" t="e">
        <f>IF(VLOOKUP($B216,data_dd!$C:$H,4,FALSE)=0,#N/A,VLOOKUP($B216,data_dd!$C:$H,4,FALSE))</f>
        <v>#N/A</v>
      </c>
      <c r="F216" s="94" t="e">
        <f>IF(VLOOKUP($B216,data_dd!$C:$H,4,FALSE)=0,#N/A,VLOOKUP($B216,data_dd!$C:$H,5,FALSE))</f>
        <v>#N/A</v>
      </c>
      <c r="G216" s="94">
        <f>IF(VLOOKUP($B216,data_dd!$C:$H,6,FALSE)=0,#N/A,VLOOKUP($B216,data_dd!$C:$H,6,FALSE))</f>
        <v>31.654307416191184</v>
      </c>
      <c r="H216" s="31"/>
      <c r="I216" s="34">
        <f t="shared" si="14"/>
        <v>45223</v>
      </c>
      <c r="J216" s="82">
        <f>VLOOKUP($I216,data_dd!$C:$H,2,FALSE)</f>
        <v>38.050831896045565</v>
      </c>
      <c r="K216" s="94">
        <f>VLOOKUP($I216,data_dd!$C:$H,3,FALSE)</f>
        <v>38.313989550737688</v>
      </c>
      <c r="L216" s="82">
        <f>VLOOKUP($I216,data_dd!$C:$H,4,FALSE)</f>
        <v>32.26240942072279</v>
      </c>
      <c r="M216" s="94">
        <f>VLOOKUP($I216,data_dd!$C:$H,5,FALSE)</f>
        <v>32.453763139524632</v>
      </c>
      <c r="N216" s="31"/>
      <c r="O216" s="34">
        <f t="shared" si="15"/>
        <v>44858</v>
      </c>
      <c r="P216" s="82">
        <f>VLOOKUP($O216,data_dd!$C:$H,2,FALSE)</f>
        <v>39.372855139798247</v>
      </c>
      <c r="Q216" s="94">
        <f>VLOOKUP($O216,data_dd!$C:$H,3,FALSE)</f>
        <v>39.408302180757765</v>
      </c>
      <c r="R216" s="82">
        <f>VLOOKUP($O216,data_dd!$C:$H,4,FALSE)</f>
        <v>33.435356018312831</v>
      </c>
      <c r="S216" s="94">
        <f>VLOOKUP($O216,data_dd!$C:$H,5,FALSE)</f>
        <v>33.483372005891859</v>
      </c>
      <c r="T216" s="31"/>
    </row>
    <row r="217" spans="1:20" ht="15">
      <c r="A217" s="106" t="str">
        <f t="shared" si="12"/>
        <v>25-Oct</v>
      </c>
      <c r="B217" s="40">
        <f t="shared" si="13"/>
        <v>45590</v>
      </c>
      <c r="C217" s="95" t="e">
        <f>IF(VLOOKUP($B217,data_dd!$C:$H,2,FALSE)=0,#N/A,VLOOKUP($B217,data_dd!$C:$H,2,FALSE))</f>
        <v>#N/A</v>
      </c>
      <c r="D217" s="96" t="e">
        <f>IF(VLOOKUP($B217,data_dd!$C:$H,2,FALSE)=0,#N/A,VLOOKUP($B217,data_dd!$C:$H,3,FALSE))</f>
        <v>#N/A</v>
      </c>
      <c r="E217" s="95" t="e">
        <f>IF(VLOOKUP($B217,data_dd!$C:$H,4,FALSE)=0,#N/A,VLOOKUP($B217,data_dd!$C:$H,4,FALSE))</f>
        <v>#N/A</v>
      </c>
      <c r="F217" s="96" t="e">
        <f>IF(VLOOKUP($B217,data_dd!$C:$H,4,FALSE)=0,#N/A,VLOOKUP($B217,data_dd!$C:$H,5,FALSE))</f>
        <v>#N/A</v>
      </c>
      <c r="G217" s="96">
        <f>IF(VLOOKUP($B217,data_dd!$C:$H,6,FALSE)=0,#N/A,VLOOKUP($B217,data_dd!$C:$H,6,FALSE))</f>
        <v>31.687809070186386</v>
      </c>
      <c r="H217" s="31"/>
      <c r="I217" s="40">
        <f t="shared" si="14"/>
        <v>45224</v>
      </c>
      <c r="J217" s="95">
        <f>VLOOKUP($I217,data_dd!$C:$H,2,FALSE)</f>
        <v>38.284034901893165</v>
      </c>
      <c r="K217" s="96">
        <f>VLOOKUP($I217,data_dd!$C:$H,3,FALSE)</f>
        <v>38.287478924737016</v>
      </c>
      <c r="L217" s="95">
        <f>VLOOKUP($I217,data_dd!$C:$H,4,FALSE)</f>
        <v>32.370536618454622</v>
      </c>
      <c r="M217" s="96">
        <f>VLOOKUP($I217,data_dd!$C:$H,5,FALSE)</f>
        <v>32.425103454472229</v>
      </c>
      <c r="N217" s="31"/>
      <c r="O217" s="40">
        <f t="shared" si="15"/>
        <v>44859</v>
      </c>
      <c r="P217" s="95">
        <f>VLOOKUP($O217,data_dd!$C:$H,2,FALSE)</f>
        <v>39.143127608573913</v>
      </c>
      <c r="Q217" s="96">
        <f>VLOOKUP($O217,data_dd!$C:$H,3,FALSE)</f>
        <v>39.374694225205033</v>
      </c>
      <c r="R217" s="95">
        <f>VLOOKUP($O217,data_dd!$C:$H,4,FALSE)</f>
        <v>33.279249489148988</v>
      </c>
      <c r="S217" s="96">
        <f>VLOOKUP($O217,data_dd!$C:$H,5,FALSE)</f>
        <v>33.448654661446284</v>
      </c>
      <c r="T217" s="31"/>
    </row>
    <row r="218" spans="1:20" ht="15">
      <c r="A218" s="106" t="str">
        <f t="shared" si="12"/>
        <v>26-Oct</v>
      </c>
      <c r="B218" s="34">
        <f t="shared" si="13"/>
        <v>45591</v>
      </c>
      <c r="C218" s="82" t="e">
        <f>IF(VLOOKUP($B218,data_dd!$C:$H,2,FALSE)=0,#N/A,VLOOKUP($B218,data_dd!$C:$H,2,FALSE))</f>
        <v>#N/A</v>
      </c>
      <c r="D218" s="94" t="e">
        <f>IF(VLOOKUP($B218,data_dd!$C:$H,2,FALSE)=0,#N/A,VLOOKUP($B218,data_dd!$C:$H,3,FALSE))</f>
        <v>#N/A</v>
      </c>
      <c r="E218" s="82" t="e">
        <f>IF(VLOOKUP($B218,data_dd!$C:$H,4,FALSE)=0,#N/A,VLOOKUP($B218,data_dd!$C:$H,4,FALSE))</f>
        <v>#N/A</v>
      </c>
      <c r="F218" s="94" t="e">
        <f>IF(VLOOKUP($B218,data_dd!$C:$H,4,FALSE)=0,#N/A,VLOOKUP($B218,data_dd!$C:$H,5,FALSE))</f>
        <v>#N/A</v>
      </c>
      <c r="G218" s="94">
        <f>IF(VLOOKUP($B218,data_dd!$C:$H,6,FALSE)=0,#N/A,VLOOKUP($B218,data_dd!$C:$H,6,FALSE))</f>
        <v>31.744171727568755</v>
      </c>
      <c r="H218" s="31"/>
      <c r="I218" s="34">
        <f t="shared" si="14"/>
        <v>45225</v>
      </c>
      <c r="J218" s="82">
        <f>VLOOKUP($I218,data_dd!$C:$H,2,FALSE)</f>
        <v>38.231686705013423</v>
      </c>
      <c r="K218" s="94">
        <f>VLOOKUP($I218,data_dd!$C:$H,3,FALSE)</f>
        <v>38.32153055628163</v>
      </c>
      <c r="L218" s="82">
        <f>VLOOKUP($I218,data_dd!$C:$H,4,FALSE)</f>
        <v>32.401641802429538</v>
      </c>
      <c r="M218" s="94">
        <f>VLOOKUP($I218,data_dd!$C:$H,5,FALSE)</f>
        <v>32.461669542237857</v>
      </c>
      <c r="N218" s="31"/>
      <c r="O218" s="34">
        <f t="shared" si="15"/>
        <v>44860</v>
      </c>
      <c r="P218" s="82">
        <f>VLOOKUP($O218,data_dd!$C:$H,2,FALSE)</f>
        <v>39.572267170273065</v>
      </c>
      <c r="Q218" s="94">
        <f>VLOOKUP($O218,data_dd!$C:$H,3,FALSE)</f>
        <v>39.418496568491946</v>
      </c>
      <c r="R218" s="82">
        <f>VLOOKUP($O218,data_dd!$C:$H,4,FALSE)</f>
        <v>33.498636878066314</v>
      </c>
      <c r="S218" s="94">
        <f>VLOOKUP($O218,data_dd!$C:$H,5,FALSE)</f>
        <v>33.477424474191537</v>
      </c>
      <c r="T218" s="31"/>
    </row>
    <row r="219" spans="1:20" ht="15">
      <c r="A219" s="106" t="str">
        <f t="shared" si="12"/>
        <v>27-Oct</v>
      </c>
      <c r="B219" s="40">
        <f t="shared" si="13"/>
        <v>45592</v>
      </c>
      <c r="C219" s="95" t="e">
        <f>IF(VLOOKUP($B219,data_dd!$C:$H,2,FALSE)=0,#N/A,VLOOKUP($B219,data_dd!$C:$H,2,FALSE))</f>
        <v>#N/A</v>
      </c>
      <c r="D219" s="96" t="e">
        <f>IF(VLOOKUP($B219,data_dd!$C:$H,2,FALSE)=0,#N/A,VLOOKUP($B219,data_dd!$C:$H,3,FALSE))</f>
        <v>#N/A</v>
      </c>
      <c r="E219" s="95" t="e">
        <f>IF(VLOOKUP($B219,data_dd!$C:$H,4,FALSE)=0,#N/A,VLOOKUP($B219,data_dd!$C:$H,4,FALSE))</f>
        <v>#N/A</v>
      </c>
      <c r="F219" s="96" t="e">
        <f>IF(VLOOKUP($B219,data_dd!$C:$H,4,FALSE)=0,#N/A,VLOOKUP($B219,data_dd!$C:$H,5,FALSE))</f>
        <v>#N/A</v>
      </c>
      <c r="G219" s="96">
        <f>IF(VLOOKUP($B219,data_dd!$C:$H,6,FALSE)=0,#N/A,VLOOKUP($B219,data_dd!$C:$H,6,FALSE))</f>
        <v>31.813026602097441</v>
      </c>
      <c r="H219" s="31"/>
      <c r="I219" s="40">
        <f t="shared" si="14"/>
        <v>45226</v>
      </c>
      <c r="J219" s="95">
        <f>VLOOKUP($I219,data_dd!$C:$H,2,FALSE)</f>
        <v>38.592397003024104</v>
      </c>
      <c r="K219" s="96">
        <f>VLOOKUP($I219,data_dd!$C:$H,3,FALSE)</f>
        <v>38.303651036851065</v>
      </c>
      <c r="L219" s="95">
        <f>VLOOKUP($I219,data_dd!$C:$H,4,FALSE)</f>
        <v>32.611473301078163</v>
      </c>
      <c r="M219" s="96">
        <f>VLOOKUP($I219,data_dd!$C:$H,5,FALSE)</f>
        <v>32.431991086362586</v>
      </c>
      <c r="N219" s="31"/>
      <c r="O219" s="40">
        <f t="shared" si="15"/>
        <v>44861</v>
      </c>
      <c r="P219" s="95">
        <f>VLOOKUP($O219,data_dd!$C:$H,2,FALSE)</f>
        <v>39.583149299007331</v>
      </c>
      <c r="Q219" s="96">
        <f>VLOOKUP($O219,data_dd!$C:$H,3,FALSE)</f>
        <v>39.450315040101103</v>
      </c>
      <c r="R219" s="95">
        <f>VLOOKUP($O219,data_dd!$C:$H,4,FALSE)</f>
        <v>33.715926838635902</v>
      </c>
      <c r="S219" s="96">
        <f>VLOOKUP($O219,data_dd!$C:$H,5,FALSE)</f>
        <v>33.504863392457665</v>
      </c>
      <c r="T219" s="31"/>
    </row>
    <row r="220" spans="1:20" ht="15">
      <c r="A220" s="106" t="str">
        <f t="shared" si="12"/>
        <v>28-Oct</v>
      </c>
      <c r="B220" s="34">
        <f t="shared" si="13"/>
        <v>45593</v>
      </c>
      <c r="C220" s="82" t="e">
        <f>IF(VLOOKUP($B220,data_dd!$C:$H,2,FALSE)=0,#N/A,VLOOKUP($B220,data_dd!$C:$H,2,FALSE))</f>
        <v>#N/A</v>
      </c>
      <c r="D220" s="94" t="e">
        <f>IF(VLOOKUP($B220,data_dd!$C:$H,2,FALSE)=0,#N/A,VLOOKUP($B220,data_dd!$C:$H,3,FALSE))</f>
        <v>#N/A</v>
      </c>
      <c r="E220" s="82" t="e">
        <f>IF(VLOOKUP($B220,data_dd!$C:$H,4,FALSE)=0,#N/A,VLOOKUP($B220,data_dd!$C:$H,4,FALSE))</f>
        <v>#N/A</v>
      </c>
      <c r="F220" s="94" t="e">
        <f>IF(VLOOKUP($B220,data_dd!$C:$H,4,FALSE)=0,#N/A,VLOOKUP($B220,data_dd!$C:$H,5,FALSE))</f>
        <v>#N/A</v>
      </c>
      <c r="G220" s="94">
        <f>IF(VLOOKUP($B220,data_dd!$C:$H,6,FALSE)=0,#N/A,VLOOKUP($B220,data_dd!$C:$H,6,FALSE))</f>
        <v>31.838799553353731</v>
      </c>
      <c r="H220" s="31"/>
      <c r="I220" s="34">
        <f t="shared" si="14"/>
        <v>45227</v>
      </c>
      <c r="J220" s="82">
        <f>VLOOKUP($I220,data_dd!$C:$H,2,FALSE)</f>
        <v>38.319661262324345</v>
      </c>
      <c r="K220" s="94">
        <f>VLOOKUP($I220,data_dd!$C:$H,3,FALSE)</f>
        <v>38.356779900264101</v>
      </c>
      <c r="L220" s="82">
        <f>VLOOKUP($I220,data_dd!$C:$H,4,FALSE)</f>
        <v>32.426555711588911</v>
      </c>
      <c r="M220" s="94">
        <f>VLOOKUP($I220,data_dd!$C:$H,5,FALSE)</f>
        <v>32.472175546765008</v>
      </c>
      <c r="N220" s="31"/>
      <c r="O220" s="34">
        <f t="shared" si="15"/>
        <v>44862</v>
      </c>
      <c r="P220" s="82">
        <f>VLOOKUP($O220,data_dd!$C:$H,2,FALSE)</f>
        <v>39.428437588506775</v>
      </c>
      <c r="Q220" s="94">
        <f>VLOOKUP($O220,data_dd!$C:$H,3,FALSE)</f>
        <v>39.437189803368582</v>
      </c>
      <c r="R220" s="82">
        <f>VLOOKUP($O220,data_dd!$C:$H,4,FALSE)</f>
        <v>33.447169120501229</v>
      </c>
      <c r="S220" s="94">
        <f>VLOOKUP($O220,data_dd!$C:$H,5,FALSE)</f>
        <v>33.495639353611786</v>
      </c>
      <c r="T220" s="31"/>
    </row>
    <row r="221" spans="1:20" ht="15">
      <c r="A221" s="106" t="str">
        <f t="shared" si="12"/>
        <v>29-Oct</v>
      </c>
      <c r="B221" s="40">
        <f t="shared" si="13"/>
        <v>45594</v>
      </c>
      <c r="C221" s="95" t="e">
        <f>IF(VLOOKUP($B221,data_dd!$C:$H,2,FALSE)=0,#N/A,VLOOKUP($B221,data_dd!$C:$H,2,FALSE))</f>
        <v>#N/A</v>
      </c>
      <c r="D221" s="96" t="e">
        <f>IF(VLOOKUP($B221,data_dd!$C:$H,2,FALSE)=0,#N/A,VLOOKUP($B221,data_dd!$C:$H,3,FALSE))</f>
        <v>#N/A</v>
      </c>
      <c r="E221" s="95" t="e">
        <f>IF(VLOOKUP($B221,data_dd!$C:$H,4,FALSE)=0,#N/A,VLOOKUP($B221,data_dd!$C:$H,4,FALSE))</f>
        <v>#N/A</v>
      </c>
      <c r="F221" s="96" t="e">
        <f>IF(VLOOKUP($B221,data_dd!$C:$H,4,FALSE)=0,#N/A,VLOOKUP($B221,data_dd!$C:$H,5,FALSE))</f>
        <v>#N/A</v>
      </c>
      <c r="G221" s="96">
        <f>IF(VLOOKUP($B221,data_dd!$C:$H,6,FALSE)=0,#N/A,VLOOKUP($B221,data_dd!$C:$H,6,FALSE))</f>
        <v>31.845093514650909</v>
      </c>
      <c r="H221" s="31"/>
      <c r="I221" s="40">
        <f t="shared" si="14"/>
        <v>45228</v>
      </c>
      <c r="J221" s="95">
        <f>VLOOKUP($I221,data_dd!$C:$H,2,FALSE)</f>
        <v>38.970469432453406</v>
      </c>
      <c r="K221" s="96">
        <f>VLOOKUP($I221,data_dd!$C:$H,3,FALSE)</f>
        <v>38.39351007546648</v>
      </c>
      <c r="L221" s="95">
        <f>VLOOKUP($I221,data_dd!$C:$H,4,FALSE)</f>
        <v>32.955935856157446</v>
      </c>
      <c r="M221" s="96">
        <f>VLOOKUP($I221,data_dd!$C:$H,5,FALSE)</f>
        <v>32.497792113503401</v>
      </c>
      <c r="N221" s="31"/>
      <c r="O221" s="40">
        <f t="shared" si="15"/>
        <v>44863</v>
      </c>
      <c r="P221" s="95">
        <f>VLOOKUP($O221,data_dd!$C:$H,2,FALSE)</f>
        <v>39.764865835930678</v>
      </c>
      <c r="Q221" s="96">
        <f>VLOOKUP($O221,data_dd!$C:$H,3,FALSE)</f>
        <v>39.481186762852786</v>
      </c>
      <c r="R221" s="95">
        <f>VLOOKUP($O221,data_dd!$C:$H,4,FALSE)</f>
        <v>33.801777956080755</v>
      </c>
      <c r="S221" s="96">
        <f>VLOOKUP($O221,data_dd!$C:$H,5,FALSE)</f>
        <v>33.52900596802322</v>
      </c>
      <c r="T221" s="31"/>
    </row>
    <row r="222" spans="1:20" ht="15">
      <c r="A222" s="106" t="str">
        <f t="shared" si="12"/>
        <v>30-Oct</v>
      </c>
      <c r="B222" s="34">
        <f t="shared" si="13"/>
        <v>45595</v>
      </c>
      <c r="C222" s="82" t="e">
        <f>IF(VLOOKUP($B222,data_dd!$C:$H,2,FALSE)=0,#N/A,VLOOKUP($B222,data_dd!$C:$H,2,FALSE))</f>
        <v>#N/A</v>
      </c>
      <c r="D222" s="94" t="e">
        <f>IF(VLOOKUP($B222,data_dd!$C:$H,2,FALSE)=0,#N/A,VLOOKUP($B222,data_dd!$C:$H,3,FALSE))</f>
        <v>#N/A</v>
      </c>
      <c r="E222" s="82" t="e">
        <f>IF(VLOOKUP($B222,data_dd!$C:$H,4,FALSE)=0,#N/A,VLOOKUP($B222,data_dd!$C:$H,4,FALSE))</f>
        <v>#N/A</v>
      </c>
      <c r="F222" s="94" t="e">
        <f>IF(VLOOKUP($B222,data_dd!$C:$H,4,FALSE)=0,#N/A,VLOOKUP($B222,data_dd!$C:$H,5,FALSE))</f>
        <v>#N/A</v>
      </c>
      <c r="G222" s="94">
        <f>IF(VLOOKUP($B222,data_dd!$C:$H,6,FALSE)=0,#N/A,VLOOKUP($B222,data_dd!$C:$H,6,FALSE))</f>
        <v>31.881467062026815</v>
      </c>
      <c r="H222" s="31"/>
      <c r="I222" s="34">
        <f t="shared" si="14"/>
        <v>45229</v>
      </c>
      <c r="J222" s="82">
        <f>VLOOKUP($I222,data_dd!$C:$H,2,FALSE)</f>
        <v>38.483901329438638</v>
      </c>
      <c r="K222" s="94">
        <f>VLOOKUP($I222,data_dd!$C:$H,3,FALSE)</f>
        <v>38.462033833097586</v>
      </c>
      <c r="L222" s="82">
        <f>VLOOKUP($I222,data_dd!$C:$H,4,FALSE)</f>
        <v>32.440108366522985</v>
      </c>
      <c r="M222" s="94">
        <f>VLOOKUP($I222,data_dd!$C:$H,5,FALSE)</f>
        <v>32.525680432807071</v>
      </c>
      <c r="N222" s="31"/>
      <c r="O222" s="34">
        <f t="shared" si="15"/>
        <v>44864</v>
      </c>
      <c r="P222" s="82">
        <f>VLOOKUP($O222,data_dd!$C:$H,2,FALSE)</f>
        <v>40.330998155301629</v>
      </c>
      <c r="Q222" s="94">
        <f>VLOOKUP($O222,data_dd!$C:$H,3,FALSE)</f>
        <v>39.610954421933656</v>
      </c>
      <c r="R222" s="82">
        <f>VLOOKUP($O222,data_dd!$C:$H,4,FALSE)</f>
        <v>34.180203452174396</v>
      </c>
      <c r="S222" s="94">
        <f>VLOOKUP($O222,data_dd!$C:$H,5,FALSE)</f>
        <v>33.632924125320763</v>
      </c>
      <c r="T222" s="31"/>
    </row>
    <row r="223" spans="1:20" ht="15">
      <c r="A223" s="106" t="str">
        <f t="shared" si="12"/>
        <v>31-Oct</v>
      </c>
      <c r="B223" s="40">
        <f t="shared" si="13"/>
        <v>45596</v>
      </c>
      <c r="C223" s="95" t="e">
        <f>IF(VLOOKUP($B223,data_dd!$C:$H,2,FALSE)=0,#N/A,VLOOKUP($B223,data_dd!$C:$H,2,FALSE))</f>
        <v>#N/A</v>
      </c>
      <c r="D223" s="96" t="e">
        <f>IF(VLOOKUP($B223,data_dd!$C:$H,2,FALSE)=0,#N/A,VLOOKUP($B223,data_dd!$C:$H,3,FALSE))</f>
        <v>#N/A</v>
      </c>
      <c r="E223" s="95" t="e">
        <f>IF(VLOOKUP($B223,data_dd!$C:$H,4,FALSE)=0,#N/A,VLOOKUP($B223,data_dd!$C:$H,4,FALSE))</f>
        <v>#N/A</v>
      </c>
      <c r="F223" s="96" t="e">
        <f>IF(VLOOKUP($B223,data_dd!$C:$H,4,FALSE)=0,#N/A,VLOOKUP($B223,data_dd!$C:$H,5,FALSE))</f>
        <v>#N/A</v>
      </c>
      <c r="G223" s="96">
        <f>IF(VLOOKUP($B223,data_dd!$C:$H,6,FALSE)=0,#N/A,VLOOKUP($B223,data_dd!$C:$H,6,FALSE))</f>
        <v>31.924942561360695</v>
      </c>
      <c r="H223" s="31"/>
      <c r="I223" s="40">
        <f t="shared" si="14"/>
        <v>45230</v>
      </c>
      <c r="J223" s="95">
        <f>VLOOKUP($I223,data_dd!$C:$H,2,FALSE)</f>
        <v>38.713744257024857</v>
      </c>
      <c r="K223" s="96">
        <f>VLOOKUP($I223,data_dd!$C:$H,3,FALSE)</f>
        <v>38.503908756640996</v>
      </c>
      <c r="L223" s="95">
        <f>VLOOKUP($I223,data_dd!$C:$H,4,FALSE)</f>
        <v>32.763248260465325</v>
      </c>
      <c r="M223" s="96">
        <f>VLOOKUP($I223,data_dd!$C:$H,5,FALSE)</f>
        <v>32.564407941775599</v>
      </c>
      <c r="N223" s="31"/>
      <c r="O223" s="40">
        <f t="shared" si="15"/>
        <v>44865</v>
      </c>
      <c r="P223" s="95">
        <f>VLOOKUP($O223,data_dd!$C:$H,2,FALSE)</f>
        <v>39.59559523984619</v>
      </c>
      <c r="Q223" s="96">
        <f>VLOOKUP($O223,data_dd!$C:$H,3,FALSE)</f>
        <v>39.655732109732838</v>
      </c>
      <c r="R223" s="95">
        <f>VLOOKUP($O223,data_dd!$C:$H,4,FALSE)</f>
        <v>33.550912266087131</v>
      </c>
      <c r="S223" s="96">
        <f>VLOOKUP($O223,data_dd!$C:$H,5,FALSE)</f>
        <v>33.65637921048345</v>
      </c>
      <c r="T223" s="31"/>
    </row>
    <row r="224" spans="1:20" ht="15">
      <c r="A224" s="106" t="str">
        <f t="shared" si="12"/>
        <v>1-Nov</v>
      </c>
      <c r="B224" s="34">
        <f t="shared" si="13"/>
        <v>45597</v>
      </c>
      <c r="C224" s="82" t="e">
        <f>IF(VLOOKUP($B224,data_dd!$C:$H,2,FALSE)=0,#N/A,VLOOKUP($B224,data_dd!$C:$H,2,FALSE))</f>
        <v>#N/A</v>
      </c>
      <c r="D224" s="94" t="e">
        <f>IF(VLOOKUP($B224,data_dd!$C:$H,2,FALSE)=0,#N/A,VLOOKUP($B224,data_dd!$C:$H,3,FALSE))</f>
        <v>#N/A</v>
      </c>
      <c r="E224" s="82" t="e">
        <f>IF(VLOOKUP($B224,data_dd!$C:$H,4,FALSE)=0,#N/A,VLOOKUP($B224,data_dd!$C:$H,4,FALSE))</f>
        <v>#N/A</v>
      </c>
      <c r="F224" s="94" t="e">
        <f>IF(VLOOKUP($B224,data_dd!$C:$H,4,FALSE)=0,#N/A,VLOOKUP($B224,data_dd!$C:$H,5,FALSE))</f>
        <v>#N/A</v>
      </c>
      <c r="G224" s="94">
        <f>IF(VLOOKUP($B224,data_dd!$C:$H,6,FALSE)=0,#N/A,VLOOKUP($B224,data_dd!$C:$H,6,FALSE))</f>
        <v>31.945563138186305</v>
      </c>
      <c r="H224" s="31"/>
      <c r="I224" s="34">
        <f t="shared" si="14"/>
        <v>45231</v>
      </c>
      <c r="J224" s="82">
        <f>VLOOKUP($I224,data_dd!$C:$H,2,FALSE)</f>
        <v>37.889073412177709</v>
      </c>
      <c r="K224" s="94">
        <f>VLOOKUP($I224,data_dd!$C:$H,3,FALSE)</f>
        <v>38.465247743662943</v>
      </c>
      <c r="L224" s="82">
        <f>VLOOKUP($I224,data_dd!$C:$H,4,FALSE)</f>
        <v>32.002525869662612</v>
      </c>
      <c r="M224" s="94">
        <f>VLOOKUP($I224,data_dd!$C:$H,5,FALSE)</f>
        <v>32.51490555877043</v>
      </c>
      <c r="N224" s="31"/>
      <c r="O224" s="34">
        <f t="shared" si="15"/>
        <v>44866</v>
      </c>
      <c r="P224" s="82">
        <f>VLOOKUP($O224,data_dd!$C:$H,2,FALSE)</f>
        <v>39.490765968481966</v>
      </c>
      <c r="Q224" s="94">
        <f>VLOOKUP($O224,data_dd!$C:$H,3,FALSE)</f>
        <v>39.656309769709651</v>
      </c>
      <c r="R224" s="82">
        <f>VLOOKUP($O224,data_dd!$C:$H,4,FALSE)</f>
        <v>33.480861709384619</v>
      </c>
      <c r="S224" s="94">
        <f>VLOOKUP($O224,data_dd!$C:$H,5,FALSE)</f>
        <v>33.657742052118628</v>
      </c>
      <c r="T224" s="31"/>
    </row>
    <row r="225" spans="1:20" ht="15">
      <c r="A225" s="106" t="str">
        <f t="shared" si="12"/>
        <v>2-Nov</v>
      </c>
      <c r="B225" s="40">
        <f t="shared" si="13"/>
        <v>45598</v>
      </c>
      <c r="C225" s="95" t="e">
        <f>IF(VLOOKUP($B225,data_dd!$C:$H,2,FALSE)=0,#N/A,VLOOKUP($B225,data_dd!$C:$H,2,FALSE))</f>
        <v>#N/A</v>
      </c>
      <c r="D225" s="96" t="e">
        <f>IF(VLOOKUP($B225,data_dd!$C:$H,2,FALSE)=0,#N/A,VLOOKUP($B225,data_dd!$C:$H,3,FALSE))</f>
        <v>#N/A</v>
      </c>
      <c r="E225" s="95" t="e">
        <f>IF(VLOOKUP($B225,data_dd!$C:$H,4,FALSE)=0,#N/A,VLOOKUP($B225,data_dd!$C:$H,4,FALSE))</f>
        <v>#N/A</v>
      </c>
      <c r="F225" s="96" t="e">
        <f>IF(VLOOKUP($B225,data_dd!$C:$H,4,FALSE)=0,#N/A,VLOOKUP($B225,data_dd!$C:$H,5,FALSE))</f>
        <v>#N/A</v>
      </c>
      <c r="G225" s="96">
        <f>IF(VLOOKUP($B225,data_dd!$C:$H,6,FALSE)=0,#N/A,VLOOKUP($B225,data_dd!$C:$H,6,FALSE))</f>
        <v>31.986734622560046</v>
      </c>
      <c r="H225" s="31"/>
      <c r="I225" s="40">
        <f t="shared" si="14"/>
        <v>45232</v>
      </c>
      <c r="J225" s="95">
        <f>VLOOKUP($I225,data_dd!$C:$H,2,FALSE)</f>
        <v>38.111242019404123</v>
      </c>
      <c r="K225" s="96">
        <f>VLOOKUP($I225,data_dd!$C:$H,3,FALSE)</f>
        <v>38.414351939872375</v>
      </c>
      <c r="L225" s="95">
        <f>VLOOKUP($I225,data_dd!$C:$H,4,FALSE)</f>
        <v>32.135361188218099</v>
      </c>
      <c r="M225" s="96">
        <f>VLOOKUP($I225,data_dd!$C:$H,5,FALSE)</f>
        <v>32.460531084975642</v>
      </c>
      <c r="N225" s="31"/>
      <c r="O225" s="40">
        <f t="shared" si="15"/>
        <v>44867</v>
      </c>
      <c r="P225" s="95">
        <f>VLOOKUP($O225,data_dd!$C:$H,2,FALSE)</f>
        <v>39.424782393187655</v>
      </c>
      <c r="Q225" s="96">
        <f>VLOOKUP($O225,data_dd!$C:$H,3,FALSE)</f>
        <v>39.660715951596373</v>
      </c>
      <c r="R225" s="95">
        <f>VLOOKUP($O225,data_dd!$C:$H,4,FALSE)</f>
        <v>33.378336736905744</v>
      </c>
      <c r="S225" s="96">
        <f>VLOOKUP($O225,data_dd!$C:$H,5,FALSE)</f>
        <v>33.635802496625914</v>
      </c>
      <c r="T225" s="31"/>
    </row>
    <row r="226" spans="1:20" ht="15">
      <c r="A226" s="106" t="str">
        <f t="shared" si="12"/>
        <v>3-Nov</v>
      </c>
      <c r="B226" s="34">
        <f t="shared" si="13"/>
        <v>45599</v>
      </c>
      <c r="C226" s="82" t="e">
        <f>IF(VLOOKUP($B226,data_dd!$C:$H,2,FALSE)=0,#N/A,VLOOKUP($B226,data_dd!$C:$H,2,FALSE))</f>
        <v>#N/A</v>
      </c>
      <c r="D226" s="94" t="e">
        <f>IF(VLOOKUP($B226,data_dd!$C:$H,2,FALSE)=0,#N/A,VLOOKUP($B226,data_dd!$C:$H,3,FALSE))</f>
        <v>#N/A</v>
      </c>
      <c r="E226" s="82" t="e">
        <f>IF(VLOOKUP($B226,data_dd!$C:$H,4,FALSE)=0,#N/A,VLOOKUP($B226,data_dd!$C:$H,4,FALSE))</f>
        <v>#N/A</v>
      </c>
      <c r="F226" s="94" t="e">
        <f>IF(VLOOKUP($B226,data_dd!$C:$H,4,FALSE)=0,#N/A,VLOOKUP($B226,data_dd!$C:$H,5,FALSE))</f>
        <v>#N/A</v>
      </c>
      <c r="G226" s="94">
        <f>IF(VLOOKUP($B226,data_dd!$C:$H,6,FALSE)=0,#N/A,VLOOKUP($B226,data_dd!$C:$H,6,FALSE))</f>
        <v>32.023706815924029</v>
      </c>
      <c r="H226" s="31"/>
      <c r="I226" s="34">
        <f t="shared" si="14"/>
        <v>45233</v>
      </c>
      <c r="J226" s="82">
        <f>VLOOKUP($I226,data_dd!$C:$H,2,FALSE)</f>
        <v>38.121284882033592</v>
      </c>
      <c r="K226" s="94">
        <f>VLOOKUP($I226,data_dd!$C:$H,3,FALSE)</f>
        <v>38.390920460911914</v>
      </c>
      <c r="L226" s="82">
        <f>VLOOKUP($I226,data_dd!$C:$H,4,FALSE)</f>
        <v>32.223496764871996</v>
      </c>
      <c r="M226" s="94">
        <f>VLOOKUP($I226,data_dd!$C:$H,5,FALSE)</f>
        <v>32.432475441235219</v>
      </c>
      <c r="N226" s="31"/>
      <c r="O226" s="34">
        <f t="shared" si="15"/>
        <v>44868</v>
      </c>
      <c r="P226" s="82">
        <f>VLOOKUP($O226,data_dd!$C:$H,2,FALSE)</f>
        <v>39.113073478321198</v>
      </c>
      <c r="Q226" s="94">
        <f>VLOOKUP($O226,data_dd!$C:$H,3,FALSE)</f>
        <v>39.605736003333909</v>
      </c>
      <c r="R226" s="82">
        <f>VLOOKUP($O226,data_dd!$C:$H,4,FALSE)</f>
        <v>33.134851190514347</v>
      </c>
      <c r="S226" s="94">
        <f>VLOOKUP($O226,data_dd!$C:$H,5,FALSE)</f>
        <v>33.587039396988338</v>
      </c>
      <c r="T226" s="31"/>
    </row>
    <row r="227" spans="1:20" ht="15">
      <c r="A227" s="106" t="str">
        <f t="shared" si="12"/>
        <v>4-Nov</v>
      </c>
      <c r="B227" s="40">
        <f t="shared" si="13"/>
        <v>45600</v>
      </c>
      <c r="C227" s="95" t="e">
        <f>IF(VLOOKUP($B227,data_dd!$C:$H,2,FALSE)=0,#N/A,VLOOKUP($B227,data_dd!$C:$H,2,FALSE))</f>
        <v>#N/A</v>
      </c>
      <c r="D227" s="96" t="e">
        <f>IF(VLOOKUP($B227,data_dd!$C:$H,2,FALSE)=0,#N/A,VLOOKUP($B227,data_dd!$C:$H,3,FALSE))</f>
        <v>#N/A</v>
      </c>
      <c r="E227" s="95" t="e">
        <f>IF(VLOOKUP($B227,data_dd!$C:$H,4,FALSE)=0,#N/A,VLOOKUP($B227,data_dd!$C:$H,4,FALSE))</f>
        <v>#N/A</v>
      </c>
      <c r="F227" s="96" t="e">
        <f>IF(VLOOKUP($B227,data_dd!$C:$H,4,FALSE)=0,#N/A,VLOOKUP($B227,data_dd!$C:$H,5,FALSE))</f>
        <v>#N/A</v>
      </c>
      <c r="G227" s="96">
        <f>IF(VLOOKUP($B227,data_dd!$C:$H,6,FALSE)=0,#N/A,VLOOKUP($B227,data_dd!$C:$H,6,FALSE))</f>
        <v>32.033872752276174</v>
      </c>
      <c r="H227" s="31"/>
      <c r="I227" s="40">
        <f t="shared" si="14"/>
        <v>45234</v>
      </c>
      <c r="J227" s="95">
        <f>VLOOKUP($I227,data_dd!$C:$H,2,FALSE)</f>
        <v>38.507829949215356</v>
      </c>
      <c r="K227" s="96">
        <f>VLOOKUP($I227,data_dd!$C:$H,3,FALSE)</f>
        <v>38.347081729779028</v>
      </c>
      <c r="L227" s="95">
        <f>VLOOKUP($I227,data_dd!$C:$H,4,FALSE)</f>
        <v>32.423422583856528</v>
      </c>
      <c r="M227" s="96">
        <f>VLOOKUP($I227,data_dd!$C:$H,5,FALSE)</f>
        <v>32.376346165383787</v>
      </c>
      <c r="N227" s="31"/>
      <c r="O227" s="40">
        <f t="shared" si="15"/>
        <v>44869</v>
      </c>
      <c r="P227" s="95">
        <f>VLOOKUP($O227,data_dd!$C:$H,2,FALSE)</f>
        <v>39.463130820677094</v>
      </c>
      <c r="Q227" s="96">
        <f>VLOOKUP($O227,data_dd!$C:$H,3,FALSE)</f>
        <v>39.573090263833805</v>
      </c>
      <c r="R227" s="95">
        <f>VLOOKUP($O227,data_dd!$C:$H,4,FALSE)</f>
        <v>33.445970276000132</v>
      </c>
      <c r="S227" s="96">
        <f>VLOOKUP($O227,data_dd!$C:$H,5,FALSE)</f>
        <v>33.540516471816886</v>
      </c>
      <c r="T227" s="31"/>
    </row>
    <row r="228" spans="1:20" ht="15">
      <c r="A228" s="106" t="str">
        <f t="shared" si="12"/>
        <v>5-Nov</v>
      </c>
      <c r="B228" s="34">
        <f t="shared" si="13"/>
        <v>45601</v>
      </c>
      <c r="C228" s="82" t="e">
        <f>IF(VLOOKUP($B228,data_dd!$C:$H,2,FALSE)=0,#N/A,VLOOKUP($B228,data_dd!$C:$H,2,FALSE))</f>
        <v>#N/A</v>
      </c>
      <c r="D228" s="94" t="e">
        <f>IF(VLOOKUP($B228,data_dd!$C:$H,2,FALSE)=0,#N/A,VLOOKUP($B228,data_dd!$C:$H,3,FALSE))</f>
        <v>#N/A</v>
      </c>
      <c r="E228" s="82" t="e">
        <f>IF(VLOOKUP($B228,data_dd!$C:$H,4,FALSE)=0,#N/A,VLOOKUP($B228,data_dd!$C:$H,4,FALSE))</f>
        <v>#N/A</v>
      </c>
      <c r="F228" s="94" t="e">
        <f>IF(VLOOKUP($B228,data_dd!$C:$H,4,FALSE)=0,#N/A,VLOOKUP($B228,data_dd!$C:$H,5,FALSE))</f>
        <v>#N/A</v>
      </c>
      <c r="G228" s="94">
        <f>IF(VLOOKUP($B228,data_dd!$C:$H,6,FALSE)=0,#N/A,VLOOKUP($B228,data_dd!$C:$H,6,FALSE))</f>
        <v>31.991629077483413</v>
      </c>
      <c r="H228" s="31"/>
      <c r="I228" s="34">
        <f t="shared" si="14"/>
        <v>45235</v>
      </c>
      <c r="J228" s="82">
        <f>VLOOKUP($I228,data_dd!$C:$H,2,FALSE)</f>
        <v>38.026522377779088</v>
      </c>
      <c r="K228" s="94">
        <f>VLOOKUP($I228,data_dd!$C:$H,3,FALSE)</f>
        <v>38.290645636856652</v>
      </c>
      <c r="L228" s="82">
        <f>VLOOKUP($I228,data_dd!$C:$H,4,FALSE)</f>
        <v>32.156591461113727</v>
      </c>
      <c r="M228" s="94">
        <f>VLOOKUP($I228,data_dd!$C:$H,5,FALSE)</f>
        <v>32.335846990944987</v>
      </c>
      <c r="N228" s="31"/>
      <c r="O228" s="34">
        <f t="shared" si="15"/>
        <v>44870</v>
      </c>
      <c r="P228" s="82">
        <f>VLOOKUP($O228,data_dd!$C:$H,2,FALSE)</f>
        <v>39.605976468636037</v>
      </c>
      <c r="Q228" s="94">
        <f>VLOOKUP($O228,data_dd!$C:$H,3,FALSE)</f>
        <v>39.523767969953084</v>
      </c>
      <c r="R228" s="82">
        <f>VLOOKUP($O228,data_dd!$C:$H,4,FALSE)</f>
        <v>33.502583254580927</v>
      </c>
      <c r="S228" s="94">
        <f>VLOOKUP($O228,data_dd!$C:$H,5,FALSE)</f>
        <v>33.487511505397407</v>
      </c>
      <c r="T228" s="31"/>
    </row>
    <row r="229" spans="1:20" ht="15">
      <c r="A229" s="106" t="str">
        <f t="shared" si="12"/>
        <v>6-Nov</v>
      </c>
      <c r="B229" s="40">
        <f t="shared" si="13"/>
        <v>45602</v>
      </c>
      <c r="C229" s="95" t="e">
        <f>IF(VLOOKUP($B229,data_dd!$C:$H,2,FALSE)=0,#N/A,VLOOKUP($B229,data_dd!$C:$H,2,FALSE))</f>
        <v>#N/A</v>
      </c>
      <c r="D229" s="96" t="e">
        <f>IF(VLOOKUP($B229,data_dd!$C:$H,2,FALSE)=0,#N/A,VLOOKUP($B229,data_dd!$C:$H,3,FALSE))</f>
        <v>#N/A</v>
      </c>
      <c r="E229" s="95" t="e">
        <f>IF(VLOOKUP($B229,data_dd!$C:$H,4,FALSE)=0,#N/A,VLOOKUP($B229,data_dd!$C:$H,4,FALSE))</f>
        <v>#N/A</v>
      </c>
      <c r="F229" s="96" t="e">
        <f>IF(VLOOKUP($B229,data_dd!$C:$H,4,FALSE)=0,#N/A,VLOOKUP($B229,data_dd!$C:$H,5,FALSE))</f>
        <v>#N/A</v>
      </c>
      <c r="G229" s="96">
        <f>IF(VLOOKUP($B229,data_dd!$C:$H,6,FALSE)=0,#N/A,VLOOKUP($B229,data_dd!$C:$H,6,FALSE))</f>
        <v>31.982070919706985</v>
      </c>
      <c r="H229" s="31"/>
      <c r="I229" s="40">
        <f t="shared" si="14"/>
        <v>45236</v>
      </c>
      <c r="J229" s="95">
        <f>VLOOKUP($I229,data_dd!$C:$H,2,FALSE)</f>
        <v>38.445536485398755</v>
      </c>
      <c r="K229" s="96">
        <f>VLOOKUP($I229,data_dd!$C:$H,3,FALSE)</f>
        <v>38.23548668003022</v>
      </c>
      <c r="L229" s="95">
        <f>VLOOKUP($I229,data_dd!$C:$H,4,FALSE)</f>
        <v>32.365231144231132</v>
      </c>
      <c r="M229" s="96">
        <f>VLOOKUP($I229,data_dd!$C:$H,5,FALSE)</f>
        <v>32.265759853430069</v>
      </c>
      <c r="N229" s="31"/>
      <c r="O229" s="40">
        <f t="shared" si="15"/>
        <v>44871</v>
      </c>
      <c r="P229" s="95">
        <f>VLOOKUP($O229,data_dd!$C:$H,2,FALSE)</f>
        <v>39.367196548486675</v>
      </c>
      <c r="Q229" s="96">
        <f>VLOOKUP($O229,data_dd!$C:$H,3,FALSE)</f>
        <v>39.479880415207873</v>
      </c>
      <c r="R229" s="95">
        <f>VLOOKUP($O229,data_dd!$C:$H,4,FALSE)</f>
        <v>33.313680298972663</v>
      </c>
      <c r="S229" s="96">
        <f>VLOOKUP($O229,data_dd!$C:$H,5,FALSE)</f>
        <v>33.437236071235283</v>
      </c>
      <c r="T229" s="31"/>
    </row>
    <row r="230" spans="1:20" ht="15">
      <c r="A230" s="106" t="str">
        <f t="shared" si="12"/>
        <v>7-Nov</v>
      </c>
      <c r="B230" s="34">
        <f t="shared" si="13"/>
        <v>45603</v>
      </c>
      <c r="C230" s="82" t="e">
        <f>IF(VLOOKUP($B230,data_dd!$C:$H,2,FALSE)=0,#N/A,VLOOKUP($B230,data_dd!$C:$H,2,FALSE))</f>
        <v>#N/A</v>
      </c>
      <c r="D230" s="94" t="e">
        <f>IF(VLOOKUP($B230,data_dd!$C:$H,2,FALSE)=0,#N/A,VLOOKUP($B230,data_dd!$C:$H,3,FALSE))</f>
        <v>#N/A</v>
      </c>
      <c r="E230" s="82" t="e">
        <f>IF(VLOOKUP($B230,data_dd!$C:$H,4,FALSE)=0,#N/A,VLOOKUP($B230,data_dd!$C:$H,4,FALSE))</f>
        <v>#N/A</v>
      </c>
      <c r="F230" s="94" t="e">
        <f>IF(VLOOKUP($B230,data_dd!$C:$H,4,FALSE)=0,#N/A,VLOOKUP($B230,data_dd!$C:$H,5,FALSE))</f>
        <v>#N/A</v>
      </c>
      <c r="G230" s="94">
        <f>IF(VLOOKUP($B230,data_dd!$C:$H,6,FALSE)=0,#N/A,VLOOKUP($B230,data_dd!$C:$H,6,FALSE))</f>
        <v>31.948501434837855</v>
      </c>
      <c r="H230" s="31"/>
      <c r="I230" s="34">
        <f t="shared" si="14"/>
        <v>45237</v>
      </c>
      <c r="J230" s="82">
        <f>VLOOKUP($I230,data_dd!$C:$H,2,FALSE)</f>
        <v>38.131096214710581</v>
      </c>
      <c r="K230" s="94">
        <f>VLOOKUP($I230,data_dd!$C:$H,3,FALSE)</f>
        <v>38.233604927237465</v>
      </c>
      <c r="L230" s="82">
        <f>VLOOKUP($I230,data_dd!$C:$H,4,FALSE)</f>
        <v>32.172766105412258</v>
      </c>
      <c r="M230" s="94">
        <f>VLOOKUP($I230,data_dd!$C:$H,5,FALSE)</f>
        <v>32.263237648423129</v>
      </c>
      <c r="N230" s="31"/>
      <c r="O230" s="34">
        <f t="shared" si="15"/>
        <v>44872</v>
      </c>
      <c r="P230" s="82">
        <f>VLOOKUP($O230,data_dd!$C:$H,2,FALSE)</f>
        <v>39.68951915725431</v>
      </c>
      <c r="Q230" s="94">
        <f>VLOOKUP($O230,data_dd!$C:$H,3,FALSE)</f>
        <v>39.456350743560947</v>
      </c>
      <c r="R230" s="82">
        <f>VLOOKUP($O230,data_dd!$C:$H,4,FALSE)</f>
        <v>33.53560048384449</v>
      </c>
      <c r="S230" s="94">
        <f>VLOOKUP($O230,data_dd!$C:$H,5,FALSE)</f>
        <v>33.401509950252986</v>
      </c>
      <c r="T230" s="31"/>
    </row>
    <row r="231" spans="1:20" ht="15">
      <c r="A231" s="106" t="str">
        <f t="shared" si="12"/>
        <v>8-Nov</v>
      </c>
      <c r="B231" s="40">
        <f t="shared" si="13"/>
        <v>45604</v>
      </c>
      <c r="C231" s="95" t="e">
        <f>IF(VLOOKUP($B231,data_dd!$C:$H,2,FALSE)=0,#N/A,VLOOKUP($B231,data_dd!$C:$H,2,FALSE))</f>
        <v>#N/A</v>
      </c>
      <c r="D231" s="96" t="e">
        <f>IF(VLOOKUP($B231,data_dd!$C:$H,2,FALSE)=0,#N/A,VLOOKUP($B231,data_dd!$C:$H,3,FALSE))</f>
        <v>#N/A</v>
      </c>
      <c r="E231" s="95" t="e">
        <f>IF(VLOOKUP($B231,data_dd!$C:$H,4,FALSE)=0,#N/A,VLOOKUP($B231,data_dd!$C:$H,4,FALSE))</f>
        <v>#N/A</v>
      </c>
      <c r="F231" s="96" t="e">
        <f>IF(VLOOKUP($B231,data_dd!$C:$H,4,FALSE)=0,#N/A,VLOOKUP($B231,data_dd!$C:$H,5,FALSE))</f>
        <v>#N/A</v>
      </c>
      <c r="G231" s="96">
        <f>IF(VLOOKUP($B231,data_dd!$C:$H,6,FALSE)=0,#N/A,VLOOKUP($B231,data_dd!$C:$H,6,FALSE))</f>
        <v>31.91379225228053</v>
      </c>
      <c r="H231" s="31"/>
      <c r="I231" s="40">
        <f t="shared" si="14"/>
        <v>45238</v>
      </c>
      <c r="J231" s="95">
        <f>VLOOKUP($I231,data_dd!$C:$H,2,FALSE)</f>
        <v>38.384832574544205</v>
      </c>
      <c r="K231" s="96">
        <f>VLOOKUP($I231,data_dd!$C:$H,3,FALSE)</f>
        <v>38.235847160010756</v>
      </c>
      <c r="L231" s="95">
        <f>VLOOKUP($I231,data_dd!$C:$H,4,FALSE)</f>
        <v>32.271676761093282</v>
      </c>
      <c r="M231" s="96">
        <f>VLOOKUP($I231,data_dd!$C:$H,5,FALSE)</f>
        <v>32.243874060785302</v>
      </c>
      <c r="N231" s="31"/>
      <c r="O231" s="40">
        <f t="shared" si="15"/>
        <v>44873</v>
      </c>
      <c r="P231" s="95">
        <f>VLOOKUP($O231,data_dd!$C:$H,2,FALSE)</f>
        <v>39.328171812864333</v>
      </c>
      <c r="Q231" s="96">
        <f>VLOOKUP($O231,data_dd!$C:$H,3,FALSE)</f>
        <v>39.431585897680968</v>
      </c>
      <c r="R231" s="95">
        <f>VLOOKUP($O231,data_dd!$C:$H,4,FALSE)</f>
        <v>33.254003717501902</v>
      </c>
      <c r="S231" s="96">
        <f>VLOOKUP($O231,data_dd!$C:$H,5,FALSE)</f>
        <v>33.372592081016087</v>
      </c>
      <c r="T231" s="31"/>
    </row>
    <row r="232" spans="1:20" ht="15">
      <c r="A232" s="106" t="str">
        <f t="shared" si="12"/>
        <v>9-Nov</v>
      </c>
      <c r="B232" s="34">
        <f t="shared" si="13"/>
        <v>45605</v>
      </c>
      <c r="C232" s="82" t="e">
        <f>IF(VLOOKUP($B232,data_dd!$C:$H,2,FALSE)=0,#N/A,VLOOKUP($B232,data_dd!$C:$H,2,FALSE))</f>
        <v>#N/A</v>
      </c>
      <c r="D232" s="94" t="e">
        <f>IF(VLOOKUP($B232,data_dd!$C:$H,2,FALSE)=0,#N/A,VLOOKUP($B232,data_dd!$C:$H,3,FALSE))</f>
        <v>#N/A</v>
      </c>
      <c r="E232" s="82" t="e">
        <f>IF(VLOOKUP($B232,data_dd!$C:$H,4,FALSE)=0,#N/A,VLOOKUP($B232,data_dd!$C:$H,4,FALSE))</f>
        <v>#N/A</v>
      </c>
      <c r="F232" s="94" t="e">
        <f>IF(VLOOKUP($B232,data_dd!$C:$H,4,FALSE)=0,#N/A,VLOOKUP($B232,data_dd!$C:$H,5,FALSE))</f>
        <v>#N/A</v>
      </c>
      <c r="G232" s="94">
        <f>IF(VLOOKUP($B232,data_dd!$C:$H,6,FALSE)=0,#N/A,VLOOKUP($B232,data_dd!$C:$H,6,FALSE))</f>
        <v>31.900019961916051</v>
      </c>
      <c r="H232" s="31"/>
      <c r="I232" s="34">
        <f t="shared" si="14"/>
        <v>45239</v>
      </c>
      <c r="J232" s="82">
        <f>VLOOKUP($I232,data_dd!$C:$H,2,FALSE)</f>
        <v>38.039994039923549</v>
      </c>
      <c r="K232" s="94">
        <f>VLOOKUP($I232,data_dd!$C:$H,3,FALSE)</f>
        <v>38.238505462402372</v>
      </c>
      <c r="L232" s="82">
        <f>VLOOKUP($I232,data_dd!$C:$H,4,FALSE)</f>
        <v>32.065232981357966</v>
      </c>
      <c r="M232" s="94">
        <f>VLOOKUP($I232,data_dd!$C:$H,5,FALSE)</f>
        <v>32.23460460664009</v>
      </c>
      <c r="N232" s="31"/>
      <c r="O232" s="34">
        <f t="shared" si="15"/>
        <v>44874</v>
      </c>
      <c r="P232" s="82">
        <f>VLOOKUP($O232,data_dd!$C:$H,2,FALSE)</f>
        <v>39.561907384766776</v>
      </c>
      <c r="Q232" s="94">
        <f>VLOOKUP($O232,data_dd!$C:$H,3,FALSE)</f>
        <v>39.473435061735898</v>
      </c>
      <c r="R232" s="82">
        <f>VLOOKUP($O232,data_dd!$C:$H,4,FALSE)</f>
        <v>33.37722663138797</v>
      </c>
      <c r="S232" s="94">
        <f>VLOOKUP($O232,data_dd!$C:$H,5,FALSE)</f>
        <v>33.386312842047431</v>
      </c>
      <c r="T232" s="31"/>
    </row>
    <row r="233" spans="1:20" ht="15">
      <c r="A233" s="106" t="str">
        <f t="shared" si="12"/>
        <v>10-Nov</v>
      </c>
      <c r="B233" s="40">
        <f t="shared" si="13"/>
        <v>45606</v>
      </c>
      <c r="C233" s="95" t="e">
        <f>IF(VLOOKUP($B233,data_dd!$C:$H,2,FALSE)=0,#N/A,VLOOKUP($B233,data_dd!$C:$H,2,FALSE))</f>
        <v>#N/A</v>
      </c>
      <c r="D233" s="96" t="e">
        <f>IF(VLOOKUP($B233,data_dd!$C:$H,2,FALSE)=0,#N/A,VLOOKUP($B233,data_dd!$C:$H,3,FALSE))</f>
        <v>#N/A</v>
      </c>
      <c r="E233" s="95" t="e">
        <f>IF(VLOOKUP($B233,data_dd!$C:$H,4,FALSE)=0,#N/A,VLOOKUP($B233,data_dd!$C:$H,4,FALSE))</f>
        <v>#N/A</v>
      </c>
      <c r="F233" s="96" t="e">
        <f>IF(VLOOKUP($B233,data_dd!$C:$H,4,FALSE)=0,#N/A,VLOOKUP($B233,data_dd!$C:$H,5,FALSE))</f>
        <v>#N/A</v>
      </c>
      <c r="G233" s="96">
        <f>IF(VLOOKUP($B233,data_dd!$C:$H,6,FALSE)=0,#N/A,VLOOKUP($B233,data_dd!$C:$H,6,FALSE))</f>
        <v>31.895142612667222</v>
      </c>
      <c r="H233" s="31"/>
      <c r="I233" s="40">
        <f t="shared" si="14"/>
        <v>45240</v>
      </c>
      <c r="J233" s="95">
        <f>VLOOKUP($I233,data_dd!$C:$H,2,FALSE)</f>
        <v>38.638342525989245</v>
      </c>
      <c r="K233" s="96">
        <f>VLOOKUP($I233,data_dd!$C:$H,3,FALSE)</f>
        <v>38.282325292128434</v>
      </c>
      <c r="L233" s="95">
        <f>VLOOKUP($I233,data_dd!$C:$H,4,FALSE)</f>
        <v>32.551792738524988</v>
      </c>
      <c r="M233" s="96">
        <f>VLOOKUP($I233,data_dd!$C:$H,5,FALSE)</f>
        <v>32.271329091423311</v>
      </c>
      <c r="N233" s="31"/>
      <c r="O233" s="40">
        <f t="shared" si="15"/>
        <v>44875</v>
      </c>
      <c r="P233" s="95">
        <f>VLOOKUP($O233,data_dd!$C:$H,2,FALSE)</f>
        <v>39.668900011900419</v>
      </c>
      <c r="Q233" s="96">
        <f>VLOOKUP($O233,data_dd!$C:$H,3,FALSE)</f>
        <v>39.505839845507396</v>
      </c>
      <c r="R233" s="95">
        <f>VLOOKUP($O233,data_dd!$C:$H,4,FALSE)</f>
        <v>33.575088522976813</v>
      </c>
      <c r="S233" s="96">
        <f>VLOOKUP($O233,data_dd!$C:$H,5,FALSE)</f>
        <v>33.409369682591603</v>
      </c>
      <c r="T233" s="31"/>
    </row>
    <row r="234" spans="1:20" ht="15">
      <c r="A234" s="106" t="str">
        <f t="shared" si="12"/>
        <v>11-Nov</v>
      </c>
      <c r="B234" s="34">
        <f t="shared" si="13"/>
        <v>45607</v>
      </c>
      <c r="C234" s="82" t="e">
        <f>IF(VLOOKUP($B234,data_dd!$C:$H,2,FALSE)=0,#N/A,VLOOKUP($B234,data_dd!$C:$H,2,FALSE))</f>
        <v>#N/A</v>
      </c>
      <c r="D234" s="94" t="e">
        <f>IF(VLOOKUP($B234,data_dd!$C:$H,2,FALSE)=0,#N/A,VLOOKUP($B234,data_dd!$C:$H,3,FALSE))</f>
        <v>#N/A</v>
      </c>
      <c r="E234" s="82" t="e">
        <f>IF(VLOOKUP($B234,data_dd!$C:$H,4,FALSE)=0,#N/A,VLOOKUP($B234,data_dd!$C:$H,4,FALSE))</f>
        <v>#N/A</v>
      </c>
      <c r="F234" s="94" t="e">
        <f>IF(VLOOKUP($B234,data_dd!$C:$H,4,FALSE)=0,#N/A,VLOOKUP($B234,data_dd!$C:$H,5,FALSE))</f>
        <v>#N/A</v>
      </c>
      <c r="G234" s="94">
        <f>IF(VLOOKUP($B234,data_dd!$C:$H,6,FALSE)=0,#N/A,VLOOKUP($B234,data_dd!$C:$H,6,FALSE))</f>
        <v>31.885836747500434</v>
      </c>
      <c r="H234" s="31"/>
      <c r="I234" s="34">
        <f t="shared" si="14"/>
        <v>45241</v>
      </c>
      <c r="J234" s="82">
        <f>VLOOKUP($I234,data_dd!$C:$H,2,FALSE)</f>
        <v>38.454693711360648</v>
      </c>
      <c r="K234" s="94">
        <f>VLOOKUP($I234,data_dd!$C:$H,3,FALSE)</f>
        <v>38.3388442884265</v>
      </c>
      <c r="L234" s="82">
        <f>VLOOKUP($I234,data_dd!$C:$H,4,FALSE)</f>
        <v>32.341203680061277</v>
      </c>
      <c r="M234" s="94">
        <f>VLOOKUP($I234,data_dd!$C:$H,5,FALSE)</f>
        <v>32.294070125201607</v>
      </c>
      <c r="N234" s="31"/>
      <c r="O234" s="34">
        <f t="shared" si="15"/>
        <v>44876</v>
      </c>
      <c r="P234" s="82">
        <f>VLOOKUP($O234,data_dd!$C:$H,2,FALSE)</f>
        <v>39.761659521160531</v>
      </c>
      <c r="Q234" s="94">
        <f>VLOOKUP($O234,data_dd!$C:$H,3,FALSE)</f>
        <v>39.559350060895227</v>
      </c>
      <c r="R234" s="82">
        <f>VLOOKUP($O234,data_dd!$C:$H,4,FALSE)</f>
        <v>33.566928526573427</v>
      </c>
      <c r="S234" s="94">
        <f>VLOOKUP($O234,data_dd!$C:$H,5,FALSE)</f>
        <v>33.441736622094666</v>
      </c>
      <c r="T234" s="31"/>
    </row>
    <row r="235" spans="1:20" ht="15">
      <c r="A235" s="106" t="str">
        <f t="shared" si="12"/>
        <v>12-Nov</v>
      </c>
      <c r="B235" s="40">
        <f t="shared" si="13"/>
        <v>45608</v>
      </c>
      <c r="C235" s="95" t="e">
        <f>IF(VLOOKUP($B235,data_dd!$C:$H,2,FALSE)=0,#N/A,VLOOKUP($B235,data_dd!$C:$H,2,FALSE))</f>
        <v>#N/A</v>
      </c>
      <c r="D235" s="96" t="e">
        <f>IF(VLOOKUP($B235,data_dd!$C:$H,2,FALSE)=0,#N/A,VLOOKUP($B235,data_dd!$C:$H,3,FALSE))</f>
        <v>#N/A</v>
      </c>
      <c r="E235" s="95" t="e">
        <f>IF(VLOOKUP($B235,data_dd!$C:$H,4,FALSE)=0,#N/A,VLOOKUP($B235,data_dd!$C:$H,4,FALSE))</f>
        <v>#N/A</v>
      </c>
      <c r="F235" s="96" t="e">
        <f>IF(VLOOKUP($B235,data_dd!$C:$H,4,FALSE)=0,#N/A,VLOOKUP($B235,data_dd!$C:$H,5,FALSE))</f>
        <v>#N/A</v>
      </c>
      <c r="G235" s="96">
        <f>IF(VLOOKUP($B235,data_dd!$C:$H,6,FALSE)=0,#N/A,VLOOKUP($B235,data_dd!$C:$H,6,FALSE))</f>
        <v>31.850835139359535</v>
      </c>
      <c r="H235" s="31"/>
      <c r="I235" s="40">
        <f t="shared" si="14"/>
        <v>45242</v>
      </c>
      <c r="J235" s="95">
        <f>VLOOKUP($I235,data_dd!$C:$H,2,FALSE)</f>
        <v>38.402795352735822</v>
      </c>
      <c r="K235" s="96">
        <f>VLOOKUP($I235,data_dd!$C:$H,3,FALSE)</f>
        <v>38.328717865091292</v>
      </c>
      <c r="L235" s="95">
        <f>VLOOKUP($I235,data_dd!$C:$H,4,FALSE)</f>
        <v>32.310506730591811</v>
      </c>
      <c r="M235" s="96">
        <f>VLOOKUP($I235,data_dd!$C:$H,5,FALSE)</f>
        <v>32.282452516569279</v>
      </c>
      <c r="N235" s="31"/>
      <c r="O235" s="40">
        <f t="shared" si="15"/>
        <v>44877</v>
      </c>
      <c r="P235" s="95">
        <f>VLOOKUP($O235,data_dd!$C:$H,2,FALSE)</f>
        <v>39.835206468489041</v>
      </c>
      <c r="Q235" s="96">
        <f>VLOOKUP($O235,data_dd!$C:$H,3,FALSE)</f>
        <v>39.621605615550337</v>
      </c>
      <c r="R235" s="95">
        <f>VLOOKUP($O235,data_dd!$C:$H,4,FALSE)</f>
        <v>33.622149067605406</v>
      </c>
      <c r="S235" s="96">
        <f>VLOOKUP($O235,data_dd!$C:$H,5,FALSE)</f>
        <v>33.478453527289389</v>
      </c>
      <c r="T235" s="31"/>
    </row>
    <row r="236" spans="1:20" ht="15">
      <c r="A236" s="106" t="str">
        <f t="shared" si="12"/>
        <v>13-Nov</v>
      </c>
      <c r="B236" s="34">
        <f t="shared" si="13"/>
        <v>45609</v>
      </c>
      <c r="C236" s="82" t="e">
        <f>IF(VLOOKUP($B236,data_dd!$C:$H,2,FALSE)=0,#N/A,VLOOKUP($B236,data_dd!$C:$H,2,FALSE))</f>
        <v>#N/A</v>
      </c>
      <c r="D236" s="94" t="e">
        <f>IF(VLOOKUP($B236,data_dd!$C:$H,2,FALSE)=0,#N/A,VLOOKUP($B236,data_dd!$C:$H,3,FALSE))</f>
        <v>#N/A</v>
      </c>
      <c r="E236" s="82" t="e">
        <f>IF(VLOOKUP($B236,data_dd!$C:$H,4,FALSE)=0,#N/A,VLOOKUP($B236,data_dd!$C:$H,4,FALSE))</f>
        <v>#N/A</v>
      </c>
      <c r="F236" s="94" t="e">
        <f>IF(VLOOKUP($B236,data_dd!$C:$H,4,FALSE)=0,#N/A,VLOOKUP($B236,data_dd!$C:$H,5,FALSE))</f>
        <v>#N/A</v>
      </c>
      <c r="G236" s="94">
        <f>IF(VLOOKUP($B236,data_dd!$C:$H,6,FALSE)=0,#N/A,VLOOKUP($B236,data_dd!$C:$H,6,FALSE))</f>
        <v>31.852096051322693</v>
      </c>
      <c r="H236" s="31"/>
      <c r="I236" s="34">
        <f t="shared" si="14"/>
        <v>45243</v>
      </c>
      <c r="J236" s="82">
        <f>VLOOKUP($I236,data_dd!$C:$H,2,FALSE)</f>
        <v>38.304286631901824</v>
      </c>
      <c r="K236" s="94">
        <f>VLOOKUP($I236,data_dd!$C:$H,3,FALSE)</f>
        <v>38.360510665739895</v>
      </c>
      <c r="L236" s="82">
        <f>VLOOKUP($I236,data_dd!$C:$H,4,FALSE)</f>
        <v>32.169738019587449</v>
      </c>
      <c r="M236" s="94">
        <f>VLOOKUP($I236,data_dd!$C:$H,5,FALSE)</f>
        <v>32.283021835988492</v>
      </c>
      <c r="N236" s="31"/>
      <c r="O236" s="34">
        <f t="shared" si="15"/>
        <v>44878</v>
      </c>
      <c r="P236" s="82">
        <f>VLOOKUP($O236,data_dd!$C:$H,2,FALSE)</f>
        <v>39.802239261844761</v>
      </c>
      <c r="Q236" s="94">
        <f>VLOOKUP($O236,data_dd!$C:$H,3,FALSE)</f>
        <v>39.643265382175088</v>
      </c>
      <c r="R236" s="82">
        <f>VLOOKUP($O236,data_dd!$C:$H,4,FALSE)</f>
        <v>33.619266878063044</v>
      </c>
      <c r="S236" s="94">
        <f>VLOOKUP($O236,data_dd!$C:$H,5,FALSE)</f>
        <v>33.492718453275238</v>
      </c>
      <c r="T236" s="31"/>
    </row>
    <row r="237" spans="1:20" ht="15">
      <c r="A237" s="106" t="str">
        <f t="shared" si="12"/>
        <v>14-Nov</v>
      </c>
      <c r="B237" s="40">
        <f t="shared" si="13"/>
        <v>45610</v>
      </c>
      <c r="C237" s="95" t="e">
        <f>IF(VLOOKUP($B237,data_dd!$C:$H,2,FALSE)=0,#N/A,VLOOKUP($B237,data_dd!$C:$H,2,FALSE))</f>
        <v>#N/A</v>
      </c>
      <c r="D237" s="96" t="e">
        <f>IF(VLOOKUP($B237,data_dd!$C:$H,2,FALSE)=0,#N/A,VLOOKUP($B237,data_dd!$C:$H,3,FALSE))</f>
        <v>#N/A</v>
      </c>
      <c r="E237" s="95" t="e">
        <f>IF(VLOOKUP($B237,data_dd!$C:$H,4,FALSE)=0,#N/A,VLOOKUP($B237,data_dd!$C:$H,4,FALSE))</f>
        <v>#N/A</v>
      </c>
      <c r="F237" s="96" t="e">
        <f>IF(VLOOKUP($B237,data_dd!$C:$H,4,FALSE)=0,#N/A,VLOOKUP($B237,data_dd!$C:$H,5,FALSE))</f>
        <v>#N/A</v>
      </c>
      <c r="G237" s="96">
        <f>IF(VLOOKUP($B237,data_dd!$C:$H,6,FALSE)=0,#N/A,VLOOKUP($B237,data_dd!$C:$H,6,FALSE))</f>
        <v>31.819295538092174</v>
      </c>
      <c r="H237" s="31"/>
      <c r="I237" s="40">
        <f t="shared" si="14"/>
        <v>45244</v>
      </c>
      <c r="J237" s="95">
        <f>VLOOKUP($I237,data_dd!$C:$H,2,FALSE)</f>
        <v>38.599812070156212</v>
      </c>
      <c r="K237" s="96">
        <f>VLOOKUP($I237,data_dd!$C:$H,3,FALSE)</f>
        <v>38.388067847754904</v>
      </c>
      <c r="L237" s="95">
        <f>VLOOKUP($I237,data_dd!$C:$H,4,FALSE)</f>
        <v>32.413479687272122</v>
      </c>
      <c r="M237" s="96">
        <f>VLOOKUP($I237,data_dd!$C:$H,5,FALSE)</f>
        <v>32.29785428044346</v>
      </c>
      <c r="N237" s="31"/>
      <c r="O237" s="40">
        <f t="shared" si="15"/>
        <v>44879</v>
      </c>
      <c r="P237" s="95">
        <f>VLOOKUP($O237,data_dd!$C:$H,2,FALSE)</f>
        <v>39.806588106058243</v>
      </c>
      <c r="Q237" s="96">
        <f>VLOOKUP($O237,data_dd!$C:$H,3,FALSE)</f>
        <v>39.710595378956128</v>
      </c>
      <c r="R237" s="95">
        <f>VLOOKUP($O237,data_dd!$C:$H,4,FALSE)</f>
        <v>33.564019905947305</v>
      </c>
      <c r="S237" s="96">
        <f>VLOOKUP($O237,data_dd!$C:$H,5,FALSE)</f>
        <v>33.534199361081605</v>
      </c>
      <c r="T237" s="31"/>
    </row>
    <row r="238" spans="1:20" ht="15">
      <c r="A238" s="106" t="str">
        <f t="shared" si="12"/>
        <v>15-Nov</v>
      </c>
      <c r="B238" s="34">
        <f t="shared" si="13"/>
        <v>45611</v>
      </c>
      <c r="C238" s="82" t="e">
        <f>IF(VLOOKUP($B238,data_dd!$C:$H,2,FALSE)=0,#N/A,VLOOKUP($B238,data_dd!$C:$H,2,FALSE))</f>
        <v>#N/A</v>
      </c>
      <c r="D238" s="94" t="e">
        <f>IF(VLOOKUP($B238,data_dd!$C:$H,2,FALSE)=0,#N/A,VLOOKUP($B238,data_dd!$C:$H,3,FALSE))</f>
        <v>#N/A</v>
      </c>
      <c r="E238" s="82" t="e">
        <f>IF(VLOOKUP($B238,data_dd!$C:$H,4,FALSE)=0,#N/A,VLOOKUP($B238,data_dd!$C:$H,4,FALSE))</f>
        <v>#N/A</v>
      </c>
      <c r="F238" s="94" t="e">
        <f>IF(VLOOKUP($B238,data_dd!$C:$H,4,FALSE)=0,#N/A,VLOOKUP($B238,data_dd!$C:$H,5,FALSE))</f>
        <v>#N/A</v>
      </c>
      <c r="G238" s="94">
        <f>IF(VLOOKUP($B238,data_dd!$C:$H,6,FALSE)=0,#N/A,VLOOKUP($B238,data_dd!$C:$H,6,FALSE))</f>
        <v>31.826537095241058</v>
      </c>
      <c r="H238" s="31"/>
      <c r="I238" s="34">
        <f t="shared" si="14"/>
        <v>45245</v>
      </c>
      <c r="J238" s="82">
        <f>VLOOKUP($I238,data_dd!$C:$H,2,FALSE)</f>
        <v>38.53357105816103</v>
      </c>
      <c r="K238" s="94">
        <f>VLOOKUP($I238,data_dd!$C:$H,3,FALSE)</f>
        <v>38.454353943657011</v>
      </c>
      <c r="L238" s="82">
        <f>VLOOKUP($I238,data_dd!$C:$H,4,FALSE)</f>
        <v>32.404972666174146</v>
      </c>
      <c r="M238" s="94">
        <f>VLOOKUP($I238,data_dd!$C:$H,5,FALSE)</f>
        <v>32.340678830892422</v>
      </c>
      <c r="N238" s="31"/>
      <c r="O238" s="34">
        <f t="shared" si="15"/>
        <v>44880</v>
      </c>
      <c r="P238" s="82">
        <f>VLOOKUP($O238,data_dd!$C:$H,2,FALSE)</f>
        <v>39.871979655514899</v>
      </c>
      <c r="Q238" s="94">
        <f>VLOOKUP($O238,data_dd!$C:$H,3,FALSE)</f>
        <v>39.747838515993095</v>
      </c>
      <c r="R238" s="82">
        <f>VLOOKUP($O238,data_dd!$C:$H,4,FALSE)</f>
        <v>33.629911396339558</v>
      </c>
      <c r="S238" s="94">
        <f>VLOOKUP($O238,data_dd!$C:$H,5,FALSE)</f>
        <v>33.561150856858511</v>
      </c>
      <c r="T238" s="31"/>
    </row>
    <row r="239" spans="1:20" ht="15">
      <c r="A239" s="106" t="str">
        <f t="shared" si="12"/>
        <v>16-Nov</v>
      </c>
      <c r="B239" s="40">
        <f t="shared" si="13"/>
        <v>45612</v>
      </c>
      <c r="C239" s="95" t="e">
        <f>IF(VLOOKUP($B239,data_dd!$C:$H,2,FALSE)=0,#N/A,VLOOKUP($B239,data_dd!$C:$H,2,FALSE))</f>
        <v>#N/A</v>
      </c>
      <c r="D239" s="96" t="e">
        <f>IF(VLOOKUP($B239,data_dd!$C:$H,2,FALSE)=0,#N/A,VLOOKUP($B239,data_dd!$C:$H,3,FALSE))</f>
        <v>#N/A</v>
      </c>
      <c r="E239" s="95" t="e">
        <f>IF(VLOOKUP($B239,data_dd!$C:$H,4,FALSE)=0,#N/A,VLOOKUP($B239,data_dd!$C:$H,4,FALSE))</f>
        <v>#N/A</v>
      </c>
      <c r="F239" s="96" t="e">
        <f>IF(VLOOKUP($B239,data_dd!$C:$H,4,FALSE)=0,#N/A,VLOOKUP($B239,data_dd!$C:$H,5,FALSE))</f>
        <v>#N/A</v>
      </c>
      <c r="G239" s="96">
        <f>IF(VLOOKUP($B239,data_dd!$C:$H,6,FALSE)=0,#N/A,VLOOKUP($B239,data_dd!$C:$H,6,FALSE))</f>
        <v>31.869801853348019</v>
      </c>
      <c r="H239" s="31"/>
      <c r="I239" s="40">
        <f>I238+1</f>
        <v>45246</v>
      </c>
      <c r="J239" s="95">
        <f>VLOOKUP($I239,data_dd!$C:$H,2,FALSE)</f>
        <v>38.89338076979454</v>
      </c>
      <c r="K239" s="96">
        <f>VLOOKUP($I239,data_dd!$C:$H,3,FALSE)</f>
        <v>38.507391392843935</v>
      </c>
      <c r="L239" s="95">
        <f>VLOOKUP($I239,data_dd!$C:$H,4,FALSE)</f>
        <v>32.697676004339883</v>
      </c>
      <c r="M239" s="96">
        <f>VLOOKUP($I239,data_dd!$C:$H,5,FALSE)</f>
        <v>32.379460722413242</v>
      </c>
      <c r="N239" s="31"/>
      <c r="O239" s="40">
        <f>O238+1</f>
        <v>44881</v>
      </c>
      <c r="P239" s="95">
        <f>VLOOKUP($O239,data_dd!$C:$H,2,FALSE)</f>
        <v>39.558917128648908</v>
      </c>
      <c r="Q239" s="96">
        <f>VLOOKUP($O239,data_dd!$C:$H,3,FALSE)</f>
        <v>39.753094857958672</v>
      </c>
      <c r="R239" s="95">
        <f>VLOOKUP($O239,data_dd!$C:$H,4,FALSE)</f>
        <v>33.329290256756721</v>
      </c>
      <c r="S239" s="96">
        <f>VLOOKUP($O239,data_dd!$C:$H,5,FALSE)</f>
        <v>33.545373076710263</v>
      </c>
      <c r="T239" s="31"/>
    </row>
    <row r="240" spans="1:20" ht="15">
      <c r="A240" s="106" t="str">
        <f t="shared" si="12"/>
        <v>17-Nov</v>
      </c>
      <c r="B240" s="34">
        <f t="shared" si="13"/>
        <v>45613</v>
      </c>
      <c r="C240" s="82" t="e">
        <f>IF(VLOOKUP($B240,data_dd!$C:$H,2,FALSE)=0,#N/A,VLOOKUP($B240,data_dd!$C:$H,2,FALSE))</f>
        <v>#N/A</v>
      </c>
      <c r="D240" s="94" t="e">
        <f>IF(VLOOKUP($B240,data_dd!$C:$H,2,FALSE)=0,#N/A,VLOOKUP($B240,data_dd!$C:$H,3,FALSE))</f>
        <v>#N/A</v>
      </c>
      <c r="E240" s="82" t="e">
        <f>IF(VLOOKUP($B240,data_dd!$C:$H,4,FALSE)=0,#N/A,VLOOKUP($B240,data_dd!$C:$H,4,FALSE))</f>
        <v>#N/A</v>
      </c>
      <c r="F240" s="94" t="e">
        <f>IF(VLOOKUP($B240,data_dd!$C:$H,4,FALSE)=0,#N/A,VLOOKUP($B240,data_dd!$C:$H,5,FALSE))</f>
        <v>#N/A</v>
      </c>
      <c r="G240" s="94">
        <f>IF(VLOOKUP($B240,data_dd!$C:$H,6,FALSE)=0,#N/A,VLOOKUP($B240,data_dd!$C:$H,6,FALSE))</f>
        <v>31.914120256994938</v>
      </c>
      <c r="H240" s="31"/>
      <c r="I240" s="34">
        <f t="shared" ref="I240:I247" si="16">I239+1</f>
        <v>45247</v>
      </c>
      <c r="J240" s="82">
        <f>VLOOKUP($I240,data_dd!$C:$H,2,FALSE)</f>
        <v>38.555425148936081</v>
      </c>
      <c r="K240" s="94">
        <f>VLOOKUP($I240,data_dd!$C:$H,3,FALSE)</f>
        <v>38.54800012362184</v>
      </c>
      <c r="L240" s="82">
        <f>VLOOKUP($I240,data_dd!$C:$H,4,FALSE)</f>
        <v>32.400909162599071</v>
      </c>
      <c r="M240" s="94">
        <f>VLOOKUP($I240,data_dd!$C:$H,5,FALSE)</f>
        <v>32.405415940618958</v>
      </c>
      <c r="N240" s="31"/>
      <c r="O240" s="34">
        <f t="shared" ref="O240:O247" si="17">O239+1</f>
        <v>44882</v>
      </c>
      <c r="P240" s="82">
        <f>VLOOKUP($O240,data_dd!$C:$H,2,FALSE)</f>
        <v>39.794303031839277</v>
      </c>
      <c r="Q240" s="94">
        <f>VLOOKUP($O240,data_dd!$C:$H,3,FALSE)</f>
        <v>39.770339878457264</v>
      </c>
      <c r="R240" s="82">
        <f>VLOOKUP($O240,data_dd!$C:$H,4,FALSE)</f>
        <v>33.545289878867074</v>
      </c>
      <c r="S240" s="94">
        <f>VLOOKUP($O240,data_dd!$C:$H,5,FALSE)</f>
        <v>33.554073809035515</v>
      </c>
      <c r="T240" s="31"/>
    </row>
    <row r="241" spans="1:20" ht="15">
      <c r="A241" s="106" t="str">
        <f t="shared" si="12"/>
        <v>18-Nov</v>
      </c>
      <c r="B241" s="40">
        <f t="shared" si="13"/>
        <v>45614</v>
      </c>
      <c r="C241" s="95" t="e">
        <f>IF(VLOOKUP($B241,data_dd!$C:$H,2,FALSE)=0,#N/A,VLOOKUP($B241,data_dd!$C:$H,2,FALSE))</f>
        <v>#N/A</v>
      </c>
      <c r="D241" s="96" t="e">
        <f>IF(VLOOKUP($B241,data_dd!$C:$H,2,FALSE)=0,#N/A,VLOOKUP($B241,data_dd!$C:$H,3,FALSE))</f>
        <v>#N/A</v>
      </c>
      <c r="E241" s="95" t="e">
        <f>IF(VLOOKUP($B241,data_dd!$C:$H,4,FALSE)=0,#N/A,VLOOKUP($B241,data_dd!$C:$H,4,FALSE))</f>
        <v>#N/A</v>
      </c>
      <c r="F241" s="96" t="e">
        <f>IF(VLOOKUP($B241,data_dd!$C:$H,4,FALSE)=0,#N/A,VLOOKUP($B241,data_dd!$C:$H,5,FALSE))</f>
        <v>#N/A</v>
      </c>
      <c r="G241" s="96">
        <f>IF(VLOOKUP($B241,data_dd!$C:$H,6,FALSE)=0,#N/A,VLOOKUP($B241,data_dd!$C:$H,6,FALSE))</f>
        <v>31.933938254477873</v>
      </c>
      <c r="H241" s="31"/>
      <c r="I241" s="40">
        <f t="shared" si="16"/>
        <v>45248</v>
      </c>
      <c r="J241" s="95">
        <f>VLOOKUP($I241,data_dd!$C:$H,2,FALSE)</f>
        <v>39.163178824273359</v>
      </c>
      <c r="K241" s="96">
        <f>VLOOKUP($I241,data_dd!$C:$H,3,FALSE)</f>
        <v>38.644167681559395</v>
      </c>
      <c r="L241" s="95">
        <f>VLOOKUP($I241,data_dd!$C:$H,4,FALSE)</f>
        <v>32.935480555377573</v>
      </c>
      <c r="M241" s="96">
        <f>VLOOKUP($I241,data_dd!$C:$H,5,FALSE)</f>
        <v>32.481477581237726</v>
      </c>
      <c r="N241" s="31"/>
      <c r="O241" s="40">
        <f t="shared" si="17"/>
        <v>44883</v>
      </c>
      <c r="P241" s="95">
        <f>VLOOKUP($O241,data_dd!$C:$H,2,FALSE)</f>
        <v>39.83414251175963</v>
      </c>
      <c r="Q241" s="96">
        <f>VLOOKUP($O241,data_dd!$C:$H,3,FALSE)</f>
        <v>39.780578871637687</v>
      </c>
      <c r="R241" s="95">
        <f>VLOOKUP($O241,data_dd!$C:$H,4,FALSE)</f>
        <v>33.596299467691473</v>
      </c>
      <c r="S241" s="96">
        <f>VLOOKUP($O241,data_dd!$C:$H,5,FALSE)</f>
        <v>33.553245359754015</v>
      </c>
      <c r="T241" s="31"/>
    </row>
    <row r="242" spans="1:20" ht="15">
      <c r="A242" s="106" t="str">
        <f t="shared" si="12"/>
        <v>19-Nov</v>
      </c>
      <c r="B242" s="34">
        <f t="shared" si="13"/>
        <v>45615</v>
      </c>
      <c r="C242" s="82" t="e">
        <f>IF(VLOOKUP($B242,data_dd!$C:$H,2,FALSE)=0,#N/A,VLOOKUP($B242,data_dd!$C:$H,2,FALSE))</f>
        <v>#N/A</v>
      </c>
      <c r="D242" s="94" t="e">
        <f>IF(VLOOKUP($B242,data_dd!$C:$H,2,FALSE)=0,#N/A,VLOOKUP($B242,data_dd!$C:$H,3,FALSE))</f>
        <v>#N/A</v>
      </c>
      <c r="E242" s="82" t="e">
        <f>IF(VLOOKUP($B242,data_dd!$C:$H,4,FALSE)=0,#N/A,VLOOKUP($B242,data_dd!$C:$H,4,FALSE))</f>
        <v>#N/A</v>
      </c>
      <c r="F242" s="94" t="e">
        <f>IF(VLOOKUP($B242,data_dd!$C:$H,4,FALSE)=0,#N/A,VLOOKUP($B242,data_dd!$C:$H,5,FALSE))</f>
        <v>#N/A</v>
      </c>
      <c r="G242" s="94">
        <f>IF(VLOOKUP($B242,data_dd!$C:$H,6,FALSE)=0,#N/A,VLOOKUP($B242,data_dd!$C:$H,6,FALSE))</f>
        <v>31.940743610749443</v>
      </c>
      <c r="H242" s="31"/>
      <c r="I242" s="34">
        <f t="shared" si="16"/>
        <v>45249</v>
      </c>
      <c r="J242" s="82">
        <f>VLOOKUP($I242,data_dd!$C:$H,2,FALSE)</f>
        <v>38.833159816804461</v>
      </c>
      <c r="K242" s="94">
        <f>VLOOKUP($I242,data_dd!$C:$H,3,FALSE)</f>
        <v>38.711894578558187</v>
      </c>
      <c r="L242" s="82">
        <f>VLOOKUP($I242,data_dd!$C:$H,4,FALSE)</f>
        <v>32.64816716187697</v>
      </c>
      <c r="M242" s="94">
        <f>VLOOKUP($I242,data_dd!$C:$H,5,FALSE)</f>
        <v>32.540531894042005</v>
      </c>
      <c r="N242" s="31"/>
      <c r="O242" s="34">
        <f t="shared" si="17"/>
        <v>44884</v>
      </c>
      <c r="P242" s="82">
        <f>VLOOKUP($O242,data_dd!$C:$H,2,FALSE)</f>
        <v>39.654046395345098</v>
      </c>
      <c r="Q242" s="94">
        <f>VLOOKUP($O242,data_dd!$C:$H,3,FALSE)</f>
        <v>39.761503645732574</v>
      </c>
      <c r="R242" s="82">
        <f>VLOOKUP($O242,data_dd!$C:$H,4,FALSE)</f>
        <v>33.332727499057974</v>
      </c>
      <c r="S242" s="94">
        <f>VLOOKUP($O242,data_dd!$C:$H,5,FALSE)</f>
        <v>33.514729513950542</v>
      </c>
      <c r="T242" s="31"/>
    </row>
    <row r="243" spans="1:20" ht="15">
      <c r="A243" s="106" t="str">
        <f t="shared" si="12"/>
        <v>20-Nov</v>
      </c>
      <c r="B243" s="40">
        <f t="shared" si="13"/>
        <v>45616</v>
      </c>
      <c r="C243" s="95" t="e">
        <f>IF(VLOOKUP($B243,data_dd!$C:$H,2,FALSE)=0,#N/A,VLOOKUP($B243,data_dd!$C:$H,2,FALSE))</f>
        <v>#N/A</v>
      </c>
      <c r="D243" s="96" t="e">
        <f>IF(VLOOKUP($B243,data_dd!$C:$H,2,FALSE)=0,#N/A,VLOOKUP($B243,data_dd!$C:$H,3,FALSE))</f>
        <v>#N/A</v>
      </c>
      <c r="E243" s="95" t="e">
        <f>IF(VLOOKUP($B243,data_dd!$C:$H,4,FALSE)=0,#N/A,VLOOKUP($B243,data_dd!$C:$H,4,FALSE))</f>
        <v>#N/A</v>
      </c>
      <c r="F243" s="96" t="e">
        <f>IF(VLOOKUP($B243,data_dd!$C:$H,4,FALSE)=0,#N/A,VLOOKUP($B243,data_dd!$C:$H,5,FALSE))</f>
        <v>#N/A</v>
      </c>
      <c r="G243" s="96">
        <f>IF(VLOOKUP($B243,data_dd!$C:$H,6,FALSE)=0,#N/A,VLOOKUP($B243,data_dd!$C:$H,6,FALSE))</f>
        <v>31.950588973448106</v>
      </c>
      <c r="H243" s="31"/>
      <c r="I243" s="40">
        <f t="shared" si="16"/>
        <v>45250</v>
      </c>
      <c r="J243" s="95">
        <f>VLOOKUP($I243,data_dd!$C:$H,2,FALSE)</f>
        <v>39.251654371853178</v>
      </c>
      <c r="K243" s="96">
        <f>VLOOKUP($I243,data_dd!$C:$H,3,FALSE)</f>
        <v>38.819268459061099</v>
      </c>
      <c r="L243" s="95">
        <f>VLOOKUP($I243,data_dd!$C:$H,4,FALSE)</f>
        <v>32.881613578272443</v>
      </c>
      <c r="M243" s="96">
        <f>VLOOKUP($I243,data_dd!$C:$H,5,FALSE)</f>
        <v>32.615237229605398</v>
      </c>
      <c r="N243" s="31"/>
      <c r="O243" s="40">
        <f t="shared" si="17"/>
        <v>44885</v>
      </c>
      <c r="P243" s="95">
        <f>VLOOKUP($O243,data_dd!$C:$H,2,FALSE)</f>
        <v>39.987624296697462</v>
      </c>
      <c r="Q243" s="96">
        <f>VLOOKUP($O243,data_dd!$C:$H,3,FALSE)</f>
        <v>39.786116109215541</v>
      </c>
      <c r="R243" s="95">
        <f>VLOOKUP($O243,data_dd!$C:$H,4,FALSE)</f>
        <v>33.653326933722084</v>
      </c>
      <c r="S243" s="96">
        <f>VLOOKUP($O243,data_dd!$C:$H,5,FALSE)</f>
        <v>33.524120382897401</v>
      </c>
      <c r="T243" s="31"/>
    </row>
    <row r="244" spans="1:20" ht="15">
      <c r="A244" s="106" t="str">
        <f t="shared" si="12"/>
        <v>21-Nov</v>
      </c>
      <c r="B244" s="34">
        <f t="shared" si="13"/>
        <v>45617</v>
      </c>
      <c r="C244" s="82" t="e">
        <f>IF(VLOOKUP($B244,data_dd!$C:$H,2,FALSE)=0,#N/A,VLOOKUP($B244,data_dd!$C:$H,2,FALSE))</f>
        <v>#N/A</v>
      </c>
      <c r="D244" s="94" t="e">
        <f>IF(VLOOKUP($B244,data_dd!$C:$H,2,FALSE)=0,#N/A,VLOOKUP($B244,data_dd!$C:$H,3,FALSE))</f>
        <v>#N/A</v>
      </c>
      <c r="E244" s="82" t="e">
        <f>IF(VLOOKUP($B244,data_dd!$C:$H,4,FALSE)=0,#N/A,VLOOKUP($B244,data_dd!$C:$H,4,FALSE))</f>
        <v>#N/A</v>
      </c>
      <c r="F244" s="94" t="e">
        <f>IF(VLOOKUP($B244,data_dd!$C:$H,4,FALSE)=0,#N/A,VLOOKUP($B244,data_dd!$C:$H,5,FALSE))</f>
        <v>#N/A</v>
      </c>
      <c r="G244" s="94">
        <f>IF(VLOOKUP($B244,data_dd!$C:$H,6,FALSE)=0,#N/A,VLOOKUP($B244,data_dd!$C:$H,6,FALSE))</f>
        <v>31.963894914101836</v>
      </c>
      <c r="H244" s="31"/>
      <c r="I244" s="34">
        <f t="shared" si="16"/>
        <v>45251</v>
      </c>
      <c r="J244" s="82">
        <f>VLOOKUP($I244,data_dd!$C:$H,2,FALSE)</f>
        <v>38.624302144882186</v>
      </c>
      <c r="K244" s="94">
        <f>VLOOKUP($I244,data_dd!$C:$H,3,FALSE)</f>
        <v>38.846830352515795</v>
      </c>
      <c r="L244" s="82">
        <f>VLOOKUP($I244,data_dd!$C:$H,4,FALSE)</f>
        <v>32.426914863934066</v>
      </c>
      <c r="M244" s="94">
        <f>VLOOKUP($I244,data_dd!$C:$H,5,FALSE)</f>
        <v>32.63313929885706</v>
      </c>
      <c r="N244" s="31"/>
      <c r="O244" s="34">
        <f t="shared" si="17"/>
        <v>44886</v>
      </c>
      <c r="P244" s="82">
        <f>VLOOKUP($O244,data_dd!$C:$H,2,FALSE)</f>
        <v>39.697189192354003</v>
      </c>
      <c r="Q244" s="94">
        <f>VLOOKUP($O244,data_dd!$C:$H,3,FALSE)</f>
        <v>39.764984607942296</v>
      </c>
      <c r="R244" s="82">
        <f>VLOOKUP($O244,data_dd!$C:$H,4,FALSE)</f>
        <v>33.369602465137092</v>
      </c>
      <c r="S244" s="94">
        <f>VLOOKUP($O244,data_dd!$C:$H,5,FALSE)</f>
        <v>33.486823946155994</v>
      </c>
      <c r="T244" s="31"/>
    </row>
    <row r="245" spans="1:20" ht="15">
      <c r="A245" s="106" t="str">
        <f t="shared" si="12"/>
        <v>22-Nov</v>
      </c>
      <c r="B245" s="40">
        <f t="shared" si="13"/>
        <v>45618</v>
      </c>
      <c r="C245" s="97" t="e">
        <f>IF(VLOOKUP($B245,data_dd!$C:$H,2,FALSE)=0,#N/A,VLOOKUP($B245,data_dd!$C:$H,2,FALSE))</f>
        <v>#N/A</v>
      </c>
      <c r="D245" s="96" t="e">
        <f>IF(VLOOKUP($B245,data_dd!$C:$H,2,FALSE)=0,#N/A,VLOOKUP($B245,data_dd!$C:$H,3,FALSE))</f>
        <v>#N/A</v>
      </c>
      <c r="E245" s="95" t="e">
        <f>IF(VLOOKUP($B245,data_dd!$C:$H,4,FALSE)=0,#N/A,VLOOKUP($B245,data_dd!$C:$H,4,FALSE))</f>
        <v>#N/A</v>
      </c>
      <c r="F245" s="96" t="e">
        <f>IF(VLOOKUP($B245,data_dd!$C:$H,4,FALSE)=0,#N/A,VLOOKUP($B245,data_dd!$C:$H,5,FALSE))</f>
        <v>#N/A</v>
      </c>
      <c r="G245" s="96">
        <f>IF(VLOOKUP($B245,data_dd!$C:$H,6,FALSE)=0,#N/A,VLOOKUP($B245,data_dd!$C:$H,6,FALSE))</f>
        <v>32.006374617290966</v>
      </c>
      <c r="H245" s="31"/>
      <c r="I245" s="40">
        <f t="shared" si="16"/>
        <v>45252</v>
      </c>
      <c r="J245" s="95">
        <f>VLOOKUP($I245,data_dd!$C:$H,2,FALSE)</f>
        <v>39.429818361450799</v>
      </c>
      <c r="K245" s="96">
        <f>VLOOKUP($I245,data_dd!$C:$H,3,FALSE)</f>
        <v>38.943408878359733</v>
      </c>
      <c r="L245" s="95">
        <f>VLOOKUP($I245,data_dd!$C:$H,4,FALSE)</f>
        <v>33.093642119949941</v>
      </c>
      <c r="M245" s="96">
        <f>VLOOKUP($I245,data_dd!$C:$H,5,FALSE)</f>
        <v>32.708646627200253</v>
      </c>
      <c r="N245" s="31"/>
      <c r="O245" s="40">
        <f t="shared" si="17"/>
        <v>44887</v>
      </c>
      <c r="P245" s="95">
        <f>VLOOKUP($O245,data_dd!$C:$H,2,FALSE)</f>
        <v>39.825425171767982</v>
      </c>
      <c r="Q245" s="96">
        <f>VLOOKUP($O245,data_dd!$C:$H,3,FALSE)</f>
        <v>39.788370928142413</v>
      </c>
      <c r="R245" s="95">
        <f>VLOOKUP($O245,data_dd!$C:$H,4,FALSE)</f>
        <v>33.619326948707943</v>
      </c>
      <c r="S245" s="96">
        <f>VLOOKUP($O245,data_dd!$C:$H,5,FALSE)</f>
        <v>33.514450360657797</v>
      </c>
      <c r="T245" s="31"/>
    </row>
    <row r="246" spans="1:20" ht="15">
      <c r="A246" s="106" t="str">
        <f t="shared" si="12"/>
        <v>23-Nov</v>
      </c>
      <c r="B246" s="34">
        <f t="shared" si="13"/>
        <v>45619</v>
      </c>
      <c r="C246" s="82" t="e">
        <f>IF(VLOOKUP($B246,data_dd!$C:$H,2,FALSE)=0,#N/A,VLOOKUP($B246,data_dd!$C:$H,2,FALSE))</f>
        <v>#N/A</v>
      </c>
      <c r="D246" s="94" t="e">
        <f>IF(VLOOKUP($B246,data_dd!$C:$H,2,FALSE)=0,#N/A,VLOOKUP($B246,data_dd!$C:$H,3,FALSE))</f>
        <v>#N/A</v>
      </c>
      <c r="E246" s="82" t="e">
        <f>IF(VLOOKUP($B246,data_dd!$C:$H,4,FALSE)=0,#N/A,VLOOKUP($B246,data_dd!$C:$H,4,FALSE))</f>
        <v>#N/A</v>
      </c>
      <c r="F246" s="94" t="e">
        <f>IF(VLOOKUP($B246,data_dd!$C:$H,4,FALSE)=0,#N/A,VLOOKUP($B246,data_dd!$C:$H,5,FALSE))</f>
        <v>#N/A</v>
      </c>
      <c r="G246" s="94">
        <f>IF(VLOOKUP($B246,data_dd!$C:$H,6,FALSE)=0,#N/A,VLOOKUP($B246,data_dd!$C:$H,6,FALSE))</f>
        <v>32.034211376939886</v>
      </c>
      <c r="H246" s="31"/>
      <c r="I246" s="34">
        <f t="shared" si="16"/>
        <v>45253</v>
      </c>
      <c r="J246" s="82">
        <f>VLOOKUP($I246,data_dd!$C:$H,2,FALSE)</f>
        <v>38.666520541627484</v>
      </c>
      <c r="K246" s="94">
        <f>VLOOKUP($I246,data_dd!$C:$H,3,FALSE)</f>
        <v>38.960976170467333</v>
      </c>
      <c r="L246" s="82">
        <f>VLOOKUP($I246,data_dd!$C:$H,4,FALSE)</f>
        <v>32.422722684750077</v>
      </c>
      <c r="M246" s="94">
        <f>VLOOKUP($I246,data_dd!$C:$H,5,FALSE)</f>
        <v>32.711573796873843</v>
      </c>
      <c r="N246" s="31"/>
      <c r="O246" s="34">
        <f t="shared" si="17"/>
        <v>44888</v>
      </c>
      <c r="P246" s="82">
        <f>VLOOKUP($O246,data_dd!$C:$H,2,FALSE)</f>
        <v>39.550792167947485</v>
      </c>
      <c r="Q246" s="94">
        <f>VLOOKUP($O246,data_dd!$C:$H,3,FALSE)</f>
        <v>39.748004138178459</v>
      </c>
      <c r="R246" s="82">
        <f>VLOOKUP($O246,data_dd!$C:$H,4,FALSE)</f>
        <v>33.236186764224172</v>
      </c>
      <c r="S246" s="94">
        <f>VLOOKUP($O246,data_dd!$C:$H,5,FALSE)</f>
        <v>33.464083978263673</v>
      </c>
      <c r="T246" s="31"/>
    </row>
    <row r="247" spans="1:20" ht="15">
      <c r="A247" s="106" t="str">
        <f t="shared" si="12"/>
        <v>24-Nov</v>
      </c>
      <c r="B247" s="40">
        <f t="shared" si="13"/>
        <v>45620</v>
      </c>
      <c r="C247" s="97" t="e">
        <f>IF(VLOOKUP($B247,data_dd!$C:$H,2,FALSE)=0,#N/A,VLOOKUP($B247,data_dd!$C:$H,2,FALSE))</f>
        <v>#N/A</v>
      </c>
      <c r="D247" s="96" t="e">
        <f>IF(VLOOKUP($B247,data_dd!$C:$H,2,FALSE)=0,#N/A,VLOOKUP($B247,data_dd!$C:$H,3,FALSE))</f>
        <v>#N/A</v>
      </c>
      <c r="E247" s="95" t="e">
        <f>IF(VLOOKUP($B247,data_dd!$C:$H,4,FALSE)=0,#N/A,VLOOKUP($B247,data_dd!$C:$H,4,FALSE))</f>
        <v>#N/A</v>
      </c>
      <c r="F247" s="96" t="e">
        <f>IF(VLOOKUP($B247,data_dd!$C:$H,4,FALSE)=0,#N/A,VLOOKUP($B247,data_dd!$C:$H,5,FALSE))</f>
        <v>#N/A</v>
      </c>
      <c r="G247" s="96">
        <f>IF(VLOOKUP($B247,data_dd!$C:$H,6,FALSE)=0,#N/A,VLOOKUP($B247,data_dd!$C:$H,6,FALSE))</f>
        <v>32.04195428850543</v>
      </c>
      <c r="H247" s="31"/>
      <c r="I247" s="40">
        <f t="shared" si="16"/>
        <v>45254</v>
      </c>
      <c r="J247" s="95">
        <f>VLOOKUP($I247,data_dd!$C:$H,2,FALSE)</f>
        <v>39.637685184899517</v>
      </c>
      <c r="K247" s="96">
        <f>VLOOKUP($I247,data_dd!$C:$H,3,FALSE)</f>
        <v>39.047037393130239</v>
      </c>
      <c r="L247" s="95">
        <f>VLOOKUP($I247,data_dd!$C:$H,4,FALSE)</f>
        <v>33.186146654428121</v>
      </c>
      <c r="M247" s="96">
        <f>VLOOKUP($I247,data_dd!$C:$H,5,FALSE)</f>
        <v>32.762992054091903</v>
      </c>
      <c r="N247" s="31"/>
      <c r="O247" s="40">
        <f t="shared" si="17"/>
        <v>44889</v>
      </c>
      <c r="P247" s="95">
        <f>VLOOKUP($O247,data_dd!$C:$H,2,FALSE)</f>
        <v>39.863114544965349</v>
      </c>
      <c r="Q247" s="96">
        <f>VLOOKUP($O247,data_dd!$C:$H,3,FALSE)</f>
        <v>39.769430812798717</v>
      </c>
      <c r="R247" s="95">
        <f>VLOOKUP($O247,data_dd!$C:$H,4,FALSE)</f>
        <v>33.526557448961043</v>
      </c>
      <c r="S247" s="96">
        <f>VLOOKUP($O247,data_dd!$C:$H,5,FALSE)</f>
        <v>33.470601342882247</v>
      </c>
      <c r="T247" s="31"/>
    </row>
    <row r="248" spans="1:20" ht="15">
      <c r="A248" s="106" t="str">
        <f t="shared" si="12"/>
        <v>25-Nov</v>
      </c>
      <c r="B248" s="34">
        <f t="shared" si="13"/>
        <v>45621</v>
      </c>
      <c r="C248" s="82" t="e">
        <f>IF(VLOOKUP($B248,data_dd!$C:$H,2,FALSE)=0,#N/A,VLOOKUP($B248,data_dd!$C:$H,2,FALSE))</f>
        <v>#N/A</v>
      </c>
      <c r="D248" s="94" t="e">
        <f>IF(VLOOKUP($B248,data_dd!$C:$H,2,FALSE)=0,#N/A,VLOOKUP($B248,data_dd!$C:$H,3,FALSE))</f>
        <v>#N/A</v>
      </c>
      <c r="E248" s="82" t="e">
        <f>IF(VLOOKUP($B248,data_dd!$C:$H,4,FALSE)=0,#N/A,VLOOKUP($B248,data_dd!$C:$H,4,FALSE))</f>
        <v>#N/A</v>
      </c>
      <c r="F248" s="94" t="e">
        <f>IF(VLOOKUP($B248,data_dd!$C:$H,4,FALSE)=0,#N/A,VLOOKUP($B248,data_dd!$C:$H,5,FALSE))</f>
        <v>#N/A</v>
      </c>
      <c r="G248" s="94">
        <f>IF(VLOOKUP($B248,data_dd!$C:$H,6,FALSE)=0,#N/A,VLOOKUP($B248,data_dd!$C:$H,6,FALSE))</f>
        <v>32.052316124127756</v>
      </c>
      <c r="H248" s="31"/>
      <c r="I248" s="34">
        <f>I247+1</f>
        <v>45255</v>
      </c>
      <c r="J248" s="82">
        <f>VLOOKUP($I248,data_dd!$C:$H,2,FALSE)</f>
        <v>39.122629342125698</v>
      </c>
      <c r="K248" s="94">
        <f>VLOOKUP($I248,data_dd!$C:$H,3,FALSE)</f>
        <v>39.106610115648031</v>
      </c>
      <c r="L248" s="82">
        <f>VLOOKUP($I248,data_dd!$C:$H,4,FALSE)</f>
        <v>32.851408482298751</v>
      </c>
      <c r="M248" s="94">
        <f>VLOOKUP($I248,data_dd!$C:$H,5,FALSE)</f>
        <v>32.808085038274946</v>
      </c>
      <c r="N248" s="31"/>
      <c r="O248" s="34">
        <f>O247+1</f>
        <v>44890</v>
      </c>
      <c r="P248" s="82">
        <f>VLOOKUP($O248,data_dd!$C:$H,2,FALSE)</f>
        <v>39.807881210652894</v>
      </c>
      <c r="Q248" s="94">
        <f>VLOOKUP($O248,data_dd!$C:$H,3,FALSE)</f>
        <v>39.783099016916886</v>
      </c>
      <c r="R248" s="82">
        <f>VLOOKUP($O248,data_dd!$C:$H,4,FALSE)</f>
        <v>33.468735849004837</v>
      </c>
      <c r="S248" s="94">
        <f>VLOOKUP($O248,data_dd!$C:$H,5,FALSE)</f>
        <v>33.477150745178093</v>
      </c>
      <c r="T248" s="31"/>
    </row>
    <row r="249" spans="1:20" ht="15">
      <c r="A249" s="106" t="str">
        <f t="shared" si="12"/>
        <v>26-Nov</v>
      </c>
      <c r="B249" s="40">
        <f t="shared" si="13"/>
        <v>45622</v>
      </c>
      <c r="C249" s="97" t="e">
        <f>IF(VLOOKUP($B249,data_dd!$C:$H,2,FALSE)=0,#N/A,VLOOKUP($B249,data_dd!$C:$H,2,FALSE))</f>
        <v>#N/A</v>
      </c>
      <c r="D249" s="96" t="e">
        <f>IF(VLOOKUP($B249,data_dd!$C:$H,2,FALSE)=0,#N/A,VLOOKUP($B249,data_dd!$C:$H,3,FALSE))</f>
        <v>#N/A</v>
      </c>
      <c r="E249" s="95" t="e">
        <f>IF(VLOOKUP($B249,data_dd!$C:$H,4,FALSE)=0,#N/A,VLOOKUP($B249,data_dd!$C:$H,4,FALSE))</f>
        <v>#N/A</v>
      </c>
      <c r="F249" s="96" t="e">
        <f>IF(VLOOKUP($B249,data_dd!$C:$H,4,FALSE)=0,#N/A,VLOOKUP($B249,data_dd!$C:$H,5,FALSE))</f>
        <v>#N/A</v>
      </c>
      <c r="G249" s="96">
        <f>IF(VLOOKUP($B249,data_dd!$C:$H,6,FALSE)=0,#N/A,VLOOKUP($B249,data_dd!$C:$H,6,FALSE))</f>
        <v>32.035821142839929</v>
      </c>
      <c r="H249" s="31"/>
      <c r="I249" s="40">
        <f t="shared" ref="I249:I257" si="18">I248+1</f>
        <v>45256</v>
      </c>
      <c r="J249" s="95">
        <f>VLOOKUP($I249,data_dd!$C:$H,2,FALSE)</f>
        <v>39.357364395505421</v>
      </c>
      <c r="K249" s="96">
        <f>VLOOKUP($I249,data_dd!$C:$H,3,FALSE)</f>
        <v>39.127555882487727</v>
      </c>
      <c r="L249" s="95">
        <f>VLOOKUP($I249,data_dd!$C:$H,4,FALSE)</f>
        <v>33.004651511913423</v>
      </c>
      <c r="M249" s="96">
        <f>VLOOKUP($I249,data_dd!$C:$H,5,FALSE)</f>
        <v>32.822661384195186</v>
      </c>
      <c r="N249" s="31"/>
      <c r="O249" s="40">
        <f t="shared" ref="O249:O257" si="19">O248+1</f>
        <v>44891</v>
      </c>
      <c r="P249" s="95">
        <f>VLOOKUP($O249,data_dd!$C:$H,2,FALSE)</f>
        <v>40.186100201469188</v>
      </c>
      <c r="Q249" s="96">
        <f>VLOOKUP($O249,data_dd!$C:$H,3,FALSE)</f>
        <v>39.821636031254705</v>
      </c>
      <c r="R249" s="95">
        <f>VLOOKUP($O249,data_dd!$C:$H,4,FALSE)</f>
        <v>33.710448109958747</v>
      </c>
      <c r="S249" s="96">
        <f>VLOOKUP($O249,data_dd!$C:$H,5,FALSE)</f>
        <v>33.489045133339523</v>
      </c>
      <c r="T249" s="31"/>
    </row>
    <row r="250" spans="1:20" ht="15">
      <c r="A250" s="106" t="str">
        <f t="shared" si="12"/>
        <v>27-Nov</v>
      </c>
      <c r="B250" s="34">
        <f t="shared" si="13"/>
        <v>45623</v>
      </c>
      <c r="C250" s="82" t="e">
        <f>IF(VLOOKUP($B250,data_dd!$C:$H,2,FALSE)=0,#N/A,VLOOKUP($B250,data_dd!$C:$H,2,FALSE))</f>
        <v>#N/A</v>
      </c>
      <c r="D250" s="94" t="e">
        <f>IF(VLOOKUP($B250,data_dd!$C:$H,2,FALSE)=0,#N/A,VLOOKUP($B250,data_dd!$C:$H,3,FALSE))</f>
        <v>#N/A</v>
      </c>
      <c r="E250" s="82" t="e">
        <f>IF(VLOOKUP($B250,data_dd!$C:$H,4,FALSE)=0,#N/A,VLOOKUP($B250,data_dd!$C:$H,4,FALSE))</f>
        <v>#N/A</v>
      </c>
      <c r="F250" s="94" t="e">
        <f>IF(VLOOKUP($B250,data_dd!$C:$H,4,FALSE)=0,#N/A,VLOOKUP($B250,data_dd!$C:$H,5,FALSE))</f>
        <v>#N/A</v>
      </c>
      <c r="G250" s="94">
        <f>IF(VLOOKUP($B250,data_dd!$C:$H,6,FALSE)=0,#N/A,VLOOKUP($B250,data_dd!$C:$H,6,FALSE))</f>
        <v>32.001319239343694</v>
      </c>
      <c r="H250" s="31"/>
      <c r="I250" s="34">
        <f t="shared" si="18"/>
        <v>45257</v>
      </c>
      <c r="J250" s="82">
        <f>VLOOKUP($I250,data_dd!$C:$H,2,FALSE)</f>
        <v>38.75625335593277</v>
      </c>
      <c r="K250" s="94">
        <f>VLOOKUP($I250,data_dd!$C:$H,3,FALSE)</f>
        <v>39.133745162937451</v>
      </c>
      <c r="L250" s="82">
        <f>VLOOKUP($I250,data_dd!$C:$H,4,FALSE)</f>
        <v>32.378959749384443</v>
      </c>
      <c r="M250" s="94">
        <f>VLOOKUP($I250,data_dd!$C:$H,5,FALSE)</f>
        <v>32.801839661368604</v>
      </c>
      <c r="N250" s="31"/>
      <c r="O250" s="34">
        <f t="shared" si="19"/>
        <v>44892</v>
      </c>
      <c r="P250" s="82">
        <f>VLOOKUP($O250,data_dd!$C:$H,2,FALSE)</f>
        <v>40.029984751652719</v>
      </c>
      <c r="Q250" s="94">
        <f>VLOOKUP($O250,data_dd!$C:$H,3,FALSE)</f>
        <v>39.872865141798826</v>
      </c>
      <c r="R250" s="82">
        <f>VLOOKUP($O250,data_dd!$C:$H,4,FALSE)</f>
        <v>33.69068226571062</v>
      </c>
      <c r="S250" s="94">
        <f>VLOOKUP($O250,data_dd!$C:$H,5,FALSE)</f>
        <v>33.538173956303105</v>
      </c>
      <c r="T250" s="31"/>
    </row>
    <row r="251" spans="1:20" ht="15">
      <c r="A251" s="106" t="str">
        <f t="shared" si="12"/>
        <v>28-Nov</v>
      </c>
      <c r="B251" s="40">
        <f t="shared" si="13"/>
        <v>45624</v>
      </c>
      <c r="C251" s="97" t="e">
        <f>IF(VLOOKUP($B251,data_dd!$C:$H,2,FALSE)=0,#N/A,VLOOKUP($B251,data_dd!$C:$H,2,FALSE))</f>
        <v>#N/A</v>
      </c>
      <c r="D251" s="96" t="e">
        <f>IF(VLOOKUP($B251,data_dd!$C:$H,2,FALSE)=0,#N/A,VLOOKUP($B251,data_dd!$C:$H,3,FALSE))</f>
        <v>#N/A</v>
      </c>
      <c r="E251" s="95" t="e">
        <f>IF(VLOOKUP($B251,data_dd!$C:$H,4,FALSE)=0,#N/A,VLOOKUP($B251,data_dd!$C:$H,4,FALSE))</f>
        <v>#N/A</v>
      </c>
      <c r="F251" s="96" t="e">
        <f>IF(VLOOKUP($B251,data_dd!$C:$H,4,FALSE)=0,#N/A,VLOOKUP($B251,data_dd!$C:$H,5,FALSE))</f>
        <v>#N/A</v>
      </c>
      <c r="G251" s="96">
        <f>IF(VLOOKUP($B251,data_dd!$C:$H,6,FALSE)=0,#N/A,VLOOKUP($B251,data_dd!$C:$H,6,FALSE))</f>
        <v>31.978785771946388</v>
      </c>
      <c r="H251" s="31"/>
      <c r="I251" s="40">
        <f t="shared" si="18"/>
        <v>45258</v>
      </c>
      <c r="J251" s="95">
        <f>VLOOKUP($I251,data_dd!$C:$H,2,FALSE)</f>
        <v>39.299035762914841</v>
      </c>
      <c r="K251" s="96">
        <f>VLOOKUP($I251,data_dd!$C:$H,3,FALSE)</f>
        <v>39.125807950000819</v>
      </c>
      <c r="L251" s="95">
        <f>VLOOKUP($I251,data_dd!$C:$H,4,FALSE)</f>
        <v>32.962388188550783</v>
      </c>
      <c r="M251" s="96">
        <f>VLOOKUP($I251,data_dd!$C:$H,5,FALSE)</f>
        <v>32.7959502468944</v>
      </c>
      <c r="N251" s="31"/>
      <c r="O251" s="40">
        <f t="shared" si="19"/>
        <v>44893</v>
      </c>
      <c r="P251" s="95">
        <f>VLOOKUP($O251,data_dd!$C:$H,2,FALSE)</f>
        <v>39.994943353447468</v>
      </c>
      <c r="Q251" s="96">
        <f>VLOOKUP($O251,data_dd!$C:$H,3,FALSE)</f>
        <v>39.887449097985652</v>
      </c>
      <c r="R251" s="95">
        <f>VLOOKUP($O251,data_dd!$C:$H,4,FALSE)</f>
        <v>33.5554012815143</v>
      </c>
      <c r="S251" s="96">
        <f>VLOOKUP($O251,data_dd!$C:$H,5,FALSE)</f>
        <v>33.526726464107313</v>
      </c>
      <c r="T251" s="31"/>
    </row>
    <row r="252" spans="1:20" ht="15">
      <c r="A252" s="106" t="str">
        <f t="shared" si="12"/>
        <v>29-Nov</v>
      </c>
      <c r="B252" s="34">
        <f t="shared" si="13"/>
        <v>45625</v>
      </c>
      <c r="C252" s="82" t="e">
        <f>IF(VLOOKUP($B252,data_dd!$C:$H,2,FALSE)=0,#N/A,VLOOKUP($B252,data_dd!$C:$H,2,FALSE))</f>
        <v>#N/A</v>
      </c>
      <c r="D252" s="94" t="e">
        <f>IF(VLOOKUP($B252,data_dd!$C:$H,2,FALSE)=0,#N/A,VLOOKUP($B252,data_dd!$C:$H,3,FALSE))</f>
        <v>#N/A</v>
      </c>
      <c r="E252" s="82" t="e">
        <f>IF(VLOOKUP($B252,data_dd!$C:$H,4,FALSE)=0,#N/A,VLOOKUP($B252,data_dd!$C:$H,4,FALSE))</f>
        <v>#N/A</v>
      </c>
      <c r="F252" s="94" t="e">
        <f>IF(VLOOKUP($B252,data_dd!$C:$H,4,FALSE)=0,#N/A,VLOOKUP($B252,data_dd!$C:$H,5,FALSE))</f>
        <v>#N/A</v>
      </c>
      <c r="G252" s="94">
        <f>IF(VLOOKUP($B252,data_dd!$C:$H,6,FALSE)=0,#N/A,VLOOKUP($B252,data_dd!$C:$H,6,FALSE))</f>
        <v>31.960290412814821</v>
      </c>
      <c r="H252" s="31"/>
      <c r="I252" s="34">
        <f t="shared" si="18"/>
        <v>45259</v>
      </c>
      <c r="J252" s="82">
        <f>VLOOKUP($I252,data_dd!$C:$H,2,FALSE)</f>
        <v>39.073111666911927</v>
      </c>
      <c r="K252" s="94">
        <f>VLOOKUP($I252,data_dd!$C:$H,3,FALSE)</f>
        <v>39.187741138901373</v>
      </c>
      <c r="L252" s="82">
        <f>VLOOKUP($I252,data_dd!$C:$H,4,FALSE)</f>
        <v>32.5094873250099</v>
      </c>
      <c r="M252" s="94">
        <f>VLOOKUP($I252,data_dd!$C:$H,5,FALSE)</f>
        <v>32.808341412399962</v>
      </c>
      <c r="N252" s="31"/>
      <c r="O252" s="34">
        <f t="shared" si="19"/>
        <v>44894</v>
      </c>
      <c r="P252" s="82">
        <f>VLOOKUP($O252,data_dd!$C:$H,2,FALSE)</f>
        <v>40.042842168390813</v>
      </c>
      <c r="Q252" s="94">
        <f>VLOOKUP($O252,data_dd!$C:$H,3,FALSE)</f>
        <v>39.950056575691562</v>
      </c>
      <c r="R252" s="82">
        <f>VLOOKUP($O252,data_dd!$C:$H,4,FALSE)</f>
        <v>33.582488269509824</v>
      </c>
      <c r="S252" s="94">
        <f>VLOOKUP($O252,data_dd!$C:$H,5,FALSE)</f>
        <v>33.568890285654412</v>
      </c>
      <c r="T252" s="31"/>
    </row>
    <row r="253" spans="1:20" ht="15">
      <c r="A253" s="106" t="str">
        <f t="shared" si="12"/>
        <v>30-Nov</v>
      </c>
      <c r="B253" s="40">
        <f t="shared" si="13"/>
        <v>45626</v>
      </c>
      <c r="C253" s="97" t="e">
        <f>IF(VLOOKUP($B253,data_dd!$C:$H,2,FALSE)=0,#N/A,VLOOKUP($B253,data_dd!$C:$H,2,FALSE))</f>
        <v>#N/A</v>
      </c>
      <c r="D253" s="96" t="e">
        <f>IF(VLOOKUP($B253,data_dd!$C:$H,2,FALSE)=0,#N/A,VLOOKUP($B253,data_dd!$C:$H,3,FALSE))</f>
        <v>#N/A</v>
      </c>
      <c r="E253" s="95" t="e">
        <f>IF(VLOOKUP($B253,data_dd!$C:$H,4,FALSE)=0,#N/A,VLOOKUP($B253,data_dd!$C:$H,4,FALSE))</f>
        <v>#N/A</v>
      </c>
      <c r="F253" s="96" t="e">
        <f>IF(VLOOKUP($B253,data_dd!$C:$H,4,FALSE)=0,#N/A,VLOOKUP($B253,data_dd!$C:$H,5,FALSE))</f>
        <v>#N/A</v>
      </c>
      <c r="G253" s="96">
        <f>IF(VLOOKUP($B253,data_dd!$C:$H,6,FALSE)=0,#N/A,VLOOKUP($B253,data_dd!$C:$H,6,FALSE))</f>
        <v>31.935601363844086</v>
      </c>
      <c r="H253" s="31"/>
      <c r="I253" s="40">
        <f t="shared" si="18"/>
        <v>45260</v>
      </c>
      <c r="J253" s="95">
        <f>VLOOKUP($I253,data_dd!$C:$H,2,FALSE)</f>
        <v>39.010507541680823</v>
      </c>
      <c r="K253" s="96">
        <f>VLOOKUP($I253,data_dd!$C:$H,3,FALSE)</f>
        <v>39.109269409064197</v>
      </c>
      <c r="L253" s="95">
        <f>VLOOKUP($I253,data_dd!$C:$H,4,FALSE)</f>
        <v>32.71677411036999</v>
      </c>
      <c r="M253" s="96">
        <f>VLOOKUP($I253,data_dd!$C:$H,5,FALSE)</f>
        <v>32.745672783129706</v>
      </c>
      <c r="N253" s="31"/>
      <c r="O253" s="40">
        <f t="shared" si="19"/>
        <v>44895</v>
      </c>
      <c r="P253" s="95">
        <f>VLOOKUP($O253,data_dd!$C:$H,2,FALSE)</f>
        <v>40.237334991448584</v>
      </c>
      <c r="Q253" s="96">
        <f>VLOOKUP($O253,data_dd!$C:$H,3,FALSE)</f>
        <v>40.006985976628542</v>
      </c>
      <c r="R253" s="95">
        <f>VLOOKUP($O253,data_dd!$C:$H,4,FALSE)</f>
        <v>33.818896140608551</v>
      </c>
      <c r="S253" s="96">
        <f>VLOOKUP($O253,data_dd!$C:$H,5,FALSE)</f>
        <v>33.605724917785494</v>
      </c>
      <c r="T253" s="31"/>
    </row>
    <row r="254" spans="1:20" ht="15">
      <c r="A254" s="106" t="str">
        <f t="shared" si="12"/>
        <v>1-Dec</v>
      </c>
      <c r="B254" s="34">
        <f t="shared" si="13"/>
        <v>45627</v>
      </c>
      <c r="C254" s="82" t="e">
        <f>IF(VLOOKUP($B254,data_dd!$C:$H,2,FALSE)=0,#N/A,VLOOKUP($B254,data_dd!$C:$H,2,FALSE))</f>
        <v>#N/A</v>
      </c>
      <c r="D254" s="94" t="e">
        <f>IF(VLOOKUP($B254,data_dd!$C:$H,2,FALSE)=0,#N/A,VLOOKUP($B254,data_dd!$C:$H,3,FALSE))</f>
        <v>#N/A</v>
      </c>
      <c r="E254" s="82" t="e">
        <f>IF(VLOOKUP($B254,data_dd!$C:$H,4,FALSE)=0,#N/A,VLOOKUP($B254,data_dd!$C:$H,4,FALSE))</f>
        <v>#N/A</v>
      </c>
      <c r="F254" s="94" t="e">
        <f>IF(VLOOKUP($B254,data_dd!$C:$H,4,FALSE)=0,#N/A,VLOOKUP($B254,data_dd!$C:$H,5,FALSE))</f>
        <v>#N/A</v>
      </c>
      <c r="G254" s="94">
        <f>IF(VLOOKUP($B254,data_dd!$C:$H,6,FALSE)=0,#N/A,VLOOKUP($B254,data_dd!$C:$H,6,FALSE))</f>
        <v>31.926958023541324</v>
      </c>
      <c r="H254" s="31"/>
      <c r="I254" s="34">
        <f t="shared" si="18"/>
        <v>45261</v>
      </c>
      <c r="J254" s="82">
        <f>VLOOKUP($I254,data_dd!$C:$H,2,FALSE)</f>
        <v>38.72727567127432</v>
      </c>
      <c r="K254" s="94">
        <f>VLOOKUP($I254,data_dd!$C:$H,3,FALSE)</f>
        <v>39.080120465429516</v>
      </c>
      <c r="L254" s="82">
        <f>VLOOKUP($I254,data_dd!$C:$H,4,FALSE)</f>
        <v>32.221811945634265</v>
      </c>
      <c r="M254" s="94">
        <f>VLOOKUP($I254,data_dd!$C:$H,5,FALSE)</f>
        <v>32.680649483879591</v>
      </c>
      <c r="N254" s="31"/>
      <c r="O254" s="34">
        <f t="shared" si="19"/>
        <v>44896</v>
      </c>
      <c r="P254" s="82">
        <f>VLOOKUP($O254,data_dd!$C:$H,2,FALSE)</f>
        <v>39.601947009379302</v>
      </c>
      <c r="Q254" s="94">
        <f>VLOOKUP($O254,data_dd!$C:$H,3,FALSE)</f>
        <v>39.993021970778571</v>
      </c>
      <c r="R254" s="82">
        <f>VLOOKUP($O254,data_dd!$C:$H,4,FALSE)</f>
        <v>33.18476735756375</v>
      </c>
      <c r="S254" s="94">
        <f>VLOOKUP($O254,data_dd!$C:$H,5,FALSE)</f>
        <v>33.578847163915796</v>
      </c>
      <c r="T254" s="31"/>
    </row>
    <row r="255" spans="1:20" ht="15">
      <c r="A255" s="106" t="str">
        <f t="shared" si="12"/>
        <v>2-Dec</v>
      </c>
      <c r="B255" s="40">
        <f t="shared" si="13"/>
        <v>45628</v>
      </c>
      <c r="C255" s="95" t="e">
        <f>IF(VLOOKUP($B255,data_dd!$C:$H,2,FALSE)=0,#N/A,VLOOKUP($B255,data_dd!$C:$H,2,FALSE))</f>
        <v>#N/A</v>
      </c>
      <c r="D255" s="96" t="e">
        <f>IF(VLOOKUP($B255,data_dd!$C:$H,2,FALSE)=0,#N/A,VLOOKUP($B255,data_dd!$C:$H,3,FALSE))</f>
        <v>#N/A</v>
      </c>
      <c r="E255" s="95" t="e">
        <f>IF(VLOOKUP($B255,data_dd!$C:$H,4,FALSE)=0,#N/A,VLOOKUP($B255,data_dd!$C:$H,4,FALSE))</f>
        <v>#N/A</v>
      </c>
      <c r="F255" s="96" t="e">
        <f>IF(VLOOKUP($B255,data_dd!$C:$H,4,FALSE)=0,#N/A,VLOOKUP($B255,data_dd!$C:$H,5,FALSE))</f>
        <v>#N/A</v>
      </c>
      <c r="G255" s="96">
        <f>IF(VLOOKUP($B255,data_dd!$C:$H,6,FALSE)=0,#N/A,VLOOKUP($B255,data_dd!$C:$H,6,FALSE))</f>
        <v>31.916002928068227</v>
      </c>
      <c r="H255" s="31"/>
      <c r="I255" s="40">
        <f t="shared" si="18"/>
        <v>45262</v>
      </c>
      <c r="J255" s="95">
        <f>VLOOKUP($I255,data_dd!$C:$H,2,FALSE)</f>
        <v>38.8112866425001</v>
      </c>
      <c r="K255" s="96">
        <f>VLOOKUP($I255,data_dd!$C:$H,3,FALSE)</f>
        <v>38.982964077112435</v>
      </c>
      <c r="L255" s="95">
        <f>VLOOKUP($I255,data_dd!$C:$H,4,FALSE)</f>
        <v>32.489908369677572</v>
      </c>
      <c r="M255" s="96">
        <f>VLOOKUP($I255,data_dd!$C:$H,5,FALSE)</f>
        <v>32.594239329229694</v>
      </c>
      <c r="N255" s="31"/>
      <c r="O255" s="40">
        <f t="shared" si="19"/>
        <v>44897</v>
      </c>
      <c r="P255" s="95">
        <f>VLOOKUP($O255,data_dd!$C:$H,2,FALSE)</f>
        <v>39.879923201630703</v>
      </c>
      <c r="Q255" s="96">
        <f>VLOOKUP($O255,data_dd!$C:$H,3,FALSE)</f>
        <v>39.968557761833615</v>
      </c>
      <c r="R255" s="95">
        <f>VLOOKUP($O255,data_dd!$C:$H,4,FALSE)</f>
        <v>33.411603924149098</v>
      </c>
      <c r="S255" s="96">
        <f>VLOOKUP($O255,data_dd!$C:$H,5,FALSE)</f>
        <v>33.546758886464247</v>
      </c>
      <c r="T255" s="31"/>
    </row>
    <row r="256" spans="1:20" ht="15">
      <c r="A256" s="106" t="str">
        <f t="shared" si="12"/>
        <v>3-Dec</v>
      </c>
      <c r="B256" s="34">
        <f t="shared" si="13"/>
        <v>45629</v>
      </c>
      <c r="C256" s="82" t="e">
        <f>IF(VLOOKUP($B256,data_dd!$C:$H,2,FALSE)=0,#N/A,VLOOKUP($B256,data_dd!$C:$H,2,FALSE))</f>
        <v>#N/A</v>
      </c>
      <c r="D256" s="94" t="e">
        <f>IF(VLOOKUP($B256,data_dd!$C:$H,2,FALSE)=0,#N/A,VLOOKUP($B256,data_dd!$C:$H,3,FALSE))</f>
        <v>#N/A</v>
      </c>
      <c r="E256" s="82" t="e">
        <f>IF(VLOOKUP($B256,data_dd!$C:$H,4,FALSE)=0,#N/A,VLOOKUP($B256,data_dd!$C:$H,4,FALSE))</f>
        <v>#N/A</v>
      </c>
      <c r="F256" s="94" t="e">
        <f>IF(VLOOKUP($B256,data_dd!$C:$H,4,FALSE)=0,#N/A,VLOOKUP($B256,data_dd!$C:$H,5,FALSE))</f>
        <v>#N/A</v>
      </c>
      <c r="G256" s="94">
        <f>IF(VLOOKUP($B256,data_dd!$C:$H,6,FALSE)=0,#N/A,VLOOKUP($B256,data_dd!$C:$H,6,FALSE))</f>
        <v>31.885794956818177</v>
      </c>
      <c r="H256" s="31"/>
      <c r="I256" s="34">
        <f t="shared" si="18"/>
        <v>45263</v>
      </c>
      <c r="J256" s="82">
        <f>VLOOKUP($I256,data_dd!$C:$H,2,FALSE)</f>
        <v>39.006956923201592</v>
      </c>
      <c r="K256" s="94">
        <f>VLOOKUP($I256,data_dd!$C:$H,3,FALSE)</f>
        <v>38.996626514868744</v>
      </c>
      <c r="L256" s="82">
        <f>VLOOKUP($I256,data_dd!$C:$H,4,FALSE)</f>
        <v>32.513831654873897</v>
      </c>
      <c r="M256" s="94">
        <f>VLOOKUP($I256,data_dd!$C:$H,5,FALSE)</f>
        <v>32.5843801029731</v>
      </c>
      <c r="N256" s="31"/>
      <c r="O256" s="34">
        <f t="shared" si="19"/>
        <v>44898</v>
      </c>
      <c r="P256" s="82">
        <f>VLOOKUP($O256,data_dd!$C:$H,2,FALSE)</f>
        <v>39.995858193432852</v>
      </c>
      <c r="Q256" s="94">
        <f>VLOOKUP($O256,data_dd!$C:$H,3,FALSE)</f>
        <v>39.977462443405713</v>
      </c>
      <c r="R256" s="82">
        <f>VLOOKUP($O256,data_dd!$C:$H,4,FALSE)</f>
        <v>33.581077141009843</v>
      </c>
      <c r="S256" s="94">
        <f>VLOOKUP($O256,data_dd!$C:$H,5,FALSE)</f>
        <v>33.544646456822818</v>
      </c>
      <c r="T256" s="31"/>
    </row>
    <row r="257" spans="1:20" ht="15">
      <c r="A257" s="106" t="str">
        <f t="shared" si="12"/>
        <v>4-Dec</v>
      </c>
      <c r="B257" s="40">
        <f t="shared" si="13"/>
        <v>45630</v>
      </c>
      <c r="C257" s="95" t="e">
        <f>IF(VLOOKUP($B257,data_dd!$C:$H,2,FALSE)=0,#N/A,VLOOKUP($B257,data_dd!$C:$H,2,FALSE))</f>
        <v>#N/A</v>
      </c>
      <c r="D257" s="96" t="e">
        <f>IF(VLOOKUP($B257,data_dd!$C:$H,2,FALSE)=0,#N/A,VLOOKUP($B257,data_dd!$C:$H,3,FALSE))</f>
        <v>#N/A</v>
      </c>
      <c r="E257" s="95" t="e">
        <f>IF(VLOOKUP($B257,data_dd!$C:$H,4,FALSE)=0,#N/A,VLOOKUP($B257,data_dd!$C:$H,4,FALSE))</f>
        <v>#N/A</v>
      </c>
      <c r="F257" s="96" t="e">
        <f>IF(VLOOKUP($B257,data_dd!$C:$H,4,FALSE)=0,#N/A,VLOOKUP($B257,data_dd!$C:$H,5,FALSE))</f>
        <v>#N/A</v>
      </c>
      <c r="G257" s="96">
        <f>IF(VLOOKUP($B257,data_dd!$C:$H,6,FALSE)=0,#N/A,VLOOKUP($B257,data_dd!$C:$H,6,FALSE))</f>
        <v>31.870444854076396</v>
      </c>
      <c r="H257" s="31"/>
      <c r="I257" s="40">
        <f t="shared" si="18"/>
        <v>45264</v>
      </c>
      <c r="J257" s="95">
        <f>VLOOKUP($I257,data_dd!$C:$H,2,FALSE)</f>
        <v>38.395845900444655</v>
      </c>
      <c r="K257" s="96">
        <f>VLOOKUP($I257,data_dd!$C:$H,3,FALSE)</f>
        <v>38.861265787054933</v>
      </c>
      <c r="L257" s="95">
        <f>VLOOKUP($I257,data_dd!$C:$H,4,FALSE)</f>
        <v>32.080299265146579</v>
      </c>
      <c r="M257" s="96">
        <f>VLOOKUP($I257,data_dd!$C:$H,5,FALSE)</f>
        <v>32.453100677266477</v>
      </c>
      <c r="N257" s="31"/>
      <c r="O257" s="40">
        <f t="shared" si="19"/>
        <v>44899</v>
      </c>
      <c r="P257" s="95">
        <f>VLOOKUP($O257,data_dd!$C:$H,2,FALSE)</f>
        <v>39.96876826857428</v>
      </c>
      <c r="Q257" s="96">
        <f>VLOOKUP($O257,data_dd!$C:$H,3,FALSE)</f>
        <v>39.961697940527003</v>
      </c>
      <c r="R257" s="95">
        <f>VLOOKUP($O257,data_dd!$C:$H,4,FALSE)</f>
        <v>33.4885389016179</v>
      </c>
      <c r="S257" s="96">
        <f>VLOOKUP($O257,data_dd!$C:$H,5,FALSE)</f>
        <v>33.525205266310152</v>
      </c>
      <c r="T257" s="31"/>
    </row>
    <row r="258" spans="1:20" ht="15">
      <c r="A258" s="106" t="str">
        <f t="shared" si="12"/>
        <v>5-Dec</v>
      </c>
      <c r="B258" s="34">
        <f t="shared" si="13"/>
        <v>45631</v>
      </c>
      <c r="C258" s="82" t="e">
        <f>IF(VLOOKUP($B258,data_dd!$C:$H,2,FALSE)=0,#N/A,VLOOKUP($B258,data_dd!$C:$H,2,FALSE))</f>
        <v>#N/A</v>
      </c>
      <c r="D258" s="94" t="e">
        <f>IF(VLOOKUP($B258,data_dd!$C:$H,2,FALSE)=0,#N/A,VLOOKUP($B258,data_dd!$C:$H,3,FALSE))</f>
        <v>#N/A</v>
      </c>
      <c r="E258" s="82" t="e">
        <f>IF(VLOOKUP($B258,data_dd!$C:$H,4,FALSE)=0,#N/A,VLOOKUP($B258,data_dd!$C:$H,4,FALSE))</f>
        <v>#N/A</v>
      </c>
      <c r="F258" s="94" t="e">
        <f>IF(VLOOKUP($B258,data_dd!$C:$H,4,FALSE)=0,#N/A,VLOOKUP($B258,data_dd!$C:$H,5,FALSE))</f>
        <v>#N/A</v>
      </c>
      <c r="G258" s="94">
        <f>IF(VLOOKUP($B258,data_dd!$C:$H,6,FALSE)=0,#N/A,VLOOKUP($B258,data_dd!$C:$H,6,FALSE))</f>
        <v>31.907384700679813</v>
      </c>
      <c r="H258" s="31"/>
      <c r="I258" s="34">
        <f>I257+1</f>
        <v>45265</v>
      </c>
      <c r="J258" s="82">
        <f>VLOOKUP($I258,data_dd!$C:$H,2,FALSE)</f>
        <v>39.113270768308752</v>
      </c>
      <c r="K258" s="94">
        <f>VLOOKUP($I258,data_dd!$C:$H,3,FALSE)</f>
        <v>38.886925967111502</v>
      </c>
      <c r="L258" s="82">
        <f>VLOOKUP($I258,data_dd!$C:$H,4,FALSE)</f>
        <v>32.591668192362874</v>
      </c>
      <c r="M258" s="94">
        <f>VLOOKUP($I258,data_dd!$C:$H,5,FALSE)</f>
        <v>32.473243360565391</v>
      </c>
      <c r="N258" s="31"/>
      <c r="O258" s="34">
        <f>O257+1</f>
        <v>44900</v>
      </c>
      <c r="P258" s="82">
        <f>VLOOKUP($O258,data_dd!$C:$H,2,FALSE)</f>
        <v>39.96702927184046</v>
      </c>
      <c r="Q258" s="94">
        <f>VLOOKUP($O258,data_dd!$C:$H,3,FALSE)</f>
        <v>39.951445481659547</v>
      </c>
      <c r="R258" s="82">
        <f>VLOOKUP($O258,data_dd!$C:$H,4,FALSE)</f>
        <v>33.408043509096494</v>
      </c>
      <c r="S258" s="94">
        <f>VLOOKUP($O258,data_dd!$C:$H,5,FALSE)</f>
        <v>33.493003280653994</v>
      </c>
      <c r="T258" s="31"/>
    </row>
    <row r="259" spans="1:20" ht="15">
      <c r="A259" s="106" t="str">
        <f t="shared" si="12"/>
        <v>6-Dec</v>
      </c>
      <c r="B259" s="40">
        <f t="shared" si="13"/>
        <v>45632</v>
      </c>
      <c r="C259" s="95" t="e">
        <f>IF(VLOOKUP($B259,data_dd!$C:$H,2,FALSE)=0,#N/A,VLOOKUP($B259,data_dd!$C:$H,2,FALSE))</f>
        <v>#N/A</v>
      </c>
      <c r="D259" s="96" t="e">
        <f>IF(VLOOKUP($B259,data_dd!$C:$H,2,FALSE)=0,#N/A,VLOOKUP($B259,data_dd!$C:$H,3,FALSE))</f>
        <v>#N/A</v>
      </c>
      <c r="E259" s="95" t="e">
        <f>IF(VLOOKUP($B259,data_dd!$C:$H,4,FALSE)=0,#N/A,VLOOKUP($B259,data_dd!$C:$H,4,FALSE))</f>
        <v>#N/A</v>
      </c>
      <c r="F259" s="96" t="e">
        <f>IF(VLOOKUP($B259,data_dd!$C:$H,4,FALSE)=0,#N/A,VLOOKUP($B259,data_dd!$C:$H,5,FALSE))</f>
        <v>#N/A</v>
      </c>
      <c r="G259" s="96">
        <f>IF(VLOOKUP($B259,data_dd!$C:$H,6,FALSE)=0,#N/A,VLOOKUP($B259,data_dd!$C:$H,6,FALSE))</f>
        <v>31.93953024619038</v>
      </c>
      <c r="H259" s="31"/>
      <c r="I259" s="40">
        <f t="shared" ref="I259:I291" si="20">I258+1</f>
        <v>45266</v>
      </c>
      <c r="J259" s="95">
        <f>VLOOKUP($I259,data_dd!$C:$H,2,FALSE)</f>
        <v>38.986663844344669</v>
      </c>
      <c r="K259" s="96">
        <f>VLOOKUP($I259,data_dd!$C:$H,3,FALSE)</f>
        <v>38.865415747422858</v>
      </c>
      <c r="L259" s="95">
        <f>VLOOKUP($I259,data_dd!$C:$H,4,FALSE)</f>
        <v>32.607199954772732</v>
      </c>
      <c r="M259" s="96">
        <f>VLOOKUP($I259,data_dd!$C:$H,5,FALSE)</f>
        <v>32.441912916321144</v>
      </c>
      <c r="N259" s="31"/>
      <c r="O259" s="40">
        <f t="shared" ref="O259:O291" si="21">O258+1</f>
        <v>44901</v>
      </c>
      <c r="P259" s="95">
        <f>VLOOKUP($O259,data_dd!$C:$H,2,FALSE)</f>
        <v>39.749085822878229</v>
      </c>
      <c r="Q259" s="96">
        <f>VLOOKUP($O259,data_dd!$C:$H,3,FALSE)</f>
        <v>39.895391955284772</v>
      </c>
      <c r="R259" s="95">
        <f>VLOOKUP($O259,data_dd!$C:$H,4,FALSE)</f>
        <v>33.193127612883607</v>
      </c>
      <c r="S259" s="96">
        <f>VLOOKUP($O259,data_dd!$C:$H,5,FALSE)</f>
        <v>33.418213799054165</v>
      </c>
      <c r="T259" s="31"/>
    </row>
    <row r="260" spans="1:20" ht="15">
      <c r="A260" s="106" t="str">
        <f t="shared" si="12"/>
        <v>7-Dec</v>
      </c>
      <c r="B260" s="34">
        <f t="shared" si="13"/>
        <v>45633</v>
      </c>
      <c r="C260" s="82" t="e">
        <f>IF(VLOOKUP($B260,data_dd!$C:$H,2,FALSE)=0,#N/A,VLOOKUP($B260,data_dd!$C:$H,2,FALSE))</f>
        <v>#N/A</v>
      </c>
      <c r="D260" s="94" t="e">
        <f>IF(VLOOKUP($B260,data_dd!$C:$H,2,FALSE)=0,#N/A,VLOOKUP($B260,data_dd!$C:$H,3,FALSE))</f>
        <v>#N/A</v>
      </c>
      <c r="E260" s="82" t="e">
        <f>IF(VLOOKUP($B260,data_dd!$C:$H,4,FALSE)=0,#N/A,VLOOKUP($B260,data_dd!$C:$H,4,FALSE))</f>
        <v>#N/A</v>
      </c>
      <c r="F260" s="94" t="e">
        <f>IF(VLOOKUP($B260,data_dd!$C:$H,4,FALSE)=0,#N/A,VLOOKUP($B260,data_dd!$C:$H,5,FALSE))</f>
        <v>#N/A</v>
      </c>
      <c r="G260" s="94">
        <f>IF(VLOOKUP($B260,data_dd!$C:$H,6,FALSE)=0,#N/A,VLOOKUP($B260,data_dd!$C:$H,6,FALSE))</f>
        <v>31.960800234508437</v>
      </c>
      <c r="H260" s="31"/>
      <c r="I260" s="34">
        <f t="shared" si="20"/>
        <v>45267</v>
      </c>
      <c r="J260" s="82">
        <f>VLOOKUP($I260,data_dd!$C:$H,2,FALSE)</f>
        <v>39.244971677553607</v>
      </c>
      <c r="K260" s="94">
        <f>VLOOKUP($I260,data_dd!$C:$H,3,FALSE)</f>
        <v>38.919298331944567</v>
      </c>
      <c r="L260" s="82">
        <f>VLOOKUP($I260,data_dd!$C:$H,4,FALSE)</f>
        <v>32.690080052036059</v>
      </c>
      <c r="M260" s="94">
        <f>VLOOKUP($I260,data_dd!$C:$H,5,FALSE)</f>
        <v>32.492222303960432</v>
      </c>
      <c r="N260" s="31"/>
      <c r="O260" s="34">
        <f t="shared" si="21"/>
        <v>44902</v>
      </c>
      <c r="P260" s="82">
        <f>VLOOKUP($O260,data_dd!$C:$H,2,FALSE)</f>
        <v>39.880947055367479</v>
      </c>
      <c r="Q260" s="94">
        <f>VLOOKUP($O260,data_dd!$C:$H,3,FALSE)</f>
        <v>39.908523514553153</v>
      </c>
      <c r="R260" s="82">
        <f>VLOOKUP($O260,data_dd!$C:$H,4,FALSE)</f>
        <v>33.383532967375842</v>
      </c>
      <c r="S260" s="94">
        <f>VLOOKUP($O260,data_dd!$C:$H,5,FALSE)</f>
        <v>33.422342893488462</v>
      </c>
      <c r="T260" s="31"/>
    </row>
    <row r="261" spans="1:20" ht="15">
      <c r="A261" s="106" t="str">
        <f t="shared" si="12"/>
        <v>8-Dec</v>
      </c>
      <c r="B261" s="40">
        <f t="shared" si="13"/>
        <v>45634</v>
      </c>
      <c r="C261" s="95" t="e">
        <f>IF(VLOOKUP($B261,data_dd!$C:$H,2,FALSE)=0,#N/A,VLOOKUP($B261,data_dd!$C:$H,2,FALSE))</f>
        <v>#N/A</v>
      </c>
      <c r="D261" s="96" t="e">
        <f>IF(VLOOKUP($B261,data_dd!$C:$H,2,FALSE)=0,#N/A,VLOOKUP($B261,data_dd!$C:$H,3,FALSE))</f>
        <v>#N/A</v>
      </c>
      <c r="E261" s="95" t="e">
        <f>IF(VLOOKUP($B261,data_dd!$C:$H,4,FALSE)=0,#N/A,VLOOKUP($B261,data_dd!$C:$H,4,FALSE))</f>
        <v>#N/A</v>
      </c>
      <c r="F261" s="96" t="e">
        <f>IF(VLOOKUP($B261,data_dd!$C:$H,4,FALSE)=0,#N/A,VLOOKUP($B261,data_dd!$C:$H,5,FALSE))</f>
        <v>#N/A</v>
      </c>
      <c r="G261" s="96">
        <f>IF(VLOOKUP($B261,data_dd!$C:$H,6,FALSE)=0,#N/A,VLOOKUP($B261,data_dd!$C:$H,6,FALSE))</f>
        <v>31.980945498530311</v>
      </c>
      <c r="H261" s="31"/>
      <c r="I261" s="40">
        <f t="shared" si="20"/>
        <v>45268</v>
      </c>
      <c r="J261" s="95">
        <f>VLOOKUP($I261,data_dd!$C:$H,2,FALSE)</f>
        <v>39.001928898804316</v>
      </c>
      <c r="K261" s="96">
        <f>VLOOKUP($I261,data_dd!$C:$H,3,FALSE)</f>
        <v>38.934649021456799</v>
      </c>
      <c r="L261" s="95">
        <f>VLOOKUP($I261,data_dd!$C:$H,4,FALSE)</f>
        <v>32.599223925243869</v>
      </c>
      <c r="M261" s="96">
        <f>VLOOKUP($I261,data_dd!$C:$H,5,FALSE)</f>
        <v>32.493985047020573</v>
      </c>
      <c r="N261" s="31"/>
      <c r="O261" s="40">
        <f t="shared" si="21"/>
        <v>44903</v>
      </c>
      <c r="P261" s="95">
        <f>VLOOKUP($O261,data_dd!$C:$H,2,FALSE)</f>
        <v>40.041213145873328</v>
      </c>
      <c r="Q261" s="96">
        <f>VLOOKUP($O261,data_dd!$C:$H,3,FALSE)</f>
        <v>39.909706727891589</v>
      </c>
      <c r="R261" s="95">
        <f>VLOOKUP($O261,data_dd!$C:$H,4,FALSE)</f>
        <v>33.428523343094881</v>
      </c>
      <c r="S261" s="96">
        <f>VLOOKUP($O261,data_dd!$C:$H,5,FALSE)</f>
        <v>33.399354545222678</v>
      </c>
      <c r="T261" s="31"/>
    </row>
    <row r="262" spans="1:20" ht="15">
      <c r="A262" s="106" t="str">
        <f t="shared" si="12"/>
        <v>9-Dec</v>
      </c>
      <c r="B262" s="34">
        <f t="shared" si="13"/>
        <v>45635</v>
      </c>
      <c r="C262" s="82" t="e">
        <f>IF(VLOOKUP($B262,data_dd!$C:$H,2,FALSE)=0,#N/A,VLOOKUP($B262,data_dd!$C:$H,2,FALSE))</f>
        <v>#N/A</v>
      </c>
      <c r="D262" s="94" t="e">
        <f>IF(VLOOKUP($B262,data_dd!$C:$H,2,FALSE)=0,#N/A,VLOOKUP($B262,data_dd!$C:$H,3,FALSE))</f>
        <v>#N/A</v>
      </c>
      <c r="E262" s="82" t="e">
        <f>IF(VLOOKUP($B262,data_dd!$C:$H,4,FALSE)=0,#N/A,VLOOKUP($B262,data_dd!$C:$H,4,FALSE))</f>
        <v>#N/A</v>
      </c>
      <c r="F262" s="94" t="e">
        <f>IF(VLOOKUP($B262,data_dd!$C:$H,4,FALSE)=0,#N/A,VLOOKUP($B262,data_dd!$C:$H,5,FALSE))</f>
        <v>#N/A</v>
      </c>
      <c r="G262" s="94">
        <f>IF(VLOOKUP($B262,data_dd!$C:$H,6,FALSE)=0,#N/A,VLOOKUP($B262,data_dd!$C:$H,6,FALSE))</f>
        <v>31.978547734924195</v>
      </c>
      <c r="H262" s="31"/>
      <c r="I262" s="34">
        <f t="shared" si="20"/>
        <v>45269</v>
      </c>
      <c r="J262" s="82">
        <f>VLOOKUP($I262,data_dd!$C:$H,2,FALSE)</f>
        <v>39.505338052248625</v>
      </c>
      <c r="K262" s="94">
        <f>VLOOKUP($I262,data_dd!$C:$H,3,FALSE)</f>
        <v>39.024809681021615</v>
      </c>
      <c r="L262" s="82">
        <f>VLOOKUP($I262,data_dd!$C:$H,4,FALSE)</f>
        <v>32.856516323741978</v>
      </c>
      <c r="M262" s="94">
        <f>VLOOKUP($I262,data_dd!$C:$H,5,FALSE)</f>
        <v>32.562211126391318</v>
      </c>
      <c r="N262" s="31"/>
      <c r="O262" s="34">
        <f t="shared" si="21"/>
        <v>44904</v>
      </c>
      <c r="P262" s="82">
        <f>VLOOKUP($O262,data_dd!$C:$H,2,FALSE)</f>
        <v>39.449976311429758</v>
      </c>
      <c r="Q262" s="94">
        <f>VLOOKUP($O262,data_dd!$C:$H,3,FALSE)</f>
        <v>39.854718402436148</v>
      </c>
      <c r="R262" s="82">
        <f>VLOOKUP($O262,data_dd!$C:$H,4,FALSE)</f>
        <v>32.953382721680867</v>
      </c>
      <c r="S262" s="94">
        <f>VLOOKUP($O262,data_dd!$C:$H,5,FALSE)</f>
        <v>33.332585137202585</v>
      </c>
      <c r="T262" s="31"/>
    </row>
    <row r="263" spans="1:20" ht="15">
      <c r="A263" s="106" t="str">
        <f t="shared" si="12"/>
        <v>10-Dec</v>
      </c>
      <c r="B263" s="40">
        <f t="shared" si="13"/>
        <v>45636</v>
      </c>
      <c r="C263" s="95" t="e">
        <f>IF(VLOOKUP($B263,data_dd!$C:$H,2,FALSE)=0,#N/A,VLOOKUP($B263,data_dd!$C:$H,2,FALSE))</f>
        <v>#N/A</v>
      </c>
      <c r="D263" s="96" t="e">
        <f>IF(VLOOKUP($B263,data_dd!$C:$H,2,FALSE)=0,#N/A,VLOOKUP($B263,data_dd!$C:$H,3,FALSE))</f>
        <v>#N/A</v>
      </c>
      <c r="E263" s="95" t="e">
        <f>IF(VLOOKUP($B263,data_dd!$C:$H,4,FALSE)=0,#N/A,VLOOKUP($B263,data_dd!$C:$H,4,FALSE))</f>
        <v>#N/A</v>
      </c>
      <c r="F263" s="96" t="e">
        <f>IF(VLOOKUP($B263,data_dd!$C:$H,4,FALSE)=0,#N/A,VLOOKUP($B263,data_dd!$C:$H,5,FALSE))</f>
        <v>#N/A</v>
      </c>
      <c r="G263" s="96">
        <f>IF(VLOOKUP($B263,data_dd!$C:$H,6,FALSE)=0,#N/A,VLOOKUP($B263,data_dd!$C:$H,6,FALSE))</f>
        <v>32.016868699300872</v>
      </c>
      <c r="H263" s="31"/>
      <c r="I263" s="40">
        <f t="shared" si="20"/>
        <v>45270</v>
      </c>
      <c r="J263" s="95">
        <f>VLOOKUP($I263,data_dd!$C:$H,2,FALSE)</f>
        <v>39.506718386168444</v>
      </c>
      <c r="K263" s="96">
        <f>VLOOKUP($I263,data_dd!$C:$H,3,FALSE)</f>
        <v>39.160846872144532</v>
      </c>
      <c r="L263" s="95">
        <f>VLOOKUP($I263,data_dd!$C:$H,4,FALSE)</f>
        <v>33.108779572636529</v>
      </c>
      <c r="M263" s="96">
        <f>VLOOKUP($I263,data_dd!$C:$H,5,FALSE)</f>
        <v>32.686597268867075</v>
      </c>
      <c r="N263" s="31"/>
      <c r="O263" s="40">
        <f t="shared" si="21"/>
        <v>44905</v>
      </c>
      <c r="P263" s="95">
        <f>VLOOKUP($O263,data_dd!$C:$H,2,FALSE)</f>
        <v>39.34353488423158</v>
      </c>
      <c r="Q263" s="96">
        <f>VLOOKUP($O263,data_dd!$C:$H,3,FALSE)</f>
        <v>39.76909135057015</v>
      </c>
      <c r="R263" s="95">
        <f>VLOOKUP($O263,data_dd!$C:$H,4,FALSE)</f>
        <v>32.796516388540276</v>
      </c>
      <c r="S263" s="96">
        <f>VLOOKUP($O263,data_dd!$C:$H,5,FALSE)</f>
        <v>33.236473623470559</v>
      </c>
      <c r="T263" s="31"/>
    </row>
    <row r="264" spans="1:20" ht="15">
      <c r="A264" s="106" t="str">
        <f t="shared" si="12"/>
        <v>11-Dec</v>
      </c>
      <c r="B264" s="34">
        <f t="shared" si="13"/>
        <v>45637</v>
      </c>
      <c r="C264" s="82" t="e">
        <f>IF(VLOOKUP($B264,data_dd!$C:$H,2,FALSE)=0,#N/A,VLOOKUP($B264,data_dd!$C:$H,2,FALSE))</f>
        <v>#N/A</v>
      </c>
      <c r="D264" s="94" t="e">
        <f>IF(VLOOKUP($B264,data_dd!$C:$H,2,FALSE)=0,#N/A,VLOOKUP($B264,data_dd!$C:$H,3,FALSE))</f>
        <v>#N/A</v>
      </c>
      <c r="E264" s="82" t="e">
        <f>IF(VLOOKUP($B264,data_dd!$C:$H,4,FALSE)=0,#N/A,VLOOKUP($B264,data_dd!$C:$H,4,FALSE))</f>
        <v>#N/A</v>
      </c>
      <c r="F264" s="94" t="e">
        <f>IF(VLOOKUP($B264,data_dd!$C:$H,4,FALSE)=0,#N/A,VLOOKUP($B264,data_dd!$C:$H,5,FALSE))</f>
        <v>#N/A</v>
      </c>
      <c r="G264" s="94">
        <f>IF(VLOOKUP($B264,data_dd!$C:$H,6,FALSE)=0,#N/A,VLOOKUP($B264,data_dd!$C:$H,6,FALSE))</f>
        <v>32.075433523087504</v>
      </c>
      <c r="H264" s="31"/>
      <c r="I264" s="34">
        <f t="shared" si="20"/>
        <v>45271</v>
      </c>
      <c r="J264" s="82">
        <f>VLOOKUP($I264,data_dd!$C:$H,2,FALSE)</f>
        <v>39.341685482736615</v>
      </c>
      <c r="K264" s="94">
        <f>VLOOKUP($I264,data_dd!$C:$H,3,FALSE)</f>
        <v>39.200801966651127</v>
      </c>
      <c r="L264" s="82">
        <f>VLOOKUP($I264,data_dd!$C:$H,4,FALSE)</f>
        <v>32.646723450690146</v>
      </c>
      <c r="M264" s="94">
        <f>VLOOKUP($I264,data_dd!$C:$H,5,FALSE)</f>
        <v>32.699490944299534</v>
      </c>
      <c r="N264" s="31"/>
      <c r="O264" s="34">
        <f t="shared" si="21"/>
        <v>44906</v>
      </c>
      <c r="P264" s="82">
        <f>VLOOKUP($O264,data_dd!$C:$H,2,FALSE)</f>
        <v>39.031314236036479</v>
      </c>
      <c r="Q264" s="94">
        <f>VLOOKUP($O264,data_dd!$C:$H,3,FALSE)</f>
        <v>39.63083110024921</v>
      </c>
      <c r="R264" s="82">
        <f>VLOOKUP($O264,data_dd!$C:$H,4,FALSE)</f>
        <v>32.555167348141545</v>
      </c>
      <c r="S264" s="94">
        <f>VLOOKUP($O264,data_dd!$C:$H,5,FALSE)</f>
        <v>33.101281248003389</v>
      </c>
      <c r="T264" s="31"/>
    </row>
    <row r="265" spans="1:20" ht="15">
      <c r="A265" s="106" t="str">
        <f t="shared" si="12"/>
        <v>12-Dec</v>
      </c>
      <c r="B265" s="40">
        <f t="shared" si="13"/>
        <v>45638</v>
      </c>
      <c r="C265" s="95" t="e">
        <f>IF(VLOOKUP($B265,data_dd!$C:$H,2,FALSE)=0,#N/A,VLOOKUP($B265,data_dd!$C:$H,2,FALSE))</f>
        <v>#N/A</v>
      </c>
      <c r="D265" s="96" t="e">
        <f>IF(VLOOKUP($B265,data_dd!$C:$H,2,FALSE)=0,#N/A,VLOOKUP($B265,data_dd!$C:$H,3,FALSE))</f>
        <v>#N/A</v>
      </c>
      <c r="E265" s="95" t="e">
        <f>IF(VLOOKUP($B265,data_dd!$C:$H,4,FALSE)=0,#N/A,VLOOKUP($B265,data_dd!$C:$H,4,FALSE))</f>
        <v>#N/A</v>
      </c>
      <c r="F265" s="96" t="e">
        <f>IF(VLOOKUP($B265,data_dd!$C:$H,4,FALSE)=0,#N/A,VLOOKUP($B265,data_dd!$C:$H,5,FALSE))</f>
        <v>#N/A</v>
      </c>
      <c r="G265" s="96">
        <f>IF(VLOOKUP($B265,data_dd!$C:$H,6,FALSE)=0,#N/A,VLOOKUP($B265,data_dd!$C:$H,6,FALSE))</f>
        <v>32.181054269073869</v>
      </c>
      <c r="H265" s="31"/>
      <c r="I265" s="40">
        <f t="shared" si="20"/>
        <v>45272</v>
      </c>
      <c r="J265" s="95">
        <f>VLOOKUP($I265,data_dd!$C:$H,2,FALSE)</f>
        <v>39.513545052320417</v>
      </c>
      <c r="K265" s="96">
        <f>VLOOKUP($I265,data_dd!$C:$H,3,FALSE)</f>
        <v>39.314564930974669</v>
      </c>
      <c r="L265" s="95">
        <f>VLOOKUP($I265,data_dd!$C:$H,4,FALSE)</f>
        <v>33.119822566847219</v>
      </c>
      <c r="M265" s="96">
        <f>VLOOKUP($I265,data_dd!$C:$H,5,FALSE)</f>
        <v>32.807179701662037</v>
      </c>
      <c r="N265" s="31"/>
      <c r="O265" s="40">
        <f t="shared" si="21"/>
        <v>44907</v>
      </c>
      <c r="P265" s="95">
        <f>VLOOKUP($O265,data_dd!$C:$H,2,FALSE)</f>
        <v>39.458579980361172</v>
      </c>
      <c r="Q265" s="96">
        <f>VLOOKUP($O265,data_dd!$C:$H,3,FALSE)</f>
        <v>39.574735512026137</v>
      </c>
      <c r="R265" s="95">
        <f>VLOOKUP($O265,data_dd!$C:$H,4,FALSE)</f>
        <v>32.767019426639351</v>
      </c>
      <c r="S265" s="96">
        <f>VLOOKUP($O265,data_dd!$C:$H,5,FALSE)</f>
        <v>33.020677265296868</v>
      </c>
      <c r="T265" s="31"/>
    </row>
    <row r="266" spans="1:20" ht="15">
      <c r="A266" s="106" t="str">
        <f t="shared" si="12"/>
        <v>13-Dec</v>
      </c>
      <c r="B266" s="34">
        <f t="shared" si="13"/>
        <v>45639</v>
      </c>
      <c r="C266" s="82" t="e">
        <f>IF(VLOOKUP($B266,data_dd!$C:$H,2,FALSE)=0,#N/A,VLOOKUP($B266,data_dd!$C:$H,2,FALSE))</f>
        <v>#N/A</v>
      </c>
      <c r="D266" s="94" t="e">
        <f>IF(VLOOKUP($B266,data_dd!$C:$H,2,FALSE)=0,#N/A,VLOOKUP($B266,data_dd!$C:$H,3,FALSE))</f>
        <v>#N/A</v>
      </c>
      <c r="E266" s="82" t="e">
        <f>IF(VLOOKUP($B266,data_dd!$C:$H,4,FALSE)=0,#N/A,VLOOKUP($B266,data_dd!$C:$H,4,FALSE))</f>
        <v>#N/A</v>
      </c>
      <c r="F266" s="94" t="e">
        <f>IF(VLOOKUP($B266,data_dd!$C:$H,4,FALSE)=0,#N/A,VLOOKUP($B266,data_dd!$C:$H,5,FALSE))</f>
        <v>#N/A</v>
      </c>
      <c r="G266" s="94">
        <f>IF(VLOOKUP($B266,data_dd!$C:$H,6,FALSE)=0,#N/A,VLOOKUP($B266,data_dd!$C:$H,6,FALSE))</f>
        <v>32.212480224090761</v>
      </c>
      <c r="H266" s="31"/>
      <c r="I266" s="34">
        <f t="shared" si="20"/>
        <v>45273</v>
      </c>
      <c r="J266" s="82">
        <f>VLOOKUP($I266,data_dd!$C:$H,2,FALSE)</f>
        <v>39.426019403567189</v>
      </c>
      <c r="K266" s="94">
        <f>VLOOKUP($I266,data_dd!$C:$H,3,FALSE)</f>
        <v>39.349199031179452</v>
      </c>
      <c r="L266" s="82">
        <f>VLOOKUP($I266,data_dd!$C:$H,4,FALSE)</f>
        <v>32.71790128842941</v>
      </c>
      <c r="M266" s="94">
        <f>VLOOKUP($I266,data_dd!$C:$H,5,FALSE)</f>
        <v>32.817387706532301</v>
      </c>
      <c r="N266" s="31"/>
      <c r="O266" s="34">
        <f t="shared" si="21"/>
        <v>44908</v>
      </c>
      <c r="P266" s="82">
        <f>VLOOKUP($O266,data_dd!$C:$H,2,FALSE)</f>
        <v>39.279593063303388</v>
      </c>
      <c r="Q266" s="94">
        <f>VLOOKUP($O266,data_dd!$C:$H,3,FALSE)</f>
        <v>39.481657916320565</v>
      </c>
      <c r="R266" s="82">
        <f>VLOOKUP($O266,data_dd!$C:$H,4,FALSE)</f>
        <v>32.891053660253625</v>
      </c>
      <c r="S266" s="94">
        <f>VLOOKUP($O266,data_dd!$C:$H,5,FALSE)</f>
        <v>32.947325457483998</v>
      </c>
      <c r="T266" s="31"/>
    </row>
    <row r="267" spans="1:20" ht="15">
      <c r="A267" s="106" t="str">
        <f t="shared" ref="A267:A330" si="22">DAY(B267)&amp;"-"&amp;TEXT(DATE(YEAR(B267),MONTH(B267),1),"mmm")</f>
        <v>14-Dec</v>
      </c>
      <c r="B267" s="40">
        <f t="shared" si="13"/>
        <v>45640</v>
      </c>
      <c r="C267" s="95" t="e">
        <f>IF(VLOOKUP($B267,data_dd!$C:$H,2,FALSE)=0,#N/A,VLOOKUP($B267,data_dd!$C:$H,2,FALSE))</f>
        <v>#N/A</v>
      </c>
      <c r="D267" s="96" t="e">
        <f>IF(VLOOKUP($B267,data_dd!$C:$H,2,FALSE)=0,#N/A,VLOOKUP($B267,data_dd!$C:$H,3,FALSE))</f>
        <v>#N/A</v>
      </c>
      <c r="E267" s="95" t="e">
        <f>IF(VLOOKUP($B267,data_dd!$C:$H,4,FALSE)=0,#N/A,VLOOKUP($B267,data_dd!$C:$H,4,FALSE))</f>
        <v>#N/A</v>
      </c>
      <c r="F267" s="96" t="e">
        <f>IF(VLOOKUP($B267,data_dd!$C:$H,4,FALSE)=0,#N/A,VLOOKUP($B267,data_dd!$C:$H,5,FALSE))</f>
        <v>#N/A</v>
      </c>
      <c r="G267" s="96">
        <f>IF(VLOOKUP($B267,data_dd!$C:$H,6,FALSE)=0,#N/A,VLOOKUP($B267,data_dd!$C:$H,6,FALSE))</f>
        <v>32.237866437621143</v>
      </c>
      <c r="H267" s="31"/>
      <c r="I267" s="40">
        <f t="shared" si="20"/>
        <v>45274</v>
      </c>
      <c r="J267" s="95">
        <f>VLOOKUP($I267,data_dd!$C:$H,2,FALSE)</f>
        <v>39.366399967331667</v>
      </c>
      <c r="K267" s="96">
        <f>VLOOKUP($I267,data_dd!$C:$H,3,FALSE)</f>
        <v>39.403305127910087</v>
      </c>
      <c r="L267" s="95">
        <f>VLOOKUP($I267,data_dd!$C:$H,4,FALSE)</f>
        <v>32.915409490888017</v>
      </c>
      <c r="M267" s="96">
        <f>VLOOKUP($I267,data_dd!$C:$H,5,FALSE)</f>
        <v>32.862999599676513</v>
      </c>
      <c r="N267" s="31"/>
      <c r="O267" s="40">
        <f t="shared" si="21"/>
        <v>44909</v>
      </c>
      <c r="P267" s="95">
        <f>VLOOKUP($O267,data_dd!$C:$H,2,FALSE)</f>
        <v>39.316542065940027</v>
      </c>
      <c r="Q267" s="96">
        <f>VLOOKUP($O267,data_dd!$C:$H,3,FALSE)</f>
        <v>39.394234674850821</v>
      </c>
      <c r="R267" s="95">
        <f>VLOOKUP($O267,data_dd!$C:$H,4,FALSE)</f>
        <v>32.641574445322284</v>
      </c>
      <c r="S267" s="96">
        <f>VLOOKUP($O267,data_dd!$C:$H,5,FALSE)</f>
        <v>32.847274309697035</v>
      </c>
      <c r="T267" s="31"/>
    </row>
    <row r="268" spans="1:20" ht="15">
      <c r="A268" s="106" t="str">
        <f t="shared" si="22"/>
        <v>15-Dec</v>
      </c>
      <c r="B268" s="34">
        <f t="shared" ref="B268:B331" si="23">B267+1</f>
        <v>45641</v>
      </c>
      <c r="C268" s="82" t="e">
        <f>IF(VLOOKUP($B268,data_dd!$C:$H,2,FALSE)=0,#N/A,VLOOKUP($B268,data_dd!$C:$H,2,FALSE))</f>
        <v>#N/A</v>
      </c>
      <c r="D268" s="94" t="e">
        <f>IF(VLOOKUP($B268,data_dd!$C:$H,2,FALSE)=0,#N/A,VLOOKUP($B268,data_dd!$C:$H,3,FALSE))</f>
        <v>#N/A</v>
      </c>
      <c r="E268" s="82" t="e">
        <f>IF(VLOOKUP($B268,data_dd!$C:$H,4,FALSE)=0,#N/A,VLOOKUP($B268,data_dd!$C:$H,4,FALSE))</f>
        <v>#N/A</v>
      </c>
      <c r="F268" s="94" t="e">
        <f>IF(VLOOKUP($B268,data_dd!$C:$H,4,FALSE)=0,#N/A,VLOOKUP($B268,data_dd!$C:$H,5,FALSE))</f>
        <v>#N/A</v>
      </c>
      <c r="G268" s="94">
        <f>IF(VLOOKUP($B268,data_dd!$C:$H,6,FALSE)=0,#N/A,VLOOKUP($B268,data_dd!$C:$H,6,FALSE))</f>
        <v>32.164478064664138</v>
      </c>
      <c r="H268" s="31"/>
      <c r="I268" s="34">
        <f t="shared" si="20"/>
        <v>45275</v>
      </c>
      <c r="J268" s="82">
        <f>VLOOKUP($I268,data_dd!$C:$H,2,FALSE)</f>
        <v>39.441985553858352</v>
      </c>
      <c r="K268" s="94">
        <f>VLOOKUP($I268,data_dd!$C:$H,3,FALSE)</f>
        <v>39.410339120313282</v>
      </c>
      <c r="L268" s="82">
        <f>VLOOKUP($I268,data_dd!$C:$H,4,FALSE)</f>
        <v>32.718882380890278</v>
      </c>
      <c r="M268" s="94">
        <f>VLOOKUP($I268,data_dd!$C:$H,5,FALSE)</f>
        <v>32.853330249992268</v>
      </c>
      <c r="N268" s="31"/>
      <c r="O268" s="34">
        <f t="shared" si="21"/>
        <v>44910</v>
      </c>
      <c r="P268" s="82">
        <f>VLOOKUP($O268,data_dd!$C:$H,2,FALSE)</f>
        <v>38.759515203326906</v>
      </c>
      <c r="Q268" s="94">
        <f>VLOOKUP($O268,data_dd!$C:$H,3,FALSE)</f>
        <v>39.266606758423045</v>
      </c>
      <c r="R268" s="82">
        <f>VLOOKUP($O268,data_dd!$C:$H,4,FALSE)</f>
        <v>32.376550614121555</v>
      </c>
      <c r="S268" s="94">
        <f>VLOOKUP($O268,data_dd!$C:$H,5,FALSE)</f>
        <v>32.736268570322039</v>
      </c>
      <c r="T268" s="31"/>
    </row>
    <row r="269" spans="1:20" ht="15">
      <c r="A269" s="106" t="str">
        <f t="shared" si="22"/>
        <v>16-Dec</v>
      </c>
      <c r="B269" s="40">
        <f t="shared" si="23"/>
        <v>45642</v>
      </c>
      <c r="C269" s="95" t="e">
        <f>IF(VLOOKUP($B269,data_dd!$C:$H,2,FALSE)=0,#N/A,VLOOKUP($B269,data_dd!$C:$H,2,FALSE))</f>
        <v>#N/A</v>
      </c>
      <c r="D269" s="96" t="e">
        <f>IF(VLOOKUP($B269,data_dd!$C:$H,2,FALSE)=0,#N/A,VLOOKUP($B269,data_dd!$C:$H,3,FALSE))</f>
        <v>#N/A</v>
      </c>
      <c r="E269" s="95" t="e">
        <f>IF(VLOOKUP($B269,data_dd!$C:$H,4,FALSE)=0,#N/A,VLOOKUP($B269,data_dd!$C:$H,4,FALSE))</f>
        <v>#N/A</v>
      </c>
      <c r="F269" s="96" t="e">
        <f>IF(VLOOKUP($B269,data_dd!$C:$H,4,FALSE)=0,#N/A,VLOOKUP($B269,data_dd!$C:$H,5,FALSE))</f>
        <v>#N/A</v>
      </c>
      <c r="G269" s="96">
        <f>IF(VLOOKUP($B269,data_dd!$C:$H,6,FALSE)=0,#N/A,VLOOKUP($B269,data_dd!$C:$H,6,FALSE))</f>
        <v>32.138175716661998</v>
      </c>
      <c r="H269" s="31"/>
      <c r="I269" s="40">
        <f t="shared" si="20"/>
        <v>45276</v>
      </c>
      <c r="J269" s="95">
        <f>VLOOKUP($I269,data_dd!$C:$H,2,FALSE)</f>
        <v>39.671311687560532</v>
      </c>
      <c r="K269" s="96">
        <f>VLOOKUP($I269,data_dd!$C:$H,3,FALSE)</f>
        <v>39.465891653059884</v>
      </c>
      <c r="L269" s="95">
        <f>VLOOKUP($I269,data_dd!$C:$H,4,FALSE)</f>
        <v>33.145219292006189</v>
      </c>
      <c r="M269" s="96">
        <f>VLOOKUP($I269,data_dd!$C:$H,5,FALSE)</f>
        <v>32.890491603695708</v>
      </c>
      <c r="N269" s="31"/>
      <c r="O269" s="40">
        <f t="shared" si="21"/>
        <v>44911</v>
      </c>
      <c r="P269" s="95">
        <f>VLOOKUP($O269,data_dd!$C:$H,2,FALSE)</f>
        <v>39.276402265709301</v>
      </c>
      <c r="Q269" s="96">
        <f>VLOOKUP($O269,data_dd!$C:$H,3,FALSE)</f>
        <v>39.213211693535932</v>
      </c>
      <c r="R269" s="95">
        <f>VLOOKUP($O269,data_dd!$C:$H,4,FALSE)</f>
        <v>32.600185315014635</v>
      </c>
      <c r="S269" s="96">
        <f>VLOOKUP($O269,data_dd!$C:$H,5,FALSE)</f>
        <v>32.668136520773217</v>
      </c>
      <c r="T269" s="31"/>
    </row>
    <row r="270" spans="1:20" ht="15">
      <c r="A270" s="106" t="str">
        <f t="shared" si="22"/>
        <v>17-Dec</v>
      </c>
      <c r="B270" s="34">
        <f t="shared" si="23"/>
        <v>45643</v>
      </c>
      <c r="C270" s="82" t="e">
        <f>IF(VLOOKUP($B270,data_dd!$C:$H,2,FALSE)=0,#N/A,VLOOKUP($B270,data_dd!$C:$H,2,FALSE))</f>
        <v>#N/A</v>
      </c>
      <c r="D270" s="94" t="e">
        <f>IF(VLOOKUP($B270,data_dd!$C:$H,2,FALSE)=0,#N/A,VLOOKUP($B270,data_dd!$C:$H,3,FALSE))</f>
        <v>#N/A</v>
      </c>
      <c r="E270" s="82" t="e">
        <f>IF(VLOOKUP($B270,data_dd!$C:$H,4,FALSE)=0,#N/A,VLOOKUP($B270,data_dd!$C:$H,4,FALSE))</f>
        <v>#N/A</v>
      </c>
      <c r="F270" s="94" t="e">
        <f>IF(VLOOKUP($B270,data_dd!$C:$H,4,FALSE)=0,#N/A,VLOOKUP($B270,data_dd!$C:$H,5,FALSE))</f>
        <v>#N/A</v>
      </c>
      <c r="G270" s="94">
        <f>IF(VLOOKUP($B270,data_dd!$C:$H,6,FALSE)=0,#N/A,VLOOKUP($B270,data_dd!$C:$H,6,FALSE))</f>
        <v>32.146980945732665</v>
      </c>
      <c r="H270" s="31"/>
      <c r="I270" s="34">
        <f t="shared" si="20"/>
        <v>45277</v>
      </c>
      <c r="J270" s="82">
        <f>VLOOKUP($I270,data_dd!$C:$H,2,FALSE)</f>
        <v>39.710743639001464</v>
      </c>
      <c r="K270" s="94">
        <f>VLOOKUP($I270,data_dd!$C:$H,3,FALSE)</f>
        <v>39.509484348587343</v>
      </c>
      <c r="L270" s="82">
        <f>VLOOKUP($I270,data_dd!$C:$H,4,FALSE)</f>
        <v>32.939577175034358</v>
      </c>
      <c r="M270" s="94">
        <f>VLOOKUP($I270,data_dd!$C:$H,5,FALSE)</f>
        <v>32.920087383930166</v>
      </c>
      <c r="N270" s="31"/>
      <c r="O270" s="34">
        <f t="shared" si="21"/>
        <v>44912</v>
      </c>
      <c r="P270" s="82">
        <f>VLOOKUP($O270,data_dd!$C:$H,2,FALSE)</f>
        <v>38.564448483003048</v>
      </c>
      <c r="Q270" s="94">
        <f>VLOOKUP($O270,data_dd!$C:$H,3,FALSE)</f>
        <v>39.118960724839816</v>
      </c>
      <c r="R270" s="82">
        <f>VLOOKUP($O270,data_dd!$C:$H,4,FALSE)</f>
        <v>32.267584749465435</v>
      </c>
      <c r="S270" s="94">
        <f>VLOOKUP($O270,data_dd!$C:$H,5,FALSE)</f>
        <v>32.601308930953408</v>
      </c>
      <c r="T270" s="31"/>
    </row>
    <row r="271" spans="1:20" ht="15">
      <c r="A271" s="106" t="str">
        <f t="shared" si="22"/>
        <v>18-Dec</v>
      </c>
      <c r="B271" s="40">
        <f t="shared" si="23"/>
        <v>45644</v>
      </c>
      <c r="C271" s="95" t="e">
        <f>IF(VLOOKUP($B271,data_dd!$C:$H,2,FALSE)=0,#N/A,VLOOKUP($B271,data_dd!$C:$H,2,FALSE))</f>
        <v>#N/A</v>
      </c>
      <c r="D271" s="96" t="e">
        <f>IF(VLOOKUP($B271,data_dd!$C:$H,2,FALSE)=0,#N/A,VLOOKUP($B271,data_dd!$C:$H,3,FALSE))</f>
        <v>#N/A</v>
      </c>
      <c r="E271" s="95" t="e">
        <f>IF(VLOOKUP($B271,data_dd!$C:$H,4,FALSE)=0,#N/A,VLOOKUP($B271,data_dd!$C:$H,4,FALSE))</f>
        <v>#N/A</v>
      </c>
      <c r="F271" s="96" t="e">
        <f>IF(VLOOKUP($B271,data_dd!$C:$H,4,FALSE)=0,#N/A,VLOOKUP($B271,data_dd!$C:$H,5,FALSE))</f>
        <v>#N/A</v>
      </c>
      <c r="G271" s="96">
        <f>IF(VLOOKUP($B271,data_dd!$C:$H,6,FALSE)=0,#N/A,VLOOKUP($B271,data_dd!$C:$H,6,FALSE))</f>
        <v>32.188457778934144</v>
      </c>
      <c r="H271" s="31"/>
      <c r="I271" s="40">
        <f t="shared" si="20"/>
        <v>45278</v>
      </c>
      <c r="J271" s="95">
        <f>VLOOKUP($I271,data_dd!$C:$H,2,FALSE)</f>
        <v>39.763630993668222</v>
      </c>
      <c r="K271" s="96">
        <f>VLOOKUP($I271,data_dd!$C:$H,3,FALSE)</f>
        <v>39.546381881668395</v>
      </c>
      <c r="L271" s="95">
        <f>VLOOKUP($I271,data_dd!$C:$H,4,FALSE)</f>
        <v>33.241336142237031</v>
      </c>
      <c r="M271" s="96">
        <f>VLOOKUP($I271,data_dd!$C:$H,5,FALSE)</f>
        <v>32.938498300812682</v>
      </c>
      <c r="N271" s="31"/>
      <c r="O271" s="40">
        <f t="shared" si="21"/>
        <v>44913</v>
      </c>
      <c r="P271" s="95">
        <f>VLOOKUP($O271,data_dd!$C:$H,2,FALSE)</f>
        <v>40.17143438335102</v>
      </c>
      <c r="Q271" s="96">
        <f>VLOOKUP($O271,data_dd!$C:$H,3,FALSE)</f>
        <v>39.230108977117268</v>
      </c>
      <c r="R271" s="95">
        <f>VLOOKUP($O271,data_dd!$C:$H,4,FALSE)</f>
        <v>33.328210304272311</v>
      </c>
      <c r="S271" s="96">
        <f>VLOOKUP($O271,data_dd!$C:$H,5,FALSE)</f>
        <v>32.681305707156078</v>
      </c>
      <c r="T271" s="31"/>
    </row>
    <row r="272" spans="1:20" ht="15">
      <c r="A272" s="106" t="str">
        <f t="shared" si="22"/>
        <v>19-Dec</v>
      </c>
      <c r="B272" s="34">
        <f t="shared" si="23"/>
        <v>45645</v>
      </c>
      <c r="C272" s="82" t="e">
        <f>IF(VLOOKUP($B272,data_dd!$C:$H,2,FALSE)=0,#N/A,VLOOKUP($B272,data_dd!$C:$H,2,FALSE))</f>
        <v>#N/A</v>
      </c>
      <c r="D272" s="94" t="e">
        <f>IF(VLOOKUP($B272,data_dd!$C:$H,2,FALSE)=0,#N/A,VLOOKUP($B272,data_dd!$C:$H,3,FALSE))</f>
        <v>#N/A</v>
      </c>
      <c r="E272" s="82" t="e">
        <f>IF(VLOOKUP($B272,data_dd!$C:$H,4,FALSE)=0,#N/A,VLOOKUP($B272,data_dd!$C:$H,4,FALSE))</f>
        <v>#N/A</v>
      </c>
      <c r="F272" s="94" t="e">
        <f>IF(VLOOKUP($B272,data_dd!$C:$H,4,FALSE)=0,#N/A,VLOOKUP($B272,data_dd!$C:$H,5,FALSE))</f>
        <v>#N/A</v>
      </c>
      <c r="G272" s="94">
        <f>IF(VLOOKUP($B272,data_dd!$C:$H,6,FALSE)=0,#N/A,VLOOKUP($B272,data_dd!$C:$H,6,FALSE))</f>
        <v>32.250238725083015</v>
      </c>
      <c r="H272" s="31"/>
      <c r="I272" s="34">
        <f t="shared" si="20"/>
        <v>45279</v>
      </c>
      <c r="J272" s="82">
        <f>VLOOKUP($I272,data_dd!$C:$H,2,FALSE)</f>
        <v>39.942710097050778</v>
      </c>
      <c r="K272" s="94">
        <f>VLOOKUP($I272,data_dd!$C:$H,3,FALSE)</f>
        <v>39.627003477853336</v>
      </c>
      <c r="L272" s="82">
        <f>VLOOKUP($I272,data_dd!$C:$H,4,FALSE)</f>
        <v>33.106429853279636</v>
      </c>
      <c r="M272" s="94">
        <f>VLOOKUP($I272,data_dd!$C:$H,5,FALSE)</f>
        <v>32.999607331378719</v>
      </c>
      <c r="N272" s="31"/>
      <c r="O272" s="34">
        <f t="shared" si="21"/>
        <v>44914</v>
      </c>
      <c r="P272" s="82">
        <f>VLOOKUP($O272,data_dd!$C:$H,2,FALSE)</f>
        <v>39.147835891623103</v>
      </c>
      <c r="Q272" s="94">
        <f>VLOOKUP($O272,data_dd!$C:$H,3,FALSE)</f>
        <v>39.226411816284738</v>
      </c>
      <c r="R272" s="82">
        <f>VLOOKUP($O272,data_dd!$C:$H,4,FALSE)</f>
        <v>32.623791346728559</v>
      </c>
      <c r="S272" s="94">
        <f>VLOOKUP($O272,data_dd!$C:$H,5,FALSE)</f>
        <v>32.663322847607347</v>
      </c>
      <c r="T272" s="31"/>
    </row>
    <row r="273" spans="1:20" ht="15">
      <c r="A273" s="106" t="str">
        <f t="shared" si="22"/>
        <v>20-Dec</v>
      </c>
      <c r="B273" s="40">
        <f t="shared" si="23"/>
        <v>45646</v>
      </c>
      <c r="C273" s="95" t="e">
        <f>IF(VLOOKUP($B273,data_dd!$C:$H,2,FALSE)=0,#N/A,VLOOKUP($B273,data_dd!$C:$H,2,FALSE))</f>
        <v>#N/A</v>
      </c>
      <c r="D273" s="96" t="e">
        <f>IF(VLOOKUP($B273,data_dd!$C:$H,2,FALSE)=0,#N/A,VLOOKUP($B273,data_dd!$C:$H,3,FALSE))</f>
        <v>#N/A</v>
      </c>
      <c r="E273" s="95" t="e">
        <f>IF(VLOOKUP($B273,data_dd!$C:$H,4,FALSE)=0,#N/A,VLOOKUP($B273,data_dd!$C:$H,4,FALSE))</f>
        <v>#N/A</v>
      </c>
      <c r="F273" s="96" t="e">
        <f>IF(VLOOKUP($B273,data_dd!$C:$H,4,FALSE)=0,#N/A,VLOOKUP($B273,data_dd!$C:$H,5,FALSE))</f>
        <v>#N/A</v>
      </c>
      <c r="G273" s="96">
        <f>IF(VLOOKUP($B273,data_dd!$C:$H,6,FALSE)=0,#N/A,VLOOKUP($B273,data_dd!$C:$H,6,FALSE))</f>
        <v>32.247315896908013</v>
      </c>
      <c r="H273" s="31"/>
      <c r="I273" s="40">
        <f t="shared" si="20"/>
        <v>45280</v>
      </c>
      <c r="J273" s="95">
        <f>VLOOKUP($I273,data_dd!$C:$H,2,FALSE)</f>
        <v>39.800282239944494</v>
      </c>
      <c r="K273" s="96">
        <f>VLOOKUP($I273,data_dd!$C:$H,3,FALSE)</f>
        <v>39.6810814081309</v>
      </c>
      <c r="L273" s="95">
        <f>VLOOKUP($I273,data_dd!$C:$H,4,FALSE)</f>
        <v>33.255788991058232</v>
      </c>
      <c r="M273" s="96">
        <f>VLOOKUP($I273,data_dd!$C:$H,5,FALSE)</f>
        <v>33.036470191239431</v>
      </c>
      <c r="N273" s="31"/>
      <c r="O273" s="40">
        <f t="shared" si="21"/>
        <v>44915</v>
      </c>
      <c r="P273" s="95">
        <f>VLOOKUP($O273,data_dd!$C:$H,2,FALSE)</f>
        <v>39.94913469149288</v>
      </c>
      <c r="Q273" s="96">
        <f>VLOOKUP($O273,data_dd!$C:$H,3,FALSE)</f>
        <v>39.309787537859876</v>
      </c>
      <c r="R273" s="95">
        <f>VLOOKUP($O273,data_dd!$C:$H,4,FALSE)</f>
        <v>33.219651109234604</v>
      </c>
      <c r="S273" s="96">
        <f>VLOOKUP($O273,data_dd!$C:$H,5,FALSE)</f>
        <v>32.739785383095573</v>
      </c>
      <c r="T273" s="31"/>
    </row>
    <row r="274" spans="1:20" ht="15">
      <c r="A274" s="106" t="str">
        <f t="shared" si="22"/>
        <v>21-Dec</v>
      </c>
      <c r="B274" s="34">
        <f t="shared" si="23"/>
        <v>45647</v>
      </c>
      <c r="C274" s="82" t="e">
        <f>IF(VLOOKUP($B274,data_dd!$C:$H,2,FALSE)=0,#N/A,VLOOKUP($B274,data_dd!$C:$H,2,FALSE))</f>
        <v>#N/A</v>
      </c>
      <c r="D274" s="94" t="e">
        <f>IF(VLOOKUP($B274,data_dd!$C:$H,2,FALSE)=0,#N/A,VLOOKUP($B274,data_dd!$C:$H,3,FALSE))</f>
        <v>#N/A</v>
      </c>
      <c r="E274" s="82" t="e">
        <f>IF(VLOOKUP($B274,data_dd!$C:$H,4,FALSE)=0,#N/A,VLOOKUP($B274,data_dd!$C:$H,4,FALSE))</f>
        <v>#N/A</v>
      </c>
      <c r="F274" s="94" t="e">
        <f>IF(VLOOKUP($B274,data_dd!$C:$H,4,FALSE)=0,#N/A,VLOOKUP($B274,data_dd!$C:$H,5,FALSE))</f>
        <v>#N/A</v>
      </c>
      <c r="G274" s="94">
        <f>IF(VLOOKUP($B274,data_dd!$C:$H,6,FALSE)=0,#N/A,VLOOKUP($B274,data_dd!$C:$H,6,FALSE))</f>
        <v>32.277888340709076</v>
      </c>
      <c r="H274" s="31"/>
      <c r="I274" s="34">
        <f t="shared" si="20"/>
        <v>45281</v>
      </c>
      <c r="J274" s="82">
        <f>VLOOKUP($I274,data_dd!$C:$H,2,FALSE)</f>
        <v>39.669192518138594</v>
      </c>
      <c r="K274" s="94">
        <f>VLOOKUP($I274,data_dd!$C:$H,3,FALSE)</f>
        <v>39.71521364148164</v>
      </c>
      <c r="L274" s="82">
        <f>VLOOKUP($I274,data_dd!$C:$H,4,FALSE)</f>
        <v>32.868642805794742</v>
      </c>
      <c r="M274" s="94">
        <f>VLOOKUP($I274,data_dd!$C:$H,5,FALSE)</f>
        <v>33.058371571483463</v>
      </c>
      <c r="N274" s="31"/>
      <c r="O274" s="34">
        <f t="shared" si="21"/>
        <v>44916</v>
      </c>
      <c r="P274" s="82">
        <f>VLOOKUP($O274,data_dd!$C:$H,2,FALSE)</f>
        <v>39.434323016860837</v>
      </c>
      <c r="Q274" s="94">
        <f>VLOOKUP($O274,data_dd!$C:$H,3,FALSE)</f>
        <v>39.37569214441838</v>
      </c>
      <c r="R274" s="82">
        <f>VLOOKUP($O274,data_dd!$C:$H,4,FALSE)</f>
        <v>32.906579082676721</v>
      </c>
      <c r="S274" s="94">
        <f>VLOOKUP($O274,data_dd!$C:$H,5,FALSE)</f>
        <v>32.784924761043278</v>
      </c>
      <c r="T274" s="31"/>
    </row>
    <row r="275" spans="1:20" ht="15">
      <c r="A275" s="106" t="str">
        <f t="shared" si="22"/>
        <v>22-Dec</v>
      </c>
      <c r="B275" s="40">
        <f t="shared" si="23"/>
        <v>45648</v>
      </c>
      <c r="C275" s="95" t="e">
        <f>IF(VLOOKUP($B275,data_dd!$C:$H,2,FALSE)=0,#N/A,VLOOKUP($B275,data_dd!$C:$H,2,FALSE))</f>
        <v>#N/A</v>
      </c>
      <c r="D275" s="96" t="e">
        <f>IF(VLOOKUP($B275,data_dd!$C:$H,2,FALSE)=0,#N/A,VLOOKUP($B275,data_dd!$C:$H,3,FALSE))</f>
        <v>#N/A</v>
      </c>
      <c r="E275" s="95" t="e">
        <f>IF(VLOOKUP($B275,data_dd!$C:$H,4,FALSE)=0,#N/A,VLOOKUP($B275,data_dd!$C:$H,4,FALSE))</f>
        <v>#N/A</v>
      </c>
      <c r="F275" s="96" t="e">
        <f>IF(VLOOKUP($B275,data_dd!$C:$H,4,FALSE)=0,#N/A,VLOOKUP($B275,data_dd!$C:$H,5,FALSE))</f>
        <v>#N/A</v>
      </c>
      <c r="G275" s="96">
        <f>IF(VLOOKUP($B275,data_dd!$C:$H,6,FALSE)=0,#N/A,VLOOKUP($B275,data_dd!$C:$H,6,FALSE))</f>
        <v>32.26023094889468</v>
      </c>
      <c r="H275" s="31"/>
      <c r="I275" s="40">
        <f t="shared" si="20"/>
        <v>45282</v>
      </c>
      <c r="J275" s="95">
        <f>VLOOKUP($I275,data_dd!$C:$H,2,FALSE)</f>
        <v>39.923078037631015</v>
      </c>
      <c r="K275" s="96">
        <f>VLOOKUP($I275,data_dd!$C:$H,3,FALSE)</f>
        <v>39.770986550047887</v>
      </c>
      <c r="L275" s="95">
        <f>VLOOKUP($I275,data_dd!$C:$H,4,FALSE)</f>
        <v>33.353534672109433</v>
      </c>
      <c r="M275" s="96">
        <f>VLOOKUP($I275,data_dd!$C:$H,5,FALSE)</f>
        <v>33.103114010318407</v>
      </c>
      <c r="N275" s="31"/>
      <c r="O275" s="40">
        <f t="shared" si="21"/>
        <v>44917</v>
      </c>
      <c r="P275" s="95">
        <f>VLOOKUP($O275,data_dd!$C:$H,2,FALSE)</f>
        <v>39.671634958388211</v>
      </c>
      <c r="Q275" s="96">
        <f>VLOOKUP($O275,data_dd!$C:$H,3,FALSE)</f>
        <v>39.430821507919632</v>
      </c>
      <c r="R275" s="95">
        <f>VLOOKUP($O275,data_dd!$C:$H,4,FALSE)</f>
        <v>32.939890002924329</v>
      </c>
      <c r="S275" s="96">
        <f>VLOOKUP($O275,data_dd!$C:$H,5,FALSE)</f>
        <v>32.831878207385884</v>
      </c>
      <c r="T275" s="31"/>
    </row>
    <row r="276" spans="1:20" ht="15">
      <c r="A276" s="106" t="str">
        <f t="shared" si="22"/>
        <v>23-Dec</v>
      </c>
      <c r="B276" s="34">
        <f t="shared" si="23"/>
        <v>45649</v>
      </c>
      <c r="C276" s="82" t="e">
        <f>IF(VLOOKUP($B276,data_dd!$C:$H,2,FALSE)=0,#N/A,VLOOKUP($B276,data_dd!$C:$H,2,FALSE))</f>
        <v>#N/A</v>
      </c>
      <c r="D276" s="94" t="e">
        <f>IF(VLOOKUP($B276,data_dd!$C:$H,2,FALSE)=0,#N/A,VLOOKUP($B276,data_dd!$C:$H,3,FALSE))</f>
        <v>#N/A</v>
      </c>
      <c r="E276" s="82" t="e">
        <f>IF(VLOOKUP($B276,data_dd!$C:$H,4,FALSE)=0,#N/A,VLOOKUP($B276,data_dd!$C:$H,4,FALSE))</f>
        <v>#N/A</v>
      </c>
      <c r="F276" s="94" t="e">
        <f>IF(VLOOKUP($B276,data_dd!$C:$H,4,FALSE)=0,#N/A,VLOOKUP($B276,data_dd!$C:$H,5,FALSE))</f>
        <v>#N/A</v>
      </c>
      <c r="G276" s="94">
        <f>IF(VLOOKUP($B276,data_dd!$C:$H,6,FALSE)=0,#N/A,VLOOKUP($B276,data_dd!$C:$H,6,FALSE))</f>
        <v>32.314790441403701</v>
      </c>
      <c r="H276" s="31"/>
      <c r="I276" s="34">
        <f t="shared" si="20"/>
        <v>45283</v>
      </c>
      <c r="J276" s="82">
        <f>VLOOKUP($I276,data_dd!$C:$H,2,FALSE)</f>
        <v>39.644213172528879</v>
      </c>
      <c r="K276" s="94">
        <f>VLOOKUP($I276,data_dd!$C:$H,3,FALSE)</f>
        <v>39.778081570675411</v>
      </c>
      <c r="L276" s="82">
        <f>VLOOKUP($I276,data_dd!$C:$H,4,FALSE)</f>
        <v>32.726241572620147</v>
      </c>
      <c r="M276" s="94">
        <f>VLOOKUP($I276,data_dd!$C:$H,5,FALSE)</f>
        <v>33.085795992933669</v>
      </c>
      <c r="N276" s="31"/>
      <c r="O276" s="34">
        <f t="shared" si="21"/>
        <v>44918</v>
      </c>
      <c r="P276" s="82">
        <f>VLOOKUP($O276,data_dd!$C:$H,2,FALSE)</f>
        <v>39.708977797239385</v>
      </c>
      <c r="Q276" s="94">
        <f>VLOOKUP($O276,data_dd!$C:$H,3,FALSE)</f>
        <v>39.585540362892189</v>
      </c>
      <c r="R276" s="82">
        <f>VLOOKUP($O276,data_dd!$C:$H,4,FALSE)</f>
        <v>33.124719545067428</v>
      </c>
      <c r="S276" s="94">
        <f>VLOOKUP($O276,data_dd!$C:$H,5,FALSE)</f>
        <v>32.950066665203494</v>
      </c>
      <c r="T276" s="31"/>
    </row>
    <row r="277" spans="1:20" ht="15">
      <c r="A277" s="106" t="str">
        <f t="shared" si="22"/>
        <v>24-Dec</v>
      </c>
      <c r="B277" s="40">
        <f t="shared" si="23"/>
        <v>45650</v>
      </c>
      <c r="C277" s="95" t="e">
        <f>IF(VLOOKUP($B277,data_dd!$C:$H,2,FALSE)=0,#N/A,VLOOKUP($B277,data_dd!$C:$H,2,FALSE))</f>
        <v>#N/A</v>
      </c>
      <c r="D277" s="96" t="e">
        <f>IF(VLOOKUP($B277,data_dd!$C:$H,2,FALSE)=0,#N/A,VLOOKUP($B277,data_dd!$C:$H,3,FALSE))</f>
        <v>#N/A</v>
      </c>
      <c r="E277" s="95" t="e">
        <f>IF(VLOOKUP($B277,data_dd!$C:$H,4,FALSE)=0,#N/A,VLOOKUP($B277,data_dd!$C:$H,4,FALSE))</f>
        <v>#N/A</v>
      </c>
      <c r="F277" s="96" t="e">
        <f>IF(VLOOKUP($B277,data_dd!$C:$H,4,FALSE)=0,#N/A,VLOOKUP($B277,data_dd!$C:$H,5,FALSE))</f>
        <v>#N/A</v>
      </c>
      <c r="G277" s="96">
        <f>IF(VLOOKUP($B277,data_dd!$C:$H,6,FALSE)=0,#N/A,VLOOKUP($B277,data_dd!$C:$H,6,FALSE))</f>
        <v>32.382889546887704</v>
      </c>
      <c r="H277" s="31"/>
      <c r="I277" s="40">
        <f t="shared" si="20"/>
        <v>45284</v>
      </c>
      <c r="J277" s="95">
        <f>VLOOKUP($I277,data_dd!$C:$H,2,FALSE)</f>
        <v>40.676043381886039</v>
      </c>
      <c r="K277" s="96">
        <f>VLOOKUP($I277,data_dd!$C:$H,3,FALSE)</f>
        <v>39.916911667255576</v>
      </c>
      <c r="L277" s="95">
        <f>VLOOKUP($I277,data_dd!$C:$H,4,FALSE)</f>
        <v>33.682474159432687</v>
      </c>
      <c r="M277" s="96">
        <f>VLOOKUP($I277,data_dd!$C:$H,5,FALSE)</f>
        <v>33.156135923580791</v>
      </c>
      <c r="N277" s="31"/>
      <c r="O277" s="40">
        <f t="shared" si="21"/>
        <v>44919</v>
      </c>
      <c r="P277" s="95">
        <f>VLOOKUP($O277,data_dd!$C:$H,2,FALSE)</f>
        <v>40.565821791396417</v>
      </c>
      <c r="Q277" s="96">
        <f>VLOOKUP($O277,data_dd!$C:$H,3,FALSE)</f>
        <v>39.698994700584748</v>
      </c>
      <c r="R277" s="95">
        <f>VLOOKUP($O277,data_dd!$C:$H,4,FALSE)</f>
        <v>33.406019757927602</v>
      </c>
      <c r="S277" s="96">
        <f>VLOOKUP($O277,data_dd!$C:$H,5,FALSE)</f>
        <v>33.006915439023501</v>
      </c>
      <c r="T277" s="31"/>
    </row>
    <row r="278" spans="1:20" ht="15">
      <c r="A278" s="106" t="str">
        <f t="shared" si="22"/>
        <v>25-Dec</v>
      </c>
      <c r="B278" s="34">
        <f t="shared" si="23"/>
        <v>45651</v>
      </c>
      <c r="C278" s="82" t="e">
        <f>IF(VLOOKUP($B278,data_dd!$C:$H,2,FALSE)=0,#N/A,VLOOKUP($B278,data_dd!$C:$H,2,FALSE))</f>
        <v>#N/A</v>
      </c>
      <c r="D278" s="94" t="e">
        <f>IF(VLOOKUP($B278,data_dd!$C:$H,2,FALSE)=0,#N/A,VLOOKUP($B278,data_dd!$C:$H,3,FALSE))</f>
        <v>#N/A</v>
      </c>
      <c r="E278" s="82" t="e">
        <f>IF(VLOOKUP($B278,data_dd!$C:$H,4,FALSE)=0,#N/A,VLOOKUP($B278,data_dd!$C:$H,4,FALSE))</f>
        <v>#N/A</v>
      </c>
      <c r="F278" s="94" t="e">
        <f>IF(VLOOKUP($B278,data_dd!$C:$H,4,FALSE)=0,#N/A,VLOOKUP($B278,data_dd!$C:$H,5,FALSE))</f>
        <v>#N/A</v>
      </c>
      <c r="G278" s="94">
        <f>IF(VLOOKUP($B278,data_dd!$C:$H,6,FALSE)=0,#N/A,VLOOKUP($B278,data_dd!$C:$H,6,FALSE))</f>
        <v>32.4333128522998</v>
      </c>
      <c r="H278" s="31"/>
      <c r="I278" s="34">
        <f t="shared" si="20"/>
        <v>45285</v>
      </c>
      <c r="J278" s="82">
        <f>VLOOKUP($I278,data_dd!$C:$H,2,FALSE)</f>
        <v>38.936532220757947</v>
      </c>
      <c r="K278" s="94">
        <f>VLOOKUP($I278,data_dd!$C:$H,3,FALSE)</f>
        <v>39.784675297257621</v>
      </c>
      <c r="L278" s="82">
        <f>VLOOKUP($I278,data_dd!$C:$H,4,FALSE)</f>
        <v>32.581246693506486</v>
      </c>
      <c r="M278" s="94">
        <f>VLOOKUP($I278,data_dd!$C:$H,5,FALSE)</f>
        <v>33.089975005170878</v>
      </c>
      <c r="N278" s="31"/>
      <c r="O278" s="34">
        <f t="shared" si="21"/>
        <v>44920</v>
      </c>
      <c r="P278" s="82">
        <f>VLOOKUP($O278,data_dd!$C:$H,2,FALSE)</f>
        <v>38.31856011646083</v>
      </c>
      <c r="Q278" s="94">
        <f>VLOOKUP($O278,data_dd!$C:$H,3,FALSE)</f>
        <v>39.614520363079009</v>
      </c>
      <c r="R278" s="82">
        <f>VLOOKUP($O278,data_dd!$C:$H,4,FALSE)</f>
        <v>32.572708124425773</v>
      </c>
      <c r="S278" s="94">
        <f>VLOOKUP($O278,data_dd!$C:$H,5,FALSE)</f>
        <v>33.021728714766624</v>
      </c>
      <c r="T278" s="31"/>
    </row>
    <row r="279" spans="1:20" ht="15">
      <c r="A279" s="106" t="str">
        <f t="shared" si="22"/>
        <v>26-Dec</v>
      </c>
      <c r="B279" s="40">
        <f t="shared" si="23"/>
        <v>45652</v>
      </c>
      <c r="C279" s="95" t="e">
        <f>IF(VLOOKUP($B279,data_dd!$C:$H,2,FALSE)=0,#N/A,VLOOKUP($B279,data_dd!$C:$H,2,FALSE))</f>
        <v>#N/A</v>
      </c>
      <c r="D279" s="96" t="e">
        <f>IF(VLOOKUP($B279,data_dd!$C:$H,2,FALSE)=0,#N/A,VLOOKUP($B279,data_dd!$C:$H,3,FALSE))</f>
        <v>#N/A</v>
      </c>
      <c r="E279" s="95" t="e">
        <f>IF(VLOOKUP($B279,data_dd!$C:$H,4,FALSE)=0,#N/A,VLOOKUP($B279,data_dd!$C:$H,4,FALSE))</f>
        <v>#N/A</v>
      </c>
      <c r="F279" s="96" t="e">
        <f>IF(VLOOKUP($B279,data_dd!$C:$H,4,FALSE)=0,#N/A,VLOOKUP($B279,data_dd!$C:$H,5,FALSE))</f>
        <v>#N/A</v>
      </c>
      <c r="G279" s="96">
        <f>IF(VLOOKUP($B279,data_dd!$C:$H,6,FALSE)=0,#N/A,VLOOKUP($B279,data_dd!$C:$H,6,FALSE))</f>
        <v>32.429346902472545</v>
      </c>
      <c r="H279" s="31"/>
      <c r="I279" s="40">
        <f t="shared" si="20"/>
        <v>45286</v>
      </c>
      <c r="J279" s="95">
        <f>VLOOKUP($I279,data_dd!$C:$H,2,FALSE)</f>
        <v>40.519152730106242</v>
      </c>
      <c r="K279" s="96">
        <f>VLOOKUP($I279,data_dd!$C:$H,3,FALSE)</f>
        <v>39.891801279965151</v>
      </c>
      <c r="L279" s="95">
        <f>VLOOKUP($I279,data_dd!$C:$H,4,FALSE)</f>
        <v>33.598827963321497</v>
      </c>
      <c r="M279" s="96">
        <f>VLOOKUP($I279,data_dd!$C:$H,5,FALSE)</f>
        <v>33.140904825010594</v>
      </c>
      <c r="N279" s="31"/>
      <c r="O279" s="40">
        <f t="shared" si="21"/>
        <v>44921</v>
      </c>
      <c r="P279" s="95">
        <f>VLOOKUP($O279,data_dd!$C:$H,2,FALSE)</f>
        <v>40.529867130310052</v>
      </c>
      <c r="Q279" s="96">
        <f>VLOOKUP($O279,data_dd!$C:$H,3,FALSE)</f>
        <v>39.685316779665378</v>
      </c>
      <c r="R279" s="95">
        <f>VLOOKUP($O279,data_dd!$C:$H,4,FALSE)</f>
        <v>33.293347081705477</v>
      </c>
      <c r="S279" s="96">
        <f>VLOOKUP($O279,data_dd!$C:$H,5,FALSE)</f>
        <v>33.025691094395427</v>
      </c>
      <c r="T279" s="31"/>
    </row>
    <row r="280" spans="1:20" ht="15">
      <c r="A280" s="106" t="str">
        <f t="shared" si="22"/>
        <v>27-Dec</v>
      </c>
      <c r="B280" s="34">
        <f t="shared" si="23"/>
        <v>45653</v>
      </c>
      <c r="C280" s="82" t="e">
        <f>IF(VLOOKUP($B280,data_dd!$C:$H,2,FALSE)=0,#N/A,VLOOKUP($B280,data_dd!$C:$H,2,FALSE))</f>
        <v>#N/A</v>
      </c>
      <c r="D280" s="94" t="e">
        <f>IF(VLOOKUP($B280,data_dd!$C:$H,2,FALSE)=0,#N/A,VLOOKUP($B280,data_dd!$C:$H,3,FALSE))</f>
        <v>#N/A</v>
      </c>
      <c r="E280" s="82" t="e">
        <f>IF(VLOOKUP($B280,data_dd!$C:$H,4,FALSE)=0,#N/A,VLOOKUP($B280,data_dd!$C:$H,4,FALSE))</f>
        <v>#N/A</v>
      </c>
      <c r="F280" s="94" t="e">
        <f>IF(VLOOKUP($B280,data_dd!$C:$H,4,FALSE)=0,#N/A,VLOOKUP($B280,data_dd!$C:$H,5,FALSE))</f>
        <v>#N/A</v>
      </c>
      <c r="G280" s="94">
        <f>IF(VLOOKUP($B280,data_dd!$C:$H,6,FALSE)=0,#N/A,VLOOKUP($B280,data_dd!$C:$H,6,FALSE))</f>
        <v>32.439888257764963</v>
      </c>
      <c r="H280" s="31"/>
      <c r="I280" s="34">
        <f t="shared" si="20"/>
        <v>45287</v>
      </c>
      <c r="J280" s="82">
        <f>VLOOKUP($I280,data_dd!$C:$H,2,FALSE)</f>
        <v>40.253689876236692</v>
      </c>
      <c r="K280" s="94">
        <f>VLOOKUP($I280,data_dd!$C:$H,3,FALSE)</f>
        <v>39.959945629339103</v>
      </c>
      <c r="L280" s="82">
        <f>VLOOKUP($I280,data_dd!$C:$H,4,FALSE)</f>
        <v>33.13101270020708</v>
      </c>
      <c r="M280" s="94">
        <f>VLOOKUP($I280,data_dd!$C:$H,5,FALSE)</f>
        <v>33.164305410811252</v>
      </c>
      <c r="N280" s="31"/>
      <c r="O280" s="34">
        <f t="shared" si="21"/>
        <v>44922</v>
      </c>
      <c r="P280" s="82">
        <f>VLOOKUP($O280,data_dd!$C:$H,2,FALSE)</f>
        <v>39.8446153904749</v>
      </c>
      <c r="Q280" s="94">
        <f>VLOOKUP($O280,data_dd!$C:$H,3,FALSE)</f>
        <v>39.763056529478121</v>
      </c>
      <c r="R280" s="82">
        <f>VLOOKUP($O280,data_dd!$C:$H,4,FALSE)</f>
        <v>33.119454433105211</v>
      </c>
      <c r="S280" s="94">
        <f>VLOOKUP($O280,data_dd!$C:$H,5,FALSE)</f>
        <v>33.074409649829676</v>
      </c>
      <c r="T280" s="31"/>
    </row>
    <row r="281" spans="1:20" ht="15">
      <c r="A281" s="106" t="str">
        <f t="shared" si="22"/>
        <v>28-Dec</v>
      </c>
      <c r="B281" s="40">
        <f t="shared" si="23"/>
        <v>45654</v>
      </c>
      <c r="C281" s="95" t="e">
        <f>IF(VLOOKUP($B281,data_dd!$C:$H,2,FALSE)=0,#N/A,VLOOKUP($B281,data_dd!$C:$H,2,FALSE))</f>
        <v>#N/A</v>
      </c>
      <c r="D281" s="96" t="e">
        <f>IF(VLOOKUP($B281,data_dd!$C:$H,2,FALSE)=0,#N/A,VLOOKUP($B281,data_dd!$C:$H,3,FALSE))</f>
        <v>#N/A</v>
      </c>
      <c r="E281" s="95" t="e">
        <f>IF(VLOOKUP($B281,data_dd!$C:$H,4,FALSE)=0,#N/A,VLOOKUP($B281,data_dd!$C:$H,4,FALSE))</f>
        <v>#N/A</v>
      </c>
      <c r="F281" s="96" t="e">
        <f>IF(VLOOKUP($B281,data_dd!$C:$H,4,FALSE)=0,#N/A,VLOOKUP($B281,data_dd!$C:$H,5,FALSE))</f>
        <v>#N/A</v>
      </c>
      <c r="G281" s="96">
        <f>IF(VLOOKUP($B281,data_dd!$C:$H,6,FALSE)=0,#N/A,VLOOKUP($B281,data_dd!$C:$H,6,FALSE))</f>
        <v>32.441232585533804</v>
      </c>
      <c r="H281" s="31"/>
      <c r="I281" s="40">
        <f t="shared" si="20"/>
        <v>45288</v>
      </c>
      <c r="J281" s="95">
        <f>VLOOKUP($I281,data_dd!$C:$H,2,FALSE)</f>
        <v>40.232008942576101</v>
      </c>
      <c r="K281" s="96">
        <f>VLOOKUP($I281,data_dd!$C:$H,3,FALSE)</f>
        <v>40.012672790332338</v>
      </c>
      <c r="L281" s="95">
        <f>VLOOKUP($I281,data_dd!$C:$H,4,FALSE)</f>
        <v>33.532708081047595</v>
      </c>
      <c r="M281" s="96">
        <f>VLOOKUP($I281,data_dd!$C:$H,5,FALSE)</f>
        <v>33.196543971347104</v>
      </c>
      <c r="N281" s="31"/>
      <c r="O281" s="40">
        <f t="shared" si="21"/>
        <v>44923</v>
      </c>
      <c r="P281" s="95">
        <f>VLOOKUP($O281,data_dd!$C:$H,2,FALSE)</f>
        <v>40.024890842702455</v>
      </c>
      <c r="Q281" s="96">
        <f>VLOOKUP($O281,data_dd!$C:$H,3,FALSE)</f>
        <v>39.797229279288246</v>
      </c>
      <c r="R281" s="95">
        <f>VLOOKUP($O281,data_dd!$C:$H,4,FALSE)</f>
        <v>33.13548729283977</v>
      </c>
      <c r="S281" s="96">
        <f>VLOOKUP($O281,data_dd!$C:$H,5,FALSE)</f>
        <v>33.085449185464618</v>
      </c>
      <c r="T281" s="31"/>
    </row>
    <row r="282" spans="1:20" ht="15">
      <c r="A282" s="106" t="str">
        <f t="shared" si="22"/>
        <v>29-Dec</v>
      </c>
      <c r="B282" s="34">
        <f t="shared" si="23"/>
        <v>45655</v>
      </c>
      <c r="C282" s="82" t="e">
        <f>IF(VLOOKUP($B282,data_dd!$C:$H,2,FALSE)=0,#N/A,VLOOKUP($B282,data_dd!$C:$H,2,FALSE))</f>
        <v>#N/A</v>
      </c>
      <c r="D282" s="94" t="e">
        <f>IF(VLOOKUP($B282,data_dd!$C:$H,2,FALSE)=0,#N/A,VLOOKUP($B282,data_dd!$C:$H,3,FALSE))</f>
        <v>#N/A</v>
      </c>
      <c r="E282" s="82" t="e">
        <f>IF(VLOOKUP($B282,data_dd!$C:$H,4,FALSE)=0,#N/A,VLOOKUP($B282,data_dd!$C:$H,4,FALSE))</f>
        <v>#N/A</v>
      </c>
      <c r="F282" s="94" t="e">
        <f>IF(VLOOKUP($B282,data_dd!$C:$H,4,FALSE)=0,#N/A,VLOOKUP($B282,data_dd!$C:$H,5,FALSE))</f>
        <v>#N/A</v>
      </c>
      <c r="G282" s="94">
        <f>IF(VLOOKUP($B282,data_dd!$C:$H,6,FALSE)=0,#N/A,VLOOKUP($B282,data_dd!$C:$H,6,FALSE))</f>
        <v>32.453175026763937</v>
      </c>
      <c r="H282" s="31"/>
      <c r="I282" s="34">
        <f t="shared" si="20"/>
        <v>45289</v>
      </c>
      <c r="J282" s="82">
        <f>VLOOKUP($I282,data_dd!$C:$H,2,FALSE)</f>
        <v>39.883568016627081</v>
      </c>
      <c r="K282" s="94">
        <f>VLOOKUP($I282,data_dd!$C:$H,3,FALSE)</f>
        <v>40.046017495996054</v>
      </c>
      <c r="L282" s="82">
        <f>VLOOKUP($I282,data_dd!$C:$H,4,FALSE)</f>
        <v>32.933173423720902</v>
      </c>
      <c r="M282" s="94">
        <f>VLOOKUP($I282,data_dd!$C:$H,5,FALSE)</f>
        <v>33.217821455892548</v>
      </c>
      <c r="N282" s="31"/>
      <c r="O282" s="34">
        <f t="shared" si="21"/>
        <v>44924</v>
      </c>
      <c r="P282" s="82">
        <f>VLOOKUP($O282,data_dd!$C:$H,2,FALSE)</f>
        <v>39.632089692351698</v>
      </c>
      <c r="Q282" s="94">
        <f>VLOOKUP($O282,data_dd!$C:$H,3,FALSE)</f>
        <v>39.803182354432444</v>
      </c>
      <c r="R282" s="82">
        <f>VLOOKUP($O282,data_dd!$C:$H,4,FALSE)</f>
        <v>33.064104178847629</v>
      </c>
      <c r="S282" s="94">
        <f>VLOOKUP($O282,data_dd!$C:$H,5,FALSE)</f>
        <v>33.090243223456994</v>
      </c>
      <c r="T282" s="31"/>
    </row>
    <row r="283" spans="1:20" ht="15">
      <c r="A283" s="106" t="str">
        <f t="shared" si="22"/>
        <v>30-Dec</v>
      </c>
      <c r="B283" s="40">
        <f t="shared" si="23"/>
        <v>45656</v>
      </c>
      <c r="C283" s="95" t="e">
        <f>IF(VLOOKUP($B283,data_dd!$C:$H,2,FALSE)=0,#N/A,VLOOKUP($B283,data_dd!$C:$H,2,FALSE))</f>
        <v>#N/A</v>
      </c>
      <c r="D283" s="96" t="e">
        <f>IF(VLOOKUP($B283,data_dd!$C:$H,2,FALSE)=0,#N/A,VLOOKUP($B283,data_dd!$C:$H,3,FALSE))</f>
        <v>#N/A</v>
      </c>
      <c r="E283" s="95" t="e">
        <f>IF(VLOOKUP($B283,data_dd!$C:$H,4,FALSE)=0,#N/A,VLOOKUP($B283,data_dd!$C:$H,4,FALSE))</f>
        <v>#N/A</v>
      </c>
      <c r="F283" s="96" t="e">
        <f>IF(VLOOKUP($B283,data_dd!$C:$H,4,FALSE)=0,#N/A,VLOOKUP($B283,data_dd!$C:$H,5,FALSE))</f>
        <v>#N/A</v>
      </c>
      <c r="G283" s="96">
        <f>IF(VLOOKUP($B283,data_dd!$C:$H,6,FALSE)=0,#N/A,VLOOKUP($B283,data_dd!$C:$H,6,FALSE))</f>
        <v>32.501366588318518</v>
      </c>
      <c r="H283" s="31"/>
      <c r="I283" s="40">
        <f t="shared" si="20"/>
        <v>45290</v>
      </c>
      <c r="J283" s="95">
        <f>VLOOKUP($I283,data_dd!$C:$H,2,FALSE)</f>
        <v>40.350057540537577</v>
      </c>
      <c r="K283" s="96">
        <f>VLOOKUP($I283,data_dd!$C:$H,3,FALSE)</f>
        <v>40.045538228148672</v>
      </c>
      <c r="L283" s="95">
        <f>VLOOKUP($I283,data_dd!$C:$H,4,FALSE)</f>
        <v>33.561698144249974</v>
      </c>
      <c r="M283" s="96">
        <f>VLOOKUP($I283,data_dd!$C:$H,5,FALSE)</f>
        <v>33.220767004969446</v>
      </c>
      <c r="N283" s="31"/>
      <c r="O283" s="40">
        <f t="shared" si="21"/>
        <v>44925</v>
      </c>
      <c r="P283" s="95">
        <f>VLOOKUP($O283,data_dd!$C:$H,2,FALSE)</f>
        <v>40.214191599954624</v>
      </c>
      <c r="Q283" s="96">
        <f>VLOOKUP($O283,data_dd!$C:$H,3,FALSE)</f>
        <v>39.807789628576856</v>
      </c>
      <c r="R283" s="95">
        <f>VLOOKUP($O283,data_dd!$C:$H,4,FALSE)</f>
        <v>33.301425291765526</v>
      </c>
      <c r="S283" s="96">
        <f>VLOOKUP($O283,data_dd!$C:$H,5,FALSE)</f>
        <v>33.104122973496061</v>
      </c>
      <c r="T283" s="31"/>
    </row>
    <row r="284" spans="1:20" ht="15">
      <c r="A284" s="106" t="str">
        <f t="shared" si="22"/>
        <v>31-Dec</v>
      </c>
      <c r="B284" s="34">
        <f t="shared" si="23"/>
        <v>45657</v>
      </c>
      <c r="C284" s="82" t="e">
        <f>IF(VLOOKUP($B284,data_dd!$C:$H,2,FALSE)=0,#N/A,VLOOKUP($B284,data_dd!$C:$H,2,FALSE))</f>
        <v>#N/A</v>
      </c>
      <c r="D284" s="94" t="e">
        <f>IF(VLOOKUP($B284,data_dd!$C:$H,2,FALSE)=0,#N/A,VLOOKUP($B284,data_dd!$C:$H,3,FALSE))</f>
        <v>#N/A</v>
      </c>
      <c r="E284" s="82" t="e">
        <f>IF(VLOOKUP($B284,data_dd!$C:$H,4,FALSE)=0,#N/A,VLOOKUP($B284,data_dd!$C:$H,4,FALSE))</f>
        <v>#N/A</v>
      </c>
      <c r="F284" s="94" t="e">
        <f>IF(VLOOKUP($B284,data_dd!$C:$H,4,FALSE)=0,#N/A,VLOOKUP($B284,data_dd!$C:$H,5,FALSE))</f>
        <v>#N/A</v>
      </c>
      <c r="G284" s="94">
        <f>IF(VLOOKUP($B284,data_dd!$C:$H,6,FALSE)=0,#N/A,VLOOKUP($B284,data_dd!$C:$H,6,FALSE))</f>
        <v>32.547848249344554</v>
      </c>
      <c r="H284" s="31"/>
      <c r="I284" s="34">
        <f t="shared" si="20"/>
        <v>45291</v>
      </c>
      <c r="J284" s="82">
        <f>VLOOKUP($I284,data_dd!$C:$H,2,FALSE)</f>
        <v>39.717257121616967</v>
      </c>
      <c r="K284" s="94">
        <f>VLOOKUP($I284,data_dd!$C:$H,3,FALSE)</f>
        <v>40.115163883371594</v>
      </c>
      <c r="L284" s="82">
        <f>VLOOKUP($I284,data_dd!$C:$H,4,FALSE)</f>
        <v>32.787394337034542</v>
      </c>
      <c r="M284" s="94">
        <f>VLOOKUP($I284,data_dd!$C:$H,5,FALSE)</f>
        <v>33.241768023039349</v>
      </c>
      <c r="N284" s="31"/>
      <c r="O284" s="34">
        <f t="shared" si="21"/>
        <v>44926</v>
      </c>
      <c r="P284" s="82">
        <f>VLOOKUP($O284,data_dd!$C:$H,2,FALSE)</f>
        <v>40.018527622731227</v>
      </c>
      <c r="Q284" s="94">
        <f>VLOOKUP($O284,data_dd!$C:$H,3,FALSE)</f>
        <v>39.968800451525965</v>
      </c>
      <c r="R284" s="82">
        <f>VLOOKUP($O284,data_dd!$C:$H,4,FALSE)</f>
        <v>33.292946410164035</v>
      </c>
      <c r="S284" s="94">
        <f>VLOOKUP($O284,data_dd!$C:$H,5,FALSE)</f>
        <v>33.174657009709449</v>
      </c>
      <c r="T284" s="31"/>
    </row>
    <row r="285" spans="1:20" ht="15">
      <c r="A285" s="106" t="str">
        <f t="shared" si="22"/>
        <v>1-Jan</v>
      </c>
      <c r="B285" s="40">
        <f t="shared" si="23"/>
        <v>45658</v>
      </c>
      <c r="C285" s="95" t="e">
        <f>IF(VLOOKUP($B285,data_dd!$C:$H,2,FALSE)=0,#N/A,VLOOKUP($B285,data_dd!$C:$H,2,FALSE))</f>
        <v>#N/A</v>
      </c>
      <c r="D285" s="96" t="e">
        <f>IF(VLOOKUP($B285,data_dd!$C:$H,2,FALSE)=0,#N/A,VLOOKUP($B285,data_dd!$C:$H,3,FALSE))</f>
        <v>#N/A</v>
      </c>
      <c r="E285" s="95" t="e">
        <f>IF(VLOOKUP($B285,data_dd!$C:$H,4,FALSE)=0,#N/A,VLOOKUP($B285,data_dd!$C:$H,4,FALSE))</f>
        <v>#N/A</v>
      </c>
      <c r="F285" s="96" t="e">
        <f>IF(VLOOKUP($B285,data_dd!$C:$H,4,FALSE)=0,#N/A,VLOOKUP($B285,data_dd!$C:$H,5,FALSE))</f>
        <v>#N/A</v>
      </c>
      <c r="G285" s="96">
        <f>IF(VLOOKUP($B285,data_dd!$C:$H,6,FALSE)=0,#N/A,VLOOKUP($B285,data_dd!$C:$H,6,FALSE))</f>
        <v>32.572943933561284</v>
      </c>
      <c r="H285" s="31"/>
      <c r="I285" s="40">
        <f t="shared" si="20"/>
        <v>45292</v>
      </c>
      <c r="J285" s="95">
        <f>VLOOKUP($I285,data_dd!$C:$H,2,FALSE)</f>
        <v>40.279301474722217</v>
      </c>
      <c r="K285" s="96">
        <f>VLOOKUP($I285,data_dd!$C:$H,3,FALSE)</f>
        <v>40.070379909558525</v>
      </c>
      <c r="L285" s="95">
        <f>VLOOKUP($I285,data_dd!$C:$H,4,FALSE)</f>
        <v>33.455150135672916</v>
      </c>
      <c r="M285" s="96">
        <f>VLOOKUP($I285,data_dd!$C:$H,5,FALSE)</f>
        <v>33.215587119250308</v>
      </c>
      <c r="N285" s="31"/>
      <c r="O285" s="40">
        <f t="shared" si="21"/>
        <v>44927</v>
      </c>
      <c r="P285" s="95">
        <f>VLOOKUP($O285,data_dd!$C:$H,2,FALSE)</f>
        <v>40.188377704073162</v>
      </c>
      <c r="Q285" s="96">
        <f>VLOOKUP($O285,data_dd!$C:$H,3,FALSE)</f>
        <v>39.916752743881858</v>
      </c>
      <c r="R285" s="95">
        <f>VLOOKUP($O285,data_dd!$C:$H,4,FALSE)</f>
        <v>33.369858553406694</v>
      </c>
      <c r="S285" s="96">
        <f>VLOOKUP($O285,data_dd!$C:$H,5,FALSE)</f>
        <v>33.178772890401994</v>
      </c>
      <c r="T285" s="31"/>
    </row>
    <row r="286" spans="1:20" ht="15">
      <c r="A286" s="106" t="str">
        <f t="shared" si="22"/>
        <v>2-Jan</v>
      </c>
      <c r="B286" s="34">
        <f t="shared" si="23"/>
        <v>45659</v>
      </c>
      <c r="C286" s="82" t="e">
        <f>IF(VLOOKUP($B286,data_dd!$C:$H,2,FALSE)=0,#N/A,VLOOKUP($B286,data_dd!$C:$H,2,FALSE))</f>
        <v>#N/A</v>
      </c>
      <c r="D286" s="94" t="e">
        <f>IF(VLOOKUP($B286,data_dd!$C:$H,2,FALSE)=0,#N/A,VLOOKUP($B286,data_dd!$C:$H,3,FALSE))</f>
        <v>#N/A</v>
      </c>
      <c r="E286" s="82" t="e">
        <f>IF(VLOOKUP($B286,data_dd!$C:$H,4,FALSE)=0,#N/A,VLOOKUP($B286,data_dd!$C:$H,4,FALSE))</f>
        <v>#N/A</v>
      </c>
      <c r="F286" s="94" t="e">
        <f>IF(VLOOKUP($B286,data_dd!$C:$H,4,FALSE)=0,#N/A,VLOOKUP($B286,data_dd!$C:$H,5,FALSE))</f>
        <v>#N/A</v>
      </c>
      <c r="G286" s="94">
        <f>IF(VLOOKUP($B286,data_dd!$C:$H,6,FALSE)=0,#N/A,VLOOKUP($B286,data_dd!$C:$H,6,FALSE))</f>
        <v>32.578259004265021</v>
      </c>
      <c r="H286" s="31"/>
      <c r="I286" s="34">
        <f t="shared" si="20"/>
        <v>45293</v>
      </c>
      <c r="J286" s="82">
        <f>VLOOKUP($I286,data_dd!$C:$H,2,FALSE)</f>
        <v>39.932533229714892</v>
      </c>
      <c r="K286" s="94">
        <f>VLOOKUP($I286,data_dd!$C:$H,3,FALSE)</f>
        <v>40.105866918741512</v>
      </c>
      <c r="L286" s="82">
        <f>VLOOKUP($I286,data_dd!$C:$H,4,FALSE)</f>
        <v>32.961356331011572</v>
      </c>
      <c r="M286" s="94">
        <f>VLOOKUP($I286,data_dd!$C:$H,5,FALSE)</f>
        <v>33.22520594082809</v>
      </c>
      <c r="N286" s="31"/>
      <c r="O286" s="34">
        <f t="shared" si="21"/>
        <v>44928</v>
      </c>
      <c r="P286" s="82">
        <f>VLOOKUP($O286,data_dd!$C:$H,2,FALSE)</f>
        <v>39.849256168848086</v>
      </c>
      <c r="Q286" s="94">
        <f>VLOOKUP($O286,data_dd!$C:$H,3,FALSE)</f>
        <v>40.012807978687164</v>
      </c>
      <c r="R286" s="82">
        <f>VLOOKUP($O286,data_dd!$C:$H,4,FALSE)</f>
        <v>33.165587445302741</v>
      </c>
      <c r="S286" s="94">
        <f>VLOOKUP($O286,data_dd!$C:$H,5,FALSE)</f>
        <v>33.219672265639929</v>
      </c>
      <c r="T286" s="31"/>
    </row>
    <row r="287" spans="1:20" ht="15">
      <c r="A287" s="106" t="str">
        <f t="shared" si="22"/>
        <v>3-Jan</v>
      </c>
      <c r="B287" s="40">
        <f t="shared" si="23"/>
        <v>45660</v>
      </c>
      <c r="C287" s="95" t="e">
        <f>IF(VLOOKUP($B287,data_dd!$C:$H,2,FALSE)=0,#N/A,VLOOKUP($B287,data_dd!$C:$H,2,FALSE))</f>
        <v>#N/A</v>
      </c>
      <c r="D287" s="96" t="e">
        <f>IF(VLOOKUP($B287,data_dd!$C:$H,2,FALSE)=0,#N/A,VLOOKUP($B287,data_dd!$C:$H,3,FALSE))</f>
        <v>#N/A</v>
      </c>
      <c r="E287" s="95" t="e">
        <f>IF(VLOOKUP($B287,data_dd!$C:$H,4,FALSE)=0,#N/A,VLOOKUP($B287,data_dd!$C:$H,4,FALSE))</f>
        <v>#N/A</v>
      </c>
      <c r="F287" s="96" t="e">
        <f>IF(VLOOKUP($B287,data_dd!$C:$H,4,FALSE)=0,#N/A,VLOOKUP($B287,data_dd!$C:$H,5,FALSE))</f>
        <v>#N/A</v>
      </c>
      <c r="G287" s="96">
        <f>IF(VLOOKUP($B287,data_dd!$C:$H,6,FALSE)=0,#N/A,VLOOKUP($B287,data_dd!$C:$H,6,FALSE))</f>
        <v>32.599719293467849</v>
      </c>
      <c r="H287" s="31"/>
      <c r="I287" s="40">
        <f t="shared" si="20"/>
        <v>45294</v>
      </c>
      <c r="J287" s="95">
        <f>VLOOKUP($I287,data_dd!$C:$H,2,FALSE)</f>
        <v>40.430546096072639</v>
      </c>
      <c r="K287" s="96">
        <f>VLOOKUP($I287,data_dd!$C:$H,3,FALSE)</f>
        <v>40.11687376690579</v>
      </c>
      <c r="L287" s="95">
        <f>VLOOKUP($I287,data_dd!$C:$H,4,FALSE)</f>
        <v>33.580470215244432</v>
      </c>
      <c r="M287" s="96">
        <f>VLOOKUP($I287,data_dd!$C:$H,5,FALSE)</f>
        <v>33.228038759423008</v>
      </c>
      <c r="N287" s="31"/>
      <c r="O287" s="40">
        <f t="shared" si="21"/>
        <v>44929</v>
      </c>
      <c r="P287" s="95">
        <f>VLOOKUP($O287,data_dd!$C:$H,2,FALSE)</f>
        <v>40.051246812646568</v>
      </c>
      <c r="Q287" s="96">
        <f>VLOOKUP($O287,data_dd!$C:$H,3,FALSE)</f>
        <v>39.985090539661869</v>
      </c>
      <c r="R287" s="95">
        <f>VLOOKUP($O287,data_dd!$C:$H,4,FALSE)</f>
        <v>33.123351275871244</v>
      </c>
      <c r="S287" s="96">
        <f>VLOOKUP($O287,data_dd!$C:$H,5,FALSE)</f>
        <v>33.208036193027915</v>
      </c>
      <c r="T287" s="31"/>
    </row>
    <row r="288" spans="1:20" ht="15">
      <c r="A288" s="106" t="str">
        <f t="shared" si="22"/>
        <v>4-Jan</v>
      </c>
      <c r="B288" s="34">
        <f t="shared" si="23"/>
        <v>45661</v>
      </c>
      <c r="C288" s="82" t="e">
        <f>IF(VLOOKUP($B288,data_dd!$C:$H,2,FALSE)=0,#N/A,VLOOKUP($B288,data_dd!$C:$H,2,FALSE))</f>
        <v>#N/A</v>
      </c>
      <c r="D288" s="94" t="e">
        <f>IF(VLOOKUP($B288,data_dd!$C:$H,2,FALSE)=0,#N/A,VLOOKUP($B288,data_dd!$C:$H,3,FALSE))</f>
        <v>#N/A</v>
      </c>
      <c r="E288" s="82" t="e">
        <f>IF(VLOOKUP($B288,data_dd!$C:$H,4,FALSE)=0,#N/A,VLOOKUP($B288,data_dd!$C:$H,4,FALSE))</f>
        <v>#N/A</v>
      </c>
      <c r="F288" s="94" t="e">
        <f>IF(VLOOKUP($B288,data_dd!$C:$H,4,FALSE)=0,#N/A,VLOOKUP($B288,data_dd!$C:$H,5,FALSE))</f>
        <v>#N/A</v>
      </c>
      <c r="G288" s="94">
        <f>IF(VLOOKUP($B288,data_dd!$C:$H,6,FALSE)=0,#N/A,VLOOKUP($B288,data_dd!$C:$H,6,FALSE))</f>
        <v>32.603398462429531</v>
      </c>
      <c r="H288" s="31"/>
      <c r="I288" s="34">
        <f t="shared" si="20"/>
        <v>45295</v>
      </c>
      <c r="J288" s="82">
        <f>VLOOKUP($I288,data_dd!$C:$H,2,FALSE)</f>
        <v>39.949325056485769</v>
      </c>
      <c r="K288" s="94">
        <f>VLOOKUP($I288,data_dd!$C:$H,3,FALSE)</f>
        <v>40.103330718992915</v>
      </c>
      <c r="L288" s="82">
        <f>VLOOKUP($I288,data_dd!$C:$H,4,FALSE)</f>
        <v>32.896135083883657</v>
      </c>
      <c r="M288" s="94">
        <f>VLOOKUP($I288,data_dd!$C:$H,5,FALSE)</f>
        <v>33.210272380083026</v>
      </c>
      <c r="N288" s="31"/>
      <c r="O288" s="34">
        <f t="shared" si="21"/>
        <v>44930</v>
      </c>
      <c r="P288" s="82">
        <f>VLOOKUP($O288,data_dd!$C:$H,2,FALSE)</f>
        <v>39.819881920439435</v>
      </c>
      <c r="Q288" s="94">
        <f>VLOOKUP($O288,data_dd!$C:$H,3,FALSE)</f>
        <v>39.999194050125297</v>
      </c>
      <c r="R288" s="82">
        <f>VLOOKUP($O288,data_dd!$C:$H,4,FALSE)</f>
        <v>33.179741265622091</v>
      </c>
      <c r="S288" s="94">
        <f>VLOOKUP($O288,data_dd!$C:$H,5,FALSE)</f>
        <v>33.221440543958096</v>
      </c>
      <c r="T288" s="31"/>
    </row>
    <row r="289" spans="1:20" ht="15">
      <c r="A289" s="106" t="str">
        <f t="shared" si="22"/>
        <v>5-Jan</v>
      </c>
      <c r="B289" s="40">
        <f t="shared" si="23"/>
        <v>45662</v>
      </c>
      <c r="C289" s="95" t="e">
        <f>IF(VLOOKUP($B289,data_dd!$C:$H,2,FALSE)=0,#N/A,VLOOKUP($B289,data_dd!$C:$H,2,FALSE))</f>
        <v>#N/A</v>
      </c>
      <c r="D289" s="96" t="e">
        <f>IF(VLOOKUP($B289,data_dd!$C:$H,2,FALSE)=0,#N/A,VLOOKUP($B289,data_dd!$C:$H,3,FALSE))</f>
        <v>#N/A</v>
      </c>
      <c r="E289" s="95" t="e">
        <f>IF(VLOOKUP($B289,data_dd!$C:$H,4,FALSE)=0,#N/A,VLOOKUP($B289,data_dd!$C:$H,4,FALSE))</f>
        <v>#N/A</v>
      </c>
      <c r="F289" s="96" t="e">
        <f>IF(VLOOKUP($B289,data_dd!$C:$H,4,FALSE)=0,#N/A,VLOOKUP($B289,data_dd!$C:$H,5,FALSE))</f>
        <v>#N/A</v>
      </c>
      <c r="G289" s="96">
        <f>IF(VLOOKUP($B289,data_dd!$C:$H,6,FALSE)=0,#N/A,VLOOKUP($B289,data_dd!$C:$H,6,FALSE))</f>
        <v>32.6280990594068</v>
      </c>
      <c r="H289" s="31"/>
      <c r="I289" s="40">
        <f t="shared" si="20"/>
        <v>45296</v>
      </c>
      <c r="J289" s="95">
        <f>VLOOKUP($I289,data_dd!$C:$H,2,FALSE)</f>
        <v>40.429222590199174</v>
      </c>
      <c r="K289" s="96">
        <f>VLOOKUP($I289,data_dd!$C:$H,3,FALSE)</f>
        <v>40.122253659441157</v>
      </c>
      <c r="L289" s="95">
        <f>VLOOKUP($I289,data_dd!$C:$H,4,FALSE)</f>
        <v>33.620462788829769</v>
      </c>
      <c r="M289" s="96">
        <f>VLOOKUP($I289,data_dd!$C:$H,5,FALSE)</f>
        <v>33.220654103034391</v>
      </c>
      <c r="N289" s="31"/>
      <c r="O289" s="40">
        <f t="shared" si="21"/>
        <v>44931</v>
      </c>
      <c r="P289" s="95">
        <f>VLOOKUP($O289,data_dd!$C:$H,2,FALSE)</f>
        <v>40.45991194738977</v>
      </c>
      <c r="Q289" s="96">
        <f>VLOOKUP($O289,data_dd!$C:$H,3,FALSE)</f>
        <v>40.046859564787852</v>
      </c>
      <c r="R289" s="95">
        <f>VLOOKUP($O289,data_dd!$C:$H,4,FALSE)</f>
        <v>33.509733434053125</v>
      </c>
      <c r="S289" s="96">
        <f>VLOOKUP($O289,data_dd!$C:$H,5,FALSE)</f>
        <v>33.262189939641232</v>
      </c>
      <c r="T289" s="31"/>
    </row>
    <row r="290" spans="1:20" ht="15">
      <c r="A290" s="106" t="str">
        <f t="shared" si="22"/>
        <v>6-Jan</v>
      </c>
      <c r="B290" s="34">
        <f t="shared" si="23"/>
        <v>45663</v>
      </c>
      <c r="C290" s="82" t="e">
        <f>IF(VLOOKUP($B290,data_dd!$C:$H,2,FALSE)=0,#N/A,VLOOKUP($B290,data_dd!$C:$H,2,FALSE))</f>
        <v>#N/A</v>
      </c>
      <c r="D290" s="94" t="e">
        <f>IF(VLOOKUP($B290,data_dd!$C:$H,2,FALSE)=0,#N/A,VLOOKUP($B290,data_dd!$C:$H,3,FALSE))</f>
        <v>#N/A</v>
      </c>
      <c r="E290" s="82" t="e">
        <f>IF(VLOOKUP($B290,data_dd!$C:$H,4,FALSE)=0,#N/A,VLOOKUP($B290,data_dd!$C:$H,4,FALSE))</f>
        <v>#N/A</v>
      </c>
      <c r="F290" s="94" t="e">
        <f>IF(VLOOKUP($B290,data_dd!$C:$H,4,FALSE)=0,#N/A,VLOOKUP($B290,data_dd!$C:$H,5,FALSE))</f>
        <v>#N/A</v>
      </c>
      <c r="G290" s="94">
        <f>IF(VLOOKUP($B290,data_dd!$C:$H,6,FALSE)=0,#N/A,VLOOKUP($B290,data_dd!$C:$H,6,FALSE))</f>
        <v>32.6955259860121</v>
      </c>
      <c r="H290" s="31"/>
      <c r="I290" s="34">
        <f t="shared" si="20"/>
        <v>45297</v>
      </c>
      <c r="J290" s="82">
        <f>VLOOKUP($I290,data_dd!$C:$H,2,FALSE)</f>
        <v>40.203231286945424</v>
      </c>
      <c r="K290" s="94">
        <f>VLOOKUP($I290,data_dd!$C:$H,3,FALSE)</f>
        <v>40.182730460946757</v>
      </c>
      <c r="L290" s="82">
        <f>VLOOKUP($I290,data_dd!$C:$H,4,FALSE)</f>
        <v>33.08372218831795</v>
      </c>
      <c r="M290" s="94">
        <f>VLOOKUP($I290,data_dd!$C:$H,5,FALSE)</f>
        <v>33.254757388428658</v>
      </c>
      <c r="N290" s="31"/>
      <c r="O290" s="34">
        <f t="shared" si="21"/>
        <v>44932</v>
      </c>
      <c r="P290" s="82">
        <f>VLOOKUP($O290,data_dd!$C:$H,2,FALSE)</f>
        <v>40.056593476574875</v>
      </c>
      <c r="Q290" s="94">
        <f>VLOOKUP($O290,data_dd!$C:$H,3,FALSE)</f>
        <v>40.076563205788773</v>
      </c>
      <c r="R290" s="82">
        <f>VLOOKUP($O290,data_dd!$C:$H,4,FALSE)</f>
        <v>33.305060875622608</v>
      </c>
      <c r="S290" s="94">
        <f>VLOOKUP($O290,data_dd!$C:$H,5,FALSE)</f>
        <v>33.278259271977873</v>
      </c>
      <c r="T290" s="31"/>
    </row>
    <row r="291" spans="1:20" ht="15">
      <c r="A291" s="106" t="str">
        <f t="shared" si="22"/>
        <v>7-Jan</v>
      </c>
      <c r="B291" s="40">
        <f t="shared" si="23"/>
        <v>45664</v>
      </c>
      <c r="C291" s="95" t="e">
        <f>IF(VLOOKUP($B291,data_dd!$C:$H,2,FALSE)=0,#N/A,VLOOKUP($B291,data_dd!$C:$H,2,FALSE))</f>
        <v>#N/A</v>
      </c>
      <c r="D291" s="96" t="e">
        <f>IF(VLOOKUP($B291,data_dd!$C:$H,2,FALSE)=0,#N/A,VLOOKUP($B291,data_dd!$C:$H,3,FALSE))</f>
        <v>#N/A</v>
      </c>
      <c r="E291" s="95" t="e">
        <f>IF(VLOOKUP($B291,data_dd!$C:$H,4,FALSE)=0,#N/A,VLOOKUP($B291,data_dd!$C:$H,4,FALSE))</f>
        <v>#N/A</v>
      </c>
      <c r="F291" s="96" t="e">
        <f>IF(VLOOKUP($B291,data_dd!$C:$H,4,FALSE)=0,#N/A,VLOOKUP($B291,data_dd!$C:$H,5,FALSE))</f>
        <v>#N/A</v>
      </c>
      <c r="G291" s="96">
        <f>IF(VLOOKUP($B291,data_dd!$C:$H,6,FALSE)=0,#N/A,VLOOKUP($B291,data_dd!$C:$H,6,FALSE))</f>
        <v>32.738536056383637</v>
      </c>
      <c r="H291" s="31"/>
      <c r="I291" s="40">
        <f t="shared" si="20"/>
        <v>45298</v>
      </c>
      <c r="J291" s="95">
        <f>VLOOKUP($I291,data_dd!$C:$H,2,FALSE)</f>
        <v>40.225768709053455</v>
      </c>
      <c r="K291" s="96">
        <f>VLOOKUP($I291,data_dd!$C:$H,3,FALSE)</f>
        <v>40.170501345173278</v>
      </c>
      <c r="L291" s="95">
        <f>VLOOKUP($I291,data_dd!$C:$H,4,FALSE)</f>
        <v>33.403089480002826</v>
      </c>
      <c r="M291" s="96">
        <f>VLOOKUP($I291,data_dd!$C:$H,5,FALSE)</f>
        <v>33.240505958940702</v>
      </c>
      <c r="N291" s="31"/>
      <c r="O291" s="40">
        <f t="shared" si="21"/>
        <v>44933</v>
      </c>
      <c r="P291" s="95">
        <f>VLOOKUP($O291,data_dd!$C:$H,2,FALSE)</f>
        <v>40.538005462843195</v>
      </c>
      <c r="Q291" s="96">
        <f>VLOOKUP($O291,data_dd!$C:$H,3,FALSE)</f>
        <v>40.125937218783477</v>
      </c>
      <c r="R291" s="95">
        <f>VLOOKUP($O291,data_dd!$C:$H,4,FALSE)</f>
        <v>33.540310766985854</v>
      </c>
      <c r="S291" s="96">
        <f>VLOOKUP($O291,data_dd!$C:$H,5,FALSE)</f>
        <v>33.307393965310744</v>
      </c>
      <c r="T291" s="31"/>
    </row>
    <row r="292" spans="1:20" ht="15">
      <c r="A292" s="106" t="str">
        <f t="shared" si="22"/>
        <v>8-Jan</v>
      </c>
      <c r="B292" s="34">
        <f t="shared" si="23"/>
        <v>45665</v>
      </c>
      <c r="C292" s="82" t="e">
        <f>IF(VLOOKUP($B292,data_dd!$C:$H,2,FALSE)=0,#N/A,VLOOKUP($B292,data_dd!$C:$H,2,FALSE))</f>
        <v>#N/A</v>
      </c>
      <c r="D292" s="94" t="e">
        <f>IF(VLOOKUP($B292,data_dd!$C:$H,2,FALSE)=0,#N/A,VLOOKUP($B292,data_dd!$C:$H,3,FALSE))</f>
        <v>#N/A</v>
      </c>
      <c r="E292" s="82" t="e">
        <f>IF(VLOOKUP($B292,data_dd!$C:$H,4,FALSE)=0,#N/A,VLOOKUP($B292,data_dd!$C:$H,4,FALSE))</f>
        <v>#N/A</v>
      </c>
      <c r="F292" s="94" t="e">
        <f>IF(VLOOKUP($B292,data_dd!$C:$H,4,FALSE)=0,#N/A,VLOOKUP($B292,data_dd!$C:$H,5,FALSE))</f>
        <v>#N/A</v>
      </c>
      <c r="G292" s="94">
        <f>IF(VLOOKUP($B292,data_dd!$C:$H,6,FALSE)=0,#N/A,VLOOKUP($B292,data_dd!$C:$H,6,FALSE))</f>
        <v>32.773599728800278</v>
      </c>
      <c r="H292" s="31"/>
      <c r="I292" s="34">
        <f>I291+1</f>
        <v>45299</v>
      </c>
      <c r="J292" s="82">
        <f>VLOOKUP($I292,data_dd!$C:$H,2,FALSE)</f>
        <v>39.799018591408235</v>
      </c>
      <c r="K292" s="94">
        <f>VLOOKUP($I292,data_dd!$C:$H,3,FALSE)</f>
        <v>40.164485217176335</v>
      </c>
      <c r="L292" s="82">
        <f>VLOOKUP($I292,data_dd!$C:$H,4,FALSE)</f>
        <v>32.658072604156708</v>
      </c>
      <c r="M292" s="94">
        <f>VLOOKUP($I292,data_dd!$C:$H,5,FALSE)</f>
        <v>33.207149706731272</v>
      </c>
      <c r="N292" s="31"/>
      <c r="O292" s="34">
        <f>O291+1</f>
        <v>44934</v>
      </c>
      <c r="P292" s="82">
        <f>VLOOKUP($O292,data_dd!$C:$H,2,FALSE)</f>
        <v>40.117267209024448</v>
      </c>
      <c r="Q292" s="94">
        <f>VLOOKUP($O292,data_dd!$C:$H,3,FALSE)</f>
        <v>40.154442696274828</v>
      </c>
      <c r="R292" s="82">
        <f>VLOOKUP($O292,data_dd!$C:$H,4,FALSE)</f>
        <v>33.344867970988638</v>
      </c>
      <c r="S292" s="94">
        <f>VLOOKUP($O292,data_dd!$C:$H,5,FALSE)</f>
        <v>33.325579106669437</v>
      </c>
      <c r="T292" s="31"/>
    </row>
    <row r="293" spans="1:20" ht="15">
      <c r="A293" s="106" t="str">
        <f t="shared" si="22"/>
        <v>9-Jan</v>
      </c>
      <c r="B293" s="40">
        <f t="shared" si="23"/>
        <v>45666</v>
      </c>
      <c r="C293" s="95" t="e">
        <f>IF(VLOOKUP($B293,data_dd!$C:$H,2,FALSE)=0,#N/A,VLOOKUP($B293,data_dd!$C:$H,2,FALSE))</f>
        <v>#N/A</v>
      </c>
      <c r="D293" s="96" t="e">
        <f>IF(VLOOKUP($B293,data_dd!$C:$H,2,FALSE)=0,#N/A,VLOOKUP($B293,data_dd!$C:$H,3,FALSE))</f>
        <v>#N/A</v>
      </c>
      <c r="E293" s="95" t="e">
        <f>IF(VLOOKUP($B293,data_dd!$C:$H,4,FALSE)=0,#N/A,VLOOKUP($B293,data_dd!$C:$H,4,FALSE))</f>
        <v>#N/A</v>
      </c>
      <c r="F293" s="96" t="e">
        <f>IF(VLOOKUP($B293,data_dd!$C:$H,4,FALSE)=0,#N/A,VLOOKUP($B293,data_dd!$C:$H,5,FALSE))</f>
        <v>#N/A</v>
      </c>
      <c r="G293" s="96">
        <f>IF(VLOOKUP($B293,data_dd!$C:$H,6,FALSE)=0,#N/A,VLOOKUP($B293,data_dd!$C:$H,6,FALSE))</f>
        <v>32.752116855254748</v>
      </c>
      <c r="H293" s="31"/>
      <c r="I293" s="40">
        <f t="shared" ref="I293:I300" si="24">I292+1</f>
        <v>45300</v>
      </c>
      <c r="J293" s="95">
        <f>VLOOKUP($I293,data_dd!$C:$H,2,FALSE)</f>
        <v>39.947517169440516</v>
      </c>
      <c r="K293" s="96">
        <f>VLOOKUP($I293,data_dd!$C:$H,3,FALSE)</f>
        <v>40.103496287543557</v>
      </c>
      <c r="L293" s="95">
        <f>VLOOKUP($I293,data_dd!$C:$H,4,FALSE)</f>
        <v>33.22925789787309</v>
      </c>
      <c r="M293" s="96">
        <f>VLOOKUP($I293,data_dd!$C:$H,5,FALSE)</f>
        <v>33.163763748754498</v>
      </c>
      <c r="N293" s="31"/>
      <c r="O293" s="40">
        <f t="shared" ref="O293:O300" si="25">O292+1</f>
        <v>44935</v>
      </c>
      <c r="P293" s="95">
        <f>VLOOKUP($O293,data_dd!$C:$H,2,FALSE)</f>
        <v>40.360230639839536</v>
      </c>
      <c r="Q293" s="96">
        <f>VLOOKUP($O293,data_dd!$C:$H,3,FALSE)</f>
        <v>40.19093215702631</v>
      </c>
      <c r="R293" s="95">
        <f>VLOOKUP($O293,data_dd!$C:$H,4,FALSE)</f>
        <v>33.274008992453112</v>
      </c>
      <c r="S293" s="96">
        <f>VLOOKUP($O293,data_dd!$C:$H,5,FALSE)</f>
        <v>33.332143318825004</v>
      </c>
      <c r="T293" s="31"/>
    </row>
    <row r="294" spans="1:20" ht="15">
      <c r="A294" s="106" t="str">
        <f t="shared" si="22"/>
        <v>10-Jan</v>
      </c>
      <c r="B294" s="34">
        <f t="shared" si="23"/>
        <v>45667</v>
      </c>
      <c r="C294" s="82" t="e">
        <f>IF(VLOOKUP($B294,data_dd!$C:$H,2,FALSE)=0,#N/A,VLOOKUP($B294,data_dd!$C:$H,2,FALSE))</f>
        <v>#N/A</v>
      </c>
      <c r="D294" s="94" t="e">
        <f>IF(VLOOKUP($B294,data_dd!$C:$H,2,FALSE)=0,#N/A,VLOOKUP($B294,data_dd!$C:$H,3,FALSE))</f>
        <v>#N/A</v>
      </c>
      <c r="E294" s="82" t="e">
        <f>IF(VLOOKUP($B294,data_dd!$C:$H,4,FALSE)=0,#N/A,VLOOKUP($B294,data_dd!$C:$H,4,FALSE))</f>
        <v>#N/A</v>
      </c>
      <c r="F294" s="94" t="e">
        <f>IF(VLOOKUP($B294,data_dd!$C:$H,4,FALSE)=0,#N/A,VLOOKUP($B294,data_dd!$C:$H,5,FALSE))</f>
        <v>#N/A</v>
      </c>
      <c r="G294" s="94">
        <f>IF(VLOOKUP($B294,data_dd!$C:$H,6,FALSE)=0,#N/A,VLOOKUP($B294,data_dd!$C:$H,6,FALSE))</f>
        <v>32.729958451100011</v>
      </c>
      <c r="H294" s="31"/>
      <c r="I294" s="34">
        <f t="shared" si="24"/>
        <v>45301</v>
      </c>
      <c r="J294" s="82">
        <f>VLOOKUP($I294,data_dd!$C:$H,2,FALSE)</f>
        <v>39.531984312427859</v>
      </c>
      <c r="K294" s="94">
        <f>VLOOKUP($I294,data_dd!$C:$H,3,FALSE)</f>
        <v>40.043683584874955</v>
      </c>
      <c r="L294" s="82">
        <f>VLOOKUP($I294,data_dd!$C:$H,4,FALSE)</f>
        <v>32.52349684286677</v>
      </c>
      <c r="M294" s="94">
        <f>VLOOKUP($I294,data_dd!$C:$H,5,FALSE)</f>
        <v>33.105344343994041</v>
      </c>
      <c r="N294" s="31"/>
      <c r="O294" s="34">
        <f t="shared" si="25"/>
        <v>44936</v>
      </c>
      <c r="P294" s="82">
        <f>VLOOKUP($O294,data_dd!$C:$H,2,FALSE)</f>
        <v>39.773625268003727</v>
      </c>
      <c r="Q294" s="94">
        <f>VLOOKUP($O294,data_dd!$C:$H,3,FALSE)</f>
        <v>40.182350504687228</v>
      </c>
      <c r="R294" s="82">
        <f>VLOOKUP($O294,data_dd!$C:$H,4,FALSE)</f>
        <v>33.062002475818012</v>
      </c>
      <c r="S294" s="94">
        <f>VLOOKUP($O294,data_dd!$C:$H,5,FALSE)</f>
        <v>33.315857692415193</v>
      </c>
      <c r="T294" s="31"/>
    </row>
    <row r="295" spans="1:20" ht="15">
      <c r="A295" s="106" t="str">
        <f t="shared" si="22"/>
        <v>11-Jan</v>
      </c>
      <c r="B295" s="40">
        <f t="shared" si="23"/>
        <v>45668</v>
      </c>
      <c r="C295" s="95" t="e">
        <f>IF(VLOOKUP($B295,data_dd!$C:$H,2,FALSE)=0,#N/A,VLOOKUP($B295,data_dd!$C:$H,2,FALSE))</f>
        <v>#N/A</v>
      </c>
      <c r="D295" s="96" t="e">
        <f>IF(VLOOKUP($B295,data_dd!$C:$H,2,FALSE)=0,#N/A,VLOOKUP($B295,data_dd!$C:$H,3,FALSE))</f>
        <v>#N/A</v>
      </c>
      <c r="E295" s="95" t="e">
        <f>IF(VLOOKUP($B295,data_dd!$C:$H,4,FALSE)=0,#N/A,VLOOKUP($B295,data_dd!$C:$H,4,FALSE))</f>
        <v>#N/A</v>
      </c>
      <c r="F295" s="96" t="e">
        <f>IF(VLOOKUP($B295,data_dd!$C:$H,4,FALSE)=0,#N/A,VLOOKUP($B295,data_dd!$C:$H,5,FALSE))</f>
        <v>#N/A</v>
      </c>
      <c r="G295" s="96">
        <f>IF(VLOOKUP($B295,data_dd!$C:$H,6,FALSE)=0,#N/A,VLOOKUP($B295,data_dd!$C:$H,6,FALSE))</f>
        <v>32.686134055953403</v>
      </c>
      <c r="H295" s="31"/>
      <c r="I295" s="40">
        <f t="shared" si="24"/>
        <v>45302</v>
      </c>
      <c r="J295" s="95">
        <f>VLOOKUP($I295,data_dd!$C:$H,2,FALSE)</f>
        <v>40.087068357694342</v>
      </c>
      <c r="K295" s="96">
        <f>VLOOKUP($I295,data_dd!$C:$H,3,FALSE)</f>
        <v>39.993703373517576</v>
      </c>
      <c r="L295" s="95">
        <f>VLOOKUP($I295,data_dd!$C:$H,4,FALSE)</f>
        <v>33.229805955380378</v>
      </c>
      <c r="M295" s="96">
        <f>VLOOKUP($I295,data_dd!$C:$H,5,FALSE)</f>
        <v>33.05087309163175</v>
      </c>
      <c r="N295" s="31"/>
      <c r="O295" s="40">
        <f t="shared" si="25"/>
        <v>44937</v>
      </c>
      <c r="P295" s="95">
        <f>VLOOKUP($O295,data_dd!$C:$H,2,FALSE)</f>
        <v>40.440221964258527</v>
      </c>
      <c r="Q295" s="96">
        <f>VLOOKUP($O295,data_dd!$C:$H,3,FALSE)</f>
        <v>40.205020619735365</v>
      </c>
      <c r="R295" s="95">
        <f>VLOOKUP($O295,data_dd!$C:$H,4,FALSE)</f>
        <v>33.430502718259881</v>
      </c>
      <c r="S295" s="96">
        <f>VLOOKUP($O295,data_dd!$C:$H,5,FALSE)</f>
        <v>33.328452097915047</v>
      </c>
      <c r="T295" s="31"/>
    </row>
    <row r="296" spans="1:20" ht="15">
      <c r="A296" s="106" t="str">
        <f t="shared" si="22"/>
        <v>12-Jan</v>
      </c>
      <c r="B296" s="34">
        <f t="shared" si="23"/>
        <v>45669</v>
      </c>
      <c r="C296" s="82" t="e">
        <f>IF(VLOOKUP($B296,data_dd!$C:$H,2,FALSE)=0,#N/A,VLOOKUP($B296,data_dd!$C:$H,2,FALSE))</f>
        <v>#N/A</v>
      </c>
      <c r="D296" s="94" t="e">
        <f>IF(VLOOKUP($B296,data_dd!$C:$H,2,FALSE)=0,#N/A,VLOOKUP($B296,data_dd!$C:$H,3,FALSE))</f>
        <v>#N/A</v>
      </c>
      <c r="E296" s="82" t="e">
        <f>IF(VLOOKUP($B296,data_dd!$C:$H,4,FALSE)=0,#N/A,VLOOKUP($B296,data_dd!$C:$H,4,FALSE))</f>
        <v>#N/A</v>
      </c>
      <c r="F296" s="94" t="e">
        <f>IF(VLOOKUP($B296,data_dd!$C:$H,4,FALSE)=0,#N/A,VLOOKUP($B296,data_dd!$C:$H,5,FALSE))</f>
        <v>#N/A</v>
      </c>
      <c r="G296" s="94">
        <f>IF(VLOOKUP($B296,data_dd!$C:$H,6,FALSE)=0,#N/A,VLOOKUP($B296,data_dd!$C:$H,6,FALSE))</f>
        <v>32.679678698605798</v>
      </c>
      <c r="H296" s="31"/>
      <c r="I296" s="34">
        <f t="shared" si="24"/>
        <v>45303</v>
      </c>
      <c r="J296" s="82">
        <f>VLOOKUP($I296,data_dd!$C:$H,2,FALSE)</f>
        <v>39.716462297156298</v>
      </c>
      <c r="K296" s="94">
        <f>VLOOKUP($I296,data_dd!$C:$H,3,FALSE)</f>
        <v>39.938585368577051</v>
      </c>
      <c r="L296" s="82">
        <f>VLOOKUP($I296,data_dd!$C:$H,4,FALSE)</f>
        <v>32.633367950511435</v>
      </c>
      <c r="M296" s="94">
        <f>VLOOKUP($I296,data_dd!$C:$H,5,FALSE)</f>
        <v>32.996920625978788</v>
      </c>
      <c r="N296" s="31"/>
      <c r="O296" s="34">
        <f t="shared" si="25"/>
        <v>44938</v>
      </c>
      <c r="P296" s="82">
        <f>VLOOKUP($O296,data_dd!$C:$H,2,FALSE)</f>
        <v>40.005480924461665</v>
      </c>
      <c r="Q296" s="94">
        <f>VLOOKUP($O296,data_dd!$C:$H,3,FALSE)</f>
        <v>40.212361178143993</v>
      </c>
      <c r="R296" s="82">
        <f>VLOOKUP($O296,data_dd!$C:$H,4,FALSE)</f>
        <v>33.183796513099921</v>
      </c>
      <c r="S296" s="94">
        <f>VLOOKUP($O296,data_dd!$C:$H,5,FALSE)</f>
        <v>33.318600187338859</v>
      </c>
      <c r="T296" s="31"/>
    </row>
    <row r="297" spans="1:20" ht="15">
      <c r="A297" s="106" t="str">
        <f t="shared" si="22"/>
        <v>13-Jan</v>
      </c>
      <c r="B297" s="40">
        <f t="shared" si="23"/>
        <v>45670</v>
      </c>
      <c r="C297" s="95" t="e">
        <f>IF(VLOOKUP($B297,data_dd!$C:$H,2,FALSE)=0,#N/A,VLOOKUP($B297,data_dd!$C:$H,2,FALSE))</f>
        <v>#N/A</v>
      </c>
      <c r="D297" s="96" t="e">
        <f>IF(VLOOKUP($B297,data_dd!$C:$H,2,FALSE)=0,#N/A,VLOOKUP($B297,data_dd!$C:$H,3,FALSE))</f>
        <v>#N/A</v>
      </c>
      <c r="E297" s="95" t="e">
        <f>IF(VLOOKUP($B297,data_dd!$C:$H,4,FALSE)=0,#N/A,VLOOKUP($B297,data_dd!$C:$H,4,FALSE))</f>
        <v>#N/A</v>
      </c>
      <c r="F297" s="96" t="e">
        <f>IF(VLOOKUP($B297,data_dd!$C:$H,4,FALSE)=0,#N/A,VLOOKUP($B297,data_dd!$C:$H,5,FALSE))</f>
        <v>#N/A</v>
      </c>
      <c r="G297" s="96">
        <f>IF(VLOOKUP($B297,data_dd!$C:$H,6,FALSE)=0,#N/A,VLOOKUP($B297,data_dd!$C:$H,6,FALSE))</f>
        <v>32.682114343449818</v>
      </c>
      <c r="H297" s="31"/>
      <c r="I297" s="40">
        <f t="shared" si="24"/>
        <v>45304</v>
      </c>
      <c r="J297" s="95">
        <f>VLOOKUP($I297,data_dd!$C:$H,2,FALSE)</f>
        <v>40.718058088551601</v>
      </c>
      <c r="K297" s="96">
        <f>VLOOKUP($I297,data_dd!$C:$H,3,FALSE)</f>
        <v>39.997661702182256</v>
      </c>
      <c r="L297" s="95">
        <f>VLOOKUP($I297,data_dd!$C:$H,4,FALSE)</f>
        <v>33.768226784829004</v>
      </c>
      <c r="M297" s="96">
        <f>VLOOKUP($I297,data_dd!$C:$H,5,FALSE)</f>
        <v>33.036583984464244</v>
      </c>
      <c r="N297" s="31"/>
      <c r="O297" s="40">
        <f t="shared" si="25"/>
        <v>44939</v>
      </c>
      <c r="P297" s="95">
        <f>VLOOKUP($O297,data_dd!$C:$H,2,FALSE)</f>
        <v>40.539431783285423</v>
      </c>
      <c r="Q297" s="96">
        <f>VLOOKUP($O297,data_dd!$C:$H,3,FALSE)</f>
        <v>40.217450027924315</v>
      </c>
      <c r="R297" s="95">
        <f>VLOOKUP($O297,data_dd!$C:$H,4,FALSE)</f>
        <v>33.537155487255028</v>
      </c>
      <c r="S297" s="96">
        <f>VLOOKUP($O297,data_dd!$C:$H,5,FALSE)</f>
        <v>33.320051125686405</v>
      </c>
      <c r="T297" s="31"/>
    </row>
    <row r="298" spans="1:20" ht="15">
      <c r="A298" s="106" t="str">
        <f t="shared" si="22"/>
        <v>14-Jan</v>
      </c>
      <c r="B298" s="34">
        <f t="shared" si="23"/>
        <v>45671</v>
      </c>
      <c r="C298" s="82" t="e">
        <f>IF(VLOOKUP($B298,data_dd!$C:$H,2,FALSE)=0,#N/A,VLOOKUP($B298,data_dd!$C:$H,2,FALSE))</f>
        <v>#N/A</v>
      </c>
      <c r="D298" s="94" t="e">
        <f>IF(VLOOKUP($B298,data_dd!$C:$H,2,FALSE)=0,#N/A,VLOOKUP($B298,data_dd!$C:$H,3,FALSE))</f>
        <v>#N/A</v>
      </c>
      <c r="E298" s="82" t="e">
        <f>IF(VLOOKUP($B298,data_dd!$C:$H,4,FALSE)=0,#N/A,VLOOKUP($B298,data_dd!$C:$H,4,FALSE))</f>
        <v>#N/A</v>
      </c>
      <c r="F298" s="94" t="e">
        <f>IF(VLOOKUP($B298,data_dd!$C:$H,4,FALSE)=0,#N/A,VLOOKUP($B298,data_dd!$C:$H,5,FALSE))</f>
        <v>#N/A</v>
      </c>
      <c r="G298" s="94">
        <f>IF(VLOOKUP($B298,data_dd!$C:$H,6,FALSE)=0,#N/A,VLOOKUP($B298,data_dd!$C:$H,6,FALSE))</f>
        <v>32.650662139858596</v>
      </c>
      <c r="H298" s="31"/>
      <c r="I298" s="34">
        <f t="shared" si="24"/>
        <v>45305</v>
      </c>
      <c r="J298" s="82">
        <f>VLOOKUP($I298,data_dd!$C:$H,2,FALSE)</f>
        <v>39.766921335068815</v>
      </c>
      <c r="K298" s="94">
        <f>VLOOKUP($I298,data_dd!$C:$H,3,FALSE)</f>
        <v>39.967717558828355</v>
      </c>
      <c r="L298" s="82">
        <f>VLOOKUP($I298,data_dd!$C:$H,4,FALSE)</f>
        <v>32.673570718181274</v>
      </c>
      <c r="M298" s="94">
        <f>VLOOKUP($I298,data_dd!$C:$H,5,FALSE)</f>
        <v>33.012241027082752</v>
      </c>
      <c r="N298" s="31"/>
      <c r="O298" s="34">
        <f t="shared" si="25"/>
        <v>44940</v>
      </c>
      <c r="P298" s="82">
        <f>VLOOKUP($O298,data_dd!$C:$H,2,FALSE)</f>
        <v>40.283224709233565</v>
      </c>
      <c r="Q298" s="94">
        <f>VLOOKUP($O298,data_dd!$C:$H,3,FALSE)</f>
        <v>40.245444271649582</v>
      </c>
      <c r="R298" s="82">
        <f>VLOOKUP($O298,data_dd!$C:$H,4,FALSE)</f>
        <v>33.435082847060194</v>
      </c>
      <c r="S298" s="94">
        <f>VLOOKUP($O298,data_dd!$C:$H,5,FALSE)</f>
        <v>33.335695405240557</v>
      </c>
      <c r="T298" s="31"/>
    </row>
    <row r="299" spans="1:20" ht="15">
      <c r="A299" s="106" t="str">
        <f t="shared" si="22"/>
        <v>15-Jan</v>
      </c>
      <c r="B299" s="40">
        <f t="shared" si="23"/>
        <v>45672</v>
      </c>
      <c r="C299" s="95" t="e">
        <f>IF(VLOOKUP($B299,data_dd!$C:$H,2,FALSE)=0,#N/A,VLOOKUP($B299,data_dd!$C:$H,2,FALSE))</f>
        <v>#N/A</v>
      </c>
      <c r="D299" s="96" t="e">
        <f>IF(VLOOKUP($B299,data_dd!$C:$H,2,FALSE)=0,#N/A,VLOOKUP($B299,data_dd!$C:$H,3,FALSE))</f>
        <v>#N/A</v>
      </c>
      <c r="E299" s="95" t="e">
        <f>IF(VLOOKUP($B299,data_dd!$C:$H,4,FALSE)=0,#N/A,VLOOKUP($B299,data_dd!$C:$H,4,FALSE))</f>
        <v>#N/A</v>
      </c>
      <c r="F299" s="96" t="e">
        <f>IF(VLOOKUP($B299,data_dd!$C:$H,4,FALSE)=0,#N/A,VLOOKUP($B299,data_dd!$C:$H,5,FALSE))</f>
        <v>#N/A</v>
      </c>
      <c r="G299" s="96">
        <f>IF(VLOOKUP($B299,data_dd!$C:$H,6,FALSE)=0,#N/A,VLOOKUP($B299,data_dd!$C:$H,6,FALSE))</f>
        <v>32.610591321487703</v>
      </c>
      <c r="H299" s="31"/>
      <c r="I299" s="40">
        <f t="shared" si="24"/>
        <v>45306</v>
      </c>
      <c r="J299" s="95">
        <f>VLOOKUP($I299,data_dd!$C:$H,2,FALSE)</f>
        <v>40.214858703412567</v>
      </c>
      <c r="K299" s="96">
        <f>VLOOKUP($I299,data_dd!$C:$H,3,FALSE)</f>
        <v>39.989314144640133</v>
      </c>
      <c r="L299" s="95">
        <f>VLOOKUP($I299,data_dd!$C:$H,4,FALSE)</f>
        <v>33.264402608818436</v>
      </c>
      <c r="M299" s="96">
        <f>VLOOKUP($I299,data_dd!$C:$H,5,FALSE)</f>
        <v>33.006501823545847</v>
      </c>
      <c r="N299" s="31"/>
      <c r="O299" s="40">
        <f t="shared" si="25"/>
        <v>44941</v>
      </c>
      <c r="P299" s="95">
        <f>VLOOKUP($O299,data_dd!$C:$H,2,FALSE)</f>
        <v>40.514215169935746</v>
      </c>
      <c r="Q299" s="96">
        <f>VLOOKUP($O299,data_dd!$C:$H,3,FALSE)</f>
        <v>40.256789422517549</v>
      </c>
      <c r="R299" s="95">
        <f>VLOOKUP($O299,data_dd!$C:$H,4,FALSE)</f>
        <v>33.478715104940775</v>
      </c>
      <c r="S299" s="96">
        <f>VLOOKUP($O299,data_dd!$C:$H,5,FALSE)</f>
        <v>33.348904519070047</v>
      </c>
      <c r="T299" s="31"/>
    </row>
    <row r="300" spans="1:20" ht="15">
      <c r="A300" s="106" t="str">
        <f t="shared" si="22"/>
        <v>16-Jan</v>
      </c>
      <c r="B300" s="34">
        <f t="shared" si="23"/>
        <v>45673</v>
      </c>
      <c r="C300" s="82" t="e">
        <f>IF(VLOOKUP($B300,data_dd!$C:$H,2,FALSE)=0,#N/A,VLOOKUP($B300,data_dd!$C:$H,2,FALSE))</f>
        <v>#N/A</v>
      </c>
      <c r="D300" s="94" t="e">
        <f>IF(VLOOKUP($B300,data_dd!$C:$H,2,FALSE)=0,#N/A,VLOOKUP($B300,data_dd!$C:$H,3,FALSE))</f>
        <v>#N/A</v>
      </c>
      <c r="E300" s="82" t="e">
        <f>IF(VLOOKUP($B300,data_dd!$C:$H,4,FALSE)=0,#N/A,VLOOKUP($B300,data_dd!$C:$H,4,FALSE))</f>
        <v>#N/A</v>
      </c>
      <c r="F300" s="94" t="e">
        <f>IF(VLOOKUP($B300,data_dd!$C:$H,4,FALSE)=0,#N/A,VLOOKUP($B300,data_dd!$C:$H,5,FALSE))</f>
        <v>#N/A</v>
      </c>
      <c r="G300" s="94">
        <f>IF(VLOOKUP($B300,data_dd!$C:$H,6,FALSE)=0,#N/A,VLOOKUP($B300,data_dd!$C:$H,6,FALSE))</f>
        <v>32.542246863171265</v>
      </c>
      <c r="H300" s="31"/>
      <c r="I300" s="34">
        <f t="shared" si="24"/>
        <v>45307</v>
      </c>
      <c r="J300" s="82">
        <f>VLOOKUP($I300,data_dd!$C:$H,2,FALSE)</f>
        <v>39.689476157804023</v>
      </c>
      <c r="K300" s="94">
        <f>VLOOKUP($I300,data_dd!$C:$H,3,FALSE)</f>
        <v>39.995592062987882</v>
      </c>
      <c r="L300" s="82">
        <f>VLOOKUP($I300,data_dd!$C:$H,4,FALSE)</f>
        <v>32.556803656979135</v>
      </c>
      <c r="M300" s="94">
        <f>VLOOKUP($I300,data_dd!$C:$H,5,FALSE)</f>
        <v>33.002948082189945</v>
      </c>
      <c r="N300" s="31"/>
      <c r="O300" s="34">
        <f t="shared" si="25"/>
        <v>44942</v>
      </c>
      <c r="P300" s="82">
        <f>VLOOKUP($O300,data_dd!$C:$H,2,FALSE)</f>
        <v>39.584605690945466</v>
      </c>
      <c r="Q300" s="94">
        <f>VLOOKUP($O300,data_dd!$C:$H,3,FALSE)</f>
        <v>40.207746446216092</v>
      </c>
      <c r="R300" s="82">
        <f>VLOOKUP($O300,data_dd!$C:$H,4,FALSE)</f>
        <v>32.756344188972335</v>
      </c>
      <c r="S300" s="94">
        <f>VLOOKUP($O300,data_dd!$C:$H,5,FALSE)</f>
        <v>33.28665025879021</v>
      </c>
      <c r="T300" s="31"/>
    </row>
    <row r="301" spans="1:20" ht="15">
      <c r="A301" s="106" t="str">
        <f t="shared" si="22"/>
        <v>17-Jan</v>
      </c>
      <c r="B301" s="40">
        <f t="shared" si="23"/>
        <v>45674</v>
      </c>
      <c r="C301" s="95" t="e">
        <f>IF(VLOOKUP($B301,data_dd!$C:$H,2,FALSE)=0,#N/A,VLOOKUP($B301,data_dd!$C:$H,2,FALSE))</f>
        <v>#N/A</v>
      </c>
      <c r="D301" s="96" t="e">
        <f>IF(VLOOKUP($B301,data_dd!$C:$H,2,FALSE)=0,#N/A,VLOOKUP($B301,data_dd!$C:$H,3,FALSE))</f>
        <v>#N/A</v>
      </c>
      <c r="E301" s="95" t="e">
        <f>IF(VLOOKUP($B301,data_dd!$C:$H,4,FALSE)=0,#N/A,VLOOKUP($B301,data_dd!$C:$H,4,FALSE))</f>
        <v>#N/A</v>
      </c>
      <c r="F301" s="96" t="e">
        <f>IF(VLOOKUP($B301,data_dd!$C:$H,4,FALSE)=0,#N/A,VLOOKUP($B301,data_dd!$C:$H,5,FALSE))</f>
        <v>#N/A</v>
      </c>
      <c r="G301" s="96">
        <f>IF(VLOOKUP($B301,data_dd!$C:$H,6,FALSE)=0,#N/A,VLOOKUP($B301,data_dd!$C:$H,6,FALSE))</f>
        <v>32.497857068385116</v>
      </c>
      <c r="H301" s="31"/>
      <c r="I301" s="40">
        <f>I300+1</f>
        <v>45308</v>
      </c>
      <c r="J301" s="95">
        <f>VLOOKUP($I301,data_dd!$C:$H,2,FALSE)</f>
        <v>40.088093602800669</v>
      </c>
      <c r="K301" s="96">
        <f>VLOOKUP($I301,data_dd!$C:$H,3,FALSE)</f>
        <v>40.004463527165093</v>
      </c>
      <c r="L301" s="95">
        <f>VLOOKUP($I301,data_dd!$C:$H,4,FALSE)</f>
        <v>33.205656978338901</v>
      </c>
      <c r="M301" s="96">
        <f>VLOOKUP($I301,data_dd!$C:$H,5,FALSE)</f>
        <v>32.999460609965595</v>
      </c>
      <c r="N301" s="31"/>
      <c r="O301" s="40">
        <f>O300+1</f>
        <v>44943</v>
      </c>
      <c r="P301" s="95">
        <f>VLOOKUP($O301,data_dd!$C:$H,2,FALSE)</f>
        <v>39.986438685108986</v>
      </c>
      <c r="Q301" s="96">
        <f>VLOOKUP($O301,data_dd!$C:$H,3,FALSE)</f>
        <v>40.146569175782972</v>
      </c>
      <c r="R301" s="95">
        <f>VLOOKUP($O301,data_dd!$C:$H,4,FALSE)</f>
        <v>33.093398288073246</v>
      </c>
      <c r="S301" s="96">
        <f>VLOOKUP($O301,data_dd!$C:$H,5,FALSE)</f>
        <v>33.247270053917589</v>
      </c>
      <c r="T301" s="31"/>
    </row>
    <row r="302" spans="1:20" ht="15">
      <c r="A302" s="106" t="str">
        <f t="shared" si="22"/>
        <v>18-Jan</v>
      </c>
      <c r="B302" s="34">
        <f t="shared" si="23"/>
        <v>45675</v>
      </c>
      <c r="C302" s="82" t="e">
        <f>IF(VLOOKUP($B302,data_dd!$C:$H,2,FALSE)=0,#N/A,VLOOKUP($B302,data_dd!$C:$H,2,FALSE))</f>
        <v>#N/A</v>
      </c>
      <c r="D302" s="94" t="e">
        <f>IF(VLOOKUP($B302,data_dd!$C:$H,2,FALSE)=0,#N/A,VLOOKUP($B302,data_dd!$C:$H,3,FALSE))</f>
        <v>#N/A</v>
      </c>
      <c r="E302" s="82" t="e">
        <f>IF(VLOOKUP($B302,data_dd!$C:$H,4,FALSE)=0,#N/A,VLOOKUP($B302,data_dd!$C:$H,4,FALSE))</f>
        <v>#N/A</v>
      </c>
      <c r="F302" s="94" t="e">
        <f>IF(VLOOKUP($B302,data_dd!$C:$H,4,FALSE)=0,#N/A,VLOOKUP($B302,data_dd!$C:$H,5,FALSE))</f>
        <v>#N/A</v>
      </c>
      <c r="G302" s="94">
        <f>IF(VLOOKUP($B302,data_dd!$C:$H,6,FALSE)=0,#N/A,VLOOKUP($B302,data_dd!$C:$H,6,FALSE))</f>
        <v>32.455446438717097</v>
      </c>
      <c r="H302" s="31"/>
      <c r="I302" s="34">
        <f t="shared" ref="I302:I309" si="26">I301+1</f>
        <v>45309</v>
      </c>
      <c r="J302" s="82">
        <f>VLOOKUP($I302,data_dd!$C:$H,2,FALSE)</f>
        <v>39.139976194255617</v>
      </c>
      <c r="K302" s="94">
        <f>VLOOKUP($I302,data_dd!$C:$H,3,FALSE)</f>
        <v>39.931922511204277</v>
      </c>
      <c r="L302" s="82">
        <f>VLOOKUP($I302,data_dd!$C:$H,4,FALSE)</f>
        <v>32.054947563542733</v>
      </c>
      <c r="M302" s="94">
        <f>VLOOKUP($I302,data_dd!$C:$H,5,FALSE)</f>
        <v>32.921974581093792</v>
      </c>
      <c r="N302" s="31"/>
      <c r="O302" s="34">
        <f t="shared" ref="O302:O309" si="27">O301+1</f>
        <v>44944</v>
      </c>
      <c r="P302" s="82">
        <f>VLOOKUP($O302,data_dd!$C:$H,2,FALSE)</f>
        <v>39.916345179432724</v>
      </c>
      <c r="Q302" s="94">
        <f>VLOOKUP($O302,data_dd!$C:$H,3,FALSE)</f>
        <v>40.148061191494875</v>
      </c>
      <c r="R302" s="82">
        <f>VLOOKUP($O302,data_dd!$C:$H,4,FALSE)</f>
        <v>32.953643243345191</v>
      </c>
      <c r="S302" s="94">
        <f>VLOOKUP($O302,data_dd!$C:$H,5,FALSE)</f>
        <v>33.221318162741809</v>
      </c>
      <c r="T302" s="31"/>
    </row>
    <row r="303" spans="1:20" ht="15">
      <c r="A303" s="106" t="str">
        <f t="shared" si="22"/>
        <v>19-Jan</v>
      </c>
      <c r="B303" s="40">
        <f t="shared" si="23"/>
        <v>45676</v>
      </c>
      <c r="C303" s="95" t="e">
        <f>IF(VLOOKUP($B303,data_dd!$C:$H,2,FALSE)=0,#N/A,VLOOKUP($B303,data_dd!$C:$H,2,FALSE))</f>
        <v>#N/A</v>
      </c>
      <c r="D303" s="96" t="e">
        <f>IF(VLOOKUP($B303,data_dd!$C:$H,2,FALSE)=0,#N/A,VLOOKUP($B303,data_dd!$C:$H,3,FALSE))</f>
        <v>#N/A</v>
      </c>
      <c r="E303" s="95" t="e">
        <f>IF(VLOOKUP($B303,data_dd!$C:$H,4,FALSE)=0,#N/A,VLOOKUP($B303,data_dd!$C:$H,4,FALSE))</f>
        <v>#N/A</v>
      </c>
      <c r="F303" s="96" t="e">
        <f>IF(VLOOKUP($B303,data_dd!$C:$H,4,FALSE)=0,#N/A,VLOOKUP($B303,data_dd!$C:$H,5,FALSE))</f>
        <v>#N/A</v>
      </c>
      <c r="G303" s="96">
        <f>IF(VLOOKUP($B303,data_dd!$C:$H,6,FALSE)=0,#N/A,VLOOKUP($B303,data_dd!$C:$H,6,FALSE))</f>
        <v>32.447551881019635</v>
      </c>
      <c r="H303" s="31"/>
      <c r="I303" s="40">
        <f t="shared" si="26"/>
        <v>45310</v>
      </c>
      <c r="J303" s="95">
        <f>VLOOKUP($I303,data_dd!$C:$H,2,FALSE)</f>
        <v>39.927919401402598</v>
      </c>
      <c r="K303" s="96">
        <f>VLOOKUP($I303,data_dd!$C:$H,3,FALSE)</f>
        <v>39.856130810840284</v>
      </c>
      <c r="L303" s="95">
        <f>VLOOKUP($I303,data_dd!$C:$H,4,FALSE)</f>
        <v>33.239864061145099</v>
      </c>
      <c r="M303" s="96">
        <f>VLOOKUP($I303,data_dd!$C:$H,5,FALSE)</f>
        <v>32.878572985730422</v>
      </c>
      <c r="N303" s="31"/>
      <c r="O303" s="40">
        <f t="shared" si="27"/>
        <v>44945</v>
      </c>
      <c r="P303" s="95">
        <f>VLOOKUP($O303,data_dd!$C:$H,2,FALSE)</f>
        <v>39.911738808165524</v>
      </c>
      <c r="Q303" s="96">
        <f>VLOOKUP($O303,data_dd!$C:$H,3,FALSE)</f>
        <v>40.062723246312402</v>
      </c>
      <c r="R303" s="95">
        <f>VLOOKUP($O303,data_dd!$C:$H,4,FALSE)</f>
        <v>33.036098743701928</v>
      </c>
      <c r="S303" s="96">
        <f>VLOOKUP($O303,data_dd!$C:$H,5,FALSE)</f>
        <v>33.154913185702512</v>
      </c>
      <c r="T303" s="31"/>
    </row>
    <row r="304" spans="1:20" ht="15">
      <c r="A304" s="106" t="str">
        <f t="shared" si="22"/>
        <v>20-Jan</v>
      </c>
      <c r="B304" s="34">
        <f t="shared" si="23"/>
        <v>45677</v>
      </c>
      <c r="C304" s="82" t="e">
        <f>IF(VLOOKUP($B304,data_dd!$C:$H,2,FALSE)=0,#N/A,VLOOKUP($B304,data_dd!$C:$H,2,FALSE))</f>
        <v>#N/A</v>
      </c>
      <c r="D304" s="94" t="e">
        <f>IF(VLOOKUP($B304,data_dd!$C:$H,2,FALSE)=0,#N/A,VLOOKUP($B304,data_dd!$C:$H,3,FALSE))</f>
        <v>#N/A</v>
      </c>
      <c r="E304" s="82" t="e">
        <f>IF(VLOOKUP($B304,data_dd!$C:$H,4,FALSE)=0,#N/A,VLOOKUP($B304,data_dd!$C:$H,4,FALSE))</f>
        <v>#N/A</v>
      </c>
      <c r="F304" s="94" t="e">
        <f>IF(VLOOKUP($B304,data_dd!$C:$H,4,FALSE)=0,#N/A,VLOOKUP($B304,data_dd!$C:$H,5,FALSE))</f>
        <v>#N/A</v>
      </c>
      <c r="G304" s="94">
        <f>IF(VLOOKUP($B304,data_dd!$C:$H,6,FALSE)=0,#N/A,VLOOKUP($B304,data_dd!$C:$H,6,FALSE))</f>
        <v>32.427290105209373</v>
      </c>
      <c r="H304" s="31"/>
      <c r="I304" s="34">
        <f t="shared" si="26"/>
        <v>45311</v>
      </c>
      <c r="J304" s="82">
        <f>VLOOKUP($I304,data_dd!$C:$H,2,FALSE)</f>
        <v>39.749920734671761</v>
      </c>
      <c r="K304" s="94">
        <f>VLOOKUP($I304,data_dd!$C:$H,3,FALSE)</f>
        <v>39.856805246485251</v>
      </c>
      <c r="L304" s="82">
        <f>VLOOKUP($I304,data_dd!$C:$H,4,FALSE)</f>
        <v>32.530505008053126</v>
      </c>
      <c r="M304" s="94">
        <f>VLOOKUP($I304,data_dd!$C:$H,5,FALSE)</f>
        <v>32.860221909316095</v>
      </c>
      <c r="N304" s="31"/>
      <c r="O304" s="34">
        <f t="shared" si="27"/>
        <v>44946</v>
      </c>
      <c r="P304" s="82">
        <f>VLOOKUP($O304,data_dd!$C:$H,2,FALSE)</f>
        <v>40.151111302603695</v>
      </c>
      <c r="Q304" s="94">
        <f>VLOOKUP($O304,data_dd!$C:$H,3,FALSE)</f>
        <v>40.060815694393789</v>
      </c>
      <c r="R304" s="82">
        <f>VLOOKUP($O304,data_dd!$C:$H,4,FALSE)</f>
        <v>33.228479731984656</v>
      </c>
      <c r="S304" s="94">
        <f>VLOOKUP($O304,data_dd!$C:$H,5,FALSE)</f>
        <v>33.140488960626513</v>
      </c>
      <c r="T304" s="31"/>
    </row>
    <row r="305" spans="1:20" ht="15">
      <c r="A305" s="106" t="str">
        <f t="shared" si="22"/>
        <v>21-Jan</v>
      </c>
      <c r="B305" s="40">
        <f t="shared" si="23"/>
        <v>45678</v>
      </c>
      <c r="C305" s="95" t="e">
        <f>IF(VLOOKUP($B305,data_dd!$C:$H,2,FALSE)=0,#N/A,VLOOKUP($B305,data_dd!$C:$H,2,FALSE))</f>
        <v>#N/A</v>
      </c>
      <c r="D305" s="96" t="e">
        <f>IF(VLOOKUP($B305,data_dd!$C:$H,2,FALSE)=0,#N/A,VLOOKUP($B305,data_dd!$C:$H,3,FALSE))</f>
        <v>#N/A</v>
      </c>
      <c r="E305" s="95" t="e">
        <f>IF(VLOOKUP($B305,data_dd!$C:$H,4,FALSE)=0,#N/A,VLOOKUP($B305,data_dd!$C:$H,4,FALSE))</f>
        <v>#N/A</v>
      </c>
      <c r="F305" s="96" t="e">
        <f>IF(VLOOKUP($B305,data_dd!$C:$H,4,FALSE)=0,#N/A,VLOOKUP($B305,data_dd!$C:$H,5,FALSE))</f>
        <v>#N/A</v>
      </c>
      <c r="G305" s="96">
        <f>IF(VLOOKUP($B305,data_dd!$C:$H,6,FALSE)=0,#N/A,VLOOKUP($B305,data_dd!$C:$H,6,FALSE))</f>
        <v>32.385897030193107</v>
      </c>
      <c r="H305" s="31"/>
      <c r="I305" s="40">
        <f t="shared" si="26"/>
        <v>45312</v>
      </c>
      <c r="J305" s="95">
        <f>VLOOKUP($I305,data_dd!$C:$H,2,FALSE)</f>
        <v>39.970352629625538</v>
      </c>
      <c r="K305" s="96">
        <f>VLOOKUP($I305,data_dd!$C:$H,3,FALSE)</f>
        <v>39.789698149153452</v>
      </c>
      <c r="L305" s="95">
        <f>VLOOKUP($I305,data_dd!$C:$H,4,FALSE)</f>
        <v>33.059255507011365</v>
      </c>
      <c r="M305" s="96">
        <f>VLOOKUP($I305,data_dd!$C:$H,5,FALSE)</f>
        <v>32.798815612635238</v>
      </c>
      <c r="N305" s="31"/>
      <c r="O305" s="40">
        <f t="shared" si="27"/>
        <v>44947</v>
      </c>
      <c r="P305" s="95">
        <f>VLOOKUP($O305,data_dd!$C:$H,2,FALSE)</f>
        <v>40.257368266425516</v>
      </c>
      <c r="Q305" s="96">
        <f>VLOOKUP($O305,data_dd!$C:$H,3,FALSE)</f>
        <v>40.021782815964201</v>
      </c>
      <c r="R305" s="95">
        <f>VLOOKUP($O305,data_dd!$C:$H,4,FALSE)</f>
        <v>33.11473387498085</v>
      </c>
      <c r="S305" s="96">
        <f>VLOOKUP($O305,data_dd!$C:$H,5,FALSE)</f>
        <v>33.08375584069605</v>
      </c>
      <c r="T305" s="31"/>
    </row>
    <row r="306" spans="1:20" ht="15">
      <c r="A306" s="106" t="str">
        <f t="shared" si="22"/>
        <v>22-Jan</v>
      </c>
      <c r="B306" s="34">
        <f t="shared" si="23"/>
        <v>45679</v>
      </c>
      <c r="C306" s="82" t="e">
        <f>IF(VLOOKUP($B306,data_dd!$C:$H,2,FALSE)=0,#N/A,VLOOKUP($B306,data_dd!$C:$H,2,FALSE))</f>
        <v>#N/A</v>
      </c>
      <c r="D306" s="94" t="e">
        <f>IF(VLOOKUP($B306,data_dd!$C:$H,2,FALSE)=0,#N/A,VLOOKUP($B306,data_dd!$C:$H,3,FALSE))</f>
        <v>#N/A</v>
      </c>
      <c r="E306" s="82" t="e">
        <f>IF(VLOOKUP($B306,data_dd!$C:$H,4,FALSE)=0,#N/A,VLOOKUP($B306,data_dd!$C:$H,4,FALSE))</f>
        <v>#N/A</v>
      </c>
      <c r="F306" s="94" t="e">
        <f>IF(VLOOKUP($B306,data_dd!$C:$H,4,FALSE)=0,#N/A,VLOOKUP($B306,data_dd!$C:$H,5,FALSE))</f>
        <v>#N/A</v>
      </c>
      <c r="G306" s="94">
        <f>IF(VLOOKUP($B306,data_dd!$C:$H,6,FALSE)=0,#N/A,VLOOKUP($B306,data_dd!$C:$H,6,FALSE))</f>
        <v>32.332095949137013</v>
      </c>
      <c r="H306" s="31"/>
      <c r="I306" s="34">
        <f t="shared" si="26"/>
        <v>45313</v>
      </c>
      <c r="J306" s="82">
        <f>VLOOKUP($I306,data_dd!$C:$H,2,FALSE)</f>
        <v>39.827417837322002</v>
      </c>
      <c r="K306" s="94">
        <f>VLOOKUP($I306,data_dd!$C:$H,3,FALSE)</f>
        <v>39.804974320504108</v>
      </c>
      <c r="L306" s="82">
        <f>VLOOKUP($I306,data_dd!$C:$H,4,FALSE)</f>
        <v>32.633607124730631</v>
      </c>
      <c r="M306" s="94">
        <f>VLOOKUP($I306,data_dd!$C:$H,5,FALSE)</f>
        <v>32.802718177023863</v>
      </c>
      <c r="N306" s="31"/>
      <c r="O306" s="34">
        <f t="shared" si="27"/>
        <v>44948</v>
      </c>
      <c r="P306" s="82">
        <f>VLOOKUP($O306,data_dd!$C:$H,2,FALSE)</f>
        <v>39.711097816698761</v>
      </c>
      <c r="Q306" s="94">
        <f>VLOOKUP($O306,data_dd!$C:$H,3,FALSE)</f>
        <v>39.996565895660211</v>
      </c>
      <c r="R306" s="82">
        <f>VLOOKUP($O306,data_dd!$C:$H,4,FALSE)</f>
        <v>33.026892948452314</v>
      </c>
      <c r="S306" s="94">
        <f>VLOOKUP($O306,data_dd!$C:$H,5,FALSE)</f>
        <v>33.080789701989723</v>
      </c>
      <c r="T306" s="31"/>
    </row>
    <row r="307" spans="1:20" ht="15">
      <c r="A307" s="106" t="str">
        <f t="shared" si="22"/>
        <v>23-Jan</v>
      </c>
      <c r="B307" s="40">
        <f t="shared" si="23"/>
        <v>45680</v>
      </c>
      <c r="C307" s="95" t="e">
        <f>IF(VLOOKUP($B307,data_dd!$C:$H,2,FALSE)=0,#N/A,VLOOKUP($B307,data_dd!$C:$H,2,FALSE))</f>
        <v>#N/A</v>
      </c>
      <c r="D307" s="96" t="e">
        <f>IF(VLOOKUP($B307,data_dd!$C:$H,2,FALSE)=0,#N/A,VLOOKUP($B307,data_dd!$C:$H,3,FALSE))</f>
        <v>#N/A</v>
      </c>
      <c r="E307" s="95" t="e">
        <f>IF(VLOOKUP($B307,data_dd!$C:$H,4,FALSE)=0,#N/A,VLOOKUP($B307,data_dd!$C:$H,4,FALSE))</f>
        <v>#N/A</v>
      </c>
      <c r="F307" s="96" t="e">
        <f>IF(VLOOKUP($B307,data_dd!$C:$H,4,FALSE)=0,#N/A,VLOOKUP($B307,data_dd!$C:$H,5,FALSE))</f>
        <v>#N/A</v>
      </c>
      <c r="G307" s="96">
        <f>IF(VLOOKUP($B307,data_dd!$C:$H,6,FALSE)=0,#N/A,VLOOKUP($B307,data_dd!$C:$H,6,FALSE))</f>
        <v>32.276151576034856</v>
      </c>
      <c r="H307" s="31"/>
      <c r="I307" s="40">
        <f t="shared" si="26"/>
        <v>45314</v>
      </c>
      <c r="J307" s="95">
        <f>VLOOKUP($I307,data_dd!$C:$H,2,FALSE)</f>
        <v>40.271047737732815</v>
      </c>
      <c r="K307" s="96">
        <f>VLOOKUP($I307,data_dd!$C:$H,3,FALSE)</f>
        <v>39.823732313060134</v>
      </c>
      <c r="L307" s="95">
        <f>VLOOKUP($I307,data_dd!$C:$H,4,FALSE)</f>
        <v>33.360101820215405</v>
      </c>
      <c r="M307" s="96">
        <f>VLOOKUP($I307,data_dd!$C:$H,5,FALSE)</f>
        <v>32.82156978122589</v>
      </c>
      <c r="N307" s="31"/>
      <c r="O307" s="40">
        <f t="shared" si="27"/>
        <v>44949</v>
      </c>
      <c r="P307" s="95">
        <f>VLOOKUP($O307,data_dd!$C:$H,2,FALSE)</f>
        <v>40.36530173261805</v>
      </c>
      <c r="Q307" s="96">
        <f>VLOOKUP($O307,data_dd!$C:$H,3,FALSE)</f>
        <v>40.018830726453608</v>
      </c>
      <c r="R307" s="95">
        <f>VLOOKUP($O307,data_dd!$C:$H,4,FALSE)</f>
        <v>33.156044911122493</v>
      </c>
      <c r="S307" s="96">
        <f>VLOOKUP($O307,data_dd!$C:$H,5,FALSE)</f>
        <v>33.065843366796855</v>
      </c>
      <c r="T307" s="31"/>
    </row>
    <row r="308" spans="1:20" ht="15">
      <c r="A308" s="106" t="str">
        <f t="shared" si="22"/>
        <v>24-Jan</v>
      </c>
      <c r="B308" s="34">
        <f t="shared" si="23"/>
        <v>45681</v>
      </c>
      <c r="C308" s="82" t="e">
        <f>IF(VLOOKUP($B308,data_dd!$C:$H,2,FALSE)=0,#N/A,VLOOKUP($B308,data_dd!$C:$H,2,FALSE))</f>
        <v>#N/A</v>
      </c>
      <c r="D308" s="94" t="e">
        <f>IF(VLOOKUP($B308,data_dd!$C:$H,2,FALSE)=0,#N/A,VLOOKUP($B308,data_dd!$C:$H,3,FALSE))</f>
        <v>#N/A</v>
      </c>
      <c r="E308" s="82" t="e">
        <f>IF(VLOOKUP($B308,data_dd!$C:$H,4,FALSE)=0,#N/A,VLOOKUP($B308,data_dd!$C:$H,4,FALSE))</f>
        <v>#N/A</v>
      </c>
      <c r="F308" s="94" t="e">
        <f>IF(VLOOKUP($B308,data_dd!$C:$H,4,FALSE)=0,#N/A,VLOOKUP($B308,data_dd!$C:$H,5,FALSE))</f>
        <v>#N/A</v>
      </c>
      <c r="G308" s="94">
        <f>IF(VLOOKUP($B308,data_dd!$C:$H,6,FALSE)=0,#N/A,VLOOKUP($B308,data_dd!$C:$H,6,FALSE))</f>
        <v>32.233076865399468</v>
      </c>
      <c r="H308" s="31"/>
      <c r="I308" s="34">
        <f t="shared" si="26"/>
        <v>45315</v>
      </c>
      <c r="J308" s="82">
        <f>VLOOKUP($I308,data_dd!$C:$H,2,FALSE)</f>
        <v>39.706576643175779</v>
      </c>
      <c r="K308" s="94">
        <f>VLOOKUP($I308,data_dd!$C:$H,3,FALSE)</f>
        <v>39.872017797472552</v>
      </c>
      <c r="L308" s="82">
        <f>VLOOKUP($I308,data_dd!$C:$H,4,FALSE)</f>
        <v>32.523487227822784</v>
      </c>
      <c r="M308" s="94">
        <f>VLOOKUP($I308,data_dd!$C:$H,5,FALSE)</f>
        <v>32.858532476426952</v>
      </c>
      <c r="N308" s="31"/>
      <c r="O308" s="34">
        <f t="shared" si="27"/>
        <v>44950</v>
      </c>
      <c r="P308" s="82">
        <f>VLOOKUP($O308,data_dd!$C:$H,2,FALSE)</f>
        <v>39.710901609104717</v>
      </c>
      <c r="Q308" s="94">
        <f>VLOOKUP($O308,data_dd!$C:$H,3,FALSE)</f>
        <v>40.009603923811227</v>
      </c>
      <c r="R308" s="82">
        <f>VLOOKUP($O308,data_dd!$C:$H,4,FALSE)</f>
        <v>32.895461706614633</v>
      </c>
      <c r="S308" s="94">
        <f>VLOOKUP($O308,data_dd!$C:$H,5,FALSE)</f>
        <v>33.069689750255279</v>
      </c>
      <c r="T308" s="31"/>
    </row>
    <row r="309" spans="1:20" ht="15">
      <c r="A309" s="106" t="str">
        <f t="shared" si="22"/>
        <v>25-Jan</v>
      </c>
      <c r="B309" s="40">
        <f t="shared" si="23"/>
        <v>45682</v>
      </c>
      <c r="C309" s="95" t="e">
        <f>IF(VLOOKUP($B309,data_dd!$C:$H,2,FALSE)=0,#N/A,VLOOKUP($B309,data_dd!$C:$H,2,FALSE))</f>
        <v>#N/A</v>
      </c>
      <c r="D309" s="96" t="e">
        <f>IF(VLOOKUP($B309,data_dd!$C:$H,2,FALSE)=0,#N/A,VLOOKUP($B309,data_dd!$C:$H,3,FALSE))</f>
        <v>#N/A</v>
      </c>
      <c r="E309" s="95" t="e">
        <f>IF(VLOOKUP($B309,data_dd!$C:$H,4,FALSE)=0,#N/A,VLOOKUP($B309,data_dd!$C:$H,4,FALSE))</f>
        <v>#N/A</v>
      </c>
      <c r="F309" s="96" t="e">
        <f>IF(VLOOKUP($B309,data_dd!$C:$H,4,FALSE)=0,#N/A,VLOOKUP($B309,data_dd!$C:$H,5,FALSE))</f>
        <v>#N/A</v>
      </c>
      <c r="G309" s="96">
        <f>IF(VLOOKUP($B309,data_dd!$C:$H,6,FALSE)=0,#N/A,VLOOKUP($B309,data_dd!$C:$H,6,FALSE))</f>
        <v>32.184986446087343</v>
      </c>
      <c r="H309" s="31"/>
      <c r="I309" s="40">
        <f t="shared" si="26"/>
        <v>45316</v>
      </c>
      <c r="J309" s="95">
        <f>VLOOKUP($I309,data_dd!$C:$H,2,FALSE)</f>
        <v>40.332830137927687</v>
      </c>
      <c r="K309" s="96">
        <f>VLOOKUP($I309,data_dd!$C:$H,3,FALSE)</f>
        <v>39.921056392295071</v>
      </c>
      <c r="L309" s="95">
        <f>VLOOKUP($I309,data_dd!$C:$H,4,FALSE)</f>
        <v>33.414152789990901</v>
      </c>
      <c r="M309" s="96">
        <f>VLOOKUP($I309,data_dd!$C:$H,5,FALSE)</f>
        <v>32.886087525392355</v>
      </c>
      <c r="N309" s="31"/>
      <c r="O309" s="40">
        <f t="shared" si="27"/>
        <v>44951</v>
      </c>
      <c r="P309" s="95">
        <f>VLOOKUP($O309,data_dd!$C:$H,2,FALSE)</f>
        <v>40.47247782684736</v>
      </c>
      <c r="Q309" s="96">
        <f>VLOOKUP($O309,data_dd!$C:$H,3,FALSE)</f>
        <v>40.086709621726698</v>
      </c>
      <c r="R309" s="95">
        <f>VLOOKUP($O309,data_dd!$C:$H,4,FALSE)</f>
        <v>33.212668580914169</v>
      </c>
      <c r="S309" s="96">
        <f>VLOOKUP($O309,data_dd!$C:$H,5,FALSE)</f>
        <v>33.091858296658856</v>
      </c>
      <c r="T309" s="31"/>
    </row>
    <row r="310" spans="1:20" ht="15">
      <c r="A310" s="106" t="str">
        <f t="shared" si="22"/>
        <v>26-Jan</v>
      </c>
      <c r="B310" s="34">
        <f t="shared" si="23"/>
        <v>45683</v>
      </c>
      <c r="C310" s="82" t="e">
        <f>IF(VLOOKUP($B310,data_dd!$C:$H,2,FALSE)=0,#N/A,VLOOKUP($B310,data_dd!$C:$H,2,FALSE))</f>
        <v>#N/A</v>
      </c>
      <c r="D310" s="94" t="e">
        <f>IF(VLOOKUP($B310,data_dd!$C:$H,2,FALSE)=0,#N/A,VLOOKUP($B310,data_dd!$C:$H,3,FALSE))</f>
        <v>#N/A</v>
      </c>
      <c r="E310" s="82" t="e">
        <f>IF(VLOOKUP($B310,data_dd!$C:$H,4,FALSE)=0,#N/A,VLOOKUP($B310,data_dd!$C:$H,4,FALSE))</f>
        <v>#N/A</v>
      </c>
      <c r="F310" s="94" t="e">
        <f>IF(VLOOKUP($B310,data_dd!$C:$H,4,FALSE)=0,#N/A,VLOOKUP($B310,data_dd!$C:$H,5,FALSE))</f>
        <v>#N/A</v>
      </c>
      <c r="G310" s="94">
        <f>IF(VLOOKUP($B310,data_dd!$C:$H,6,FALSE)=0,#N/A,VLOOKUP($B310,data_dd!$C:$H,6,FALSE))</f>
        <v>32.147761775135898</v>
      </c>
      <c r="H310" s="31"/>
      <c r="I310" s="34">
        <f>I309+1</f>
        <v>45317</v>
      </c>
      <c r="J310" s="82">
        <f>VLOOKUP($I310,data_dd!$C:$H,2,FALSE)</f>
        <v>40.277327218850623</v>
      </c>
      <c r="K310" s="94">
        <f>VLOOKUP($I310,data_dd!$C:$H,3,FALSE)</f>
        <v>40.036091371680506</v>
      </c>
      <c r="L310" s="82">
        <f>VLOOKUP($I310,data_dd!$C:$H,4,FALSE)</f>
        <v>33.056776027543094</v>
      </c>
      <c r="M310" s="94">
        <f>VLOOKUP($I310,data_dd!$C:$H,5,FALSE)</f>
        <v>32.992557722683209</v>
      </c>
      <c r="N310" s="31"/>
      <c r="O310" s="34">
        <f>O309+1</f>
        <v>44952</v>
      </c>
      <c r="P310" s="82">
        <f>VLOOKUP($O310,data_dd!$C:$H,2,FALSE)</f>
        <v>40.05641986786344</v>
      </c>
      <c r="Q310" s="94">
        <f>VLOOKUP($O310,data_dd!$C:$H,3,FALSE)</f>
        <v>40.087573336858597</v>
      </c>
      <c r="R310" s="82">
        <f>VLOOKUP($O310,data_dd!$C:$H,4,FALSE)</f>
        <v>33.210029793991538</v>
      </c>
      <c r="S310" s="94">
        <f>VLOOKUP($O310,data_dd!$C:$H,5,FALSE)</f>
        <v>33.10634496124149</v>
      </c>
      <c r="T310" s="31"/>
    </row>
    <row r="311" spans="1:20" ht="15">
      <c r="A311" s="106" t="str">
        <f t="shared" si="22"/>
        <v>27-Jan</v>
      </c>
      <c r="B311" s="40">
        <f t="shared" si="23"/>
        <v>45684</v>
      </c>
      <c r="C311" s="95" t="e">
        <f>IF(VLOOKUP($B311,data_dd!$C:$H,2,FALSE)=0,#N/A,VLOOKUP($B311,data_dd!$C:$H,2,FALSE))</f>
        <v>#N/A</v>
      </c>
      <c r="D311" s="96" t="e">
        <f>IF(VLOOKUP($B311,data_dd!$C:$H,2,FALSE)=0,#N/A,VLOOKUP($B311,data_dd!$C:$H,3,FALSE))</f>
        <v>#N/A</v>
      </c>
      <c r="E311" s="95" t="e">
        <f>IF(VLOOKUP($B311,data_dd!$C:$H,4,FALSE)=0,#N/A,VLOOKUP($B311,data_dd!$C:$H,4,FALSE))</f>
        <v>#N/A</v>
      </c>
      <c r="F311" s="96" t="e">
        <f>IF(VLOOKUP($B311,data_dd!$C:$H,4,FALSE)=0,#N/A,VLOOKUP($B311,data_dd!$C:$H,5,FALSE))</f>
        <v>#N/A</v>
      </c>
      <c r="G311" s="96">
        <f>IF(VLOOKUP($B311,data_dd!$C:$H,6,FALSE)=0,#N/A,VLOOKUP($B311,data_dd!$C:$H,6,FALSE))</f>
        <v>32.093955730214496</v>
      </c>
      <c r="H311" s="31"/>
      <c r="I311" s="40">
        <f t="shared" ref="I311:I366" si="28">I310+1</f>
        <v>45318</v>
      </c>
      <c r="J311" s="95">
        <f>VLOOKUP($I311,data_dd!$C:$H,2,FALSE)</f>
        <v>40.389238238235798</v>
      </c>
      <c r="K311" s="96">
        <f>VLOOKUP($I311,data_dd!$C:$H,3,FALSE)</f>
        <v>40.099830933033431</v>
      </c>
      <c r="L311" s="95">
        <f>VLOOKUP($I311,data_dd!$C:$H,4,FALSE)</f>
        <v>33.354104436528232</v>
      </c>
      <c r="M311" s="96">
        <f>VLOOKUP($I311,data_dd!$C:$H,5,FALSE)</f>
        <v>33.024268490271062</v>
      </c>
      <c r="N311" s="31"/>
      <c r="O311" s="40">
        <f t="shared" ref="O311:O374" si="29">O310+1</f>
        <v>44953</v>
      </c>
      <c r="P311" s="95">
        <f>VLOOKUP($O311,data_dd!$C:$H,2,FALSE)</f>
        <v>40.479540751842535</v>
      </c>
      <c r="Q311" s="96">
        <f>VLOOKUP($O311,data_dd!$C:$H,3,FALSE)</f>
        <v>40.141575332123161</v>
      </c>
      <c r="R311" s="95">
        <f>VLOOKUP($O311,data_dd!$C:$H,4,FALSE)</f>
        <v>33.276992906820666</v>
      </c>
      <c r="S311" s="96">
        <f>VLOOKUP($O311,data_dd!$C:$H,5,FALSE)</f>
        <v>33.134922432423068</v>
      </c>
      <c r="T311" s="31"/>
    </row>
    <row r="312" spans="1:20" ht="15">
      <c r="A312" s="106" t="str">
        <f t="shared" si="22"/>
        <v>28-Jan</v>
      </c>
      <c r="B312" s="34">
        <f t="shared" si="23"/>
        <v>45685</v>
      </c>
      <c r="C312" s="82" t="e">
        <f>IF(VLOOKUP($B312,data_dd!$C:$H,2,FALSE)=0,#N/A,VLOOKUP($B312,data_dd!$C:$H,2,FALSE))</f>
        <v>#N/A</v>
      </c>
      <c r="D312" s="94" t="e">
        <f>IF(VLOOKUP($B312,data_dd!$C:$H,2,FALSE)=0,#N/A,VLOOKUP($B312,data_dd!$C:$H,3,FALSE))</f>
        <v>#N/A</v>
      </c>
      <c r="E312" s="82" t="e">
        <f>IF(VLOOKUP($B312,data_dd!$C:$H,4,FALSE)=0,#N/A,VLOOKUP($B312,data_dd!$C:$H,4,FALSE))</f>
        <v>#N/A</v>
      </c>
      <c r="F312" s="94" t="e">
        <f>IF(VLOOKUP($B312,data_dd!$C:$H,4,FALSE)=0,#N/A,VLOOKUP($B312,data_dd!$C:$H,5,FALSE))</f>
        <v>#N/A</v>
      </c>
      <c r="G312" s="94">
        <f>IF(VLOOKUP($B312,data_dd!$C:$H,6,FALSE)=0,#N/A,VLOOKUP($B312,data_dd!$C:$H,6,FALSE))</f>
        <v>32.023669942279597</v>
      </c>
      <c r="H312" s="31"/>
      <c r="I312" s="34">
        <f t="shared" si="28"/>
        <v>45319</v>
      </c>
      <c r="J312" s="82">
        <f>VLOOKUP($I312,data_dd!$C:$H,2,FALSE)</f>
        <v>40.202744285937769</v>
      </c>
      <c r="K312" s="94">
        <f>VLOOKUP($I312,data_dd!$C:$H,3,FALSE)</f>
        <v>40.159409609038875</v>
      </c>
      <c r="L312" s="82">
        <f>VLOOKUP($I312,data_dd!$C:$H,4,FALSE)</f>
        <v>33.021554919536548</v>
      </c>
      <c r="M312" s="94">
        <f>VLOOKUP($I312,data_dd!$C:$H,5,FALSE)</f>
        <v>33.08728809263927</v>
      </c>
      <c r="N312" s="31"/>
      <c r="O312" s="34">
        <f t="shared" si="29"/>
        <v>44954</v>
      </c>
      <c r="P312" s="82">
        <f>VLOOKUP($O312,data_dd!$C:$H,2,FALSE)</f>
        <v>40.310858941939316</v>
      </c>
      <c r="Q312" s="94">
        <f>VLOOKUP($O312,data_dd!$C:$H,3,FALSE)</f>
        <v>40.201539653351681</v>
      </c>
      <c r="R312" s="82">
        <f>VLOOKUP($O312,data_dd!$C:$H,4,FALSE)</f>
        <v>33.377553217725598</v>
      </c>
      <c r="S312" s="94">
        <f>VLOOKUP($O312,data_dd!$C:$H,5,FALSE)</f>
        <v>33.173461214387984</v>
      </c>
      <c r="T312" s="31"/>
    </row>
    <row r="313" spans="1:20" ht="15">
      <c r="A313" s="106" t="str">
        <f t="shared" si="22"/>
        <v>29-Jan</v>
      </c>
      <c r="B313" s="40">
        <f t="shared" si="23"/>
        <v>45686</v>
      </c>
      <c r="C313" s="95" t="e">
        <f>IF(VLOOKUP($B313,data_dd!$C:$H,2,FALSE)=0,#N/A,VLOOKUP($B313,data_dd!$C:$H,2,FALSE))</f>
        <v>#N/A</v>
      </c>
      <c r="D313" s="96" t="e">
        <f>IF(VLOOKUP($B313,data_dd!$C:$H,2,FALSE)=0,#N/A,VLOOKUP($B313,data_dd!$C:$H,3,FALSE))</f>
        <v>#N/A</v>
      </c>
      <c r="E313" s="95" t="e">
        <f>IF(VLOOKUP($B313,data_dd!$C:$H,4,FALSE)=0,#N/A,VLOOKUP($B313,data_dd!$C:$H,4,FALSE))</f>
        <v>#N/A</v>
      </c>
      <c r="F313" s="96" t="e">
        <f>IF(VLOOKUP($B313,data_dd!$C:$H,4,FALSE)=0,#N/A,VLOOKUP($B313,data_dd!$C:$H,5,FALSE))</f>
        <v>#N/A</v>
      </c>
      <c r="G313" s="96">
        <f>IF(VLOOKUP($B313,data_dd!$C:$H,6,FALSE)=0,#N/A,VLOOKUP($B313,data_dd!$C:$H,6,FALSE))</f>
        <v>31.946338556218706</v>
      </c>
      <c r="H313" s="31"/>
      <c r="I313" s="40">
        <f t="shared" si="28"/>
        <v>45320</v>
      </c>
      <c r="J313" s="95">
        <f>VLOOKUP($I313,data_dd!$C:$H,2,FALSE)</f>
        <v>40.425111862174006</v>
      </c>
      <c r="K313" s="96">
        <f>VLOOKUP($I313,data_dd!$C:$H,3,FALSE)</f>
        <v>40.20067073810992</v>
      </c>
      <c r="L313" s="95">
        <f>VLOOKUP($I313,data_dd!$C:$H,4,FALSE)</f>
        <v>33.329938225346254</v>
      </c>
      <c r="M313" s="96">
        <f>VLOOKUP($I313,data_dd!$C:$H,5,FALSE)</f>
        <v>33.101692129629434</v>
      </c>
      <c r="N313" s="31"/>
      <c r="O313" s="40">
        <f t="shared" si="29"/>
        <v>44955</v>
      </c>
      <c r="P313" s="95">
        <f>VLOOKUP($O313,data_dd!$C:$H,2,FALSE)</f>
        <v>40.379137707047356</v>
      </c>
      <c r="Q313" s="96">
        <f>VLOOKUP($O313,data_dd!$C:$H,3,FALSE)</f>
        <v>40.210303241259659</v>
      </c>
      <c r="R313" s="95">
        <f>VLOOKUP($O313,data_dd!$C:$H,4,FALSE)</f>
        <v>33.176756152895351</v>
      </c>
      <c r="S313" s="96">
        <f>VLOOKUP($O313,data_dd!$C:$H,5,FALSE)</f>
        <v>33.179063543572042</v>
      </c>
      <c r="T313" s="31"/>
    </row>
    <row r="314" spans="1:20" ht="15">
      <c r="A314" s="106" t="str">
        <f t="shared" si="22"/>
        <v>30-Jan</v>
      </c>
      <c r="B314" s="34">
        <f t="shared" si="23"/>
        <v>45687</v>
      </c>
      <c r="C314" s="82" t="e">
        <f>IF(VLOOKUP($B314,data_dd!$C:$H,2,FALSE)=0,#N/A,VLOOKUP($B314,data_dd!$C:$H,2,FALSE))</f>
        <v>#N/A</v>
      </c>
      <c r="D314" s="94" t="e">
        <f>IF(VLOOKUP($B314,data_dd!$C:$H,2,FALSE)=0,#N/A,VLOOKUP($B314,data_dd!$C:$H,3,FALSE))</f>
        <v>#N/A</v>
      </c>
      <c r="E314" s="82" t="e">
        <f>IF(VLOOKUP($B314,data_dd!$C:$H,4,FALSE)=0,#N/A,VLOOKUP($B314,data_dd!$C:$H,4,FALSE))</f>
        <v>#N/A</v>
      </c>
      <c r="F314" s="94" t="e">
        <f>IF(VLOOKUP($B314,data_dd!$C:$H,4,FALSE)=0,#N/A,VLOOKUP($B314,data_dd!$C:$H,5,FALSE))</f>
        <v>#N/A</v>
      </c>
      <c r="G314" s="94">
        <f>IF(VLOOKUP($B314,data_dd!$C:$H,6,FALSE)=0,#N/A,VLOOKUP($B314,data_dd!$C:$H,6,FALSE))</f>
        <v>31.874402078946027</v>
      </c>
      <c r="H314" s="31"/>
      <c r="I314" s="34">
        <f t="shared" si="28"/>
        <v>45321</v>
      </c>
      <c r="J314" s="82">
        <f>VLOOKUP($I314,data_dd!$C:$H,2,FALSE)</f>
        <v>40.116260109298835</v>
      </c>
      <c r="K314" s="94">
        <f>VLOOKUP($I314,data_dd!$C:$H,3,FALSE)</f>
        <v>40.25286366895206</v>
      </c>
      <c r="L314" s="82">
        <f>VLOOKUP($I314,data_dd!$C:$H,4,FALSE)</f>
        <v>32.798381335424175</v>
      </c>
      <c r="M314" s="94">
        <f>VLOOKUP($I314,data_dd!$C:$H,5,FALSE)</f>
        <v>33.134898360097893</v>
      </c>
      <c r="N314" s="31"/>
      <c r="O314" s="34">
        <f t="shared" si="29"/>
        <v>44956</v>
      </c>
      <c r="P314" s="82">
        <f>VLOOKUP($O314,data_dd!$C:$H,2,FALSE)</f>
        <v>40.346723847775088</v>
      </c>
      <c r="Q314" s="94">
        <f>VLOOKUP($O314,data_dd!$C:$H,3,FALSE)</f>
        <v>40.303015054757793</v>
      </c>
      <c r="R314" s="82">
        <f>VLOOKUP($O314,data_dd!$C:$H,4,FALSE)</f>
        <v>33.381633630746286</v>
      </c>
      <c r="S314" s="94">
        <f>VLOOKUP($O314,data_dd!$C:$H,5,FALSE)</f>
        <v>33.241749163226388</v>
      </c>
      <c r="T314" s="31"/>
    </row>
    <row r="315" spans="1:20" ht="15">
      <c r="A315" s="106" t="str">
        <f t="shared" si="22"/>
        <v>31-Jan</v>
      </c>
      <c r="B315" s="40">
        <f t="shared" si="23"/>
        <v>45688</v>
      </c>
      <c r="C315" s="95" t="e">
        <f>IF(VLOOKUP($B315,data_dd!$C:$H,2,FALSE)=0,#N/A,VLOOKUP($B315,data_dd!$C:$H,2,FALSE))</f>
        <v>#N/A</v>
      </c>
      <c r="D315" s="96" t="e">
        <f>IF(VLOOKUP($B315,data_dd!$C:$H,2,FALSE)=0,#N/A,VLOOKUP($B315,data_dd!$C:$H,3,FALSE))</f>
        <v>#N/A</v>
      </c>
      <c r="E315" s="95" t="e">
        <f>IF(VLOOKUP($B315,data_dd!$C:$H,4,FALSE)=0,#N/A,VLOOKUP($B315,data_dd!$C:$H,4,FALSE))</f>
        <v>#N/A</v>
      </c>
      <c r="F315" s="96" t="e">
        <f>IF(VLOOKUP($B315,data_dd!$C:$H,4,FALSE)=0,#N/A,VLOOKUP($B315,data_dd!$C:$H,5,FALSE))</f>
        <v>#N/A</v>
      </c>
      <c r="G315" s="96">
        <f>IF(VLOOKUP($B315,data_dd!$C:$H,6,FALSE)=0,#N/A,VLOOKUP($B315,data_dd!$C:$H,6,FALSE))</f>
        <v>31.817905416809968</v>
      </c>
      <c r="H315" s="31"/>
      <c r="I315" s="40">
        <f t="shared" si="28"/>
        <v>45322</v>
      </c>
      <c r="J315" s="95">
        <f>VLOOKUP($I315,data_dd!$C:$H,2,FALSE)</f>
        <v>40.295909860607658</v>
      </c>
      <c r="K315" s="96">
        <f>VLOOKUP($I315,data_dd!$C:$H,3,FALSE)</f>
        <v>40.251340861855063</v>
      </c>
      <c r="L315" s="95">
        <f>VLOOKUP($I315,data_dd!$C:$H,4,FALSE)</f>
        <v>33.282295682388408</v>
      </c>
      <c r="M315" s="96">
        <f>VLOOKUP($I315,data_dd!$C:$H,5,FALSE)</f>
        <v>33.119047384183503</v>
      </c>
      <c r="N315" s="31"/>
      <c r="O315" s="40">
        <f t="shared" si="29"/>
        <v>44957</v>
      </c>
      <c r="P315" s="95">
        <f>VLOOKUP($O315,data_dd!$C:$H,2,FALSE)</f>
        <v>40.768018797955229</v>
      </c>
      <c r="Q315" s="96">
        <f>VLOOKUP($O315,data_dd!$C:$H,3,FALSE)</f>
        <v>40.352813285600355</v>
      </c>
      <c r="R315" s="95">
        <f>VLOOKUP($O315,data_dd!$C:$H,4,FALSE)</f>
        <v>33.49855034615031</v>
      </c>
      <c r="S315" s="96">
        <f>VLOOKUP($O315,data_dd!$C:$H,5,FALSE)</f>
        <v>33.286979233351971</v>
      </c>
      <c r="T315" s="31"/>
    </row>
    <row r="316" spans="1:20" ht="15">
      <c r="A316" s="106" t="str">
        <f t="shared" si="22"/>
        <v>1-Feb</v>
      </c>
      <c r="B316" s="34">
        <f t="shared" si="23"/>
        <v>45689</v>
      </c>
      <c r="C316" s="82" t="e">
        <f>IF(VLOOKUP($B316,data_dd!$C:$H,2,FALSE)=0,#N/A,VLOOKUP($B316,data_dd!$C:$H,2,FALSE))</f>
        <v>#N/A</v>
      </c>
      <c r="D316" s="94" t="e">
        <f>IF(VLOOKUP($B316,data_dd!$C:$H,2,FALSE)=0,#N/A,VLOOKUP($B316,data_dd!$C:$H,3,FALSE))</f>
        <v>#N/A</v>
      </c>
      <c r="E316" s="82" t="e">
        <f>IF(VLOOKUP($B316,data_dd!$C:$H,4,FALSE)=0,#N/A,VLOOKUP($B316,data_dd!$C:$H,4,FALSE))</f>
        <v>#N/A</v>
      </c>
      <c r="F316" s="94" t="e">
        <f>IF(VLOOKUP($B316,data_dd!$C:$H,4,FALSE)=0,#N/A,VLOOKUP($B316,data_dd!$C:$H,5,FALSE))</f>
        <v>#N/A</v>
      </c>
      <c r="G316" s="94">
        <f>IF(VLOOKUP($B316,data_dd!$C:$H,6,FALSE)=0,#N/A,VLOOKUP($B316,data_dd!$C:$H,6,FALSE))</f>
        <v>31.890241212668919</v>
      </c>
      <c r="H316" s="31"/>
      <c r="I316" s="34">
        <f t="shared" si="28"/>
        <v>45323</v>
      </c>
      <c r="J316" s="82">
        <f>VLOOKUP($I316,data_dd!$C:$H,2,FALSE)</f>
        <v>40.108339472959074</v>
      </c>
      <c r="K316" s="94">
        <f>VLOOKUP($I316,data_dd!$C:$H,3,FALSE)</f>
        <v>40.26236872655889</v>
      </c>
      <c r="L316" s="82">
        <f>VLOOKUP($I316,data_dd!$C:$H,4,FALSE)</f>
        <v>32.927174723616304</v>
      </c>
      <c r="M316" s="94">
        <f>VLOOKUP($I316,data_dd!$C:$H,5,FALSE)</f>
        <v>33.13347774401003</v>
      </c>
      <c r="N316" s="31"/>
      <c r="O316" s="34">
        <f t="shared" si="29"/>
        <v>44958</v>
      </c>
      <c r="P316" s="82">
        <f>VLOOKUP($O316,data_dd!$C:$H,2,FALSE)</f>
        <v>40.050088233732488</v>
      </c>
      <c r="Q316" s="94">
        <f>VLOOKUP($O316,data_dd!$C:$H,3,FALSE)</f>
        <v>40.373484813462014</v>
      </c>
      <c r="R316" s="82">
        <f>VLOOKUP($O316,data_dd!$C:$H,4,FALSE)</f>
        <v>33.181070875263707</v>
      </c>
      <c r="S316" s="94">
        <f>VLOOKUP($O316,data_dd!$C:$H,5,FALSE)</f>
        <v>33.302416563165224</v>
      </c>
      <c r="T316" s="31"/>
    </row>
    <row r="317" spans="1:20" ht="15">
      <c r="A317" s="106" t="str">
        <f t="shared" si="22"/>
        <v>2-Feb</v>
      </c>
      <c r="B317" s="40">
        <f t="shared" si="23"/>
        <v>45690</v>
      </c>
      <c r="C317" s="95" t="e">
        <f>IF(VLOOKUP($B317,data_dd!$C:$H,2,FALSE)=0,#N/A,VLOOKUP($B317,data_dd!$C:$H,2,FALSE))</f>
        <v>#N/A</v>
      </c>
      <c r="D317" s="96" t="e">
        <f>IF(VLOOKUP($B317,data_dd!$C:$H,2,FALSE)=0,#N/A,VLOOKUP($B317,data_dd!$C:$H,3,FALSE))</f>
        <v>#N/A</v>
      </c>
      <c r="E317" s="95" t="e">
        <f>IF(VLOOKUP($B317,data_dd!$C:$H,4,FALSE)=0,#N/A,VLOOKUP($B317,data_dd!$C:$H,4,FALSE))</f>
        <v>#N/A</v>
      </c>
      <c r="F317" s="96" t="e">
        <f>IF(VLOOKUP($B317,data_dd!$C:$H,4,FALSE)=0,#N/A,VLOOKUP($B317,data_dd!$C:$H,5,FALSE))</f>
        <v>#N/A</v>
      </c>
      <c r="G317" s="96">
        <f>IF(VLOOKUP($B317,data_dd!$C:$H,6,FALSE)=0,#N/A,VLOOKUP($B317,data_dd!$C:$H,6,FALSE))</f>
        <v>31.971467936385505</v>
      </c>
      <c r="H317" s="31"/>
      <c r="I317" s="40">
        <f t="shared" si="28"/>
        <v>45324</v>
      </c>
      <c r="J317" s="95">
        <f>VLOOKUP($I317,data_dd!$C:$H,2,FALSE)</f>
        <v>40.570334860055311</v>
      </c>
      <c r="K317" s="96">
        <f>VLOOKUP($I317,data_dd!$C:$H,3,FALSE)</f>
        <v>40.292304156843493</v>
      </c>
      <c r="L317" s="95">
        <f>VLOOKUP($I317,data_dd!$C:$H,4,FALSE)</f>
        <v>33.519072672081677</v>
      </c>
      <c r="M317" s="96">
        <f>VLOOKUP($I317,data_dd!$C:$H,5,FALSE)</f>
        <v>33.153782589603495</v>
      </c>
      <c r="N317" s="31"/>
      <c r="O317" s="40">
        <f t="shared" si="29"/>
        <v>44959</v>
      </c>
      <c r="P317" s="95">
        <f>VLOOKUP($O317,data_dd!$C:$H,2,FALSE)</f>
        <v>40.949496987996341</v>
      </c>
      <c r="Q317" s="96">
        <f>VLOOKUP($O317,data_dd!$C:$H,3,FALSE)</f>
        <v>40.442461530713302</v>
      </c>
      <c r="R317" s="95">
        <f>VLOOKUP($O317,data_dd!$C:$H,4,FALSE)</f>
        <v>33.597279054427723</v>
      </c>
      <c r="S317" s="96">
        <f>VLOOKUP($O317,data_dd!$C:$H,5,FALSE)</f>
        <v>33.353145230060406</v>
      </c>
      <c r="T317" s="31"/>
    </row>
    <row r="318" spans="1:20" ht="15">
      <c r="A318" s="106" t="str">
        <f t="shared" si="22"/>
        <v>3-Feb</v>
      </c>
      <c r="B318" s="34">
        <f t="shared" si="23"/>
        <v>45691</v>
      </c>
      <c r="C318" s="82" t="e">
        <f>IF(VLOOKUP($B318,data_dd!$C:$H,2,FALSE)=0,#N/A,VLOOKUP($B318,data_dd!$C:$H,2,FALSE))</f>
        <v>#N/A</v>
      </c>
      <c r="D318" s="94" t="e">
        <f>IF(VLOOKUP($B318,data_dd!$C:$H,2,FALSE)=0,#N/A,VLOOKUP($B318,data_dd!$C:$H,3,FALSE))</f>
        <v>#N/A</v>
      </c>
      <c r="E318" s="82" t="e">
        <f>IF(VLOOKUP($B318,data_dd!$C:$H,4,FALSE)=0,#N/A,VLOOKUP($B318,data_dd!$C:$H,4,FALSE))</f>
        <v>#N/A</v>
      </c>
      <c r="F318" s="94" t="e">
        <f>IF(VLOOKUP($B318,data_dd!$C:$H,4,FALSE)=0,#N/A,VLOOKUP($B318,data_dd!$C:$H,5,FALSE))</f>
        <v>#N/A</v>
      </c>
      <c r="G318" s="94">
        <f>IF(VLOOKUP($B318,data_dd!$C:$H,6,FALSE)=0,#N/A,VLOOKUP($B318,data_dd!$C:$H,6,FALSE))</f>
        <v>32.03581022189956</v>
      </c>
      <c r="H318" s="31"/>
      <c r="I318" s="34">
        <f t="shared" si="28"/>
        <v>45325</v>
      </c>
      <c r="J318" s="82">
        <f>VLOOKUP($I318,data_dd!$C:$H,2,FALSE)</f>
        <v>40.272158596159819</v>
      </c>
      <c r="K318" s="94">
        <f>VLOOKUP($I318,data_dd!$C:$H,3,FALSE)</f>
        <v>40.297765643777154</v>
      </c>
      <c r="L318" s="82">
        <f>VLOOKUP($I318,data_dd!$C:$H,4,FALSE)</f>
        <v>33.030268916413519</v>
      </c>
      <c r="M318" s="94">
        <f>VLOOKUP($I318,data_dd!$C:$H,5,FALSE)</f>
        <v>33.152852061564303</v>
      </c>
      <c r="N318" s="31"/>
      <c r="O318" s="34">
        <f t="shared" si="29"/>
        <v>44960</v>
      </c>
      <c r="P318" s="82">
        <f>VLOOKUP($O318,data_dd!$C:$H,2,FALSE)</f>
        <v>40.393544546623851</v>
      </c>
      <c r="Q318" s="94">
        <f>VLOOKUP($O318,data_dd!$C:$H,3,FALSE)</f>
        <v>40.470422290192872</v>
      </c>
      <c r="R318" s="82">
        <f>VLOOKUP($O318,data_dd!$C:$H,4,FALSE)</f>
        <v>33.457051654641909</v>
      </c>
      <c r="S318" s="94">
        <f>VLOOKUP($O318,data_dd!$C:$H,5,FALSE)</f>
        <v>33.375208966094078</v>
      </c>
      <c r="T318" s="31"/>
    </row>
    <row r="319" spans="1:20" ht="15">
      <c r="A319" s="106" t="str">
        <f t="shared" si="22"/>
        <v>4-Feb</v>
      </c>
      <c r="B319" s="40">
        <f t="shared" si="23"/>
        <v>45692</v>
      </c>
      <c r="C319" s="95" t="e">
        <f>IF(VLOOKUP($B319,data_dd!$C:$H,2,FALSE)=0,#N/A,VLOOKUP($B319,data_dd!$C:$H,2,FALSE))</f>
        <v>#N/A</v>
      </c>
      <c r="D319" s="96" t="e">
        <f>IF(VLOOKUP($B319,data_dd!$C:$H,2,FALSE)=0,#N/A,VLOOKUP($B319,data_dd!$C:$H,3,FALSE))</f>
        <v>#N/A</v>
      </c>
      <c r="E319" s="95" t="e">
        <f>IF(VLOOKUP($B319,data_dd!$C:$H,4,FALSE)=0,#N/A,VLOOKUP($B319,data_dd!$C:$H,4,FALSE))</f>
        <v>#N/A</v>
      </c>
      <c r="F319" s="96" t="e">
        <f>IF(VLOOKUP($B319,data_dd!$C:$H,4,FALSE)=0,#N/A,VLOOKUP($B319,data_dd!$C:$H,5,FALSE))</f>
        <v>#N/A</v>
      </c>
      <c r="G319" s="96">
        <f>IF(VLOOKUP($B319,data_dd!$C:$H,6,FALSE)=0,#N/A,VLOOKUP($B319,data_dd!$C:$H,6,FALSE))</f>
        <v>32.08761458758908</v>
      </c>
      <c r="H319" s="31"/>
      <c r="I319" s="40">
        <f t="shared" si="28"/>
        <v>45326</v>
      </c>
      <c r="J319" s="95">
        <f>VLOOKUP($I319,data_dd!$C:$H,2,FALSE)</f>
        <v>40.758400921850395</v>
      </c>
      <c r="K319" s="96">
        <f>VLOOKUP($I319,data_dd!$C:$H,3,FALSE)</f>
        <v>40.34861239980944</v>
      </c>
      <c r="L319" s="95">
        <f>VLOOKUP($I319,data_dd!$C:$H,4,FALSE)</f>
        <v>33.595178924611083</v>
      </c>
      <c r="M319" s="96">
        <f>VLOOKUP($I319,data_dd!$C:$H,5,FALSE)</f>
        <v>33.190022608674887</v>
      </c>
      <c r="N319" s="31"/>
      <c r="O319" s="40">
        <f t="shared" si="29"/>
        <v>44961</v>
      </c>
      <c r="P319" s="95">
        <f>VLOOKUP($O319,data_dd!$C:$H,2,FALSE)</f>
        <v>41.213473388597443</v>
      </c>
      <c r="Q319" s="96">
        <f>VLOOKUP($O319,data_dd!$C:$H,3,FALSE)</f>
        <v>40.585821053452563</v>
      </c>
      <c r="R319" s="95">
        <f>VLOOKUP($O319,data_dd!$C:$H,4,FALSE)</f>
        <v>33.811051864801748</v>
      </c>
      <c r="S319" s="96">
        <f>VLOOKUP($O319,data_dd!$C:$H,5,FALSE)</f>
        <v>33.461445626960099</v>
      </c>
      <c r="T319" s="31"/>
    </row>
    <row r="320" spans="1:20" ht="15">
      <c r="A320" s="106" t="str">
        <f t="shared" si="22"/>
        <v>5-Feb</v>
      </c>
      <c r="B320" s="34">
        <f t="shared" si="23"/>
        <v>45693</v>
      </c>
      <c r="C320" s="82" t="e">
        <f>IF(VLOOKUP($B320,data_dd!$C:$H,2,FALSE)=0,#N/A,VLOOKUP($B320,data_dd!$C:$H,2,FALSE))</f>
        <v>#N/A</v>
      </c>
      <c r="D320" s="94" t="e">
        <f>IF(VLOOKUP($B320,data_dd!$C:$H,2,FALSE)=0,#N/A,VLOOKUP($B320,data_dd!$C:$H,3,FALSE))</f>
        <v>#N/A</v>
      </c>
      <c r="E320" s="82" t="e">
        <f>IF(VLOOKUP($B320,data_dd!$C:$H,4,FALSE)=0,#N/A,VLOOKUP($B320,data_dd!$C:$H,4,FALSE))</f>
        <v>#N/A</v>
      </c>
      <c r="F320" s="94" t="e">
        <f>IF(VLOOKUP($B320,data_dd!$C:$H,4,FALSE)=0,#N/A,VLOOKUP($B320,data_dd!$C:$H,5,FALSE))</f>
        <v>#N/A</v>
      </c>
      <c r="G320" s="94">
        <f>IF(VLOOKUP($B320,data_dd!$C:$H,6,FALSE)=0,#N/A,VLOOKUP($B320,data_dd!$C:$H,6,FALSE))</f>
        <v>32.137931995565062</v>
      </c>
      <c r="H320" s="31"/>
      <c r="I320" s="34">
        <f t="shared" si="28"/>
        <v>45327</v>
      </c>
      <c r="J320" s="82">
        <f>VLOOKUP($I320,data_dd!$C:$H,2,FALSE)</f>
        <v>40.395959961549664</v>
      </c>
      <c r="K320" s="94">
        <f>VLOOKUP($I320,data_dd!$C:$H,3,FALSE)</f>
        <v>40.383996700556082</v>
      </c>
      <c r="L320" s="82">
        <f>VLOOKUP($I320,data_dd!$C:$H,4,FALSE)</f>
        <v>33.105038348839564</v>
      </c>
      <c r="M320" s="94">
        <f>VLOOKUP($I320,data_dd!$C:$H,5,FALSE)</f>
        <v>33.220795074124275</v>
      </c>
      <c r="N320" s="31"/>
      <c r="O320" s="34">
        <f t="shared" si="29"/>
        <v>44962</v>
      </c>
      <c r="P320" s="82">
        <f>VLOOKUP($O320,data_dd!$C:$H,2,FALSE)</f>
        <v>40.32067091912468</v>
      </c>
      <c r="Q320" s="94">
        <f>VLOOKUP($O320,data_dd!$C:$H,3,FALSE)</f>
        <v>40.584263224639116</v>
      </c>
      <c r="R320" s="82">
        <f>VLOOKUP($O320,data_dd!$C:$H,4,FALSE)</f>
        <v>33.332043197999148</v>
      </c>
      <c r="S320" s="94">
        <f>VLOOKUP($O320,data_dd!$C:$H,5,FALSE)</f>
        <v>33.454468714664927</v>
      </c>
      <c r="T320" s="31"/>
    </row>
    <row r="321" spans="1:20" ht="15">
      <c r="A321" s="106" t="str">
        <f t="shared" si="22"/>
        <v>6-Feb</v>
      </c>
      <c r="B321" s="40">
        <f t="shared" si="23"/>
        <v>45694</v>
      </c>
      <c r="C321" s="95" t="e">
        <f>IF(VLOOKUP($B321,data_dd!$C:$H,2,FALSE)=0,#N/A,VLOOKUP($B321,data_dd!$C:$H,2,FALSE))</f>
        <v>#N/A</v>
      </c>
      <c r="D321" s="96" t="e">
        <f>IF(VLOOKUP($B321,data_dd!$C:$H,2,FALSE)=0,#N/A,VLOOKUP($B321,data_dd!$C:$H,3,FALSE))</f>
        <v>#N/A</v>
      </c>
      <c r="E321" s="95" t="e">
        <f>IF(VLOOKUP($B321,data_dd!$C:$H,4,FALSE)=0,#N/A,VLOOKUP($B321,data_dd!$C:$H,4,FALSE))</f>
        <v>#N/A</v>
      </c>
      <c r="F321" s="96" t="e">
        <f>IF(VLOOKUP($B321,data_dd!$C:$H,4,FALSE)=0,#N/A,VLOOKUP($B321,data_dd!$C:$H,5,FALSE))</f>
        <v>#N/A</v>
      </c>
      <c r="G321" s="96">
        <f>IF(VLOOKUP($B321,data_dd!$C:$H,6,FALSE)=0,#N/A,VLOOKUP($B321,data_dd!$C:$H,6,FALSE))</f>
        <v>32.198398043472679</v>
      </c>
      <c r="H321" s="31"/>
      <c r="I321" s="40">
        <f t="shared" si="28"/>
        <v>45328</v>
      </c>
      <c r="J321" s="95">
        <f>VLOOKUP($I321,data_dd!$C:$H,2,FALSE)</f>
        <v>40.734578879656574</v>
      </c>
      <c r="K321" s="96">
        <f>VLOOKUP($I321,data_dd!$C:$H,3,FALSE)</f>
        <v>40.439894140736151</v>
      </c>
      <c r="L321" s="95">
        <f>VLOOKUP($I321,data_dd!$C:$H,4,FALSE)</f>
        <v>33.55121973401144</v>
      </c>
      <c r="M321" s="96">
        <f>VLOOKUP($I321,data_dd!$C:$H,5,FALSE)</f>
        <v>33.257035506051096</v>
      </c>
      <c r="N321" s="31"/>
      <c r="O321" s="40">
        <f t="shared" si="29"/>
        <v>44963</v>
      </c>
      <c r="P321" s="95">
        <f>VLOOKUP($O321,data_dd!$C:$H,2,FALSE)</f>
        <v>40.802635775429806</v>
      </c>
      <c r="Q321" s="96">
        <f>VLOOKUP($O321,data_dd!$C:$H,3,FALSE)</f>
        <v>40.613616602035897</v>
      </c>
      <c r="R321" s="95">
        <f>VLOOKUP($O321,data_dd!$C:$H,4,FALSE)</f>
        <v>33.510728823858173</v>
      </c>
      <c r="S321" s="96">
        <f>VLOOKUP($O321,data_dd!$C:$H,5,FALSE)</f>
        <v>33.476356879742433</v>
      </c>
      <c r="T321" s="31"/>
    </row>
    <row r="322" spans="1:20" ht="15">
      <c r="A322" s="106" t="str">
        <f t="shared" si="22"/>
        <v>7-Feb</v>
      </c>
      <c r="B322" s="34">
        <f t="shared" si="23"/>
        <v>45695</v>
      </c>
      <c r="C322" s="82" t="e">
        <f>IF(VLOOKUP($B322,data_dd!$C:$H,2,FALSE)=0,#N/A,VLOOKUP($B322,data_dd!$C:$H,2,FALSE))</f>
        <v>#N/A</v>
      </c>
      <c r="D322" s="94" t="e">
        <f>IF(VLOOKUP($B322,data_dd!$C:$H,2,FALSE)=0,#N/A,VLOOKUP($B322,data_dd!$C:$H,3,FALSE))</f>
        <v>#N/A</v>
      </c>
      <c r="E322" s="82" t="e">
        <f>IF(VLOOKUP($B322,data_dd!$C:$H,4,FALSE)=0,#N/A,VLOOKUP($B322,data_dd!$C:$H,4,FALSE))</f>
        <v>#N/A</v>
      </c>
      <c r="F322" s="94" t="e">
        <f>IF(VLOOKUP($B322,data_dd!$C:$H,4,FALSE)=0,#N/A,VLOOKUP($B322,data_dd!$C:$H,5,FALSE))</f>
        <v>#N/A</v>
      </c>
      <c r="G322" s="94">
        <f>IF(VLOOKUP($B322,data_dd!$C:$H,6,FALSE)=0,#N/A,VLOOKUP($B322,data_dd!$C:$H,6,FALSE))</f>
        <v>32.280575827223416</v>
      </c>
      <c r="H322" s="31"/>
      <c r="I322" s="34">
        <f t="shared" si="28"/>
        <v>45329</v>
      </c>
      <c r="J322" s="82">
        <f>VLOOKUP($I322,data_dd!$C:$H,2,FALSE)</f>
        <v>40.563432989641228</v>
      </c>
      <c r="K322" s="94">
        <f>VLOOKUP($I322,data_dd!$C:$H,3,FALSE)</f>
        <v>40.505766905481067</v>
      </c>
      <c r="L322" s="82">
        <f>VLOOKUP($I322,data_dd!$C:$H,4,FALSE)</f>
        <v>33.290060847619365</v>
      </c>
      <c r="M322" s="94">
        <f>VLOOKUP($I322,data_dd!$C:$H,5,FALSE)</f>
        <v>33.318005985896889</v>
      </c>
      <c r="N322" s="31"/>
      <c r="O322" s="34">
        <f t="shared" si="29"/>
        <v>44964</v>
      </c>
      <c r="P322" s="82">
        <f>VLOOKUP($O322,data_dd!$C:$H,2,FALSE)</f>
        <v>40.18825757523387</v>
      </c>
      <c r="Q322" s="94">
        <f>VLOOKUP($O322,data_dd!$C:$H,3,FALSE)</f>
        <v>40.615226571793855</v>
      </c>
      <c r="R322" s="82">
        <f>VLOOKUP($O322,data_dd!$C:$H,4,FALSE)</f>
        <v>33.216893175792123</v>
      </c>
      <c r="S322" s="94">
        <f>VLOOKUP($O322,data_dd!$C:$H,5,FALSE)</f>
        <v>33.469045793018495</v>
      </c>
      <c r="T322" s="31"/>
    </row>
    <row r="323" spans="1:20" ht="15">
      <c r="A323" s="106" t="str">
        <f t="shared" si="22"/>
        <v>8-Feb</v>
      </c>
      <c r="B323" s="40">
        <f t="shared" si="23"/>
        <v>45696</v>
      </c>
      <c r="C323" s="95" t="e">
        <f>IF(VLOOKUP($B323,data_dd!$C:$H,2,FALSE)=0,#N/A,VLOOKUP($B323,data_dd!$C:$H,2,FALSE))</f>
        <v>#N/A</v>
      </c>
      <c r="D323" s="96" t="e">
        <f>IF(VLOOKUP($B323,data_dd!$C:$H,2,FALSE)=0,#N/A,VLOOKUP($B323,data_dd!$C:$H,3,FALSE))</f>
        <v>#N/A</v>
      </c>
      <c r="E323" s="95" t="e">
        <f>IF(VLOOKUP($B323,data_dd!$C:$H,4,FALSE)=0,#N/A,VLOOKUP($B323,data_dd!$C:$H,4,FALSE))</f>
        <v>#N/A</v>
      </c>
      <c r="F323" s="96" t="e">
        <f>IF(VLOOKUP($B323,data_dd!$C:$H,4,FALSE)=0,#N/A,VLOOKUP($B323,data_dd!$C:$H,5,FALSE))</f>
        <v>#N/A</v>
      </c>
      <c r="G323" s="96">
        <f>IF(VLOOKUP($B323,data_dd!$C:$H,6,FALSE)=0,#N/A,VLOOKUP($B323,data_dd!$C:$H,6,FALSE))</f>
        <v>32.432893506092</v>
      </c>
      <c r="H323" s="31"/>
      <c r="I323" s="40">
        <f t="shared" si="28"/>
        <v>45330</v>
      </c>
      <c r="J323" s="95">
        <f>VLOOKUP($I323,data_dd!$C:$H,2,FALSE)</f>
        <v>40.486829230545339</v>
      </c>
      <c r="K323" s="96">
        <f>VLOOKUP($I323,data_dd!$C:$H,3,FALSE)</f>
        <v>40.510740563643004</v>
      </c>
      <c r="L323" s="95">
        <f>VLOOKUP($I323,data_dd!$C:$H,4,FALSE)</f>
        <v>33.262286681049005</v>
      </c>
      <c r="M323" s="96">
        <f>VLOOKUP($I323,data_dd!$C:$H,5,FALSE)</f>
        <v>33.295356590727124</v>
      </c>
      <c r="N323" s="31"/>
      <c r="O323" s="40">
        <f t="shared" si="29"/>
        <v>44965</v>
      </c>
      <c r="P323" s="95">
        <f>VLOOKUP($O323,data_dd!$C:$H,2,FALSE)</f>
        <v>41.245372228008002</v>
      </c>
      <c r="Q323" s="96">
        <f>VLOOKUP($O323,data_dd!$C:$H,3,FALSE)</f>
        <v>40.669717431173126</v>
      </c>
      <c r="R323" s="95">
        <f>VLOOKUP($O323,data_dd!$C:$H,4,FALSE)</f>
        <v>33.814824163623129</v>
      </c>
      <c r="S323" s="96">
        <f>VLOOKUP($O323,data_dd!$C:$H,5,FALSE)</f>
        <v>33.506941665710166</v>
      </c>
      <c r="T323" s="31"/>
    </row>
    <row r="324" spans="1:20" ht="15">
      <c r="A324" s="106" t="str">
        <f t="shared" si="22"/>
        <v>9-Feb</v>
      </c>
      <c r="B324" s="34">
        <f t="shared" si="23"/>
        <v>45697</v>
      </c>
      <c r="C324" s="82" t="e">
        <f>IF(VLOOKUP($B324,data_dd!$C:$H,2,FALSE)=0,#N/A,VLOOKUP($B324,data_dd!$C:$H,2,FALSE))</f>
        <v>#N/A</v>
      </c>
      <c r="D324" s="94" t="e">
        <f>IF(VLOOKUP($B324,data_dd!$C:$H,2,FALSE)=0,#N/A,VLOOKUP($B324,data_dd!$C:$H,3,FALSE))</f>
        <v>#N/A</v>
      </c>
      <c r="E324" s="82" t="e">
        <f>IF(VLOOKUP($B324,data_dd!$C:$H,4,FALSE)=0,#N/A,VLOOKUP($B324,data_dd!$C:$H,4,FALSE))</f>
        <v>#N/A</v>
      </c>
      <c r="F324" s="94" t="e">
        <f>IF(VLOOKUP($B324,data_dd!$C:$H,4,FALSE)=0,#N/A,VLOOKUP($B324,data_dd!$C:$H,5,FALSE))</f>
        <v>#N/A</v>
      </c>
      <c r="G324" s="94">
        <f>IF(VLOOKUP($B324,data_dd!$C:$H,6,FALSE)=0,#N/A,VLOOKUP($B324,data_dd!$C:$H,6,FALSE))</f>
        <v>32.495153298541069</v>
      </c>
      <c r="H324" s="31"/>
      <c r="I324" s="34">
        <f t="shared" si="28"/>
        <v>45331</v>
      </c>
      <c r="J324" s="82">
        <f>VLOOKUP($I324,data_dd!$C:$H,2,FALSE)</f>
        <v>40.154039408141266</v>
      </c>
      <c r="K324" s="94">
        <f>VLOOKUP($I324,data_dd!$C:$H,3,FALSE)</f>
        <v>40.503753543923679</v>
      </c>
      <c r="L324" s="82">
        <f>VLOOKUP($I324,data_dd!$C:$H,4,FALSE)</f>
        <v>32.965878239418885</v>
      </c>
      <c r="M324" s="94">
        <f>VLOOKUP($I324,data_dd!$C:$H,5,FALSE)</f>
        <v>33.29240967071523</v>
      </c>
      <c r="N324" s="31"/>
      <c r="O324" s="34">
        <f t="shared" si="29"/>
        <v>44966</v>
      </c>
      <c r="P324" s="82">
        <f>VLOOKUP($O324,data_dd!$C:$H,2,FALSE)</f>
        <v>40.231681301038982</v>
      </c>
      <c r="Q324" s="94">
        <f>VLOOKUP($O324,data_dd!$C:$H,3,FALSE)</f>
        <v>40.667578394081048</v>
      </c>
      <c r="R324" s="82">
        <f>VLOOKUP($O324,data_dd!$C:$H,4,FALSE)</f>
        <v>33.208115973502636</v>
      </c>
      <c r="S324" s="94">
        <f>VLOOKUP($O324,data_dd!$C:$H,5,FALSE)</f>
        <v>33.487887344255157</v>
      </c>
      <c r="T324" s="31"/>
    </row>
    <row r="325" spans="1:20" ht="15">
      <c r="A325" s="106" t="str">
        <f t="shared" si="22"/>
        <v>10-Feb</v>
      </c>
      <c r="B325" s="40">
        <f t="shared" si="23"/>
        <v>45698</v>
      </c>
      <c r="C325" s="95" t="e">
        <f>IF(VLOOKUP($B325,data_dd!$C:$H,2,FALSE)=0,#N/A,VLOOKUP($B325,data_dd!$C:$H,2,FALSE))</f>
        <v>#N/A</v>
      </c>
      <c r="D325" s="96" t="e">
        <f>IF(VLOOKUP($B325,data_dd!$C:$H,2,FALSE)=0,#N/A,VLOOKUP($B325,data_dd!$C:$H,3,FALSE))</f>
        <v>#N/A</v>
      </c>
      <c r="E325" s="95" t="e">
        <f>IF(VLOOKUP($B325,data_dd!$C:$H,4,FALSE)=0,#N/A,VLOOKUP($B325,data_dd!$C:$H,4,FALSE))</f>
        <v>#N/A</v>
      </c>
      <c r="F325" s="96" t="e">
        <f>IF(VLOOKUP($B325,data_dd!$C:$H,4,FALSE)=0,#N/A,VLOOKUP($B325,data_dd!$C:$H,5,FALSE))</f>
        <v>#N/A</v>
      </c>
      <c r="G325" s="96">
        <f>IF(VLOOKUP($B325,data_dd!$C:$H,6,FALSE)=0,#N/A,VLOOKUP($B325,data_dd!$C:$H,6,FALSE))</f>
        <v>32.542549655029752</v>
      </c>
      <c r="H325" s="31"/>
      <c r="I325" s="40">
        <f t="shared" si="28"/>
        <v>45332</v>
      </c>
      <c r="J325" s="95">
        <f>VLOOKUP($I325,data_dd!$C:$H,2,FALSE)</f>
        <v>41.085080943205334</v>
      </c>
      <c r="K325" s="96">
        <f>VLOOKUP($I325,data_dd!$C:$H,3,FALSE)</f>
        <v>40.563148509233471</v>
      </c>
      <c r="L325" s="95">
        <f>VLOOKUP($I325,data_dd!$C:$H,4,FALSE)</f>
        <v>33.878540992984348</v>
      </c>
      <c r="M325" s="96">
        <f>VLOOKUP($I325,data_dd!$C:$H,5,FALSE)</f>
        <v>33.338489946469423</v>
      </c>
      <c r="N325" s="31"/>
      <c r="O325" s="40">
        <f t="shared" si="29"/>
        <v>44967</v>
      </c>
      <c r="P325" s="95">
        <f>VLOOKUP($O325,data_dd!$C:$H,2,FALSE)</f>
        <v>41.097811739752508</v>
      </c>
      <c r="Q325" s="96">
        <f>VLOOKUP($O325,data_dd!$C:$H,3,FALSE)</f>
        <v>40.667209595328728</v>
      </c>
      <c r="R325" s="95">
        <f>VLOOKUP($O325,data_dd!$C:$H,4,FALSE)</f>
        <v>33.749252239429012</v>
      </c>
      <c r="S325" s="96">
        <f>VLOOKUP($O325,data_dd!$C:$H,5,FALSE)</f>
        <v>33.492235699536678</v>
      </c>
      <c r="T325" s="31"/>
    </row>
    <row r="326" spans="1:20" ht="15">
      <c r="A326" s="106" t="str">
        <f t="shared" si="22"/>
        <v>11-Feb</v>
      </c>
      <c r="B326" s="34">
        <f t="shared" si="23"/>
        <v>45699</v>
      </c>
      <c r="C326" s="82" t="e">
        <f>IF(VLOOKUP($B326,data_dd!$C:$H,2,FALSE)=0,#N/A,VLOOKUP($B326,data_dd!$C:$H,2,FALSE))</f>
        <v>#N/A</v>
      </c>
      <c r="D326" s="94" t="e">
        <f>IF(VLOOKUP($B326,data_dd!$C:$H,2,FALSE)=0,#N/A,VLOOKUP($B326,data_dd!$C:$H,3,FALSE))</f>
        <v>#N/A</v>
      </c>
      <c r="E326" s="82" t="e">
        <f>IF(VLOOKUP($B326,data_dd!$C:$H,4,FALSE)=0,#N/A,VLOOKUP($B326,data_dd!$C:$H,4,FALSE))</f>
        <v>#N/A</v>
      </c>
      <c r="F326" s="94" t="e">
        <f>IF(VLOOKUP($B326,data_dd!$C:$H,4,FALSE)=0,#N/A,VLOOKUP($B326,data_dd!$C:$H,5,FALSE))</f>
        <v>#N/A</v>
      </c>
      <c r="G326" s="94">
        <f>IF(VLOOKUP($B326,data_dd!$C:$H,6,FALSE)=0,#N/A,VLOOKUP($B326,data_dd!$C:$H,6,FALSE))</f>
        <v>32.582901937335016</v>
      </c>
      <c r="H326" s="31"/>
      <c r="I326" s="34">
        <f t="shared" si="28"/>
        <v>45333</v>
      </c>
      <c r="J326" s="82">
        <f>VLOOKUP($I326,data_dd!$C:$H,2,FALSE)</f>
        <v>40.270134118354207</v>
      </c>
      <c r="K326" s="94">
        <f>VLOOKUP($I326,data_dd!$C:$H,3,FALSE)</f>
        <v>40.552536492437667</v>
      </c>
      <c r="L326" s="82">
        <f>VLOOKUP($I326,data_dd!$C:$H,4,FALSE)</f>
        <v>32.947895335557547</v>
      </c>
      <c r="M326" s="94">
        <f>VLOOKUP($I326,data_dd!$C:$H,5,FALSE)</f>
        <v>33.320246346559081</v>
      </c>
      <c r="N326" s="31"/>
      <c r="O326" s="34">
        <f t="shared" si="29"/>
        <v>44968</v>
      </c>
      <c r="P326" s="82">
        <f>VLOOKUP($O326,data_dd!$C:$H,2,FALSE)</f>
        <v>40.759972214804499</v>
      </c>
      <c r="Q326" s="94">
        <f>VLOOKUP($O326,data_dd!$C:$H,3,FALSE)</f>
        <v>40.726719765896661</v>
      </c>
      <c r="R326" s="82">
        <f>VLOOKUP($O326,data_dd!$C:$H,4,FALSE)</f>
        <v>33.581246784436871</v>
      </c>
      <c r="S326" s="94">
        <f>VLOOKUP($O326,data_dd!$C:$H,5,FALSE)</f>
        <v>33.52076486068534</v>
      </c>
      <c r="T326" s="31"/>
    </row>
    <row r="327" spans="1:20" ht="15">
      <c r="A327" s="106" t="str">
        <f t="shared" si="22"/>
        <v>12-Feb</v>
      </c>
      <c r="B327" s="40">
        <f t="shared" si="23"/>
        <v>45700</v>
      </c>
      <c r="C327" s="95" t="e">
        <f>IF(VLOOKUP($B327,data_dd!$C:$H,2,FALSE)=0,#N/A,VLOOKUP($B327,data_dd!$C:$H,2,FALSE))</f>
        <v>#N/A</v>
      </c>
      <c r="D327" s="96" t="e">
        <f>IF(VLOOKUP($B327,data_dd!$C:$H,2,FALSE)=0,#N/A,VLOOKUP($B327,data_dd!$C:$H,3,FALSE))</f>
        <v>#N/A</v>
      </c>
      <c r="E327" s="95" t="e">
        <f>IF(VLOOKUP($B327,data_dd!$C:$H,4,FALSE)=0,#N/A,VLOOKUP($B327,data_dd!$C:$H,4,FALSE))</f>
        <v>#N/A</v>
      </c>
      <c r="F327" s="96" t="e">
        <f>IF(VLOOKUP($B327,data_dd!$C:$H,4,FALSE)=0,#N/A,VLOOKUP($B327,data_dd!$C:$H,5,FALSE))</f>
        <v>#N/A</v>
      </c>
      <c r="G327" s="96">
        <f>IF(VLOOKUP($B327,data_dd!$C:$H,6,FALSE)=0,#N/A,VLOOKUP($B327,data_dd!$C:$H,6,FALSE))</f>
        <v>32.627687413883329</v>
      </c>
      <c r="H327" s="31"/>
      <c r="I327" s="40">
        <f t="shared" si="28"/>
        <v>45334</v>
      </c>
      <c r="J327" s="95">
        <f>VLOOKUP($I327,data_dd!$C:$H,2,FALSE)</f>
        <v>40.836754496313276</v>
      </c>
      <c r="K327" s="96">
        <f>VLOOKUP($I327,data_dd!$C:$H,3,FALSE)</f>
        <v>40.565948225562984</v>
      </c>
      <c r="L327" s="95">
        <f>VLOOKUP($I327,data_dd!$C:$H,4,FALSE)</f>
        <v>33.664954404437466</v>
      </c>
      <c r="M327" s="96">
        <f>VLOOKUP($I327,data_dd!$C:$H,5,FALSE)</f>
        <v>33.334085203250403</v>
      </c>
      <c r="N327" s="31"/>
      <c r="O327" s="40">
        <f t="shared" si="29"/>
        <v>44969</v>
      </c>
      <c r="P327" s="95">
        <f>VLOOKUP($O327,data_dd!$C:$H,2,FALSE)</f>
        <v>41.278616461492554</v>
      </c>
      <c r="Q327" s="96">
        <f>VLOOKUP($O327,data_dd!$C:$H,3,FALSE)</f>
        <v>40.770456265124508</v>
      </c>
      <c r="R327" s="95">
        <f>VLOOKUP($O327,data_dd!$C:$H,4,FALSE)</f>
        <v>33.930973724880914</v>
      </c>
      <c r="S327" s="96">
        <f>VLOOKUP($O327,data_dd!$C:$H,5,FALSE)</f>
        <v>33.563280385358851</v>
      </c>
      <c r="T327" s="31"/>
    </row>
    <row r="328" spans="1:20" ht="15">
      <c r="A328" s="106" t="str">
        <f t="shared" si="22"/>
        <v>13-Feb</v>
      </c>
      <c r="B328" s="34">
        <f t="shared" si="23"/>
        <v>45701</v>
      </c>
      <c r="C328" s="82" t="e">
        <f>IF(VLOOKUP($B328,data_dd!$C:$H,2,FALSE)=0,#N/A,VLOOKUP($B328,data_dd!$C:$H,2,FALSE))</f>
        <v>#N/A</v>
      </c>
      <c r="D328" s="94" t="e">
        <f>IF(VLOOKUP($B328,data_dd!$C:$H,2,FALSE)=0,#N/A,VLOOKUP($B328,data_dd!$C:$H,3,FALSE))</f>
        <v>#N/A</v>
      </c>
      <c r="E328" s="82" t="e">
        <f>IF(VLOOKUP($B328,data_dd!$C:$H,4,FALSE)=0,#N/A,VLOOKUP($B328,data_dd!$C:$H,4,FALSE))</f>
        <v>#N/A</v>
      </c>
      <c r="F328" s="94" t="e">
        <f>IF(VLOOKUP($B328,data_dd!$C:$H,4,FALSE)=0,#N/A,VLOOKUP($B328,data_dd!$C:$H,5,FALSE))</f>
        <v>#N/A</v>
      </c>
      <c r="G328" s="94">
        <f>IF(VLOOKUP($B328,data_dd!$C:$H,6,FALSE)=0,#N/A,VLOOKUP($B328,data_dd!$C:$H,6,FALSE))</f>
        <v>32.682819436231384</v>
      </c>
      <c r="H328" s="31"/>
      <c r="I328" s="34">
        <f t="shared" si="28"/>
        <v>45335</v>
      </c>
      <c r="J328" s="82">
        <f>VLOOKUP($I328,data_dd!$C:$H,2,FALSE)</f>
        <v>40.202571181029626</v>
      </c>
      <c r="K328" s="94">
        <f>VLOOKUP($I328,data_dd!$C:$H,3,FALSE)</f>
        <v>40.523789609396175</v>
      </c>
      <c r="L328" s="82">
        <f>VLOOKUP($I328,data_dd!$C:$H,4,FALSE)</f>
        <v>32.889272425766094</v>
      </c>
      <c r="M328" s="94">
        <f>VLOOKUP($I328,data_dd!$C:$H,5,FALSE)</f>
        <v>33.287200797903864</v>
      </c>
      <c r="N328" s="31"/>
      <c r="O328" s="34">
        <f t="shared" si="29"/>
        <v>44970</v>
      </c>
      <c r="P328" s="82">
        <f>VLOOKUP($O328,data_dd!$C:$H,2,FALSE)</f>
        <v>40.630923307827302</v>
      </c>
      <c r="Q328" s="94">
        <f>VLOOKUP($O328,data_dd!$C:$H,3,FALSE)</f>
        <v>40.82673585046787</v>
      </c>
      <c r="R328" s="82">
        <f>VLOOKUP($O328,data_dd!$C:$H,4,FALSE)</f>
        <v>33.443398095372821</v>
      </c>
      <c r="S328" s="94">
        <f>VLOOKUP($O328,data_dd!$C:$H,5,FALSE)</f>
        <v>33.589115476409759</v>
      </c>
      <c r="T328" s="31"/>
    </row>
    <row r="329" spans="1:20" ht="15">
      <c r="A329" s="106" t="str">
        <f t="shared" si="22"/>
        <v>14-Feb</v>
      </c>
      <c r="B329" s="40">
        <f t="shared" si="23"/>
        <v>45702</v>
      </c>
      <c r="C329" s="95" t="e">
        <f>IF(VLOOKUP($B329,data_dd!$C:$H,2,FALSE)=0,#N/A,VLOOKUP($B329,data_dd!$C:$H,2,FALSE))</f>
        <v>#N/A</v>
      </c>
      <c r="D329" s="96" t="e">
        <f>IF(VLOOKUP($B329,data_dd!$C:$H,2,FALSE)=0,#N/A,VLOOKUP($B329,data_dd!$C:$H,3,FALSE))</f>
        <v>#N/A</v>
      </c>
      <c r="E329" s="95" t="e">
        <f>IF(VLOOKUP($B329,data_dd!$C:$H,4,FALSE)=0,#N/A,VLOOKUP($B329,data_dd!$C:$H,4,FALSE))</f>
        <v>#N/A</v>
      </c>
      <c r="F329" s="96" t="e">
        <f>IF(VLOOKUP($B329,data_dd!$C:$H,4,FALSE)=0,#N/A,VLOOKUP($B329,data_dd!$C:$H,5,FALSE))</f>
        <v>#N/A</v>
      </c>
      <c r="G329" s="96">
        <f>IF(VLOOKUP($B329,data_dd!$C:$H,6,FALSE)=0,#N/A,VLOOKUP($B329,data_dd!$C:$H,6,FALSE))</f>
        <v>32.796009935399539</v>
      </c>
      <c r="H329" s="31"/>
      <c r="I329" s="40">
        <f t="shared" si="28"/>
        <v>45336</v>
      </c>
      <c r="J329" s="95">
        <f>VLOOKUP($I329,data_dd!$C:$H,2,FALSE)</f>
        <v>41.168467555376367</v>
      </c>
      <c r="K329" s="96">
        <f>VLOOKUP($I329,data_dd!$C:$H,3,FALSE)</f>
        <v>40.607710845364586</v>
      </c>
      <c r="L329" s="95">
        <f>VLOOKUP($I329,data_dd!$C:$H,4,FALSE)</f>
        <v>33.957946343292527</v>
      </c>
      <c r="M329" s="96">
        <f>VLOOKUP($I329,data_dd!$C:$H,5,FALSE)</f>
        <v>33.370592849504234</v>
      </c>
      <c r="N329" s="31"/>
      <c r="O329" s="40">
        <f t="shared" si="29"/>
        <v>44971</v>
      </c>
      <c r="P329" s="95">
        <f>VLOOKUP($O329,data_dd!$C:$H,2,FALSE)</f>
        <v>41.33147702226853</v>
      </c>
      <c r="Q329" s="96">
        <f>VLOOKUP($O329,data_dd!$C:$H,3,FALSE)</f>
        <v>40.866963827917004</v>
      </c>
      <c r="R329" s="95">
        <f>VLOOKUP($O329,data_dd!$C:$H,4,FALSE)</f>
        <v>33.940602697827828</v>
      </c>
      <c r="S329" s="96">
        <f>VLOOKUP($O329,data_dd!$C:$H,5,FALSE)</f>
        <v>33.626464138049926</v>
      </c>
      <c r="T329" s="31"/>
    </row>
    <row r="330" spans="1:20" ht="15">
      <c r="A330" s="106" t="str">
        <f t="shared" si="22"/>
        <v>15-Feb</v>
      </c>
      <c r="B330" s="34">
        <f t="shared" si="23"/>
        <v>45703</v>
      </c>
      <c r="C330" s="82" t="e">
        <f>IF(VLOOKUP($B330,data_dd!$C:$H,2,FALSE)=0,#N/A,VLOOKUP($B330,data_dd!$C:$H,2,FALSE))</f>
        <v>#N/A</v>
      </c>
      <c r="D330" s="94" t="e">
        <f>IF(VLOOKUP($B330,data_dd!$C:$H,2,FALSE)=0,#N/A,VLOOKUP($B330,data_dd!$C:$H,3,FALSE))</f>
        <v>#N/A</v>
      </c>
      <c r="E330" s="82" t="e">
        <f>IF(VLOOKUP($B330,data_dd!$C:$H,4,FALSE)=0,#N/A,VLOOKUP($B330,data_dd!$C:$H,4,FALSE))</f>
        <v>#N/A</v>
      </c>
      <c r="F330" s="94" t="e">
        <f>IF(VLOOKUP($B330,data_dd!$C:$H,4,FALSE)=0,#N/A,VLOOKUP($B330,data_dd!$C:$H,5,FALSE))</f>
        <v>#N/A</v>
      </c>
      <c r="G330" s="94">
        <f>IF(VLOOKUP($B330,data_dd!$C:$H,6,FALSE)=0,#N/A,VLOOKUP($B330,data_dd!$C:$H,6,FALSE))</f>
        <v>32.904994133598692</v>
      </c>
      <c r="H330" s="31"/>
      <c r="I330" s="34">
        <f t="shared" si="28"/>
        <v>45337</v>
      </c>
      <c r="J330" s="82">
        <f>VLOOKUP($I330,data_dd!$C:$H,2,FALSE)</f>
        <v>40.39479265654024</v>
      </c>
      <c r="K330" s="94">
        <f>VLOOKUP($I330,data_dd!$C:$H,3,FALSE)</f>
        <v>40.617233595245686</v>
      </c>
      <c r="L330" s="82">
        <f>VLOOKUP($I330,data_dd!$C:$H,4,FALSE)</f>
        <v>33.074913562234954</v>
      </c>
      <c r="M330" s="94">
        <f>VLOOKUP($I330,data_dd!$C:$H,5,FALSE)</f>
        <v>33.366232421069043</v>
      </c>
      <c r="N330" s="31"/>
      <c r="O330" s="34">
        <f t="shared" si="29"/>
        <v>44972</v>
      </c>
      <c r="P330" s="82">
        <f>VLOOKUP($O330,data_dd!$C:$H,2,FALSE)</f>
        <v>40.78405644913849</v>
      </c>
      <c r="Q330" s="94">
        <f>VLOOKUP($O330,data_dd!$C:$H,3,FALSE)</f>
        <v>40.950232519877673</v>
      </c>
      <c r="R330" s="82">
        <f>VLOOKUP($O330,data_dd!$C:$H,4,FALSE)</f>
        <v>33.564979046111958</v>
      </c>
      <c r="S330" s="94">
        <f>VLOOKUP($O330,data_dd!$C:$H,5,FALSE)</f>
        <v>33.677958094329028</v>
      </c>
      <c r="T330" s="31"/>
    </row>
    <row r="331" spans="1:20" ht="15">
      <c r="A331" s="106" t="str">
        <f t="shared" ref="A331:A375" si="30">DAY(B331)&amp;"-"&amp;TEXT(DATE(YEAR(B331),MONTH(B331),1),"mmm")</f>
        <v>16-Feb</v>
      </c>
      <c r="B331" s="40">
        <f t="shared" si="23"/>
        <v>45704</v>
      </c>
      <c r="C331" s="95" t="e">
        <f>IF(VLOOKUP($B331,data_dd!$C:$H,2,FALSE)=0,#N/A,VLOOKUP($B331,data_dd!$C:$H,2,FALSE))</f>
        <v>#N/A</v>
      </c>
      <c r="D331" s="96" t="e">
        <f>IF(VLOOKUP($B331,data_dd!$C:$H,2,FALSE)=0,#N/A,VLOOKUP($B331,data_dd!$C:$H,3,FALSE))</f>
        <v>#N/A</v>
      </c>
      <c r="E331" s="95" t="e">
        <f>IF(VLOOKUP($B331,data_dd!$C:$H,4,FALSE)=0,#N/A,VLOOKUP($B331,data_dd!$C:$H,4,FALSE))</f>
        <v>#N/A</v>
      </c>
      <c r="F331" s="96" t="e">
        <f>IF(VLOOKUP($B331,data_dd!$C:$H,4,FALSE)=0,#N/A,VLOOKUP($B331,data_dd!$C:$H,5,FALSE))</f>
        <v>#N/A</v>
      </c>
      <c r="G331" s="96">
        <f>IF(VLOOKUP($B331,data_dd!$C:$H,6,FALSE)=0,#N/A,VLOOKUP($B331,data_dd!$C:$H,6,FALSE))</f>
        <v>32.960602715572016</v>
      </c>
      <c r="H331" s="31"/>
      <c r="I331" s="40">
        <f t="shared" si="28"/>
        <v>45338</v>
      </c>
      <c r="J331" s="95">
        <f>VLOOKUP($I331,data_dd!$C:$H,2,FALSE)</f>
        <v>41.635315036000897</v>
      </c>
      <c r="K331" s="96">
        <f>VLOOKUP($I331,data_dd!$C:$H,3,FALSE)</f>
        <v>40.734866799152961</v>
      </c>
      <c r="L331" s="95">
        <f>VLOOKUP($I331,data_dd!$C:$H,4,FALSE)</f>
        <v>34.313828617650763</v>
      </c>
      <c r="M331" s="96">
        <f>VLOOKUP($I331,data_dd!$C:$H,5,FALSE)</f>
        <v>33.468227760828853</v>
      </c>
      <c r="N331" s="31"/>
      <c r="O331" s="40">
        <f t="shared" si="29"/>
        <v>44973</v>
      </c>
      <c r="P331" s="95">
        <f>VLOOKUP($O331,data_dd!$C:$H,2,FALSE)</f>
        <v>41.2655664406063</v>
      </c>
      <c r="Q331" s="96">
        <f>VLOOKUP($O331,data_dd!$C:$H,3,FALSE)</f>
        <v>40.965474216569547</v>
      </c>
      <c r="R331" s="95">
        <f>VLOOKUP($O331,data_dd!$C:$H,4,FALSE)</f>
        <v>33.899438988650878</v>
      </c>
      <c r="S331" s="96">
        <f>VLOOKUP($O331,data_dd!$C:$H,5,FALSE)</f>
        <v>33.695762083328411</v>
      </c>
      <c r="T331" s="31"/>
    </row>
    <row r="332" spans="1:20" ht="15">
      <c r="A332" s="106" t="str">
        <f t="shared" si="30"/>
        <v>17-Feb</v>
      </c>
      <c r="B332" s="34">
        <f t="shared" ref="B332:B375" si="31">B331+1</f>
        <v>45705</v>
      </c>
      <c r="C332" s="82" t="e">
        <f>IF(VLOOKUP($B332,data_dd!$C:$H,2,FALSE)=0,#N/A,VLOOKUP($B332,data_dd!$C:$H,2,FALSE))</f>
        <v>#N/A</v>
      </c>
      <c r="D332" s="94" t="e">
        <f>IF(VLOOKUP($B332,data_dd!$C:$H,2,FALSE)=0,#N/A,VLOOKUP($B332,data_dd!$C:$H,3,FALSE))</f>
        <v>#N/A</v>
      </c>
      <c r="E332" s="82" t="e">
        <f>IF(VLOOKUP($B332,data_dd!$C:$H,4,FALSE)=0,#N/A,VLOOKUP($B332,data_dd!$C:$H,4,FALSE))</f>
        <v>#N/A</v>
      </c>
      <c r="F332" s="94" t="e">
        <f>IF(VLOOKUP($B332,data_dd!$C:$H,4,FALSE)=0,#N/A,VLOOKUP($B332,data_dd!$C:$H,5,FALSE))</f>
        <v>#N/A</v>
      </c>
      <c r="G332" s="94">
        <f>IF(VLOOKUP($B332,data_dd!$C:$H,6,FALSE)=0,#N/A,VLOOKUP($B332,data_dd!$C:$H,6,FALSE))</f>
        <v>33.016680648542675</v>
      </c>
      <c r="H332" s="31"/>
      <c r="I332" s="34">
        <f t="shared" si="28"/>
        <v>45339</v>
      </c>
      <c r="J332" s="82">
        <f>VLOOKUP($I332,data_dd!$C:$H,2,FALSE)</f>
        <v>40.858718178629985</v>
      </c>
      <c r="K332" s="94">
        <f>VLOOKUP($I332,data_dd!$C:$H,3,FALSE)</f>
        <v>40.827957893998153</v>
      </c>
      <c r="L332" s="82">
        <f>VLOOKUP($I332,data_dd!$C:$H,4,FALSE)</f>
        <v>33.494221592753568</v>
      </c>
      <c r="M332" s="94">
        <f>VLOOKUP($I332,data_dd!$C:$H,5,FALSE)</f>
        <v>33.546776408511938</v>
      </c>
      <c r="N332" s="31"/>
      <c r="O332" s="34">
        <f t="shared" si="29"/>
        <v>44974</v>
      </c>
      <c r="P332" s="82">
        <f>VLOOKUP($O332,data_dd!$C:$H,2,FALSE)</f>
        <v>41.193247879122744</v>
      </c>
      <c r="Q332" s="94">
        <f>VLOOKUP($O332,data_dd!$C:$H,3,FALSE)</f>
        <v>41.061678433059633</v>
      </c>
      <c r="R332" s="82">
        <f>VLOOKUP($O332,data_dd!$C:$H,4,FALSE)</f>
        <v>33.988194949180432</v>
      </c>
      <c r="S332" s="94">
        <f>VLOOKUP($O332,data_dd!$C:$H,5,FALSE)</f>
        <v>33.77842936637024</v>
      </c>
      <c r="T332" s="31"/>
    </row>
    <row r="333" spans="1:20" ht="15">
      <c r="A333" s="106" t="str">
        <f t="shared" si="30"/>
        <v>18-Feb</v>
      </c>
      <c r="B333" s="40">
        <f t="shared" si="31"/>
        <v>45706</v>
      </c>
      <c r="C333" s="95" t="e">
        <f>IF(VLOOKUP($B333,data_dd!$C:$H,2,FALSE)=0,#N/A,VLOOKUP($B333,data_dd!$C:$H,2,FALSE))</f>
        <v>#N/A</v>
      </c>
      <c r="D333" s="96" t="e">
        <f>IF(VLOOKUP($B333,data_dd!$C:$H,2,FALSE)=0,#N/A,VLOOKUP($B333,data_dd!$C:$H,3,FALSE))</f>
        <v>#N/A</v>
      </c>
      <c r="E333" s="95" t="e">
        <f>IF(VLOOKUP($B333,data_dd!$C:$H,4,FALSE)=0,#N/A,VLOOKUP($B333,data_dd!$C:$H,4,FALSE))</f>
        <v>#N/A</v>
      </c>
      <c r="F333" s="96" t="e">
        <f>IF(VLOOKUP($B333,data_dd!$C:$H,4,FALSE)=0,#N/A,VLOOKUP($B333,data_dd!$C:$H,5,FALSE))</f>
        <v>#N/A</v>
      </c>
      <c r="G333" s="96">
        <f>IF(VLOOKUP($B333,data_dd!$C:$H,6,FALSE)=0,#N/A,VLOOKUP($B333,data_dd!$C:$H,6,FALSE))</f>
        <v>33.071380659315736</v>
      </c>
      <c r="H333" s="31"/>
      <c r="I333" s="40">
        <f t="shared" si="28"/>
        <v>45340</v>
      </c>
      <c r="J333" s="95">
        <f>VLOOKUP($I333,data_dd!$C:$H,2,FALSE)</f>
        <v>41.603913334576077</v>
      </c>
      <c r="K333" s="96">
        <f>VLOOKUP($I333,data_dd!$C:$H,3,FALSE)</f>
        <v>40.924314821647393</v>
      </c>
      <c r="L333" s="95">
        <f>VLOOKUP($I333,data_dd!$C:$H,4,FALSE)</f>
        <v>34.246293473735506</v>
      </c>
      <c r="M333" s="96">
        <f>VLOOKUP($I333,data_dd!$C:$H,5,FALSE)</f>
        <v>33.618205861000398</v>
      </c>
      <c r="N333" s="31"/>
      <c r="O333" s="40">
        <f t="shared" si="29"/>
        <v>44975</v>
      </c>
      <c r="P333" s="95">
        <f>VLOOKUP($O333,data_dd!$C:$H,2,FALSE)</f>
        <v>41.818495328440044</v>
      </c>
      <c r="Q333" s="96">
        <f>VLOOKUP($O333,data_dd!$C:$H,3,FALSE)</f>
        <v>41.151711062931568</v>
      </c>
      <c r="R333" s="95">
        <f>VLOOKUP($O333,data_dd!$C:$H,4,FALSE)</f>
        <v>34.352730892503132</v>
      </c>
      <c r="S333" s="96">
        <f>VLOOKUP($O333,data_dd!$C:$H,5,FALSE)</f>
        <v>33.851293212822554</v>
      </c>
      <c r="T333" s="31"/>
    </row>
    <row r="334" spans="1:20" ht="15">
      <c r="A334" s="106" t="str">
        <f t="shared" si="30"/>
        <v>19-Feb</v>
      </c>
      <c r="B334" s="34">
        <f t="shared" si="31"/>
        <v>45707</v>
      </c>
      <c r="C334" s="82" t="e">
        <f>IF(VLOOKUP($B334,data_dd!$C:$H,2,FALSE)=0,#N/A,VLOOKUP($B334,data_dd!$C:$H,2,FALSE))</f>
        <v>#N/A</v>
      </c>
      <c r="D334" s="94" t="e">
        <f>IF(VLOOKUP($B334,data_dd!$C:$H,2,FALSE)=0,#N/A,VLOOKUP($B334,data_dd!$C:$H,3,FALSE))</f>
        <v>#N/A</v>
      </c>
      <c r="E334" s="82" t="e">
        <f>IF(VLOOKUP($B334,data_dd!$C:$H,4,FALSE)=0,#N/A,VLOOKUP($B334,data_dd!$C:$H,4,FALSE))</f>
        <v>#N/A</v>
      </c>
      <c r="F334" s="94" t="e">
        <f>IF(VLOOKUP($B334,data_dd!$C:$H,4,FALSE)=0,#N/A,VLOOKUP($B334,data_dd!$C:$H,5,FALSE))</f>
        <v>#N/A</v>
      </c>
      <c r="G334" s="94">
        <f>IF(VLOOKUP($B334,data_dd!$C:$H,6,FALSE)=0,#N/A,VLOOKUP($B334,data_dd!$C:$H,6,FALSE))</f>
        <v>33.133594855848777</v>
      </c>
      <c r="H334" s="31"/>
      <c r="I334" s="34">
        <f t="shared" si="28"/>
        <v>45341</v>
      </c>
      <c r="J334" s="82">
        <f>VLOOKUP($I334,data_dd!$C:$H,2,FALSE)</f>
        <v>40.688698646323019</v>
      </c>
      <c r="K334" s="94">
        <f>VLOOKUP($I334,data_dd!$C:$H,3,FALSE)</f>
        <v>40.990985726753223</v>
      </c>
      <c r="L334" s="82">
        <f>VLOOKUP($I334,data_dd!$C:$H,4,FALSE)</f>
        <v>33.325872081528658</v>
      </c>
      <c r="M334" s="94">
        <f>VLOOKUP($I334,data_dd!$C:$H,5,FALSE)</f>
        <v>33.678212712270465</v>
      </c>
      <c r="N334" s="31"/>
      <c r="O334" s="34">
        <f t="shared" si="29"/>
        <v>44976</v>
      </c>
      <c r="P334" s="82">
        <f>VLOOKUP($O334,data_dd!$C:$H,2,FALSE)</f>
        <v>41.416645810622818</v>
      </c>
      <c r="Q334" s="94">
        <f>VLOOKUP($O334,data_dd!$C:$H,3,FALSE)</f>
        <v>41.258230037903168</v>
      </c>
      <c r="R334" s="82">
        <f>VLOOKUP($O334,data_dd!$C:$H,4,FALSE)</f>
        <v>34.081153785527583</v>
      </c>
      <c r="S334" s="94">
        <f>VLOOKUP($O334,data_dd!$C:$H,5,FALSE)</f>
        <v>33.935683707903621</v>
      </c>
      <c r="T334" s="31"/>
    </row>
    <row r="335" spans="1:20" ht="15">
      <c r="A335" s="106" t="str">
        <f t="shared" si="30"/>
        <v>20-Feb</v>
      </c>
      <c r="B335" s="40">
        <f t="shared" si="31"/>
        <v>45708</v>
      </c>
      <c r="C335" s="95" t="e">
        <f>IF(VLOOKUP($B335,data_dd!$C:$H,2,FALSE)=0,#N/A,VLOOKUP($B335,data_dd!$C:$H,2,FALSE))</f>
        <v>#N/A</v>
      </c>
      <c r="D335" s="96" t="e">
        <f>IF(VLOOKUP($B335,data_dd!$C:$H,2,FALSE)=0,#N/A,VLOOKUP($B335,data_dd!$C:$H,3,FALSE))</f>
        <v>#N/A</v>
      </c>
      <c r="E335" s="95" t="e">
        <f>IF(VLOOKUP($B335,data_dd!$C:$H,4,FALSE)=0,#N/A,VLOOKUP($B335,data_dd!$C:$H,4,FALSE))</f>
        <v>#N/A</v>
      </c>
      <c r="F335" s="96" t="e">
        <f>IF(VLOOKUP($B335,data_dd!$C:$H,4,FALSE)=0,#N/A,VLOOKUP($B335,data_dd!$C:$H,5,FALSE))</f>
        <v>#N/A</v>
      </c>
      <c r="G335" s="96">
        <f>IF(VLOOKUP($B335,data_dd!$C:$H,6,FALSE)=0,#N/A,VLOOKUP($B335,data_dd!$C:$H,6,FALSE))</f>
        <v>33.236536052213623</v>
      </c>
      <c r="H335" s="31"/>
      <c r="I335" s="40">
        <f t="shared" si="28"/>
        <v>45342</v>
      </c>
      <c r="J335" s="95">
        <f>VLOOKUP($I335,data_dd!$C:$H,2,FALSE)</f>
        <v>41.72954162754445</v>
      </c>
      <c r="K335" s="96">
        <f>VLOOKUP($I335,data_dd!$C:$H,3,FALSE)</f>
        <v>41.093541095135848</v>
      </c>
      <c r="L335" s="95">
        <f>VLOOKUP($I335,data_dd!$C:$H,4,FALSE)</f>
        <v>34.322282812425264</v>
      </c>
      <c r="M335" s="96">
        <f>VLOOKUP($I335,data_dd!$C:$H,5,FALSE)</f>
        <v>33.74965711019744</v>
      </c>
      <c r="N335" s="31"/>
      <c r="O335" s="40">
        <f t="shared" si="29"/>
        <v>44977</v>
      </c>
      <c r="P335" s="95">
        <f>VLOOKUP($O335,data_dd!$C:$H,2,FALSE)</f>
        <v>41.833884738828615</v>
      </c>
      <c r="Q335" s="96">
        <f>VLOOKUP($O335,data_dd!$C:$H,3,FALSE)</f>
        <v>41.33480161495001</v>
      </c>
      <c r="R335" s="95">
        <f>VLOOKUP($O335,data_dd!$C:$H,4,FALSE)</f>
        <v>34.384567446223869</v>
      </c>
      <c r="S335" s="96">
        <f>VLOOKUP($O335,data_dd!$C:$H,5,FALSE)</f>
        <v>34.001030377853894</v>
      </c>
      <c r="T335" s="31"/>
    </row>
    <row r="336" spans="1:20" ht="15">
      <c r="A336" s="106" t="str">
        <f t="shared" si="30"/>
        <v>21-Feb</v>
      </c>
      <c r="B336" s="34">
        <f t="shared" si="31"/>
        <v>45709</v>
      </c>
      <c r="C336" s="82" t="e">
        <f>IF(VLOOKUP($B336,data_dd!$C:$H,2,FALSE)=0,#N/A,VLOOKUP($B336,data_dd!$C:$H,2,FALSE))</f>
        <v>#N/A</v>
      </c>
      <c r="D336" s="94" t="e">
        <f>IF(VLOOKUP($B336,data_dd!$C:$H,2,FALSE)=0,#N/A,VLOOKUP($B336,data_dd!$C:$H,3,FALSE))</f>
        <v>#N/A</v>
      </c>
      <c r="E336" s="82" t="e">
        <f>IF(VLOOKUP($B336,data_dd!$C:$H,4,FALSE)=0,#N/A,VLOOKUP($B336,data_dd!$C:$H,4,FALSE))</f>
        <v>#N/A</v>
      </c>
      <c r="F336" s="94" t="e">
        <f>IF(VLOOKUP($B336,data_dd!$C:$H,4,FALSE)=0,#N/A,VLOOKUP($B336,data_dd!$C:$H,5,FALSE))</f>
        <v>#N/A</v>
      </c>
      <c r="G336" s="94">
        <f>IF(VLOOKUP($B336,data_dd!$C:$H,6,FALSE)=0,#N/A,VLOOKUP($B336,data_dd!$C:$H,6,FALSE))</f>
        <v>33.367004328390102</v>
      </c>
      <c r="H336" s="31"/>
      <c r="I336" s="34">
        <f t="shared" si="28"/>
        <v>45343</v>
      </c>
      <c r="J336" s="82">
        <f>VLOOKUP($I336,data_dd!$C:$H,2,FALSE)</f>
        <v>41.214926111265804</v>
      </c>
      <c r="K336" s="94">
        <f>VLOOKUP($I336,data_dd!$C:$H,3,FALSE)</f>
        <v>41.225157732836067</v>
      </c>
      <c r="L336" s="82">
        <f>VLOOKUP($I336,data_dd!$C:$H,4,FALSE)</f>
        <v>33.79979026838074</v>
      </c>
      <c r="M336" s="94">
        <f>VLOOKUP($I336,data_dd!$C:$H,5,FALSE)</f>
        <v>33.866970867539663</v>
      </c>
      <c r="N336" s="31"/>
      <c r="O336" s="34">
        <f t="shared" si="29"/>
        <v>44978</v>
      </c>
      <c r="P336" s="82">
        <f>VLOOKUP($O336,data_dd!$C:$H,2,FALSE)</f>
        <v>41.604589453544506</v>
      </c>
      <c r="Q336" s="94">
        <f>VLOOKUP($O336,data_dd!$C:$H,3,FALSE)</f>
        <v>41.464033499424502</v>
      </c>
      <c r="R336" s="82">
        <f>VLOOKUP($O336,data_dd!$C:$H,4,FALSE)</f>
        <v>34.267890404126447</v>
      </c>
      <c r="S336" s="94">
        <f>VLOOKUP($O336,data_dd!$C:$H,5,FALSE)</f>
        <v>34.111137093652204</v>
      </c>
      <c r="T336" s="31"/>
    </row>
    <row r="337" spans="1:20" ht="15">
      <c r="A337" s="106" t="str">
        <f t="shared" si="30"/>
        <v>22-Feb</v>
      </c>
      <c r="B337" s="40">
        <f t="shared" si="31"/>
        <v>45710</v>
      </c>
      <c r="C337" s="95" t="e">
        <f>IF(VLOOKUP($B337,data_dd!$C:$H,2,FALSE)=0,#N/A,VLOOKUP($B337,data_dd!$C:$H,2,FALSE))</f>
        <v>#N/A</v>
      </c>
      <c r="D337" s="96" t="e">
        <f>IF(VLOOKUP($B337,data_dd!$C:$H,2,FALSE)=0,#N/A,VLOOKUP($B337,data_dd!$C:$H,3,FALSE))</f>
        <v>#N/A</v>
      </c>
      <c r="E337" s="95" t="e">
        <f>IF(VLOOKUP($B337,data_dd!$C:$H,4,FALSE)=0,#N/A,VLOOKUP($B337,data_dd!$C:$H,4,FALSE))</f>
        <v>#N/A</v>
      </c>
      <c r="F337" s="96" t="e">
        <f>IF(VLOOKUP($B337,data_dd!$C:$H,4,FALSE)=0,#N/A,VLOOKUP($B337,data_dd!$C:$H,5,FALSE))</f>
        <v>#N/A</v>
      </c>
      <c r="G337" s="96">
        <f>IF(VLOOKUP($B337,data_dd!$C:$H,6,FALSE)=0,#N/A,VLOOKUP($B337,data_dd!$C:$H,6,FALSE))</f>
        <v>33.73707725082415</v>
      </c>
      <c r="H337" s="31"/>
      <c r="I337" s="40">
        <f t="shared" si="28"/>
        <v>45344</v>
      </c>
      <c r="J337" s="95">
        <f>VLOOKUP($I337,data_dd!$C:$H,2,FALSE)</f>
        <v>41.460097669028983</v>
      </c>
      <c r="K337" s="96">
        <f>VLOOKUP($I337,data_dd!$C:$H,3,FALSE)</f>
        <v>41.228783167691702</v>
      </c>
      <c r="L337" s="95">
        <f>VLOOKUP($I337,data_dd!$C:$H,4,FALSE)</f>
        <v>34.071097941064643</v>
      </c>
      <c r="M337" s="96">
        <f>VLOOKUP($I337,data_dd!$C:$H,5,FALSE)</f>
        <v>33.853815286018246</v>
      </c>
      <c r="N337" s="31"/>
      <c r="O337" s="40">
        <f t="shared" si="29"/>
        <v>44979</v>
      </c>
      <c r="P337" s="95">
        <f>VLOOKUP($O337,data_dd!$C:$H,2,FALSE)</f>
        <v>41.858788309305702</v>
      </c>
      <c r="Q337" s="96">
        <f>VLOOKUP($O337,data_dd!$C:$H,3,FALSE)</f>
        <v>41.546425610589282</v>
      </c>
      <c r="R337" s="95">
        <f>VLOOKUP($O337,data_dd!$C:$H,4,FALSE)</f>
        <v>34.330652328420705</v>
      </c>
      <c r="S337" s="96">
        <f>VLOOKUP($O337,data_dd!$C:$H,5,FALSE)</f>
        <v>34.171449640545077</v>
      </c>
      <c r="T337" s="31"/>
    </row>
    <row r="338" spans="1:20" ht="15">
      <c r="A338" s="106" t="str">
        <f t="shared" si="30"/>
        <v>23-Feb</v>
      </c>
      <c r="B338" s="34">
        <f t="shared" si="31"/>
        <v>45711</v>
      </c>
      <c r="C338" s="82" t="e">
        <f>IF(VLOOKUP($B338,data_dd!$C:$H,2,FALSE)=0,#N/A,VLOOKUP($B338,data_dd!$C:$H,2,FALSE))</f>
        <v>#N/A</v>
      </c>
      <c r="D338" s="94" t="e">
        <f>IF(VLOOKUP($B338,data_dd!$C:$H,2,FALSE)=0,#N/A,VLOOKUP($B338,data_dd!$C:$H,3,FALSE))</f>
        <v>#N/A</v>
      </c>
      <c r="E338" s="82" t="e">
        <f>IF(VLOOKUP($B338,data_dd!$C:$H,4,FALSE)=0,#N/A,VLOOKUP($B338,data_dd!$C:$H,4,FALSE))</f>
        <v>#N/A</v>
      </c>
      <c r="F338" s="94" t="e">
        <f>IF(VLOOKUP($B338,data_dd!$C:$H,4,FALSE)=0,#N/A,VLOOKUP($B338,data_dd!$C:$H,5,FALSE))</f>
        <v>#N/A</v>
      </c>
      <c r="G338" s="94">
        <f>IF(VLOOKUP($B338,data_dd!$C:$H,6,FALSE)=0,#N/A,VLOOKUP($B338,data_dd!$C:$H,6,FALSE))</f>
        <v>33.769412770884642</v>
      </c>
      <c r="H338" s="31"/>
      <c r="I338" s="34">
        <f t="shared" si="28"/>
        <v>45345</v>
      </c>
      <c r="J338" s="82">
        <f>VLOOKUP($I338,data_dd!$C:$H,2,FALSE)</f>
        <v>41.086643251078989</v>
      </c>
      <c r="K338" s="94">
        <f>VLOOKUP($I338,data_dd!$C:$H,3,FALSE)</f>
        <v>41.291017585887786</v>
      </c>
      <c r="L338" s="82">
        <f>VLOOKUP($I338,data_dd!$C:$H,4,FALSE)</f>
        <v>33.845175351401195</v>
      </c>
      <c r="M338" s="94">
        <f>VLOOKUP($I338,data_dd!$C:$H,5,FALSE)</f>
        <v>33.931202794395105</v>
      </c>
      <c r="N338" s="31"/>
      <c r="O338" s="34">
        <f t="shared" si="29"/>
        <v>44980</v>
      </c>
      <c r="P338" s="82">
        <f>VLOOKUP($O338,data_dd!$C:$H,2,FALSE)</f>
        <v>41.585276866350682</v>
      </c>
      <c r="Q338" s="94">
        <f>VLOOKUP($O338,data_dd!$C:$H,3,FALSE)</f>
        <v>41.629170968934034</v>
      </c>
      <c r="R338" s="82">
        <f>VLOOKUP($O338,data_dd!$C:$H,4,FALSE)</f>
        <v>34.262429857970723</v>
      </c>
      <c r="S338" s="94">
        <f>VLOOKUP($O338,data_dd!$C:$H,5,FALSE)</f>
        <v>34.23789322535211</v>
      </c>
      <c r="T338" s="31"/>
    </row>
    <row r="339" spans="1:20" ht="15">
      <c r="A339" s="106" t="str">
        <f t="shared" si="30"/>
        <v>24-Feb</v>
      </c>
      <c r="B339" s="40">
        <f t="shared" si="31"/>
        <v>45712</v>
      </c>
      <c r="C339" s="95" t="e">
        <f>IF(VLOOKUP($B339,data_dd!$C:$H,2,FALSE)=0,#N/A,VLOOKUP($B339,data_dd!$C:$H,2,FALSE))</f>
        <v>#N/A</v>
      </c>
      <c r="D339" s="96" t="e">
        <f>IF(VLOOKUP($B339,data_dd!$C:$H,2,FALSE)=0,#N/A,VLOOKUP($B339,data_dd!$C:$H,3,FALSE))</f>
        <v>#N/A</v>
      </c>
      <c r="E339" s="95" t="e">
        <f>IF(VLOOKUP($B339,data_dd!$C:$H,4,FALSE)=0,#N/A,VLOOKUP($B339,data_dd!$C:$H,4,FALSE))</f>
        <v>#N/A</v>
      </c>
      <c r="F339" s="96" t="e">
        <f>IF(VLOOKUP($B339,data_dd!$C:$H,4,FALSE)=0,#N/A,VLOOKUP($B339,data_dd!$C:$H,5,FALSE))</f>
        <v>#N/A</v>
      </c>
      <c r="G339" s="96">
        <f>IF(VLOOKUP($B339,data_dd!$C:$H,6,FALSE)=0,#N/A,VLOOKUP($B339,data_dd!$C:$H,6,FALSE))</f>
        <v>33.789876359114565</v>
      </c>
      <c r="H339" s="31"/>
      <c r="I339" s="40">
        <f t="shared" si="28"/>
        <v>45346</v>
      </c>
      <c r="J339" s="95">
        <f>VLOOKUP($I339,data_dd!$C:$H,2,FALSE)</f>
        <v>41.499936447896829</v>
      </c>
      <c r="K339" s="96">
        <f>VLOOKUP($I339,data_dd!$C:$H,3,FALSE)</f>
        <v>41.273891683574682</v>
      </c>
      <c r="L339" s="95">
        <f>VLOOKUP($I339,data_dd!$C:$H,4,FALSE)</f>
        <v>34.284482118930661</v>
      </c>
      <c r="M339" s="96">
        <f>VLOOKUP($I339,data_dd!$C:$H,5,FALSE)</f>
        <v>33.932551025324699</v>
      </c>
      <c r="N339" s="31"/>
      <c r="O339" s="40">
        <f t="shared" si="29"/>
        <v>44981</v>
      </c>
      <c r="P339" s="95">
        <f>VLOOKUP($O339,data_dd!$C:$H,2,FALSE)</f>
        <v>42.00756189788342</v>
      </c>
      <c r="Q339" s="96">
        <f>VLOOKUP($O339,data_dd!$C:$H,3,FALSE)</f>
        <v>41.691301232467467</v>
      </c>
      <c r="R339" s="95">
        <f>VLOOKUP($O339,data_dd!$C:$H,4,FALSE)</f>
        <v>34.532046429738571</v>
      </c>
      <c r="S339" s="96">
        <f>VLOOKUP($O339,data_dd!$C:$H,5,FALSE)</f>
        <v>34.292374151856372</v>
      </c>
      <c r="T339" s="31"/>
    </row>
    <row r="340" spans="1:20" ht="15">
      <c r="A340" s="106" t="str">
        <f t="shared" si="30"/>
        <v>25-Feb</v>
      </c>
      <c r="B340" s="34">
        <f t="shared" si="31"/>
        <v>45713</v>
      </c>
      <c r="C340" s="82" t="e">
        <f>IF(VLOOKUP($B340,data_dd!$C:$H,2,FALSE)=0,#N/A,VLOOKUP($B340,data_dd!$C:$H,2,FALSE))</f>
        <v>#N/A</v>
      </c>
      <c r="D340" s="94" t="e">
        <f>IF(VLOOKUP($B340,data_dd!$C:$H,2,FALSE)=0,#N/A,VLOOKUP($B340,data_dd!$C:$H,3,FALSE))</f>
        <v>#N/A</v>
      </c>
      <c r="E340" s="82" t="e">
        <f>IF(VLOOKUP($B340,data_dd!$C:$H,4,FALSE)=0,#N/A,VLOOKUP($B340,data_dd!$C:$H,4,FALSE))</f>
        <v>#N/A</v>
      </c>
      <c r="F340" s="94" t="e">
        <f>IF(VLOOKUP($B340,data_dd!$C:$H,4,FALSE)=0,#N/A,VLOOKUP($B340,data_dd!$C:$H,5,FALSE))</f>
        <v>#N/A</v>
      </c>
      <c r="G340" s="94">
        <f>IF(VLOOKUP($B340,data_dd!$C:$H,6,FALSE)=0,#N/A,VLOOKUP($B340,data_dd!$C:$H,6,FALSE))</f>
        <v>33.813965794708956</v>
      </c>
      <c r="H340" s="31"/>
      <c r="I340" s="34">
        <f t="shared" si="28"/>
        <v>45347</v>
      </c>
      <c r="J340" s="82">
        <f>VLOOKUP($I340,data_dd!$C:$H,2,FALSE)</f>
        <v>41.245657599704884</v>
      </c>
      <c r="K340" s="94">
        <f>VLOOKUP($I340,data_dd!$C:$H,3,FALSE)</f>
        <v>41.34448864350702</v>
      </c>
      <c r="L340" s="82">
        <f>VLOOKUP($I340,data_dd!$C:$H,4,FALSE)</f>
        <v>33.794855692243132</v>
      </c>
      <c r="M340" s="94">
        <f>VLOOKUP($I340,data_dd!$C:$H,5,FALSE)</f>
        <v>33.990422624102337</v>
      </c>
      <c r="N340" s="31"/>
      <c r="O340" s="34">
        <f t="shared" si="29"/>
        <v>44982</v>
      </c>
      <c r="P340" s="82">
        <f>VLOOKUP($O340,data_dd!$C:$H,2,FALSE)</f>
        <v>41.941527096846158</v>
      </c>
      <c r="Q340" s="94">
        <f>VLOOKUP($O340,data_dd!$C:$H,3,FALSE)</f>
        <v>41.781808790760465</v>
      </c>
      <c r="R340" s="82">
        <f>VLOOKUP($O340,data_dd!$C:$H,4,FALSE)</f>
        <v>34.543514085696202</v>
      </c>
      <c r="S340" s="94">
        <f>VLOOKUP($O340,data_dd!$C:$H,5,FALSE)</f>
        <v>34.365611622902662</v>
      </c>
      <c r="T340" s="31"/>
    </row>
    <row r="341" spans="1:20" ht="15">
      <c r="A341" s="106" t="str">
        <f t="shared" si="30"/>
        <v>26-Feb</v>
      </c>
      <c r="B341" s="40">
        <f t="shared" si="31"/>
        <v>45714</v>
      </c>
      <c r="C341" s="95" t="e">
        <f>IF(VLOOKUP($B341,data_dd!$C:$H,2,FALSE)=0,#N/A,VLOOKUP($B341,data_dd!$C:$H,2,FALSE))</f>
        <v>#N/A</v>
      </c>
      <c r="D341" s="96" t="e">
        <f>IF(VLOOKUP($B341,data_dd!$C:$H,2,FALSE)=0,#N/A,VLOOKUP($B341,data_dd!$C:$H,3,FALSE))</f>
        <v>#N/A</v>
      </c>
      <c r="E341" s="95" t="e">
        <f>IF(VLOOKUP($B341,data_dd!$C:$H,4,FALSE)=0,#N/A,VLOOKUP($B341,data_dd!$C:$H,4,FALSE))</f>
        <v>#N/A</v>
      </c>
      <c r="F341" s="96" t="e">
        <f>IF(VLOOKUP($B341,data_dd!$C:$H,4,FALSE)=0,#N/A,VLOOKUP($B341,data_dd!$C:$H,5,FALSE))</f>
        <v>#N/A</v>
      </c>
      <c r="G341" s="96">
        <f>IF(VLOOKUP($B341,data_dd!$C:$H,6,FALSE)=0,#N/A,VLOOKUP($B341,data_dd!$C:$H,6,FALSE))</f>
        <v>33.86106805974967</v>
      </c>
      <c r="H341" s="31"/>
      <c r="I341" s="40">
        <f t="shared" si="28"/>
        <v>45348</v>
      </c>
      <c r="J341" s="95">
        <f>VLOOKUP($I341,data_dd!$C:$H,2,FALSE)</f>
        <v>41.587674559975319</v>
      </c>
      <c r="K341" s="96">
        <f>VLOOKUP($I341,data_dd!$C:$H,3,FALSE)</f>
        <v>41.331651464463704</v>
      </c>
      <c r="L341" s="95">
        <f>VLOOKUP($I341,data_dd!$C:$H,4,FALSE)</f>
        <v>34.199997169523051</v>
      </c>
      <c r="M341" s="96">
        <f>VLOOKUP($I341,data_dd!$C:$H,5,FALSE)</f>
        <v>33.9773386348472</v>
      </c>
      <c r="N341" s="31"/>
      <c r="O341" s="40">
        <f t="shared" si="29"/>
        <v>44983</v>
      </c>
      <c r="P341" s="95">
        <f>VLOOKUP($O341,data_dd!$C:$H,2,FALSE)</f>
        <v>42.112636011383955</v>
      </c>
      <c r="Q341" s="96">
        <f>VLOOKUP($O341,data_dd!$C:$H,3,FALSE)</f>
        <v>41.823421856157402</v>
      </c>
      <c r="R341" s="95">
        <f>VLOOKUP($O341,data_dd!$C:$H,4,FALSE)</f>
        <v>34.577841279651388</v>
      </c>
      <c r="S341" s="96">
        <f>VLOOKUP($O341,data_dd!$C:$H,5,FALSE)</f>
        <v>34.395787174885044</v>
      </c>
      <c r="T341" s="31"/>
    </row>
    <row r="342" spans="1:20" ht="15">
      <c r="A342" s="106" t="str">
        <f t="shared" si="30"/>
        <v>27-Feb</v>
      </c>
      <c r="B342" s="34">
        <f t="shared" si="31"/>
        <v>45715</v>
      </c>
      <c r="C342" s="82" t="e">
        <f>IF(VLOOKUP($B342,data_dd!$C:$H,2,FALSE)=0,#N/A,VLOOKUP($B342,data_dd!$C:$H,2,FALSE))</f>
        <v>#N/A</v>
      </c>
      <c r="D342" s="94" t="e">
        <f>IF(VLOOKUP($B342,data_dd!$C:$H,2,FALSE)=0,#N/A,VLOOKUP($B342,data_dd!$C:$H,3,FALSE))</f>
        <v>#N/A</v>
      </c>
      <c r="E342" s="82" t="e">
        <f>IF(VLOOKUP($B342,data_dd!$C:$H,4,FALSE)=0,#N/A,VLOOKUP($B342,data_dd!$C:$H,4,FALSE))</f>
        <v>#N/A</v>
      </c>
      <c r="F342" s="94" t="e">
        <f>IF(VLOOKUP($B342,data_dd!$C:$H,4,FALSE)=0,#N/A,VLOOKUP($B342,data_dd!$C:$H,5,FALSE))</f>
        <v>#N/A</v>
      </c>
      <c r="G342" s="94">
        <f>IF(VLOOKUP($B342,data_dd!$C:$H,6,FALSE)=0,#N/A,VLOOKUP($B342,data_dd!$C:$H,6,FALSE))</f>
        <v>33.954222224511149</v>
      </c>
      <c r="H342" s="31"/>
      <c r="I342" s="34">
        <f t="shared" si="28"/>
        <v>45349</v>
      </c>
      <c r="J342" s="82">
        <f>VLOOKUP($I342,data_dd!$C:$H,2,FALSE)</f>
        <v>41.106684899040012</v>
      </c>
      <c r="K342" s="94">
        <f>VLOOKUP($I342,data_dd!$C:$H,3,FALSE)</f>
        <v>41.348755504239705</v>
      </c>
      <c r="L342" s="82">
        <f>VLOOKUP($I342,data_dd!$C:$H,4,FALSE)</f>
        <v>33.648715580278989</v>
      </c>
      <c r="M342" s="94">
        <f>VLOOKUP($I342,data_dd!$C:$H,5,FALSE)</f>
        <v>33.984926796177284</v>
      </c>
      <c r="N342" s="31"/>
      <c r="O342" s="34">
        <f t="shared" si="29"/>
        <v>44984</v>
      </c>
      <c r="P342" s="82">
        <f>VLOOKUP($O342,data_dd!$C:$H,2,FALSE)</f>
        <v>41.430404728757246</v>
      </c>
      <c r="Q342" s="94">
        <f>VLOOKUP($O342,data_dd!$C:$H,3,FALSE)</f>
        <v>41.809766394808534</v>
      </c>
      <c r="R342" s="82">
        <f>VLOOKUP($O342,data_dd!$C:$H,4,FALSE)</f>
        <v>34.067467269654998</v>
      </c>
      <c r="S342" s="94">
        <f>VLOOKUP($O342,data_dd!$C:$H,5,FALSE)</f>
        <v>34.378229839770398</v>
      </c>
      <c r="T342" s="31"/>
    </row>
    <row r="343" spans="1:20" ht="15">
      <c r="A343" s="106" t="str">
        <f t="shared" si="30"/>
        <v>28-Feb</v>
      </c>
      <c r="B343" s="40">
        <f t="shared" si="31"/>
        <v>45716</v>
      </c>
      <c r="C343" s="95" t="e">
        <f>IF(VLOOKUP($B343,data_dd!$C:$H,2,FALSE)=0,#N/A,VLOOKUP($B343,data_dd!$C:$H,2,FALSE))</f>
        <v>#N/A</v>
      </c>
      <c r="D343" s="96" t="e">
        <f>IF(VLOOKUP($B343,data_dd!$C:$H,2,FALSE)=0,#N/A,VLOOKUP($B343,data_dd!$C:$H,3,FALSE))</f>
        <v>#N/A</v>
      </c>
      <c r="E343" s="95" t="e">
        <f>IF(VLOOKUP($B343,data_dd!$C:$H,4,FALSE)=0,#N/A,VLOOKUP($B343,data_dd!$C:$H,4,FALSE))</f>
        <v>#N/A</v>
      </c>
      <c r="F343" s="96" t="e">
        <f>IF(VLOOKUP($B343,data_dd!$C:$H,4,FALSE)=0,#N/A,VLOOKUP($B343,data_dd!$C:$H,5,FALSE))</f>
        <v>#N/A</v>
      </c>
      <c r="G343" s="96">
        <f>IF(VLOOKUP($B343,data_dd!$C:$H,6,FALSE)=0,#N/A,VLOOKUP($B343,data_dd!$C:$H,6,FALSE))</f>
        <v>34.039084715326517</v>
      </c>
      <c r="H343" s="31"/>
      <c r="I343" s="40">
        <f t="shared" si="28"/>
        <v>45350</v>
      </c>
      <c r="J343" s="95">
        <f>VLOOKUP($I343,data_dd!$C:$H,2,FALSE)</f>
        <v>41.749222686303206</v>
      </c>
      <c r="K343" s="96">
        <f>VLOOKUP($I343,data_dd!$C:$H,3,FALSE)</f>
        <v>41.374079321851646</v>
      </c>
      <c r="L343" s="95">
        <f>VLOOKUP($I343,data_dd!$C:$H,4,FALSE)</f>
        <v>34.318255841522536</v>
      </c>
      <c r="M343" s="96">
        <f>VLOOKUP($I343,data_dd!$C:$H,5,FALSE)</f>
        <v>34.005271602200693</v>
      </c>
      <c r="N343" s="31"/>
      <c r="O343" s="40">
        <f t="shared" si="29"/>
        <v>44985</v>
      </c>
      <c r="P343" s="95">
        <f>VLOOKUP($O343,data_dd!$C:$H,2,FALSE)</f>
        <v>42.266126616423357</v>
      </c>
      <c r="Q343" s="96">
        <f>VLOOKUP($O343,data_dd!$C:$H,3,FALSE)</f>
        <v>41.870726371084672</v>
      </c>
      <c r="R343" s="95">
        <f>VLOOKUP($O343,data_dd!$C:$H,4,FALSE)</f>
        <v>34.685390239870252</v>
      </c>
      <c r="S343" s="96">
        <f>VLOOKUP($O343,data_dd!$C:$H,5,FALSE)</f>
        <v>34.42659275699409</v>
      </c>
      <c r="T343" s="31"/>
    </row>
    <row r="344" spans="1:20" ht="15">
      <c r="A344" s="106" t="str">
        <f t="shared" si="30"/>
        <v>1-Mar</v>
      </c>
      <c r="B344" s="34">
        <f t="shared" si="31"/>
        <v>45717</v>
      </c>
      <c r="C344" s="82" t="e">
        <f>IF(VLOOKUP($B344,data_dd!$C:$H,2,FALSE)=0,#N/A,VLOOKUP($B344,data_dd!$C:$H,2,FALSE))</f>
        <v>#N/A</v>
      </c>
      <c r="D344" s="94" t="e">
        <f>IF(VLOOKUP($B344,data_dd!$C:$H,2,FALSE)=0,#N/A,VLOOKUP($B344,data_dd!$C:$H,3,FALSE))</f>
        <v>#N/A</v>
      </c>
      <c r="E344" s="82" t="e">
        <f>IF(VLOOKUP($B344,data_dd!$C:$H,4,FALSE)=0,#N/A,VLOOKUP($B344,data_dd!$C:$H,4,FALSE))</f>
        <v>#N/A</v>
      </c>
      <c r="F344" s="94" t="e">
        <f>IF(VLOOKUP($B344,data_dd!$C:$H,4,FALSE)=0,#N/A,VLOOKUP($B344,data_dd!$C:$H,5,FALSE))</f>
        <v>#N/A</v>
      </c>
      <c r="G344" s="94">
        <f>IF(VLOOKUP($B344,data_dd!$C:$H,6,FALSE)=0,#N/A,VLOOKUP($B344,data_dd!$C:$H,6,FALSE))</f>
        <v>34.219724807570593</v>
      </c>
      <c r="H344" s="31"/>
      <c r="I344" s="34">
        <f t="shared" si="28"/>
        <v>45351</v>
      </c>
      <c r="J344" s="82">
        <f>VLOOKUP($I344,data_dd!$C:$H,2,FALSE)</f>
        <v>41.526412600674931</v>
      </c>
      <c r="K344" s="94">
        <f>VLOOKUP($I344,data_dd!$C:$H,3,FALSE)</f>
        <v>41.43019467323937</v>
      </c>
      <c r="L344" s="82">
        <f>VLOOKUP($I344,data_dd!$C:$H,4,FALSE)</f>
        <v>33.980747226048628</v>
      </c>
      <c r="M344" s="94">
        <f>VLOOKUP($I344,data_dd!$C:$H,5,FALSE)</f>
        <v>34.027879068275553</v>
      </c>
      <c r="N344" s="31"/>
      <c r="O344" s="34">
        <f t="shared" si="29"/>
        <v>44986</v>
      </c>
      <c r="P344" s="82">
        <f>VLOOKUP($O344,data_dd!$C:$H,2,FALSE)</f>
        <v>41.600803198729061</v>
      </c>
      <c r="Q344" s="94">
        <f>VLOOKUP($O344,data_dd!$C:$H,3,FALSE)</f>
        <v>41.871783591190237</v>
      </c>
      <c r="R344" s="82">
        <f>VLOOKUP($O344,data_dd!$C:$H,4,FALSE)</f>
        <v>34.330188433565496</v>
      </c>
      <c r="S344" s="94">
        <f>VLOOKUP($O344,data_dd!$C:$H,5,FALSE)</f>
        <v>34.436132931800259</v>
      </c>
      <c r="T344" s="31"/>
    </row>
    <row r="345" spans="1:20" ht="15">
      <c r="A345" s="106" t="str">
        <f t="shared" si="30"/>
        <v>2-Mar</v>
      </c>
      <c r="B345" s="40">
        <f t="shared" si="31"/>
        <v>45718</v>
      </c>
      <c r="C345" s="95" t="e">
        <f>IF(VLOOKUP($B345,data_dd!$C:$H,2,FALSE)=0,#N/A,VLOOKUP($B345,data_dd!$C:$H,2,FALSE))</f>
        <v>#N/A</v>
      </c>
      <c r="D345" s="96" t="e">
        <f>IF(VLOOKUP($B345,data_dd!$C:$H,2,FALSE)=0,#N/A,VLOOKUP($B345,data_dd!$C:$H,3,FALSE))</f>
        <v>#N/A</v>
      </c>
      <c r="E345" s="95" t="e">
        <f>IF(VLOOKUP($B345,data_dd!$C:$H,4,FALSE)=0,#N/A,VLOOKUP($B345,data_dd!$C:$H,4,FALSE))</f>
        <v>#N/A</v>
      </c>
      <c r="F345" s="96" t="e">
        <f>IF(VLOOKUP($B345,data_dd!$C:$H,4,FALSE)=0,#N/A,VLOOKUP($B345,data_dd!$C:$H,5,FALSE))</f>
        <v>#N/A</v>
      </c>
      <c r="G345" s="96">
        <f>IF(VLOOKUP($B345,data_dd!$C:$H,6,FALSE)=0,#N/A,VLOOKUP($B345,data_dd!$C:$H,6,FALSE))</f>
        <v>34.092480108434827</v>
      </c>
      <c r="H345" s="31"/>
      <c r="I345" s="40">
        <f t="shared" si="28"/>
        <v>45352</v>
      </c>
      <c r="J345" s="95">
        <f>VLOOKUP($I345,data_dd!$C:$H,2,FALSE)</f>
        <v>42.307737174693948</v>
      </c>
      <c r="K345" s="96">
        <f>VLOOKUP($I345,data_dd!$C:$H,3,FALSE)</f>
        <v>41.550488869576533</v>
      </c>
      <c r="L345" s="95">
        <f>VLOOKUP($I345,data_dd!$C:$H,4,FALSE)</f>
        <v>34.88261057599766</v>
      </c>
      <c r="M345" s="96">
        <f>VLOOKUP($I345,data_dd!$C:$H,5,FALSE)</f>
        <v>34.128442646047787</v>
      </c>
      <c r="N345" s="31"/>
      <c r="O345" s="40">
        <f t="shared" si="29"/>
        <v>44987</v>
      </c>
      <c r="P345" s="95">
        <f>VLOOKUP($O345,data_dd!$C:$H,2,FALSE)</f>
        <v>42.418385012139105</v>
      </c>
      <c r="Q345" s="96">
        <f>VLOOKUP($O345,data_dd!$C:$H,3,FALSE)</f>
        <v>41.940993644638638</v>
      </c>
      <c r="R345" s="95">
        <f>VLOOKUP($O345,data_dd!$C:$H,4,FALSE)</f>
        <v>34.840139859277521</v>
      </c>
      <c r="S345" s="96">
        <f>VLOOKUP($O345,data_dd!$C:$H,5,FALSE)</f>
        <v>34.493650354940399</v>
      </c>
      <c r="T345" s="31"/>
    </row>
    <row r="346" spans="1:20" ht="15">
      <c r="A346" s="106" t="str">
        <f t="shared" si="30"/>
        <v>3-Mar</v>
      </c>
      <c r="B346" s="34">
        <f t="shared" si="31"/>
        <v>45719</v>
      </c>
      <c r="C346" s="82" t="e">
        <f>IF(VLOOKUP($B346,data_dd!$C:$H,2,FALSE)=0,#N/A,VLOOKUP($B346,data_dd!$C:$H,2,FALSE))</f>
        <v>#N/A</v>
      </c>
      <c r="D346" s="94" t="e">
        <f>IF(VLOOKUP($B346,data_dd!$C:$H,2,FALSE)=0,#N/A,VLOOKUP($B346,data_dd!$C:$H,3,FALSE))</f>
        <v>#N/A</v>
      </c>
      <c r="E346" s="82" t="e">
        <f>IF(VLOOKUP($B346,data_dd!$C:$H,4,FALSE)=0,#N/A,VLOOKUP($B346,data_dd!$C:$H,4,FALSE))</f>
        <v>#N/A</v>
      </c>
      <c r="F346" s="94" t="e">
        <f>IF(VLOOKUP($B346,data_dd!$C:$H,4,FALSE)=0,#N/A,VLOOKUP($B346,data_dd!$C:$H,5,FALSE))</f>
        <v>#N/A</v>
      </c>
      <c r="G346" s="94">
        <f>IF(VLOOKUP($B346,data_dd!$C:$H,6,FALSE)=0,#N/A,VLOOKUP($B346,data_dd!$C:$H,6,FALSE))</f>
        <v>34.116365222145305</v>
      </c>
      <c r="H346" s="31"/>
      <c r="I346" s="34">
        <f t="shared" si="28"/>
        <v>45353</v>
      </c>
      <c r="J346" s="82">
        <f>VLOOKUP($I346,data_dd!$C:$H,2,FALSE)</f>
        <v>41.543439395321798</v>
      </c>
      <c r="K346" s="94">
        <f>VLOOKUP($I346,data_dd!$C:$H,3,FALSE)</f>
        <v>41.603853778226451</v>
      </c>
      <c r="L346" s="82">
        <f>VLOOKUP($I346,data_dd!$C:$H,4,FALSE)</f>
        <v>34.069513260494475</v>
      </c>
      <c r="M346" s="94">
        <f>VLOOKUP($I346,data_dd!$C:$H,5,FALSE)</f>
        <v>34.165351896053721</v>
      </c>
      <c r="N346" s="31"/>
      <c r="O346" s="34">
        <f t="shared" si="29"/>
        <v>44988</v>
      </c>
      <c r="P346" s="82">
        <f>VLOOKUP($O346,data_dd!$C:$H,2,FALSE)</f>
        <v>42.192696416677975</v>
      </c>
      <c r="Q346" s="94">
        <f>VLOOKUP($O346,data_dd!$C:$H,3,FALSE)</f>
        <v>41.999888143186745</v>
      </c>
      <c r="R346" s="82">
        <f>VLOOKUP($O346,data_dd!$C:$H,4,FALSE)</f>
        <v>34.777522934487308</v>
      </c>
      <c r="S346" s="94">
        <f>VLOOKUP($O346,data_dd!$C:$H,5,FALSE)</f>
        <v>34.545344409621933</v>
      </c>
      <c r="T346" s="31"/>
    </row>
    <row r="347" spans="1:20" ht="15">
      <c r="A347" s="106" t="str">
        <f t="shared" si="30"/>
        <v>4-Mar</v>
      </c>
      <c r="B347" s="40">
        <f t="shared" si="31"/>
        <v>45720</v>
      </c>
      <c r="C347" s="95" t="e">
        <f>IF(VLOOKUP($B347,data_dd!$C:$H,2,FALSE)=0,#N/A,VLOOKUP($B347,data_dd!$C:$H,2,FALSE))</f>
        <v>#N/A</v>
      </c>
      <c r="D347" s="96" t="e">
        <f>IF(VLOOKUP($B347,data_dd!$C:$H,2,FALSE)=0,#N/A,VLOOKUP($B347,data_dd!$C:$H,3,FALSE))</f>
        <v>#N/A</v>
      </c>
      <c r="E347" s="95" t="e">
        <f>IF(VLOOKUP($B347,data_dd!$C:$H,4,FALSE)=0,#N/A,VLOOKUP($B347,data_dd!$C:$H,4,FALSE))</f>
        <v>#N/A</v>
      </c>
      <c r="F347" s="96" t="e">
        <f>IF(VLOOKUP($B347,data_dd!$C:$H,4,FALSE)=0,#N/A,VLOOKUP($B347,data_dd!$C:$H,5,FALSE))</f>
        <v>#N/A</v>
      </c>
      <c r="G347" s="96">
        <f>IF(VLOOKUP($B347,data_dd!$C:$H,6,FALSE)=0,#N/A,VLOOKUP($B347,data_dd!$C:$H,6,FALSE))</f>
        <v>34.157118526463378</v>
      </c>
      <c r="H347" s="31"/>
      <c r="I347" s="40">
        <f t="shared" si="28"/>
        <v>45354</v>
      </c>
      <c r="J347" s="95">
        <f>VLOOKUP($I347,data_dd!$C:$H,2,FALSE)</f>
        <v>42.018239742645527</v>
      </c>
      <c r="K347" s="96">
        <f>VLOOKUP($I347,data_dd!$C:$H,3,FALSE)</f>
        <v>41.672128166037425</v>
      </c>
      <c r="L347" s="95">
        <f>VLOOKUP($I347,data_dd!$C:$H,4,FALSE)</f>
        <v>34.61007081920792</v>
      </c>
      <c r="M347" s="96">
        <f>VLOOKUP($I347,data_dd!$C:$H,5,FALSE)</f>
        <v>34.219873993961457</v>
      </c>
      <c r="N347" s="31"/>
      <c r="O347" s="40">
        <f t="shared" si="29"/>
        <v>44989</v>
      </c>
      <c r="P347" s="95">
        <f>VLOOKUP($O347,data_dd!$C:$H,2,FALSE)</f>
        <v>42.782455972756452</v>
      </c>
      <c r="Q347" s="96">
        <f>VLOOKUP($O347,data_dd!$C:$H,3,FALSE)</f>
        <v>42.104137352980686</v>
      </c>
      <c r="R347" s="95">
        <f>VLOOKUP($O347,data_dd!$C:$H,4,FALSE)</f>
        <v>35.108192547439494</v>
      </c>
      <c r="S347" s="96">
        <f>VLOOKUP($O347,data_dd!$C:$H,5,FALSE)</f>
        <v>34.625549480960586</v>
      </c>
      <c r="T347" s="31"/>
    </row>
    <row r="348" spans="1:20" ht="15">
      <c r="A348" s="106" t="str">
        <f t="shared" si="30"/>
        <v>5-Mar</v>
      </c>
      <c r="B348" s="34">
        <f t="shared" si="31"/>
        <v>45721</v>
      </c>
      <c r="C348" s="82" t="e">
        <f>IF(VLOOKUP($B348,data_dd!$C:$H,2,FALSE)=0,#N/A,VLOOKUP($B348,data_dd!$C:$H,2,FALSE))</f>
        <v>#N/A</v>
      </c>
      <c r="D348" s="94" t="e">
        <f>IF(VLOOKUP($B348,data_dd!$C:$H,2,FALSE)=0,#N/A,VLOOKUP($B348,data_dd!$C:$H,3,FALSE))</f>
        <v>#N/A</v>
      </c>
      <c r="E348" s="82" t="e">
        <f>IF(VLOOKUP($B348,data_dd!$C:$H,4,FALSE)=0,#N/A,VLOOKUP($B348,data_dd!$C:$H,4,FALSE))</f>
        <v>#N/A</v>
      </c>
      <c r="F348" s="94" t="e">
        <f>IF(VLOOKUP($B348,data_dd!$C:$H,4,FALSE)=0,#N/A,VLOOKUP($B348,data_dd!$C:$H,5,FALSE))</f>
        <v>#N/A</v>
      </c>
      <c r="G348" s="94">
        <f>IF(VLOOKUP($B348,data_dd!$C:$H,6,FALSE)=0,#N/A,VLOOKUP($B348,data_dd!$C:$H,6,FALSE))</f>
        <v>34.226521038569061</v>
      </c>
      <c r="H348" s="31"/>
      <c r="I348" s="34">
        <f t="shared" si="28"/>
        <v>45355</v>
      </c>
      <c r="J348" s="82">
        <f>VLOOKUP($I348,data_dd!$C:$H,2,FALSE)</f>
        <v>41.26666390491291</v>
      </c>
      <c r="K348" s="94">
        <f>VLOOKUP($I348,data_dd!$C:$H,3,FALSE)</f>
        <v>41.686772643935669</v>
      </c>
      <c r="L348" s="82">
        <f>VLOOKUP($I348,data_dd!$C:$H,4,FALSE)</f>
        <v>33.765779560407324</v>
      </c>
      <c r="M348" s="94">
        <f>VLOOKUP($I348,data_dd!$C:$H,5,FALSE)</f>
        <v>34.227812067399086</v>
      </c>
      <c r="N348" s="31"/>
      <c r="O348" s="34">
        <f t="shared" si="29"/>
        <v>44990</v>
      </c>
      <c r="P348" s="82">
        <f>VLOOKUP($O348,data_dd!$C:$H,2,FALSE)</f>
        <v>41.950684107710728</v>
      </c>
      <c r="Q348" s="94">
        <f>VLOOKUP($O348,data_dd!$C:$H,3,FALSE)</f>
        <v>42.148066281072509</v>
      </c>
      <c r="R348" s="82">
        <f>VLOOKUP($O348,data_dd!$C:$H,4,FALSE)</f>
        <v>34.587641686158797</v>
      </c>
      <c r="S348" s="94">
        <f>VLOOKUP($O348,data_dd!$C:$H,5,FALSE)</f>
        <v>34.671655324031484</v>
      </c>
      <c r="T348" s="31"/>
    </row>
    <row r="349" spans="1:20" ht="15">
      <c r="A349" s="106" t="str">
        <f t="shared" si="30"/>
        <v>6-Mar</v>
      </c>
      <c r="B349" s="40">
        <f t="shared" si="31"/>
        <v>45722</v>
      </c>
      <c r="C349" s="95" t="e">
        <f>IF(VLOOKUP($B349,data_dd!$C:$H,2,FALSE)=0,#N/A,VLOOKUP($B349,data_dd!$C:$H,2,FALSE))</f>
        <v>#N/A</v>
      </c>
      <c r="D349" s="96" t="e">
        <f>IF(VLOOKUP($B349,data_dd!$C:$H,2,FALSE)=0,#N/A,VLOOKUP($B349,data_dd!$C:$H,3,FALSE))</f>
        <v>#N/A</v>
      </c>
      <c r="E349" s="95" t="e">
        <f>IF(VLOOKUP($B349,data_dd!$C:$H,4,FALSE)=0,#N/A,VLOOKUP($B349,data_dd!$C:$H,4,FALSE))</f>
        <v>#N/A</v>
      </c>
      <c r="F349" s="96" t="e">
        <f>IF(VLOOKUP($B349,data_dd!$C:$H,4,FALSE)=0,#N/A,VLOOKUP($B349,data_dd!$C:$H,5,FALSE))</f>
        <v>#N/A</v>
      </c>
      <c r="G349" s="96">
        <f>IF(VLOOKUP($B349,data_dd!$C:$H,6,FALSE)=0,#N/A,VLOOKUP($B349,data_dd!$C:$H,6,FALSE))</f>
        <v>34.312453322422527</v>
      </c>
      <c r="H349" s="31"/>
      <c r="I349" s="40">
        <f t="shared" si="28"/>
        <v>45356</v>
      </c>
      <c r="J349" s="95">
        <f>VLOOKUP($I349,data_dd!$C:$H,2,FALSE)</f>
        <v>42.316184939847119</v>
      </c>
      <c r="K349" s="96">
        <f>VLOOKUP($I349,data_dd!$C:$H,3,FALSE)</f>
        <v>41.779551397139656</v>
      </c>
      <c r="L349" s="95">
        <f>VLOOKUP($I349,data_dd!$C:$H,4,FALSE)</f>
        <v>34.863909563837154</v>
      </c>
      <c r="M349" s="96">
        <f>VLOOKUP($I349,data_dd!$C:$H,5,FALSE)</f>
        <v>34.314777735569933</v>
      </c>
      <c r="N349" s="31"/>
      <c r="O349" s="40">
        <f t="shared" si="29"/>
        <v>44991</v>
      </c>
      <c r="P349" s="95">
        <f>VLOOKUP($O349,data_dd!$C:$H,2,FALSE)</f>
        <v>42.598142179352934</v>
      </c>
      <c r="Q349" s="96">
        <f>VLOOKUP($O349,data_dd!$C:$H,3,FALSE)</f>
        <v>42.206078380148028</v>
      </c>
      <c r="R349" s="95">
        <f>VLOOKUP($O349,data_dd!$C:$H,4,FALSE)</f>
        <v>34.873444452302408</v>
      </c>
      <c r="S349" s="96">
        <f>VLOOKUP($O349,data_dd!$C:$H,5,FALSE)</f>
        <v>34.705801706691517</v>
      </c>
      <c r="T349" s="31"/>
    </row>
    <row r="350" spans="1:20" ht="15">
      <c r="A350" s="106" t="str">
        <f t="shared" si="30"/>
        <v>7-Mar</v>
      </c>
      <c r="B350" s="34">
        <f t="shared" si="31"/>
        <v>45723</v>
      </c>
      <c r="C350" s="82" t="e">
        <f>IF(VLOOKUP($B350,data_dd!$C:$H,2,FALSE)=0,#N/A,VLOOKUP($B350,data_dd!$C:$H,2,FALSE))</f>
        <v>#N/A</v>
      </c>
      <c r="D350" s="94" t="e">
        <f>IF(VLOOKUP($B350,data_dd!$C:$H,2,FALSE)=0,#N/A,VLOOKUP($B350,data_dd!$C:$H,3,FALSE))</f>
        <v>#N/A</v>
      </c>
      <c r="E350" s="82" t="e">
        <f>IF(VLOOKUP($B350,data_dd!$C:$H,4,FALSE)=0,#N/A,VLOOKUP($B350,data_dd!$C:$H,4,FALSE))</f>
        <v>#N/A</v>
      </c>
      <c r="F350" s="94" t="e">
        <f>IF(VLOOKUP($B350,data_dd!$C:$H,4,FALSE)=0,#N/A,VLOOKUP($B350,data_dd!$C:$H,5,FALSE))</f>
        <v>#N/A</v>
      </c>
      <c r="G350" s="94">
        <f>IF(VLOOKUP($B350,data_dd!$C:$H,6,FALSE)=0,#N/A,VLOOKUP($B350,data_dd!$C:$H,6,FALSE))</f>
        <v>34.421444865606553</v>
      </c>
      <c r="H350" s="31"/>
      <c r="I350" s="34">
        <f t="shared" si="28"/>
        <v>45357</v>
      </c>
      <c r="J350" s="82">
        <f>VLOOKUP($I350,data_dd!$C:$H,2,FALSE)</f>
        <v>41.412927720532046</v>
      </c>
      <c r="K350" s="94">
        <f>VLOOKUP($I350,data_dd!$C:$H,3,FALSE)</f>
        <v>41.789234500137667</v>
      </c>
      <c r="L350" s="82">
        <f>VLOOKUP($I350,data_dd!$C:$H,4,FALSE)</f>
        <v>33.887007908460724</v>
      </c>
      <c r="M350" s="94">
        <f>VLOOKUP($I350,data_dd!$C:$H,5,FALSE)</f>
        <v>34.321859396282299</v>
      </c>
      <c r="N350" s="31"/>
      <c r="O350" s="34">
        <f t="shared" si="29"/>
        <v>44992</v>
      </c>
      <c r="P350" s="82">
        <f>VLOOKUP($O350,data_dd!$C:$H,2,FALSE)</f>
        <v>41.942529761860825</v>
      </c>
      <c r="Q350" s="94">
        <f>VLOOKUP($O350,data_dd!$C:$H,3,FALSE)</f>
        <v>42.26656340831132</v>
      </c>
      <c r="R350" s="82">
        <f>VLOOKUP($O350,data_dd!$C:$H,4,FALSE)</f>
        <v>34.604807325048718</v>
      </c>
      <c r="S350" s="94">
        <f>VLOOKUP($O350,data_dd!$C:$H,5,FALSE)</f>
        <v>34.762270367777234</v>
      </c>
      <c r="T350" s="31"/>
    </row>
    <row r="351" spans="1:20" ht="15">
      <c r="A351" s="106" t="str">
        <f t="shared" si="30"/>
        <v>8-Mar</v>
      </c>
      <c r="B351" s="40">
        <f t="shared" si="31"/>
        <v>45724</v>
      </c>
      <c r="C351" s="95" t="e">
        <f>IF(VLOOKUP($B351,data_dd!$C:$H,2,FALSE)=0,#N/A,VLOOKUP($B351,data_dd!$C:$H,2,FALSE))</f>
        <v>#N/A</v>
      </c>
      <c r="D351" s="96" t="e">
        <f>IF(VLOOKUP($B351,data_dd!$C:$H,2,FALSE)=0,#N/A,VLOOKUP($B351,data_dd!$C:$H,3,FALSE))</f>
        <v>#N/A</v>
      </c>
      <c r="E351" s="95" t="e">
        <f>IF(VLOOKUP($B351,data_dd!$C:$H,4,FALSE)=0,#N/A,VLOOKUP($B351,data_dd!$C:$H,4,FALSE))</f>
        <v>#N/A</v>
      </c>
      <c r="F351" s="96" t="e">
        <f>IF(VLOOKUP($B351,data_dd!$C:$H,4,FALSE)=0,#N/A,VLOOKUP($B351,data_dd!$C:$H,5,FALSE))</f>
        <v>#N/A</v>
      </c>
      <c r="G351" s="96">
        <f>IF(VLOOKUP($B351,data_dd!$C:$H,6,FALSE)=0,#N/A,VLOOKUP($B351,data_dd!$C:$H,6,FALSE))</f>
        <v>34.423733210708072</v>
      </c>
      <c r="H351" s="31"/>
      <c r="I351" s="40">
        <f t="shared" si="28"/>
        <v>45358</v>
      </c>
      <c r="J351" s="95">
        <f>VLOOKUP($I351,data_dd!$C:$H,2,FALSE)</f>
        <v>42.527695917565467</v>
      </c>
      <c r="K351" s="96">
        <f>VLOOKUP($I351,data_dd!$C:$H,3,FALSE)</f>
        <v>41.856218972330851</v>
      </c>
      <c r="L351" s="95">
        <f>VLOOKUP($I351,data_dd!$C:$H,4,FALSE)</f>
        <v>34.976749170807601</v>
      </c>
      <c r="M351" s="96">
        <f>VLOOKUP($I351,data_dd!$C:$H,5,FALSE)</f>
        <v>34.370860112263443</v>
      </c>
      <c r="N351" s="31"/>
      <c r="O351" s="40">
        <f t="shared" si="29"/>
        <v>44993</v>
      </c>
      <c r="P351" s="95">
        <f>VLOOKUP($O351,data_dd!$C:$H,2,FALSE)</f>
        <v>42.544162989598007</v>
      </c>
      <c r="Q351" s="96">
        <f>VLOOKUP($O351,data_dd!$C:$H,3,FALSE)</f>
        <v>42.29442217975631</v>
      </c>
      <c r="R351" s="95">
        <f>VLOOKUP($O351,data_dd!$C:$H,4,FALSE)</f>
        <v>34.92534987382183</v>
      </c>
      <c r="S351" s="96">
        <f>VLOOKUP($O351,data_dd!$C:$H,5,FALSE)</f>
        <v>34.784368679444562</v>
      </c>
      <c r="T351" s="31"/>
    </row>
    <row r="352" spans="1:20" ht="15">
      <c r="A352" s="106" t="str">
        <f t="shared" si="30"/>
        <v>9-Mar</v>
      </c>
      <c r="B352" s="34">
        <f t="shared" si="31"/>
        <v>45725</v>
      </c>
      <c r="C352" s="82" t="e">
        <f>IF(VLOOKUP($B352,data_dd!$C:$H,2,FALSE)=0,#N/A,VLOOKUP($B352,data_dd!$C:$H,2,FALSE))</f>
        <v>#N/A</v>
      </c>
      <c r="D352" s="94" t="e">
        <f>IF(VLOOKUP($B352,data_dd!$C:$H,2,FALSE)=0,#N/A,VLOOKUP($B352,data_dd!$C:$H,3,FALSE))</f>
        <v>#N/A</v>
      </c>
      <c r="E352" s="82" t="e">
        <f>IF(VLOOKUP($B352,data_dd!$C:$H,4,FALSE)=0,#N/A,VLOOKUP($B352,data_dd!$C:$H,4,FALSE))</f>
        <v>#N/A</v>
      </c>
      <c r="F352" s="94" t="e">
        <f>IF(VLOOKUP($B352,data_dd!$C:$H,4,FALSE)=0,#N/A,VLOOKUP($B352,data_dd!$C:$H,5,FALSE))</f>
        <v>#N/A</v>
      </c>
      <c r="G352" s="94">
        <f>IF(VLOOKUP($B352,data_dd!$C:$H,6,FALSE)=0,#N/A,VLOOKUP($B352,data_dd!$C:$H,6,FALSE))</f>
        <v>34.352360858493419</v>
      </c>
      <c r="H352" s="31"/>
      <c r="I352" s="34">
        <f t="shared" si="28"/>
        <v>45359</v>
      </c>
      <c r="J352" s="82">
        <f>VLOOKUP($I352,data_dd!$C:$H,2,FALSE)</f>
        <v>41.699333708489988</v>
      </c>
      <c r="K352" s="94">
        <f>VLOOKUP($I352,data_dd!$C:$H,3,FALSE)</f>
        <v>41.880017734333308</v>
      </c>
      <c r="L352" s="82">
        <f>VLOOKUP($I352,data_dd!$C:$H,4,FALSE)</f>
        <v>34.231659329821433</v>
      </c>
      <c r="M352" s="94">
        <f>VLOOKUP($I352,data_dd!$C:$H,5,FALSE)</f>
        <v>34.400054291193157</v>
      </c>
      <c r="N352" s="31"/>
      <c r="O352" s="34">
        <f t="shared" si="29"/>
        <v>44994</v>
      </c>
      <c r="P352" s="82">
        <f>VLOOKUP($O352,data_dd!$C:$H,2,FALSE)</f>
        <v>41.540210782150517</v>
      </c>
      <c r="Q352" s="94">
        <f>VLOOKUP($O352,data_dd!$C:$H,3,FALSE)</f>
        <v>42.236261350842867</v>
      </c>
      <c r="R352" s="82">
        <f>VLOOKUP($O352,data_dd!$C:$H,4,FALSE)</f>
        <v>34.15116281670516</v>
      </c>
      <c r="S352" s="94">
        <f>VLOOKUP($O352,data_dd!$C:$H,5,FALSE)</f>
        <v>34.720982901908947</v>
      </c>
      <c r="T352" s="31"/>
    </row>
    <row r="353" spans="1:20" ht="15">
      <c r="A353" s="106" t="str">
        <f t="shared" si="30"/>
        <v>10-Mar</v>
      </c>
      <c r="B353" s="40">
        <f t="shared" si="31"/>
        <v>45726</v>
      </c>
      <c r="C353" s="95" t="e">
        <f>IF(VLOOKUP($B353,data_dd!$C:$H,2,FALSE)=0,#N/A,VLOOKUP($B353,data_dd!$C:$H,2,FALSE))</f>
        <v>#N/A</v>
      </c>
      <c r="D353" s="96" t="e">
        <f>IF(VLOOKUP($B353,data_dd!$C:$H,2,FALSE)=0,#N/A,VLOOKUP($B353,data_dd!$C:$H,3,FALSE))</f>
        <v>#N/A</v>
      </c>
      <c r="E353" s="95" t="e">
        <f>IF(VLOOKUP($B353,data_dd!$C:$H,4,FALSE)=0,#N/A,VLOOKUP($B353,data_dd!$C:$H,4,FALSE))</f>
        <v>#N/A</v>
      </c>
      <c r="F353" s="96" t="e">
        <f>IF(VLOOKUP($B353,data_dd!$C:$H,4,FALSE)=0,#N/A,VLOOKUP($B353,data_dd!$C:$H,5,FALSE))</f>
        <v>#N/A</v>
      </c>
      <c r="G353" s="96">
        <f>IF(VLOOKUP($B353,data_dd!$C:$H,6,FALSE)=0,#N/A,VLOOKUP($B353,data_dd!$C:$H,6,FALSE))</f>
        <v>34.365738591723812</v>
      </c>
      <c r="H353" s="31"/>
      <c r="I353" s="40">
        <f t="shared" si="28"/>
        <v>45360</v>
      </c>
      <c r="J353" s="95">
        <f>VLOOKUP($I353,data_dd!$C:$H,2,FALSE)</f>
        <v>42.614851717224859</v>
      </c>
      <c r="K353" s="96">
        <f>VLOOKUP($I353,data_dd!$C:$H,3,FALSE)</f>
        <v>41.948930057789767</v>
      </c>
      <c r="L353" s="95">
        <f>VLOOKUP($I353,data_dd!$C:$H,4,FALSE)</f>
        <v>34.995926366192833</v>
      </c>
      <c r="M353" s="96">
        <f>VLOOKUP($I353,data_dd!$C:$H,5,FALSE)</f>
        <v>34.439291156995765</v>
      </c>
      <c r="N353" s="31"/>
      <c r="O353" s="40">
        <f t="shared" si="29"/>
        <v>44995</v>
      </c>
      <c r="P353" s="95">
        <f>VLOOKUP($O353,data_dd!$C:$H,2,FALSE)</f>
        <v>42.064960632745262</v>
      </c>
      <c r="Q353" s="96">
        <f>VLOOKUP($O353,data_dd!$C:$H,3,FALSE)</f>
        <v>42.154381048796481</v>
      </c>
      <c r="R353" s="95">
        <f>VLOOKUP($O353,data_dd!$C:$H,4,FALSE)</f>
        <v>34.543556903206976</v>
      </c>
      <c r="S353" s="96">
        <f>VLOOKUP($O353,data_dd!$C:$H,5,FALSE)</f>
        <v>34.655393496801828</v>
      </c>
      <c r="T353" s="31"/>
    </row>
    <row r="354" spans="1:20" ht="15">
      <c r="A354" s="106" t="str">
        <f t="shared" si="30"/>
        <v>11-Mar</v>
      </c>
      <c r="B354" s="34">
        <f t="shared" si="31"/>
        <v>45727</v>
      </c>
      <c r="C354" s="82" t="e">
        <f>IF(VLOOKUP($B354,data_dd!$C:$H,2,FALSE)=0,#N/A,VLOOKUP($B354,data_dd!$C:$H,2,FALSE))</f>
        <v>#N/A</v>
      </c>
      <c r="D354" s="94" t="e">
        <f>IF(VLOOKUP($B354,data_dd!$C:$H,2,FALSE)=0,#N/A,VLOOKUP($B354,data_dd!$C:$H,3,FALSE))</f>
        <v>#N/A</v>
      </c>
      <c r="E354" s="82" t="e">
        <f>IF(VLOOKUP($B354,data_dd!$C:$H,4,FALSE)=0,#N/A,VLOOKUP($B354,data_dd!$C:$H,4,FALSE))</f>
        <v>#N/A</v>
      </c>
      <c r="F354" s="94" t="e">
        <f>IF(VLOOKUP($B354,data_dd!$C:$H,4,FALSE)=0,#N/A,VLOOKUP($B354,data_dd!$C:$H,5,FALSE))</f>
        <v>#N/A</v>
      </c>
      <c r="G354" s="94">
        <f>IF(VLOOKUP($B354,data_dd!$C:$H,6,FALSE)=0,#N/A,VLOOKUP($B354,data_dd!$C:$H,6,FALSE))</f>
        <v>34.401897053362568</v>
      </c>
      <c r="H354" s="31"/>
      <c r="I354" s="34">
        <f t="shared" si="28"/>
        <v>45361</v>
      </c>
      <c r="J354" s="82">
        <f>VLOOKUP($I354,data_dd!$C:$H,2,FALSE)</f>
        <v>41.85728449655042</v>
      </c>
      <c r="K354" s="94">
        <f>VLOOKUP($I354,data_dd!$C:$H,3,FALSE)</f>
        <v>42.017763759253015</v>
      </c>
      <c r="L354" s="82">
        <f>VLOOKUP($I354,data_dd!$C:$H,4,FALSE)</f>
        <v>34.328654073187323</v>
      </c>
      <c r="M354" s="94">
        <f>VLOOKUP($I354,data_dd!$C:$H,5,FALSE)</f>
        <v>34.502393667187405</v>
      </c>
      <c r="N354" s="31"/>
      <c r="O354" s="34">
        <f t="shared" si="29"/>
        <v>44996</v>
      </c>
      <c r="P354" s="82">
        <f>VLOOKUP($O354,data_dd!$C:$H,2,FALSE)</f>
        <v>41.925058562426237</v>
      </c>
      <c r="Q354" s="94">
        <f>VLOOKUP($O354,data_dd!$C:$H,3,FALSE)</f>
        <v>42.135518220798708</v>
      </c>
      <c r="R354" s="82">
        <f>VLOOKUP($O354,data_dd!$C:$H,4,FALSE)</f>
        <v>34.615306939081229</v>
      </c>
      <c r="S354" s="94">
        <f>VLOOKUP($O354,data_dd!$C:$H,5,FALSE)</f>
        <v>34.647560434832485</v>
      </c>
      <c r="T354" s="31"/>
    </row>
    <row r="355" spans="1:20" ht="15">
      <c r="A355" s="106" t="str">
        <f t="shared" si="30"/>
        <v>12-Mar</v>
      </c>
      <c r="B355" s="40">
        <f t="shared" si="31"/>
        <v>45728</v>
      </c>
      <c r="C355" s="95" t="e">
        <f>IF(VLOOKUP($B355,data_dd!$C:$H,2,FALSE)=0,#N/A,VLOOKUP($B355,data_dd!$C:$H,2,FALSE))</f>
        <v>#N/A</v>
      </c>
      <c r="D355" s="96" t="e">
        <f>IF(VLOOKUP($B355,data_dd!$C:$H,2,FALSE)=0,#N/A,VLOOKUP($B355,data_dd!$C:$H,3,FALSE))</f>
        <v>#N/A</v>
      </c>
      <c r="E355" s="95" t="e">
        <f>IF(VLOOKUP($B355,data_dd!$C:$H,4,FALSE)=0,#N/A,VLOOKUP($B355,data_dd!$C:$H,4,FALSE))</f>
        <v>#N/A</v>
      </c>
      <c r="F355" s="96" t="e">
        <f>IF(VLOOKUP($B355,data_dd!$C:$H,4,FALSE)=0,#N/A,VLOOKUP($B355,data_dd!$C:$H,5,FALSE))</f>
        <v>#N/A</v>
      </c>
      <c r="G355" s="96">
        <f>IF(VLOOKUP($B355,data_dd!$C:$H,6,FALSE)=0,#N/A,VLOOKUP($B355,data_dd!$C:$H,6,FALSE))</f>
        <v>34.460460719696279</v>
      </c>
      <c r="H355" s="31"/>
      <c r="I355" s="40">
        <f t="shared" si="28"/>
        <v>45362</v>
      </c>
      <c r="J355" s="95">
        <f>VLOOKUP($I355,data_dd!$C:$H,2,FALSE)</f>
        <v>42.761199094678858</v>
      </c>
      <c r="K355" s="96">
        <f>VLOOKUP($I355,data_dd!$C:$H,3,FALSE)</f>
        <v>42.101283231657746</v>
      </c>
      <c r="L355" s="95">
        <f>VLOOKUP($I355,data_dd!$C:$H,4,FALSE)</f>
        <v>35.184832900791363</v>
      </c>
      <c r="M355" s="96">
        <f>VLOOKUP($I355,data_dd!$C:$H,5,FALSE)</f>
        <v>34.565059908699212</v>
      </c>
      <c r="N355" s="31"/>
      <c r="O355" s="40">
        <f t="shared" si="29"/>
        <v>44997</v>
      </c>
      <c r="P355" s="95">
        <f>VLOOKUP($O355,data_dd!$C:$H,2,FALSE)</f>
        <v>42.364549946165432</v>
      </c>
      <c r="Q355" s="96">
        <f>VLOOKUP($O355,data_dd!$C:$H,3,FALSE)</f>
        <v>42.089933074704476</v>
      </c>
      <c r="R355" s="95">
        <f>VLOOKUP($O355,data_dd!$C:$H,4,FALSE)</f>
        <v>34.838544400808573</v>
      </c>
      <c r="S355" s="96">
        <f>VLOOKUP($O355,data_dd!$C:$H,5,FALSE)</f>
        <v>34.62779908804356</v>
      </c>
      <c r="T355" s="31"/>
    </row>
    <row r="356" spans="1:20" ht="15">
      <c r="A356" s="106" t="str">
        <f t="shared" si="30"/>
        <v>13-Mar</v>
      </c>
      <c r="B356" s="34">
        <f t="shared" si="31"/>
        <v>45729</v>
      </c>
      <c r="C356" s="82" t="e">
        <f>IF(VLOOKUP($B356,data_dd!$C:$H,2,FALSE)=0,#N/A,VLOOKUP($B356,data_dd!$C:$H,2,FALSE))</f>
        <v>#N/A</v>
      </c>
      <c r="D356" s="94" t="e">
        <f>IF(VLOOKUP($B356,data_dd!$C:$H,2,FALSE)=0,#N/A,VLOOKUP($B356,data_dd!$C:$H,3,FALSE))</f>
        <v>#N/A</v>
      </c>
      <c r="E356" s="82" t="e">
        <f>IF(VLOOKUP($B356,data_dd!$C:$H,4,FALSE)=0,#N/A,VLOOKUP($B356,data_dd!$C:$H,4,FALSE))</f>
        <v>#N/A</v>
      </c>
      <c r="F356" s="94" t="e">
        <f>IF(VLOOKUP($B356,data_dd!$C:$H,4,FALSE)=0,#N/A,VLOOKUP($B356,data_dd!$C:$H,5,FALSE))</f>
        <v>#N/A</v>
      </c>
      <c r="G356" s="94">
        <f>IF(VLOOKUP($B356,data_dd!$C:$H,6,FALSE)=0,#N/A,VLOOKUP($B356,data_dd!$C:$H,6,FALSE))</f>
        <v>34.548721940443052</v>
      </c>
      <c r="H356" s="31"/>
      <c r="I356" s="34">
        <f t="shared" si="28"/>
        <v>45363</v>
      </c>
      <c r="J356" s="82">
        <f>VLOOKUP($I356,data_dd!$C:$H,2,FALSE)</f>
        <v>41.799117710076487</v>
      </c>
      <c r="K356" s="94">
        <f>VLOOKUP($I356,data_dd!$C:$H,3,FALSE)</f>
        <v>42.166744093609168</v>
      </c>
      <c r="L356" s="82">
        <f>VLOOKUP($I356,data_dd!$C:$H,4,FALSE)</f>
        <v>34.257474645937066</v>
      </c>
      <c r="M356" s="94">
        <f>VLOOKUP($I356,data_dd!$C:$H,5,FALSE)</f>
        <v>34.626663079667857</v>
      </c>
      <c r="N356" s="31"/>
      <c r="O356" s="34">
        <f t="shared" si="29"/>
        <v>44998</v>
      </c>
      <c r="P356" s="82">
        <f>VLOOKUP($O356,data_dd!$C:$H,2,FALSE)</f>
        <v>42.158607594378168</v>
      </c>
      <c r="Q356" s="94">
        <f>VLOOKUP($O356,data_dd!$C:$H,3,FALSE)</f>
        <v>42.120934778664306</v>
      </c>
      <c r="R356" s="82">
        <f>VLOOKUP($O356,data_dd!$C:$H,4,FALSE)</f>
        <v>34.698304324404958</v>
      </c>
      <c r="S356" s="94">
        <f>VLOOKUP($O356,data_dd!$C:$H,5,FALSE)</f>
        <v>34.64250691954696</v>
      </c>
      <c r="T356" s="31"/>
    </row>
    <row r="357" spans="1:20" ht="15">
      <c r="A357" s="106" t="str">
        <f t="shared" si="30"/>
        <v>14-Mar</v>
      </c>
      <c r="B357" s="40">
        <f t="shared" si="31"/>
        <v>45730</v>
      </c>
      <c r="C357" s="95" t="e">
        <f>IF(VLOOKUP($B357,data_dd!$C:$H,2,FALSE)=0,#N/A,VLOOKUP($B357,data_dd!$C:$H,2,FALSE))</f>
        <v>#N/A</v>
      </c>
      <c r="D357" s="96" t="e">
        <f>IF(VLOOKUP($B357,data_dd!$C:$H,2,FALSE)=0,#N/A,VLOOKUP($B357,data_dd!$C:$H,3,FALSE))</f>
        <v>#N/A</v>
      </c>
      <c r="E357" s="95" t="e">
        <f>IF(VLOOKUP($B357,data_dd!$C:$H,4,FALSE)=0,#N/A,VLOOKUP($B357,data_dd!$C:$H,4,FALSE))</f>
        <v>#N/A</v>
      </c>
      <c r="F357" s="96" t="e">
        <f>IF(VLOOKUP($B357,data_dd!$C:$H,4,FALSE)=0,#N/A,VLOOKUP($B357,data_dd!$C:$H,5,FALSE))</f>
        <v>#N/A</v>
      </c>
      <c r="G357" s="96">
        <f>IF(VLOOKUP($B357,data_dd!$C:$H,6,FALSE)=0,#N/A,VLOOKUP($B357,data_dd!$C:$H,6,FALSE))</f>
        <v>34.594701983348102</v>
      </c>
      <c r="H357" s="31"/>
      <c r="I357" s="40">
        <f t="shared" si="28"/>
        <v>45364</v>
      </c>
      <c r="J357" s="95">
        <f>VLOOKUP($I357,data_dd!$C:$H,2,FALSE)</f>
        <v>43.057696891762475</v>
      </c>
      <c r="K357" s="96">
        <f>VLOOKUP($I357,data_dd!$C:$H,3,FALSE)</f>
        <v>42.257255338453632</v>
      </c>
      <c r="L357" s="95">
        <f>VLOOKUP($I357,data_dd!$C:$H,4,FALSE)</f>
        <v>35.42870843186342</v>
      </c>
      <c r="M357" s="96">
        <f>VLOOKUP($I357,data_dd!$C:$H,5,FALSE)</f>
        <v>34.699626280674146</v>
      </c>
      <c r="N357" s="31"/>
      <c r="O357" s="40">
        <f t="shared" si="29"/>
        <v>44999</v>
      </c>
      <c r="P357" s="95">
        <f>VLOOKUP($O357,data_dd!$C:$H,2,FALSE)</f>
        <v>42.896203062408972</v>
      </c>
      <c r="Q357" s="96">
        <f>VLOOKUP($O357,data_dd!$C:$H,3,FALSE)</f>
        <v>42.168900256589552</v>
      </c>
      <c r="R357" s="95">
        <f>VLOOKUP($O357,data_dd!$C:$H,4,FALSE)</f>
        <v>35.349593607989796</v>
      </c>
      <c r="S357" s="96">
        <f>VLOOKUP($O357,data_dd!$C:$H,5,FALSE)</f>
        <v>34.707619886291425</v>
      </c>
      <c r="T357" s="31"/>
    </row>
    <row r="358" spans="1:20" ht="15">
      <c r="A358" s="106" t="str">
        <f t="shared" si="30"/>
        <v>15-Mar</v>
      </c>
      <c r="B358" s="34">
        <f t="shared" si="31"/>
        <v>45731</v>
      </c>
      <c r="C358" s="82" t="e">
        <f>IF(VLOOKUP($B358,data_dd!$C:$H,2,FALSE)=0,#N/A,VLOOKUP($B358,data_dd!$C:$H,2,FALSE))</f>
        <v>#N/A</v>
      </c>
      <c r="D358" s="94" t="e">
        <f>IF(VLOOKUP($B358,data_dd!$C:$H,2,FALSE)=0,#N/A,VLOOKUP($B358,data_dd!$C:$H,3,FALSE))</f>
        <v>#N/A</v>
      </c>
      <c r="E358" s="82" t="e">
        <f>IF(VLOOKUP($B358,data_dd!$C:$H,4,FALSE)=0,#N/A,VLOOKUP($B358,data_dd!$C:$H,4,FALSE))</f>
        <v>#N/A</v>
      </c>
      <c r="F358" s="94" t="e">
        <f>IF(VLOOKUP($B358,data_dd!$C:$H,4,FALSE)=0,#N/A,VLOOKUP($B358,data_dd!$C:$H,5,FALSE))</f>
        <v>#N/A</v>
      </c>
      <c r="G358" s="94">
        <f>IF(VLOOKUP($B358,data_dd!$C:$H,6,FALSE)=0,#N/A,VLOOKUP($B358,data_dd!$C:$H,6,FALSE))</f>
        <v>34.579524047754802</v>
      </c>
      <c r="H358" s="31"/>
      <c r="I358" s="34">
        <f t="shared" si="28"/>
        <v>45365</v>
      </c>
      <c r="J358" s="82">
        <f>VLOOKUP($I358,data_dd!$C:$H,2,FALSE)</f>
        <v>41.997966823886571</v>
      </c>
      <c r="K358" s="94">
        <f>VLOOKUP($I358,data_dd!$C:$H,3,FALSE)</f>
        <v>42.318706375363</v>
      </c>
      <c r="L358" s="82">
        <f>VLOOKUP($I358,data_dd!$C:$H,4,FALSE)</f>
        <v>34.383922279755573</v>
      </c>
      <c r="M358" s="94">
        <f>VLOOKUP($I358,data_dd!$C:$H,5,FALSE)</f>
        <v>34.743372008041256</v>
      </c>
      <c r="N358" s="31"/>
      <c r="O358" s="34">
        <f t="shared" si="29"/>
        <v>45000</v>
      </c>
      <c r="P358" s="82">
        <f>VLOOKUP($O358,data_dd!$C:$H,2,FALSE)</f>
        <v>41.949139672801017</v>
      </c>
      <c r="Q358" s="94">
        <f>VLOOKUP($O358,data_dd!$C:$H,3,FALSE)</f>
        <v>42.203390783577525</v>
      </c>
      <c r="R358" s="82">
        <f>VLOOKUP($O358,data_dd!$C:$H,4,FALSE)</f>
        <v>34.458674656565648</v>
      </c>
      <c r="S358" s="94">
        <f>VLOOKUP($O358,data_dd!$C:$H,5,FALSE)</f>
        <v>34.724112581166267</v>
      </c>
      <c r="T358" s="31"/>
    </row>
    <row r="359" spans="1:20" ht="15">
      <c r="A359" s="106" t="str">
        <f t="shared" si="30"/>
        <v>16-Mar</v>
      </c>
      <c r="B359" s="40">
        <f t="shared" si="31"/>
        <v>45732</v>
      </c>
      <c r="C359" s="95" t="e">
        <f>IF(VLOOKUP($B359,data_dd!$C:$H,2,FALSE)=0,#N/A,VLOOKUP($B359,data_dd!$C:$H,2,FALSE))</f>
        <v>#N/A</v>
      </c>
      <c r="D359" s="96" t="e">
        <f>IF(VLOOKUP($B359,data_dd!$C:$H,2,FALSE)=0,#N/A,VLOOKUP($B359,data_dd!$C:$H,3,FALSE))</f>
        <v>#N/A</v>
      </c>
      <c r="E359" s="95" t="e">
        <f>IF(VLOOKUP($B359,data_dd!$C:$H,4,FALSE)=0,#N/A,VLOOKUP($B359,data_dd!$C:$H,4,FALSE))</f>
        <v>#N/A</v>
      </c>
      <c r="F359" s="96" t="e">
        <f>IF(VLOOKUP($B359,data_dd!$C:$H,4,FALSE)=0,#N/A,VLOOKUP($B359,data_dd!$C:$H,5,FALSE))</f>
        <v>#N/A</v>
      </c>
      <c r="G359" s="96">
        <f>IF(VLOOKUP($B359,data_dd!$C:$H,6,FALSE)=0,#N/A,VLOOKUP($B359,data_dd!$C:$H,6,FALSE))</f>
        <v>34.569707796206593</v>
      </c>
      <c r="H359" s="31"/>
      <c r="I359" s="40">
        <f t="shared" si="28"/>
        <v>45366</v>
      </c>
      <c r="J359" s="95">
        <f>VLOOKUP($I359,data_dd!$C:$H,2,FALSE)</f>
        <v>42.911484112969276</v>
      </c>
      <c r="K359" s="96">
        <f>VLOOKUP($I359,data_dd!$C:$H,3,FALSE)</f>
        <v>42.36741250388777</v>
      </c>
      <c r="L359" s="95">
        <f>VLOOKUP($I359,data_dd!$C:$H,4,FALSE)</f>
        <v>35.278687144655031</v>
      </c>
      <c r="M359" s="96">
        <f>VLOOKUP($I359,data_dd!$C:$H,5,FALSE)</f>
        <v>34.785806529611904</v>
      </c>
      <c r="N359" s="31"/>
      <c r="O359" s="40">
        <f t="shared" si="29"/>
        <v>45001</v>
      </c>
      <c r="P359" s="95">
        <f>VLOOKUP($O359,data_dd!$C:$H,2,FALSE)</f>
        <v>42.419875304051502</v>
      </c>
      <c r="Q359" s="96">
        <f>VLOOKUP($O359,data_dd!$C:$H,3,FALSE)</f>
        <v>42.225199025839721</v>
      </c>
      <c r="R359" s="95">
        <f>VLOOKUP($O359,data_dd!$C:$H,4,FALSE)</f>
        <v>34.875973808289068</v>
      </c>
      <c r="S359" s="96">
        <f>VLOOKUP($O359,data_dd!$C:$H,5,FALSE)</f>
        <v>34.748727985827315</v>
      </c>
      <c r="T359" s="31"/>
    </row>
    <row r="360" spans="1:20" ht="15">
      <c r="A360" s="106" t="str">
        <f t="shared" si="30"/>
        <v>17-Mar</v>
      </c>
      <c r="B360" s="34">
        <f t="shared" si="31"/>
        <v>45733</v>
      </c>
      <c r="C360" s="82" t="e">
        <f>IF(VLOOKUP($B360,data_dd!$C:$H,2,FALSE)=0,#N/A,VLOOKUP($B360,data_dd!$C:$H,2,FALSE))</f>
        <v>#N/A</v>
      </c>
      <c r="D360" s="94" t="e">
        <f>IF(VLOOKUP($B360,data_dd!$C:$H,2,FALSE)=0,#N/A,VLOOKUP($B360,data_dd!$C:$H,3,FALSE))</f>
        <v>#N/A</v>
      </c>
      <c r="E360" s="82" t="e">
        <f>IF(VLOOKUP($B360,data_dd!$C:$H,4,FALSE)=0,#N/A,VLOOKUP($B360,data_dd!$C:$H,4,FALSE))</f>
        <v>#N/A</v>
      </c>
      <c r="F360" s="94" t="e">
        <f>IF(VLOOKUP($B360,data_dd!$C:$H,4,FALSE)=0,#N/A,VLOOKUP($B360,data_dd!$C:$H,5,FALSE))</f>
        <v>#N/A</v>
      </c>
      <c r="G360" s="94">
        <f>IF(VLOOKUP($B360,data_dd!$C:$H,6,FALSE)=0,#N/A,VLOOKUP($B360,data_dd!$C:$H,6,FALSE))</f>
        <v>34.614020101075383</v>
      </c>
      <c r="H360" s="31"/>
      <c r="I360" s="34">
        <f t="shared" si="28"/>
        <v>45367</v>
      </c>
      <c r="J360" s="82">
        <f>VLOOKUP($I360,data_dd!$C:$H,2,FALSE)</f>
        <v>42.531493371513022</v>
      </c>
      <c r="K360" s="94">
        <f>VLOOKUP($I360,data_dd!$C:$H,3,FALSE)</f>
        <v>42.475606555740264</v>
      </c>
      <c r="L360" s="82">
        <f>VLOOKUP($I360,data_dd!$C:$H,4,FALSE)</f>
        <v>34.89076366983808</v>
      </c>
      <c r="M360" s="94">
        <f>VLOOKUP($I360,data_dd!$C:$H,5,FALSE)</f>
        <v>34.873843017250508</v>
      </c>
      <c r="N360" s="31"/>
      <c r="O360" s="34">
        <f t="shared" si="29"/>
        <v>45002</v>
      </c>
      <c r="P360" s="82">
        <f>VLOOKUP($O360,data_dd!$C:$H,2,FALSE)</f>
        <v>42.34735554548709</v>
      </c>
      <c r="Q360" s="94">
        <f>VLOOKUP($O360,data_dd!$C:$H,3,FALSE)</f>
        <v>42.310836988803331</v>
      </c>
      <c r="R360" s="82">
        <f>VLOOKUP($O360,data_dd!$C:$H,4,FALSE)</f>
        <v>34.893879302085203</v>
      </c>
      <c r="S360" s="94">
        <f>VLOOKUP($O360,data_dd!$C:$H,5,FALSE)</f>
        <v>34.818362129747236</v>
      </c>
      <c r="T360" s="31"/>
    </row>
    <row r="361" spans="1:20" ht="15">
      <c r="A361" s="106" t="str">
        <f t="shared" si="30"/>
        <v>18-Mar</v>
      </c>
      <c r="B361" s="40">
        <f t="shared" si="31"/>
        <v>45734</v>
      </c>
      <c r="C361" s="95" t="e">
        <f>IF(VLOOKUP($B361,data_dd!$C:$H,2,FALSE)=0,#N/A,VLOOKUP($B361,data_dd!$C:$H,2,FALSE))</f>
        <v>#N/A</v>
      </c>
      <c r="D361" s="96" t="e">
        <f>IF(VLOOKUP($B361,data_dd!$C:$H,2,FALSE)=0,#N/A,VLOOKUP($B361,data_dd!$C:$H,3,FALSE))</f>
        <v>#N/A</v>
      </c>
      <c r="E361" s="95" t="e">
        <f>IF(VLOOKUP($B361,data_dd!$C:$H,4,FALSE)=0,#N/A,VLOOKUP($B361,data_dd!$C:$H,4,FALSE))</f>
        <v>#N/A</v>
      </c>
      <c r="F361" s="96" t="e">
        <f>IF(VLOOKUP($B361,data_dd!$C:$H,4,FALSE)=0,#N/A,VLOOKUP($B361,data_dd!$C:$H,5,FALSE))</f>
        <v>#N/A</v>
      </c>
      <c r="G361" s="96">
        <f>IF(VLOOKUP($B361,data_dd!$C:$H,6,FALSE)=0,#N/A,VLOOKUP($B361,data_dd!$C:$H,6,FALSE))</f>
        <v>34.681324958083842</v>
      </c>
      <c r="H361" s="31"/>
      <c r="I361" s="40">
        <f t="shared" si="28"/>
        <v>45368</v>
      </c>
      <c r="J361" s="95">
        <f>VLOOKUP($I361,data_dd!$C:$H,2,FALSE)</f>
        <v>43.252154499168356</v>
      </c>
      <c r="K361" s="96">
        <f>VLOOKUP($I361,data_dd!$C:$H,3,FALSE)</f>
        <v>42.556350929985854</v>
      </c>
      <c r="L361" s="95">
        <f>VLOOKUP($I361,data_dd!$C:$H,4,FALSE)</f>
        <v>35.620810964610769</v>
      </c>
      <c r="M361" s="96">
        <f>VLOOKUP($I361,data_dd!$C:$H,5,FALSE)</f>
        <v>34.949229809969907</v>
      </c>
      <c r="N361" s="31"/>
      <c r="O361" s="40">
        <f t="shared" si="29"/>
        <v>45003</v>
      </c>
      <c r="P361" s="95">
        <f>VLOOKUP($O361,data_dd!$C:$H,2,FALSE)</f>
        <v>43.409009119344155</v>
      </c>
      <c r="Q361" s="96">
        <f>VLOOKUP($O361,data_dd!$C:$H,3,FALSE)</f>
        <v>42.481878283647319</v>
      </c>
      <c r="R361" s="95">
        <f>VLOOKUP($O361,data_dd!$C:$H,4,FALSE)</f>
        <v>35.709348583882594</v>
      </c>
      <c r="S361" s="96">
        <f>VLOOKUP($O361,data_dd!$C:$H,5,FALSE)</f>
        <v>34.963791125045631</v>
      </c>
      <c r="T361" s="31"/>
    </row>
    <row r="362" spans="1:20" ht="15">
      <c r="A362" s="106" t="str">
        <f t="shared" si="30"/>
        <v>19-Mar</v>
      </c>
      <c r="B362" s="34">
        <f t="shared" si="31"/>
        <v>45735</v>
      </c>
      <c r="C362" s="82" t="e">
        <f>IF(VLOOKUP($B362,data_dd!$C:$H,2,FALSE)=0,#N/A,VLOOKUP($B362,data_dd!$C:$H,2,FALSE))</f>
        <v>#N/A</v>
      </c>
      <c r="D362" s="94" t="e">
        <f>IF(VLOOKUP($B362,data_dd!$C:$H,2,FALSE)=0,#N/A,VLOOKUP($B362,data_dd!$C:$H,3,FALSE))</f>
        <v>#N/A</v>
      </c>
      <c r="E362" s="82" t="e">
        <f>IF(VLOOKUP($B362,data_dd!$C:$H,4,FALSE)=0,#N/A,VLOOKUP($B362,data_dd!$C:$H,4,FALSE))</f>
        <v>#N/A</v>
      </c>
      <c r="F362" s="94" t="e">
        <f>IF(VLOOKUP($B362,data_dd!$C:$H,4,FALSE)=0,#N/A,VLOOKUP($B362,data_dd!$C:$H,5,FALSE))</f>
        <v>#N/A</v>
      </c>
      <c r="G362" s="94">
        <f>IF(VLOOKUP($B362,data_dd!$C:$H,6,FALSE)=0,#N/A,VLOOKUP($B362,data_dd!$C:$H,6,FALSE))</f>
        <v>34.767648689654436</v>
      </c>
      <c r="H362" s="31"/>
      <c r="I362" s="34">
        <f t="shared" si="28"/>
        <v>45369</v>
      </c>
      <c r="J362" s="82">
        <f>VLOOKUP($I362,data_dd!$C:$H,2,FALSE)</f>
        <v>42.461866647580983</v>
      </c>
      <c r="K362" s="94">
        <f>VLOOKUP($I362,data_dd!$C:$H,3,FALSE)</f>
        <v>42.64936639255064</v>
      </c>
      <c r="L362" s="82">
        <f>VLOOKUP($I362,data_dd!$C:$H,4,FALSE)</f>
        <v>34.820906558167707</v>
      </c>
      <c r="M362" s="94">
        <f>VLOOKUP($I362,data_dd!$C:$H,5,FALSE)</f>
        <v>35.026948249633733</v>
      </c>
      <c r="N362" s="31"/>
      <c r="O362" s="34">
        <f t="shared" si="29"/>
        <v>45004</v>
      </c>
      <c r="P362" s="82">
        <f>VLOOKUP($O362,data_dd!$C:$H,2,FALSE)</f>
        <v>42.726084900180446</v>
      </c>
      <c r="Q362" s="94">
        <f>VLOOKUP($O362,data_dd!$C:$H,3,FALSE)</f>
        <v>42.57923220524048</v>
      </c>
      <c r="R362" s="82">
        <f>VLOOKUP($O362,data_dd!$C:$H,4,FALSE)</f>
        <v>35.19922526237805</v>
      </c>
      <c r="S362" s="94">
        <f>VLOOKUP($O362,data_dd!$C:$H,5,FALSE)</f>
        <v>35.042029431749441</v>
      </c>
      <c r="T362" s="31"/>
    </row>
    <row r="363" spans="1:20" ht="15">
      <c r="A363" s="106" t="str">
        <f t="shared" si="30"/>
        <v>20-Mar</v>
      </c>
      <c r="B363" s="40">
        <f t="shared" si="31"/>
        <v>45736</v>
      </c>
      <c r="C363" s="95" t="e">
        <f>IF(VLOOKUP($B363,data_dd!$C:$H,2,FALSE)=0,#N/A,VLOOKUP($B363,data_dd!$C:$H,2,FALSE))</f>
        <v>#N/A</v>
      </c>
      <c r="D363" s="96" t="e">
        <f>IF(VLOOKUP($B363,data_dd!$C:$H,2,FALSE)=0,#N/A,VLOOKUP($B363,data_dd!$C:$H,3,FALSE))</f>
        <v>#N/A</v>
      </c>
      <c r="E363" s="95" t="e">
        <f>IF(VLOOKUP($B363,data_dd!$C:$H,4,FALSE)=0,#N/A,VLOOKUP($B363,data_dd!$C:$H,4,FALSE))</f>
        <v>#N/A</v>
      </c>
      <c r="F363" s="96" t="e">
        <f>IF(VLOOKUP($B363,data_dd!$C:$H,4,FALSE)=0,#N/A,VLOOKUP($B363,data_dd!$C:$H,5,FALSE))</f>
        <v>#N/A</v>
      </c>
      <c r="G363" s="96">
        <f>IF(VLOOKUP($B363,data_dd!$C:$H,6,FALSE)=0,#N/A,VLOOKUP($B363,data_dd!$C:$H,6,FALSE))</f>
        <v>34.847706869456403</v>
      </c>
      <c r="H363" s="31"/>
      <c r="I363" s="40">
        <f t="shared" si="28"/>
        <v>45370</v>
      </c>
      <c r="J363" s="95">
        <f>VLOOKUP($I363,data_dd!$C:$H,2,FALSE)</f>
        <v>43.262428530427556</v>
      </c>
      <c r="K363" s="96">
        <f>VLOOKUP($I363,data_dd!$C:$H,3,FALSE)</f>
        <v>42.697754202173698</v>
      </c>
      <c r="L363" s="95">
        <f>VLOOKUP($I363,data_dd!$C:$H,4,FALSE)</f>
        <v>35.568567434282265</v>
      </c>
      <c r="M363" s="96">
        <f>VLOOKUP($I363,data_dd!$C:$H,5,FALSE)</f>
        <v>35.062586574845156</v>
      </c>
      <c r="N363" s="31"/>
      <c r="O363" s="40">
        <f t="shared" si="29"/>
        <v>45005</v>
      </c>
      <c r="P363" s="95">
        <f>VLOOKUP($O363,data_dd!$C:$H,2,FALSE)</f>
        <v>42.863099349934416</v>
      </c>
      <c r="Q363" s="96">
        <f>VLOOKUP($O363,data_dd!$C:$H,3,FALSE)</f>
        <v>42.607632900269827</v>
      </c>
      <c r="R363" s="95">
        <f>VLOOKUP($O363,data_dd!$C:$H,4,FALSE)</f>
        <v>35.17381360966408</v>
      </c>
      <c r="S363" s="96">
        <f>VLOOKUP($O363,data_dd!$C:$H,5,FALSE)</f>
        <v>35.048335424109098</v>
      </c>
      <c r="T363" s="31"/>
    </row>
    <row r="364" spans="1:20" ht="15">
      <c r="A364" s="106" t="str">
        <f t="shared" si="30"/>
        <v>21-Mar</v>
      </c>
      <c r="B364" s="34">
        <f t="shared" si="31"/>
        <v>45737</v>
      </c>
      <c r="C364" s="82" t="e">
        <f>IF(VLOOKUP($B364,data_dd!$C:$H,2,FALSE)=0,#N/A,VLOOKUP($B364,data_dd!$C:$H,2,FALSE))</f>
        <v>#N/A</v>
      </c>
      <c r="D364" s="94" t="e">
        <f>IF(VLOOKUP($B364,data_dd!$C:$H,2,FALSE)=0,#N/A,VLOOKUP($B364,data_dd!$C:$H,3,FALSE))</f>
        <v>#N/A</v>
      </c>
      <c r="E364" s="82" t="e">
        <f>IF(VLOOKUP($B364,data_dd!$C:$H,4,FALSE)=0,#N/A,VLOOKUP($B364,data_dd!$C:$H,4,FALSE))</f>
        <v>#N/A</v>
      </c>
      <c r="F364" s="94" t="e">
        <f>IF(VLOOKUP($B364,data_dd!$C:$H,4,FALSE)=0,#N/A,VLOOKUP($B364,data_dd!$C:$H,5,FALSE))</f>
        <v>#N/A</v>
      </c>
      <c r="G364" s="94">
        <f>IF(VLOOKUP($B364,data_dd!$C:$H,6,FALSE)=0,#N/A,VLOOKUP($B364,data_dd!$C:$H,6,FALSE))</f>
        <v>34.865853746176093</v>
      </c>
      <c r="H364" s="31"/>
      <c r="I364" s="34">
        <f t="shared" si="28"/>
        <v>45371</v>
      </c>
      <c r="J364" s="82">
        <f>VLOOKUP($I364,data_dd!$C:$H,2,FALSE)</f>
        <v>42.481074479261679</v>
      </c>
      <c r="K364" s="94">
        <f>VLOOKUP($I364,data_dd!$C:$H,3,FALSE)</f>
        <v>42.780635471529024</v>
      </c>
      <c r="L364" s="82">
        <f>VLOOKUP($I364,data_dd!$C:$H,4,FALSE)</f>
        <v>34.787671314299999</v>
      </c>
      <c r="M364" s="94">
        <f>VLOOKUP($I364,data_dd!$C:$H,5,FALSE)</f>
        <v>35.129369619496543</v>
      </c>
      <c r="N364" s="31"/>
      <c r="O364" s="34">
        <f t="shared" si="29"/>
        <v>45006</v>
      </c>
      <c r="P364" s="82">
        <f>VLOOKUP($O364,data_dd!$C:$H,2,FALSE)</f>
        <v>42.837174293900397</v>
      </c>
      <c r="Q364" s="94">
        <f>VLOOKUP($O364,data_dd!$C:$H,3,FALSE)</f>
        <v>42.724046204081581</v>
      </c>
      <c r="R364" s="82">
        <f>VLOOKUP($O364,data_dd!$C:$H,4,FALSE)</f>
        <v>35.304561672200663</v>
      </c>
      <c r="S364" s="94">
        <f>VLOOKUP($O364,data_dd!$C:$H,5,FALSE)</f>
        <v>35.156717092982582</v>
      </c>
      <c r="T364" s="31"/>
    </row>
    <row r="365" spans="1:20" ht="15">
      <c r="A365" s="106" t="str">
        <f t="shared" si="30"/>
        <v>22-Mar</v>
      </c>
      <c r="B365" s="40">
        <f t="shared" si="31"/>
        <v>45738</v>
      </c>
      <c r="C365" s="95" t="e">
        <f>IF(VLOOKUP($B365,data_dd!$C:$H,2,FALSE)=0,#N/A,VLOOKUP($B365,data_dd!$C:$H,2,FALSE))</f>
        <v>#N/A</v>
      </c>
      <c r="D365" s="96" t="e">
        <f>IF(VLOOKUP($B365,data_dd!$C:$H,2,FALSE)=0,#N/A,VLOOKUP($B365,data_dd!$C:$H,3,FALSE))</f>
        <v>#N/A</v>
      </c>
      <c r="E365" s="95" t="e">
        <f>IF(VLOOKUP($B365,data_dd!$C:$H,4,FALSE)=0,#N/A,VLOOKUP($B365,data_dd!$C:$H,4,FALSE))</f>
        <v>#N/A</v>
      </c>
      <c r="F365" s="96" t="e">
        <f>IF(VLOOKUP($B365,data_dd!$C:$H,4,FALSE)=0,#N/A,VLOOKUP($B365,data_dd!$C:$H,5,FALSE))</f>
        <v>#N/A</v>
      </c>
      <c r="G365" s="96">
        <f>IF(VLOOKUP($B365,data_dd!$C:$H,6,FALSE)=0,#N/A,VLOOKUP($B365,data_dd!$C:$H,6,FALSE))</f>
        <v>34.85588507860264</v>
      </c>
      <c r="H365" s="31"/>
      <c r="I365" s="40">
        <f t="shared" si="28"/>
        <v>45372</v>
      </c>
      <c r="J365" s="95">
        <f>VLOOKUP($I365,data_dd!$C:$H,2,FALSE)</f>
        <v>43.422514519678089</v>
      </c>
      <c r="K365" s="96">
        <f>VLOOKUP($I365,data_dd!$C:$H,3,FALSE)</f>
        <v>42.846022440499489</v>
      </c>
      <c r="L365" s="95">
        <f>VLOOKUP($I365,data_dd!$C:$H,4,FALSE)</f>
        <v>35.682561654400466</v>
      </c>
      <c r="M365" s="96">
        <f>VLOOKUP($I365,data_dd!$C:$H,5,FALSE)</f>
        <v>35.178891655050563</v>
      </c>
      <c r="N365" s="31"/>
      <c r="O365" s="40">
        <f t="shared" si="29"/>
        <v>45007</v>
      </c>
      <c r="P365" s="95">
        <f>VLOOKUP($O365,data_dd!$C:$H,2,FALSE)</f>
        <v>43.09446046901116</v>
      </c>
      <c r="Q365" s="96">
        <f>VLOOKUP($O365,data_dd!$C:$H,3,FALSE)</f>
        <v>42.792652722407524</v>
      </c>
      <c r="R365" s="95">
        <f>VLOOKUP($O365,data_dd!$C:$H,4,FALSE)</f>
        <v>35.316743310918682</v>
      </c>
      <c r="S365" s="96">
        <f>VLOOKUP($O365,data_dd!$C:$H,5,FALSE)</f>
        <v>35.191394741301437</v>
      </c>
      <c r="T365" s="31"/>
    </row>
    <row r="366" spans="1:20" ht="15">
      <c r="A366" s="106" t="str">
        <f t="shared" si="30"/>
        <v>23-Mar</v>
      </c>
      <c r="B366" s="34">
        <f t="shared" si="31"/>
        <v>45739</v>
      </c>
      <c r="C366" s="82" t="e">
        <f>IF(VLOOKUP($B366,data_dd!$C:$H,2,FALSE)=0,#N/A,VLOOKUP($B366,data_dd!$C:$H,2,FALSE))</f>
        <v>#N/A</v>
      </c>
      <c r="D366" s="94" t="e">
        <f>IF(VLOOKUP($B366,data_dd!$C:$H,2,FALSE)=0,#N/A,VLOOKUP($B366,data_dd!$C:$H,3,FALSE))</f>
        <v>#N/A</v>
      </c>
      <c r="E366" s="82" t="e">
        <f>IF(VLOOKUP($B366,data_dd!$C:$H,4,FALSE)=0,#N/A,VLOOKUP($B366,data_dd!$C:$H,4,FALSE))</f>
        <v>#N/A</v>
      </c>
      <c r="F366" s="94" t="e">
        <f>IF(VLOOKUP($B366,data_dd!$C:$H,4,FALSE)=0,#N/A,VLOOKUP($B366,data_dd!$C:$H,5,FALSE))</f>
        <v>#N/A</v>
      </c>
      <c r="G366" s="94">
        <f>IF(VLOOKUP($B366,data_dd!$C:$H,6,FALSE)=0,#N/A,VLOOKUP($B366,data_dd!$C:$H,6,FALSE))</f>
        <v>34.902609684358914</v>
      </c>
      <c r="H366" s="31"/>
      <c r="I366" s="34">
        <f t="shared" si="28"/>
        <v>45373</v>
      </c>
      <c r="J366" s="82">
        <f>VLOOKUP($I366,data_dd!$C:$H,2,FALSE)</f>
        <v>42.751008067702749</v>
      </c>
      <c r="K366" s="94">
        <f>VLOOKUP($I366,data_dd!$C:$H,3,FALSE)</f>
        <v>42.911380409587139</v>
      </c>
      <c r="L366" s="82">
        <f>VLOOKUP($I366,data_dd!$C:$H,4,FALSE)</f>
        <v>35.102874671177361</v>
      </c>
      <c r="M366" s="94">
        <f>VLOOKUP($I366,data_dd!$C:$H,5,FALSE)</f>
        <v>35.241502096292699</v>
      </c>
      <c r="N366" s="31"/>
      <c r="O366" s="34">
        <f t="shared" si="29"/>
        <v>45008</v>
      </c>
      <c r="P366" s="82">
        <f>VLOOKUP($O366,data_dd!$C:$H,2,FALSE)</f>
        <v>42.788635621955727</v>
      </c>
      <c r="Q366" s="94">
        <f>VLOOKUP($O366,data_dd!$C:$H,3,FALSE)</f>
        <v>42.881894558935414</v>
      </c>
      <c r="R366" s="82">
        <f>VLOOKUP($O366,data_dd!$C:$H,4,FALSE)</f>
        <v>35.266000742437427</v>
      </c>
      <c r="S366" s="94">
        <f>VLOOKUP($O366,data_dd!$C:$H,5,FALSE)</f>
        <v>35.272862741697779</v>
      </c>
      <c r="T366" s="31"/>
    </row>
    <row r="367" spans="1:20" ht="15">
      <c r="A367" s="106" t="str">
        <f t="shared" si="30"/>
        <v>24-Mar</v>
      </c>
      <c r="B367" s="40">
        <f t="shared" si="31"/>
        <v>45740</v>
      </c>
      <c r="C367" s="95" t="e">
        <f>IF(VLOOKUP($B367,data_dd!$C:$H,2,FALSE)=0,#N/A,VLOOKUP($B367,data_dd!$C:$H,2,FALSE))</f>
        <v>#N/A</v>
      </c>
      <c r="D367" s="96" t="e">
        <f>IF(VLOOKUP($B367,data_dd!$C:$H,2,FALSE)=0,#N/A,VLOOKUP($B367,data_dd!$C:$H,3,FALSE))</f>
        <v>#N/A</v>
      </c>
      <c r="E367" s="95" t="e">
        <f>IF(VLOOKUP($B367,data_dd!$C:$H,4,FALSE)=0,#N/A,VLOOKUP($B367,data_dd!$C:$H,4,FALSE))</f>
        <v>#N/A</v>
      </c>
      <c r="F367" s="96" t="e">
        <f>IF(VLOOKUP($B367,data_dd!$C:$H,4,FALSE)=0,#N/A,VLOOKUP($B367,data_dd!$C:$H,5,FALSE))</f>
        <v>#N/A</v>
      </c>
      <c r="G367" s="96">
        <f>IF(VLOOKUP($B367,data_dd!$C:$H,6,FALSE)=0,#N/A,VLOOKUP($B367,data_dd!$C:$H,6,FALSE))</f>
        <v>34.988530168156878</v>
      </c>
      <c r="H367" s="31"/>
      <c r="I367" s="40">
        <f t="shared" ref="I367:I375" si="32">I366+1</f>
        <v>45374</v>
      </c>
      <c r="J367" s="95">
        <f>VLOOKUP($I367,data_dd!$C:$H,2,FALSE)</f>
        <v>43.945992681960398</v>
      </c>
      <c r="K367" s="96">
        <f>VLOOKUP($I367,data_dd!$C:$H,3,FALSE)</f>
        <v>43.033857043715088</v>
      </c>
      <c r="L367" s="95">
        <f>VLOOKUP($I367,data_dd!$C:$H,4,FALSE)</f>
        <v>36.088721260595072</v>
      </c>
      <c r="M367" s="96">
        <f>VLOOKUP($I367,data_dd!$C:$H,5,FALSE)</f>
        <v>35.331121753204307</v>
      </c>
      <c r="N367" s="31"/>
      <c r="O367" s="40">
        <f t="shared" si="29"/>
        <v>45009</v>
      </c>
      <c r="P367" s="95">
        <f>VLOOKUP($O367,data_dd!$C:$H,2,FALSE)</f>
        <v>43.354859335730794</v>
      </c>
      <c r="Q367" s="96">
        <f>VLOOKUP($O367,data_dd!$C:$H,3,FALSE)</f>
        <v>42.93581857894759</v>
      </c>
      <c r="R367" s="95">
        <f>VLOOKUP($O367,data_dd!$C:$H,4,FALSE)</f>
        <v>35.624017284766083</v>
      </c>
      <c r="S367" s="96">
        <f>VLOOKUP($O367,data_dd!$C:$H,5,FALSE)</f>
        <v>35.312504517384554</v>
      </c>
      <c r="T367" s="31"/>
    </row>
    <row r="368" spans="1:20" ht="15">
      <c r="A368" s="106" t="str">
        <f t="shared" si="30"/>
        <v>25-Mar</v>
      </c>
      <c r="B368" s="34">
        <f t="shared" si="31"/>
        <v>45741</v>
      </c>
      <c r="C368" s="82" t="e">
        <f>IF(VLOOKUP($B368,data_dd!$C:$H,2,FALSE)=0,#N/A,VLOOKUP($B368,data_dd!$C:$H,2,FALSE))</f>
        <v>#N/A</v>
      </c>
      <c r="D368" s="94" t="e">
        <f>IF(VLOOKUP($B368,data_dd!$C:$H,2,FALSE)=0,#N/A,VLOOKUP($B368,data_dd!$C:$H,3,FALSE))</f>
        <v>#N/A</v>
      </c>
      <c r="E368" s="82" t="e">
        <f>IF(VLOOKUP($B368,data_dd!$C:$H,4,FALSE)=0,#N/A,VLOOKUP($B368,data_dd!$C:$H,4,FALSE))</f>
        <v>#N/A</v>
      </c>
      <c r="F368" s="94" t="e">
        <f>IF(VLOOKUP($B368,data_dd!$C:$H,4,FALSE)=0,#N/A,VLOOKUP($B368,data_dd!$C:$H,5,FALSE))</f>
        <v>#N/A</v>
      </c>
      <c r="G368" s="94">
        <f>IF(VLOOKUP($B368,data_dd!$C:$H,6,FALSE)=0,#N/A,VLOOKUP($B368,data_dd!$C:$H,6,FALSE))</f>
        <v>35.099878290789995</v>
      </c>
      <c r="H368" s="31"/>
      <c r="I368" s="34">
        <f t="shared" si="32"/>
        <v>45375</v>
      </c>
      <c r="J368" s="82">
        <f>VLOOKUP($I368,data_dd!$C:$H,2,FALSE)</f>
        <v>42.542537650064105</v>
      </c>
      <c r="K368" s="94">
        <f>VLOOKUP($I368,data_dd!$C:$H,3,FALSE)</f>
        <v>43.041269894664794</v>
      </c>
      <c r="L368" s="82">
        <f>VLOOKUP($I368,data_dd!$C:$H,4,FALSE)</f>
        <v>35.032736446797031</v>
      </c>
      <c r="M368" s="94">
        <f>VLOOKUP($I368,data_dd!$C:$H,5,FALSE)</f>
        <v>35.357647542483349</v>
      </c>
      <c r="N368" s="31"/>
      <c r="O368" s="34">
        <f t="shared" si="29"/>
        <v>45010</v>
      </c>
      <c r="P368" s="82">
        <f>VLOOKUP($O368,data_dd!$C:$H,2,FALSE)</f>
        <v>43.030366038436625</v>
      </c>
      <c r="Q368" s="94">
        <f>VLOOKUP($O368,data_dd!$C:$H,3,FALSE)</f>
        <v>43.003863496278285</v>
      </c>
      <c r="R368" s="82">
        <f>VLOOKUP($O368,data_dd!$C:$H,4,FALSE)</f>
        <v>35.443085787229812</v>
      </c>
      <c r="S368" s="94">
        <f>VLOOKUP($O368,data_dd!$C:$H,5,FALSE)</f>
        <v>35.367151633110396</v>
      </c>
      <c r="T368" s="31"/>
    </row>
    <row r="369" spans="1:20" ht="15">
      <c r="A369" s="106" t="str">
        <f t="shared" si="30"/>
        <v>26-Mar</v>
      </c>
      <c r="B369" s="40">
        <f t="shared" si="31"/>
        <v>45742</v>
      </c>
      <c r="C369" s="95" t="e">
        <f>IF(VLOOKUP($B369,data_dd!$C:$H,2,FALSE)=0,#N/A,VLOOKUP($B369,data_dd!$C:$H,2,FALSE))</f>
        <v>#N/A</v>
      </c>
      <c r="D369" s="96" t="e">
        <f>IF(VLOOKUP($B369,data_dd!$C:$H,2,FALSE)=0,#N/A,VLOOKUP($B369,data_dd!$C:$H,3,FALSE))</f>
        <v>#N/A</v>
      </c>
      <c r="E369" s="95" t="e">
        <f>IF(VLOOKUP($B369,data_dd!$C:$H,4,FALSE)=0,#N/A,VLOOKUP($B369,data_dd!$C:$H,4,FALSE))</f>
        <v>#N/A</v>
      </c>
      <c r="F369" s="96" t="e">
        <f>IF(VLOOKUP($B369,data_dd!$C:$H,4,FALSE)=0,#N/A,VLOOKUP($B369,data_dd!$C:$H,5,FALSE))</f>
        <v>#N/A</v>
      </c>
      <c r="G369" s="96">
        <f>IF(VLOOKUP($B369,data_dd!$C:$H,6,FALSE)=0,#N/A,VLOOKUP($B369,data_dd!$C:$H,6,FALSE))</f>
        <v>35.18759854852253</v>
      </c>
      <c r="H369" s="31"/>
      <c r="I369" s="40">
        <f t="shared" si="32"/>
        <v>45376</v>
      </c>
      <c r="J369" s="95">
        <f>VLOOKUP($I369,data_dd!$C:$H,2,FALSE)</f>
        <v>43.411551906836237</v>
      </c>
      <c r="K369" s="96">
        <f>VLOOKUP($I369,data_dd!$C:$H,3,FALSE)</f>
        <v>43.063659180678087</v>
      </c>
      <c r="L369" s="95">
        <f>VLOOKUP($I369,data_dd!$C:$H,4,FALSE)</f>
        <v>35.527990684663123</v>
      </c>
      <c r="M369" s="96">
        <f>VLOOKUP($I369,data_dd!$C:$H,5,FALSE)</f>
        <v>35.348464879185023</v>
      </c>
      <c r="N369" s="31"/>
      <c r="O369" s="40">
        <f t="shared" si="29"/>
        <v>45011</v>
      </c>
      <c r="P369" s="95">
        <f>VLOOKUP($O369,data_dd!$C:$H,2,FALSE)</f>
        <v>43.119154942600112</v>
      </c>
      <c r="Q369" s="96">
        <f>VLOOKUP($O369,data_dd!$C:$H,3,FALSE)</f>
        <v>43.007085576287253</v>
      </c>
      <c r="R369" s="95">
        <f>VLOOKUP($O369,data_dd!$C:$H,4,FALSE)</f>
        <v>35.489198634081369</v>
      </c>
      <c r="S369" s="96">
        <f>VLOOKUP($O369,data_dd!$C:$H,5,FALSE)</f>
        <v>35.379674346615928</v>
      </c>
      <c r="T369" s="31"/>
    </row>
    <row r="370" spans="1:20" ht="15">
      <c r="A370" s="106" t="str">
        <f t="shared" si="30"/>
        <v>27-Mar</v>
      </c>
      <c r="B370" s="34">
        <f t="shared" si="31"/>
        <v>45743</v>
      </c>
      <c r="C370" s="82" t="e">
        <f>IF(VLOOKUP($B370,data_dd!$C:$H,2,FALSE)=0,#N/A,VLOOKUP($B370,data_dd!$C:$H,2,FALSE))</f>
        <v>#N/A</v>
      </c>
      <c r="D370" s="94" t="e">
        <f>IF(VLOOKUP($B370,data_dd!$C:$H,2,FALSE)=0,#N/A,VLOOKUP($B370,data_dd!$C:$H,3,FALSE))</f>
        <v>#N/A</v>
      </c>
      <c r="E370" s="82" t="e">
        <f>IF(VLOOKUP($B370,data_dd!$C:$H,4,FALSE)=0,#N/A,VLOOKUP($B370,data_dd!$C:$H,4,FALSE))</f>
        <v>#N/A</v>
      </c>
      <c r="F370" s="94" t="e">
        <f>IF(VLOOKUP($B370,data_dd!$C:$H,4,FALSE)=0,#N/A,VLOOKUP($B370,data_dd!$C:$H,5,FALSE))</f>
        <v>#N/A</v>
      </c>
      <c r="G370" s="94">
        <f>IF(VLOOKUP($B370,data_dd!$C:$H,6,FALSE)=0,#N/A,VLOOKUP($B370,data_dd!$C:$H,6,FALSE))</f>
        <v>35.244637429317322</v>
      </c>
      <c r="H370" s="31"/>
      <c r="I370" s="34">
        <f t="shared" si="32"/>
        <v>45377</v>
      </c>
      <c r="J370" s="82">
        <f>VLOOKUP($I370,data_dd!$C:$H,2,FALSE)</f>
        <v>42.560020880866581</v>
      </c>
      <c r="K370" s="94">
        <f>VLOOKUP($I370,data_dd!$C:$H,3,FALSE)</f>
        <v>43.07637268705885</v>
      </c>
      <c r="L370" s="82">
        <f>VLOOKUP($I370,data_dd!$C:$H,4,FALSE)</f>
        <v>34.996061493332384</v>
      </c>
      <c r="M370" s="94">
        <f>VLOOKUP($I370,data_dd!$C:$H,5,FALSE)</f>
        <v>35.376777910885515</v>
      </c>
      <c r="N370" s="31"/>
      <c r="O370" s="34">
        <f t="shared" si="29"/>
        <v>45012</v>
      </c>
      <c r="P370" s="82">
        <f>VLOOKUP($O370,data_dd!$C:$H,2,FALSE)</f>
        <v>42.453650695486637</v>
      </c>
      <c r="Q370" s="94">
        <f>VLOOKUP($O370,data_dd!$C:$H,3,FALSE)</f>
        <v>42.958098138626085</v>
      </c>
      <c r="R370" s="82">
        <f>VLOOKUP($O370,data_dd!$C:$H,4,FALSE)</f>
        <v>34.968241678009107</v>
      </c>
      <c r="S370" s="94">
        <f>VLOOKUP($O370,data_dd!$C:$H,5,FALSE)</f>
        <v>35.337211206410245</v>
      </c>
      <c r="T370" s="31"/>
    </row>
    <row r="371" spans="1:20" ht="15">
      <c r="A371" s="106" t="str">
        <f t="shared" si="30"/>
        <v>28-Mar</v>
      </c>
      <c r="B371" s="40">
        <f t="shared" si="31"/>
        <v>45744</v>
      </c>
      <c r="C371" s="95" t="e">
        <f>IF(VLOOKUP($B371,data_dd!$C:$H,2,FALSE)=0,#N/A,VLOOKUP($B371,data_dd!$C:$H,2,FALSE))</f>
        <v>#N/A</v>
      </c>
      <c r="D371" s="96" t="e">
        <f>IF(VLOOKUP($B371,data_dd!$C:$H,2,FALSE)=0,#N/A,VLOOKUP($B371,data_dd!$C:$H,3,FALSE))</f>
        <v>#N/A</v>
      </c>
      <c r="E371" s="95" t="e">
        <f>IF(VLOOKUP($B371,data_dd!$C:$H,4,FALSE)=0,#N/A,VLOOKUP($B371,data_dd!$C:$H,4,FALSE))</f>
        <v>#N/A</v>
      </c>
      <c r="F371" s="96" t="e">
        <f>IF(VLOOKUP($B371,data_dd!$C:$H,4,FALSE)=0,#N/A,VLOOKUP($B371,data_dd!$C:$H,5,FALSE))</f>
        <v>#N/A</v>
      </c>
      <c r="G371" s="96">
        <f>IF(VLOOKUP($B371,data_dd!$C:$H,6,FALSE)=0,#N/A,VLOOKUP($B371,data_dd!$C:$H,6,FALSE))</f>
        <v>35.256220099389921</v>
      </c>
      <c r="H371" s="31"/>
      <c r="I371" s="40">
        <f t="shared" si="32"/>
        <v>45378</v>
      </c>
      <c r="J371" s="95">
        <f>VLOOKUP($I371,data_dd!$C:$H,2,FALSE)</f>
        <v>43.871263917844018</v>
      </c>
      <c r="K371" s="96">
        <f>VLOOKUP($I371,data_dd!$C:$H,3,FALSE)</f>
        <v>43.151820681952877</v>
      </c>
      <c r="L371" s="95">
        <f>VLOOKUP($I371,data_dd!$C:$H,4,FALSE)</f>
        <v>35.955456945183201</v>
      </c>
      <c r="M371" s="96">
        <f>VLOOKUP($I371,data_dd!$C:$H,5,FALSE)</f>
        <v>35.42369977954872</v>
      </c>
      <c r="N371" s="31"/>
      <c r="O371" s="40">
        <f t="shared" si="29"/>
        <v>45013</v>
      </c>
      <c r="P371" s="95">
        <f>VLOOKUP($O371,data_dd!$C:$H,2,FALSE)</f>
        <v>43.692649366289842</v>
      </c>
      <c r="Q371" s="96">
        <f>VLOOKUP($O371,data_dd!$C:$H,3,FALSE)</f>
        <v>43.059794089421516</v>
      </c>
      <c r="R371" s="95">
        <f>VLOOKUP($O371,data_dd!$C:$H,4,FALSE)</f>
        <v>35.930951440419946</v>
      </c>
      <c r="S371" s="96">
        <f>VLOOKUP($O371,data_dd!$C:$H,5,FALSE)</f>
        <v>35.435716331624256</v>
      </c>
      <c r="T371" s="31"/>
    </row>
    <row r="372" spans="1:20" ht="15">
      <c r="A372" s="106" t="str">
        <f t="shared" si="30"/>
        <v>29-Mar</v>
      </c>
      <c r="B372" s="34">
        <f t="shared" si="31"/>
        <v>45745</v>
      </c>
      <c r="C372" s="82" t="e">
        <f>IF(VLOOKUP($B372,data_dd!$C:$H,2,FALSE)=0,#N/A,VLOOKUP($B372,data_dd!$C:$H,2,FALSE))</f>
        <v>#N/A</v>
      </c>
      <c r="D372" s="94" t="e">
        <f>IF(VLOOKUP($B372,data_dd!$C:$H,2,FALSE)=0,#N/A,VLOOKUP($B372,data_dd!$C:$H,3,FALSE))</f>
        <v>#N/A</v>
      </c>
      <c r="E372" s="82" t="e">
        <f>IF(VLOOKUP($B372,data_dd!$C:$H,4,FALSE)=0,#N/A,VLOOKUP($B372,data_dd!$C:$H,4,FALSE))</f>
        <v>#N/A</v>
      </c>
      <c r="F372" s="94" t="e">
        <f>IF(VLOOKUP($B372,data_dd!$C:$H,4,FALSE)=0,#N/A,VLOOKUP($B372,data_dd!$C:$H,5,FALSE))</f>
        <v>#N/A</v>
      </c>
      <c r="G372" s="94">
        <f>IF(VLOOKUP($B372,data_dd!$C:$H,6,FALSE)=0,#N/A,VLOOKUP($B372,data_dd!$C:$H,6,FALSE))</f>
        <v>35.263833958810956</v>
      </c>
      <c r="H372" s="31"/>
      <c r="I372" s="34">
        <f t="shared" si="32"/>
        <v>45379</v>
      </c>
      <c r="J372" s="82">
        <f>VLOOKUP($I372,data_dd!$C:$H,2,FALSE)</f>
        <v>42.565516905402809</v>
      </c>
      <c r="K372" s="94">
        <f>VLOOKUP($I372,data_dd!$C:$H,3,FALSE)</f>
        <v>43.141640736728377</v>
      </c>
      <c r="L372" s="82">
        <f>VLOOKUP($I372,data_dd!$C:$H,4,FALSE)</f>
        <v>35.030125597422156</v>
      </c>
      <c r="M372" s="94">
        <f>VLOOKUP($I372,data_dd!$C:$H,5,FALSE)</f>
        <v>35.432790749430922</v>
      </c>
      <c r="N372" s="31"/>
      <c r="O372" s="34">
        <f t="shared" si="29"/>
        <v>45014</v>
      </c>
      <c r="P372" s="82">
        <f>VLOOKUP($O372,data_dd!$C:$H,2,FALSE)</f>
        <v>43.143416649387056</v>
      </c>
      <c r="Q372" s="94">
        <f>VLOOKUP($O372,data_dd!$C:$H,3,FALSE)</f>
        <v>43.108499322258709</v>
      </c>
      <c r="R372" s="82">
        <f>VLOOKUP($O372,data_dd!$C:$H,4,FALSE)</f>
        <v>35.510355329201779</v>
      </c>
      <c r="S372" s="94">
        <f>VLOOKUP($O372,data_dd!$C:$H,5,FALSE)</f>
        <v>35.46894131741719</v>
      </c>
      <c r="T372" s="31"/>
    </row>
    <row r="373" spans="1:20" ht="15">
      <c r="A373" s="106" t="str">
        <f t="shared" si="30"/>
        <v>30-Mar</v>
      </c>
      <c r="B373" s="40">
        <f t="shared" si="31"/>
        <v>45746</v>
      </c>
      <c r="C373" s="95" t="e">
        <f>IF(VLOOKUP($B373,data_dd!$C:$H,2,FALSE)=0,#N/A,VLOOKUP($B373,data_dd!$C:$H,2,FALSE))</f>
        <v>#N/A</v>
      </c>
      <c r="D373" s="96" t="e">
        <f>IF(VLOOKUP($B373,data_dd!$C:$H,2,FALSE)=0,#N/A,VLOOKUP($B373,data_dd!$C:$H,3,FALSE))</f>
        <v>#N/A</v>
      </c>
      <c r="E373" s="95" t="e">
        <f>IF(VLOOKUP($B373,data_dd!$C:$H,4,FALSE)=0,#N/A,VLOOKUP($B373,data_dd!$C:$H,4,FALSE))</f>
        <v>#N/A</v>
      </c>
      <c r="F373" s="96" t="e">
        <f>IF(VLOOKUP($B373,data_dd!$C:$H,4,FALSE)=0,#N/A,VLOOKUP($B373,data_dd!$C:$H,5,FALSE))</f>
        <v>#N/A</v>
      </c>
      <c r="G373" s="96">
        <f>IF(VLOOKUP($B373,data_dd!$C:$H,6,FALSE)=0,#N/A,VLOOKUP($B373,data_dd!$C:$H,6,FALSE))</f>
        <v>35.299686461430802</v>
      </c>
      <c r="H373" s="31"/>
      <c r="I373" s="40">
        <f t="shared" si="32"/>
        <v>45380</v>
      </c>
      <c r="J373" s="95">
        <f>VLOOKUP($I373,data_dd!$C:$H,2,FALSE)</f>
        <v>43.743909131128611</v>
      </c>
      <c r="K373" s="96">
        <f>VLOOKUP($I373,data_dd!$C:$H,3,FALSE)</f>
        <v>43.144887604041372</v>
      </c>
      <c r="L373" s="95">
        <f>VLOOKUP($I373,data_dd!$C:$H,4,FALSE)</f>
        <v>35.94265606169548</v>
      </c>
      <c r="M373" s="96">
        <f>VLOOKUP($I373,data_dd!$C:$H,5,FALSE)</f>
        <v>35.436874549978562</v>
      </c>
      <c r="N373" s="31"/>
      <c r="O373" s="40">
        <f t="shared" si="29"/>
        <v>45015</v>
      </c>
      <c r="P373" s="95">
        <f>VLOOKUP($O373,data_dd!$C:$H,2,FALSE)</f>
        <v>43.653809279564477</v>
      </c>
      <c r="Q373" s="96">
        <f>VLOOKUP($O373,data_dd!$C:$H,3,FALSE)</f>
        <v>43.168371118237772</v>
      </c>
      <c r="R373" s="95">
        <f>VLOOKUP($O373,data_dd!$C:$H,4,FALSE)</f>
        <v>35.885138645803117</v>
      </c>
      <c r="S373" s="96">
        <f>VLOOKUP($O373,data_dd!$C:$H,5,FALSE)</f>
        <v>35.526226139267223</v>
      </c>
      <c r="T373" s="31"/>
    </row>
    <row r="374" spans="1:20" ht="15">
      <c r="A374" s="106" t="str">
        <f t="shared" si="30"/>
        <v>31-Mar</v>
      </c>
      <c r="B374" s="34">
        <f t="shared" si="31"/>
        <v>45747</v>
      </c>
      <c r="C374" s="82" t="e">
        <f>IF(VLOOKUP($B374,data_dd!$C:$H,2,FALSE)=0,#N/A,VLOOKUP($B374,data_dd!$C:$H,2,FALSE))</f>
        <v>#N/A</v>
      </c>
      <c r="D374" s="94" t="e">
        <f>IF(VLOOKUP($B374,data_dd!$C:$H,2,FALSE)=0,#N/A,VLOOKUP($B374,data_dd!$C:$H,3,FALSE))</f>
        <v>#N/A</v>
      </c>
      <c r="E374" s="82" t="e">
        <f>IF(VLOOKUP($B374,data_dd!$C:$H,4,FALSE)=0,#N/A,VLOOKUP($B374,data_dd!$C:$H,4,FALSE))</f>
        <v>#N/A</v>
      </c>
      <c r="F374" s="94" t="e">
        <f>IF(VLOOKUP($B374,data_dd!$C:$H,4,FALSE)=0,#N/A,VLOOKUP($B374,data_dd!$C:$H,5,FALSE))</f>
        <v>#N/A</v>
      </c>
      <c r="G374" s="94">
        <f>IF(VLOOKUP($B374,data_dd!$C:$H,6,FALSE)=0,#N/A,VLOOKUP($B374,data_dd!$C:$H,6,FALSE))</f>
        <v>35.349313453823065</v>
      </c>
      <c r="H374" s="31"/>
      <c r="I374" s="34">
        <f t="shared" si="32"/>
        <v>45381</v>
      </c>
      <c r="J374" s="82">
        <f>VLOOKUP($I374,data_dd!$C:$H,2,FALSE)</f>
        <v>42.701708368063898</v>
      </c>
      <c r="K374" s="94">
        <f>VLOOKUP($I374,data_dd!$C:$H,3,FALSE)</f>
        <v>43.15507059931393</v>
      </c>
      <c r="L374" s="82">
        <f>VLOOKUP($I374,data_dd!$C:$H,4,FALSE)</f>
        <v>35.093491780424856</v>
      </c>
      <c r="M374" s="94">
        <f>VLOOKUP($I374,data_dd!$C:$H,5,FALSE)</f>
        <v>35.441351063775514</v>
      </c>
      <c r="N374" s="31"/>
      <c r="O374" s="34">
        <f t="shared" si="29"/>
        <v>45016</v>
      </c>
      <c r="P374" s="82">
        <f>VLOOKUP($O374,data_dd!$C:$H,2,FALSE)</f>
        <v>43.322473592288873</v>
      </c>
      <c r="Q374" s="94">
        <f>VLOOKUP($O374,data_dd!$C:$H,3,FALSE)</f>
        <v>43.226078287537945</v>
      </c>
      <c r="R374" s="82">
        <f>VLOOKUP($O374,data_dd!$C:$H,4,FALSE)</f>
        <v>35.661698543319098</v>
      </c>
      <c r="S374" s="94">
        <f>VLOOKUP($O374,data_dd!$C:$H,5,FALSE)</f>
        <v>35.569174981496431</v>
      </c>
      <c r="T374" s="31"/>
    </row>
    <row r="375" spans="1:20" ht="15">
      <c r="A375" s="106" t="str">
        <f t="shared" si="30"/>
        <v>1-Apr</v>
      </c>
      <c r="B375" s="40">
        <f t="shared" si="31"/>
        <v>45748</v>
      </c>
      <c r="C375" s="95" t="e">
        <f>IF(VLOOKUP($B375,data_dd!$C:$H,2,FALSE)=0,#N/A,VLOOKUP($B375,data_dd!$C:$H,2,FALSE))</f>
        <v>#N/A</v>
      </c>
      <c r="D375" s="96" t="e">
        <f>IF(VLOOKUP($B375,data_dd!$C:$H,2,FALSE)=0,#N/A,VLOOKUP($B375,data_dd!$C:$H,3,FALSE))</f>
        <v>#N/A</v>
      </c>
      <c r="E375" s="95" t="e">
        <f>IF(VLOOKUP($B375,data_dd!$C:$H,2,FALSE)=0,#N/A,VLOOKUP($B375,data_dd!$C:$H,4,FALSE))</f>
        <v>#N/A</v>
      </c>
      <c r="F375" s="96" t="e">
        <f>IF(VLOOKUP($B375,data_dd!$C:$H,2,FALSE)=0,#N/A,VLOOKUP($B375,data_dd!$C:$H,5,FALSE))</f>
        <v>#N/A</v>
      </c>
      <c r="G375" s="96">
        <f>IF(VLOOKUP($B375,data_dd!$C:$H,6,FALSE)=0,#N/A,VLOOKUP($B375,data_dd!$C:$H,6,FALSE))</f>
        <v>35.414536720167341</v>
      </c>
      <c r="H375" s="31"/>
      <c r="I375" s="40">
        <f t="shared" si="32"/>
        <v>45382</v>
      </c>
      <c r="J375" s="95">
        <f>VLOOKUP($I375,data_dd!$C:$H,2,FALSE)</f>
        <v>43.04486648816539</v>
      </c>
      <c r="K375" s="96">
        <f>VLOOKUP($I375,data_dd!$C:$H,3,FALSE)</f>
        <v>43.068193093979176</v>
      </c>
      <c r="L375" s="95">
        <f>VLOOKUP($I375,data_dd!$C:$H,4,FALSE)</f>
        <v>35.314828828515374</v>
      </c>
      <c r="M375" s="96">
        <f>VLOOKUP($I375,data_dd!$C:$H,5,FALSE)</f>
        <v>35.375219298758225</v>
      </c>
      <c r="N375" s="31"/>
      <c r="O375" s="40">
        <f t="shared" ref="O375" si="33">O374+1</f>
        <v>45017</v>
      </c>
      <c r="P375" s="95">
        <f>VLOOKUP($O375,data_dd!$C:$H,2,FALSE)</f>
        <v>44.049034361266095</v>
      </c>
      <c r="Q375" s="96">
        <f>VLOOKUP($O375,data_dd!$C:$H,3,FALSE)</f>
        <v>43.346954178189399</v>
      </c>
      <c r="R375" s="95">
        <f>VLOOKUP($O375,data_dd!$C:$H,4,FALSE)</f>
        <v>36.257692394137294</v>
      </c>
      <c r="S375" s="96">
        <f>VLOOKUP($O375,data_dd!$C:$H,5,FALSE)</f>
        <v>35.672820822503454</v>
      </c>
      <c r="T375" s="31"/>
    </row>
    <row r="376" spans="1:20" ht="15">
      <c r="A376" s="101"/>
      <c r="B376" s="31"/>
      <c r="C376" s="31"/>
      <c r="D376" s="120"/>
      <c r="E376" s="31"/>
      <c r="F376" s="31"/>
      <c r="G376" s="31"/>
      <c r="H376" s="31"/>
      <c r="I376" s="31"/>
      <c r="J376" s="31"/>
      <c r="K376" s="120"/>
      <c r="L376" s="31"/>
      <c r="M376" s="31"/>
      <c r="N376" s="31"/>
      <c r="O376" s="31"/>
      <c r="P376" s="31"/>
      <c r="Q376" s="31"/>
      <c r="R376" s="31"/>
      <c r="S376" s="31"/>
      <c r="T376" s="31"/>
    </row>
    <row r="377" spans="1:20" ht="15">
      <c r="A377" s="123"/>
      <c r="B377" s="31"/>
      <c r="C377" s="31"/>
      <c r="D377" s="120"/>
      <c r="E377" s="31"/>
      <c r="F377" s="31"/>
      <c r="G377" s="31"/>
      <c r="H377" s="31"/>
      <c r="I377" s="31"/>
      <c r="J377" s="31"/>
      <c r="K377" s="120"/>
      <c r="L377" s="31"/>
      <c r="M377" s="31"/>
      <c r="N377" s="31"/>
      <c r="O377" s="31"/>
      <c r="P377" s="31"/>
      <c r="Q377" s="31"/>
      <c r="R377" s="31"/>
      <c r="S377" s="31"/>
      <c r="T377" s="31"/>
    </row>
    <row r="378" spans="1:20" ht="15">
      <c r="A378" s="123"/>
      <c r="B378" s="31"/>
      <c r="C378" s="31"/>
      <c r="D378" s="120"/>
      <c r="E378" s="31"/>
      <c r="F378" s="31"/>
      <c r="G378" s="31"/>
      <c r="H378" s="31"/>
      <c r="I378" s="31"/>
      <c r="J378" s="31"/>
      <c r="K378" s="120"/>
      <c r="L378" s="31"/>
      <c r="M378" s="31"/>
      <c r="N378" s="31"/>
      <c r="O378" s="31"/>
      <c r="P378" s="31"/>
      <c r="Q378" s="31"/>
      <c r="R378" s="31"/>
      <c r="S378" s="31"/>
      <c r="T378" s="31"/>
    </row>
    <row r="379" spans="1:20" ht="15">
      <c r="A379" s="124"/>
      <c r="B379" s="31"/>
      <c r="C379" s="31"/>
      <c r="D379" s="31"/>
      <c r="E379" s="31"/>
      <c r="F379" s="31"/>
      <c r="G379" s="31"/>
      <c r="H379" s="31"/>
      <c r="I379" s="31"/>
      <c r="J379" s="31"/>
      <c r="K379" s="31"/>
      <c r="L379" s="31"/>
      <c r="M379" s="31"/>
      <c r="N379" s="31"/>
      <c r="O379" s="31"/>
      <c r="P379" s="31"/>
      <c r="Q379" s="31"/>
      <c r="R379" s="31"/>
      <c r="S379" s="31"/>
      <c r="T379" s="31"/>
    </row>
    <row r="380" spans="1:20" ht="15">
      <c r="A380" s="125"/>
      <c r="B380" s="31"/>
      <c r="C380" s="31"/>
      <c r="D380" s="31"/>
      <c r="E380" s="31"/>
      <c r="F380" s="31"/>
      <c r="G380" s="31"/>
      <c r="H380" s="31"/>
      <c r="I380" s="31"/>
      <c r="J380" s="31"/>
      <c r="K380" s="31"/>
      <c r="L380" s="31"/>
      <c r="M380" s="31"/>
      <c r="N380" s="31"/>
      <c r="O380" s="31"/>
      <c r="P380" s="31"/>
      <c r="Q380" s="31"/>
      <c r="R380" s="31"/>
      <c r="S380" s="31"/>
      <c r="T380" s="31"/>
    </row>
    <row r="381" spans="1:20" ht="15">
      <c r="A381" s="123"/>
      <c r="B381" s="31"/>
      <c r="C381" s="31"/>
      <c r="D381" s="120"/>
      <c r="E381" s="31"/>
      <c r="F381" s="31"/>
      <c r="G381" s="31"/>
      <c r="H381" s="31"/>
      <c r="I381" s="31"/>
      <c r="J381" s="31"/>
      <c r="K381" s="120"/>
      <c r="L381" s="31"/>
      <c r="M381" s="31"/>
      <c r="N381" s="31"/>
      <c r="O381" s="31"/>
      <c r="P381" s="31"/>
      <c r="Q381" s="31"/>
      <c r="R381" s="31"/>
      <c r="S381" s="31"/>
      <c r="T381" s="31"/>
    </row>
    <row r="382" spans="1:20" ht="15">
      <c r="A382" s="123"/>
      <c r="B382" s="31"/>
      <c r="C382" s="31"/>
      <c r="D382" s="120"/>
      <c r="E382" s="31"/>
      <c r="F382" s="31"/>
      <c r="G382" s="31"/>
      <c r="H382" s="31"/>
      <c r="I382" s="31"/>
      <c r="J382" s="31"/>
      <c r="K382" s="120"/>
      <c r="L382" s="31"/>
      <c r="M382" s="31"/>
      <c r="N382" s="31"/>
      <c r="O382" s="31"/>
      <c r="P382" s="31"/>
      <c r="Q382" s="31"/>
      <c r="R382" s="31"/>
      <c r="S382" s="31"/>
      <c r="T382" s="31"/>
    </row>
    <row r="383" spans="1:20" ht="15">
      <c r="A383" s="123"/>
      <c r="B383" s="31"/>
      <c r="C383" s="31"/>
      <c r="D383" s="120"/>
      <c r="E383" s="31"/>
      <c r="F383" s="31"/>
      <c r="G383" s="31"/>
      <c r="H383" s="31"/>
      <c r="I383" s="31"/>
      <c r="J383" s="31"/>
      <c r="K383" s="120"/>
      <c r="L383" s="31"/>
      <c r="M383" s="31"/>
      <c r="N383" s="31"/>
      <c r="O383" s="31"/>
      <c r="P383" s="31"/>
      <c r="Q383" s="31"/>
      <c r="R383" s="31"/>
      <c r="S383" s="31"/>
      <c r="T383" s="31"/>
    </row>
    <row r="384" spans="1:20" ht="15">
      <c r="A384" s="123"/>
      <c r="B384" s="31"/>
      <c r="C384" s="31"/>
      <c r="D384" s="120"/>
      <c r="E384" s="31"/>
      <c r="F384" s="31"/>
      <c r="G384" s="31"/>
      <c r="H384" s="31"/>
      <c r="I384" s="31"/>
      <c r="J384" s="31"/>
      <c r="K384" s="120"/>
      <c r="L384" s="31"/>
      <c r="M384" s="31"/>
      <c r="N384" s="31"/>
      <c r="O384" s="31"/>
      <c r="P384" s="31"/>
      <c r="Q384" s="31"/>
      <c r="R384" s="31"/>
      <c r="S384" s="31"/>
      <c r="T384" s="31"/>
    </row>
    <row r="385" spans="1:20" ht="15">
      <c r="A385" s="123"/>
      <c r="B385" s="31"/>
      <c r="C385" s="31"/>
      <c r="D385" s="120"/>
      <c r="E385" s="31"/>
      <c r="F385" s="31"/>
      <c r="G385" s="31"/>
      <c r="H385" s="31"/>
      <c r="I385" s="31"/>
      <c r="J385" s="31"/>
      <c r="K385" s="120"/>
      <c r="L385" s="31"/>
      <c r="M385" s="31"/>
      <c r="N385" s="31"/>
      <c r="O385" s="31"/>
      <c r="P385" s="31"/>
      <c r="Q385" s="31"/>
      <c r="R385" s="31"/>
      <c r="S385" s="31"/>
      <c r="T385" s="31"/>
    </row>
    <row r="386" spans="1:20" ht="15">
      <c r="A386" s="123"/>
      <c r="B386" s="31"/>
      <c r="C386" s="31"/>
      <c r="D386" s="120"/>
      <c r="E386" s="31"/>
      <c r="F386" s="31"/>
      <c r="G386" s="31"/>
      <c r="H386" s="31"/>
      <c r="I386" s="31"/>
      <c r="J386" s="31"/>
      <c r="K386" s="120"/>
      <c r="L386" s="31"/>
      <c r="M386" s="31"/>
      <c r="N386" s="31"/>
      <c r="O386" s="31"/>
      <c r="P386" s="31"/>
      <c r="Q386" s="31"/>
      <c r="R386" s="31"/>
      <c r="S386" s="31"/>
      <c r="T386" s="31"/>
    </row>
    <row r="387" spans="1:20" ht="15">
      <c r="A387" s="123"/>
      <c r="B387" s="31"/>
      <c r="C387" s="31"/>
      <c r="D387" s="120"/>
      <c r="E387" s="31"/>
      <c r="F387" s="31"/>
      <c r="G387" s="31"/>
      <c r="H387" s="31"/>
      <c r="I387" s="31"/>
      <c r="J387" s="31"/>
      <c r="K387" s="120"/>
      <c r="L387" s="31"/>
      <c r="M387" s="31"/>
      <c r="N387" s="31"/>
      <c r="O387" s="31"/>
      <c r="P387" s="31"/>
      <c r="Q387" s="31"/>
      <c r="R387" s="31"/>
      <c r="S387" s="31"/>
      <c r="T387" s="31"/>
    </row>
    <row r="388" spans="1:20" ht="15">
      <c r="A388" s="123"/>
      <c r="B388" s="31"/>
      <c r="C388" s="31"/>
      <c r="D388" s="120"/>
      <c r="E388" s="31"/>
      <c r="F388" s="31"/>
      <c r="G388" s="31"/>
      <c r="H388" s="31"/>
      <c r="I388" s="31"/>
      <c r="J388" s="31"/>
      <c r="K388" s="120"/>
      <c r="L388" s="31"/>
      <c r="M388" s="31"/>
      <c r="N388" s="31"/>
      <c r="O388" s="31"/>
      <c r="P388" s="31"/>
      <c r="Q388" s="31"/>
      <c r="R388" s="31"/>
      <c r="S388" s="31"/>
      <c r="T388" s="31"/>
    </row>
    <row r="389" spans="1:20" ht="15">
      <c r="A389" s="123"/>
      <c r="B389" s="31"/>
      <c r="C389" s="31"/>
      <c r="D389" s="120"/>
      <c r="E389" s="31"/>
      <c r="F389" s="31"/>
      <c r="G389" s="31"/>
      <c r="H389" s="31"/>
      <c r="I389" s="31"/>
      <c r="J389" s="31"/>
      <c r="K389" s="120"/>
      <c r="L389" s="31"/>
      <c r="M389" s="31"/>
      <c r="N389" s="31"/>
      <c r="O389" s="31"/>
      <c r="P389" s="31"/>
      <c r="Q389" s="31"/>
      <c r="R389" s="31"/>
      <c r="S389" s="31"/>
      <c r="T389" s="31"/>
    </row>
    <row r="390" spans="1:20" ht="15">
      <c r="A390" s="123"/>
      <c r="B390" s="31"/>
      <c r="C390" s="31"/>
      <c r="D390" s="120"/>
      <c r="E390" s="31"/>
      <c r="F390" s="31"/>
      <c r="G390" s="31"/>
      <c r="H390" s="31"/>
      <c r="I390" s="31"/>
      <c r="J390" s="31"/>
      <c r="K390" s="120"/>
      <c r="L390" s="31"/>
      <c r="M390" s="31"/>
      <c r="N390" s="31"/>
      <c r="O390" s="31"/>
      <c r="P390" s="31"/>
      <c r="Q390" s="31"/>
      <c r="R390" s="31"/>
      <c r="S390" s="31"/>
      <c r="T390" s="31"/>
    </row>
    <row r="391" spans="1:20" ht="15">
      <c r="A391" s="123"/>
      <c r="B391" s="31"/>
      <c r="C391" s="31"/>
      <c r="D391" s="120"/>
      <c r="E391" s="31"/>
      <c r="F391" s="31"/>
      <c r="G391" s="31"/>
      <c r="H391" s="31"/>
      <c r="I391" s="31"/>
      <c r="J391" s="31"/>
      <c r="K391" s="120"/>
      <c r="L391" s="31"/>
      <c r="M391" s="31"/>
      <c r="N391" s="31"/>
      <c r="O391" s="31"/>
      <c r="P391" s="31"/>
      <c r="Q391" s="31"/>
      <c r="R391" s="31"/>
      <c r="S391" s="31"/>
      <c r="T391" s="31"/>
    </row>
    <row r="392" spans="1:20" ht="15">
      <c r="A392" s="123"/>
      <c r="B392" s="31"/>
      <c r="C392" s="31"/>
      <c r="D392" s="120"/>
      <c r="E392" s="31"/>
      <c r="F392" s="31"/>
      <c r="G392" s="31"/>
      <c r="H392" s="31"/>
      <c r="I392" s="31"/>
      <c r="J392" s="31"/>
      <c r="K392" s="120"/>
      <c r="L392" s="31"/>
      <c r="M392" s="31"/>
      <c r="N392" s="31"/>
      <c r="O392" s="31"/>
      <c r="P392" s="31"/>
      <c r="Q392" s="31"/>
      <c r="R392" s="31"/>
      <c r="S392" s="31"/>
      <c r="T392" s="31"/>
    </row>
    <row r="393" spans="1:20" ht="15">
      <c r="A393" s="123"/>
      <c r="B393" s="31"/>
      <c r="C393" s="31"/>
      <c r="D393" s="120"/>
      <c r="E393" s="31"/>
      <c r="F393" s="31"/>
      <c r="G393" s="31"/>
      <c r="H393" s="31"/>
      <c r="I393" s="31"/>
      <c r="J393" s="31"/>
      <c r="K393" s="120"/>
      <c r="L393" s="31"/>
      <c r="M393" s="31"/>
      <c r="N393" s="31"/>
      <c r="O393" s="31"/>
      <c r="P393" s="31"/>
      <c r="Q393" s="31"/>
      <c r="R393" s="31"/>
      <c r="S393" s="31"/>
      <c r="T393" s="31"/>
    </row>
    <row r="394" spans="1:20" ht="15">
      <c r="A394" s="123"/>
      <c r="B394" s="31"/>
      <c r="C394" s="31"/>
      <c r="D394" s="120"/>
      <c r="E394" s="31"/>
      <c r="F394" s="31"/>
      <c r="G394" s="31"/>
      <c r="H394" s="31"/>
      <c r="I394" s="31"/>
      <c r="J394" s="31"/>
      <c r="K394" s="120"/>
      <c r="L394" s="31"/>
      <c r="M394" s="31"/>
      <c r="N394" s="31"/>
      <c r="O394" s="31"/>
      <c r="P394" s="31"/>
      <c r="Q394" s="31"/>
      <c r="R394" s="31"/>
      <c r="S394" s="31"/>
      <c r="T394" s="31"/>
    </row>
    <row r="395" spans="1:20" ht="15">
      <c r="A395" s="123"/>
      <c r="B395" s="31"/>
      <c r="C395" s="31"/>
      <c r="D395" s="120"/>
      <c r="E395" s="31"/>
      <c r="F395" s="31"/>
      <c r="G395" s="31"/>
      <c r="H395" s="31"/>
      <c r="I395" s="31"/>
      <c r="J395" s="31"/>
      <c r="K395" s="120"/>
      <c r="L395" s="31"/>
      <c r="M395" s="31"/>
      <c r="N395" s="31"/>
      <c r="O395" s="31"/>
      <c r="P395" s="31"/>
      <c r="Q395" s="31"/>
      <c r="R395" s="31"/>
      <c r="S395" s="31"/>
      <c r="T395" s="31"/>
    </row>
    <row r="396" spans="1:20">
      <c r="A396" s="26"/>
    </row>
    <row r="397" spans="1:20">
      <c r="A397" s="26"/>
    </row>
    <row r="398" spans="1:20">
      <c r="A398" s="26"/>
    </row>
    <row r="399" spans="1:20">
      <c r="A399" s="26"/>
    </row>
    <row r="400" spans="1:20">
      <c r="A400" s="26"/>
    </row>
    <row r="401" spans="1:1">
      <c r="A401" s="26"/>
    </row>
  </sheetData>
  <sheetProtection selectLockedCells="1" selectUnlockedCells="1"/>
  <mergeCells count="11">
    <mergeCell ref="D4:E5"/>
    <mergeCell ref="A1:K1"/>
    <mergeCell ref="I8:I9"/>
    <mergeCell ref="J8:K8"/>
    <mergeCell ref="L8:M8"/>
    <mergeCell ref="O8:O9"/>
    <mergeCell ref="P8:Q8"/>
    <mergeCell ref="R8:S8"/>
    <mergeCell ref="B8:B9"/>
    <mergeCell ref="C8:D8"/>
    <mergeCell ref="E8:G8"/>
  </mergeCells>
  <conditionalFormatting sqref="C10:G375">
    <cfRule type="containsErrors" dxfId="0" priority="6">
      <formula>ISERROR(C10)</formula>
    </cfRule>
  </conditionalFormatting>
  <pageMargins left="0.7" right="0.7" top="0.75" bottom="0.75" header="0.3" footer="0.3"/>
  <pageSetup paperSize="9" orientation="portrait" r:id="rId1"/>
  <ignoredErrors>
    <ignoredError sqref="G10:G79" evalError="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lookup!$P$2:$P$26</xm:f>
          </x14:formula1>
          <xm:sqref>G5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1:L1"/>
  <sheetViews>
    <sheetView showGridLines="0" zoomScaleNormal="100" workbookViewId="0">
      <selection activeCell="K35" sqref="K35"/>
    </sheetView>
  </sheetViews>
  <sheetFormatPr defaultRowHeight="12.75"/>
  <sheetData>
    <row r="1" spans="4:12">
      <c r="D1" s="10" t="str">
        <f>Daily!G5-1&amp;"/"&amp;Daily!G5</f>
        <v>2024/2025</v>
      </c>
      <c r="E1" s="10"/>
      <c r="F1" s="10" t="str">
        <f>Daily!G5-2&amp;"/"&amp;Daily!G5-1</f>
        <v>2023/2024</v>
      </c>
      <c r="G1" s="10"/>
      <c r="H1" s="10" t="str">
        <f>Daily!G5-1&amp;"/"&amp;Daily!G5&amp;" forecast"</f>
        <v>2024/2025 forecast</v>
      </c>
      <c r="I1" s="10"/>
      <c r="J1" s="10"/>
      <c r="K1" s="10" t="str">
        <f>Daily!G5-3&amp;"/"&amp;Daily!G5-2</f>
        <v>2022/2023</v>
      </c>
      <c r="L1" s="11"/>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32"/>
  <sheetViews>
    <sheetView showGridLines="0" zoomScaleNormal="100" workbookViewId="0">
      <pane xSplit="2" ySplit="8" topLeftCell="C9" activePane="bottomRight" state="frozen"/>
      <selection activeCell="C6" sqref="C6"/>
      <selection pane="topRight" activeCell="C6" sqref="C6"/>
      <selection pane="bottomLeft" activeCell="C6" sqref="C6"/>
      <selection pane="bottomRight" activeCell="M10" sqref="M10"/>
    </sheetView>
  </sheetViews>
  <sheetFormatPr defaultColWidth="8.85546875" defaultRowHeight="12.75"/>
  <cols>
    <col min="1" max="1" width="8.85546875" customWidth="1"/>
    <col min="2" max="2" width="9.85546875" customWidth="1"/>
    <col min="3" max="3" width="14.42578125" customWidth="1"/>
    <col min="4" max="12" width="9.85546875" customWidth="1"/>
    <col min="13" max="13" width="10.140625" customWidth="1"/>
    <col min="14" max="14" width="10.42578125" bestFit="1" customWidth="1"/>
    <col min="15" max="15" width="2.5703125" customWidth="1"/>
    <col min="16" max="18" width="9.85546875" customWidth="1"/>
    <col min="19" max="19" width="14.85546875" customWidth="1"/>
    <col min="20" max="26" width="9.85546875" customWidth="1"/>
    <col min="27" max="27" width="10.140625" bestFit="1" customWidth="1"/>
    <col min="28" max="28" width="9.140625" bestFit="1" customWidth="1"/>
    <col min="29" max="38" width="9.85546875" customWidth="1"/>
    <col min="40" max="40" width="16.140625" bestFit="1" customWidth="1"/>
  </cols>
  <sheetData>
    <row r="1" spans="1:39" ht="27" customHeight="1"/>
    <row r="2" spans="1:39" s="108" customFormat="1" ht="20.25">
      <c r="A2" s="243" t="s">
        <v>541</v>
      </c>
      <c r="B2" s="243"/>
      <c r="C2" s="243"/>
      <c r="D2" s="243"/>
      <c r="E2" s="243"/>
      <c r="F2" s="243"/>
      <c r="G2" s="243"/>
      <c r="H2" s="243"/>
      <c r="I2" s="243"/>
      <c r="J2" s="243"/>
      <c r="K2" s="243"/>
      <c r="L2" s="243"/>
      <c r="M2" s="243"/>
      <c r="N2" s="243"/>
      <c r="O2" s="243"/>
      <c r="P2" s="243"/>
      <c r="Q2" s="243"/>
      <c r="R2" s="243"/>
      <c r="S2" s="107"/>
      <c r="T2" s="107"/>
      <c r="U2" s="107"/>
      <c r="V2" s="107"/>
      <c r="W2" s="107"/>
      <c r="X2" s="107"/>
      <c r="Y2" s="107"/>
      <c r="Z2" s="107"/>
      <c r="AA2" s="107"/>
    </row>
    <row r="3" spans="1:39" s="31" customFormat="1" ht="15" customHeight="1">
      <c r="A3" s="91" t="s">
        <v>594</v>
      </c>
      <c r="B3" s="91"/>
      <c r="C3" s="91"/>
      <c r="D3" s="91"/>
      <c r="G3" s="238" t="s">
        <v>528</v>
      </c>
      <c r="H3" s="238"/>
      <c r="I3" s="109" t="s">
        <v>7</v>
      </c>
      <c r="J3" s="76">
        <f>J4-1</f>
        <v>2024</v>
      </c>
      <c r="K3" s="91"/>
      <c r="L3" s="110"/>
      <c r="M3" s="110"/>
      <c r="N3" s="110"/>
      <c r="O3" s="110"/>
      <c r="R3" s="244" t="s">
        <v>532</v>
      </c>
      <c r="S3" s="244"/>
      <c r="T3" s="76"/>
      <c r="U3" s="110"/>
      <c r="V3" s="110"/>
      <c r="W3" s="110"/>
      <c r="X3" s="110"/>
      <c r="Y3" s="110"/>
      <c r="Z3" s="110"/>
      <c r="AA3" s="110"/>
    </row>
    <row r="4" spans="1:39" s="31" customFormat="1" ht="15" customHeight="1">
      <c r="A4" s="91" t="s">
        <v>534</v>
      </c>
      <c r="B4" s="91"/>
      <c r="C4" s="91"/>
      <c r="D4" s="91"/>
      <c r="G4" s="238"/>
      <c r="H4" s="238"/>
      <c r="I4" s="109" t="s">
        <v>2</v>
      </c>
      <c r="J4" s="32">
        <v>2025</v>
      </c>
      <c r="K4" s="33" t="s">
        <v>529</v>
      </c>
      <c r="L4" s="110"/>
      <c r="M4" s="110"/>
      <c r="N4" s="110"/>
      <c r="O4" s="110"/>
      <c r="R4" s="244"/>
      <c r="S4" s="244"/>
      <c r="T4" s="32" t="s">
        <v>42</v>
      </c>
      <c r="U4" s="33" t="s">
        <v>529</v>
      </c>
      <c r="V4" s="110"/>
      <c r="W4" s="110"/>
      <c r="X4" s="110"/>
      <c r="Y4" s="110"/>
      <c r="Z4" s="110"/>
      <c r="AA4" s="110"/>
    </row>
    <row r="5" spans="1:39" s="31" customFormat="1" ht="15" customHeight="1">
      <c r="A5" s="99" t="s">
        <v>515</v>
      </c>
      <c r="C5" s="90">
        <v>45457</v>
      </c>
      <c r="D5" s="91"/>
      <c r="E5" s="91"/>
      <c r="F5" s="91"/>
      <c r="G5" s="91"/>
      <c r="H5" s="91"/>
      <c r="I5" s="91"/>
      <c r="J5" s="91"/>
      <c r="K5" s="91"/>
      <c r="L5" s="110"/>
      <c r="M5" s="110"/>
      <c r="N5" s="110"/>
      <c r="O5" s="110"/>
      <c r="P5" s="110"/>
      <c r="Q5" s="110"/>
      <c r="R5" s="110"/>
      <c r="S5" s="110"/>
      <c r="T5" s="110"/>
      <c r="U5" s="110"/>
      <c r="V5" s="110"/>
      <c r="W5" s="110"/>
      <c r="X5" s="110"/>
      <c r="Y5" s="110"/>
      <c r="Z5" s="110"/>
      <c r="AA5" s="110"/>
    </row>
    <row r="6" spans="1:39" s="31" customFormat="1" ht="15" customHeight="1">
      <c r="A6" s="111"/>
    </row>
    <row r="7" spans="1:39" s="31" customFormat="1" ht="20.100000000000001" customHeight="1">
      <c r="B7" s="245" t="s">
        <v>19</v>
      </c>
      <c r="C7" s="241" t="str">
        <f>T4</f>
        <v>GB</v>
      </c>
      <c r="D7" s="246"/>
      <c r="E7" s="246"/>
      <c r="F7" s="246"/>
      <c r="G7" s="246"/>
      <c r="H7" s="246"/>
      <c r="I7" s="246"/>
      <c r="J7" s="246"/>
      <c r="K7" s="246"/>
      <c r="L7" s="246"/>
      <c r="M7" s="246"/>
      <c r="N7" s="77"/>
      <c r="O7" s="77"/>
      <c r="P7" s="247" t="str">
        <f>T4&amp;" cumulative"</f>
        <v>GB cumulative</v>
      </c>
      <c r="Q7" s="248"/>
      <c r="R7" s="248"/>
      <c r="S7" s="248"/>
      <c r="T7" s="248"/>
      <c r="U7" s="248"/>
      <c r="V7" s="248"/>
      <c r="W7" s="248"/>
      <c r="X7" s="248"/>
      <c r="Y7" s="248"/>
      <c r="Z7" s="248"/>
      <c r="AB7" s="241" t="str">
        <f>T4&amp;" average daily volume"</f>
        <v>GB average daily volume</v>
      </c>
      <c r="AC7" s="242"/>
      <c r="AD7" s="242"/>
      <c r="AE7" s="242"/>
      <c r="AF7" s="242"/>
      <c r="AG7" s="242"/>
      <c r="AH7" s="242"/>
      <c r="AI7" s="242"/>
      <c r="AJ7" s="242"/>
      <c r="AK7" s="242"/>
      <c r="AM7" s="106" t="str">
        <f>IF(T4="UK","Defra_UK_match",IF(T4="GB","Defra_UK_match",""))</f>
        <v>Defra_UK_match</v>
      </c>
    </row>
    <row r="8" spans="1:39" s="31" customFormat="1" ht="20.100000000000001" customHeight="1">
      <c r="B8" s="234"/>
      <c r="C8" s="78" t="str">
        <f>$J$4-10&amp;"/"&amp;RIGHT($J$4-9,2)</f>
        <v>2015/16</v>
      </c>
      <c r="D8" s="78" t="str">
        <f>$J$4-9&amp;"/"&amp;RIGHT($J$4-8,2)</f>
        <v>2016/17</v>
      </c>
      <c r="E8" s="78" t="str">
        <f>$J$4-8&amp;"/"&amp;RIGHT($J$4-7,2)</f>
        <v>2017/18</v>
      </c>
      <c r="F8" s="78" t="str">
        <f>$J$4-7&amp;"/"&amp;RIGHT($J$4-6,2)</f>
        <v>2018/19</v>
      </c>
      <c r="G8" s="78" t="str">
        <f>$J$4-6&amp;"/"&amp;RIGHT($J$4-5,2)</f>
        <v>2019/20</v>
      </c>
      <c r="H8" s="78" t="str">
        <f>$J$4-5&amp;"/"&amp;RIGHT($J$4-4,2)</f>
        <v>2020/21</v>
      </c>
      <c r="I8" s="78" t="str">
        <f>$J$4-4&amp;"/"&amp;RIGHT($J$4-3,2)</f>
        <v>2021/22</v>
      </c>
      <c r="J8" s="78" t="str">
        <f>$J$4-3&amp;"/"&amp;RIGHT($J$4-2,2)</f>
        <v>2022/23</v>
      </c>
      <c r="K8" s="78" t="str">
        <f>$J$4-2&amp;"/"&amp;RIGHT($J$4-1,2)</f>
        <v>2023/24</v>
      </c>
      <c r="L8" s="78" t="str">
        <f>$J$4-1&amp;"/"&amp;RIGHT($J$4,2)</f>
        <v>2024/25</v>
      </c>
      <c r="M8" s="78" t="s">
        <v>482</v>
      </c>
      <c r="N8" s="78" t="str">
        <f>IF(T4="GB","Forecast"," ")</f>
        <v>Forecast</v>
      </c>
      <c r="O8" s="79"/>
      <c r="P8" s="78" t="str">
        <f>$J$4-10&amp;"/"&amp;RIGHT($J$4-9,2)</f>
        <v>2015/16</v>
      </c>
      <c r="Q8" s="78" t="str">
        <f>$J$4-9&amp;"/"&amp;RIGHT($J$4-8,2)</f>
        <v>2016/17</v>
      </c>
      <c r="R8" s="78" t="str">
        <f>$J$4-8&amp;"/"&amp;RIGHT($J$4-7,2)</f>
        <v>2017/18</v>
      </c>
      <c r="S8" s="78" t="str">
        <f>$J$4-7&amp;"/"&amp;RIGHT($J$4-6,2)</f>
        <v>2018/19</v>
      </c>
      <c r="T8" s="78" t="str">
        <f>$J$4-6&amp;"/"&amp;RIGHT($J$4-5,2)</f>
        <v>2019/20</v>
      </c>
      <c r="U8" s="78" t="str">
        <f>$J$4-5&amp;"/"&amp;RIGHT($J$4-4,2)</f>
        <v>2020/21</v>
      </c>
      <c r="V8" s="78" t="str">
        <f>$J$4-4&amp;"/"&amp;RIGHT($J$4-3,2)</f>
        <v>2021/22</v>
      </c>
      <c r="W8" s="78" t="str">
        <f>$J$4-3&amp;"/"&amp;RIGHT($J$4-2,2)</f>
        <v>2022/23</v>
      </c>
      <c r="X8" s="78" t="str">
        <f>$J$4-2&amp;"/"&amp;RIGHT($J$4-1,2)</f>
        <v>2023/24</v>
      </c>
      <c r="Y8" s="78" t="str">
        <f>$J$4-1&amp;"/"&amp;RIGHT($J$4,2)</f>
        <v>2024/25</v>
      </c>
      <c r="Z8" s="78" t="s">
        <v>482</v>
      </c>
      <c r="AB8" s="78" t="str">
        <f>$J$4-10&amp;"/"&amp;RIGHT($J$4-9,2)</f>
        <v>2015/16</v>
      </c>
      <c r="AC8" s="78" t="str">
        <f>$J$4-9&amp;"/"&amp;RIGHT($J$4-8,2)</f>
        <v>2016/17</v>
      </c>
      <c r="AD8" s="78" t="str">
        <f>$J$4-8&amp;"/"&amp;RIGHT($J$4-7,2)</f>
        <v>2017/18</v>
      </c>
      <c r="AE8" s="78" t="str">
        <f>$J$4-7&amp;"/"&amp;RIGHT($J$4-6,2)</f>
        <v>2018/19</v>
      </c>
      <c r="AF8" s="78" t="str">
        <f>$J$4-6&amp;"/"&amp;RIGHT($J$4-5,2)</f>
        <v>2019/20</v>
      </c>
      <c r="AG8" s="78" t="str">
        <f>$J$4-5&amp;"/"&amp;RIGHT($J$4-4,2)</f>
        <v>2020/21</v>
      </c>
      <c r="AH8" s="78" t="str">
        <f>$J$4-4&amp;"/"&amp;RIGHT($J$4-3,2)</f>
        <v>2021/22</v>
      </c>
      <c r="AI8" s="78" t="str">
        <f>$J$4-3&amp;"/"&amp;RIGHT($J$4-2,2)</f>
        <v>2022/23</v>
      </c>
      <c r="AJ8" s="78" t="str">
        <f>$J$4-2&amp;"/"&amp;RIGHT($J$4-1,2)</f>
        <v>2023/24</v>
      </c>
      <c r="AK8" s="78" t="str">
        <f>$J$4-1&amp;"/"&amp;RIGHT($J$4,2)</f>
        <v>2024/25</v>
      </c>
    </row>
    <row r="9" spans="1:39" s="31" customFormat="1" ht="15">
      <c r="B9" s="80" t="s">
        <v>7</v>
      </c>
      <c r="C9" s="81">
        <f>INDEX(data_monthly!$A:$H,MATCH(LEFT(C$8,4)&amp;INDEX(lookup!$N$2:$N$13,MATCH($B9,lookup!$Q$2:$Q$13,0),1),data_monthly!$C:$C,0),MATCH(Monthly!$T$4,data_monthly!$2:$2,0))</f>
        <v>1084.9344542579308</v>
      </c>
      <c r="D9" s="81">
        <f>INDEX(data_monthly!$A:$H,MATCH(LEFT(D$8,4)&amp;INDEX(lookup!$N$2:$N$13,MATCH($B9,lookup!$Q$2:$Q$13,0),1),data_monthly!$C:$C,0),MATCH(Monthly!$T$4,data_monthly!$2:$2,0))</f>
        <v>1048.385016396943</v>
      </c>
      <c r="E9" s="81">
        <f>INDEX(data_monthly!$A:$H,MATCH(LEFT(E$8,4)&amp;INDEX(lookup!$N$2:$N$13,MATCH($B9,lookup!$Q$2:$Q$13,0),1),data_monthly!$C:$C,0),MATCH(Monthly!$T$4,data_monthly!$2:$2,0))</f>
        <v>1085.5660651900002</v>
      </c>
      <c r="F9" s="81">
        <f>INDEX(data_monthly!$A:$H,MATCH(LEFT(F$8,4)&amp;INDEX(lookup!$N$2:$N$13,MATCH($B9,lookup!$Q$2:$Q$13,0),1),data_monthly!$C:$C,0),MATCH(Monthly!$T$4,data_monthly!$2:$2,0))</f>
        <v>1070.6662216666682</v>
      </c>
      <c r="G9" s="81">
        <f>INDEX(data_monthly!$A:$H,MATCH(LEFT(G$8,4)&amp;INDEX(lookup!$N$2:$N$13,MATCH($B9,lookup!$Q$2:$Q$13,0),1),data_monthly!$C:$C,0),MATCH(Monthly!$T$4,data_monthly!$2:$2,0))</f>
        <v>1118.46</v>
      </c>
      <c r="H9" s="81">
        <f>INDEX(data_monthly!$A:$H,MATCH(LEFT(H$8,4)&amp;INDEX(lookup!$N$2:$N$13,MATCH($B9,lookup!$Q$2:$Q$13,0),1),data_monthly!$C:$C,0),MATCH(Monthly!$T$4,data_monthly!$2:$2,0))</f>
        <v>1101.56</v>
      </c>
      <c r="I9" s="81">
        <f>INDEX(data_monthly!$A:$H,MATCH(LEFT(I$8,4)&amp;INDEX(lookup!$N$2:$N$13,MATCH($B9,lookup!$Q$2:$Q$13,0),1),data_monthly!$C:$C,0),MATCH(Monthly!$T$4,data_monthly!$2:$2,0))</f>
        <v>1118.05</v>
      </c>
      <c r="J9" s="81">
        <f>INDEX(data_monthly!$A:$H,MATCH(LEFT(J$8,4)&amp;INDEX(lookup!$N$2:$N$13,MATCH($B9,lookup!$Q$2:$Q$13,0),1),data_monthly!$C:$C,0),MATCH(Monthly!$T$4,data_monthly!$2:$2,0))</f>
        <v>1093.6199999999999</v>
      </c>
      <c r="K9" s="81">
        <f>INDEX(data_monthly!$A:$H,MATCH(LEFT(K$8,4)&amp;INDEX(lookup!$N$2:$N$13,MATCH($B9,lookup!$Q$2:$Q$13,0),1),data_monthly!$C:$C,0),MATCH(Monthly!$T$4,data_monthly!$2:$2,0))</f>
        <v>1097.49</v>
      </c>
      <c r="L9" s="81">
        <f>IF(INDEX(data_monthly!$A:$H,MATCH(LEFT(L$8,4)&amp;INDEX(lookup!$N$2:$N$13,MATCH($B9,lookup!$Q$2:$Q$13,0),1),data_monthly!$C:$C,0),MATCH(Monthly!$T$4,data_monthly!$2:$2,0))+INDEX(data_monthly!$A:$W,MATCH(LEFT(L$8,4)&amp;INDEX(lookup!$N$2:$N$13,MATCH($B9,lookup!$Q$2:$Q$13,0),1),data_monthly!$C:$C,0),MATCH(Monthly!$M$8,data_monthly!$2:$2,0))=0,#N/A,INDEX(data_monthly!$A:$H,MATCH(LEFT(L$8,4)&amp;INDEX(lookup!$N$2:$N$13,MATCH($B9,lookup!$Q$2:$Q$13,0),1),data_monthly!$C:$C,0),MATCH(Monthly!$T$4,data_monthly!$2:$2,0))+INDEX(data_monthly!$A:$W,MATCH(LEFT(L$8,4)&amp;INDEX(lookup!$N$2:$N$13,MATCH($B9,lookup!$Q$2:$Q$13,0),1),data_monthly!$C:$C,0),MATCH(Monthly!$M$8,data_monthly!$2:$2,0)))</f>
        <v>1076.1099999999999</v>
      </c>
      <c r="M9" s="80" t="str">
        <f>IF(INDEX(data_monthly!$A:$W,MATCH(LEFT(L$8,4)&amp;INDEX(lookup!$N$2:$N$13,MATCH($B9,lookup!$Q$2:$Q$13,0),1),data_monthly!$C:$C,0),MATCH(Monthly!$M$8,data_monthly!$2:$2,0))=0,"","#")</f>
        <v/>
      </c>
      <c r="N9" s="81">
        <f>IF(INDEX(data_monthly!$A:$X,MATCH(LEFT(L$8,4)&amp;INDEX(lookup!$N$2:$N$13,MATCH($B9,lookup!$Q$2:$Q$13,0),1),data_monthly!$C:$C,0),MATCH(Monthly!$N$8,data_monthly!$2:$2,0))=0,"",INDEX(data_monthly!$A:$X,MATCH(LEFT(L$8,4)&amp;INDEX(lookup!$N$2:$N$13,MATCH($B9,lookup!$Q$2:$Q$13,0),1),data_monthly!$C:$C,0),MATCH(Monthly!$N$8,data_monthly!$2:$2,0)))</f>
        <v>1075</v>
      </c>
      <c r="P9" s="81">
        <f t="shared" ref="P9:Y9" si="0">C9</f>
        <v>1084.9344542579308</v>
      </c>
      <c r="Q9" s="81">
        <f t="shared" si="0"/>
        <v>1048.385016396943</v>
      </c>
      <c r="R9" s="81">
        <f t="shared" si="0"/>
        <v>1085.5660651900002</v>
      </c>
      <c r="S9" s="81">
        <f t="shared" si="0"/>
        <v>1070.6662216666682</v>
      </c>
      <c r="T9" s="81">
        <f t="shared" si="0"/>
        <v>1118.46</v>
      </c>
      <c r="U9" s="81">
        <f t="shared" si="0"/>
        <v>1101.56</v>
      </c>
      <c r="V9" s="81">
        <f t="shared" si="0"/>
        <v>1118.05</v>
      </c>
      <c r="W9" s="81">
        <f t="shared" si="0"/>
        <v>1093.6199999999999</v>
      </c>
      <c r="X9" s="81">
        <f t="shared" si="0"/>
        <v>1097.49</v>
      </c>
      <c r="Y9" s="81">
        <f t="shared" si="0"/>
        <v>1076.1099999999999</v>
      </c>
      <c r="Z9" s="80" t="str">
        <f>M9</f>
        <v/>
      </c>
      <c r="AB9" s="82">
        <f>INDEX(data_monthly!$A:$O,MATCH(LEFT(C$8,4)&amp;INDEX(lookup!$N$2:$N$13,MATCH($B9,lookup!$Q$2:$Q$13,0),1),data_monthly!$C:$C,0),MATCH(Monthly!$AB$7,data_monthly!$2:$2,0))</f>
        <v>36.164481808597692</v>
      </c>
      <c r="AC9" s="82">
        <f>INDEX(data_monthly!$A:$O,MATCH(LEFT(D$8,4)&amp;INDEX(lookup!$N$2:$N$13,MATCH($B9,lookup!$Q$2:$Q$13,0),1),data_monthly!$C:$C,0),MATCH(Monthly!$AB$7,data_monthly!$2:$2,0))</f>
        <v>34.946167213231433</v>
      </c>
      <c r="AD9" s="82">
        <f>INDEX(data_monthly!$A:$O,MATCH(LEFT(E$8,4)&amp;INDEX(lookup!$N$2:$N$13,MATCH($B9,lookup!$Q$2:$Q$13,0),1),data_monthly!$C:$C,0),MATCH(Monthly!$AB$7,data_monthly!$2:$2,0))</f>
        <v>36.185535506333345</v>
      </c>
      <c r="AE9" s="82">
        <f>INDEX(data_monthly!$A:$O,MATCH(LEFT(F$8,4)&amp;INDEX(lookup!$N$2:$N$13,MATCH($B9,lookup!$Q$2:$Q$13,0),1),data_monthly!$C:$C,0),MATCH(Monthly!$AB$7,data_monthly!$2:$2,0))</f>
        <v>35.688874055555608</v>
      </c>
      <c r="AF9" s="82">
        <f>INDEX(data_monthly!$A:$O,MATCH(LEFT(G$8,4)&amp;INDEX(lookup!$N$2:$N$13,MATCH($B9,lookup!$Q$2:$Q$13,0),1),data_monthly!$C:$C,0),MATCH(Monthly!$AB$7,data_monthly!$2:$2,0))</f>
        <v>37.282000000000004</v>
      </c>
      <c r="AG9" s="82">
        <f>INDEX(data_monthly!$A:$O,MATCH(LEFT(H$8,4)&amp;INDEX(lookup!$N$2:$N$13,MATCH($B9,lookup!$Q$2:$Q$13,0),1),data_monthly!$C:$C,0),MATCH(Monthly!$AB$7,data_monthly!$2:$2,0))</f>
        <v>36.718666666666664</v>
      </c>
      <c r="AH9" s="82">
        <f>INDEX(data_monthly!$A:$O,MATCH(LEFT(I$8,4)&amp;INDEX(lookup!$N$2:$N$13,MATCH($B9,lookup!$Q$2:$Q$13,0),1),data_monthly!$C:$C,0),MATCH(Monthly!$AB$7,data_monthly!$2:$2,0))</f>
        <v>37.268333333333331</v>
      </c>
      <c r="AI9" s="82">
        <f>INDEX(data_monthly!$A:$O,MATCH(LEFT(J$8,4)&amp;INDEX(lookup!$N$2:$N$13,MATCH($B9,lookup!$Q$2:$Q$13,0),1),data_monthly!$C:$C,0),MATCH(Monthly!$AB$7,data_monthly!$2:$2,0))</f>
        <v>36.453999999999994</v>
      </c>
      <c r="AJ9" s="82">
        <f>INDEX(data_monthly!$A:$O,MATCH(LEFT(K$8,4)&amp;INDEX(lookup!$N$2:$N$13,MATCH($B9,lookup!$Q$2:$Q$13,0),1),data_monthly!$C:$C,0),MATCH(Monthly!$AB$7,data_monthly!$2:$2,0))</f>
        <v>36.582999999999998</v>
      </c>
      <c r="AK9" s="82">
        <f>IFERROR(IF(INDEX(data_monthly!$A:$O,MATCH(LEFT(L$8,4)&amp;INDEX(lookup!$N$2:$N$13,MATCH($B9,lookup!$Q$2:$Q$13,0),1),data_monthly!$C:$C,0),MATCH(Monthly!$AB$7,data_monthly!$2:$2,0))=0,#N/A,INDEX(data_monthly!$A:$O,MATCH(LEFT(L$8,4)&amp;INDEX(lookup!$N$2:$N$13,MATCH($B9,lookup!$Q$2:$Q$13,0),1),data_monthly!$C:$C,0),MATCH(Monthly!$AB$7,data_monthly!$2:$2,0))),#N/A)</f>
        <v>35.870333333333328</v>
      </c>
    </row>
    <row r="10" spans="1:39" s="31" customFormat="1" ht="15">
      <c r="B10" s="83" t="s">
        <v>20</v>
      </c>
      <c r="C10" s="84">
        <f>INDEX(data_monthly!$A:$H,MATCH(LEFT(C$8,4)&amp;INDEX(lookup!$N$2:$N$13,MATCH($B10,lookup!$Q$2:$Q$13,0),1),data_monthly!$C:$C,0),MATCH(Monthly!$T$4,data_monthly!$2:$2,0))</f>
        <v>1153.4946078216099</v>
      </c>
      <c r="D10" s="84">
        <f>INDEX(data_monthly!$A:$H,MATCH(LEFT(D$8,4)&amp;INDEX(lookup!$N$2:$N$13,MATCH($B10,lookup!$Q$2:$Q$13,0),1),data_monthly!$C:$C,0),MATCH(Monthly!$T$4,data_monthly!$2:$2,0))</f>
        <v>1121.8410756302524</v>
      </c>
      <c r="E10" s="84">
        <f>INDEX(data_monthly!$A:$H,MATCH(LEFT(E$8,4)&amp;INDEX(lookup!$N$2:$N$13,MATCH($B10,lookup!$Q$2:$Q$13,0),1),data_monthly!$C:$C,0),MATCH(Monthly!$T$4,data_monthly!$2:$2,0))</f>
        <v>1134.45980012</v>
      </c>
      <c r="F10" s="84">
        <f>INDEX(data_monthly!$A:$H,MATCH(LEFT(F$8,4)&amp;INDEX(lookup!$N$2:$N$13,MATCH($B10,lookup!$Q$2:$Q$13,0),1),data_monthly!$C:$C,0),MATCH(Monthly!$T$4,data_monthly!$2:$2,0))</f>
        <v>1139.72</v>
      </c>
      <c r="G10" s="84">
        <f>INDEX(data_monthly!$A:$H,MATCH(LEFT(G$8,4)&amp;INDEX(lookup!$N$2:$N$13,MATCH($B10,lookup!$Q$2:$Q$13,0),1),data_monthly!$C:$C,0),MATCH(Monthly!$T$4,data_monthly!$2:$2,0))</f>
        <v>1160.07</v>
      </c>
      <c r="H10" s="84">
        <f>INDEX(data_monthly!$A:$H,MATCH(LEFT(H$8,4)&amp;INDEX(lookup!$N$2:$N$13,MATCH($B10,lookup!$Q$2:$Q$13,0),1),data_monthly!$C:$C,0),MATCH(Monthly!$T$4,data_monthly!$2:$2,0))</f>
        <v>1142.33</v>
      </c>
      <c r="I10" s="84">
        <f>INDEX(data_monthly!$A:$H,MATCH(LEFT(I$8,4)&amp;INDEX(lookup!$N$2:$N$13,MATCH($B10,lookup!$Q$2:$Q$13,0),1),data_monthly!$C:$C,0),MATCH(Monthly!$T$4,data_monthly!$2:$2,0))</f>
        <v>1156.78</v>
      </c>
      <c r="J10" s="84">
        <f>INDEX(data_monthly!$A:$H,MATCH(LEFT(J$8,4)&amp;INDEX(lookup!$N$2:$N$13,MATCH($B10,lookup!$Q$2:$Q$13,0),1),data_monthly!$C:$C,0),MATCH(Monthly!$T$4,data_monthly!$2:$2,0))</f>
        <v>1134.71</v>
      </c>
      <c r="K10" s="84">
        <f>INDEX(data_monthly!$A:$H,MATCH(LEFT(K$8,4)&amp;INDEX(lookup!$N$2:$N$13,MATCH($B10,lookup!$Q$2:$Q$13,0),1),data_monthly!$C:$C,0),MATCH(Monthly!$T$4,data_monthly!$2:$2,0))</f>
        <v>1140.5</v>
      </c>
      <c r="L10" s="84">
        <f>IF(INDEX(data_monthly!$A:$H,MATCH(LEFT(L$8,4)&amp;INDEX(lookup!$N$2:$N$13,MATCH($B10,lookup!$Q$2:$Q$13,0),1),data_monthly!$C:$C,0),MATCH(Monthly!$T$4,data_monthly!$2:$2,0))+INDEX(data_monthly!$A:$W,MATCH(LEFT(L$8,4)&amp;INDEX(lookup!$N$2:$N$13,MATCH($B10,lookup!$Q$2:$Q$13,0),1),data_monthly!$C:$C,0),MATCH(Monthly!$M$8,data_monthly!$2:$2,0))=0,#N/A,INDEX(data_monthly!$A:$H,MATCH(LEFT(L$8,4)&amp;INDEX(lookup!$N$2:$N$13,MATCH($B10,lookup!$Q$2:$Q$13,0),1),data_monthly!$C:$C,0),MATCH(Monthly!$T$4,data_monthly!$2:$2,0))+INDEX(data_monthly!$A:$W,MATCH(LEFT(L$8,4)&amp;INDEX(lookup!$N$2:$N$13,MATCH($B10,lookup!$Q$2:$Q$13,0),1),data_monthly!$C:$C,0),MATCH(Monthly!$M$8,data_monthly!$2:$2,0)))</f>
        <v>1128.6199999999999</v>
      </c>
      <c r="M10" s="85" t="str">
        <f>IF(INDEX(data_monthly!$A:$W,MATCH(LEFT(L$8,4)&amp;INDEX(lookup!$N$2:$N$13,MATCH($B10,lookup!$Q$2:$Q$13,0),1),data_monthly!$C:$C,0),MATCH(Monthly!$M$8,data_monthly!$2:$2,0))=0,"","#")</f>
        <v>#</v>
      </c>
      <c r="N10" s="84">
        <f>IF(INDEX(data_monthly!$A:$X,MATCH(LEFT(L$8,4)&amp;INDEX(lookup!$N$2:$N$13,MATCH($B10,lookup!$Q$2:$Q$13,0),1),data_monthly!$C:$C,0),MATCH(Monthly!$N$8,data_monthly!$2:$2,0))=0,"",INDEX(data_monthly!$A:$X,MATCH(LEFT(L$8,4)&amp;INDEX(lookup!$N$2:$N$13,MATCH($B10,lookup!$Q$2:$Q$13,0),1),data_monthly!$C:$C,0),MATCH(Monthly!$N$8,data_monthly!$2:$2,0)))</f>
        <v>1127</v>
      </c>
      <c r="P10" s="84">
        <f t="shared" ref="P10:Y20" si="1">IF(C10=0,0,P9+C10)</f>
        <v>2238.4290620795409</v>
      </c>
      <c r="Q10" s="84">
        <f t="shared" si="1"/>
        <v>2170.2260920271956</v>
      </c>
      <c r="R10" s="84">
        <f t="shared" si="1"/>
        <v>2220.02586531</v>
      </c>
      <c r="S10" s="84">
        <f t="shared" si="1"/>
        <v>2210.3862216666685</v>
      </c>
      <c r="T10" s="84">
        <f t="shared" si="1"/>
        <v>2278.5299999999997</v>
      </c>
      <c r="U10" s="84">
        <f t="shared" si="1"/>
        <v>2243.89</v>
      </c>
      <c r="V10" s="84">
        <f t="shared" si="1"/>
        <v>2274.83</v>
      </c>
      <c r="W10" s="84">
        <f t="shared" si="1"/>
        <v>2228.33</v>
      </c>
      <c r="X10" s="84">
        <f t="shared" si="1"/>
        <v>2237.9899999999998</v>
      </c>
      <c r="Y10" s="84">
        <f t="shared" si="1"/>
        <v>2204.7299999999996</v>
      </c>
      <c r="Z10" s="85" t="str">
        <f t="shared" ref="Z10:Z20" si="2">M10</f>
        <v>#</v>
      </c>
      <c r="AB10" s="86">
        <f>INDEX(data_monthly!$A:$O,MATCH(LEFT(C$8,4)&amp;INDEX(lookup!$N$2:$N$13,MATCH($B10,lookup!$Q$2:$Q$13,0),1),data_monthly!$C:$C,0),MATCH(Monthly!$AB$7,data_monthly!$2:$2,0))</f>
        <v>37.209503478116446</v>
      </c>
      <c r="AC10" s="86">
        <f>INDEX(data_monthly!$A:$O,MATCH(LEFT(D$8,4)&amp;INDEX(lookup!$N$2:$N$13,MATCH($B10,lookup!$Q$2:$Q$13,0),1),data_monthly!$C:$C,0),MATCH(Monthly!$AB$7,data_monthly!$2:$2,0))</f>
        <v>36.188421794524267</v>
      </c>
      <c r="AD10" s="86">
        <f>INDEX(data_monthly!$A:$O,MATCH(LEFT(E$8,4)&amp;INDEX(lookup!$N$2:$N$13,MATCH($B10,lookup!$Q$2:$Q$13,0),1),data_monthly!$C:$C,0),MATCH(Monthly!$AB$7,data_monthly!$2:$2,0))</f>
        <v>36.595477423225802</v>
      </c>
      <c r="AE10" s="86">
        <f>INDEX(data_monthly!$A:$O,MATCH(LEFT(F$8,4)&amp;INDEX(lookup!$N$2:$N$13,MATCH($B10,lookup!$Q$2:$Q$13,0),1),data_monthly!$C:$C,0),MATCH(Monthly!$AB$7,data_monthly!$2:$2,0))</f>
        <v>36.765161290322581</v>
      </c>
      <c r="AF10" s="86">
        <f>INDEX(data_monthly!$A:$O,MATCH(LEFT(G$8,4)&amp;INDEX(lookup!$N$2:$N$13,MATCH($B10,lookup!$Q$2:$Q$13,0),1),data_monthly!$C:$C,0),MATCH(Monthly!$AB$7,data_monthly!$2:$2,0))</f>
        <v>37.421612903225807</v>
      </c>
      <c r="AG10" s="86">
        <f>INDEX(data_monthly!$A:$O,MATCH(LEFT(H$8,4)&amp;INDEX(lookup!$N$2:$N$13,MATCH($B10,lookup!$Q$2:$Q$13,0),1),data_monthly!$C:$C,0),MATCH(Monthly!$AB$7,data_monthly!$2:$2,0))</f>
        <v>36.849354838709672</v>
      </c>
      <c r="AH10" s="86">
        <f>INDEX(data_monthly!$A:$O,MATCH(LEFT(I$8,4)&amp;INDEX(lookup!$N$2:$N$13,MATCH($B10,lookup!$Q$2:$Q$13,0),1),data_monthly!$C:$C,0),MATCH(Monthly!$AB$7,data_monthly!$2:$2,0))</f>
        <v>37.315483870967739</v>
      </c>
      <c r="AI10" s="86">
        <f>INDEX(data_monthly!$A:$O,MATCH(LEFT(J$8,4)&amp;INDEX(lookup!$N$2:$N$13,MATCH($B10,lookup!$Q$2:$Q$13,0),1),data_monthly!$C:$C,0),MATCH(Monthly!$AB$7,data_monthly!$2:$2,0))</f>
        <v>36.603548387096772</v>
      </c>
      <c r="AJ10" s="86">
        <f>INDEX(data_monthly!$A:$O,MATCH(LEFT(K$8,4)&amp;INDEX(lookup!$N$2:$N$13,MATCH($B10,lookup!$Q$2:$Q$13,0),1),data_monthly!$C:$C,0),MATCH(Monthly!$AB$7,data_monthly!$2:$2,0))</f>
        <v>36.79032258064516</v>
      </c>
      <c r="AK10" s="86" t="e">
        <f>IFERROR(IF(INDEX(data_monthly!$A:$O,MATCH(LEFT(L$8,4)&amp;INDEX(lookup!$N$2:$N$13,MATCH($B10,lookup!$Q$2:$Q$13,0),1),data_monthly!$C:$C,0),MATCH(Monthly!$AB$7,data_monthly!$2:$2,0))=0,#N/A,INDEX(data_monthly!$A:$O,MATCH(LEFT(L$8,4)&amp;INDEX(lookup!$N$2:$N$13,MATCH($B10,lookup!$Q$2:$Q$13,0),1),data_monthly!$C:$C,0),MATCH(Monthly!$AB$7,data_monthly!$2:$2,0))),#N/A)</f>
        <v>#N/A</v>
      </c>
    </row>
    <row r="11" spans="1:39" s="31" customFormat="1" ht="15">
      <c r="B11" s="80" t="s">
        <v>21</v>
      </c>
      <c r="C11" s="81">
        <f>INDEX(data_monthly!$A:$H,MATCH(LEFT(C$8,4)&amp;INDEX(lookup!$N$2:$N$13,MATCH($B11,lookup!$Q$2:$Q$13,0),1),data_monthly!$C:$C,0),MATCH(Monthly!$T$4,data_monthly!$2:$2,0))</f>
        <v>1086.3780983820191</v>
      </c>
      <c r="D11" s="81">
        <f>INDEX(data_monthly!$A:$H,MATCH(LEFT(D$8,4)&amp;INDEX(lookup!$N$2:$N$13,MATCH($B11,lookup!$Q$2:$Q$13,0),1),data_monthly!$C:$C,0),MATCH(Monthly!$T$4,data_monthly!$2:$2,0))</f>
        <v>1023.0048473389355</v>
      </c>
      <c r="E11" s="81">
        <f>INDEX(data_monthly!$A:$H,MATCH(LEFT(E$8,4)&amp;INDEX(lookup!$N$2:$N$13,MATCH($B11,lookup!$Q$2:$Q$13,0),1),data_monthly!$C:$C,0),MATCH(Monthly!$T$4,data_monthly!$2:$2,0))</f>
        <v>1055.4831178100001</v>
      </c>
      <c r="F11" s="81">
        <f>INDEX(data_monthly!$A:$H,MATCH(LEFT(F$8,4)&amp;INDEX(lookup!$N$2:$N$13,MATCH($B11,lookup!$Q$2:$Q$13,0),1),data_monthly!$C:$C,0),MATCH(Monthly!$T$4,data_monthly!$2:$2,0))</f>
        <v>1055.01</v>
      </c>
      <c r="G11" s="81">
        <f>INDEX(data_monthly!$A:$H,MATCH(LEFT(G$8,4)&amp;INDEX(lookup!$N$2:$N$13,MATCH($B11,lookup!$Q$2:$Q$13,0),1),data_monthly!$C:$C,0),MATCH(Monthly!$T$4,data_monthly!$2:$2,0))</f>
        <v>1070.02</v>
      </c>
      <c r="H11" s="81">
        <f>INDEX(data_monthly!$A:$H,MATCH(LEFT(H$8,4)&amp;INDEX(lookup!$N$2:$N$13,MATCH($B11,lookup!$Q$2:$Q$13,0),1),data_monthly!$C:$C,0),MATCH(Monthly!$T$4,data_monthly!$2:$2,0))</f>
        <v>1058.1600000000001</v>
      </c>
      <c r="I11" s="81">
        <f>INDEX(data_monthly!$A:$H,MATCH(LEFT(I$8,4)&amp;INDEX(lookup!$N$2:$N$13,MATCH($B11,lookup!$Q$2:$Q$13,0),1),data_monthly!$C:$C,0),MATCH(Monthly!$T$4,data_monthly!$2:$2,0))</f>
        <v>1067.6400000000001</v>
      </c>
      <c r="J11" s="81">
        <f>INDEX(data_monthly!$A:$H,MATCH(LEFT(J$8,4)&amp;INDEX(lookup!$N$2:$N$13,MATCH($B11,lookup!$Q$2:$Q$13,0),1),data_monthly!$C:$C,0),MATCH(Monthly!$T$4,data_monthly!$2:$2,0))</f>
        <v>1041.02</v>
      </c>
      <c r="K11" s="81">
        <f>INDEX(data_monthly!$A:$H,MATCH(LEFT(K$8,4)&amp;INDEX(lookup!$N$2:$N$13,MATCH($B11,lookup!$Q$2:$Q$13,0),1),data_monthly!$C:$C,0),MATCH(Monthly!$T$4,data_monthly!$2:$2,0))</f>
        <v>1044.51</v>
      </c>
      <c r="L11" s="81" t="e">
        <f>IF(INDEX(data_monthly!$A:$H,MATCH(LEFT(L$8,4)&amp;INDEX(lookup!$N$2:$N$13,MATCH($B11,lookup!$Q$2:$Q$13,0),1),data_monthly!$C:$C,0),MATCH(Monthly!$T$4,data_monthly!$2:$2,0))+INDEX(data_monthly!$A:$W,MATCH(LEFT(L$8,4)&amp;INDEX(lookup!$N$2:$N$13,MATCH($B11,lookup!$Q$2:$Q$13,0),1),data_monthly!$C:$C,0),MATCH(Monthly!$M$8,data_monthly!$2:$2,0))=0,#N/A,INDEX(data_monthly!$A:$H,MATCH(LEFT(L$8,4)&amp;INDEX(lookup!$N$2:$N$13,MATCH($B11,lookup!$Q$2:$Q$13,0),1),data_monthly!$C:$C,0),MATCH(Monthly!$T$4,data_monthly!$2:$2,0))+INDEX(data_monthly!$A:$W,MATCH(LEFT(L$8,4)&amp;INDEX(lookup!$N$2:$N$13,MATCH($B11,lookup!$Q$2:$Q$13,0),1),data_monthly!$C:$C,0),MATCH(Monthly!$M$8,data_monthly!$2:$2,0)))</f>
        <v>#N/A</v>
      </c>
      <c r="M11" s="80" t="str">
        <f>IF(INDEX(data_monthly!$A:$W,MATCH(LEFT(L$8,4)&amp;INDEX(lookup!$N$2:$N$13,MATCH($B11,lookup!$Q$2:$Q$13,0),1),data_monthly!$C:$C,0),MATCH(Monthly!$M$8,data_monthly!$2:$2,0))=0,"","#")</f>
        <v/>
      </c>
      <c r="N11" s="81">
        <f>IF(INDEX(data_monthly!$A:$X,MATCH(LEFT(L$8,4)&amp;INDEX(lookup!$N$2:$N$13,MATCH($B11,lookup!$Q$2:$Q$13,0),1),data_monthly!$C:$C,0),MATCH(Monthly!$N$8,data_monthly!$2:$2,0))=0,"",INDEX(data_monthly!$A:$X,MATCH(LEFT(L$8,4)&amp;INDEX(lookup!$N$2:$N$13,MATCH($B11,lookup!$Q$2:$Q$13,0),1),data_monthly!$C:$C,0),MATCH(Monthly!$N$8,data_monthly!$2:$2,0)))</f>
        <v>1040</v>
      </c>
      <c r="P11" s="81">
        <f t="shared" si="1"/>
        <v>3324.8071604615598</v>
      </c>
      <c r="Q11" s="81">
        <f t="shared" si="1"/>
        <v>3193.2309393661312</v>
      </c>
      <c r="R11" s="81">
        <f t="shared" si="1"/>
        <v>3275.5089831200003</v>
      </c>
      <c r="S11" s="81">
        <f t="shared" si="1"/>
        <v>3265.3962216666687</v>
      </c>
      <c r="T11" s="81">
        <f t="shared" si="1"/>
        <v>3348.5499999999997</v>
      </c>
      <c r="U11" s="81">
        <f t="shared" si="1"/>
        <v>3302.05</v>
      </c>
      <c r="V11" s="81">
        <f t="shared" si="1"/>
        <v>3342.4700000000003</v>
      </c>
      <c r="W11" s="81">
        <f t="shared" si="1"/>
        <v>3269.35</v>
      </c>
      <c r="X11" s="81">
        <f t="shared" si="1"/>
        <v>3282.5</v>
      </c>
      <c r="Y11" s="81" t="e">
        <f t="shared" si="1"/>
        <v>#N/A</v>
      </c>
      <c r="Z11" s="80" t="str">
        <f t="shared" si="2"/>
        <v/>
      </c>
      <c r="AB11" s="82">
        <f>INDEX(data_monthly!$A:$O,MATCH(LEFT(C$8,4)&amp;INDEX(lookup!$N$2:$N$13,MATCH($B11,lookup!$Q$2:$Q$13,0),1),data_monthly!$C:$C,0),MATCH(Monthly!$AB$7,data_monthly!$2:$2,0))</f>
        <v>36.212603279400632</v>
      </c>
      <c r="AC11" s="82">
        <f>INDEX(data_monthly!$A:$O,MATCH(LEFT(D$8,4)&amp;INDEX(lookup!$N$2:$N$13,MATCH($B11,lookup!$Q$2:$Q$13,0),1),data_monthly!$C:$C,0),MATCH(Monthly!$AB$7,data_monthly!$2:$2,0))</f>
        <v>34.100161577964521</v>
      </c>
      <c r="AD11" s="82">
        <f>INDEX(data_monthly!$A:$O,MATCH(LEFT(E$8,4)&amp;INDEX(lookup!$N$2:$N$13,MATCH($B11,lookup!$Q$2:$Q$13,0),1),data_monthly!$C:$C,0),MATCH(Monthly!$AB$7,data_monthly!$2:$2,0))</f>
        <v>35.182770593666667</v>
      </c>
      <c r="AE11" s="82">
        <f>INDEX(data_monthly!$A:$O,MATCH(LEFT(F$8,4)&amp;INDEX(lookup!$N$2:$N$13,MATCH($B11,lookup!$Q$2:$Q$13,0),1),data_monthly!$C:$C,0),MATCH(Monthly!$AB$7,data_monthly!$2:$2,0))</f>
        <v>35.167000000000002</v>
      </c>
      <c r="AF11" s="82">
        <f>INDEX(data_monthly!$A:$O,MATCH(LEFT(G$8,4)&amp;INDEX(lookup!$N$2:$N$13,MATCH($B11,lookup!$Q$2:$Q$13,0),1),data_monthly!$C:$C,0),MATCH(Monthly!$AB$7,data_monthly!$2:$2,0))</f>
        <v>35.667333333333332</v>
      </c>
      <c r="AG11" s="82">
        <f>INDEX(data_monthly!$A:$O,MATCH(LEFT(H$8,4)&amp;INDEX(lookup!$N$2:$N$13,MATCH($B11,lookup!$Q$2:$Q$13,0),1),data_monthly!$C:$C,0),MATCH(Monthly!$AB$7,data_monthly!$2:$2,0))</f>
        <v>35.272000000000006</v>
      </c>
      <c r="AH11" s="82">
        <f>INDEX(data_monthly!$A:$O,MATCH(LEFT(I$8,4)&amp;INDEX(lookup!$N$2:$N$13,MATCH($B11,lookup!$Q$2:$Q$13,0),1),data_monthly!$C:$C,0),MATCH(Monthly!$AB$7,data_monthly!$2:$2,0))</f>
        <v>35.588000000000001</v>
      </c>
      <c r="AI11" s="82">
        <f>INDEX(data_monthly!$A:$O,MATCH(LEFT(J$8,4)&amp;INDEX(lookup!$N$2:$N$13,MATCH($B11,lookup!$Q$2:$Q$13,0),1),data_monthly!$C:$C,0),MATCH(Monthly!$AB$7,data_monthly!$2:$2,0))</f>
        <v>34.700666666666663</v>
      </c>
      <c r="AJ11" s="82">
        <f>INDEX(data_monthly!$A:$O,MATCH(LEFT(K$8,4)&amp;INDEX(lookup!$N$2:$N$13,MATCH($B11,lookup!$Q$2:$Q$13,0),1),data_monthly!$C:$C,0),MATCH(Monthly!$AB$7,data_monthly!$2:$2,0))</f>
        <v>34.817</v>
      </c>
      <c r="AK11" s="82" t="e">
        <f>IFERROR(IF(INDEX(data_monthly!$A:$O,MATCH(LEFT(L$8,4)&amp;INDEX(lookup!$N$2:$N$13,MATCH($B11,lookup!$Q$2:$Q$13,0),1),data_monthly!$C:$C,0),MATCH(Monthly!$AB$7,data_monthly!$2:$2,0))=0,#N/A,INDEX(data_monthly!$A:$O,MATCH(LEFT(L$8,4)&amp;INDEX(lookup!$N$2:$N$13,MATCH($B11,lookup!$Q$2:$Q$13,0),1),data_monthly!$C:$C,0),MATCH(Monthly!$AB$7,data_monthly!$2:$2,0))),#N/A)</f>
        <v>#N/A</v>
      </c>
    </row>
    <row r="12" spans="1:39" s="31" customFormat="1" ht="15">
      <c r="B12" s="83" t="s">
        <v>22</v>
      </c>
      <c r="C12" s="84">
        <f>INDEX(data_monthly!$A:$H,MATCH(LEFT(C$8,4)&amp;INDEX(lookup!$N$2:$N$13,MATCH($B12,lookup!$Q$2:$Q$13,0),1),data_monthly!$C:$C,0),MATCH(Monthly!$T$4,data_monthly!$2:$2,0))</f>
        <v>1063.2949349388709</v>
      </c>
      <c r="D12" s="84">
        <f>INDEX(data_monthly!$A:$H,MATCH(LEFT(D$8,4)&amp;INDEX(lookup!$N$2:$N$13,MATCH($B12,lookup!$Q$2:$Q$13,0),1),data_monthly!$C:$C,0),MATCH(Monthly!$T$4,data_monthly!$2:$2,0))</f>
        <v>999.25806338028076</v>
      </c>
      <c r="E12" s="84">
        <f>INDEX(data_monthly!$A:$H,MATCH(LEFT(E$8,4)&amp;INDEX(lookup!$N$2:$N$13,MATCH($B12,lookup!$Q$2:$Q$13,0),1),data_monthly!$C:$C,0),MATCH(Monthly!$T$4,data_monthly!$2:$2,0))</f>
        <v>1034.7993977391304</v>
      </c>
      <c r="F12" s="84">
        <f>INDEX(data_monthly!$A:$H,MATCH(LEFT(F$8,4)&amp;INDEX(lookup!$N$2:$N$13,MATCH($B12,lookup!$Q$2:$Q$13,0),1),data_monthly!$C:$C,0),MATCH(Monthly!$T$4,data_monthly!$2:$2,0))</f>
        <v>1024.75</v>
      </c>
      <c r="G12" s="84">
        <f>INDEX(data_monthly!$A:$H,MATCH(LEFT(G$8,4)&amp;INDEX(lookup!$N$2:$N$13,MATCH($B12,lookup!$Q$2:$Q$13,0),1),data_monthly!$C:$C,0),MATCH(Monthly!$T$4,data_monthly!$2:$2,0))</f>
        <v>1056.42</v>
      </c>
      <c r="H12" s="84">
        <f>INDEX(data_monthly!$A:$H,MATCH(LEFT(H$8,4)&amp;INDEX(lookup!$N$2:$N$13,MATCH($B12,lookup!$Q$2:$Q$13,0),1),data_monthly!$C:$C,0),MATCH(Monthly!$T$4,data_monthly!$2:$2,0))</f>
        <v>1051.96</v>
      </c>
      <c r="I12" s="84">
        <f>INDEX(data_monthly!$A:$H,MATCH(LEFT(I$8,4)&amp;INDEX(lookup!$N$2:$N$13,MATCH($B12,lookup!$Q$2:$Q$13,0),1),data_monthly!$C:$C,0),MATCH(Monthly!$T$4,data_monthly!$2:$2,0))</f>
        <v>1030.8399999999999</v>
      </c>
      <c r="J12" s="84">
        <f>INDEX(data_monthly!$A:$H,MATCH(LEFT(J$8,4)&amp;INDEX(lookup!$N$2:$N$13,MATCH($B12,lookup!$Q$2:$Q$13,0),1),data_monthly!$C:$C,0),MATCH(Monthly!$T$4,data_monthly!$2:$2,0))</f>
        <v>1019.47</v>
      </c>
      <c r="K12" s="84">
        <f>INDEX(data_monthly!$A:$H,MATCH(LEFT(K$8,4)&amp;INDEX(lookup!$N$2:$N$13,MATCH($B12,lookup!$Q$2:$Q$13,0),1),data_monthly!$C:$C,0),MATCH(Monthly!$T$4,data_monthly!$2:$2,0))</f>
        <v>1027.08</v>
      </c>
      <c r="L12" s="84" t="e">
        <f>IF(INDEX(data_monthly!$A:$H,MATCH(LEFT(L$8,4)&amp;INDEX(lookup!$N$2:$N$13,MATCH($B12,lookup!$Q$2:$Q$13,0),1),data_monthly!$C:$C,0),MATCH(Monthly!$T$4,data_monthly!$2:$2,0))+INDEX(data_monthly!$A:$W,MATCH(LEFT(L$8,4)&amp;INDEX(lookup!$N$2:$N$13,MATCH($B12,lookup!$Q$2:$Q$13,0),1),data_monthly!$C:$C,0),MATCH(Monthly!$M$8,data_monthly!$2:$2,0))=0,#N/A,INDEX(data_monthly!$A:$H,MATCH(LEFT(L$8,4)&amp;INDEX(lookup!$N$2:$N$13,MATCH($B12,lookup!$Q$2:$Q$13,0),1),data_monthly!$C:$C,0),MATCH(Monthly!$T$4,data_monthly!$2:$2,0))+INDEX(data_monthly!$A:$W,MATCH(LEFT(L$8,4)&amp;INDEX(lookup!$N$2:$N$13,MATCH($B12,lookup!$Q$2:$Q$13,0),1),data_monthly!$C:$C,0),MATCH(Monthly!$M$8,data_monthly!$2:$2,0)))</f>
        <v>#N/A</v>
      </c>
      <c r="M12" s="85" t="str">
        <f>IF(INDEX(data_monthly!$A:$W,MATCH(LEFT(L$8,4)&amp;INDEX(lookup!$N$2:$N$13,MATCH($B12,lookup!$Q$2:$Q$13,0),1),data_monthly!$C:$C,0),MATCH(Monthly!$M$8,data_monthly!$2:$2,0))=0,"","#")</f>
        <v/>
      </c>
      <c r="N12" s="84">
        <f>IF(INDEX(data_monthly!$A:$X,MATCH(LEFT(L$8,4)&amp;INDEX(lookup!$N$2:$N$13,MATCH($B12,lookup!$Q$2:$Q$13,0),1),data_monthly!$C:$C,0),MATCH(Monthly!$N$8,data_monthly!$2:$2,0))=0,"",INDEX(data_monthly!$A:$X,MATCH(LEFT(L$8,4)&amp;INDEX(lookup!$N$2:$N$13,MATCH($B12,lookup!$Q$2:$Q$13,0),1),data_monthly!$C:$C,0),MATCH(Monthly!$N$8,data_monthly!$2:$2,0)))</f>
        <v>1030</v>
      </c>
      <c r="P12" s="84">
        <f t="shared" si="1"/>
        <v>4388.1020954004307</v>
      </c>
      <c r="Q12" s="84">
        <f t="shared" si="1"/>
        <v>4192.4890027464116</v>
      </c>
      <c r="R12" s="84">
        <f t="shared" si="1"/>
        <v>4310.3083808591309</v>
      </c>
      <c r="S12" s="84">
        <f t="shared" si="1"/>
        <v>4290.1462216666687</v>
      </c>
      <c r="T12" s="84">
        <f t="shared" si="1"/>
        <v>4404.9699999999993</v>
      </c>
      <c r="U12" s="84">
        <f t="shared" si="1"/>
        <v>4354.01</v>
      </c>
      <c r="V12" s="84">
        <f t="shared" si="1"/>
        <v>4373.3100000000004</v>
      </c>
      <c r="W12" s="84">
        <f t="shared" si="1"/>
        <v>4288.82</v>
      </c>
      <c r="X12" s="84">
        <f t="shared" si="1"/>
        <v>4309.58</v>
      </c>
      <c r="Y12" s="84" t="e">
        <f t="shared" si="1"/>
        <v>#N/A</v>
      </c>
      <c r="Z12" s="85" t="str">
        <f t="shared" si="2"/>
        <v/>
      </c>
      <c r="AB12" s="86">
        <f>INDEX(data_monthly!$A:$O,MATCH(LEFT(C$8,4)&amp;INDEX(lookup!$N$2:$N$13,MATCH($B12,lookup!$Q$2:$Q$13,0),1),data_monthly!$C:$C,0),MATCH(Monthly!$AB$7,data_monthly!$2:$2,0))</f>
        <v>34.299836610931322</v>
      </c>
      <c r="AC12" s="86">
        <f>INDEX(data_monthly!$A:$O,MATCH(LEFT(D$8,4)&amp;INDEX(lookup!$N$2:$N$13,MATCH($B12,lookup!$Q$2:$Q$13,0),1),data_monthly!$C:$C,0),MATCH(Monthly!$AB$7,data_monthly!$2:$2,0))</f>
        <v>32.23413107678325</v>
      </c>
      <c r="AD12" s="86">
        <f>INDEX(data_monthly!$A:$O,MATCH(LEFT(E$8,4)&amp;INDEX(lookup!$N$2:$N$13,MATCH($B12,lookup!$Q$2:$Q$13,0),1),data_monthly!$C:$C,0),MATCH(Monthly!$AB$7,data_monthly!$2:$2,0))</f>
        <v>33.38062573352034</v>
      </c>
      <c r="AE12" s="86">
        <f>INDEX(data_monthly!$A:$O,MATCH(LEFT(F$8,4)&amp;INDEX(lookup!$N$2:$N$13,MATCH($B12,lookup!$Q$2:$Q$13,0),1),data_monthly!$C:$C,0),MATCH(Monthly!$AB$7,data_monthly!$2:$2,0))</f>
        <v>33.056451612903224</v>
      </c>
      <c r="AF12" s="86">
        <f>INDEX(data_monthly!$A:$O,MATCH(LEFT(G$8,4)&amp;INDEX(lookup!$N$2:$N$13,MATCH($B12,lookup!$Q$2:$Q$13,0),1),data_monthly!$C:$C,0),MATCH(Monthly!$AB$7,data_monthly!$2:$2,0))</f>
        <v>34.078064516129032</v>
      </c>
      <c r="AG12" s="86">
        <f>INDEX(data_monthly!$A:$O,MATCH(LEFT(H$8,4)&amp;INDEX(lookup!$N$2:$N$13,MATCH($B12,lookup!$Q$2:$Q$13,0),1),data_monthly!$C:$C,0),MATCH(Monthly!$AB$7,data_monthly!$2:$2,0))</f>
        <v>33.9341935483871</v>
      </c>
      <c r="AH12" s="86">
        <f>INDEX(data_monthly!$A:$O,MATCH(LEFT(I$8,4)&amp;INDEX(lookup!$N$2:$N$13,MATCH($B12,lookup!$Q$2:$Q$13,0),1),data_monthly!$C:$C,0),MATCH(Monthly!$AB$7,data_monthly!$2:$2,0))</f>
        <v>33.252903225806449</v>
      </c>
      <c r="AI12" s="86">
        <f>INDEX(data_monthly!$A:$O,MATCH(LEFT(J$8,4)&amp;INDEX(lookup!$N$2:$N$13,MATCH($B12,lookup!$Q$2:$Q$13,0),1),data_monthly!$C:$C,0),MATCH(Monthly!$AB$7,data_monthly!$2:$2,0))</f>
        <v>32.886129032258069</v>
      </c>
      <c r="AJ12" s="86">
        <f>INDEX(data_monthly!$A:$O,MATCH(LEFT(K$8,4)&amp;INDEX(lookup!$N$2:$N$13,MATCH($B12,lookup!$Q$2:$Q$13,0),1),data_monthly!$C:$C,0),MATCH(Monthly!$AB$7,data_monthly!$2:$2,0))</f>
        <v>33.131612903225808</v>
      </c>
      <c r="AK12" s="86" t="e">
        <f>IFERROR(IF(INDEX(data_monthly!$A:$O,MATCH(LEFT(L$8,4)&amp;INDEX(lookup!$N$2:$N$13,MATCH($B12,lookup!$Q$2:$Q$13,0),1),data_monthly!$C:$C,0),MATCH(Monthly!$AB$7,data_monthly!$2:$2,0))=0,#N/A,INDEX(data_monthly!$A:$O,MATCH(LEFT(L$8,4)&amp;INDEX(lookup!$N$2:$N$13,MATCH($B12,lookup!$Q$2:$Q$13,0),1),data_monthly!$C:$C,0),MATCH(Monthly!$AB$7,data_monthly!$2:$2,0))),#N/A)</f>
        <v>#N/A</v>
      </c>
    </row>
    <row r="13" spans="1:39" s="31" customFormat="1" ht="15">
      <c r="B13" s="80" t="s">
        <v>23</v>
      </c>
      <c r="C13" s="81">
        <f>INDEX(data_monthly!$A:$H,MATCH(LEFT(C$8,4)&amp;INDEX(lookup!$N$2:$N$13,MATCH($B13,lookup!$Q$2:$Q$13,0),1),data_monthly!$C:$C,0),MATCH(Monthly!$T$4,data_monthly!$2:$2,0))</f>
        <v>1030.1921090858009</v>
      </c>
      <c r="D13" s="81">
        <f>INDEX(data_monthly!$A:$H,MATCH(LEFT(D$8,4)&amp;INDEX(lookup!$N$2:$N$13,MATCH($B13,lookup!$Q$2:$Q$13,0),1),data_monthly!$C:$C,0),MATCH(Monthly!$T$4,data_monthly!$2:$2,0))</f>
        <v>978.83275352112832</v>
      </c>
      <c r="E13" s="81">
        <f>INDEX(data_monthly!$A:$H,MATCH(LEFT(E$8,4)&amp;INDEX(lookup!$N$2:$N$13,MATCH($B13,lookup!$Q$2:$Q$13,0),1),data_monthly!$C:$C,0),MATCH(Monthly!$T$4,data_monthly!$2:$2,0))</f>
        <v>1018.7048723804346</v>
      </c>
      <c r="F13" s="81">
        <f>INDEX(data_monthly!$A:$H,MATCH(LEFT(F$8,4)&amp;INDEX(lookup!$N$2:$N$13,MATCH($B13,lookup!$Q$2:$Q$13,0),1),data_monthly!$C:$C,0),MATCH(Monthly!$T$4,data_monthly!$2:$2,0))</f>
        <v>1012.09</v>
      </c>
      <c r="G13" s="81">
        <f>INDEX(data_monthly!$A:$H,MATCH(LEFT(G$8,4)&amp;INDEX(lookup!$N$2:$N$13,MATCH($B13,lookup!$Q$2:$Q$13,0),1),data_monthly!$C:$C,0),MATCH(Monthly!$T$4,data_monthly!$2:$2,0))</f>
        <v>1018.97</v>
      </c>
      <c r="H13" s="81">
        <f>INDEX(data_monthly!$A:$H,MATCH(LEFT(H$8,4)&amp;INDEX(lookup!$N$2:$N$13,MATCH($B13,lookup!$Q$2:$Q$13,0),1),data_monthly!$C:$C,0),MATCH(Monthly!$T$4,data_monthly!$2:$2,0))</f>
        <v>1012.48</v>
      </c>
      <c r="I13" s="81">
        <f>INDEX(data_monthly!$A:$H,MATCH(LEFT(I$8,4)&amp;INDEX(lookup!$N$2:$N$13,MATCH($B13,lookup!$Q$2:$Q$13,0),1),data_monthly!$C:$C,0),MATCH(Monthly!$T$4,data_monthly!$2:$2,0))</f>
        <v>1003.06</v>
      </c>
      <c r="J13" s="81">
        <f>INDEX(data_monthly!$A:$H,MATCH(LEFT(J$8,4)&amp;INDEX(lookup!$N$2:$N$13,MATCH($B13,lookup!$Q$2:$Q$13,0),1),data_monthly!$C:$C,0),MATCH(Monthly!$T$4,data_monthly!$2:$2,0))</f>
        <v>988.7</v>
      </c>
      <c r="K13" s="81">
        <f>INDEX(data_monthly!$A:$H,MATCH(LEFT(K$8,4)&amp;INDEX(lookup!$N$2:$N$13,MATCH($B13,lookup!$Q$2:$Q$13,0),1),data_monthly!$C:$C,0),MATCH(Monthly!$T$4,data_monthly!$2:$2,0))</f>
        <v>995.77</v>
      </c>
      <c r="L13" s="81" t="e">
        <f>IF(INDEX(data_monthly!$A:$H,MATCH(LEFT(L$8,4)&amp;INDEX(lookup!$N$2:$N$13,MATCH($B13,lookup!$Q$2:$Q$13,0),1),data_monthly!$C:$C,0),MATCH(Monthly!$T$4,data_monthly!$2:$2,0))+INDEX(data_monthly!$A:$W,MATCH(LEFT(L$8,4)&amp;INDEX(lookup!$N$2:$N$13,MATCH($B13,lookup!$Q$2:$Q$13,0),1),data_monthly!$C:$C,0),MATCH(Monthly!$M$8,data_monthly!$2:$2,0))=0,#N/A,INDEX(data_monthly!$A:$H,MATCH(LEFT(L$8,4)&amp;INDEX(lookup!$N$2:$N$13,MATCH($B13,lookup!$Q$2:$Q$13,0),1),data_monthly!$C:$C,0),MATCH(Monthly!$T$4,data_monthly!$2:$2,0))+INDEX(data_monthly!$A:$W,MATCH(LEFT(L$8,4)&amp;INDEX(lookup!$N$2:$N$13,MATCH($B13,lookup!$Q$2:$Q$13,0),1),data_monthly!$C:$C,0),MATCH(Monthly!$M$8,data_monthly!$2:$2,0)))</f>
        <v>#N/A</v>
      </c>
      <c r="M13" s="80" t="str">
        <f>IF(INDEX(data_monthly!$A:$W,MATCH(LEFT(L$8,4)&amp;INDEX(lookup!$N$2:$N$13,MATCH($B13,lookup!$Q$2:$Q$13,0),1),data_monthly!$C:$C,0),MATCH(Monthly!$M$8,data_monthly!$2:$2,0))=0,"","#")</f>
        <v/>
      </c>
      <c r="N13" s="81">
        <f>IF(INDEX(data_monthly!$A:$X,MATCH(LEFT(L$8,4)&amp;INDEX(lookup!$N$2:$N$13,MATCH($B13,lookup!$Q$2:$Q$13,0),1),data_monthly!$C:$C,0),MATCH(Monthly!$N$8,data_monthly!$2:$2,0))=0,"",INDEX(data_monthly!$A:$X,MATCH(LEFT(L$8,4)&amp;INDEX(lookup!$N$2:$N$13,MATCH($B13,lookup!$Q$2:$Q$13,0),1),data_monthly!$C:$C,0),MATCH(Monthly!$N$8,data_monthly!$2:$2,0)))</f>
        <v>1000</v>
      </c>
      <c r="P13" s="81">
        <f t="shared" si="1"/>
        <v>5418.294204486232</v>
      </c>
      <c r="Q13" s="81">
        <f t="shared" si="1"/>
        <v>5171.32175626754</v>
      </c>
      <c r="R13" s="81">
        <f t="shared" si="1"/>
        <v>5329.0132532395655</v>
      </c>
      <c r="S13" s="81">
        <f t="shared" si="1"/>
        <v>5302.2362216666688</v>
      </c>
      <c r="T13" s="81">
        <f t="shared" si="1"/>
        <v>5423.94</v>
      </c>
      <c r="U13" s="81">
        <f t="shared" si="1"/>
        <v>5366.49</v>
      </c>
      <c r="V13" s="81">
        <f t="shared" si="1"/>
        <v>5376.3700000000008</v>
      </c>
      <c r="W13" s="81">
        <f t="shared" si="1"/>
        <v>5277.5199999999995</v>
      </c>
      <c r="X13" s="81">
        <f t="shared" si="1"/>
        <v>5305.35</v>
      </c>
      <c r="Y13" s="81" t="e">
        <f t="shared" si="1"/>
        <v>#N/A</v>
      </c>
      <c r="Z13" s="80" t="str">
        <f t="shared" si="2"/>
        <v/>
      </c>
      <c r="AB13" s="82">
        <f>INDEX(data_monthly!$A:$O,MATCH(LEFT(C$8,4)&amp;INDEX(lookup!$N$2:$N$13,MATCH($B13,lookup!$Q$2:$Q$13,0),1),data_monthly!$C:$C,0),MATCH(Monthly!$AB$7,data_monthly!$2:$2,0))</f>
        <v>33.232003518896803</v>
      </c>
      <c r="AC13" s="82">
        <f>INDEX(data_monthly!$A:$O,MATCH(LEFT(D$8,4)&amp;INDEX(lookup!$N$2:$N$13,MATCH($B13,lookup!$Q$2:$Q$13,0),1),data_monthly!$C:$C,0),MATCH(Monthly!$AB$7,data_monthly!$2:$2,0))</f>
        <v>31.575250113584783</v>
      </c>
      <c r="AD13" s="82">
        <f>INDEX(data_monthly!$A:$O,MATCH(LEFT(E$8,4)&amp;INDEX(lookup!$N$2:$N$13,MATCH($B13,lookup!$Q$2:$Q$13,0),1),data_monthly!$C:$C,0),MATCH(Monthly!$AB$7,data_monthly!$2:$2,0))</f>
        <v>32.86144749614305</v>
      </c>
      <c r="AE13" s="82">
        <f>INDEX(data_monthly!$A:$O,MATCH(LEFT(F$8,4)&amp;INDEX(lookup!$N$2:$N$13,MATCH($B13,lookup!$Q$2:$Q$13,0),1),data_monthly!$C:$C,0),MATCH(Monthly!$AB$7,data_monthly!$2:$2,0))</f>
        <v>32.648064516129033</v>
      </c>
      <c r="AF13" s="82">
        <f>INDEX(data_monthly!$A:$O,MATCH(LEFT(G$8,4)&amp;INDEX(lookup!$N$2:$N$13,MATCH($B13,lookup!$Q$2:$Q$13,0),1),data_monthly!$C:$C,0),MATCH(Monthly!$AB$7,data_monthly!$2:$2,0))</f>
        <v>32.869999999999997</v>
      </c>
      <c r="AG13" s="82">
        <f>INDEX(data_monthly!$A:$O,MATCH(LEFT(H$8,4)&amp;INDEX(lookup!$N$2:$N$13,MATCH($B13,lookup!$Q$2:$Q$13,0),1),data_monthly!$C:$C,0),MATCH(Monthly!$AB$7,data_monthly!$2:$2,0))</f>
        <v>32.660645161290326</v>
      </c>
      <c r="AH13" s="82">
        <f>INDEX(data_monthly!$A:$O,MATCH(LEFT(I$8,4)&amp;INDEX(lookup!$N$2:$N$13,MATCH($B13,lookup!$Q$2:$Q$13,0),1),data_monthly!$C:$C,0),MATCH(Monthly!$AB$7,data_monthly!$2:$2,0))</f>
        <v>32.356774193548382</v>
      </c>
      <c r="AI13" s="82">
        <f>INDEX(data_monthly!$A:$O,MATCH(LEFT(J$8,4)&amp;INDEX(lookup!$N$2:$N$13,MATCH($B13,lookup!$Q$2:$Q$13,0),1),data_monthly!$C:$C,0),MATCH(Monthly!$AB$7,data_monthly!$2:$2,0))</f>
        <v>31.893548387096775</v>
      </c>
      <c r="AJ13" s="82">
        <f>INDEX(data_monthly!$A:$O,MATCH(LEFT(K$8,4)&amp;INDEX(lookup!$N$2:$N$13,MATCH($B13,lookup!$Q$2:$Q$13,0),1),data_monthly!$C:$C,0),MATCH(Monthly!$AB$7,data_monthly!$2:$2,0))</f>
        <v>32.121612903225802</v>
      </c>
      <c r="AK13" s="82" t="e">
        <f>IFERROR(IF(INDEX(data_monthly!$A:$O,MATCH(LEFT(L$8,4)&amp;INDEX(lookup!$N$2:$N$13,MATCH($B13,lookup!$Q$2:$Q$13,0),1),data_monthly!$C:$C,0),MATCH(Monthly!$AB$7,data_monthly!$2:$2,0))=0,#N/A,INDEX(data_monthly!$A:$O,MATCH(LEFT(L$8,4)&amp;INDEX(lookup!$N$2:$N$13,MATCH($B13,lookup!$Q$2:$Q$13,0),1),data_monthly!$C:$C,0),MATCH(Monthly!$AB$7,data_monthly!$2:$2,0))),#N/A)</f>
        <v>#N/A</v>
      </c>
    </row>
    <row r="14" spans="1:39" s="31" customFormat="1" ht="15">
      <c r="B14" s="83" t="s">
        <v>24</v>
      </c>
      <c r="C14" s="84">
        <f>INDEX(data_monthly!$A:$H,MATCH(LEFT(C$8,4)&amp;INDEX(lookup!$N$2:$N$13,MATCH($B14,lookup!$Q$2:$Q$13,0),1),data_monthly!$C:$C,0),MATCH(Monthly!$T$4,data_monthly!$2:$2,0))</f>
        <v>1002.8766824317809</v>
      </c>
      <c r="D14" s="84">
        <f>INDEX(data_monthly!$A:$H,MATCH(LEFT(D$8,4)&amp;INDEX(lookup!$N$2:$N$13,MATCH($B14,lookup!$Q$2:$Q$13,0),1),data_monthly!$C:$C,0),MATCH(Monthly!$T$4,data_monthly!$2:$2,0))</f>
        <v>938.69267605634013</v>
      </c>
      <c r="E14" s="84">
        <f>INDEX(data_monthly!$A:$H,MATCH(LEFT(E$8,4)&amp;INDEX(lookup!$N$2:$N$13,MATCH($B14,lookup!$Q$2:$Q$13,0),1),data_monthly!$C:$C,0),MATCH(Monthly!$T$4,data_monthly!$2:$2,0))</f>
        <v>984.3276046195632</v>
      </c>
      <c r="F14" s="84">
        <f>INDEX(data_monthly!$A:$H,MATCH(LEFT(F$8,4)&amp;INDEX(lookup!$N$2:$N$13,MATCH($B14,lookup!$Q$2:$Q$13,0),1),data_monthly!$C:$C,0),MATCH(Monthly!$T$4,data_monthly!$2:$2,0))</f>
        <v>987.88</v>
      </c>
      <c r="G14" s="84">
        <f>INDEX(data_monthly!$A:$H,MATCH(LEFT(G$8,4)&amp;INDEX(lookup!$N$2:$N$13,MATCH($B14,lookup!$Q$2:$Q$13,0),1),data_monthly!$C:$C,0),MATCH(Monthly!$T$4,data_monthly!$2:$2,0))</f>
        <v>988.45</v>
      </c>
      <c r="H14" s="84">
        <f>INDEX(data_monthly!$A:$H,MATCH(LEFT(H$8,4)&amp;INDEX(lookup!$N$2:$N$13,MATCH($B14,lookup!$Q$2:$Q$13,0),1),data_monthly!$C:$C,0),MATCH(Monthly!$T$4,data_monthly!$2:$2,0))</f>
        <v>989.84</v>
      </c>
      <c r="I14" s="84">
        <f>INDEX(data_monthly!$A:$H,MATCH(LEFT(I$8,4)&amp;INDEX(lookup!$N$2:$N$13,MATCH($B14,lookup!$Q$2:$Q$13,0),1),data_monthly!$C:$C,0),MATCH(Monthly!$T$4,data_monthly!$2:$2,0))</f>
        <v>975.11</v>
      </c>
      <c r="J14" s="84">
        <f>INDEX(data_monthly!$A:$H,MATCH(LEFT(J$8,4)&amp;INDEX(lookup!$N$2:$N$13,MATCH($B14,lookup!$Q$2:$Q$13,0),1),data_monthly!$C:$C,0),MATCH(Monthly!$T$4,data_monthly!$2:$2,0))</f>
        <v>975.17</v>
      </c>
      <c r="K14" s="84">
        <f>INDEX(data_monthly!$A:$H,MATCH(LEFT(K$8,4)&amp;INDEX(lookup!$N$2:$N$13,MATCH($B14,lookup!$Q$2:$Q$13,0),1),data_monthly!$C:$C,0),MATCH(Monthly!$T$4,data_monthly!$2:$2,0))</f>
        <v>962.19</v>
      </c>
      <c r="L14" s="84" t="e">
        <f>IF(INDEX(data_monthly!$A:$H,MATCH(LEFT(L$8,4)&amp;INDEX(lookup!$N$2:$N$13,MATCH($B14,lookup!$Q$2:$Q$13,0),1),data_monthly!$C:$C,0),MATCH(Monthly!$T$4,data_monthly!$2:$2,0))+INDEX(data_monthly!$A:$W,MATCH(LEFT(L$8,4)&amp;INDEX(lookup!$N$2:$N$13,MATCH($B14,lookup!$Q$2:$Q$13,0),1),data_monthly!$C:$C,0),MATCH(Monthly!$M$8,data_monthly!$2:$2,0))=0,#N/A,INDEX(data_monthly!$A:$H,MATCH(LEFT(L$8,4)&amp;INDEX(lookup!$N$2:$N$13,MATCH($B14,lookup!$Q$2:$Q$13,0),1),data_monthly!$C:$C,0),MATCH(Monthly!$T$4,data_monthly!$2:$2,0))+INDEX(data_monthly!$A:$W,MATCH(LEFT(L$8,4)&amp;INDEX(lookup!$N$2:$N$13,MATCH($B14,lookup!$Q$2:$Q$13,0),1),data_monthly!$C:$C,0),MATCH(Monthly!$M$8,data_monthly!$2:$2,0)))</f>
        <v>#N/A</v>
      </c>
      <c r="M14" s="85" t="str">
        <f>IF(INDEX(data_monthly!$A:$W,MATCH(LEFT(L$8,4)&amp;INDEX(lookup!$N$2:$N$13,MATCH($B14,lookup!$Q$2:$Q$13,0),1),data_monthly!$C:$C,0),MATCH(Monthly!$M$8,data_monthly!$2:$2,0))=0,"","#")</f>
        <v/>
      </c>
      <c r="N14" s="84">
        <f>IF(INDEX(data_monthly!$A:$X,MATCH(LEFT(L$8,4)&amp;INDEX(lookup!$N$2:$N$13,MATCH($B14,lookup!$Q$2:$Q$13,0),1),data_monthly!$C:$C,0),MATCH(Monthly!$N$8,data_monthly!$2:$2,0))=0,"",INDEX(data_monthly!$A:$X,MATCH(LEFT(L$8,4)&amp;INDEX(lookup!$N$2:$N$13,MATCH($B14,lookup!$Q$2:$Q$13,0),1),data_monthly!$C:$C,0),MATCH(Monthly!$N$8,data_monthly!$2:$2,0)))</f>
        <v>960</v>
      </c>
      <c r="P14" s="84">
        <f t="shared" si="1"/>
        <v>6421.1708869180129</v>
      </c>
      <c r="Q14" s="84">
        <f t="shared" si="1"/>
        <v>6110.0144323238801</v>
      </c>
      <c r="R14" s="84">
        <f t="shared" si="1"/>
        <v>6313.3408578591288</v>
      </c>
      <c r="S14" s="84">
        <f t="shared" si="1"/>
        <v>6290.1162216666689</v>
      </c>
      <c r="T14" s="84">
        <f t="shared" si="1"/>
        <v>6412.3899999999994</v>
      </c>
      <c r="U14" s="84">
        <f t="shared" si="1"/>
        <v>6356.33</v>
      </c>
      <c r="V14" s="84">
        <f t="shared" si="1"/>
        <v>6351.4800000000005</v>
      </c>
      <c r="W14" s="84">
        <f t="shared" si="1"/>
        <v>6252.69</v>
      </c>
      <c r="X14" s="84">
        <f t="shared" si="1"/>
        <v>6267.5400000000009</v>
      </c>
      <c r="Y14" s="84" t="e">
        <f t="shared" si="1"/>
        <v>#N/A</v>
      </c>
      <c r="Z14" s="85" t="str">
        <f t="shared" si="2"/>
        <v/>
      </c>
      <c r="AB14" s="86">
        <f>INDEX(data_monthly!$A:$O,MATCH(LEFT(C$8,4)&amp;INDEX(lookup!$N$2:$N$13,MATCH($B14,lookup!$Q$2:$Q$13,0),1),data_monthly!$C:$C,0),MATCH(Monthly!$AB$7,data_monthly!$2:$2,0))</f>
        <v>33.42922274772603</v>
      </c>
      <c r="AC14" s="86">
        <f>INDEX(data_monthly!$A:$O,MATCH(LEFT(D$8,4)&amp;INDEX(lookup!$N$2:$N$13,MATCH($B14,lookup!$Q$2:$Q$13,0),1),data_monthly!$C:$C,0),MATCH(Monthly!$AB$7,data_monthly!$2:$2,0))</f>
        <v>31.28975586854467</v>
      </c>
      <c r="AD14" s="86">
        <f>INDEX(data_monthly!$A:$O,MATCH(LEFT(E$8,4)&amp;INDEX(lookup!$N$2:$N$13,MATCH($B14,lookup!$Q$2:$Q$13,0),1),data_monthly!$C:$C,0),MATCH(Monthly!$AB$7,data_monthly!$2:$2,0))</f>
        <v>32.810920153985442</v>
      </c>
      <c r="AE14" s="86">
        <f>INDEX(data_monthly!$A:$O,MATCH(LEFT(F$8,4)&amp;INDEX(lookup!$N$2:$N$13,MATCH($B14,lookup!$Q$2:$Q$13,0),1),data_monthly!$C:$C,0),MATCH(Monthly!$AB$7,data_monthly!$2:$2,0))</f>
        <v>32.929333333333332</v>
      </c>
      <c r="AF14" s="86">
        <f>INDEX(data_monthly!$A:$O,MATCH(LEFT(G$8,4)&amp;INDEX(lookup!$N$2:$N$13,MATCH($B14,lookup!$Q$2:$Q$13,0),1),data_monthly!$C:$C,0),MATCH(Monthly!$AB$7,data_monthly!$2:$2,0))</f>
        <v>32.948333333333338</v>
      </c>
      <c r="AG14" s="86">
        <f>INDEX(data_monthly!$A:$O,MATCH(LEFT(H$8,4)&amp;INDEX(lookup!$N$2:$N$13,MATCH($B14,lookup!$Q$2:$Q$13,0),1),data_monthly!$C:$C,0),MATCH(Monthly!$AB$7,data_monthly!$2:$2,0))</f>
        <v>32.994666666666667</v>
      </c>
      <c r="AH14" s="86">
        <f>INDEX(data_monthly!$A:$O,MATCH(LEFT(I$8,4)&amp;INDEX(lookup!$N$2:$N$13,MATCH($B14,lookup!$Q$2:$Q$13,0),1),data_monthly!$C:$C,0),MATCH(Monthly!$AB$7,data_monthly!$2:$2,0))</f>
        <v>32.503666666666668</v>
      </c>
      <c r="AI14" s="86">
        <f>INDEX(data_monthly!$A:$O,MATCH(LEFT(J$8,4)&amp;INDEX(lookup!$N$2:$N$13,MATCH($B14,lookup!$Q$2:$Q$13,0),1),data_monthly!$C:$C,0),MATCH(Monthly!$AB$7,data_monthly!$2:$2,0))</f>
        <v>32.505666666666663</v>
      </c>
      <c r="AJ14" s="86">
        <f>INDEX(data_monthly!$A:$O,MATCH(LEFT(K$8,4)&amp;INDEX(lookup!$N$2:$N$13,MATCH($B14,lookup!$Q$2:$Q$13,0),1),data_monthly!$C:$C,0),MATCH(Monthly!$AB$7,data_monthly!$2:$2,0))</f>
        <v>32.073</v>
      </c>
      <c r="AK14" s="86" t="e">
        <f>IFERROR(IF(INDEX(data_monthly!$A:$O,MATCH(LEFT(L$8,4)&amp;INDEX(lookup!$N$2:$N$13,MATCH($B14,lookup!$Q$2:$Q$13,0),1),data_monthly!$C:$C,0),MATCH(Monthly!$AB$7,data_monthly!$2:$2,0))=0,#N/A,INDEX(data_monthly!$A:$O,MATCH(LEFT(L$8,4)&amp;INDEX(lookup!$N$2:$N$13,MATCH($B14,lookup!$Q$2:$Q$13,0),1),data_monthly!$C:$C,0),MATCH(Monthly!$AB$7,data_monthly!$2:$2,0))),#N/A)</f>
        <v>#N/A</v>
      </c>
    </row>
    <row r="15" spans="1:39" s="31" customFormat="1" ht="15">
      <c r="B15" s="80" t="s">
        <v>25</v>
      </c>
      <c r="C15" s="81">
        <f>INDEX(data_monthly!$A:$H,MATCH(LEFT(C$8,4)&amp;INDEX(lookup!$N$2:$N$13,MATCH($B15,lookup!$Q$2:$Q$13,0),1),data_monthly!$C:$C,0),MATCH(Monthly!$T$4,data_monthly!$2:$2,0))</f>
        <v>1036.644283373279</v>
      </c>
      <c r="D15" s="81">
        <f>INDEX(data_monthly!$A:$H,MATCH(LEFT(D$8,4)&amp;INDEX(lookup!$N$2:$N$13,MATCH($B15,lookup!$Q$2:$Q$13,0),1),data_monthly!$C:$C,0),MATCH(Monthly!$T$4,data_monthly!$2:$2,0))</f>
        <v>968.89490884353654</v>
      </c>
      <c r="E15" s="81">
        <f>INDEX(data_monthly!$A:$H,MATCH(LEFT(E$8,4)&amp;INDEX(lookup!$N$2:$N$13,MATCH($B15,lookup!$Q$2:$Q$13,0),1),data_monthly!$C:$C,0),MATCH(Monthly!$T$4,data_monthly!$2:$2,0))</f>
        <v>1024.9892525999999</v>
      </c>
      <c r="F15" s="81">
        <f>INDEX(data_monthly!$A:$H,MATCH(LEFT(F$8,4)&amp;INDEX(lookup!$N$2:$N$13,MATCH($B15,lookup!$Q$2:$Q$13,0),1),data_monthly!$C:$C,0),MATCH(Monthly!$T$4,data_monthly!$2:$2,0))</f>
        <v>1027.04</v>
      </c>
      <c r="G15" s="81">
        <f>INDEX(data_monthly!$A:$H,MATCH(LEFT(G$8,4)&amp;INDEX(lookup!$N$2:$N$13,MATCH($B15,lookup!$Q$2:$Q$13,0),1),data_monthly!$C:$C,0),MATCH(Monthly!$T$4,data_monthly!$2:$2,0))</f>
        <v>1018.98</v>
      </c>
      <c r="H15" s="81">
        <f>INDEX(data_monthly!$A:$H,MATCH(LEFT(H$8,4)&amp;INDEX(lookup!$N$2:$N$13,MATCH($B15,lookup!$Q$2:$Q$13,0),1),data_monthly!$C:$C,0),MATCH(Monthly!$T$4,data_monthly!$2:$2,0))</f>
        <v>1027.04</v>
      </c>
      <c r="I15" s="81">
        <f>INDEX(data_monthly!$A:$H,MATCH(LEFT(I$8,4)&amp;INDEX(lookup!$N$2:$N$13,MATCH($B15,lookup!$Q$2:$Q$13,0),1),data_monthly!$C:$C,0),MATCH(Monthly!$T$4,data_monthly!$2:$2,0))</f>
        <v>1009.71</v>
      </c>
      <c r="J15" s="81">
        <f>INDEX(data_monthly!$A:$H,MATCH(LEFT(J$8,4)&amp;INDEX(lookup!$N$2:$N$13,MATCH($B15,lookup!$Q$2:$Q$13,0),1),data_monthly!$C:$C,0),MATCH(Monthly!$T$4,data_monthly!$2:$2,0))</f>
        <v>1032.7</v>
      </c>
      <c r="K15" s="81">
        <f>INDEX(data_monthly!$A:$H,MATCH(LEFT(K$8,4)&amp;INDEX(lookup!$N$2:$N$13,MATCH($B15,lookup!$Q$2:$Q$13,0),1),data_monthly!$C:$C,0),MATCH(Monthly!$T$4,data_monthly!$2:$2,0))</f>
        <v>1003.38</v>
      </c>
      <c r="L15" s="81" t="e">
        <f>IF(INDEX(data_monthly!$A:$H,MATCH(LEFT(L$8,4)&amp;INDEX(lookup!$N$2:$N$13,MATCH($B15,lookup!$Q$2:$Q$13,0),1),data_monthly!$C:$C,0),MATCH(Monthly!$T$4,data_monthly!$2:$2,0))+INDEX(data_monthly!$A:$W,MATCH(LEFT(L$8,4)&amp;INDEX(lookup!$N$2:$N$13,MATCH($B15,lookup!$Q$2:$Q$13,0),1),data_monthly!$C:$C,0),MATCH(Monthly!$M$8,data_monthly!$2:$2,0))=0,#N/A,INDEX(data_monthly!$A:$H,MATCH(LEFT(L$8,4)&amp;INDEX(lookup!$N$2:$N$13,MATCH($B15,lookup!$Q$2:$Q$13,0),1),data_monthly!$C:$C,0),MATCH(Monthly!$T$4,data_monthly!$2:$2,0))+INDEX(data_monthly!$A:$W,MATCH(LEFT(L$8,4)&amp;INDEX(lookup!$N$2:$N$13,MATCH($B15,lookup!$Q$2:$Q$13,0),1),data_monthly!$C:$C,0),MATCH(Monthly!$M$8,data_monthly!$2:$2,0)))</f>
        <v>#N/A</v>
      </c>
      <c r="M15" s="80" t="str">
        <f>IF(INDEX(data_monthly!$A:$W,MATCH(LEFT(L$8,4)&amp;INDEX(lookup!$N$2:$N$13,MATCH($B15,lookup!$Q$2:$Q$13,0),1),data_monthly!$C:$C,0),MATCH(Monthly!$M$8,data_monthly!$2:$2,0))=0,"","#")</f>
        <v/>
      </c>
      <c r="N15" s="81">
        <f>IF(INDEX(data_monthly!$A:$X,MATCH(LEFT(L$8,4)&amp;INDEX(lookup!$N$2:$N$13,MATCH($B15,lookup!$Q$2:$Q$13,0),1),data_monthly!$C:$C,0),MATCH(Monthly!$N$8,data_monthly!$2:$2,0))=0,"",INDEX(data_monthly!$A:$X,MATCH(LEFT(L$8,4)&amp;INDEX(lookup!$N$2:$N$13,MATCH($B15,lookup!$Q$2:$Q$13,0),1),data_monthly!$C:$C,0),MATCH(Monthly!$N$8,data_monthly!$2:$2,0)))</f>
        <v>990</v>
      </c>
      <c r="P15" s="81">
        <f t="shared" si="1"/>
        <v>7457.8151702912919</v>
      </c>
      <c r="Q15" s="81">
        <f t="shared" si="1"/>
        <v>7078.9093411674166</v>
      </c>
      <c r="R15" s="81">
        <f t="shared" si="1"/>
        <v>7338.3301104591283</v>
      </c>
      <c r="S15" s="81">
        <f t="shared" si="1"/>
        <v>7317.1562216666689</v>
      </c>
      <c r="T15" s="81">
        <f t="shared" si="1"/>
        <v>7431.369999999999</v>
      </c>
      <c r="U15" s="81">
        <f t="shared" si="1"/>
        <v>7383.37</v>
      </c>
      <c r="V15" s="81">
        <f t="shared" si="1"/>
        <v>7361.1900000000005</v>
      </c>
      <c r="W15" s="81">
        <f t="shared" si="1"/>
        <v>7285.3899999999994</v>
      </c>
      <c r="X15" s="81">
        <f t="shared" si="1"/>
        <v>7270.920000000001</v>
      </c>
      <c r="Y15" s="81" t="e">
        <f t="shared" si="1"/>
        <v>#N/A</v>
      </c>
      <c r="Z15" s="80" t="str">
        <f t="shared" si="2"/>
        <v/>
      </c>
      <c r="AB15" s="82">
        <f>INDEX(data_monthly!$A:$O,MATCH(LEFT(C$8,4)&amp;INDEX(lookup!$N$2:$N$13,MATCH($B15,lookup!$Q$2:$Q$13,0),1),data_monthly!$C:$C,0),MATCH(Monthly!$AB$7,data_monthly!$2:$2,0))</f>
        <v>33.440138173331583</v>
      </c>
      <c r="AC15" s="82">
        <f>INDEX(data_monthly!$A:$O,MATCH(LEFT(D$8,4)&amp;INDEX(lookup!$N$2:$N$13,MATCH($B15,lookup!$Q$2:$Q$13,0),1),data_monthly!$C:$C,0),MATCH(Monthly!$AB$7,data_monthly!$2:$2,0))</f>
        <v>31.254674478823759</v>
      </c>
      <c r="AD15" s="82">
        <f>INDEX(data_monthly!$A:$O,MATCH(LEFT(E$8,4)&amp;INDEX(lookup!$N$2:$N$13,MATCH($B15,lookup!$Q$2:$Q$13,0),1),data_monthly!$C:$C,0),MATCH(Monthly!$AB$7,data_monthly!$2:$2,0))</f>
        <v>33.064169438709676</v>
      </c>
      <c r="AE15" s="82">
        <f>INDEX(data_monthly!$A:$O,MATCH(LEFT(F$8,4)&amp;INDEX(lookup!$N$2:$N$13,MATCH($B15,lookup!$Q$2:$Q$13,0),1),data_monthly!$C:$C,0),MATCH(Monthly!$AB$7,data_monthly!$2:$2,0))</f>
        <v>33.130322580645164</v>
      </c>
      <c r="AF15" s="82">
        <f>INDEX(data_monthly!$A:$O,MATCH(LEFT(G$8,4)&amp;INDEX(lookup!$N$2:$N$13,MATCH($B15,lookup!$Q$2:$Q$13,0),1),data_monthly!$C:$C,0),MATCH(Monthly!$AB$7,data_monthly!$2:$2,0))</f>
        <v>32.870322580645158</v>
      </c>
      <c r="AG15" s="82">
        <f>INDEX(data_monthly!$A:$O,MATCH(LEFT(H$8,4)&amp;INDEX(lookup!$N$2:$N$13,MATCH($B15,lookup!$Q$2:$Q$13,0),1),data_monthly!$C:$C,0),MATCH(Monthly!$AB$7,data_monthly!$2:$2,0))</f>
        <v>33.130322580645164</v>
      </c>
      <c r="AH15" s="82">
        <f>INDEX(data_monthly!$A:$O,MATCH(LEFT(I$8,4)&amp;INDEX(lookup!$N$2:$N$13,MATCH($B15,lookup!$Q$2:$Q$13,0),1),data_monthly!$C:$C,0),MATCH(Monthly!$AB$7,data_monthly!$2:$2,0))</f>
        <v>32.571290322580644</v>
      </c>
      <c r="AI15" s="82">
        <f>INDEX(data_monthly!$A:$O,MATCH(LEFT(J$8,4)&amp;INDEX(lookup!$N$2:$N$13,MATCH($B15,lookup!$Q$2:$Q$13,0),1),data_monthly!$C:$C,0),MATCH(Monthly!$AB$7,data_monthly!$2:$2,0))</f>
        <v>33.312903225806451</v>
      </c>
      <c r="AJ15" s="82">
        <f>INDEX(data_monthly!$A:$O,MATCH(LEFT(K$8,4)&amp;INDEX(lookup!$N$2:$N$13,MATCH($B15,lookup!$Q$2:$Q$13,0),1),data_monthly!$C:$C,0),MATCH(Monthly!$AB$7,data_monthly!$2:$2,0))</f>
        <v>32.367096774193548</v>
      </c>
      <c r="AK15" s="82" t="e">
        <f>IFERROR(IF(INDEX(data_monthly!$A:$O,MATCH(LEFT(L$8,4)&amp;INDEX(lookup!$N$2:$N$13,MATCH($B15,lookup!$Q$2:$Q$13,0),1),data_monthly!$C:$C,0),MATCH(Monthly!$AB$7,data_monthly!$2:$2,0))=0,#N/A,INDEX(data_monthly!$A:$O,MATCH(LEFT(L$8,4)&amp;INDEX(lookup!$N$2:$N$13,MATCH($B15,lookup!$Q$2:$Q$13,0),1),data_monthly!$C:$C,0),MATCH(Monthly!$AB$7,data_monthly!$2:$2,0))),#N/A)</f>
        <v>#N/A</v>
      </c>
    </row>
    <row r="16" spans="1:39" s="31" customFormat="1" ht="15">
      <c r="B16" s="83" t="s">
        <v>4</v>
      </c>
      <c r="C16" s="84">
        <f>INDEX(data_monthly!$A:$H,MATCH(LEFT(C$8,4)&amp;INDEX(lookup!$N$2:$N$13,MATCH($B16,lookup!$Q$2:$Q$13,0),1),data_monthly!$C:$C,0),MATCH(Monthly!$T$4,data_monthly!$2:$2,0))</f>
        <v>999.43251249141508</v>
      </c>
      <c r="D16" s="84">
        <f>INDEX(data_monthly!$A:$H,MATCH(LEFT(D$8,4)&amp;INDEX(lookup!$N$2:$N$13,MATCH($B16,lookup!$Q$2:$Q$13,0),1),data_monthly!$C:$C,0),MATCH(Monthly!$T$4,data_monthly!$2:$2,0))</f>
        <v>935.19420952381085</v>
      </c>
      <c r="E16" s="84">
        <f>INDEX(data_monthly!$A:$H,MATCH(LEFT(E$8,4)&amp;INDEX(lookup!$N$2:$N$13,MATCH($B16,lookup!$Q$2:$Q$13,0),1),data_monthly!$C:$C,0),MATCH(Monthly!$T$4,data_monthly!$2:$2,0))</f>
        <v>999.52049374500018</v>
      </c>
      <c r="F16" s="84">
        <f>INDEX(data_monthly!$A:$H,MATCH(LEFT(F$8,4)&amp;INDEX(lookup!$N$2:$N$13,MATCH($B16,lookup!$Q$2:$Q$13,0),1),data_monthly!$C:$C,0),MATCH(Monthly!$T$4,data_monthly!$2:$2,0))</f>
        <v>1000.3</v>
      </c>
      <c r="G16" s="84">
        <f>INDEX(data_monthly!$A:$H,MATCH(LEFT(G$8,4)&amp;INDEX(lookup!$N$2:$N$13,MATCH($B16,lookup!$Q$2:$Q$13,0),1),data_monthly!$C:$C,0),MATCH(Monthly!$T$4,data_monthly!$2:$2,0))</f>
        <v>989.08</v>
      </c>
      <c r="H16" s="84">
        <f>INDEX(data_monthly!$A:$H,MATCH(LEFT(H$8,4)&amp;INDEX(lookup!$N$2:$N$13,MATCH($B16,lookup!$Q$2:$Q$13,0),1),data_monthly!$C:$C,0),MATCH(Monthly!$T$4,data_monthly!$2:$2,0))</f>
        <v>1007.52</v>
      </c>
      <c r="I16" s="84">
        <f>INDEX(data_monthly!$A:$H,MATCH(LEFT(I$8,4)&amp;INDEX(lookup!$N$2:$N$13,MATCH($B16,lookup!$Q$2:$Q$13,0),1),data_monthly!$C:$C,0),MATCH(Monthly!$T$4,data_monthly!$2:$2,0))</f>
        <v>973.75</v>
      </c>
      <c r="J16" s="84">
        <f>INDEX(data_monthly!$A:$H,MATCH(LEFT(J$8,4)&amp;INDEX(lookup!$N$2:$N$13,MATCH($B16,lookup!$Q$2:$Q$13,0),1),data_monthly!$C:$C,0),MATCH(Monthly!$T$4,data_monthly!$2:$2,0))</f>
        <v>1005.04</v>
      </c>
      <c r="K16" s="84">
        <f>INDEX(data_monthly!$A:$H,MATCH(LEFT(K$8,4)&amp;INDEX(lookup!$N$2:$N$13,MATCH($B16,lookup!$Q$2:$Q$13,0),1),data_monthly!$C:$C,0),MATCH(Monthly!$T$4,data_monthly!$2:$2,0))</f>
        <v>975.12</v>
      </c>
      <c r="L16" s="84" t="e">
        <f>IF(INDEX(data_monthly!$A:$H,MATCH(LEFT(L$8,4)&amp;INDEX(lookup!$N$2:$N$13,MATCH($B16,lookup!$Q$2:$Q$13,0),1),data_monthly!$C:$C,0),MATCH(Monthly!$T$4,data_monthly!$2:$2,0))+INDEX(data_monthly!$A:$W,MATCH(LEFT(L$8,4)&amp;INDEX(lookup!$N$2:$N$13,MATCH($B16,lookup!$Q$2:$Q$13,0),1),data_monthly!$C:$C,0),MATCH(Monthly!$M$8,data_monthly!$2:$2,0))=0,#N/A,INDEX(data_monthly!$A:$H,MATCH(LEFT(L$8,4)&amp;INDEX(lookup!$N$2:$N$13,MATCH($B16,lookup!$Q$2:$Q$13,0),1),data_monthly!$C:$C,0),MATCH(Monthly!$T$4,data_monthly!$2:$2,0))+INDEX(data_monthly!$A:$W,MATCH(LEFT(L$8,4)&amp;INDEX(lookup!$N$2:$N$13,MATCH($B16,lookup!$Q$2:$Q$13,0),1),data_monthly!$C:$C,0),MATCH(Monthly!$M$8,data_monthly!$2:$2,0)))</f>
        <v>#N/A</v>
      </c>
      <c r="M16" s="85" t="str">
        <f>IF(INDEX(data_monthly!$A:$W,MATCH(LEFT(L$8,4)&amp;INDEX(lookup!$N$2:$N$13,MATCH($B16,lookup!$Q$2:$Q$13,0),1),data_monthly!$C:$C,0),MATCH(Monthly!$M$8,data_monthly!$2:$2,0))=0,"","#")</f>
        <v/>
      </c>
      <c r="N16" s="84">
        <f>IF(INDEX(data_monthly!$A:$X,MATCH(LEFT(L$8,4)&amp;INDEX(lookup!$N$2:$N$13,MATCH($B16,lookup!$Q$2:$Q$13,0),1),data_monthly!$C:$C,0),MATCH(Monthly!$N$8,data_monthly!$2:$2,0))=0,"",INDEX(data_monthly!$A:$X,MATCH(LEFT(L$8,4)&amp;INDEX(lookup!$N$2:$N$13,MATCH($B16,lookup!$Q$2:$Q$13,0),1),data_monthly!$C:$C,0),MATCH(Monthly!$N$8,data_monthly!$2:$2,0)))</f>
        <v>960</v>
      </c>
      <c r="P16" s="84">
        <f t="shared" si="1"/>
        <v>8457.2476827827068</v>
      </c>
      <c r="Q16" s="84">
        <f t="shared" si="1"/>
        <v>8014.1035506912276</v>
      </c>
      <c r="R16" s="84">
        <f t="shared" si="1"/>
        <v>8337.8506042041281</v>
      </c>
      <c r="S16" s="84">
        <f t="shared" si="1"/>
        <v>8317.4562216666691</v>
      </c>
      <c r="T16" s="84">
        <f t="shared" si="1"/>
        <v>8420.4499999999989</v>
      </c>
      <c r="U16" s="84">
        <f t="shared" si="1"/>
        <v>8390.89</v>
      </c>
      <c r="V16" s="84">
        <f t="shared" si="1"/>
        <v>8334.94</v>
      </c>
      <c r="W16" s="84">
        <f t="shared" si="1"/>
        <v>8290.43</v>
      </c>
      <c r="X16" s="84">
        <f t="shared" si="1"/>
        <v>8246.0400000000009</v>
      </c>
      <c r="Y16" s="84" t="e">
        <f t="shared" si="1"/>
        <v>#N/A</v>
      </c>
      <c r="Z16" s="85" t="str">
        <f t="shared" si="2"/>
        <v/>
      </c>
      <c r="AB16" s="86">
        <f>INDEX(data_monthly!$A:$O,MATCH(LEFT(C$8,4)&amp;INDEX(lookup!$N$2:$N$13,MATCH($B16,lookup!$Q$2:$Q$13,0),1),data_monthly!$C:$C,0),MATCH(Monthly!$AB$7,data_monthly!$2:$2,0))</f>
        <v>33.314417083047168</v>
      </c>
      <c r="AC16" s="86">
        <f>INDEX(data_monthly!$A:$O,MATCH(LEFT(D$8,4)&amp;INDEX(lookup!$N$2:$N$13,MATCH($B16,lookup!$Q$2:$Q$13,0),1),data_monthly!$C:$C,0),MATCH(Monthly!$AB$7,data_monthly!$2:$2,0))</f>
        <v>31.173140317460362</v>
      </c>
      <c r="AD16" s="86">
        <f>INDEX(data_monthly!$A:$O,MATCH(LEFT(E$8,4)&amp;INDEX(lookup!$N$2:$N$13,MATCH($B16,lookup!$Q$2:$Q$13,0),1),data_monthly!$C:$C,0),MATCH(Monthly!$AB$7,data_monthly!$2:$2,0))</f>
        <v>33.317349791500007</v>
      </c>
      <c r="AE16" s="86">
        <f>INDEX(data_monthly!$A:$O,MATCH(LEFT(F$8,4)&amp;INDEX(lookup!$N$2:$N$13,MATCH($B16,lookup!$Q$2:$Q$13,0),1),data_monthly!$C:$C,0),MATCH(Monthly!$AB$7,data_monthly!$2:$2,0))</f>
        <v>33.343333333333334</v>
      </c>
      <c r="AF16" s="86">
        <f>INDEX(data_monthly!$A:$O,MATCH(LEFT(G$8,4)&amp;INDEX(lookup!$N$2:$N$13,MATCH($B16,lookup!$Q$2:$Q$13,0),1),data_monthly!$C:$C,0),MATCH(Monthly!$AB$7,data_monthly!$2:$2,0))</f>
        <v>32.969333333333331</v>
      </c>
      <c r="AG16" s="86">
        <f>INDEX(data_monthly!$A:$O,MATCH(LEFT(H$8,4)&amp;INDEX(lookup!$N$2:$N$13,MATCH($B16,lookup!$Q$2:$Q$13,0),1),data_monthly!$C:$C,0),MATCH(Monthly!$AB$7,data_monthly!$2:$2,0))</f>
        <v>33.583999999999996</v>
      </c>
      <c r="AH16" s="86">
        <f>INDEX(data_monthly!$A:$O,MATCH(LEFT(I$8,4)&amp;INDEX(lookup!$N$2:$N$13,MATCH($B16,lookup!$Q$2:$Q$13,0),1),data_monthly!$C:$C,0),MATCH(Monthly!$AB$7,data_monthly!$2:$2,0))</f>
        <v>32.458333333333336</v>
      </c>
      <c r="AI16" s="86">
        <f>INDEX(data_monthly!$A:$O,MATCH(LEFT(J$8,4)&amp;INDEX(lookup!$N$2:$N$13,MATCH($B16,lookup!$Q$2:$Q$13,0),1),data_monthly!$C:$C,0),MATCH(Monthly!$AB$7,data_monthly!$2:$2,0))</f>
        <v>33.501333333333335</v>
      </c>
      <c r="AJ16" s="86">
        <f>INDEX(data_monthly!$A:$O,MATCH(LEFT(K$8,4)&amp;INDEX(lookup!$N$2:$N$13,MATCH($B16,lookup!$Q$2:$Q$13,0),1),data_monthly!$C:$C,0),MATCH(Monthly!$AB$7,data_monthly!$2:$2,0))</f>
        <v>32.503999999999998</v>
      </c>
      <c r="AK16" s="86" t="e">
        <f>IFERROR(IF(INDEX(data_monthly!$A:$O,MATCH(LEFT(L$8,4)&amp;INDEX(lookup!$N$2:$N$13,MATCH($B16,lookup!$Q$2:$Q$13,0),1),data_monthly!$C:$C,0),MATCH(Monthly!$AB$7,data_monthly!$2:$2,0))=0,#N/A,INDEX(data_monthly!$A:$O,MATCH(LEFT(L$8,4)&amp;INDEX(lookup!$N$2:$N$13,MATCH($B16,lookup!$Q$2:$Q$13,0),1),data_monthly!$C:$C,0),MATCH(Monthly!$AB$7,data_monthly!$2:$2,0))),#N/A)</f>
        <v>#N/A</v>
      </c>
    </row>
    <row r="17" spans="1:38" s="31" customFormat="1" ht="15">
      <c r="B17" s="80" t="s">
        <v>5</v>
      </c>
      <c r="C17" s="81">
        <f>INDEX(data_monthly!$A:$H,MATCH(LEFT(C$8,4)&amp;INDEX(lookup!$N$2:$N$13,MATCH($B17,lookup!$Q$2:$Q$13,0),1),data_monthly!$C:$C,0),MATCH(Monthly!$T$4,data_monthly!$2:$2,0))</f>
        <v>1029.4251015532429</v>
      </c>
      <c r="D17" s="81">
        <f>INDEX(data_monthly!$A:$H,MATCH(LEFT(D$8,4)&amp;INDEX(lookup!$N$2:$N$13,MATCH($B17,lookup!$Q$2:$Q$13,0),1),data_monthly!$C:$C,0),MATCH(Monthly!$T$4,data_monthly!$2:$2,0))</f>
        <v>991.26073741496748</v>
      </c>
      <c r="E17" s="81">
        <f>INDEX(data_monthly!$A:$H,MATCH(LEFT(E$8,4)&amp;INDEX(lookup!$N$2:$N$13,MATCH($B17,lookup!$Q$2:$Q$13,0),1),data_monthly!$C:$C,0),MATCH(Monthly!$T$4,data_monthly!$2:$2,0))</f>
        <v>1031.6750435666672</v>
      </c>
      <c r="F17" s="81">
        <f>INDEX(data_monthly!$A:$H,MATCH(LEFT(F$8,4)&amp;INDEX(lookup!$N$2:$N$13,MATCH($B17,lookup!$Q$2:$Q$13,0),1),data_monthly!$C:$C,0),MATCH(Monthly!$T$4,data_monthly!$2:$2,0))</f>
        <v>1049.1099999999999</v>
      </c>
      <c r="G17" s="81">
        <f>INDEX(data_monthly!$A:$H,MATCH(LEFT(G$8,4)&amp;INDEX(lookup!$N$2:$N$13,MATCH($B17,lookup!$Q$2:$Q$13,0),1),data_monthly!$C:$C,0),MATCH(Monthly!$T$4,data_monthly!$2:$2,0))</f>
        <v>1033</v>
      </c>
      <c r="H17" s="81">
        <f>INDEX(data_monthly!$A:$H,MATCH(LEFT(H$8,4)&amp;INDEX(lookup!$N$2:$N$13,MATCH($B17,lookup!$Q$2:$Q$13,0),1),data_monthly!$C:$C,0),MATCH(Monthly!$T$4,data_monthly!$2:$2,0))</f>
        <v>1051.8499999999999</v>
      </c>
      <c r="I17" s="81">
        <f>INDEX(data_monthly!$A:$H,MATCH(LEFT(I$8,4)&amp;INDEX(lookup!$N$2:$N$13,MATCH($B17,lookup!$Q$2:$Q$13,0),1),data_monthly!$C:$C,0),MATCH(Monthly!$T$4,data_monthly!$2:$2,0))</f>
        <v>1010.05</v>
      </c>
      <c r="J17" s="81">
        <f>INDEX(data_monthly!$A:$H,MATCH(LEFT(J$8,4)&amp;INDEX(lookup!$N$2:$N$13,MATCH($B17,lookup!$Q$2:$Q$13,0),1),data_monthly!$C:$C,0),MATCH(Monthly!$T$4,data_monthly!$2:$2,0))</f>
        <v>1024.26</v>
      </c>
      <c r="K17" s="81">
        <f>INDEX(data_monthly!$A:$H,MATCH(LEFT(K$8,4)&amp;INDEX(lookup!$N$2:$N$13,MATCH($B17,lookup!$Q$2:$Q$13,0),1),data_monthly!$C:$C,0),MATCH(Monthly!$T$4,data_monthly!$2:$2,0))</f>
        <v>1020.32</v>
      </c>
      <c r="L17" s="81" t="e">
        <f>IF(INDEX(data_monthly!$A:$H,MATCH(LEFT(L$8,4)&amp;INDEX(lookup!$N$2:$N$13,MATCH($B17,lookup!$Q$2:$Q$13,0),1),data_monthly!$C:$C,0),MATCH(Monthly!$T$4,data_monthly!$2:$2,0))+INDEX(data_monthly!$A:$W,MATCH(LEFT(L$8,4)&amp;INDEX(lookup!$N$2:$N$13,MATCH($B17,lookup!$Q$2:$Q$13,0),1),data_monthly!$C:$C,0),MATCH(Monthly!$M$8,data_monthly!$2:$2,0))=0,#N/A,INDEX(data_monthly!$A:$H,MATCH(LEFT(L$8,4)&amp;INDEX(lookup!$N$2:$N$13,MATCH($B17,lookup!$Q$2:$Q$13,0),1),data_monthly!$C:$C,0),MATCH(Monthly!$T$4,data_monthly!$2:$2,0))+INDEX(data_monthly!$A:$W,MATCH(LEFT(L$8,4)&amp;INDEX(lookup!$N$2:$N$13,MATCH($B17,lookup!$Q$2:$Q$13,0),1),data_monthly!$C:$C,0),MATCH(Monthly!$M$8,data_monthly!$2:$2,0)))</f>
        <v>#N/A</v>
      </c>
      <c r="M17" s="80" t="str">
        <f>IF(INDEX(data_monthly!$A:$W,MATCH(LEFT(L$8,4)&amp;INDEX(lookup!$N$2:$N$13,MATCH($B17,lookup!$Q$2:$Q$13,0),1),data_monthly!$C:$C,0),MATCH(Monthly!$M$8,data_monthly!$2:$2,0))=0,"","#")</f>
        <v/>
      </c>
      <c r="N17" s="81">
        <f>IF(INDEX(data_monthly!$A:$X,MATCH(LEFT(L$8,4)&amp;INDEX(lookup!$N$2:$N$13,MATCH($B17,lookup!$Q$2:$Q$13,0),1),data_monthly!$C:$C,0),MATCH(Monthly!$N$8,data_monthly!$2:$2,0))=0,"",INDEX(data_monthly!$A:$X,MATCH(LEFT(L$8,4)&amp;INDEX(lookup!$N$2:$N$13,MATCH($B17,lookup!$Q$2:$Q$13,0),1),data_monthly!$C:$C,0),MATCH(Monthly!$N$8,data_monthly!$2:$2,0)))</f>
        <v>1000</v>
      </c>
      <c r="P17" s="81">
        <f t="shared" si="1"/>
        <v>9486.6727843359495</v>
      </c>
      <c r="Q17" s="81">
        <f t="shared" si="1"/>
        <v>9005.3642881061951</v>
      </c>
      <c r="R17" s="81">
        <f t="shared" si="1"/>
        <v>9369.5256477707953</v>
      </c>
      <c r="S17" s="81">
        <f t="shared" si="1"/>
        <v>9366.5662216666697</v>
      </c>
      <c r="T17" s="81">
        <f t="shared" si="1"/>
        <v>9453.4499999999989</v>
      </c>
      <c r="U17" s="81">
        <f t="shared" si="1"/>
        <v>9442.74</v>
      </c>
      <c r="V17" s="81">
        <f t="shared" si="1"/>
        <v>9344.99</v>
      </c>
      <c r="W17" s="81">
        <f t="shared" si="1"/>
        <v>9314.69</v>
      </c>
      <c r="X17" s="81">
        <f t="shared" si="1"/>
        <v>9266.36</v>
      </c>
      <c r="Y17" s="81" t="e">
        <f t="shared" si="1"/>
        <v>#N/A</v>
      </c>
      <c r="Z17" s="80" t="str">
        <f t="shared" si="2"/>
        <v/>
      </c>
      <c r="AB17" s="82">
        <f>INDEX(data_monthly!$A:$O,MATCH(LEFT(C$8,4)&amp;INDEX(lookup!$N$2:$N$13,MATCH($B17,lookup!$Q$2:$Q$13,0),1),data_monthly!$C:$C,0),MATCH(Monthly!$AB$7,data_monthly!$2:$2,0))</f>
        <v>33.207261340427195</v>
      </c>
      <c r="AC17" s="82">
        <f>INDEX(data_monthly!$A:$O,MATCH(LEFT(D$8,4)&amp;INDEX(lookup!$N$2:$N$13,MATCH($B17,lookup!$Q$2:$Q$13,0),1),data_monthly!$C:$C,0),MATCH(Monthly!$AB$7,data_monthly!$2:$2,0))</f>
        <v>31.976152819837662</v>
      </c>
      <c r="AD17" s="82">
        <f>INDEX(data_monthly!$A:$O,MATCH(LEFT(E$8,4)&amp;INDEX(lookup!$N$2:$N$13,MATCH($B17,lookup!$Q$2:$Q$13,0),1),data_monthly!$C:$C,0),MATCH(Monthly!$AB$7,data_monthly!$2:$2,0))</f>
        <v>33.27984011505378</v>
      </c>
      <c r="AE17" s="82">
        <f>INDEX(data_monthly!$A:$O,MATCH(LEFT(F$8,4)&amp;INDEX(lookup!$N$2:$N$13,MATCH($B17,lookup!$Q$2:$Q$13,0),1),data_monthly!$C:$C,0),MATCH(Monthly!$AB$7,data_monthly!$2:$2,0))</f>
        <v>33.842258064516123</v>
      </c>
      <c r="AF17" s="82">
        <f>INDEX(data_monthly!$A:$O,MATCH(LEFT(G$8,4)&amp;INDEX(lookup!$N$2:$N$13,MATCH($B17,lookup!$Q$2:$Q$13,0),1),data_monthly!$C:$C,0),MATCH(Monthly!$AB$7,data_monthly!$2:$2,0))</f>
        <v>33.322580645161288</v>
      </c>
      <c r="AG17" s="82">
        <f>INDEX(data_monthly!$A:$O,MATCH(LEFT(H$8,4)&amp;INDEX(lookup!$N$2:$N$13,MATCH($B17,lookup!$Q$2:$Q$13,0),1),data_monthly!$C:$C,0),MATCH(Monthly!$AB$7,data_monthly!$2:$2,0))</f>
        <v>33.930645161290322</v>
      </c>
      <c r="AH17" s="82">
        <f>INDEX(data_monthly!$A:$O,MATCH(LEFT(I$8,4)&amp;INDEX(lookup!$N$2:$N$13,MATCH($B17,lookup!$Q$2:$Q$13,0),1),data_monthly!$C:$C,0),MATCH(Monthly!$AB$7,data_monthly!$2:$2,0))</f>
        <v>32.582258064516125</v>
      </c>
      <c r="AI17" s="82">
        <f>INDEX(data_monthly!$A:$O,MATCH(LEFT(J$8,4)&amp;INDEX(lookup!$N$2:$N$13,MATCH($B17,lookup!$Q$2:$Q$13,0),1),data_monthly!$C:$C,0),MATCH(Monthly!$AB$7,data_monthly!$2:$2,0))</f>
        <v>33.040645161290321</v>
      </c>
      <c r="AJ17" s="82">
        <f>INDEX(data_monthly!$A:$O,MATCH(LEFT(K$8,4)&amp;INDEX(lookup!$N$2:$N$13,MATCH($B17,lookup!$Q$2:$Q$13,0),1),data_monthly!$C:$C,0),MATCH(Monthly!$AB$7,data_monthly!$2:$2,0))</f>
        <v>32.913548387096775</v>
      </c>
      <c r="AK17" s="82" t="e">
        <f>IFERROR(IF(INDEX(data_monthly!$A:$O,MATCH(LEFT(L$8,4)&amp;INDEX(lookup!$N$2:$N$13,MATCH($B17,lookup!$Q$2:$Q$13,0),1),data_monthly!$C:$C,0),MATCH(Monthly!$AB$7,data_monthly!$2:$2,0))=0,#N/A,INDEX(data_monthly!$A:$O,MATCH(LEFT(L$8,4)&amp;INDEX(lookup!$N$2:$N$13,MATCH($B17,lookup!$Q$2:$Q$13,0),1),data_monthly!$C:$C,0),MATCH(Monthly!$AB$7,data_monthly!$2:$2,0))),#N/A)</f>
        <v>#N/A</v>
      </c>
    </row>
    <row r="18" spans="1:38" s="31" customFormat="1" ht="15">
      <c r="B18" s="83" t="s">
        <v>3</v>
      </c>
      <c r="C18" s="84">
        <f>INDEX(data_monthly!$A:$H,MATCH(LEFT(C$8,4)+1&amp;INDEX(lookup!$N$2:$N$13,MATCH($B18,lookup!$Q$2:$Q$13,0),1),data_monthly!$C:$C,0),MATCH(Monthly!$T$4,data_monthly!$2:$2,0))</f>
        <v>1037.1431737737639</v>
      </c>
      <c r="D18" s="84">
        <f>INDEX(data_monthly!$A:$H,MATCH(LEFT(D$8,4)+1&amp;INDEX(lookup!$N$2:$N$13,MATCH($B18,lookup!$Q$2:$Q$13,0),1),data_monthly!$C:$C,0),MATCH(Monthly!$T$4,data_monthly!$2:$2,0))</f>
        <v>1027.8361453266721</v>
      </c>
      <c r="E18" s="84">
        <f>INDEX(data_monthly!$A:$H,MATCH(LEFT(E$8,4)+1&amp;INDEX(lookup!$N$2:$N$13,MATCH($B18,lookup!$Q$2:$Q$13,0),1),data_monthly!$C:$C,0),MATCH(Monthly!$T$4,data_monthly!$2:$2,0))</f>
        <v>1038.0313468300001</v>
      </c>
      <c r="F18" s="84">
        <f>INDEX(data_monthly!$A:$H,MATCH(LEFT(F$8,4)+1&amp;INDEX(lookup!$N$2:$N$13,MATCH($B18,lookup!$Q$2:$Q$13,0),1),data_monthly!$C:$C,0),MATCH(Monthly!$T$4,data_monthly!$2:$2,0))</f>
        <v>1062.67</v>
      </c>
      <c r="G18" s="84">
        <f>INDEX(data_monthly!$A:$H,MATCH(LEFT(G$8,4)+1&amp;INDEX(lookup!$N$2:$N$13,MATCH($B18,lookup!$Q$2:$Q$13,0),1),data_monthly!$C:$C,0),MATCH(Monthly!$T$4,data_monthly!$2:$2,0))</f>
        <v>1044.5</v>
      </c>
      <c r="H18" s="84">
        <f>INDEX(data_monthly!$A:$H,MATCH(LEFT(H$8,4)+1&amp;INDEX(lookup!$N$2:$N$13,MATCH($B18,lookup!$Q$2:$Q$13,0),1),data_monthly!$C:$C,0),MATCH(Monthly!$T$4,data_monthly!$2:$2,0))</f>
        <v>1043.0899999999999</v>
      </c>
      <c r="I18" s="84">
        <f>INDEX(data_monthly!$A:$H,MATCH(LEFT(I$8,4)+1&amp;INDEX(lookup!$N$2:$N$13,MATCH($B18,lookup!$Q$2:$Q$13,0),1),data_monthly!$C:$C,0),MATCH(Monthly!$T$4,data_monthly!$2:$2,0))</f>
        <v>1015.26</v>
      </c>
      <c r="J18" s="84">
        <f>INDEX(data_monthly!$A:$H,MATCH(LEFT(J$8,4)+1&amp;INDEX(lookup!$N$2:$N$13,MATCH($B18,lookup!$Q$2:$Q$13,0),1),data_monthly!$C:$C,0),MATCH(Monthly!$T$4,data_monthly!$2:$2,0))</f>
        <v>1030.3399999999999</v>
      </c>
      <c r="K18" s="84">
        <f>INDEX(data_monthly!$A:$H,MATCH(LEFT(K$8,4)+1&amp;INDEX(lookup!$N$2:$N$13,MATCH($B18,lookup!$Q$2:$Q$13,0),1),data_monthly!$C:$C,0),MATCH(Monthly!$T$4,data_monthly!$2:$2,0))</f>
        <v>1024.4000000000001</v>
      </c>
      <c r="L18" s="84" t="e">
        <f>IF(INDEX(data_monthly!$A:$H,MATCH(LEFT(L$8,4)+1&amp;INDEX(lookup!$N$2:$N$13,MATCH($B18,lookup!$Q$2:$Q$13,0),1),data_monthly!$C:$C,0),MATCH(Monthly!$T$4,data_monthly!$2:$2,0))+INDEX(data_monthly!$A:$W,MATCH(LEFT(L$8,4)+1&amp;INDEX(lookup!$N$2:$N$13,MATCH($B18,lookup!$Q$2:$Q$13,0),1),data_monthly!$C:$C,0),MATCH(Monthly!$M$8,data_monthly!$2:$2,0))=0,#N/A,INDEX(data_monthly!$A:$H,MATCH(LEFT(L$8,4)+1&amp;INDEX(lookup!$N$2:$N$13,MATCH($B18,lookup!$Q$2:$Q$13,0),1),data_monthly!$C:$C,0),MATCH(Monthly!$T$4,data_monthly!$2:$2,0))+INDEX(data_monthly!$A:$W,MATCH(LEFT(L$8,4)+1&amp;INDEX(lookup!$N$2:$N$13,MATCH($B18,lookup!$Q$2:$Q$13,0),1),data_monthly!$C:$C,0),MATCH(Monthly!$M$8,data_monthly!$2:$2,0)))</f>
        <v>#VALUE!</v>
      </c>
      <c r="M18" s="85" t="str">
        <f>IF(INDEX(data_monthly!$A:$W,MATCH(LEFT(L$8,4)+1&amp;INDEX(lookup!$N$2:$N$13,MATCH($B18,lookup!$Q$2:$Q$13,0),1),data_monthly!$C:$C,0),MATCH(Monthly!$M$8,data_monthly!$2:$2,0))=0,"","#")</f>
        <v/>
      </c>
      <c r="N18" s="84">
        <f>IF(INDEX(data_monthly!$A:$X,MATCH(LEFT(L$8,4)+1&amp;INDEX(lookup!$N$2:$N$13,MATCH($B18,lookup!$Q$2:$Q$13,0),1),data_monthly!$C:$C,0),MATCH(Monthly!$N$8,data_monthly!$2:$2,0))=0,"",INDEX(data_monthly!$A:$X,MATCH(LEFT(L$8,4)+1&amp;INDEX(lookup!$N$2:$N$13,MATCH($B18,lookup!$Q$2:$Q$13,0),1),data_monthly!$C:$C,0),MATCH(Monthly!$N$8,data_monthly!$2:$2,0)))</f>
        <v>1005</v>
      </c>
      <c r="P18" s="84">
        <f t="shared" si="1"/>
        <v>10523.815958109713</v>
      </c>
      <c r="Q18" s="84">
        <f t="shared" si="1"/>
        <v>10033.200433432867</v>
      </c>
      <c r="R18" s="84">
        <f t="shared" si="1"/>
        <v>10407.556994600796</v>
      </c>
      <c r="S18" s="84">
        <f t="shared" si="1"/>
        <v>10429.23622166667</v>
      </c>
      <c r="T18" s="84">
        <f t="shared" si="1"/>
        <v>10497.949999999999</v>
      </c>
      <c r="U18" s="84">
        <f t="shared" si="1"/>
        <v>10485.83</v>
      </c>
      <c r="V18" s="84">
        <f t="shared" si="1"/>
        <v>10360.25</v>
      </c>
      <c r="W18" s="84">
        <f t="shared" si="1"/>
        <v>10345.030000000001</v>
      </c>
      <c r="X18" s="84">
        <f t="shared" si="1"/>
        <v>10290.76</v>
      </c>
      <c r="Y18" s="84" t="e">
        <f t="shared" si="1"/>
        <v>#VALUE!</v>
      </c>
      <c r="Z18" s="85" t="str">
        <f t="shared" si="2"/>
        <v/>
      </c>
      <c r="AB18" s="86">
        <f>INDEX(data_monthly!$A:$O,MATCH(LEFT(C$8,4)+1&amp;INDEX(lookup!$N$2:$N$13,MATCH($B18,lookup!$Q$2:$Q$13,0),1),data_monthly!$C:$C,0),MATCH(Monthly!$AB$7,data_monthly!$2:$2,0))</f>
        <v>33.456231412056901</v>
      </c>
      <c r="AC18" s="86">
        <f>INDEX(data_monthly!$A:$O,MATCH(LEFT(D$8,4)+1&amp;INDEX(lookup!$N$2:$N$13,MATCH($B18,lookup!$Q$2:$Q$13,0),1),data_monthly!$C:$C,0),MATCH(Monthly!$AB$7,data_monthly!$2:$2,0))</f>
        <v>33.156004687957164</v>
      </c>
      <c r="AD18" s="86">
        <f>INDEX(data_monthly!$A:$O,MATCH(LEFT(E$8,4)+1&amp;INDEX(lookup!$N$2:$N$13,MATCH($B18,lookup!$Q$2:$Q$13,0),1),data_monthly!$C:$C,0),MATCH(Monthly!$AB$7,data_monthly!$2:$2,0))</f>
        <v>33.484882155806453</v>
      </c>
      <c r="AE18" s="86">
        <f>INDEX(data_monthly!$A:$O,MATCH(LEFT(F$8,4)+1&amp;INDEX(lookup!$N$2:$N$13,MATCH($B18,lookup!$Q$2:$Q$13,0),1),data_monthly!$C:$C,0),MATCH(Monthly!$AB$7,data_monthly!$2:$2,0))</f>
        <v>34.27967741935484</v>
      </c>
      <c r="AF18" s="86">
        <f>INDEX(data_monthly!$A:$O,MATCH(LEFT(G$8,4)+1&amp;INDEX(lookup!$N$2:$N$13,MATCH($B18,lookup!$Q$2:$Q$13,0),1),data_monthly!$C:$C,0),MATCH(Monthly!$AB$7,data_monthly!$2:$2,0))</f>
        <v>33.693548387096776</v>
      </c>
      <c r="AG18" s="86">
        <f>INDEX(data_monthly!$A:$O,MATCH(LEFT(H$8,4)+1&amp;INDEX(lookup!$N$2:$N$13,MATCH($B18,lookup!$Q$2:$Q$13,0),1),data_monthly!$C:$C,0),MATCH(Monthly!$AB$7,data_monthly!$2:$2,0))</f>
        <v>33.648064516129033</v>
      </c>
      <c r="AH18" s="86">
        <f>INDEX(data_monthly!$A:$O,MATCH(LEFT(I$8,4)+1&amp;INDEX(lookup!$N$2:$N$13,MATCH($B18,lookup!$Q$2:$Q$13,0),1),data_monthly!$C:$C,0),MATCH(Monthly!$AB$7,data_monthly!$2:$2,0))</f>
        <v>32.750322580645161</v>
      </c>
      <c r="AI18" s="86">
        <f>INDEX(data_monthly!$A:$O,MATCH(LEFT(J$8,4)+1&amp;INDEX(lookup!$N$2:$N$13,MATCH($B18,lookup!$Q$2:$Q$13,0),1),data_monthly!$C:$C,0),MATCH(Monthly!$AB$7,data_monthly!$2:$2,0))</f>
        <v>33.236774193548385</v>
      </c>
      <c r="AJ18" s="86">
        <f>INDEX(data_monthly!$A:$O,MATCH(LEFT(K$8,4)+1&amp;INDEX(lookup!$N$2:$N$13,MATCH($B18,lookup!$Q$2:$Q$13,0),1),data_monthly!$C:$C,0),MATCH(Monthly!$AB$7,data_monthly!$2:$2,0))</f>
        <v>33.045161290322582</v>
      </c>
      <c r="AK18" s="86" t="e">
        <f>IFERROR(IF(INDEX(data_monthly!$A:$O,MATCH(LEFT(L$8,4)+1&amp;INDEX(lookup!$N$2:$N$13,MATCH($B18,lookup!$Q$2:$Q$13,0),1),data_monthly!$C:$C,0),MATCH(Monthly!$AB$7,data_monthly!$2:$2,0))=0,#N/A,INDEX(data_monthly!$A:$O,MATCH(LEFT(L$8,4)+1&amp;INDEX(lookup!$N$2:$N$13,MATCH($B18,lookup!$Q$2:$Q$13,0),1),data_monthly!$C:$C,0),MATCH(Monthly!$AB$7,data_monthly!$2:$2,0))),#N/A)</f>
        <v>#N/A</v>
      </c>
    </row>
    <row r="19" spans="1:38" s="31" customFormat="1" ht="15">
      <c r="B19" s="80" t="s">
        <v>6</v>
      </c>
      <c r="C19" s="81">
        <f>INDEX(data_monthly!$A:$H,MATCH(LEFT(C$8,4)+1&amp;INDEX(lookup!$N$2:$N$13,MATCH($B19,lookup!$Q$2:$Q$13,0),1),data_monthly!$C:$C,0),MATCH(Monthly!$T$4,data_monthly!$2:$2,0))</f>
        <v>966.09755581654406</v>
      </c>
      <c r="D19" s="81">
        <f>INDEX(data_monthly!$A:$H,MATCH(LEFT(D$8,4)+1&amp;INDEX(lookup!$N$2:$N$13,MATCH($B19,lookup!$Q$2:$Q$13,0),1),data_monthly!$C:$C,0),MATCH(Monthly!$T$4,data_monthly!$2:$2,0))</f>
        <v>940.59938099276701</v>
      </c>
      <c r="E19" s="81">
        <f>INDEX(data_monthly!$A:$H,MATCH(LEFT(E$8,4)+1&amp;INDEX(lookup!$N$2:$N$13,MATCH($B19,lookup!$Q$2:$Q$13,0),1),data_monthly!$C:$C,0),MATCH(Monthly!$T$4,data_monthly!$2:$2,0))</f>
        <v>943.28417619333311</v>
      </c>
      <c r="F19" s="81">
        <f>INDEX(data_monthly!$A:$H,MATCH(LEFT(F$8,4)+1&amp;INDEX(lookup!$N$2:$N$13,MATCH($B19,lookup!$Q$2:$Q$13,0),1),data_monthly!$C:$C,0),MATCH(Monthly!$T$4,data_monthly!$2:$2,0))</f>
        <v>966.95</v>
      </c>
      <c r="G19" s="81">
        <f>INDEX(data_monthly!$A:$H,MATCH(LEFT(G$8,4)+1&amp;INDEX(lookup!$N$2:$N$13,MATCH($B19,lookup!$Q$2:$Q$13,0),1),data_monthly!$C:$C,0),MATCH(Monthly!$T$4,data_monthly!$2:$2,0))</f>
        <v>981.83</v>
      </c>
      <c r="H19" s="81">
        <f>INDEX(data_monthly!$A:$H,MATCH(LEFT(H$8,4)+1&amp;INDEX(lookup!$N$2:$N$13,MATCH($B19,lookup!$Q$2:$Q$13,0),1),data_monthly!$C:$C,0),MATCH(Monthly!$T$4,data_monthly!$2:$2,0))</f>
        <v>949.66</v>
      </c>
      <c r="I19" s="81">
        <f>INDEX(data_monthly!$A:$H,MATCH(LEFT(I$8,4)+1&amp;INDEX(lookup!$N$2:$N$13,MATCH($B19,lookup!$Q$2:$Q$13,0),1),data_monthly!$C:$C,0),MATCH(Monthly!$T$4,data_monthly!$2:$2,0))</f>
        <v>924.34</v>
      </c>
      <c r="J19" s="81">
        <f>INDEX(data_monthly!$A:$H,MATCH(LEFT(J$8,4)+1&amp;INDEX(lookup!$N$2:$N$13,MATCH($B19,lookup!$Q$2:$Q$13,0),1),data_monthly!$C:$C,0),MATCH(Monthly!$T$4,data_monthly!$2:$2,0))</f>
        <v>949.31</v>
      </c>
      <c r="K19" s="81">
        <f>INDEX(data_monthly!$A:$H,MATCH(LEFT(K$8,4)+1&amp;INDEX(lookup!$N$2:$N$13,MATCH($B19,lookup!$Q$2:$Q$13,0),1),data_monthly!$C:$C,0),MATCH(Monthly!$T$4,data_monthly!$2:$2,0))</f>
        <v>975.31</v>
      </c>
      <c r="L19" s="81" t="e">
        <f>IF(INDEX(data_monthly!$A:$H,MATCH(LEFT(L$8,4)+1&amp;INDEX(lookup!$N$2:$N$13,MATCH($B19,lookup!$Q$2:$Q$13,0),1),data_monthly!$C:$C,0),MATCH(Monthly!$T$4,data_monthly!$2:$2,0))+INDEX(data_monthly!$A:$W,MATCH(LEFT(L$8,4)+1&amp;INDEX(lookup!$N$2:$N$13,MATCH($B19,lookup!$Q$2:$Q$13,0),1),data_monthly!$C:$C,0),MATCH(Monthly!$M$8,data_monthly!$2:$2,0))=0,#N/A,INDEX(data_monthly!$A:$H,MATCH(LEFT(L$8,4)+1&amp;INDEX(lookup!$N$2:$N$13,MATCH($B19,lookup!$Q$2:$Q$13,0),1),data_monthly!$C:$C,0),MATCH(Monthly!$T$4,data_monthly!$2:$2,0))+INDEX(data_monthly!$A:$W,MATCH(LEFT(L$8,4)+1&amp;INDEX(lookup!$N$2:$N$13,MATCH($B19,lookup!$Q$2:$Q$13,0),1),data_monthly!$C:$C,0),MATCH(Monthly!$M$8,data_monthly!$2:$2,0)))</f>
        <v>#VALUE!</v>
      </c>
      <c r="M19" s="80" t="str">
        <f>IF(INDEX(data_monthly!$A:$W,MATCH(LEFT(L$8,4)+1&amp;INDEX(lookup!$N$2:$N$13,MATCH($B19,lookup!$Q$2:$Q$13,0),1),data_monthly!$C:$C,0),MATCH(Monthly!$M$8,data_monthly!$2:$2,0))=0,"","#")</f>
        <v/>
      </c>
      <c r="N19" s="81">
        <f>IF(INDEX(data_monthly!$A:$X,MATCH(LEFT(L$8,4)+1&amp;INDEX(lookup!$N$2:$N$13,MATCH($B19,lookup!$Q$2:$Q$13,0),1),data_monthly!$C:$C,0),MATCH(Monthly!$N$8,data_monthly!$2:$2,0))=0,"",INDEX(data_monthly!$A:$X,MATCH(LEFT(L$8,4)+1&amp;INDEX(lookup!$N$2:$N$13,MATCH($B19,lookup!$Q$2:$Q$13,0),1),data_monthly!$C:$C,0),MATCH(Monthly!$N$8,data_monthly!$2:$2,0)))</f>
        <v>930</v>
      </c>
      <c r="P19" s="81">
        <f t="shared" si="1"/>
        <v>11489.913513926258</v>
      </c>
      <c r="Q19" s="81">
        <f t="shared" si="1"/>
        <v>10973.799814425634</v>
      </c>
      <c r="R19" s="81">
        <f t="shared" si="1"/>
        <v>11350.841170794129</v>
      </c>
      <c r="S19" s="81">
        <f t="shared" si="1"/>
        <v>11396.18622166667</v>
      </c>
      <c r="T19" s="81">
        <f t="shared" si="1"/>
        <v>11479.779999999999</v>
      </c>
      <c r="U19" s="81">
        <f t="shared" si="1"/>
        <v>11435.49</v>
      </c>
      <c r="V19" s="81">
        <f t="shared" si="1"/>
        <v>11284.59</v>
      </c>
      <c r="W19" s="81">
        <f t="shared" si="1"/>
        <v>11294.34</v>
      </c>
      <c r="X19" s="81">
        <f t="shared" si="1"/>
        <v>11266.07</v>
      </c>
      <c r="Y19" s="81" t="e">
        <f t="shared" si="1"/>
        <v>#VALUE!</v>
      </c>
      <c r="Z19" s="80" t="str">
        <f t="shared" si="2"/>
        <v/>
      </c>
      <c r="AB19" s="82">
        <f>INDEX(data_monthly!$A:$O,MATCH(LEFT(C$8,4)+1&amp;INDEX(lookup!$N$2:$N$13,MATCH($B19,lookup!$Q$2:$Q$13,0),1),data_monthly!$C:$C,0),MATCH(Monthly!$AB$7,data_monthly!$2:$2,0))</f>
        <v>33.313708821260143</v>
      </c>
      <c r="AC19" s="82">
        <f>INDEX(data_monthly!$A:$O,MATCH(LEFT(D$8,4)+1&amp;INDEX(lookup!$N$2:$N$13,MATCH($B19,lookup!$Q$2:$Q$13,0),1),data_monthly!$C:$C,0),MATCH(Monthly!$AB$7,data_monthly!$2:$2,0))</f>
        <v>33.592835035455963</v>
      </c>
      <c r="AD19" s="82">
        <f>INDEX(data_monthly!$A:$O,MATCH(LEFT(E$8,4)+1&amp;INDEX(lookup!$N$2:$N$13,MATCH($B19,lookup!$Q$2:$Q$13,0),1),data_monthly!$C:$C,0),MATCH(Monthly!$AB$7,data_monthly!$2:$2,0))</f>
        <v>33.688720578333324</v>
      </c>
      <c r="AE19" s="82">
        <f>INDEX(data_monthly!$A:$O,MATCH(LEFT(F$8,4)+1&amp;INDEX(lookup!$N$2:$N$13,MATCH($B19,lookup!$Q$2:$Q$13,0),1),data_monthly!$C:$C,0),MATCH(Monthly!$AB$7,data_monthly!$2:$2,0))</f>
        <v>34.533928571428575</v>
      </c>
      <c r="AF19" s="82">
        <f>INDEX(data_monthly!$A:$O,MATCH(LEFT(G$8,4)+1&amp;INDEX(lookup!$N$2:$N$13,MATCH($B19,lookup!$Q$2:$Q$13,0),1),data_monthly!$C:$C,0),MATCH(Monthly!$AB$7,data_monthly!$2:$2,0))</f>
        <v>33.856206896551726</v>
      </c>
      <c r="AG19" s="82">
        <f>INDEX(data_monthly!$A:$O,MATCH(LEFT(H$8,4)+1&amp;INDEX(lookup!$N$2:$N$13,MATCH($B19,lookup!$Q$2:$Q$13,0),1),data_monthly!$C:$C,0),MATCH(Monthly!$AB$7,data_monthly!$2:$2,0))</f>
        <v>33.916428571428568</v>
      </c>
      <c r="AH19" s="82">
        <f>INDEX(data_monthly!$A:$O,MATCH(LEFT(I$8,4)+1&amp;INDEX(lookup!$N$2:$N$13,MATCH($B19,lookup!$Q$2:$Q$13,0),1),data_monthly!$C:$C,0),MATCH(Monthly!$AB$7,data_monthly!$2:$2,0))</f>
        <v>33.012142857142855</v>
      </c>
      <c r="AI19" s="82">
        <f>INDEX(data_monthly!$A:$O,MATCH(LEFT(J$8,4)+1&amp;INDEX(lookup!$N$2:$N$13,MATCH($B19,lookup!$Q$2:$Q$13,0),1),data_monthly!$C:$C,0),MATCH(Monthly!$AB$7,data_monthly!$2:$2,0))</f>
        <v>33.903928571428573</v>
      </c>
      <c r="AJ19" s="82">
        <f>INDEX(data_monthly!$A:$O,MATCH(LEFT(K$8,4)+1&amp;INDEX(lookup!$N$2:$N$13,MATCH($B19,lookup!$Q$2:$Q$13,0),1),data_monthly!$C:$C,0),MATCH(Monthly!$AB$7,data_monthly!$2:$2,0))</f>
        <v>33.631379310344826</v>
      </c>
      <c r="AK19" s="82" t="e">
        <f>IFERROR(IF(INDEX(data_monthly!$A:$O,MATCH(LEFT(L$8,4)+1&amp;INDEX(lookup!$N$2:$N$13,MATCH($B19,lookup!$Q$2:$Q$13,0),1),data_monthly!$C:$C,0),MATCH(Monthly!$AB$7,data_monthly!$2:$2,0))=0,#N/A,INDEX(data_monthly!$A:$O,MATCH(LEFT(L$8,4)+1&amp;INDEX(lookup!$N$2:$N$13,MATCH($B19,lookup!$Q$2:$Q$13,0),1),data_monthly!$C:$C,0),MATCH(Monthly!$AB$7,data_monthly!$2:$2,0))),#N/A)</f>
        <v>#N/A</v>
      </c>
    </row>
    <row r="20" spans="1:38" s="31" customFormat="1" ht="15">
      <c r="B20" s="83" t="s">
        <v>2</v>
      </c>
      <c r="C20" s="84">
        <f>INDEX(data_monthly!$A:$H,MATCH(LEFT(C$8,4)+1&amp;INDEX(lookup!$N$2:$N$13,MATCH($B20,lookup!$Q$2:$Q$13,0),1),data_monthly!$C:$C,0),MATCH(Monthly!$T$4,data_monthly!$2:$2,0))</f>
        <v>1058.46753691811</v>
      </c>
      <c r="D20" s="84">
        <f>INDEX(data_monthly!$A:$H,MATCH(LEFT(D$8,4)+1&amp;INDEX(lookup!$N$2:$N$13,MATCH($B20,lookup!$Q$2:$Q$13,0),1),data_monthly!$C:$C,0),MATCH(Monthly!$T$4,data_monthly!$2:$2,0))</f>
        <v>1079.7610771576969</v>
      </c>
      <c r="E20" s="84">
        <f>INDEX(data_monthly!$A:$H,MATCH(LEFT(E$8,4)+1&amp;INDEX(lookup!$N$2:$N$13,MATCH($B20,lookup!$Q$2:$Q$13,0),1),data_monthly!$C:$C,0),MATCH(Monthly!$T$4,data_monthly!$2:$2,0))</f>
        <v>1057.4971797149999</v>
      </c>
      <c r="F20" s="84">
        <f>INDEX(data_monthly!$A:$H,MATCH(LEFT(F$8,4)+1&amp;INDEX(lookup!$N$2:$N$13,MATCH($B20,lookup!$Q$2:$Q$13,0),1),data_monthly!$C:$C,0),MATCH(Monthly!$T$4,data_monthly!$2:$2,0))</f>
        <v>1111.82</v>
      </c>
      <c r="G20" s="84">
        <f>INDEX(data_monthly!$A:$H,MATCH(LEFT(G$8,4)+1&amp;INDEX(lookup!$N$2:$N$13,MATCH($B20,lookup!$Q$2:$Q$13,0),1),data_monthly!$C:$C,0),MATCH(Monthly!$T$4,data_monthly!$2:$2,0))</f>
        <v>1085.94</v>
      </c>
      <c r="H20" s="84">
        <f>INDEX(data_monthly!$A:$H,MATCH(LEFT(H$8,4)+1&amp;INDEX(lookup!$N$2:$N$13,MATCH($B20,lookup!$Q$2:$Q$13,0),1),data_monthly!$C:$C,0),MATCH(Monthly!$T$4,data_monthly!$2:$2,0))</f>
        <v>1106.27</v>
      </c>
      <c r="I20" s="84">
        <f>INDEX(data_monthly!$A:$H,MATCH(LEFT(I$8,4)+1&amp;INDEX(lookup!$N$2:$N$13,MATCH($B20,lookup!$Q$2:$Q$13,0),1),data_monthly!$C:$C,0),MATCH(Monthly!$T$4,data_monthly!$2:$2,0))</f>
        <v>1074.46</v>
      </c>
      <c r="J20" s="84">
        <f>INDEX(data_monthly!$A:$H,MATCH(LEFT(J$8,4)+1&amp;INDEX(lookup!$N$2:$N$13,MATCH($B20,lookup!$Q$2:$Q$13,0),1),data_monthly!$C:$C,0),MATCH(Monthly!$T$4,data_monthly!$2:$2,0))</f>
        <v>1086.95</v>
      </c>
      <c r="K20" s="84">
        <f>IF(INDEX(data_monthly!$A:$H,MATCH(LEFT(K$8,4)+1&amp;INDEX(lookup!$N$2:$N$13,MATCH($B20,lookup!$Q$2:$Q$13,0),1),data_monthly!$C:$C,0),MATCH(Monthly!$T$4,data_monthly!$2:$2,0))+INDEX(data_monthly!$A:$W,MATCH(LEFT(K$8,4)+1&amp;INDEX(lookup!$N$2:$N$13,MATCH($B20,lookup!$Q$2:$Q$13,0),1),data_monthly!$C:$C,0),MATCH(Monthly!$M$8,data_monthly!$2:$2,0))=0,#N/A,INDEX(data_monthly!$A:$H,MATCH(LEFT(K$8,4)+1&amp;INDEX(lookup!$N$2:$N$13,MATCH($B20,lookup!$Q$2:$Q$13,0),1),data_monthly!$C:$C,0),MATCH(Monthly!$T$4,data_monthly!$2:$2,0))+INDEX(data_monthly!$A:$W,MATCH(LEFT(K$8,4)+1&amp;INDEX(lookup!$N$2:$N$13,MATCH($B20,lookup!$Q$2:$Q$13,0),1),data_monthly!$C:$C,0),MATCH(Monthly!$M$8,data_monthly!$2:$2,0)))</f>
        <v>1084.5999999999999</v>
      </c>
      <c r="L20" s="84" t="e">
        <f>IF(INDEX(data_monthly!$A:$H,MATCH(LEFT(L$8,4)+1&amp;INDEX(lookup!$N$2:$N$13,MATCH($B20,lookup!$Q$2:$Q$13,0),1),data_monthly!$C:$C,0),MATCH(Monthly!$T$4,data_monthly!$2:$2,0))+INDEX(data_monthly!$A:$W,MATCH(LEFT(L$8,4)+1&amp;INDEX(lookup!$N$2:$N$13,MATCH($B20,lookup!$Q$2:$Q$13,0),1),data_monthly!$C:$C,0),MATCH(Monthly!$M$8,data_monthly!$2:$2,0))=0,#N/A,INDEX(data_monthly!$A:$H,MATCH(LEFT(L$8,4)+1&amp;INDEX(lookup!$N$2:$N$13,MATCH($B20,lookup!$Q$2:$Q$13,0),1),data_monthly!$C:$C,0),MATCH(Monthly!$T$4,data_monthly!$2:$2,0))+INDEX(data_monthly!$A:$W,MATCH(LEFT(L$8,4)+1&amp;INDEX(lookup!$N$2:$N$13,MATCH($B20,lookup!$Q$2:$Q$13,0),1),data_monthly!$C:$C,0),MATCH(Monthly!$M$8,data_monthly!$2:$2,0)))</f>
        <v>#VALUE!</v>
      </c>
      <c r="M20" s="85" t="str">
        <f>IF(INDEX(data_monthly!$A:$W,MATCH(LEFT(K$8,4)+1&amp;INDEX(lookup!$N$2:$N$13,MATCH($B20,lookup!$Q$2:$Q$13,0),1),data_monthly!$C:$C,0),MATCH(Monthly!$M$8,data_monthly!$2:$2,0))=0,IF(INDEX(data_monthly!$A:$W,MATCH(LEFT(L$8,4)+1&amp;INDEX(lookup!$N$2:$N$13,MATCH($B20,lookup!$Q$2:$Q$13,0),1),data_monthly!$C:$C,0),MATCH(Monthly!$M$8,data_monthly!$2:$2,0))=0,"","#"),"#")</f>
        <v/>
      </c>
      <c r="N20" s="84">
        <f>IF(INDEX(data_monthly!$A:$X,MATCH(LEFT(L$8,4)+1&amp;INDEX(lookup!$N$2:$N$13,MATCH($B20,lookup!$Q$2:$Q$13,0),1),data_monthly!$C:$C,0),MATCH(Monthly!$N$8,data_monthly!$2:$2,0))=0,"",INDEX(data_monthly!$A:$X,MATCH(LEFT(L$8,4)+1&amp;INDEX(lookup!$N$2:$N$13,MATCH($B20,lookup!$Q$2:$Q$13,0),1),data_monthly!$C:$C,0),MATCH(Monthly!$N$8,data_monthly!$2:$2,0)))</f>
        <v>1080</v>
      </c>
      <c r="P20" s="84">
        <f t="shared" si="1"/>
        <v>12548.381050844368</v>
      </c>
      <c r="Q20" s="84">
        <f t="shared" si="1"/>
        <v>12053.560891583331</v>
      </c>
      <c r="R20" s="84">
        <f t="shared" si="1"/>
        <v>12408.338350509128</v>
      </c>
      <c r="S20" s="84">
        <f t="shared" si="1"/>
        <v>12508.00622166667</v>
      </c>
      <c r="T20" s="84">
        <f t="shared" si="1"/>
        <v>12565.72</v>
      </c>
      <c r="U20" s="84">
        <f t="shared" si="1"/>
        <v>12541.76</v>
      </c>
      <c r="V20" s="84">
        <f t="shared" si="1"/>
        <v>12359.05</v>
      </c>
      <c r="W20" s="84">
        <f t="shared" si="1"/>
        <v>12381.29</v>
      </c>
      <c r="X20" s="84">
        <f t="shared" si="1"/>
        <v>12350.67</v>
      </c>
      <c r="Y20" s="84" t="e">
        <f t="shared" si="1"/>
        <v>#VALUE!</v>
      </c>
      <c r="Z20" s="85" t="str">
        <f t="shared" si="2"/>
        <v/>
      </c>
      <c r="AB20" s="86">
        <f>INDEX(data_monthly!$A:$O,MATCH(LEFT(C$8,4)+1&amp;INDEX(lookup!$N$2:$N$13,MATCH($B20,lookup!$Q$2:$Q$13,0),1),data_monthly!$C:$C,0),MATCH(Monthly!$AB$7,data_monthly!$2:$2,0))</f>
        <v>34.144114094132583</v>
      </c>
      <c r="AC20" s="86">
        <f>INDEX(data_monthly!$A:$O,MATCH(LEFT(D$8,4)+1&amp;INDEX(lookup!$N$2:$N$13,MATCH($B20,lookup!$Q$2:$Q$13,0),1),data_monthly!$C:$C,0),MATCH(Monthly!$AB$7,data_monthly!$2:$2,0))</f>
        <v>34.831002488957964</v>
      </c>
      <c r="AD20" s="86">
        <f>INDEX(data_monthly!$A:$O,MATCH(LEFT(E$8,4)+1&amp;INDEX(lookup!$N$2:$N$13,MATCH($B20,lookup!$Q$2:$Q$13,0),1),data_monthly!$C:$C,0),MATCH(Monthly!$AB$7,data_monthly!$2:$2,0))</f>
        <v>34.112812248870966</v>
      </c>
      <c r="AE20" s="86">
        <f>INDEX(data_monthly!$A:$O,MATCH(LEFT(F$8,4)+1&amp;INDEX(lookup!$N$2:$N$13,MATCH($B20,lookup!$Q$2:$Q$13,0),1),data_monthly!$C:$C,0),MATCH(Monthly!$AB$7,data_monthly!$2:$2,0))</f>
        <v>35.865161290322575</v>
      </c>
      <c r="AF20" s="86">
        <f>INDEX(data_monthly!$A:$O,MATCH(LEFT(G$8,4)+1&amp;INDEX(lookup!$N$2:$N$13,MATCH($B20,lookup!$Q$2:$Q$13,0),1),data_monthly!$C:$C,0),MATCH(Monthly!$AB$7,data_monthly!$2:$2,0))</f>
        <v>35.030322580645162</v>
      </c>
      <c r="AG20" s="86">
        <f>INDEX(data_monthly!$A:$O,MATCH(LEFT(H$8,4)+1&amp;INDEX(lookup!$N$2:$N$13,MATCH($B20,lookup!$Q$2:$Q$13,0),1),data_monthly!$C:$C,0),MATCH(Monthly!$AB$7,data_monthly!$2:$2,0))</f>
        <v>35.686129032258066</v>
      </c>
      <c r="AH20" s="86">
        <f>INDEX(data_monthly!$A:$O,MATCH(LEFT(I$8,4)+1&amp;INDEX(lookup!$N$2:$N$13,MATCH($B20,lookup!$Q$2:$Q$13,0),1),data_monthly!$C:$C,0),MATCH(Monthly!$AB$7,data_monthly!$2:$2,0))</f>
        <v>34.660000000000004</v>
      </c>
      <c r="AI20" s="86">
        <f>INDEX(data_monthly!$A:$O,MATCH(LEFT(J$8,4)+1&amp;INDEX(lookup!$N$2:$N$13,MATCH($B20,lookup!$Q$2:$Q$13,0),1),data_monthly!$C:$C,0),MATCH(Monthly!$AB$7,data_monthly!$2:$2,0))</f>
        <v>35.062903225806451</v>
      </c>
      <c r="AJ20" s="86">
        <f>INDEX(data_monthly!$A:$O,MATCH(LEFT(K$8,4)+1&amp;INDEX(lookup!$N$2:$N$13,MATCH($B20,lookup!$Q$2:$Q$13,0),1),data_monthly!$C:$C,0),MATCH(Monthly!$AB$7,data_monthly!$2:$2,0))</f>
        <v>34.987096774193546</v>
      </c>
      <c r="AK20" s="86" t="e">
        <f>IFERROR(IF(INDEX(data_monthly!$A:$O,MATCH(LEFT(L$8,4)+1&amp;INDEX(lookup!$N$2:$N$13,MATCH($B20,lookup!$Q$2:$Q$13,0),1),data_monthly!$C:$C,0),MATCH(Monthly!$AB$7,data_monthly!$2:$2,0))=0,#N/A,INDEX(data_monthly!$A:$O,MATCH(LEFT(L$8,4)+1&amp;INDEX(lookup!$N$2:$N$13,MATCH($B20,lookup!$Q$2:$Q$13,0),1),data_monthly!$C:$C,0),MATCH(Monthly!$AB$7,data_monthly!$2:$2,0))),#N/A)</f>
        <v>#N/A</v>
      </c>
    </row>
    <row r="21" spans="1:38" s="31" customFormat="1" ht="15.75">
      <c r="B21" s="87" t="s">
        <v>40</v>
      </c>
      <c r="C21" s="88">
        <f t="shared" ref="C21:K21" si="3">IF(C20=0,0,SUM(C9:C20))</f>
        <v>12548.381050844368</v>
      </c>
      <c r="D21" s="88">
        <f t="shared" si="3"/>
        <v>12053.560891583331</v>
      </c>
      <c r="E21" s="88">
        <f t="shared" si="3"/>
        <v>12408.338350509128</v>
      </c>
      <c r="F21" s="88">
        <f t="shared" si="3"/>
        <v>12508.00622166667</v>
      </c>
      <c r="G21" s="88">
        <f t="shared" si="3"/>
        <v>12565.72</v>
      </c>
      <c r="H21" s="88">
        <f t="shared" si="3"/>
        <v>12541.76</v>
      </c>
      <c r="I21" s="88">
        <f t="shared" si="3"/>
        <v>12359.05</v>
      </c>
      <c r="J21" s="88">
        <f t="shared" si="3"/>
        <v>12381.29</v>
      </c>
      <c r="K21" s="88">
        <f t="shared" si="3"/>
        <v>12350.67</v>
      </c>
      <c r="L21" s="88" t="e">
        <f>IF(L20=0,0,SUM(L9:L20))</f>
        <v>#VALUE!</v>
      </c>
      <c r="P21" s="89"/>
      <c r="Q21" s="89"/>
      <c r="R21" s="89"/>
      <c r="S21" s="89"/>
      <c r="T21" s="89"/>
      <c r="U21" s="89"/>
      <c r="V21" s="89"/>
      <c r="W21" s="89"/>
      <c r="X21" s="89"/>
      <c r="Y21" s="89"/>
      <c r="Z21" s="89"/>
      <c r="AB21" s="82">
        <f t="shared" ref="AB21:AK21" si="4">IF(AB20=0,0,AVERAGE(AB9:AB20))</f>
        <v>34.285293530660375</v>
      </c>
      <c r="AC21" s="82">
        <f t="shared" si="4"/>
        <v>33.026474789427141</v>
      </c>
      <c r="AD21" s="82">
        <f t="shared" si="4"/>
        <v>33.99704593626241</v>
      </c>
      <c r="AE21" s="82">
        <f t="shared" si="4"/>
        <v>34.270797172320371</v>
      </c>
      <c r="AF21" s="82">
        <f t="shared" si="4"/>
        <v>34.334138209121249</v>
      </c>
      <c r="AG21" s="82">
        <f t="shared" si="4"/>
        <v>34.360426395289295</v>
      </c>
      <c r="AH21" s="82">
        <f t="shared" si="4"/>
        <v>33.859959037378395</v>
      </c>
      <c r="AI21" s="82">
        <f t="shared" si="4"/>
        <v>33.925170570916542</v>
      </c>
      <c r="AJ21" s="82">
        <f t="shared" si="4"/>
        <v>33.74706924360401</v>
      </c>
      <c r="AK21" s="82" t="e">
        <f t="shared" si="4"/>
        <v>#N/A</v>
      </c>
    </row>
    <row r="22" spans="1:38" s="31" customFormat="1" ht="15">
      <c r="AC22" s="112"/>
      <c r="AD22" s="112"/>
      <c r="AE22" s="112"/>
      <c r="AF22" s="112"/>
      <c r="AG22" s="112"/>
      <c r="AH22" s="112"/>
      <c r="AI22" s="112"/>
      <c r="AJ22" s="112"/>
      <c r="AK22" s="112"/>
      <c r="AL22" s="112"/>
    </row>
    <row r="23" spans="1:38" s="31" customFormat="1" ht="15">
      <c r="AC23" s="112"/>
      <c r="AD23" s="112"/>
      <c r="AE23" s="112"/>
      <c r="AF23" s="112"/>
      <c r="AG23" s="112"/>
      <c r="AH23" s="112"/>
      <c r="AI23" s="112"/>
      <c r="AJ23" s="112"/>
      <c r="AK23" s="112"/>
      <c r="AL23" s="112"/>
    </row>
    <row r="24" spans="1:38" s="31" customFormat="1" ht="15">
      <c r="T24" s="31" t="s">
        <v>556</v>
      </c>
      <c r="AC24" s="112"/>
      <c r="AD24" s="112"/>
      <c r="AE24" s="112"/>
      <c r="AF24" s="112"/>
      <c r="AG24" s="112"/>
      <c r="AH24" s="112"/>
      <c r="AI24" s="112"/>
      <c r="AJ24" s="112"/>
      <c r="AK24" s="112"/>
      <c r="AL24" s="112"/>
    </row>
    <row r="25" spans="1:38" s="31" customFormat="1" ht="15">
      <c r="T25" s="31" t="s">
        <v>556</v>
      </c>
    </row>
    <row r="26" spans="1:38" s="31" customFormat="1" ht="15">
      <c r="A26" s="113"/>
      <c r="N26" s="114"/>
      <c r="T26" s="31" t="s">
        <v>556</v>
      </c>
    </row>
    <row r="27" spans="1:38" s="31" customFormat="1" ht="15">
      <c r="A27" s="113"/>
      <c r="T27" s="31" t="s">
        <v>556</v>
      </c>
    </row>
    <row r="28" spans="1:38" s="31" customFormat="1" ht="15">
      <c r="A28" s="115"/>
    </row>
    <row r="29" spans="1:38" s="31" customFormat="1" ht="15">
      <c r="A29" s="33"/>
    </row>
    <row r="30" spans="1:38" s="31" customFormat="1" ht="15">
      <c r="A30" s="116"/>
    </row>
    <row r="31" spans="1:38" s="31" customFormat="1" ht="15">
      <c r="A31" s="117"/>
    </row>
    <row r="32" spans="1:38" s="31" customFormat="1" ht="15"/>
  </sheetData>
  <sheetProtection selectLockedCells="1"/>
  <mergeCells count="7">
    <mergeCell ref="AB7:AK7"/>
    <mergeCell ref="A2:R2"/>
    <mergeCell ref="R3:S4"/>
    <mergeCell ref="G3:H4"/>
    <mergeCell ref="B7:B8"/>
    <mergeCell ref="C7:M7"/>
    <mergeCell ref="P7:Z7"/>
  </mergeCells>
  <conditionalFormatting sqref="C9:L21">
    <cfRule type="containsErrors" dxfId="20" priority="11">
      <formula>ISERROR(C9)</formula>
    </cfRule>
    <cfRule type="cellIs" dxfId="19" priority="17" operator="equal">
      <formula>0</formula>
    </cfRule>
  </conditionalFormatting>
  <conditionalFormatting sqref="M9:M20">
    <cfRule type="expression" dxfId="18" priority="8">
      <formula>ISERROR(L9)=TRUE</formula>
    </cfRule>
  </conditionalFormatting>
  <conditionalFormatting sqref="M20">
    <cfRule type="cellIs" dxfId="17" priority="5" operator="equal">
      <formula>"#"</formula>
    </cfRule>
  </conditionalFormatting>
  <conditionalFormatting sqref="M9:N20">
    <cfRule type="containsErrors" dxfId="16" priority="9">
      <formula>ISERROR(M9)</formula>
    </cfRule>
    <cfRule type="cellIs" dxfId="15" priority="10" operator="equal">
      <formula>0</formula>
    </cfRule>
  </conditionalFormatting>
  <conditionalFormatting sqref="N7">
    <cfRule type="expression" dxfId="14" priority="18">
      <formula>$C$7="GB"</formula>
    </cfRule>
  </conditionalFormatting>
  <conditionalFormatting sqref="N8">
    <cfRule type="cellIs" dxfId="13" priority="27" operator="equal">
      <formula>" "</formula>
    </cfRule>
  </conditionalFormatting>
  <conditionalFormatting sqref="N18:N19">
    <cfRule type="containsErrors" dxfId="12" priority="6">
      <formula>ISERROR(N18)</formula>
    </cfRule>
    <cfRule type="cellIs" dxfId="11" priority="7" operator="equal">
      <formula>0</formula>
    </cfRule>
  </conditionalFormatting>
  <conditionalFormatting sqref="O9:O20">
    <cfRule type="cellIs" dxfId="10" priority="13" operator="equal">
      <formula>0</formula>
    </cfRule>
  </conditionalFormatting>
  <conditionalFormatting sqref="P9:Z20">
    <cfRule type="containsErrors" dxfId="9" priority="3">
      <formula>ISERROR(P9)</formula>
    </cfRule>
    <cfRule type="cellIs" dxfId="8" priority="4" operator="equal">
      <formula>0</formula>
    </cfRule>
  </conditionalFormatting>
  <conditionalFormatting sqref="Z9:Z20">
    <cfRule type="expression" dxfId="7" priority="2">
      <formula>ISERROR(Y9)=TRUE</formula>
    </cfRule>
  </conditionalFormatting>
  <conditionalFormatting sqref="Z20">
    <cfRule type="cellIs" dxfId="6" priority="1" operator="equal">
      <formula>"#"</formula>
    </cfRule>
  </conditionalFormatting>
  <conditionalFormatting sqref="AB9:AK9 AB11:AK11 AB13:AK13 AB15:AK15 AB17:AK17 AB19:AK19">
    <cfRule type="cellIs" dxfId="5" priority="16" operator="equal">
      <formula>0</formula>
    </cfRule>
  </conditionalFormatting>
  <conditionalFormatting sqref="AB9:AK21">
    <cfRule type="containsErrors" dxfId="4" priority="12">
      <formula>ISERROR(AB9)</formula>
    </cfRule>
  </conditionalFormatting>
  <conditionalFormatting sqref="AB10:AK10 AB12:AK12 AB14:AK14 AB16:AK16 AB18:AK18">
    <cfRule type="cellIs" dxfId="3" priority="15" operator="equal">
      <formula>#N/A</formula>
    </cfRule>
  </conditionalFormatting>
  <conditionalFormatting sqref="AB20:AK21">
    <cfRule type="cellIs" dxfId="2" priority="14" operator="equal">
      <formula>#N/A</formula>
    </cfRule>
  </conditionalFormatting>
  <dataValidations count="1">
    <dataValidation type="list" allowBlank="1" showInputMessage="1" showErrorMessage="1" sqref="T4" xr:uid="{ADF8FA8A-C50C-4DB8-85F5-CDFA3CC7545D}">
      <formula1>"UK,GB,NI"</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lookup!$P$2:$P$26</xm:f>
          </x14:formula1>
          <xm:sqref>J4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lookup</vt:lpstr>
      <vt:lpstr>daera</vt:lpstr>
      <vt:lpstr>defra</vt:lpstr>
      <vt:lpstr>data_dd</vt:lpstr>
      <vt:lpstr>data_monthly</vt:lpstr>
      <vt:lpstr>for_website</vt:lpstr>
      <vt:lpstr>Daily</vt:lpstr>
      <vt:lpstr>Daily charts</vt:lpstr>
      <vt:lpstr>Monthly</vt:lpstr>
      <vt:lpstr>Monthly charts</vt:lpstr>
      <vt:lpstr>Disclaimer and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Dorian Harris</cp:lastModifiedBy>
  <cp:lastPrinted>2019-04-09T12:54:47Z</cp:lastPrinted>
  <dcterms:created xsi:type="dcterms:W3CDTF">2019-04-08T11:54:46Z</dcterms:created>
  <dcterms:modified xsi:type="dcterms:W3CDTF">2024-06-28T14:27:35Z</dcterms:modified>
</cp:coreProperties>
</file>